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pivotTables/pivotTable1.xml" ContentType="application/vnd.openxmlformats-officedocument.spreadsheetml.pivotTable+xml"/>
  <Override PartName="/xl/drawings/drawing5.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codeName="ThisWorkbook" hidePivotFieldList="1" autoCompressPictures="0"/>
  <bookViews>
    <workbookView xWindow="160" yWindow="80" windowWidth="22360" windowHeight="9760" tabRatio="753" activeTab="6"/>
  </bookViews>
  <sheets>
    <sheet name="Notes2" sheetId="26" r:id="rId1"/>
    <sheet name="Disease" sheetId="16" r:id="rId2"/>
    <sheet name="Age 3 recruit forecast median" sheetId="21" r:id="rId3"/>
    <sheet name="Age 3 recruit forecast mean" sheetId="20" r:id="rId4"/>
    <sheet name="Age 3 recruitment" sheetId="18" r:id="rId5"/>
    <sheet name="Table 1" sheetId="17" r:id="rId6"/>
    <sheet name="ASA" sheetId="15" r:id="rId7"/>
    <sheet name="ASA (Boot)" sheetId="25" r:id="rId8"/>
    <sheet name="A Data" sheetId="11" state="hidden" r:id="rId9"/>
  </sheets>
  <definedNames>
    <definedName name="_xlnm._FilterDatabase" localSheetId="7" hidden="1">'ASA (Boot)'!$BG$8:$CP$8</definedName>
    <definedName name="_scenchg_count" localSheetId="6" hidden="1">12</definedName>
    <definedName name="_scenchg_count" localSheetId="7" hidden="1">12</definedName>
    <definedName name="_scenchg1" localSheetId="6" hidden="1">ASA!$L$272</definedName>
    <definedName name="_scenchg1" localSheetId="7" hidden="1">'ASA (Boot)'!$L$272</definedName>
    <definedName name="_scenchg10" localSheetId="6" hidden="1">ASA!$O$272</definedName>
    <definedName name="_scenchg10" localSheetId="7" hidden="1">'ASA (Boot)'!$O$272</definedName>
    <definedName name="_scenchg11" localSheetId="6" hidden="1">ASA!$M$312</definedName>
    <definedName name="_scenchg11" localSheetId="7" hidden="1">'ASA (Boot)'!$M$312</definedName>
    <definedName name="_scenchg12" localSheetId="6" hidden="1">ASA!$N$312</definedName>
    <definedName name="_scenchg12" localSheetId="7" hidden="1">'ASA (Boot)'!$N$312</definedName>
    <definedName name="_scenchg2" localSheetId="6" hidden="1">ASA!$L$273</definedName>
    <definedName name="_scenchg2" localSheetId="7" hidden="1">'ASA (Boot)'!$L$273</definedName>
    <definedName name="_scenchg3" localSheetId="6" hidden="1">ASA!$L$274</definedName>
    <definedName name="_scenchg3" localSheetId="7" hidden="1">'ASA (Boot)'!$L$274</definedName>
    <definedName name="_scenchg4" localSheetId="6" hidden="1">ASA!$L$275</definedName>
    <definedName name="_scenchg4" localSheetId="7" hidden="1">'ASA (Boot)'!$L$275</definedName>
    <definedName name="_scenchg5" localSheetId="6" hidden="1">ASA!$L$276</definedName>
    <definedName name="_scenchg5" localSheetId="7" hidden="1">'ASA (Boot)'!$L$276</definedName>
    <definedName name="_scenchg6" localSheetId="6" hidden="1">ASA!$L$277</definedName>
    <definedName name="_scenchg6" localSheetId="7" hidden="1">'ASA (Boot)'!$L$277</definedName>
    <definedName name="_scenchg7" localSheetId="6" hidden="1">ASA!$L$278</definedName>
    <definedName name="_scenchg7" localSheetId="7" hidden="1">'ASA (Boot)'!$L$278</definedName>
    <definedName name="_scenchg8" localSheetId="6" hidden="1">ASA!$L$279</definedName>
    <definedName name="_scenchg8" localSheetId="7" hidden="1">'ASA (Boot)'!$L$279</definedName>
    <definedName name="_scenchg9" localSheetId="6" hidden="1">ASA!$L$280</definedName>
    <definedName name="_scenchg9" localSheetId="7" hidden="1">'ASA (Boot)'!$L$280</definedName>
    <definedName name="alpha2" localSheetId="7">'ASA (Boot)'!$E$288</definedName>
    <definedName name="alpha2">ASA!$E$288</definedName>
    <definedName name="beta2" localSheetId="7">'ASA (Boot)'!$E$289</definedName>
    <definedName name="beta2">ASA!$E$289</definedName>
    <definedName name="first_age" localSheetId="7">'ASA (Boot)'!$B$8</definedName>
    <definedName name="first_age">ASA!$B$8</definedName>
    <definedName name="first_year" localSheetId="7">'ASA (Boot)'!$A$9</definedName>
    <definedName name="first_year">ASA!$A$9</definedName>
    <definedName name="Pound_Kill" localSheetId="7">'ASA (Boot)'!$V$2</definedName>
    <definedName name="Pound_Kill">ASA!$V$2</definedName>
    <definedName name="_xlnm.Print_Area" localSheetId="6">ASA!$A$1:$AH$425</definedName>
    <definedName name="_xlnm.Print_Area" localSheetId="7">'ASA (Boot)'!$DA$43:$DO$132</definedName>
    <definedName name="_xlnm.Print_Area" localSheetId="5">'Table 1'!$A$1:$J$60</definedName>
    <definedName name="Scaled_parameter_estimates">ASA!$L$267:$L$301,ASA!$O$279,ASA!$O$273,ASA!$M$267:$N$267,ASA!$M$309:$N$311,ASA!$B$361,ASA!$E$361,ASA!$B$390,ASA!$D$390,ASA!$E$390</definedName>
    <definedName name="Scaled_parameter_estimates_Boot" localSheetId="7">'ASA (Boot)'!$L$267:$L$301,'ASA (Boot)'!$O$279,'ASA (Boot)'!$O$273,'ASA (Boot)'!$M$267:$N$267,'ASA (Boot)'!$M$309:$N$311,'ASA (Boot)'!$B$361,'ASA (Boot)'!$E$361,'ASA (Boot)'!$B$390,'ASA (Boot)'!$D$390,'ASA (Boot)'!$E$390</definedName>
    <definedName name="scen_change" localSheetId="6" hidden="1">ASA!$L$272:$L$280,ASA!$O$272,ASA!$M$312:$N$312</definedName>
    <definedName name="scen_change" localSheetId="7" hidden="1">'ASA (Boot)'!$L$272:$L$280,'ASA (Boot)'!$O$272,'ASA (Boot)'!$M$312:$N$312</definedName>
    <definedName name="scen_result" localSheetId="6" hidden="1">ASA!$G$218:$H$228,ASA!$C$228:$F$228,ASA!$F$217:$G$217,ASA!$E$216:$F$216,ASA!$D$215:$E$215,ASA!$AD$257,ASA!$F$272,ASA!$F$272,ASA!$F$273</definedName>
    <definedName name="scen_result" localSheetId="7" hidden="1">'ASA (Boot)'!$G$218:$H$228,'ASA (Boot)'!$C$228:$F$228,'ASA (Boot)'!$F$217:$G$217,'ASA (Boot)'!$E$216:$F$216,'ASA (Boot)'!$D$215:$E$215,'ASA (Boot)'!$AD$257,'ASA (Boot)'!$F$272,'ASA (Boot)'!$F$272,'ASA (Boot)'!$F$273</definedName>
    <definedName name="solver_adj" localSheetId="8" hidden="1">'A Data'!$L$212:$N$212,'A Data'!$L$213:$L$236,'A Data'!$O$218,'A Data'!$O$224,'A Data'!$M$244:$N$246,'A Data'!$B$286,'A Data'!$E$286,'A Data'!$B$300,'A Data'!$E$300,'A Data'!$E$228</definedName>
    <definedName name="solver_adj" localSheetId="6" hidden="1">ASA!$L$267:$N$267,ASA!$L$268:$L$301,ASA!$O$273,ASA!$O$279,ASA!$M$309:$N$311,ASA!$B$361,ASA!$E$361,ASA!$B$390,ASA!$E$390,ASA!$E$283,ASA!$E$286:$E$287</definedName>
    <definedName name="solver_adj" localSheetId="7" hidden="1">'ASA (Boot)'!$L$267:$N$267,'ASA (Boot)'!$L$268:$L$301,'ASA (Boot)'!$O$273,'ASA (Boot)'!$O$279,'ASA (Boot)'!$M$309:$N$311,'ASA (Boot)'!$B$361,'ASA (Boot)'!$E$361,'ASA (Boot)'!$B$390,'ASA (Boot)'!$E$390,'ASA (Boot)'!$E$283,'ASA (Boot)'!$E$286:$E$287</definedName>
    <definedName name="solver_cvg" localSheetId="6" hidden="1">0.00001</definedName>
    <definedName name="solver_cvg" localSheetId="7" hidden="1">0.0001</definedName>
    <definedName name="solver_drv" localSheetId="6" hidden="1">1</definedName>
    <definedName name="solver_drv" localSheetId="7" hidden="1">1</definedName>
    <definedName name="solver_eng" localSheetId="6" hidden="1">1</definedName>
    <definedName name="solver_eng" localSheetId="7" hidden="1">1</definedName>
    <definedName name="solver_est" localSheetId="6" hidden="1">1</definedName>
    <definedName name="solver_est" localSheetId="7" hidden="1">1</definedName>
    <definedName name="solver_itr" localSheetId="6" hidden="1">9999</definedName>
    <definedName name="solver_itr" localSheetId="7" hidden="1">9999</definedName>
    <definedName name="solver_lhs1" localSheetId="6" hidden="1">ASA!$F$417</definedName>
    <definedName name="solver_lhs1" localSheetId="7" hidden="1">'ASA (Boot)'!$B$214:$B$246</definedName>
    <definedName name="solver_lhs10" localSheetId="6" hidden="1">ASA!$C$310</definedName>
    <definedName name="solver_lhs10" localSheetId="7" hidden="1">'ASA (Boot)'!$E$273</definedName>
    <definedName name="solver_lhs11" localSheetId="6" hidden="1">ASA!$C$310</definedName>
    <definedName name="solver_lhs11" localSheetId="7" hidden="1">'ASA (Boot)'!$E$361</definedName>
    <definedName name="solver_lhs12" localSheetId="6" hidden="1">ASA!$B$390:$E$390</definedName>
    <definedName name="solver_lhs12" localSheetId="7" hidden="1">'ASA (Boot)'!$B$361</definedName>
    <definedName name="solver_lhs13" localSheetId="6" hidden="1">ASA!$B$214:$B$246</definedName>
    <definedName name="solver_lhs13" localSheetId="7" hidden="1">'ASA (Boot)'!$F$417</definedName>
    <definedName name="solver_lhs14" localSheetId="6" hidden="1">ASA!$C$249:$H$249</definedName>
    <definedName name="solver_lhs14" localSheetId="7" hidden="1">'ASA (Boot)'!$C$309</definedName>
    <definedName name="solver_lhs15" localSheetId="6" hidden="1">ASA!$E$361</definedName>
    <definedName name="solver_lhs15" localSheetId="7" hidden="1">'ASA (Boot)'!$E$361</definedName>
    <definedName name="solver_lhs16" localSheetId="6" hidden="1">ASA!$B$214:$B$239</definedName>
    <definedName name="solver_lhs16" localSheetId="7" hidden="1">'ASA (Boot)'!$B$214:$B$239</definedName>
    <definedName name="solver_lhs17" localSheetId="6" hidden="1">ASA!$F$417</definedName>
    <definedName name="solver_lhs17" localSheetId="7" hidden="1">'ASA (Boot)'!$F$417</definedName>
    <definedName name="solver_lhs18" localSheetId="6" hidden="1">ASA!$H$218:$H$249</definedName>
    <definedName name="solver_lhs18" localSheetId="7" hidden="1">'ASA (Boot)'!$H$218:$H$249</definedName>
    <definedName name="solver_lhs19" localSheetId="6" hidden="1">ASA!$F$417</definedName>
    <definedName name="solver_lhs19" localSheetId="7" hidden="1">'ASA (Boot)'!$F$417</definedName>
    <definedName name="solver_lhs2" localSheetId="6" hidden="1">ASA!$C$309</definedName>
    <definedName name="solver_lhs2" localSheetId="7" hidden="1">'ASA (Boot)'!$C$249:$H$249</definedName>
    <definedName name="solver_lhs20" localSheetId="6" hidden="1">ASA!$S$231:$S$238</definedName>
    <definedName name="solver_lhs20" localSheetId="7" hidden="1">'ASA (Boot)'!$S$231:$S$238</definedName>
    <definedName name="solver_lhs21" localSheetId="6" hidden="1">ASA!$H$218:$H$249</definedName>
    <definedName name="solver_lhs21" localSheetId="7" hidden="1">'ASA (Boot)'!$H$218:$H$249</definedName>
    <definedName name="solver_lhs22" localSheetId="6" hidden="1">ASA!$L$232</definedName>
    <definedName name="solver_lhs22" localSheetId="7" hidden="1">'ASA (Boot)'!$L$232</definedName>
    <definedName name="solver_lhs3" localSheetId="6" hidden="1">ASA!$B$361</definedName>
    <definedName name="solver_lhs3" localSheetId="7" hidden="1">'ASA (Boot)'!$B$390:$E$390</definedName>
    <definedName name="solver_lhs4" localSheetId="6" hidden="1">ASA!$E$273</definedName>
    <definedName name="solver_lhs4" localSheetId="7" hidden="1">'ASA (Boot)'!$C$310</definedName>
    <definedName name="solver_lhs5" localSheetId="6" hidden="1">ASA!$H$218:$H$249</definedName>
    <definedName name="solver_lhs5" localSheetId="7" hidden="1">'ASA (Boot)'!$C$310</definedName>
    <definedName name="solver_lhs6" localSheetId="6" hidden="1">ASA!$D$311</definedName>
    <definedName name="solver_lhs6" localSheetId="7" hidden="1">'ASA (Boot)'!$D$309</definedName>
    <definedName name="solver_lhs7" localSheetId="6" hidden="1">ASA!$E$273</definedName>
    <definedName name="solver_lhs7" localSheetId="7" hidden="1">'ASA (Boot)'!$E$273</definedName>
    <definedName name="solver_lhs8" localSheetId="6" hidden="1">ASA!$E$361</definedName>
    <definedName name="solver_lhs8" localSheetId="7" hidden="1">'ASA (Boot)'!$D$311</definedName>
    <definedName name="solver_lhs9" localSheetId="6" hidden="1">ASA!$D$309</definedName>
    <definedName name="solver_lhs9" localSheetId="7" hidden="1">'ASA (Boot)'!$H$218:$H$249</definedName>
    <definedName name="solver_lin" localSheetId="6" hidden="1">2</definedName>
    <definedName name="solver_lin" localSheetId="7" hidden="1">2</definedName>
    <definedName name="solver_mip" localSheetId="6" hidden="1">2147483647</definedName>
    <definedName name="solver_mip" localSheetId="7" hidden="1">2147483647</definedName>
    <definedName name="solver_mni" localSheetId="6" hidden="1">30</definedName>
    <definedName name="solver_mni" localSheetId="7" hidden="1">30</definedName>
    <definedName name="solver_mrt" localSheetId="6" hidden="1">0.075</definedName>
    <definedName name="solver_mrt" localSheetId="7" hidden="1">0.075</definedName>
    <definedName name="solver_msl" localSheetId="6" hidden="1">2</definedName>
    <definedName name="solver_msl" localSheetId="7" hidden="1">2</definedName>
    <definedName name="solver_neg" localSheetId="6" hidden="1">2</definedName>
    <definedName name="solver_neg" localSheetId="7" hidden="1">2</definedName>
    <definedName name="solver_nod" localSheetId="6" hidden="1">2147483647</definedName>
    <definedName name="solver_nod" localSheetId="7" hidden="1">2147483647</definedName>
    <definedName name="solver_num" localSheetId="6" hidden="1">14</definedName>
    <definedName name="solver_num" localSheetId="7" hidden="1">14</definedName>
    <definedName name="solver_nwt" localSheetId="6" hidden="1">1</definedName>
    <definedName name="solver_nwt" localSheetId="7" hidden="1">1</definedName>
    <definedName name="solver_opt" localSheetId="8" hidden="1">'A Data'!$I$205</definedName>
    <definedName name="solver_opt" localSheetId="6" hidden="1">ASA!$I$260</definedName>
    <definedName name="solver_opt" localSheetId="7" hidden="1">'ASA (Boot)'!$I$260</definedName>
    <definedName name="solver_pre" localSheetId="6" hidden="1">0.000001</definedName>
    <definedName name="solver_pre" localSheetId="7" hidden="1">0.000001</definedName>
    <definedName name="solver_rbv" localSheetId="6" hidden="1">1</definedName>
    <definedName name="solver_rbv" localSheetId="7" hidden="1">1</definedName>
    <definedName name="solver_rel1" localSheetId="6" hidden="1">1</definedName>
    <definedName name="solver_rel1" localSheetId="7" hidden="1">3</definedName>
    <definedName name="solver_rel10" localSheetId="6" hidden="1">1</definedName>
    <definedName name="solver_rel10" localSheetId="7" hidden="1">3</definedName>
    <definedName name="solver_rel11" localSheetId="6" hidden="1">3</definedName>
    <definedName name="solver_rel11" localSheetId="7" hidden="1">1</definedName>
    <definedName name="solver_rel12" localSheetId="6" hidden="1">3</definedName>
    <definedName name="solver_rel12" localSheetId="7" hidden="1">1</definedName>
    <definedName name="solver_rel13" localSheetId="6" hidden="1">3</definedName>
    <definedName name="solver_rel13" localSheetId="7" hidden="1">1</definedName>
    <definedName name="solver_rel14" localSheetId="6" hidden="1">3</definedName>
    <definedName name="solver_rel14" localSheetId="7" hidden="1">1</definedName>
    <definedName name="solver_rel15" localSheetId="6" hidden="1">1</definedName>
    <definedName name="solver_rel15" localSheetId="7" hidden="1">1</definedName>
    <definedName name="solver_rel16" localSheetId="6" hidden="1">3</definedName>
    <definedName name="solver_rel16" localSheetId="7" hidden="1">3</definedName>
    <definedName name="solver_rel17" localSheetId="6" hidden="1">1</definedName>
    <definedName name="solver_rel17" localSheetId="7" hidden="1">1</definedName>
    <definedName name="solver_rel18" localSheetId="6" hidden="1">3</definedName>
    <definedName name="solver_rel18" localSheetId="7" hidden="1">3</definedName>
    <definedName name="solver_rel19" localSheetId="6" hidden="1">1</definedName>
    <definedName name="solver_rel19" localSheetId="7" hidden="1">1</definedName>
    <definedName name="solver_rel2" localSheetId="6" hidden="1">1</definedName>
    <definedName name="solver_rel2" localSheetId="7" hidden="1">3</definedName>
    <definedName name="solver_rel20" localSheetId="6" hidden="1">3</definedName>
    <definedName name="solver_rel20" localSheetId="7" hidden="1">3</definedName>
    <definedName name="solver_rel21" localSheetId="6" hidden="1">3</definedName>
    <definedName name="solver_rel21" localSheetId="7" hidden="1">3</definedName>
    <definedName name="solver_rel22" localSheetId="6" hidden="1">1</definedName>
    <definedName name="solver_rel22" localSheetId="7" hidden="1">1</definedName>
    <definedName name="solver_rel3" localSheetId="6" hidden="1">1</definedName>
    <definedName name="solver_rel3" localSheetId="7" hidden="1">3</definedName>
    <definedName name="solver_rel4" localSheetId="6" hidden="1">3</definedName>
    <definedName name="solver_rel4" localSheetId="7" hidden="1">3</definedName>
    <definedName name="solver_rel5" localSheetId="6" hidden="1">3</definedName>
    <definedName name="solver_rel5" localSheetId="7" hidden="1">1</definedName>
    <definedName name="solver_rel6" localSheetId="6" hidden="1">1</definedName>
    <definedName name="solver_rel6" localSheetId="7" hidden="1">1</definedName>
    <definedName name="solver_rel7" localSheetId="6" hidden="1">1</definedName>
    <definedName name="solver_rel7" localSheetId="7" hidden="1">1</definedName>
    <definedName name="solver_rel8" localSheetId="6" hidden="1">1</definedName>
    <definedName name="solver_rel8" localSheetId="7" hidden="1">1</definedName>
    <definedName name="solver_rel9" localSheetId="6" hidden="1">1</definedName>
    <definedName name="solver_rel9" localSheetId="7" hidden="1">3</definedName>
    <definedName name="solver_rhs1" localSheetId="6" hidden="1">0.9</definedName>
    <definedName name="solver_rhs1" localSheetId="7" hidden="1">0.01</definedName>
    <definedName name="solver_rhs10" localSheetId="6" hidden="1">5</definedName>
    <definedName name="solver_rhs10" localSheetId="7" hidden="1">0.25</definedName>
    <definedName name="solver_rhs11" localSheetId="6" hidden="1">3</definedName>
    <definedName name="solver_rhs11" localSheetId="7" hidden="1">1</definedName>
    <definedName name="solver_rhs12" localSheetId="6" hidden="1">0</definedName>
    <definedName name="solver_rhs12" localSheetId="7" hidden="1">1</definedName>
    <definedName name="solver_rhs13" localSheetId="6" hidden="1">0.01</definedName>
    <definedName name="solver_rhs13" localSheetId="7" hidden="1">0.9</definedName>
    <definedName name="solver_rhs14" localSheetId="6" hidden="1">0.01</definedName>
    <definedName name="solver_rhs14" localSheetId="7" hidden="1">'ASA (Boot)'!$D$309*0.75</definedName>
    <definedName name="solver_rhs15" localSheetId="6" hidden="1">1</definedName>
    <definedName name="solver_rhs15" localSheetId="7" hidden="1">1</definedName>
    <definedName name="solver_rhs16" localSheetId="6" hidden="1">0.01</definedName>
    <definedName name="solver_rhs16" localSheetId="7" hidden="1">0.01</definedName>
    <definedName name="solver_rhs17" localSheetId="6" hidden="1">0.9</definedName>
    <definedName name="solver_rhs17" localSheetId="7" hidden="1">0.9</definedName>
    <definedName name="solver_rhs18" localSheetId="6" hidden="1">0</definedName>
    <definedName name="solver_rhs18" localSheetId="7" hidden="1">0</definedName>
    <definedName name="solver_rhs19" localSheetId="6" hidden="1">0.9</definedName>
    <definedName name="solver_rhs19" localSheetId="7" hidden="1">0.9</definedName>
    <definedName name="solver_rhs2" localSheetId="6" hidden="1">ASA!$D$309*0.75</definedName>
    <definedName name="solver_rhs2" localSheetId="7" hidden="1">0.01</definedName>
    <definedName name="solver_rhs20" localSheetId="6" hidden="1">ASA!$Y$191:$Y$198</definedName>
    <definedName name="solver_rhs20" localSheetId="7" hidden="1">'ASA (Boot)'!$Y$191:$Y$198</definedName>
    <definedName name="solver_rhs21" localSheetId="6" hidden="1">0</definedName>
    <definedName name="solver_rhs21" localSheetId="7" hidden="1">0</definedName>
    <definedName name="solver_rhs22" localSheetId="6" hidden="1">0.9</definedName>
    <definedName name="solver_rhs22" localSheetId="7" hidden="1">0.9</definedName>
    <definedName name="solver_rhs3" localSheetId="6" hidden="1">1</definedName>
    <definedName name="solver_rhs3" localSheetId="7" hidden="1">0</definedName>
    <definedName name="solver_rhs4" localSheetId="6" hidden="1">0.25</definedName>
    <definedName name="solver_rhs4" localSheetId="7" hidden="1">3</definedName>
    <definedName name="solver_rhs5" localSheetId="6" hidden="1">0</definedName>
    <definedName name="solver_rhs5" localSheetId="7" hidden="1">5</definedName>
    <definedName name="solver_rhs6" localSheetId="6" hidden="1">1</definedName>
    <definedName name="solver_rhs6" localSheetId="7" hidden="1">1</definedName>
    <definedName name="solver_rhs7" localSheetId="6" hidden="1">0.95*ASA!$E$272</definedName>
    <definedName name="solver_rhs7" localSheetId="7" hidden="1">0.95*'ASA (Boot)'!$E$272</definedName>
    <definedName name="solver_rhs8" localSheetId="6" hidden="1">1</definedName>
    <definedName name="solver_rhs8" localSheetId="7" hidden="1">1</definedName>
    <definedName name="solver_rhs9" localSheetId="6" hidden="1">1</definedName>
    <definedName name="solver_rhs9" localSheetId="7" hidden="1">0</definedName>
    <definedName name="solver_rlx" localSheetId="6" hidden="1">1</definedName>
    <definedName name="solver_rlx" localSheetId="7" hidden="1">1</definedName>
    <definedName name="solver_rsd" localSheetId="6" hidden="1">0</definedName>
    <definedName name="solver_rsd" localSheetId="7" hidden="1">0</definedName>
    <definedName name="solver_scl" localSheetId="6" hidden="1">1</definedName>
    <definedName name="solver_scl" localSheetId="7" hidden="1">1</definedName>
    <definedName name="solver_sho" localSheetId="6" hidden="1">2</definedName>
    <definedName name="solver_sho" localSheetId="7" hidden="1">2</definedName>
    <definedName name="solver_ssz" localSheetId="6" hidden="1">100</definedName>
    <definedName name="solver_ssz" localSheetId="7" hidden="1">100</definedName>
    <definedName name="solver_tim" localSheetId="6" hidden="1">9999</definedName>
    <definedName name="solver_tim" localSheetId="7" hidden="1">9999</definedName>
    <definedName name="solver_tmp" localSheetId="6" hidden="1">5</definedName>
    <definedName name="solver_tmp" localSheetId="7" hidden="1">5</definedName>
    <definedName name="solver_tol" localSheetId="6" hidden="1">0.05</definedName>
    <definedName name="solver_tol" localSheetId="7" hidden="1">0.05</definedName>
    <definedName name="solver_typ" localSheetId="8" hidden="1">2</definedName>
    <definedName name="solver_typ" localSheetId="6" hidden="1">2</definedName>
    <definedName name="solver_typ" localSheetId="7" hidden="1">2</definedName>
    <definedName name="solver_val" localSheetId="8" hidden="1">0</definedName>
    <definedName name="solver_val" localSheetId="6" hidden="1">0</definedName>
    <definedName name="solver_val" localSheetId="7" hidden="1">0</definedName>
    <definedName name="solver_ver" localSheetId="6" hidden="1">3</definedName>
    <definedName name="solver_ver" localSheetId="7" hidden="1">3</definedName>
    <definedName name="SolverModel" localSheetId="7">'ASA (Boot)'!$AF$264:$AJ$281</definedName>
    <definedName name="SolverModel">ASA!$AF$264:$AJ$281</definedName>
    <definedName name="Temp_reset">ASA!$L$261</definedName>
    <definedName name="Temp_reset_boot" localSheetId="7">'ASA (Boot)'!$L$261</definedName>
    <definedName name="weightings" localSheetId="7">'ASA (Boot)'!$G$254:$G$259</definedName>
    <definedName name="weightings">ASA!$G$254:$G$259</definedName>
  </definedNames>
  <calcPr calcId="140001" concurrentCalc="0"/>
  <pivotCaches>
    <pivotCache cacheId="1" r:id="rId10"/>
  </pivotCaches>
  <extLst>
    <ext xmlns:mx="http://schemas.microsoft.com/office/mac/excel/2008/main" uri="{7523E5D3-25F3-A5E0-1632-64F254C22452}">
      <mx:ArchID Flags="2"/>
    </ext>
  </extLst>
</workbook>
</file>

<file path=xl/calcChain.xml><?xml version="1.0" encoding="utf-8"?>
<calcChain xmlns="http://schemas.openxmlformats.org/spreadsheetml/2006/main">
  <c r="AF266" i="25" l="1"/>
  <c r="AF266" i="15"/>
  <c r="O254" i="25"/>
  <c r="CP1" i="25"/>
  <c r="CP2" i="25"/>
  <c r="CP3" i="25"/>
  <c r="CP4" i="25"/>
  <c r="CP5" i="25"/>
  <c r="BH1" i="25"/>
  <c r="BI1" i="25"/>
  <c r="BJ1" i="25"/>
  <c r="BK1" i="25"/>
  <c r="BL1" i="25"/>
  <c r="BM1" i="25"/>
  <c r="BN1" i="25"/>
  <c r="BO1" i="25"/>
  <c r="BP1" i="25"/>
  <c r="BQ1" i="25"/>
  <c r="BR1" i="25"/>
  <c r="BS1" i="25"/>
  <c r="BT1" i="25"/>
  <c r="BU1" i="25"/>
  <c r="BV1" i="25"/>
  <c r="BW1" i="25"/>
  <c r="BX1" i="25"/>
  <c r="BY1" i="25"/>
  <c r="BZ1" i="25"/>
  <c r="CA1" i="25"/>
  <c r="CB1" i="25"/>
  <c r="CC1" i="25"/>
  <c r="CD1" i="25"/>
  <c r="CE1" i="25"/>
  <c r="CF1" i="25"/>
  <c r="CG1" i="25"/>
  <c r="CH1" i="25"/>
  <c r="CI1" i="25"/>
  <c r="CJ1" i="25"/>
  <c r="CK1" i="25"/>
  <c r="CL1" i="25"/>
  <c r="CM1" i="25"/>
  <c r="CN1" i="25"/>
  <c r="CO1" i="25"/>
  <c r="BH2" i="25"/>
  <c r="BI2" i="25"/>
  <c r="BJ2" i="25"/>
  <c r="BK2" i="25"/>
  <c r="BL2" i="25"/>
  <c r="BM2" i="25"/>
  <c r="BN2" i="25"/>
  <c r="BO2" i="25"/>
  <c r="BP2" i="25"/>
  <c r="BQ2" i="25"/>
  <c r="BR2" i="25"/>
  <c r="BS2" i="25"/>
  <c r="BT2" i="25"/>
  <c r="BU2" i="25"/>
  <c r="BV2" i="25"/>
  <c r="BW2" i="25"/>
  <c r="BX2" i="25"/>
  <c r="BY2" i="25"/>
  <c r="BZ2" i="25"/>
  <c r="CA2" i="25"/>
  <c r="CB2" i="25"/>
  <c r="CC2" i="25"/>
  <c r="CD2" i="25"/>
  <c r="CE2" i="25"/>
  <c r="CF2" i="25"/>
  <c r="CG2" i="25"/>
  <c r="CH2" i="25"/>
  <c r="CI2" i="25"/>
  <c r="CJ2" i="25"/>
  <c r="CK2" i="25"/>
  <c r="CL2" i="25"/>
  <c r="CM2" i="25"/>
  <c r="CN2" i="25"/>
  <c r="CO2" i="25"/>
  <c r="BH3" i="25"/>
  <c r="BI3" i="25"/>
  <c r="BJ3" i="25"/>
  <c r="BK3" i="25"/>
  <c r="BL3" i="25"/>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BH4" i="25"/>
  <c r="BI4" i="25"/>
  <c r="BJ4" i="25"/>
  <c r="BK4" i="25"/>
  <c r="BL4" i="25"/>
  <c r="BM4" i="25"/>
  <c r="BN4" i="25"/>
  <c r="BO4" i="25"/>
  <c r="BP4" i="25"/>
  <c r="BQ4" i="25"/>
  <c r="BR4" i="25"/>
  <c r="BS4" i="25"/>
  <c r="BT4" i="25"/>
  <c r="BU4" i="25"/>
  <c r="BV4" i="25"/>
  <c r="BW4" i="25"/>
  <c r="BX4" i="25"/>
  <c r="BY4" i="25"/>
  <c r="BZ4" i="25"/>
  <c r="CA4" i="25"/>
  <c r="CB4" i="25"/>
  <c r="CC4" i="25"/>
  <c r="CD4" i="25"/>
  <c r="CE4" i="25"/>
  <c r="CF4" i="25"/>
  <c r="CG4" i="25"/>
  <c r="CH4" i="25"/>
  <c r="CI4" i="25"/>
  <c r="CJ4" i="25"/>
  <c r="CK4" i="25"/>
  <c r="CL4" i="25"/>
  <c r="CM4" i="25"/>
  <c r="CN4" i="25"/>
  <c r="CO4" i="25"/>
  <c r="BH5" i="25"/>
  <c r="BI5" i="25"/>
  <c r="BJ5" i="25"/>
  <c r="BK5" i="25"/>
  <c r="BL5" i="25"/>
  <c r="BM5" i="25"/>
  <c r="BN5" i="25"/>
  <c r="BO5" i="25"/>
  <c r="BP5" i="25"/>
  <c r="BQ5" i="25"/>
  <c r="BR5" i="25"/>
  <c r="BS5" i="25"/>
  <c r="BT5" i="25"/>
  <c r="BU5" i="25"/>
  <c r="BV5" i="25"/>
  <c r="BW5" i="25"/>
  <c r="BX5" i="25"/>
  <c r="BY5" i="25"/>
  <c r="BZ5" i="25"/>
  <c r="CA5" i="25"/>
  <c r="CB5" i="25"/>
  <c r="CC5" i="25"/>
  <c r="CD5" i="25"/>
  <c r="CE5" i="25"/>
  <c r="CF5" i="25"/>
  <c r="CG5" i="25"/>
  <c r="CH5" i="25"/>
  <c r="CI5" i="25"/>
  <c r="CJ5" i="25"/>
  <c r="CK5" i="25"/>
  <c r="CL5" i="25"/>
  <c r="CM5" i="25"/>
  <c r="CN5" i="25"/>
  <c r="CO5" i="25"/>
  <c r="BG5" i="25"/>
  <c r="BG4" i="25"/>
  <c r="BG3" i="25"/>
  <c r="BG2" i="25"/>
  <c r="BG1" i="25"/>
  <c r="CQ1052" i="25"/>
  <c r="CQ1053" i="25"/>
  <c r="CQ1054" i="25"/>
  <c r="CQ1055" i="25"/>
  <c r="CQ1056" i="25"/>
  <c r="CQ1057" i="25"/>
  <c r="CQ1058" i="25"/>
  <c r="CQ1059" i="25"/>
  <c r="CQ1060" i="25"/>
  <c r="CQ1061" i="25"/>
  <c r="CQ1062" i="25"/>
  <c r="CQ1063" i="25"/>
  <c r="CQ1064" i="25"/>
  <c r="CQ1065" i="25"/>
  <c r="CQ1066" i="25"/>
  <c r="CQ1067" i="25"/>
  <c r="CQ1068" i="25"/>
  <c r="CQ1069" i="25"/>
  <c r="CQ1070" i="25"/>
  <c r="CQ1071" i="25"/>
  <c r="CQ1072" i="25"/>
  <c r="CQ1073" i="25"/>
  <c r="CQ1074" i="25"/>
  <c r="CQ1075" i="25"/>
  <c r="CQ1076" i="25"/>
  <c r="CQ1077" i="25"/>
  <c r="CQ1078" i="25"/>
  <c r="CQ1079" i="25"/>
  <c r="CQ1080" i="25"/>
  <c r="CQ1081" i="25"/>
  <c r="CQ1082" i="25"/>
  <c r="CQ1083" i="25"/>
  <c r="CQ1084" i="25"/>
  <c r="CQ1085" i="25"/>
  <c r="CQ1086" i="25"/>
  <c r="CQ1087" i="25"/>
  <c r="CQ1088" i="25"/>
  <c r="CQ1089" i="25"/>
  <c r="CQ1090" i="25"/>
  <c r="CQ1091" i="25"/>
  <c r="CQ1092" i="25"/>
  <c r="CQ1093" i="25"/>
  <c r="CQ1094" i="25"/>
  <c r="CQ1095" i="25"/>
  <c r="CQ1096" i="25"/>
  <c r="CQ1097" i="25"/>
  <c r="CQ1098" i="25"/>
  <c r="CQ1099" i="25"/>
  <c r="CQ1100" i="25"/>
  <c r="CQ1101" i="25"/>
  <c r="CQ1102" i="25"/>
  <c r="CQ1103" i="25"/>
  <c r="CQ1104" i="25"/>
  <c r="CQ1105" i="25"/>
  <c r="CQ1106" i="25"/>
  <c r="CQ1107" i="25"/>
  <c r="CQ1108" i="25"/>
  <c r="CQ1109" i="25"/>
  <c r="CQ1110" i="25"/>
  <c r="CQ1111" i="25"/>
  <c r="CQ1112" i="25"/>
  <c r="CQ1113" i="25"/>
  <c r="CQ1114" i="25"/>
  <c r="CQ1115" i="25"/>
  <c r="CQ1116" i="25"/>
  <c r="CQ1117" i="25"/>
  <c r="CQ1118" i="25"/>
  <c r="CQ1119" i="25"/>
  <c r="CQ1120" i="25"/>
  <c r="CQ1121" i="25"/>
  <c r="CQ1122" i="25"/>
  <c r="CQ1123" i="25"/>
  <c r="CQ1124" i="25"/>
  <c r="CQ1125" i="25"/>
  <c r="CQ1126" i="25"/>
  <c r="CQ1127" i="25"/>
  <c r="CQ1128" i="25"/>
  <c r="CQ1129" i="25"/>
  <c r="CQ1130" i="25"/>
  <c r="CQ1131" i="25"/>
  <c r="CQ1132" i="25"/>
  <c r="CQ1133" i="25"/>
  <c r="CQ1134" i="25"/>
  <c r="CQ1135" i="25"/>
  <c r="CQ1136" i="25"/>
  <c r="CQ1137" i="25"/>
  <c r="CQ1138" i="25"/>
  <c r="CQ1139" i="25"/>
  <c r="CQ1140" i="25"/>
  <c r="CQ1141" i="25"/>
  <c r="CQ1142" i="25"/>
  <c r="CQ1143" i="25"/>
  <c r="CQ1144" i="25"/>
  <c r="CQ1145" i="25"/>
  <c r="CQ1146" i="25"/>
  <c r="CQ1147" i="25"/>
  <c r="CQ1148" i="25"/>
  <c r="CQ1149" i="25"/>
  <c r="CQ1150" i="25"/>
  <c r="CQ1151" i="25"/>
  <c r="CQ1152" i="25"/>
  <c r="CQ1153" i="25"/>
  <c r="CQ1154" i="25"/>
  <c r="CQ1155" i="25"/>
  <c r="CQ1156" i="25"/>
  <c r="CQ1157" i="25"/>
  <c r="CQ1158" i="25"/>
  <c r="CQ1159" i="25"/>
  <c r="CQ1160" i="25"/>
  <c r="CQ1161" i="25"/>
  <c r="CQ1162" i="25"/>
  <c r="CQ1163" i="25"/>
  <c r="CQ1164" i="25"/>
  <c r="CQ1165" i="25"/>
  <c r="CQ1166" i="25"/>
  <c r="CQ1167" i="25"/>
  <c r="CQ1168" i="25"/>
  <c r="CQ1169" i="25"/>
  <c r="CQ1170" i="25"/>
  <c r="CQ1171" i="25"/>
  <c r="CQ1172" i="25"/>
  <c r="CQ1173" i="25"/>
  <c r="CQ1174" i="25"/>
  <c r="CQ1175" i="25"/>
  <c r="CQ1176" i="25"/>
  <c r="CQ1177" i="25"/>
  <c r="CQ1178" i="25"/>
  <c r="CQ1179" i="25"/>
  <c r="CQ1180" i="25"/>
  <c r="CQ1181" i="25"/>
  <c r="CQ1182" i="25"/>
  <c r="CQ1183" i="25"/>
  <c r="CQ1184" i="25"/>
  <c r="CQ1185" i="25"/>
  <c r="CQ1186" i="25"/>
  <c r="CQ1187" i="25"/>
  <c r="CQ1188" i="25"/>
  <c r="CQ1189" i="25"/>
  <c r="CQ1190" i="25"/>
  <c r="CQ1191" i="25"/>
  <c r="CQ1192" i="25"/>
  <c r="CQ1193" i="25"/>
  <c r="CQ1194" i="25"/>
  <c r="CQ1195" i="25"/>
  <c r="CQ1196" i="25"/>
  <c r="CQ1197" i="25"/>
  <c r="CQ1198" i="25"/>
  <c r="CQ1199" i="25"/>
  <c r="CQ1200" i="25"/>
  <c r="CQ1201" i="25"/>
  <c r="CQ1202" i="25"/>
  <c r="CQ1203" i="25"/>
  <c r="CQ1204" i="25"/>
  <c r="CQ1205" i="25"/>
  <c r="CQ1206" i="25"/>
  <c r="CQ1207" i="25"/>
  <c r="CQ1208" i="25"/>
  <c r="CQ1209" i="25"/>
  <c r="CQ1210" i="25"/>
  <c r="CQ1211" i="25"/>
  <c r="CQ1212" i="25"/>
  <c r="CQ1213" i="25"/>
  <c r="CQ1214" i="25"/>
  <c r="CQ1215" i="25"/>
  <c r="CQ1216" i="25"/>
  <c r="CQ1217" i="25"/>
  <c r="CQ1218" i="25"/>
  <c r="CQ1219" i="25"/>
  <c r="CQ1220" i="25"/>
  <c r="CQ1221" i="25"/>
  <c r="CQ1222" i="25"/>
  <c r="CQ1223" i="25"/>
  <c r="CQ1224" i="25"/>
  <c r="CQ1225" i="25"/>
  <c r="CQ1226" i="25"/>
  <c r="CQ1227" i="25"/>
  <c r="CQ1228" i="25"/>
  <c r="CQ1229" i="25"/>
  <c r="CQ1230" i="25"/>
  <c r="CQ1231" i="25"/>
  <c r="CQ1232" i="25"/>
  <c r="CQ1233" i="25"/>
  <c r="CQ1234" i="25"/>
  <c r="CQ1235" i="25"/>
  <c r="CQ1236" i="25"/>
  <c r="CQ1237" i="25"/>
  <c r="CQ1238" i="25"/>
  <c r="CQ1239" i="25"/>
  <c r="CQ1240" i="25"/>
  <c r="CQ1241" i="25"/>
  <c r="CQ1242" i="25"/>
  <c r="CQ1243" i="25"/>
  <c r="CQ1244" i="25"/>
  <c r="CQ1245" i="25"/>
  <c r="CQ1246" i="25"/>
  <c r="CQ1247" i="25"/>
  <c r="CQ1248" i="25"/>
  <c r="CQ1249" i="25"/>
  <c r="CQ1250" i="25"/>
  <c r="CQ1251" i="25"/>
  <c r="CQ1252" i="25"/>
  <c r="CQ1253" i="25"/>
  <c r="CQ1254" i="25"/>
  <c r="CQ1255" i="25"/>
  <c r="CQ1256" i="25"/>
  <c r="CQ1257" i="25"/>
  <c r="CQ1258" i="25"/>
  <c r="CQ1259" i="25"/>
  <c r="CQ1260" i="25"/>
  <c r="CQ1261" i="25"/>
  <c r="CQ1262" i="25"/>
  <c r="CQ1263" i="25"/>
  <c r="CQ1264" i="25"/>
  <c r="CQ1265" i="25"/>
  <c r="CQ1266" i="25"/>
  <c r="CQ1267" i="25"/>
  <c r="CQ1268" i="25"/>
  <c r="CQ1269" i="25"/>
  <c r="CQ1270" i="25"/>
  <c r="CQ1271" i="25"/>
  <c r="CQ1272" i="25"/>
  <c r="CQ1273" i="25"/>
  <c r="CQ1274" i="25"/>
  <c r="CQ1275" i="25"/>
  <c r="CQ1276" i="25"/>
  <c r="CQ1277" i="25"/>
  <c r="CQ1278" i="25"/>
  <c r="CQ1279" i="25"/>
  <c r="CQ1280" i="25"/>
  <c r="CQ1281" i="25"/>
  <c r="CQ1282" i="25"/>
  <c r="CQ1283" i="25"/>
  <c r="CQ1284" i="25"/>
  <c r="CQ1285" i="25"/>
  <c r="CQ1286" i="25"/>
  <c r="CQ1287" i="25"/>
  <c r="CQ1288" i="25"/>
  <c r="CQ1289" i="25"/>
  <c r="CQ1290" i="25"/>
  <c r="CQ1291" i="25"/>
  <c r="CQ1292" i="25"/>
  <c r="CQ1293" i="25"/>
  <c r="CQ1294" i="25"/>
  <c r="CQ1295" i="25"/>
  <c r="CQ1296" i="25"/>
  <c r="CQ1297" i="25"/>
  <c r="CQ1298" i="25"/>
  <c r="CQ1299" i="25"/>
  <c r="CQ1300" i="25"/>
  <c r="CQ1301" i="25"/>
  <c r="CQ1302" i="25"/>
  <c r="CQ1303" i="25"/>
  <c r="CQ1304" i="25"/>
  <c r="CQ1305" i="25"/>
  <c r="CQ1306" i="25"/>
  <c r="CQ1307" i="25"/>
  <c r="CQ1308" i="25"/>
  <c r="CQ1309" i="25"/>
  <c r="CQ1310" i="25"/>
  <c r="CQ1311" i="25"/>
  <c r="CQ1312" i="25"/>
  <c r="CQ1313" i="25"/>
  <c r="CQ1314" i="25"/>
  <c r="CQ1315" i="25"/>
  <c r="CQ1316" i="25"/>
  <c r="CQ1317" i="25"/>
  <c r="CQ1318" i="25"/>
  <c r="CQ1319" i="25"/>
  <c r="CQ1320" i="25"/>
  <c r="CQ1321" i="25"/>
  <c r="CQ1322" i="25"/>
  <c r="CQ1323" i="25"/>
  <c r="CQ1324" i="25"/>
  <c r="CQ1325" i="25"/>
  <c r="CQ1326" i="25"/>
  <c r="CQ1327" i="25"/>
  <c r="CQ1328" i="25"/>
  <c r="CQ1329" i="25"/>
  <c r="CQ1330" i="25"/>
  <c r="CQ1331" i="25"/>
  <c r="CQ1332" i="25"/>
  <c r="CQ1333" i="25"/>
  <c r="CQ1334" i="25"/>
  <c r="CQ1335" i="25"/>
  <c r="CQ1336" i="25"/>
  <c r="CQ1337" i="25"/>
  <c r="CQ1338" i="25"/>
  <c r="CQ1339" i="25"/>
  <c r="CQ1340" i="25"/>
  <c r="CQ1341" i="25"/>
  <c r="CQ1342" i="25"/>
  <c r="CQ1343" i="25"/>
  <c r="CQ1344" i="25"/>
  <c r="CQ1345" i="25"/>
  <c r="CQ1346" i="25"/>
  <c r="CQ1347" i="25"/>
  <c r="CQ1348" i="25"/>
  <c r="CQ1349" i="25"/>
  <c r="CQ1350" i="25"/>
  <c r="CQ1351" i="25"/>
  <c r="CQ1352" i="25"/>
  <c r="CQ1353" i="25"/>
  <c r="CQ1354" i="25"/>
  <c r="CQ1355" i="25"/>
  <c r="CQ1356" i="25"/>
  <c r="CQ1357" i="25"/>
  <c r="CQ1358" i="25"/>
  <c r="CQ1359" i="25"/>
  <c r="CQ1360" i="25"/>
  <c r="CQ1361" i="25"/>
  <c r="CQ1362" i="25"/>
  <c r="CQ1363" i="25"/>
  <c r="CQ1364" i="25"/>
  <c r="CQ1365" i="25"/>
  <c r="CQ1366" i="25"/>
  <c r="CQ1367" i="25"/>
  <c r="CQ1368" i="25"/>
  <c r="CQ1369" i="25"/>
  <c r="CQ1370" i="25"/>
  <c r="CQ1371" i="25"/>
  <c r="CQ1372" i="25"/>
  <c r="CQ1373" i="25"/>
  <c r="CQ1374" i="25"/>
  <c r="CQ1375" i="25"/>
  <c r="CQ1376" i="25"/>
  <c r="CQ1377" i="25"/>
  <c r="CQ1378" i="25"/>
  <c r="CQ1379" i="25"/>
  <c r="CQ1380" i="25"/>
  <c r="CQ1381" i="25"/>
  <c r="CQ1382" i="25"/>
  <c r="CQ1383" i="25"/>
  <c r="CQ1384" i="25"/>
  <c r="CQ1385" i="25"/>
  <c r="CQ1386" i="25"/>
  <c r="CQ1387" i="25"/>
  <c r="CQ1388" i="25"/>
  <c r="CQ1389" i="25"/>
  <c r="CQ1390" i="25"/>
  <c r="CQ1391" i="25"/>
  <c r="CQ1392" i="25"/>
  <c r="CQ1393" i="25"/>
  <c r="CQ1394" i="25"/>
  <c r="CQ1395" i="25"/>
  <c r="CQ1396" i="25"/>
  <c r="CQ1397" i="25"/>
  <c r="CQ1398" i="25"/>
  <c r="CQ1399" i="25"/>
  <c r="CQ1400" i="25"/>
  <c r="CQ1401" i="25"/>
  <c r="CQ1402" i="25"/>
  <c r="CQ1403" i="25"/>
  <c r="CQ1404" i="25"/>
  <c r="CQ1405" i="25"/>
  <c r="CQ1406" i="25"/>
  <c r="CQ1407" i="25"/>
  <c r="CQ1408" i="25"/>
  <c r="CQ1409" i="25"/>
  <c r="CQ1410" i="25"/>
  <c r="CQ1411" i="25"/>
  <c r="CQ1412" i="25"/>
  <c r="CQ1413" i="25"/>
  <c r="CQ1414" i="25"/>
  <c r="CQ1415" i="25"/>
  <c r="CQ1416" i="25"/>
  <c r="CQ1417" i="25"/>
  <c r="CQ1418" i="25"/>
  <c r="CQ1419" i="25"/>
  <c r="CQ1420" i="25"/>
  <c r="CQ1421" i="25"/>
  <c r="CQ1422" i="25"/>
  <c r="CQ1423" i="25"/>
  <c r="CQ1424" i="25"/>
  <c r="CQ1425" i="25"/>
  <c r="CQ1426" i="25"/>
  <c r="CQ1427" i="25"/>
  <c r="CQ1428" i="25"/>
  <c r="CQ1429" i="25"/>
  <c r="CQ1430" i="25"/>
  <c r="CQ1431" i="25"/>
  <c r="CQ1432" i="25"/>
  <c r="CQ1433" i="25"/>
  <c r="CQ1434" i="25"/>
  <c r="CQ1435" i="25"/>
  <c r="CQ1436" i="25"/>
  <c r="CQ1437" i="25"/>
  <c r="CQ1438" i="25"/>
  <c r="CQ1439" i="25"/>
  <c r="CQ1440" i="25"/>
  <c r="CQ1441" i="25"/>
  <c r="CQ1442" i="25"/>
  <c r="CQ1443" i="25"/>
  <c r="CQ1444" i="25"/>
  <c r="CQ1445" i="25"/>
  <c r="CQ1446" i="25"/>
  <c r="CQ1447" i="25"/>
  <c r="CQ1448" i="25"/>
  <c r="CQ1449" i="25"/>
  <c r="CQ1450" i="25"/>
  <c r="CQ1451" i="25"/>
  <c r="CQ1452" i="25"/>
  <c r="CQ1453" i="25"/>
  <c r="CQ1454" i="25"/>
  <c r="CQ1455" i="25"/>
  <c r="CQ1456" i="25"/>
  <c r="CQ1457" i="25"/>
  <c r="CQ1458" i="25"/>
  <c r="CQ1459" i="25"/>
  <c r="CQ1460" i="25"/>
  <c r="CQ1461" i="25"/>
  <c r="CQ1462" i="25"/>
  <c r="CQ1463" i="25"/>
  <c r="CQ1464" i="25"/>
  <c r="CQ1465" i="25"/>
  <c r="CQ1466" i="25"/>
  <c r="CQ1467" i="25"/>
  <c r="CQ1468" i="25"/>
  <c r="CQ1469" i="25"/>
  <c r="CQ1470" i="25"/>
  <c r="CQ1471" i="25"/>
  <c r="CQ1472" i="25"/>
  <c r="CQ1473" i="25"/>
  <c r="CQ1474" i="25"/>
  <c r="CQ1475" i="25"/>
  <c r="CQ1476" i="25"/>
  <c r="CQ1477" i="25"/>
  <c r="CQ1478" i="25"/>
  <c r="CQ1479" i="25"/>
  <c r="CQ1480" i="25"/>
  <c r="CQ1481" i="25"/>
  <c r="CQ1482" i="25"/>
  <c r="CQ1483" i="25"/>
  <c r="CQ1484" i="25"/>
  <c r="CQ1485" i="25"/>
  <c r="CQ1486" i="25"/>
  <c r="CQ1487" i="25"/>
  <c r="CQ1488" i="25"/>
  <c r="CQ1489" i="25"/>
  <c r="CQ1490" i="25"/>
  <c r="CQ1491" i="25"/>
  <c r="CQ1492" i="25"/>
  <c r="CQ1493" i="25"/>
  <c r="CQ1494" i="25"/>
  <c r="CQ1495" i="25"/>
  <c r="CQ1496" i="25"/>
  <c r="CQ1497" i="25"/>
  <c r="CQ1498" i="25"/>
  <c r="CQ1499" i="25"/>
  <c r="CQ1500" i="25"/>
  <c r="CQ1501" i="25"/>
  <c r="CQ1502" i="25"/>
  <c r="CQ1503" i="25"/>
  <c r="CQ1504" i="25"/>
  <c r="CQ1505" i="25"/>
  <c r="CQ1506" i="25"/>
  <c r="CQ1507" i="25"/>
  <c r="CQ1508" i="25"/>
  <c r="CQ1509" i="25"/>
  <c r="CQ1510" i="25"/>
  <c r="CQ1511" i="25"/>
  <c r="CQ1512" i="25"/>
  <c r="CQ1513" i="25"/>
  <c r="CQ1514" i="25"/>
  <c r="CQ1515" i="25"/>
  <c r="CQ1516" i="25"/>
  <c r="CQ1517" i="25"/>
  <c r="CQ1518" i="25"/>
  <c r="CQ1519" i="25"/>
  <c r="CQ1520" i="25"/>
  <c r="CQ1521" i="25"/>
  <c r="CQ1522" i="25"/>
  <c r="CQ1523" i="25"/>
  <c r="CQ1524" i="25"/>
  <c r="CQ1525" i="25"/>
  <c r="CQ1526" i="25"/>
  <c r="CQ1527" i="25"/>
  <c r="CQ1528" i="25"/>
  <c r="CQ1529" i="25"/>
  <c r="CQ1530" i="25"/>
  <c r="CQ1531" i="25"/>
  <c r="CQ1532" i="25"/>
  <c r="CQ1533" i="25"/>
  <c r="CQ1534" i="25"/>
  <c r="CQ1535" i="25"/>
  <c r="CQ1536" i="25"/>
  <c r="CQ1537" i="25"/>
  <c r="CQ1538" i="25"/>
  <c r="CQ1539" i="25"/>
  <c r="CQ1540" i="25"/>
  <c r="CQ1541" i="25"/>
  <c r="CQ1542" i="25"/>
  <c r="CQ1543" i="25"/>
  <c r="CQ1544" i="25"/>
  <c r="CQ1545" i="25"/>
  <c r="CQ1546" i="25"/>
  <c r="CQ1547" i="25"/>
  <c r="CQ1548" i="25"/>
  <c r="CQ1549" i="25"/>
  <c r="CQ1550" i="25"/>
  <c r="CQ1551" i="25"/>
  <c r="CQ1552" i="25"/>
  <c r="CQ1553" i="25"/>
  <c r="CQ1554" i="25"/>
  <c r="CQ1555" i="25"/>
  <c r="CQ1556" i="25"/>
  <c r="CQ1557" i="25"/>
  <c r="CQ1558" i="25"/>
  <c r="CQ1559" i="25"/>
  <c r="CQ1560" i="25"/>
  <c r="CQ1561" i="25"/>
  <c r="CQ1562" i="25"/>
  <c r="CQ1563" i="25"/>
  <c r="CQ1564" i="25"/>
  <c r="CQ1565" i="25"/>
  <c r="CQ1566" i="25"/>
  <c r="CQ1567" i="25"/>
  <c r="CQ1568" i="25"/>
  <c r="CQ1569" i="25"/>
  <c r="CQ1570" i="25"/>
  <c r="CQ1571" i="25"/>
  <c r="CQ1572" i="25"/>
  <c r="CQ1573" i="25"/>
  <c r="CQ1574" i="25"/>
  <c r="CQ1575" i="25"/>
  <c r="CQ1576" i="25"/>
  <c r="CQ1577" i="25"/>
  <c r="CQ1578" i="25"/>
  <c r="CQ1579" i="25"/>
  <c r="CQ1580" i="25"/>
  <c r="CQ1581" i="25"/>
  <c r="CQ1582" i="25"/>
  <c r="CQ1583" i="25"/>
  <c r="CQ1584" i="25"/>
  <c r="CQ1585" i="25"/>
  <c r="CQ1586" i="25"/>
  <c r="CQ1587" i="25"/>
  <c r="CQ1588" i="25"/>
  <c r="CQ1589" i="25"/>
  <c r="CQ1590" i="25"/>
  <c r="CQ1591" i="25"/>
  <c r="CQ1592" i="25"/>
  <c r="CQ1593" i="25"/>
  <c r="CQ1594" i="25"/>
  <c r="CQ1595" i="25"/>
  <c r="CQ1596" i="25"/>
  <c r="CQ1597" i="25"/>
  <c r="CQ1598" i="25"/>
  <c r="CQ1599" i="25"/>
  <c r="CQ1600" i="25"/>
  <c r="CQ1601" i="25"/>
  <c r="CQ1602" i="25"/>
  <c r="CQ1603" i="25"/>
  <c r="CQ1604" i="25"/>
  <c r="CQ1605" i="25"/>
  <c r="CQ1606" i="25"/>
  <c r="CQ1607" i="25"/>
  <c r="CQ1608" i="25"/>
  <c r="CQ1609" i="25"/>
  <c r="CQ1610" i="25"/>
  <c r="CQ1611" i="25"/>
  <c r="CQ1612" i="25"/>
  <c r="CQ1613" i="25"/>
  <c r="CQ1614" i="25"/>
  <c r="CQ1615" i="25"/>
  <c r="CQ1616" i="25"/>
  <c r="CQ1617" i="25"/>
  <c r="CQ1618" i="25"/>
  <c r="CQ1619" i="25"/>
  <c r="CQ1620" i="25"/>
  <c r="CQ1621" i="25"/>
  <c r="CQ1622" i="25"/>
  <c r="CQ1623" i="25"/>
  <c r="CQ1624" i="25"/>
  <c r="CQ1625" i="25"/>
  <c r="CQ1626" i="25"/>
  <c r="CQ1627" i="25"/>
  <c r="CQ1628" i="25"/>
  <c r="CQ1629" i="25"/>
  <c r="CQ1630" i="25"/>
  <c r="CQ1631" i="25"/>
  <c r="CQ1632" i="25"/>
  <c r="CQ1633" i="25"/>
  <c r="CQ1634" i="25"/>
  <c r="CQ1635" i="25"/>
  <c r="CQ1636" i="25"/>
  <c r="CQ1637" i="25"/>
  <c r="CQ1638" i="25"/>
  <c r="CQ1639" i="25"/>
  <c r="CQ1640" i="25"/>
  <c r="CQ1641" i="25"/>
  <c r="CQ1642" i="25"/>
  <c r="CQ1643" i="25"/>
  <c r="CQ1644" i="25"/>
  <c r="CQ1645" i="25"/>
  <c r="CQ1646" i="25"/>
  <c r="CQ1647" i="25"/>
  <c r="CQ1648" i="25"/>
  <c r="CQ1649" i="25"/>
  <c r="CQ1650" i="25"/>
  <c r="CQ1651" i="25"/>
  <c r="CQ1652" i="25"/>
  <c r="CQ1653" i="25"/>
  <c r="CQ1654" i="25"/>
  <c r="CQ1655" i="25"/>
  <c r="CQ1656" i="25"/>
  <c r="CQ1657" i="25"/>
  <c r="CQ1658" i="25"/>
  <c r="CQ1659" i="25"/>
  <c r="CQ1660" i="25"/>
  <c r="CQ1661" i="25"/>
  <c r="CQ1662" i="25"/>
  <c r="CQ1663" i="25"/>
  <c r="CQ1664" i="25"/>
  <c r="CQ1665" i="25"/>
  <c r="CQ1666" i="25"/>
  <c r="CQ1667" i="25"/>
  <c r="CQ1668" i="25"/>
  <c r="CQ1669" i="25"/>
  <c r="CQ1670" i="25"/>
  <c r="CQ1671" i="25"/>
  <c r="CQ1672" i="25"/>
  <c r="CQ1673" i="25"/>
  <c r="CQ1674" i="25"/>
  <c r="CQ1675" i="25"/>
  <c r="CQ1676" i="25"/>
  <c r="CQ1677" i="25"/>
  <c r="CQ1678" i="25"/>
  <c r="CQ1679" i="25"/>
  <c r="CQ1680" i="25"/>
  <c r="CQ1681" i="25"/>
  <c r="CQ1682" i="25"/>
  <c r="CQ1683" i="25"/>
  <c r="CQ1684" i="25"/>
  <c r="CQ1685" i="25"/>
  <c r="CQ1686" i="25"/>
  <c r="CQ1687" i="25"/>
  <c r="CQ1688" i="25"/>
  <c r="CQ1689" i="25"/>
  <c r="CQ1690" i="25"/>
  <c r="CQ1691" i="25"/>
  <c r="CQ1692" i="25"/>
  <c r="CQ1693" i="25"/>
  <c r="CQ1694" i="25"/>
  <c r="CQ1695" i="25"/>
  <c r="CQ1696" i="25"/>
  <c r="CQ1697" i="25"/>
  <c r="CQ1698" i="25"/>
  <c r="CQ1699" i="25"/>
  <c r="CQ1700" i="25"/>
  <c r="CQ1701" i="25"/>
  <c r="CQ1702" i="25"/>
  <c r="CQ1703" i="25"/>
  <c r="CQ1704" i="25"/>
  <c r="CQ1705" i="25"/>
  <c r="CQ1706" i="25"/>
  <c r="CQ1707" i="25"/>
  <c r="CQ1708" i="25"/>
  <c r="CQ1709" i="25"/>
  <c r="CQ1710" i="25"/>
  <c r="CQ1711" i="25"/>
  <c r="CQ1712" i="25"/>
  <c r="CQ1713" i="25"/>
  <c r="CQ1714" i="25"/>
  <c r="CQ1715" i="25"/>
  <c r="CQ1716" i="25"/>
  <c r="CQ1717" i="25"/>
  <c r="CQ1718" i="25"/>
  <c r="CQ1719" i="25"/>
  <c r="CQ1720" i="25"/>
  <c r="CQ1721" i="25"/>
  <c r="CQ1722" i="25"/>
  <c r="CQ1723" i="25"/>
  <c r="CQ1724" i="25"/>
  <c r="CQ1725" i="25"/>
  <c r="CQ1726" i="25"/>
  <c r="CQ1727" i="25"/>
  <c r="CQ1728" i="25"/>
  <c r="CQ1729" i="25"/>
  <c r="CQ1730" i="25"/>
  <c r="CQ1731" i="25"/>
  <c r="CQ1732" i="25"/>
  <c r="CQ1733" i="25"/>
  <c r="CQ1734" i="25"/>
  <c r="CQ1735" i="25"/>
  <c r="CQ1736" i="25"/>
  <c r="CQ1737" i="25"/>
  <c r="CQ1738" i="25"/>
  <c r="CQ1739" i="25"/>
  <c r="CQ1740" i="25"/>
  <c r="CQ1741" i="25"/>
  <c r="CQ1742" i="25"/>
  <c r="CQ1743" i="25"/>
  <c r="CQ1744" i="25"/>
  <c r="CQ1745" i="25"/>
  <c r="CQ1746" i="25"/>
  <c r="CQ1747" i="25"/>
  <c r="CQ1748" i="25"/>
  <c r="CQ1749" i="25"/>
  <c r="CQ1750" i="25"/>
  <c r="CQ1751" i="25"/>
  <c r="CQ1752" i="25"/>
  <c r="CQ1753" i="25"/>
  <c r="CQ1754" i="25"/>
  <c r="CQ1755" i="25"/>
  <c r="CQ1756" i="25"/>
  <c r="CQ1757" i="25"/>
  <c r="CQ1758" i="25"/>
  <c r="CQ1759" i="25"/>
  <c r="CQ1760" i="25"/>
  <c r="CQ1761" i="25"/>
  <c r="CQ1762" i="25"/>
  <c r="CQ1763" i="25"/>
  <c r="CQ1764" i="25"/>
  <c r="CQ1765" i="25"/>
  <c r="CQ1766" i="25"/>
  <c r="CQ1767" i="25"/>
  <c r="CQ1768" i="25"/>
  <c r="CQ1769" i="25"/>
  <c r="CQ1770" i="25"/>
  <c r="CQ1771" i="25"/>
  <c r="CQ1772" i="25"/>
  <c r="CQ1773" i="25"/>
  <c r="CQ1774" i="25"/>
  <c r="CQ1775" i="25"/>
  <c r="CQ1776" i="25"/>
  <c r="CQ1777" i="25"/>
  <c r="CQ1778" i="25"/>
  <c r="CQ1779" i="25"/>
  <c r="CQ1780" i="25"/>
  <c r="CQ1781" i="25"/>
  <c r="CQ1782" i="25"/>
  <c r="CQ1783" i="25"/>
  <c r="CQ1784" i="25"/>
  <c r="CQ1785" i="25"/>
  <c r="CQ1786" i="25"/>
  <c r="CQ1787" i="25"/>
  <c r="CQ1788" i="25"/>
  <c r="CQ1789" i="25"/>
  <c r="CQ1790" i="25"/>
  <c r="CQ1791" i="25"/>
  <c r="CQ1792" i="25"/>
  <c r="CQ1793" i="25"/>
  <c r="CQ1794" i="25"/>
  <c r="CQ1795" i="25"/>
  <c r="CQ1796" i="25"/>
  <c r="CQ1797" i="25"/>
  <c r="CQ1798" i="25"/>
  <c r="CQ1799" i="25"/>
  <c r="CQ1800" i="25"/>
  <c r="CQ1801" i="25"/>
  <c r="CQ1802" i="25"/>
  <c r="CQ1803" i="25"/>
  <c r="CQ1804" i="25"/>
  <c r="CQ1805" i="25"/>
  <c r="CQ1806" i="25"/>
  <c r="CQ1807" i="25"/>
  <c r="CQ1808" i="25"/>
  <c r="CQ1809" i="25"/>
  <c r="CQ1810" i="25"/>
  <c r="CQ1811" i="25"/>
  <c r="CQ1812" i="25"/>
  <c r="CQ1813" i="25"/>
  <c r="CQ1814" i="25"/>
  <c r="CQ1815" i="25"/>
  <c r="CQ1816" i="25"/>
  <c r="CQ1817" i="25"/>
  <c r="CQ1818" i="25"/>
  <c r="CQ1819" i="25"/>
  <c r="CQ1820" i="25"/>
  <c r="CQ1821" i="25"/>
  <c r="CQ1822" i="25"/>
  <c r="CQ1823" i="25"/>
  <c r="CQ1824" i="25"/>
  <c r="CQ1825" i="25"/>
  <c r="CQ1826" i="25"/>
  <c r="CQ1827" i="25"/>
  <c r="CQ1828" i="25"/>
  <c r="CQ1829" i="25"/>
  <c r="CQ1830" i="25"/>
  <c r="CQ1831" i="25"/>
  <c r="CQ1832" i="25"/>
  <c r="CQ1833" i="25"/>
  <c r="CQ1834" i="25"/>
  <c r="CQ1835" i="25"/>
  <c r="CQ1836" i="25"/>
  <c r="CQ1837" i="25"/>
  <c r="CQ1838" i="25"/>
  <c r="CQ1839" i="25"/>
  <c r="CQ1840" i="25"/>
  <c r="CQ1841" i="25"/>
  <c r="CQ1842" i="25"/>
  <c r="CQ1843" i="25"/>
  <c r="CQ1844" i="25"/>
  <c r="CQ1845" i="25"/>
  <c r="CQ1846" i="25"/>
  <c r="CQ1847" i="25"/>
  <c r="CQ1848" i="25"/>
  <c r="CQ1849" i="25"/>
  <c r="CQ1850" i="25"/>
  <c r="CQ1851" i="25"/>
  <c r="CQ1852" i="25"/>
  <c r="CQ1853" i="25"/>
  <c r="CQ1854" i="25"/>
  <c r="CQ1855" i="25"/>
  <c r="CQ1856" i="25"/>
  <c r="CQ1857" i="25"/>
  <c r="CQ1858" i="25"/>
  <c r="CQ1859" i="25"/>
  <c r="CQ1860" i="25"/>
  <c r="CQ1861" i="25"/>
  <c r="CQ1862" i="25"/>
  <c r="CQ1863" i="25"/>
  <c r="CQ1864" i="25"/>
  <c r="CQ1865" i="25"/>
  <c r="CQ1866" i="25"/>
  <c r="CQ1867" i="25"/>
  <c r="CQ1868" i="25"/>
  <c r="CQ1869" i="25"/>
  <c r="CQ1870" i="25"/>
  <c r="CQ1871" i="25"/>
  <c r="CQ1872" i="25"/>
  <c r="CQ1873" i="25"/>
  <c r="CQ1874" i="25"/>
  <c r="CQ1875" i="25"/>
  <c r="CQ1876" i="25"/>
  <c r="CQ1877" i="25"/>
  <c r="CQ1878" i="25"/>
  <c r="CQ1879" i="25"/>
  <c r="CQ1880" i="25"/>
  <c r="CQ1881" i="25"/>
  <c r="CQ1882" i="25"/>
  <c r="CQ1883" i="25"/>
  <c r="CQ1884" i="25"/>
  <c r="CQ1885" i="25"/>
  <c r="CQ1886" i="25"/>
  <c r="CQ1887" i="25"/>
  <c r="CQ1888" i="25"/>
  <c r="CQ1889" i="25"/>
  <c r="CQ1890" i="25"/>
  <c r="CQ1891" i="25"/>
  <c r="CQ1892" i="25"/>
  <c r="CQ1893" i="25"/>
  <c r="CQ1894" i="25"/>
  <c r="CQ1895" i="25"/>
  <c r="CQ1896" i="25"/>
  <c r="CQ1897" i="25"/>
  <c r="CQ1898" i="25"/>
  <c r="CQ1899" i="25"/>
  <c r="CQ1900" i="25"/>
  <c r="CQ1901" i="25"/>
  <c r="CQ1902" i="25"/>
  <c r="CQ1903" i="25"/>
  <c r="CQ1904" i="25"/>
  <c r="CQ1905" i="25"/>
  <c r="CQ1906" i="25"/>
  <c r="CQ1907" i="25"/>
  <c r="CQ1908" i="25"/>
  <c r="CQ1909" i="25"/>
  <c r="CQ1910" i="25"/>
  <c r="CQ1911" i="25"/>
  <c r="CQ1912" i="25"/>
  <c r="CQ1913" i="25"/>
  <c r="CQ1914" i="25"/>
  <c r="CQ1915" i="25"/>
  <c r="CQ1916" i="25"/>
  <c r="CQ1917" i="25"/>
  <c r="CQ1918" i="25"/>
  <c r="CQ1919" i="25"/>
  <c r="CQ1920" i="25"/>
  <c r="CQ1921" i="25"/>
  <c r="CQ1922" i="25"/>
  <c r="CQ1923" i="25"/>
  <c r="CQ1924" i="25"/>
  <c r="CQ1925" i="25"/>
  <c r="CQ1926" i="25"/>
  <c r="CQ1927" i="25"/>
  <c r="CQ1928" i="25"/>
  <c r="CQ1929" i="25"/>
  <c r="CQ1930" i="25"/>
  <c r="CQ1931" i="25"/>
  <c r="CQ1932" i="25"/>
  <c r="CQ1933" i="25"/>
  <c r="CQ1934" i="25"/>
  <c r="CQ1935" i="25"/>
  <c r="CQ1936" i="25"/>
  <c r="CQ1937" i="25"/>
  <c r="CQ1938" i="25"/>
  <c r="CQ1939" i="25"/>
  <c r="CQ1940" i="25"/>
  <c r="CQ1941" i="25"/>
  <c r="CQ1942" i="25"/>
  <c r="CQ1943" i="25"/>
  <c r="CQ1944" i="25"/>
  <c r="CQ1945" i="25"/>
  <c r="CQ1946" i="25"/>
  <c r="CQ1947" i="25"/>
  <c r="CQ1948" i="25"/>
  <c r="CQ1949" i="25"/>
  <c r="CQ1950" i="25"/>
  <c r="CQ1951" i="25"/>
  <c r="CQ1952" i="25"/>
  <c r="CQ1953" i="25"/>
  <c r="CQ1954" i="25"/>
  <c r="CQ1955" i="25"/>
  <c r="CQ1956" i="25"/>
  <c r="CQ1957" i="25"/>
  <c r="CQ1958" i="25"/>
  <c r="CQ1959" i="25"/>
  <c r="CQ1960" i="25"/>
  <c r="CQ1961" i="25"/>
  <c r="CQ1962" i="25"/>
  <c r="CQ1963" i="25"/>
  <c r="CQ1964" i="25"/>
  <c r="CQ1965" i="25"/>
  <c r="CQ1966" i="25"/>
  <c r="CQ1967" i="25"/>
  <c r="CQ1968" i="25"/>
  <c r="CQ1969" i="25"/>
  <c r="CQ1970" i="25"/>
  <c r="CQ1971" i="25"/>
  <c r="CQ1972" i="25"/>
  <c r="CQ1973" i="25"/>
  <c r="CQ1974" i="25"/>
  <c r="CQ1975" i="25"/>
  <c r="CQ1976" i="25"/>
  <c r="CQ1977" i="25"/>
  <c r="CQ1978" i="25"/>
  <c r="CQ1979" i="25"/>
  <c r="CQ1980" i="25"/>
  <c r="CQ1981" i="25"/>
  <c r="CQ1982" i="25"/>
  <c r="CQ1983" i="25"/>
  <c r="CQ1984" i="25"/>
  <c r="CQ1985" i="25"/>
  <c r="CQ1986" i="25"/>
  <c r="CQ1987" i="25"/>
  <c r="CQ1988" i="25"/>
  <c r="CQ1989" i="25"/>
  <c r="CQ1990" i="25"/>
  <c r="CQ1991" i="25"/>
  <c r="CQ1992" i="25"/>
  <c r="CQ1993" i="25"/>
  <c r="CQ1994" i="25"/>
  <c r="CQ1995" i="25"/>
  <c r="CQ1996" i="25"/>
  <c r="CQ1997" i="25"/>
  <c r="CQ1998" i="25"/>
  <c r="CQ1999" i="25"/>
  <c r="CQ2000" i="25"/>
  <c r="CQ2001" i="25"/>
  <c r="CQ2002" i="25"/>
  <c r="CQ2003" i="25"/>
  <c r="CQ2004" i="25"/>
  <c r="CQ2005" i="25"/>
  <c r="CQ2006" i="25"/>
  <c r="CQ2007" i="25"/>
  <c r="CQ2008" i="25"/>
  <c r="CQ2009" i="25"/>
  <c r="CQ2010" i="25"/>
  <c r="CQ2011" i="25"/>
  <c r="CQ2012" i="25"/>
  <c r="CQ2013" i="25"/>
  <c r="CQ2014" i="25"/>
  <c r="CQ2015" i="25"/>
  <c r="CQ2016" i="25"/>
  <c r="CQ2017" i="25"/>
  <c r="CQ2018" i="25"/>
  <c r="CQ2019" i="25"/>
  <c r="CQ2020" i="25"/>
  <c r="CQ2021" i="25"/>
  <c r="CQ2022" i="25"/>
  <c r="CQ2023" i="25"/>
  <c r="CQ2024" i="25"/>
  <c r="CQ2025" i="25"/>
  <c r="CQ2026" i="25"/>
  <c r="CQ2027" i="25"/>
  <c r="CQ2028" i="25"/>
  <c r="CQ2029" i="25"/>
  <c r="CQ2030" i="25"/>
  <c r="CQ2031" i="25"/>
  <c r="CQ2032" i="25"/>
  <c r="CQ2033" i="25"/>
  <c r="CQ2034" i="25"/>
  <c r="CQ2035" i="25"/>
  <c r="CQ2036" i="25"/>
  <c r="CQ2037" i="25"/>
  <c r="CQ2038" i="25"/>
  <c r="CQ2039" i="25"/>
  <c r="CQ2040" i="25"/>
  <c r="CQ2041" i="25"/>
  <c r="CQ2042" i="25"/>
  <c r="CQ2043" i="25"/>
  <c r="CQ2044" i="25"/>
  <c r="CQ2045" i="25"/>
  <c r="CQ2046" i="25"/>
  <c r="CQ2047" i="25"/>
  <c r="CQ2048" i="25"/>
  <c r="CQ2049" i="25"/>
  <c r="CQ2050" i="25"/>
  <c r="CQ2051" i="25"/>
  <c r="CQ2052" i="25"/>
  <c r="CQ2053" i="25"/>
  <c r="CQ2054" i="25"/>
  <c r="CQ2055" i="25"/>
  <c r="CQ2056" i="25"/>
  <c r="CQ2057" i="25"/>
  <c r="CQ2058" i="25"/>
  <c r="CQ2059" i="25"/>
  <c r="CQ2060" i="25"/>
  <c r="CQ2061" i="25"/>
  <c r="CQ2062" i="25"/>
  <c r="CQ2063" i="25"/>
  <c r="CQ2064" i="25"/>
  <c r="CQ2065" i="25"/>
  <c r="CQ2066" i="25"/>
  <c r="CQ2067" i="25"/>
  <c r="CQ2068" i="25"/>
  <c r="CQ2069" i="25"/>
  <c r="CQ2070" i="25"/>
  <c r="CQ2071" i="25"/>
  <c r="CQ2072" i="25"/>
  <c r="CQ2073" i="25"/>
  <c r="CQ2074" i="25"/>
  <c r="CQ2075" i="25"/>
  <c r="CQ2076" i="25"/>
  <c r="CQ2077" i="25"/>
  <c r="CQ2078" i="25"/>
  <c r="CQ2079" i="25"/>
  <c r="CQ2080" i="25"/>
  <c r="CQ2081" i="25"/>
  <c r="CQ2082" i="25"/>
  <c r="CQ2083" i="25"/>
  <c r="CQ2084" i="25"/>
  <c r="CQ2085" i="25"/>
  <c r="CQ2086" i="25"/>
  <c r="CQ2087" i="25"/>
  <c r="CQ2088" i="25"/>
  <c r="CQ2089" i="25"/>
  <c r="CQ2090" i="25"/>
  <c r="CQ2091" i="25"/>
  <c r="CQ2092" i="25"/>
  <c r="CQ2093" i="25"/>
  <c r="CQ2094" i="25"/>
  <c r="CQ2095" i="25"/>
  <c r="CQ2096" i="25"/>
  <c r="CQ2097" i="25"/>
  <c r="CQ2098" i="25"/>
  <c r="CQ2099" i="25"/>
  <c r="CQ2100" i="25"/>
  <c r="CQ2101" i="25"/>
  <c r="CQ2102" i="25"/>
  <c r="CQ2103" i="25"/>
  <c r="CQ2104" i="25"/>
  <c r="CQ2105" i="25"/>
  <c r="CQ2106" i="25"/>
  <c r="CQ2107" i="25"/>
  <c r="CQ2108" i="25"/>
  <c r="CQ2109" i="25"/>
  <c r="CQ2110" i="25"/>
  <c r="CQ2111" i="25"/>
  <c r="CQ2112" i="25"/>
  <c r="CQ2113" i="25"/>
  <c r="CQ2114" i="25"/>
  <c r="CQ2115" i="25"/>
  <c r="CQ2116" i="25"/>
  <c r="CQ2117" i="25"/>
  <c r="CQ2118" i="25"/>
  <c r="CQ2119" i="25"/>
  <c r="CQ2120" i="25"/>
  <c r="CQ2121" i="25"/>
  <c r="CQ2122" i="25"/>
  <c r="CQ2123" i="25"/>
  <c r="CQ2124" i="25"/>
  <c r="CQ2125" i="25"/>
  <c r="CQ2126" i="25"/>
  <c r="CQ2127" i="25"/>
  <c r="CQ2128" i="25"/>
  <c r="CQ2129" i="25"/>
  <c r="CQ2130" i="25"/>
  <c r="CQ2131" i="25"/>
  <c r="CQ2132" i="25"/>
  <c r="CQ2133" i="25"/>
  <c r="CQ2134" i="25"/>
  <c r="CQ2135" i="25"/>
  <c r="CQ2136" i="25"/>
  <c r="CQ2137" i="25"/>
  <c r="CQ2138" i="25"/>
  <c r="CQ2139" i="25"/>
  <c r="CQ2140" i="25"/>
  <c r="CQ2141" i="25"/>
  <c r="CQ2142" i="25"/>
  <c r="CQ2143" i="25"/>
  <c r="CQ2144" i="25"/>
  <c r="CQ2145" i="25"/>
  <c r="CQ2146" i="25"/>
  <c r="CQ2147" i="25"/>
  <c r="CQ2148" i="25"/>
  <c r="CQ2149" i="25"/>
  <c r="CQ2150" i="25"/>
  <c r="CQ2151" i="25"/>
  <c r="CQ2152" i="25"/>
  <c r="CQ2153" i="25"/>
  <c r="CQ2154" i="25"/>
  <c r="CQ2155" i="25"/>
  <c r="CQ2156" i="25"/>
  <c r="CQ2157" i="25"/>
  <c r="CQ2158" i="25"/>
  <c r="CQ2159" i="25"/>
  <c r="CQ2160" i="25"/>
  <c r="CQ2161" i="25"/>
  <c r="CQ2162" i="25"/>
  <c r="CQ2163" i="25"/>
  <c r="CQ2164" i="25"/>
  <c r="CQ2165" i="25"/>
  <c r="CQ2166" i="25"/>
  <c r="CQ2167" i="25"/>
  <c r="CQ2168" i="25"/>
  <c r="CQ2169" i="25"/>
  <c r="CQ2170" i="25"/>
  <c r="CQ2171" i="25"/>
  <c r="CQ2172" i="25"/>
  <c r="CQ2173" i="25"/>
  <c r="CQ2174" i="25"/>
  <c r="CQ2175" i="25"/>
  <c r="CQ2176" i="25"/>
  <c r="CQ2177" i="25"/>
  <c r="CQ2178" i="25"/>
  <c r="CQ2179" i="25"/>
  <c r="CQ2180" i="25"/>
  <c r="CQ2181" i="25"/>
  <c r="CQ2182" i="25"/>
  <c r="CQ2183" i="25"/>
  <c r="CQ2184" i="25"/>
  <c r="CQ2185" i="25"/>
  <c r="CQ2186" i="25"/>
  <c r="CQ2187" i="25"/>
  <c r="CQ2188" i="25"/>
  <c r="CQ2189" i="25"/>
  <c r="CQ2190" i="25"/>
  <c r="CQ2191" i="25"/>
  <c r="CQ2192" i="25"/>
  <c r="CQ2193" i="25"/>
  <c r="CQ2194" i="25"/>
  <c r="CQ2195" i="25"/>
  <c r="CQ2196" i="25"/>
  <c r="CQ2197" i="25"/>
  <c r="CQ2198" i="25"/>
  <c r="CQ2199" i="25"/>
  <c r="CQ2200" i="25"/>
  <c r="CQ2201" i="25"/>
  <c r="CQ2202" i="25"/>
  <c r="CQ2203" i="25"/>
  <c r="CQ2204" i="25"/>
  <c r="CQ2205" i="25"/>
  <c r="CQ2206" i="25"/>
  <c r="CQ2207" i="25"/>
  <c r="CQ2208" i="25"/>
  <c r="CQ2209" i="25"/>
  <c r="CQ2210" i="25"/>
  <c r="CQ2211" i="25"/>
  <c r="CQ2212" i="25"/>
  <c r="CQ2213" i="25"/>
  <c r="CQ2214" i="25"/>
  <c r="CQ2215" i="25"/>
  <c r="CQ2216" i="25"/>
  <c r="CQ2217" i="25"/>
  <c r="CQ2218" i="25"/>
  <c r="CQ2219" i="25"/>
  <c r="CQ2220" i="25"/>
  <c r="CQ2221" i="25"/>
  <c r="CQ2222" i="25"/>
  <c r="CQ2223" i="25"/>
  <c r="CQ2224" i="25"/>
  <c r="CQ2225" i="25"/>
  <c r="CQ2226" i="25"/>
  <c r="CQ2227" i="25"/>
  <c r="CQ2228" i="25"/>
  <c r="CQ2229" i="25"/>
  <c r="CQ2230" i="25"/>
  <c r="CQ2231" i="25"/>
  <c r="CQ2232" i="25"/>
  <c r="CQ2233" i="25"/>
  <c r="CQ2234" i="25"/>
  <c r="CQ2235" i="25"/>
  <c r="CQ2236" i="25"/>
  <c r="CQ2237" i="25"/>
  <c r="CQ2238" i="25"/>
  <c r="CQ2239" i="25"/>
  <c r="CQ2240" i="25"/>
  <c r="CQ2241" i="25"/>
  <c r="CQ2242" i="25"/>
  <c r="CQ2243" i="25"/>
  <c r="CQ2244" i="25"/>
  <c r="CQ2245" i="25"/>
  <c r="CQ2246" i="25"/>
  <c r="CQ2247" i="25"/>
  <c r="CQ2248" i="25"/>
  <c r="CQ2249" i="25"/>
  <c r="CQ2250" i="25"/>
  <c r="CQ2251" i="25"/>
  <c r="CQ2252" i="25"/>
  <c r="CQ2253" i="25"/>
  <c r="CQ2254" i="25"/>
  <c r="CQ2255" i="25"/>
  <c r="CQ2256" i="25"/>
  <c r="CQ2257" i="25"/>
  <c r="CQ2258" i="25"/>
  <c r="CQ2259" i="25"/>
  <c r="CQ2260" i="25"/>
  <c r="CQ2261" i="25"/>
  <c r="CQ2262" i="25"/>
  <c r="CQ2263" i="25"/>
  <c r="CQ2264" i="25"/>
  <c r="CQ2265" i="25"/>
  <c r="CQ2266" i="25"/>
  <c r="CQ2267" i="25"/>
  <c r="CQ2268" i="25"/>
  <c r="CQ2269" i="25"/>
  <c r="CQ2270" i="25"/>
  <c r="CQ2271" i="25"/>
  <c r="CQ2272" i="25"/>
  <c r="CQ2273" i="25"/>
  <c r="CQ2274" i="25"/>
  <c r="CQ2275" i="25"/>
  <c r="CQ2276" i="25"/>
  <c r="CQ2277" i="25"/>
  <c r="CQ2278" i="25"/>
  <c r="CQ2279" i="25"/>
  <c r="CQ2280" i="25"/>
  <c r="CQ2281" i="25"/>
  <c r="CQ2282" i="25"/>
  <c r="CQ2283" i="25"/>
  <c r="CQ2284" i="25"/>
  <c r="CQ2285" i="25"/>
  <c r="CQ2286" i="25"/>
  <c r="CQ2287" i="25"/>
  <c r="CQ2288" i="25"/>
  <c r="CQ2289" i="25"/>
  <c r="CQ2290" i="25"/>
  <c r="CQ2291" i="25"/>
  <c r="CQ2292" i="25"/>
  <c r="CQ2293" i="25"/>
  <c r="CQ2294" i="25"/>
  <c r="CQ2295" i="25"/>
  <c r="CQ2296" i="25"/>
  <c r="CQ2297" i="25"/>
  <c r="CQ2298" i="25"/>
  <c r="CQ2299" i="25"/>
  <c r="CQ2300" i="25"/>
  <c r="CQ2301" i="25"/>
  <c r="CQ2302" i="25"/>
  <c r="CQ2303" i="25"/>
  <c r="CQ2304" i="25"/>
  <c r="CQ2305" i="25"/>
  <c r="CQ2306" i="25"/>
  <c r="CQ2307" i="25"/>
  <c r="CQ2308" i="25"/>
  <c r="CQ2309" i="25"/>
  <c r="CQ2310" i="25"/>
  <c r="CQ2311" i="25"/>
  <c r="CQ2312" i="25"/>
  <c r="CQ2313" i="25"/>
  <c r="CQ2314" i="25"/>
  <c r="CQ2315" i="25"/>
  <c r="CQ2316" i="25"/>
  <c r="CQ2317" i="25"/>
  <c r="CQ2318" i="25"/>
  <c r="CQ2319" i="25"/>
  <c r="CQ2320" i="25"/>
  <c r="CQ2321" i="25"/>
  <c r="CQ2322" i="25"/>
  <c r="CQ2323" i="25"/>
  <c r="CQ2324" i="25"/>
  <c r="CQ2325" i="25"/>
  <c r="CQ2326" i="25"/>
  <c r="CQ2327" i="25"/>
  <c r="CQ2328" i="25"/>
  <c r="CQ2329" i="25"/>
  <c r="CQ2330" i="25"/>
  <c r="CQ2331" i="25"/>
  <c r="CQ2332" i="25"/>
  <c r="CQ2333" i="25"/>
  <c r="CQ2334" i="25"/>
  <c r="CQ2335" i="25"/>
  <c r="CQ2336" i="25"/>
  <c r="CQ2337" i="25"/>
  <c r="CQ2338" i="25"/>
  <c r="CQ2339" i="25"/>
  <c r="CQ2340" i="25"/>
  <c r="CQ2341" i="25"/>
  <c r="CQ2342" i="25"/>
  <c r="CQ2343" i="25"/>
  <c r="CQ2344" i="25"/>
  <c r="CQ2345" i="25"/>
  <c r="CQ2346" i="25"/>
  <c r="CQ2347" i="25"/>
  <c r="CQ2348" i="25"/>
  <c r="CQ2349" i="25"/>
  <c r="CQ2350" i="25"/>
  <c r="CQ2351" i="25"/>
  <c r="CQ2352" i="25"/>
  <c r="CQ2353" i="25"/>
  <c r="CQ2354" i="25"/>
  <c r="CQ2355" i="25"/>
  <c r="CQ2356" i="25"/>
  <c r="CQ2357" i="25"/>
  <c r="CQ2358" i="25"/>
  <c r="CQ2359" i="25"/>
  <c r="CQ2360" i="25"/>
  <c r="CQ2361" i="25"/>
  <c r="CQ2362" i="25"/>
  <c r="CQ2363" i="25"/>
  <c r="CQ2364" i="25"/>
  <c r="CQ2365" i="25"/>
  <c r="CQ2366" i="25"/>
  <c r="CQ2367" i="25"/>
  <c r="CQ2368" i="25"/>
  <c r="CQ2369" i="25"/>
  <c r="CQ2370" i="25"/>
  <c r="CQ2371" i="25"/>
  <c r="CQ2372" i="25"/>
  <c r="CQ2373" i="25"/>
  <c r="CQ2374" i="25"/>
  <c r="CQ2375" i="25"/>
  <c r="CQ2376" i="25"/>
  <c r="CQ2377" i="25"/>
  <c r="CQ2378" i="25"/>
  <c r="CQ2379" i="25"/>
  <c r="CQ2380" i="25"/>
  <c r="CQ2381" i="25"/>
  <c r="CQ2382" i="25"/>
  <c r="CQ2383" i="25"/>
  <c r="CQ2384" i="25"/>
  <c r="CQ2385" i="25"/>
  <c r="CQ2386" i="25"/>
  <c r="CQ2387" i="25"/>
  <c r="CQ2388" i="25"/>
  <c r="CQ2389" i="25"/>
  <c r="CQ2390" i="25"/>
  <c r="CQ2391" i="25"/>
  <c r="CQ2392" i="25"/>
  <c r="CQ2393" i="25"/>
  <c r="CQ2394" i="25"/>
  <c r="CQ2395" i="25"/>
  <c r="CQ2396" i="25"/>
  <c r="CQ2397" i="25"/>
  <c r="CQ2398" i="25"/>
  <c r="CQ2399" i="25"/>
  <c r="CQ2400" i="25"/>
  <c r="CQ2401" i="25"/>
  <c r="CQ2402" i="25"/>
  <c r="CQ2403" i="25"/>
  <c r="CQ2404" i="25"/>
  <c r="CQ2405" i="25"/>
  <c r="CQ2406" i="25"/>
  <c r="CQ2407" i="25"/>
  <c r="CQ2408" i="25"/>
  <c r="CQ2409" i="25"/>
  <c r="CQ2410" i="25"/>
  <c r="CQ2411" i="25"/>
  <c r="CQ2412" i="25"/>
  <c r="CQ2413" i="25"/>
  <c r="CQ2414" i="25"/>
  <c r="CQ2415" i="25"/>
  <c r="CQ2416" i="25"/>
  <c r="CQ2417" i="25"/>
  <c r="CQ2418" i="25"/>
  <c r="CQ2419" i="25"/>
  <c r="CQ2420" i="25"/>
  <c r="CQ2421" i="25"/>
  <c r="CQ2422" i="25"/>
  <c r="CQ2423" i="25"/>
  <c r="CQ2424" i="25"/>
  <c r="CQ2425" i="25"/>
  <c r="CQ2426" i="25"/>
  <c r="CQ2427" i="25"/>
  <c r="CQ2428" i="25"/>
  <c r="CQ2429" i="25"/>
  <c r="CQ2430" i="25"/>
  <c r="CQ2431" i="25"/>
  <c r="CQ2432" i="25"/>
  <c r="CQ2433" i="25"/>
  <c r="CQ2434" i="25"/>
  <c r="CQ2435" i="25"/>
  <c r="CQ2436" i="25"/>
  <c r="CQ2437" i="25"/>
  <c r="CQ2438" i="25"/>
  <c r="CQ2439" i="25"/>
  <c r="CQ2440" i="25"/>
  <c r="CQ2441" i="25"/>
  <c r="CQ2442" i="25"/>
  <c r="CQ2443" i="25"/>
  <c r="CQ2444" i="25"/>
  <c r="CQ2445" i="25"/>
  <c r="CQ2446" i="25"/>
  <c r="CQ2447" i="25"/>
  <c r="CQ2448" i="25"/>
  <c r="CQ2449" i="25"/>
  <c r="CQ2450" i="25"/>
  <c r="CQ2451" i="25"/>
  <c r="CQ2452" i="25"/>
  <c r="CQ2453" i="25"/>
  <c r="CQ2454" i="25"/>
  <c r="CQ2455" i="25"/>
  <c r="CQ2456" i="25"/>
  <c r="CQ2457" i="25"/>
  <c r="CQ2458" i="25"/>
  <c r="CQ2459" i="25"/>
  <c r="CQ2460" i="25"/>
  <c r="CQ2461" i="25"/>
  <c r="CQ2462" i="25"/>
  <c r="CQ2463" i="25"/>
  <c r="CQ2464" i="25"/>
  <c r="CQ2465" i="25"/>
  <c r="CQ2466" i="25"/>
  <c r="CQ2467" i="25"/>
  <c r="CQ2468" i="25"/>
  <c r="CQ2469" i="25"/>
  <c r="CQ2470" i="25"/>
  <c r="CQ2471" i="25"/>
  <c r="CQ2472" i="25"/>
  <c r="CQ2473" i="25"/>
  <c r="CQ2474" i="25"/>
  <c r="CQ2475" i="25"/>
  <c r="CQ2476" i="25"/>
  <c r="CQ2477" i="25"/>
  <c r="CQ2478" i="25"/>
  <c r="CQ2479" i="25"/>
  <c r="CQ2480" i="25"/>
  <c r="CQ2481" i="25"/>
  <c r="CQ2482" i="25"/>
  <c r="CQ2483" i="25"/>
  <c r="CQ2484" i="25"/>
  <c r="CQ2485" i="25"/>
  <c r="CQ2486" i="25"/>
  <c r="CQ2487" i="25"/>
  <c r="CQ2488" i="25"/>
  <c r="CQ2489" i="25"/>
  <c r="CQ2490" i="25"/>
  <c r="CQ2491" i="25"/>
  <c r="CQ2492" i="25"/>
  <c r="CQ2493" i="25"/>
  <c r="CQ2494" i="25"/>
  <c r="CQ2495" i="25"/>
  <c r="CQ2496" i="25"/>
  <c r="CQ2497" i="25"/>
  <c r="CQ2498" i="25"/>
  <c r="CQ2499" i="25"/>
  <c r="CQ2500" i="25"/>
  <c r="CQ2501" i="25"/>
  <c r="CQ2502" i="25"/>
  <c r="CQ2503" i="25"/>
  <c r="CQ2504" i="25"/>
  <c r="CQ2505" i="25"/>
  <c r="CQ2506" i="25"/>
  <c r="CQ2507" i="25"/>
  <c r="CQ2508" i="25"/>
  <c r="CQ2509" i="25"/>
  <c r="CQ2510" i="25"/>
  <c r="CQ2511" i="25"/>
  <c r="CQ2512" i="25"/>
  <c r="CQ2513" i="25"/>
  <c r="CQ2514" i="25"/>
  <c r="CQ2515" i="25"/>
  <c r="CQ2516" i="25"/>
  <c r="CQ2517" i="25"/>
  <c r="CQ2518" i="25"/>
  <c r="CQ2519" i="25"/>
  <c r="CQ2520" i="25"/>
  <c r="CQ2521" i="25"/>
  <c r="CQ2522" i="25"/>
  <c r="CQ2523" i="25"/>
  <c r="CQ2524" i="25"/>
  <c r="CQ2525" i="25"/>
  <c r="CQ2526" i="25"/>
  <c r="CQ2527" i="25"/>
  <c r="CQ2528" i="25"/>
  <c r="CQ2529" i="25"/>
  <c r="CQ2530" i="25"/>
  <c r="CQ2531" i="25"/>
  <c r="CQ2532" i="25"/>
  <c r="CQ2533" i="25"/>
  <c r="CQ2534" i="25"/>
  <c r="CQ2535" i="25"/>
  <c r="CQ2536" i="25"/>
  <c r="CQ2537" i="25"/>
  <c r="CQ2538" i="25"/>
  <c r="CQ2539" i="25"/>
  <c r="CQ2540" i="25"/>
  <c r="CQ2541" i="25"/>
  <c r="CQ2542" i="25"/>
  <c r="CQ2543" i="25"/>
  <c r="CQ2544" i="25"/>
  <c r="CQ2545" i="25"/>
  <c r="CQ2546" i="25"/>
  <c r="CQ2547" i="25"/>
  <c r="CQ2548" i="25"/>
  <c r="CQ2549" i="25"/>
  <c r="CQ2550" i="25"/>
  <c r="CQ2551" i="25"/>
  <c r="CQ2552" i="25"/>
  <c r="CQ2553" i="25"/>
  <c r="CQ2554" i="25"/>
  <c r="CQ2555" i="25"/>
  <c r="CQ2556" i="25"/>
  <c r="CQ2557" i="25"/>
  <c r="CQ2558" i="25"/>
  <c r="CQ2559" i="25"/>
  <c r="CQ2560" i="25"/>
  <c r="CQ2561" i="25"/>
  <c r="CQ2562" i="25"/>
  <c r="CQ2563" i="25"/>
  <c r="CQ2564" i="25"/>
  <c r="CQ2565" i="25"/>
  <c r="CQ2566" i="25"/>
  <c r="CQ2567" i="25"/>
  <c r="CQ2568" i="25"/>
  <c r="CQ2569" i="25"/>
  <c r="CQ2570" i="25"/>
  <c r="CQ2571" i="25"/>
  <c r="CQ2572" i="25"/>
  <c r="CQ2573" i="25"/>
  <c r="CQ2574" i="25"/>
  <c r="CQ2575" i="25"/>
  <c r="CQ2576" i="25"/>
  <c r="CQ2577" i="25"/>
  <c r="CQ2578" i="25"/>
  <c r="CQ2579" i="25"/>
  <c r="CQ2580" i="25"/>
  <c r="CQ2581" i="25"/>
  <c r="CQ2582" i="25"/>
  <c r="CQ2583" i="25"/>
  <c r="CQ2584" i="25"/>
  <c r="CQ2585" i="25"/>
  <c r="CQ2586" i="25"/>
  <c r="CQ2587" i="25"/>
  <c r="CQ2588" i="25"/>
  <c r="CQ2589" i="25"/>
  <c r="CQ2590" i="25"/>
  <c r="CQ2591" i="25"/>
  <c r="CQ2592" i="25"/>
  <c r="CQ2593" i="25"/>
  <c r="CQ2594" i="25"/>
  <c r="CQ2595" i="25"/>
  <c r="CQ2596" i="25"/>
  <c r="CQ2597" i="25"/>
  <c r="CQ2598" i="25"/>
  <c r="CQ2599" i="25"/>
  <c r="CQ2600" i="25"/>
  <c r="CQ2601" i="25"/>
  <c r="CQ2602" i="25"/>
  <c r="CQ2603" i="25"/>
  <c r="CQ2604" i="25"/>
  <c r="CQ2605" i="25"/>
  <c r="CQ2606" i="25"/>
  <c r="CQ2607" i="25"/>
  <c r="CQ2608" i="25"/>
  <c r="CQ2609" i="25"/>
  <c r="CQ2610" i="25"/>
  <c r="CQ2611" i="25"/>
  <c r="CQ2612" i="25"/>
  <c r="CQ2613" i="25"/>
  <c r="CQ2614" i="25"/>
  <c r="CQ2615" i="25"/>
  <c r="CQ2616" i="25"/>
  <c r="CQ2617" i="25"/>
  <c r="CQ2618" i="25"/>
  <c r="CQ2619" i="25"/>
  <c r="CQ2620" i="25"/>
  <c r="CQ2621" i="25"/>
  <c r="CQ2622" i="25"/>
  <c r="CQ2623" i="25"/>
  <c r="CQ2624" i="25"/>
  <c r="CQ2625" i="25"/>
  <c r="CQ2626" i="25"/>
  <c r="CQ2627" i="25"/>
  <c r="CQ2628" i="25"/>
  <c r="CQ2629" i="25"/>
  <c r="CQ2630" i="25"/>
  <c r="CQ2631" i="25"/>
  <c r="CQ2632" i="25"/>
  <c r="CQ2633" i="25"/>
  <c r="CQ2634" i="25"/>
  <c r="CQ2635" i="25"/>
  <c r="CQ2636" i="25"/>
  <c r="CQ2637" i="25"/>
  <c r="CQ2638" i="25"/>
  <c r="CQ2639" i="25"/>
  <c r="CQ2640" i="25"/>
  <c r="CQ2641" i="25"/>
  <c r="CQ2642" i="25"/>
  <c r="CQ2643" i="25"/>
  <c r="CQ2644" i="25"/>
  <c r="CQ2645" i="25"/>
  <c r="CQ2646" i="25"/>
  <c r="CQ2647" i="25"/>
  <c r="CQ2648" i="25"/>
  <c r="CQ2649" i="25"/>
  <c r="CQ2650" i="25"/>
  <c r="CQ2651" i="25"/>
  <c r="CQ2652" i="25"/>
  <c r="CQ2653" i="25"/>
  <c r="CQ2654" i="25"/>
  <c r="CQ2655" i="25"/>
  <c r="CQ2656" i="25"/>
  <c r="CQ2657" i="25"/>
  <c r="CQ2658" i="25"/>
  <c r="CQ2659" i="25"/>
  <c r="CQ2660" i="25"/>
  <c r="CQ2661" i="25"/>
  <c r="CQ2662" i="25"/>
  <c r="CQ2663" i="25"/>
  <c r="CQ2664" i="25"/>
  <c r="CQ2665" i="25"/>
  <c r="CQ2666" i="25"/>
  <c r="CQ2667" i="25"/>
  <c r="CQ2668" i="25"/>
  <c r="CQ2669" i="25"/>
  <c r="CQ2670" i="25"/>
  <c r="CQ2671" i="25"/>
  <c r="CQ2672" i="25"/>
  <c r="CQ2673" i="25"/>
  <c r="CQ2674" i="25"/>
  <c r="CQ2675" i="25"/>
  <c r="CQ2676" i="25"/>
  <c r="CQ2677" i="25"/>
  <c r="CQ2678" i="25"/>
  <c r="CQ2679" i="25"/>
  <c r="CQ2680" i="25"/>
  <c r="CQ2681" i="25"/>
  <c r="CQ2682" i="25"/>
  <c r="CQ2683" i="25"/>
  <c r="CQ2684" i="25"/>
  <c r="CQ2685" i="25"/>
  <c r="CQ2686" i="25"/>
  <c r="CQ2687" i="25"/>
  <c r="CQ2688" i="25"/>
  <c r="CQ2689" i="25"/>
  <c r="CQ2690" i="25"/>
  <c r="CQ2691" i="25"/>
  <c r="CQ2692" i="25"/>
  <c r="CQ2693" i="25"/>
  <c r="CQ2694" i="25"/>
  <c r="CQ2695" i="25"/>
  <c r="CQ2696" i="25"/>
  <c r="CQ2697" i="25"/>
  <c r="CQ2698" i="25"/>
  <c r="CQ2699" i="25"/>
  <c r="CQ2700" i="25"/>
  <c r="CQ2701" i="25"/>
  <c r="CQ2702" i="25"/>
  <c r="CQ2703" i="25"/>
  <c r="CQ2704" i="25"/>
  <c r="CQ2705" i="25"/>
  <c r="CQ2706" i="25"/>
  <c r="CQ2707" i="25"/>
  <c r="CQ2708" i="25"/>
  <c r="CQ2709" i="25"/>
  <c r="CQ2710" i="25"/>
  <c r="CQ2711" i="25"/>
  <c r="CQ2712" i="25"/>
  <c r="CQ2713" i="25"/>
  <c r="CQ2714" i="25"/>
  <c r="CQ2715" i="25"/>
  <c r="CQ2716" i="25"/>
  <c r="CQ2717" i="25"/>
  <c r="CQ2718" i="25"/>
  <c r="CQ2719" i="25"/>
  <c r="CQ2720" i="25"/>
  <c r="CQ2721" i="25"/>
  <c r="CQ2722" i="25"/>
  <c r="CQ2723" i="25"/>
  <c r="CQ2724" i="25"/>
  <c r="CQ2725" i="25"/>
  <c r="CQ2726" i="25"/>
  <c r="CQ2727" i="25"/>
  <c r="CQ2728" i="25"/>
  <c r="CQ2729" i="25"/>
  <c r="CQ2730" i="25"/>
  <c r="CQ2731" i="25"/>
  <c r="CQ2732" i="25"/>
  <c r="CQ2733" i="25"/>
  <c r="CQ2734" i="25"/>
  <c r="CQ2735" i="25"/>
  <c r="CQ2736" i="25"/>
  <c r="CQ2737" i="25"/>
  <c r="CQ2738" i="25"/>
  <c r="CQ2739" i="25"/>
  <c r="CQ2740" i="25"/>
  <c r="CQ2741" i="25"/>
  <c r="CQ2742" i="25"/>
  <c r="CQ2743" i="25"/>
  <c r="CQ2744" i="25"/>
  <c r="CQ2745" i="25"/>
  <c r="CQ2746" i="25"/>
  <c r="CQ2747" i="25"/>
  <c r="CQ2748" i="25"/>
  <c r="CQ2749" i="25"/>
  <c r="CQ2750" i="25"/>
  <c r="CQ2751" i="25"/>
  <c r="CQ2752" i="25"/>
  <c r="CQ2753" i="25"/>
  <c r="CQ2754" i="25"/>
  <c r="CQ2755" i="25"/>
  <c r="CQ2756" i="25"/>
  <c r="CQ2757" i="25"/>
  <c r="CQ2758" i="25"/>
  <c r="CQ2759" i="25"/>
  <c r="CQ2760" i="25"/>
  <c r="CQ2761" i="25"/>
  <c r="CQ2762" i="25"/>
  <c r="CQ2763" i="25"/>
  <c r="CQ2764" i="25"/>
  <c r="CQ2765" i="25"/>
  <c r="CQ2766" i="25"/>
  <c r="CQ2767" i="25"/>
  <c r="CQ2768" i="25"/>
  <c r="CQ2769" i="25"/>
  <c r="CQ2770" i="25"/>
  <c r="CQ2771" i="25"/>
  <c r="CQ2772" i="25"/>
  <c r="CQ2773" i="25"/>
  <c r="CQ2774" i="25"/>
  <c r="CQ2775" i="25"/>
  <c r="CQ2776" i="25"/>
  <c r="CQ2777" i="25"/>
  <c r="CQ2778" i="25"/>
  <c r="CQ2779" i="25"/>
  <c r="CQ2780" i="25"/>
  <c r="CQ2781" i="25"/>
  <c r="CQ2782" i="25"/>
  <c r="CQ2783" i="25"/>
  <c r="CQ2784" i="25"/>
  <c r="CQ2785" i="25"/>
  <c r="CQ2786" i="25"/>
  <c r="CQ2787" i="25"/>
  <c r="CQ2788" i="25"/>
  <c r="CQ2789" i="25"/>
  <c r="CQ2790" i="25"/>
  <c r="CQ2791" i="25"/>
  <c r="CQ2792" i="25"/>
  <c r="CQ2793" i="25"/>
  <c r="CQ2794" i="25"/>
  <c r="CQ2795" i="25"/>
  <c r="CQ2796" i="25"/>
  <c r="CQ2797" i="25"/>
  <c r="CQ2798" i="25"/>
  <c r="CQ2799" i="25"/>
  <c r="CQ2800" i="25"/>
  <c r="CQ2801" i="25"/>
  <c r="CQ2802" i="25"/>
  <c r="CQ2803" i="25"/>
  <c r="CQ2804" i="25"/>
  <c r="CQ2805" i="25"/>
  <c r="CQ2806" i="25"/>
  <c r="CQ2807" i="25"/>
  <c r="CQ2808" i="25"/>
  <c r="CQ2809" i="25"/>
  <c r="CQ2810" i="25"/>
  <c r="CQ2811" i="25"/>
  <c r="CQ2812" i="25"/>
  <c r="CQ2813" i="25"/>
  <c r="CQ2814" i="25"/>
  <c r="CQ2815" i="25"/>
  <c r="CQ2816" i="25"/>
  <c r="CQ2817" i="25"/>
  <c r="CQ2818" i="25"/>
  <c r="CQ2819" i="25"/>
  <c r="CQ2820" i="25"/>
  <c r="CQ2821" i="25"/>
  <c r="CQ2822" i="25"/>
  <c r="CQ2823" i="25"/>
  <c r="CQ2824" i="25"/>
  <c r="CQ2825" i="25"/>
  <c r="CQ2826" i="25"/>
  <c r="CQ2827" i="25"/>
  <c r="CQ2828" i="25"/>
  <c r="CQ2829" i="25"/>
  <c r="CQ2830" i="25"/>
  <c r="CQ2831" i="25"/>
  <c r="CQ2832" i="25"/>
  <c r="CQ2833" i="25"/>
  <c r="CQ2834" i="25"/>
  <c r="CQ2835" i="25"/>
  <c r="CQ2836" i="25"/>
  <c r="CQ2837" i="25"/>
  <c r="CQ2838" i="25"/>
  <c r="CQ2839" i="25"/>
  <c r="CQ2840" i="25"/>
  <c r="CQ2841" i="25"/>
  <c r="CQ2842" i="25"/>
  <c r="CQ2843" i="25"/>
  <c r="CQ2844" i="25"/>
  <c r="CQ2845" i="25"/>
  <c r="CQ2846" i="25"/>
  <c r="CQ2847" i="25"/>
  <c r="CQ2848" i="25"/>
  <c r="CQ2849" i="25"/>
  <c r="CQ2850" i="25"/>
  <c r="CQ2851" i="25"/>
  <c r="CQ2852" i="25"/>
  <c r="CQ2853" i="25"/>
  <c r="CQ2854" i="25"/>
  <c r="CQ2855" i="25"/>
  <c r="CQ2856" i="25"/>
  <c r="CQ2857" i="25"/>
  <c r="CQ2858" i="25"/>
  <c r="CQ2859" i="25"/>
  <c r="CQ2860" i="25"/>
  <c r="CQ2861" i="25"/>
  <c r="CQ2862" i="25"/>
  <c r="CQ2863" i="25"/>
  <c r="CQ2864" i="25"/>
  <c r="CQ2865" i="25"/>
  <c r="CQ2866" i="25"/>
  <c r="CQ2867" i="25"/>
  <c r="CQ2868" i="25"/>
  <c r="CQ2869" i="25"/>
  <c r="CQ2870" i="25"/>
  <c r="CQ2871" i="25"/>
  <c r="CQ2872" i="25"/>
  <c r="CQ2873" i="25"/>
  <c r="CQ2874" i="25"/>
  <c r="CQ2875" i="25"/>
  <c r="CQ2876" i="25"/>
  <c r="CQ2877" i="25"/>
  <c r="CQ2878" i="25"/>
  <c r="CQ2879" i="25"/>
  <c r="CQ2880" i="25"/>
  <c r="CQ2881" i="25"/>
  <c r="CQ2882" i="25"/>
  <c r="CQ2883" i="25"/>
  <c r="CQ2884" i="25"/>
  <c r="CQ2885" i="25"/>
  <c r="CQ2886" i="25"/>
  <c r="CQ2887" i="25"/>
  <c r="CQ2888" i="25"/>
  <c r="CQ2889" i="25"/>
  <c r="CQ2890" i="25"/>
  <c r="CQ2891" i="25"/>
  <c r="CQ2892" i="25"/>
  <c r="CQ2893" i="25"/>
  <c r="CQ2894" i="25"/>
  <c r="CQ2895" i="25"/>
  <c r="CQ2896" i="25"/>
  <c r="CQ2897" i="25"/>
  <c r="CQ2898" i="25"/>
  <c r="CQ2899" i="25"/>
  <c r="CQ2900" i="25"/>
  <c r="CQ2901" i="25"/>
  <c r="CQ2902" i="25"/>
  <c r="CQ2903" i="25"/>
  <c r="CQ2904" i="25"/>
  <c r="CQ2905" i="25"/>
  <c r="CQ2906" i="25"/>
  <c r="CQ2907" i="25"/>
  <c r="CQ2908" i="25"/>
  <c r="CQ2909" i="25"/>
  <c r="CQ2910" i="25"/>
  <c r="CQ2911" i="25"/>
  <c r="CQ2912" i="25"/>
  <c r="CQ2913" i="25"/>
  <c r="CQ2914" i="25"/>
  <c r="CQ2915" i="25"/>
  <c r="CQ2916" i="25"/>
  <c r="CQ2917" i="25"/>
  <c r="CQ2918" i="25"/>
  <c r="CQ2919" i="25"/>
  <c r="CQ2920" i="25"/>
  <c r="CQ2921" i="25"/>
  <c r="CQ2922" i="25"/>
  <c r="CQ2923" i="25"/>
  <c r="CQ2924" i="25"/>
  <c r="CQ2925" i="25"/>
  <c r="CQ2926" i="25"/>
  <c r="CQ2927" i="25"/>
  <c r="CQ2928" i="25"/>
  <c r="CQ2929" i="25"/>
  <c r="CQ2930" i="25"/>
  <c r="CQ2931" i="25"/>
  <c r="CQ2932" i="25"/>
  <c r="CQ2933" i="25"/>
  <c r="CQ2934" i="25"/>
  <c r="CQ2935" i="25"/>
  <c r="CQ2936" i="25"/>
  <c r="CQ2937" i="25"/>
  <c r="CQ2938" i="25"/>
  <c r="CQ2939" i="25"/>
  <c r="CQ2940" i="25"/>
  <c r="CQ2941" i="25"/>
  <c r="CQ2942" i="25"/>
  <c r="CQ2943" i="25"/>
  <c r="CQ2944" i="25"/>
  <c r="CQ2945" i="25"/>
  <c r="CQ2946" i="25"/>
  <c r="CQ2947" i="25"/>
  <c r="CQ2948" i="25"/>
  <c r="CQ2949" i="25"/>
  <c r="CQ2950" i="25"/>
  <c r="CQ2951" i="25"/>
  <c r="CQ2952" i="25"/>
  <c r="CQ2953" i="25"/>
  <c r="CQ2954" i="25"/>
  <c r="CQ2955" i="25"/>
  <c r="CQ2956" i="25"/>
  <c r="CQ2957" i="25"/>
  <c r="CQ2958" i="25"/>
  <c r="CQ2959" i="25"/>
  <c r="CQ2960" i="25"/>
  <c r="CQ2961" i="25"/>
  <c r="CQ2962" i="25"/>
  <c r="CQ2963" i="25"/>
  <c r="CQ2964" i="25"/>
  <c r="CQ2965" i="25"/>
  <c r="CQ2966" i="25"/>
  <c r="CQ2967" i="25"/>
  <c r="CQ2968" i="25"/>
  <c r="CQ2969" i="25"/>
  <c r="CQ2970" i="25"/>
  <c r="CQ2971" i="25"/>
  <c r="CQ2972" i="25"/>
  <c r="CQ2973" i="25"/>
  <c r="CQ2974" i="25"/>
  <c r="CQ2975" i="25"/>
  <c r="CQ2976" i="25"/>
  <c r="CQ2977" i="25"/>
  <c r="CQ2978" i="25"/>
  <c r="CQ2979" i="25"/>
  <c r="CQ2980" i="25"/>
  <c r="CQ2981" i="25"/>
  <c r="CQ2982" i="25"/>
  <c r="CQ2983" i="25"/>
  <c r="CQ2984" i="25"/>
  <c r="CQ2985" i="25"/>
  <c r="CQ2986" i="25"/>
  <c r="CQ2987" i="25"/>
  <c r="CQ2988" i="25"/>
  <c r="CQ2989" i="25"/>
  <c r="CQ2990" i="25"/>
  <c r="CQ2991" i="25"/>
  <c r="CQ2992" i="25"/>
  <c r="CQ2993" i="25"/>
  <c r="CQ2994" i="25"/>
  <c r="CQ2995" i="25"/>
  <c r="CQ2996" i="25"/>
  <c r="CQ2997" i="25"/>
  <c r="CQ2998" i="25"/>
  <c r="CQ2999" i="25"/>
  <c r="CQ3000" i="25"/>
  <c r="CQ3001" i="25"/>
  <c r="CQ3002" i="25"/>
  <c r="CQ3003" i="25"/>
  <c r="CQ3004" i="25"/>
  <c r="CQ3005" i="25"/>
  <c r="CQ3006" i="25"/>
  <c r="CQ3007" i="25"/>
  <c r="CQ3008" i="25"/>
  <c r="CQ3009" i="25"/>
  <c r="CQ3010" i="25"/>
  <c r="CQ3011" i="25"/>
  <c r="CQ3012" i="25"/>
  <c r="CQ3013" i="25"/>
  <c r="CQ3014" i="25"/>
  <c r="CQ3015" i="25"/>
  <c r="CQ3016" i="25"/>
  <c r="CQ3017" i="25"/>
  <c r="CQ3018" i="25"/>
  <c r="CQ3019" i="25"/>
  <c r="CQ3020" i="25"/>
  <c r="CQ3021" i="25"/>
  <c r="CQ3022" i="25"/>
  <c r="CQ3023" i="25"/>
  <c r="CQ3024" i="25"/>
  <c r="CQ3025" i="25"/>
  <c r="CQ3026" i="25"/>
  <c r="CQ3027" i="25"/>
  <c r="CQ3028" i="25"/>
  <c r="CQ3029" i="25"/>
  <c r="CQ3030" i="25"/>
  <c r="CQ3031" i="25"/>
  <c r="CQ3032" i="25"/>
  <c r="CQ3033" i="25"/>
  <c r="CQ3034" i="25"/>
  <c r="CQ3035" i="25"/>
  <c r="CQ3036" i="25"/>
  <c r="CQ3037" i="25"/>
  <c r="CQ3038" i="25"/>
  <c r="CQ3039" i="25"/>
  <c r="CQ3040" i="25"/>
  <c r="CQ3041" i="25"/>
  <c r="CQ3042" i="25"/>
  <c r="CQ3043" i="25"/>
  <c r="CQ3044" i="25"/>
  <c r="CQ3045" i="25"/>
  <c r="CQ3046" i="25"/>
  <c r="CQ3047" i="25"/>
  <c r="CQ3048" i="25"/>
  <c r="CQ3049" i="25"/>
  <c r="CQ3050" i="25"/>
  <c r="CQ3051" i="25"/>
  <c r="CQ3052" i="25"/>
  <c r="CQ3053" i="25"/>
  <c r="CQ3054" i="25"/>
  <c r="CQ3055" i="25"/>
  <c r="CQ3056" i="25"/>
  <c r="CQ3057" i="25"/>
  <c r="CQ3058" i="25"/>
  <c r="CQ3059" i="25"/>
  <c r="CQ3060" i="25"/>
  <c r="CQ3061" i="25"/>
  <c r="CQ3062" i="25"/>
  <c r="CQ3063" i="25"/>
  <c r="CQ3064" i="25"/>
  <c r="CQ3065" i="25"/>
  <c r="CQ3066" i="25"/>
  <c r="CQ3067" i="25"/>
  <c r="CQ3068" i="25"/>
  <c r="CQ3069" i="25"/>
  <c r="CQ3070" i="25"/>
  <c r="CQ3071" i="25"/>
  <c r="CQ3072" i="25"/>
  <c r="CQ3073" i="25"/>
  <c r="CQ3074" i="25"/>
  <c r="CQ3075" i="25"/>
  <c r="CQ3076" i="25"/>
  <c r="CQ3077" i="25"/>
  <c r="CQ3078" i="25"/>
  <c r="CQ3079" i="25"/>
  <c r="CQ3080" i="25"/>
  <c r="CQ3081" i="25"/>
  <c r="CQ3082" i="25"/>
  <c r="CQ3083" i="25"/>
  <c r="CQ3084" i="25"/>
  <c r="CQ3085" i="25"/>
  <c r="CQ3086" i="25"/>
  <c r="CQ3087" i="25"/>
  <c r="CQ3088" i="25"/>
  <c r="CQ3089" i="25"/>
  <c r="CQ3090" i="25"/>
  <c r="CQ3091" i="25"/>
  <c r="CQ3092" i="25"/>
  <c r="CQ3093" i="25"/>
  <c r="CQ3094" i="25"/>
  <c r="CQ3095" i="25"/>
  <c r="CQ3096" i="25"/>
  <c r="CQ3097" i="25"/>
  <c r="CQ3098" i="25"/>
  <c r="CQ3099" i="25"/>
  <c r="CQ3100" i="25"/>
  <c r="CQ3101" i="25"/>
  <c r="CQ3102" i="25"/>
  <c r="CQ3103" i="25"/>
  <c r="CQ3104" i="25"/>
  <c r="CQ3105" i="25"/>
  <c r="CQ3106" i="25"/>
  <c r="CQ3107" i="25"/>
  <c r="CQ3108" i="25"/>
  <c r="CQ3109" i="25"/>
  <c r="CQ3110" i="25"/>
  <c r="CQ3111" i="25"/>
  <c r="CQ3112" i="25"/>
  <c r="CQ3113" i="25"/>
  <c r="CQ3114" i="25"/>
  <c r="CQ3115" i="25"/>
  <c r="CQ3116" i="25"/>
  <c r="CQ3117" i="25"/>
  <c r="CQ3118" i="25"/>
  <c r="CQ3119" i="25"/>
  <c r="CQ3120" i="25"/>
  <c r="CQ3121" i="25"/>
  <c r="CQ3122" i="25"/>
  <c r="CQ3123" i="25"/>
  <c r="CQ3124" i="25"/>
  <c r="CQ3125" i="25"/>
  <c r="CQ3126" i="25"/>
  <c r="CQ3127" i="25"/>
  <c r="CQ3128" i="25"/>
  <c r="CQ3129" i="25"/>
  <c r="CQ3130" i="25"/>
  <c r="CQ3131" i="25"/>
  <c r="CQ3132" i="25"/>
  <c r="CQ3133" i="25"/>
  <c r="CQ3134" i="25"/>
  <c r="CQ3135" i="25"/>
  <c r="CQ3136" i="25"/>
  <c r="CQ3137" i="25"/>
  <c r="CQ3138" i="25"/>
  <c r="CQ3139" i="25"/>
  <c r="CQ3140" i="25"/>
  <c r="CQ3141" i="25"/>
  <c r="CQ3142" i="25"/>
  <c r="CQ3143" i="25"/>
  <c r="CQ3144" i="25"/>
  <c r="CQ3145" i="25"/>
  <c r="CQ3146" i="25"/>
  <c r="CQ3147" i="25"/>
  <c r="CQ3148" i="25"/>
  <c r="CQ3149" i="25"/>
  <c r="CQ3150" i="25"/>
  <c r="CQ3151" i="25"/>
  <c r="CQ3152" i="25"/>
  <c r="CQ3153" i="25"/>
  <c r="CQ3154" i="25"/>
  <c r="CQ3155" i="25"/>
  <c r="CQ3156" i="25"/>
  <c r="CQ3157" i="25"/>
  <c r="CQ3158" i="25"/>
  <c r="CQ3159" i="25"/>
  <c r="CQ3160" i="25"/>
  <c r="CQ3161" i="25"/>
  <c r="CQ3162" i="25"/>
  <c r="CQ3163" i="25"/>
  <c r="CQ3164" i="25"/>
  <c r="CQ3165" i="25"/>
  <c r="CQ3166" i="25"/>
  <c r="CQ3167" i="25"/>
  <c r="CQ3168" i="25"/>
  <c r="CQ3169" i="25"/>
  <c r="CQ3170" i="25"/>
  <c r="CQ3171" i="25"/>
  <c r="CQ3172" i="25"/>
  <c r="CQ3173" i="25"/>
  <c r="CQ3174" i="25"/>
  <c r="CQ3175" i="25"/>
  <c r="CQ3176" i="25"/>
  <c r="CQ3177" i="25"/>
  <c r="CQ3178" i="25"/>
  <c r="CQ3179" i="25"/>
  <c r="CQ3180" i="25"/>
  <c r="CQ3181" i="25"/>
  <c r="CQ3182" i="25"/>
  <c r="CQ3183" i="25"/>
  <c r="CQ3184" i="25"/>
  <c r="CQ3185" i="25"/>
  <c r="CQ3186" i="25"/>
  <c r="CQ3187" i="25"/>
  <c r="CQ3188" i="25"/>
  <c r="CQ3189" i="25"/>
  <c r="CQ3190" i="25"/>
  <c r="CQ3191" i="25"/>
  <c r="CQ3192" i="25"/>
  <c r="CQ3193" i="25"/>
  <c r="CQ3194" i="25"/>
  <c r="CQ3195" i="25"/>
  <c r="CQ3196" i="25"/>
  <c r="CQ3197" i="25"/>
  <c r="CQ3198" i="25"/>
  <c r="CQ3199" i="25"/>
  <c r="CQ3200" i="25"/>
  <c r="CQ3201" i="25"/>
  <c r="CQ3202" i="25"/>
  <c r="CQ3203" i="25"/>
  <c r="CQ3204" i="25"/>
  <c r="CQ3205" i="25"/>
  <c r="CQ3206" i="25"/>
  <c r="CQ3207" i="25"/>
  <c r="CQ3208" i="25"/>
  <c r="CQ3209" i="25"/>
  <c r="CQ3210" i="25"/>
  <c r="CQ3211" i="25"/>
  <c r="CQ3212" i="25"/>
  <c r="CQ3213" i="25"/>
  <c r="CQ3214" i="25"/>
  <c r="CQ3215" i="25"/>
  <c r="CQ3216" i="25"/>
  <c r="CQ3217" i="25"/>
  <c r="CQ3218" i="25"/>
  <c r="CQ3219" i="25"/>
  <c r="CQ3220" i="25"/>
  <c r="CQ3221" i="25"/>
  <c r="CQ3222" i="25"/>
  <c r="CQ3223" i="25"/>
  <c r="CQ3224" i="25"/>
  <c r="CQ3225" i="25"/>
  <c r="CQ3226" i="25"/>
  <c r="CQ3227" i="25"/>
  <c r="CQ3228" i="25"/>
  <c r="CQ3229" i="25"/>
  <c r="CQ3230" i="25"/>
  <c r="CQ3231" i="25"/>
  <c r="CQ3232" i="25"/>
  <c r="CQ3233" i="25"/>
  <c r="CQ3234" i="25"/>
  <c r="CQ3235" i="25"/>
  <c r="CQ3236" i="25"/>
  <c r="CQ3237" i="25"/>
  <c r="CQ3238" i="25"/>
  <c r="CQ3239" i="25"/>
  <c r="CQ3240" i="25"/>
  <c r="CQ3241" i="25"/>
  <c r="CQ3242" i="25"/>
  <c r="CQ3243" i="25"/>
  <c r="CQ3244" i="25"/>
  <c r="CQ3245" i="25"/>
  <c r="CQ3246" i="25"/>
  <c r="CQ3247" i="25"/>
  <c r="CQ3248" i="25"/>
  <c r="CQ3249" i="25"/>
  <c r="CQ3250" i="25"/>
  <c r="CQ3251" i="25"/>
  <c r="CQ3252" i="25"/>
  <c r="CQ3253" i="25"/>
  <c r="CQ3254" i="25"/>
  <c r="CQ3255" i="25"/>
  <c r="CQ3256" i="25"/>
  <c r="CQ3257" i="25"/>
  <c r="CQ3258" i="25"/>
  <c r="CQ3259" i="25"/>
  <c r="CQ3260" i="25"/>
  <c r="CQ3261" i="25"/>
  <c r="CQ3262" i="25"/>
  <c r="CQ3263" i="25"/>
  <c r="CQ3264" i="25"/>
  <c r="CQ3265" i="25"/>
  <c r="CQ3266" i="25"/>
  <c r="CQ3267" i="25"/>
  <c r="CQ3268" i="25"/>
  <c r="CQ3269" i="25"/>
  <c r="CQ3270" i="25"/>
  <c r="CQ3271" i="25"/>
  <c r="CQ3272" i="25"/>
  <c r="CQ3273" i="25"/>
  <c r="CQ3274" i="25"/>
  <c r="CQ3275" i="25"/>
  <c r="CQ3276" i="25"/>
  <c r="CQ3277" i="25"/>
  <c r="CQ3278" i="25"/>
  <c r="CQ3279" i="25"/>
  <c r="CQ3280" i="25"/>
  <c r="CQ3281" i="25"/>
  <c r="CQ3282" i="25"/>
  <c r="CQ3283" i="25"/>
  <c r="CQ3284" i="25"/>
  <c r="CQ3285" i="25"/>
  <c r="CQ3286" i="25"/>
  <c r="CQ3287" i="25"/>
  <c r="CQ3288" i="25"/>
  <c r="CQ3289" i="25"/>
  <c r="CQ3290" i="25"/>
  <c r="CQ3291" i="25"/>
  <c r="CQ3292" i="25"/>
  <c r="CQ3293" i="25"/>
  <c r="CQ3294" i="25"/>
  <c r="CQ3295" i="25"/>
  <c r="CQ3296" i="25"/>
  <c r="CQ3297" i="25"/>
  <c r="CQ3298" i="25"/>
  <c r="CQ3299" i="25"/>
  <c r="CQ3300" i="25"/>
  <c r="CQ3301" i="25"/>
  <c r="CQ3302" i="25"/>
  <c r="CQ3303" i="25"/>
  <c r="CQ3304" i="25"/>
  <c r="CQ3305" i="25"/>
  <c r="CQ3306" i="25"/>
  <c r="CQ3307" i="25"/>
  <c r="CQ3308" i="25"/>
  <c r="CQ3309" i="25"/>
  <c r="CQ3310" i="25"/>
  <c r="CQ3311" i="25"/>
  <c r="CQ3312" i="25"/>
  <c r="CQ3313" i="25"/>
  <c r="CQ3314" i="25"/>
  <c r="CQ3315" i="25"/>
  <c r="CQ3316" i="25"/>
  <c r="CQ3317" i="25"/>
  <c r="CQ3318" i="25"/>
  <c r="CQ3319" i="25"/>
  <c r="CQ3320" i="25"/>
  <c r="CQ3321" i="25"/>
  <c r="CQ3322" i="25"/>
  <c r="CQ3323" i="25"/>
  <c r="CQ3324" i="25"/>
  <c r="CQ3325" i="25"/>
  <c r="CQ3326" i="25"/>
  <c r="CQ3327" i="25"/>
  <c r="CQ3328" i="25"/>
  <c r="CQ3329" i="25"/>
  <c r="CQ3330" i="25"/>
  <c r="CQ3331" i="25"/>
  <c r="CQ3332" i="25"/>
  <c r="CQ3333" i="25"/>
  <c r="CQ3334" i="25"/>
  <c r="CQ3335" i="25"/>
  <c r="CQ3336" i="25"/>
  <c r="CQ3337" i="25"/>
  <c r="CQ3338" i="25"/>
  <c r="CQ3339" i="25"/>
  <c r="CQ3340" i="25"/>
  <c r="CQ3341" i="25"/>
  <c r="CQ3342" i="25"/>
  <c r="CQ3343" i="25"/>
  <c r="CQ3344" i="25"/>
  <c r="CQ3345" i="25"/>
  <c r="CQ3346" i="25"/>
  <c r="CQ3347" i="25"/>
  <c r="CQ3348" i="25"/>
  <c r="CQ3349" i="25"/>
  <c r="CQ3350" i="25"/>
  <c r="CQ3351" i="25"/>
  <c r="CQ3352" i="25"/>
  <c r="CQ3353" i="25"/>
  <c r="CQ3354" i="25"/>
  <c r="CQ3355" i="25"/>
  <c r="CQ3356" i="25"/>
  <c r="CQ3357" i="25"/>
  <c r="CQ3358" i="25"/>
  <c r="CQ3359" i="25"/>
  <c r="CQ3360" i="25"/>
  <c r="CQ3361" i="25"/>
  <c r="CQ3362" i="25"/>
  <c r="CQ3363" i="25"/>
  <c r="CQ3364" i="25"/>
  <c r="CQ3365" i="25"/>
  <c r="CQ3366" i="25"/>
  <c r="CQ3367" i="25"/>
  <c r="CQ3368" i="25"/>
  <c r="CQ3369" i="25"/>
  <c r="CQ3370" i="25"/>
  <c r="CQ3371" i="25"/>
  <c r="CQ3372" i="25"/>
  <c r="CQ3373" i="25"/>
  <c r="CQ3374" i="25"/>
  <c r="CQ3375" i="25"/>
  <c r="CQ3376" i="25"/>
  <c r="CQ3377" i="25"/>
  <c r="CQ3378" i="25"/>
  <c r="CQ3379" i="25"/>
  <c r="CQ3380" i="25"/>
  <c r="CQ3381" i="25"/>
  <c r="CQ3382" i="25"/>
  <c r="CQ3383" i="25"/>
  <c r="CQ3384" i="25"/>
  <c r="CQ3385" i="25"/>
  <c r="CQ3386" i="25"/>
  <c r="CQ3387" i="25"/>
  <c r="CQ3388" i="25"/>
  <c r="CQ3389" i="25"/>
  <c r="CQ3390" i="25"/>
  <c r="CQ3391" i="25"/>
  <c r="CQ3392" i="25"/>
  <c r="CQ3393" i="25"/>
  <c r="CQ3394" i="25"/>
  <c r="CQ3395" i="25"/>
  <c r="CQ3396" i="25"/>
  <c r="CQ3397" i="25"/>
  <c r="CQ3398" i="25"/>
  <c r="CQ3399" i="25"/>
  <c r="CQ3400" i="25"/>
  <c r="CQ3401" i="25"/>
  <c r="CQ3402" i="25"/>
  <c r="CQ3403" i="25"/>
  <c r="CQ3404" i="25"/>
  <c r="CQ3405" i="25"/>
  <c r="CQ3406" i="25"/>
  <c r="CQ3407" i="25"/>
  <c r="CQ3408" i="25"/>
  <c r="CQ3409" i="25"/>
  <c r="CQ3410" i="25"/>
  <c r="CQ3411" i="25"/>
  <c r="CQ3412" i="25"/>
  <c r="CQ3413" i="25"/>
  <c r="CQ3414" i="25"/>
  <c r="CQ3415" i="25"/>
  <c r="CQ3416" i="25"/>
  <c r="CQ3417" i="25"/>
  <c r="CQ3418" i="25"/>
  <c r="CQ3419" i="25"/>
  <c r="CQ3420" i="25"/>
  <c r="CQ3421" i="25"/>
  <c r="CQ3422" i="25"/>
  <c r="CQ3423" i="25"/>
  <c r="CQ3424" i="25"/>
  <c r="CQ3425" i="25"/>
  <c r="CQ3426" i="25"/>
  <c r="CQ3427" i="25"/>
  <c r="CQ3428" i="25"/>
  <c r="CQ3429" i="25"/>
  <c r="CQ3430" i="25"/>
  <c r="CQ3431" i="25"/>
  <c r="CQ3432" i="25"/>
  <c r="CQ3433" i="25"/>
  <c r="CQ3434" i="25"/>
  <c r="CQ3435" i="25"/>
  <c r="CQ3436" i="25"/>
  <c r="CQ3437" i="25"/>
  <c r="CQ3438" i="25"/>
  <c r="CQ3439" i="25"/>
  <c r="CQ3440" i="25"/>
  <c r="CQ3441" i="25"/>
  <c r="CQ3442" i="25"/>
  <c r="CQ3443" i="25"/>
  <c r="CQ3444" i="25"/>
  <c r="CQ3445" i="25"/>
  <c r="CQ3446" i="25"/>
  <c r="CQ3447" i="25"/>
  <c r="CQ3448" i="25"/>
  <c r="CQ3449" i="25"/>
  <c r="CQ3450" i="25"/>
  <c r="CQ3451" i="25"/>
  <c r="CQ3452" i="25"/>
  <c r="CQ3453" i="25"/>
  <c r="CQ3454" i="25"/>
  <c r="CQ3455" i="25"/>
  <c r="CQ3456" i="25"/>
  <c r="CQ3457" i="25"/>
  <c r="CQ3458" i="25"/>
  <c r="CQ3459" i="25"/>
  <c r="CQ3460" i="25"/>
  <c r="CQ3461" i="25"/>
  <c r="CQ3462" i="25"/>
  <c r="CQ3463" i="25"/>
  <c r="CQ3464" i="25"/>
  <c r="CQ3465" i="25"/>
  <c r="CQ3466" i="25"/>
  <c r="CQ3467" i="25"/>
  <c r="CQ3468" i="25"/>
  <c r="CQ3469" i="25"/>
  <c r="CQ3470" i="25"/>
  <c r="CQ3471" i="25"/>
  <c r="CQ3472" i="25"/>
  <c r="CQ3473" i="25"/>
  <c r="CQ3474" i="25"/>
  <c r="CQ3475" i="25"/>
  <c r="CQ3476" i="25"/>
  <c r="CQ3477" i="25"/>
  <c r="CQ3478" i="25"/>
  <c r="CQ3479" i="25"/>
  <c r="CQ3480" i="25"/>
  <c r="CQ3481" i="25"/>
  <c r="CQ3482" i="25"/>
  <c r="CQ3483" i="25"/>
  <c r="CQ3484" i="25"/>
  <c r="CQ3485" i="25"/>
  <c r="CQ3486" i="25"/>
  <c r="CQ3487" i="25"/>
  <c r="CQ3488" i="25"/>
  <c r="CQ3489" i="25"/>
  <c r="CQ3490" i="25"/>
  <c r="CQ3491" i="25"/>
  <c r="CQ3492" i="25"/>
  <c r="CQ3493" i="25"/>
  <c r="CQ3494" i="25"/>
  <c r="CQ3495" i="25"/>
  <c r="CQ3496" i="25"/>
  <c r="CQ3497" i="25"/>
  <c r="O7" i="16"/>
  <c r="J60" i="16"/>
  <c r="K87" i="16"/>
  <c r="L87" i="16"/>
  <c r="C34" i="16"/>
  <c r="N34" i="16"/>
  <c r="J61" i="16"/>
  <c r="K88" i="16"/>
  <c r="L88" i="16"/>
  <c r="C35" i="16"/>
  <c r="N35" i="16"/>
  <c r="J62" i="16"/>
  <c r="K89" i="16"/>
  <c r="L89" i="16"/>
  <c r="C36" i="16"/>
  <c r="N36" i="16"/>
  <c r="J63" i="16"/>
  <c r="K90" i="16"/>
  <c r="L90" i="16"/>
  <c r="C37" i="16"/>
  <c r="N37" i="16"/>
  <c r="J64" i="16"/>
  <c r="K91" i="16"/>
  <c r="L91" i="16"/>
  <c r="C38" i="16"/>
  <c r="N38" i="16"/>
  <c r="J65" i="16"/>
  <c r="K92" i="16"/>
  <c r="L92" i="16"/>
  <c r="C39" i="16"/>
  <c r="N39" i="16"/>
  <c r="J66" i="16"/>
  <c r="K93" i="16"/>
  <c r="L93" i="16"/>
  <c r="C40" i="16"/>
  <c r="N40" i="16"/>
  <c r="J67" i="16"/>
  <c r="K94" i="16"/>
  <c r="L94" i="16"/>
  <c r="C41" i="16"/>
  <c r="N41" i="16"/>
  <c r="K86" i="16"/>
  <c r="K95" i="16"/>
  <c r="K82" i="16"/>
  <c r="L95" i="16"/>
  <c r="C42" i="16"/>
  <c r="N42" i="16"/>
  <c r="L96" i="16"/>
  <c r="C43" i="16"/>
  <c r="N43" i="16"/>
  <c r="L97" i="16"/>
  <c r="C44" i="16"/>
  <c r="N44" i="16"/>
  <c r="L98" i="16"/>
  <c r="C45" i="16"/>
  <c r="N45" i="16"/>
  <c r="L99" i="16"/>
  <c r="C46" i="16"/>
  <c r="N46" i="16"/>
  <c r="L100" i="16"/>
  <c r="C47" i="16"/>
  <c r="N47" i="16"/>
  <c r="L101" i="16"/>
  <c r="C48" i="16"/>
  <c r="N48" i="16"/>
  <c r="J75" i="16"/>
  <c r="L102" i="16"/>
  <c r="C49" i="16"/>
  <c r="N49" i="16"/>
  <c r="L103" i="16"/>
  <c r="C50" i="16"/>
  <c r="N50" i="16"/>
  <c r="L104" i="16"/>
  <c r="C51" i="16"/>
  <c r="N51" i="16"/>
  <c r="J59" i="16"/>
  <c r="L86" i="16"/>
  <c r="C33" i="16"/>
  <c r="N33" i="16"/>
  <c r="A43" i="18"/>
  <c r="A39" i="21"/>
  <c r="B39" i="21"/>
  <c r="B40" i="20"/>
  <c r="B41" i="20"/>
  <c r="B42" i="20"/>
  <c r="A42" i="18"/>
  <c r="A40" i="20"/>
  <c r="A41" i="20"/>
  <c r="A44" i="18"/>
  <c r="A42" i="20"/>
  <c r="M42" i="18"/>
  <c r="M43" i="18"/>
  <c r="B300" i="15"/>
  <c r="B247" i="15"/>
  <c r="C42" i="18" a="1"/>
  <c r="B301" i="15"/>
  <c r="B248" i="15"/>
  <c r="C43" i="18" a="1"/>
  <c r="B39" i="20"/>
  <c r="B38" i="20"/>
  <c r="DA43" i="25"/>
  <c r="DC138" i="25"/>
  <c r="DC139" i="25"/>
  <c r="DC140" i="25"/>
  <c r="CQ10" i="25"/>
  <c r="CQ11" i="25"/>
  <c r="CQ12" i="25"/>
  <c r="CQ13" i="25"/>
  <c r="CQ14" i="25"/>
  <c r="CQ15" i="25"/>
  <c r="CQ16" i="25"/>
  <c r="CQ17" i="25"/>
  <c r="CQ18" i="25"/>
  <c r="CQ19" i="25"/>
  <c r="CQ20" i="25"/>
  <c r="CQ21" i="25"/>
  <c r="CQ22" i="25"/>
  <c r="CQ23" i="25"/>
  <c r="CQ24" i="25"/>
  <c r="CQ25" i="25"/>
  <c r="CQ26" i="25"/>
  <c r="CQ27" i="25"/>
  <c r="CQ28" i="25"/>
  <c r="CQ29" i="25"/>
  <c r="CQ30" i="25"/>
  <c r="CQ31" i="25"/>
  <c r="CQ32" i="25"/>
  <c r="CQ33" i="25"/>
  <c r="CQ34" i="25"/>
  <c r="CQ35" i="25"/>
  <c r="CQ36" i="25"/>
  <c r="CQ37" i="25"/>
  <c r="CQ38" i="25"/>
  <c r="CQ39" i="25"/>
  <c r="CQ40" i="25"/>
  <c r="CQ41" i="25"/>
  <c r="CQ42" i="25"/>
  <c r="CQ43" i="25"/>
  <c r="CQ44" i="25"/>
  <c r="CQ45" i="25"/>
  <c r="CQ46" i="25"/>
  <c r="CQ47" i="25"/>
  <c r="CQ48" i="25"/>
  <c r="CQ49" i="25"/>
  <c r="CQ50" i="25"/>
  <c r="CQ51" i="25"/>
  <c r="CQ52" i="25"/>
  <c r="CQ53" i="25"/>
  <c r="CQ54" i="25"/>
  <c r="CQ55" i="25"/>
  <c r="CQ56" i="25"/>
  <c r="CQ57" i="25"/>
  <c r="CQ58" i="25"/>
  <c r="CQ59" i="25"/>
  <c r="CQ60" i="25"/>
  <c r="CQ61" i="25"/>
  <c r="CQ62" i="25"/>
  <c r="CQ63" i="25"/>
  <c r="CQ64" i="25"/>
  <c r="CQ65" i="25"/>
  <c r="CQ66" i="25"/>
  <c r="CQ67" i="25"/>
  <c r="CQ68" i="25"/>
  <c r="CQ69" i="25"/>
  <c r="CQ70" i="25"/>
  <c r="CQ71" i="25"/>
  <c r="CQ72" i="25"/>
  <c r="CQ73" i="25"/>
  <c r="CQ74" i="25"/>
  <c r="CQ75" i="25"/>
  <c r="CQ76" i="25"/>
  <c r="CQ77" i="25"/>
  <c r="CQ78" i="25"/>
  <c r="CQ79" i="25"/>
  <c r="CQ80" i="25"/>
  <c r="CQ81" i="25"/>
  <c r="CQ82" i="25"/>
  <c r="CQ83" i="25"/>
  <c r="CQ84" i="25"/>
  <c r="CQ85" i="25"/>
  <c r="CQ86" i="25"/>
  <c r="CQ87" i="25"/>
  <c r="CQ88" i="25"/>
  <c r="CQ89" i="25"/>
  <c r="CQ90" i="25"/>
  <c r="CQ91" i="25"/>
  <c r="CQ92" i="25"/>
  <c r="CQ93" i="25"/>
  <c r="CQ94" i="25"/>
  <c r="CQ95" i="25"/>
  <c r="CQ96" i="25"/>
  <c r="CQ97" i="25"/>
  <c r="CQ98" i="25"/>
  <c r="CQ99" i="25"/>
  <c r="CQ100" i="25"/>
  <c r="CQ101" i="25"/>
  <c r="CQ102" i="25"/>
  <c r="CQ103" i="25"/>
  <c r="CQ104" i="25"/>
  <c r="CQ105" i="25"/>
  <c r="CQ106" i="25"/>
  <c r="CQ107" i="25"/>
  <c r="CQ108" i="25"/>
  <c r="CQ109" i="25"/>
  <c r="CQ110" i="25"/>
  <c r="CQ111" i="25"/>
  <c r="CQ112" i="25"/>
  <c r="CQ113" i="25"/>
  <c r="CQ114" i="25"/>
  <c r="CQ115" i="25"/>
  <c r="CQ116" i="25"/>
  <c r="CQ117" i="25"/>
  <c r="CQ118" i="25"/>
  <c r="CQ119" i="25"/>
  <c r="CQ120" i="25"/>
  <c r="CQ121" i="25"/>
  <c r="CQ122" i="25"/>
  <c r="CQ123" i="25"/>
  <c r="CQ124" i="25"/>
  <c r="CQ125" i="25"/>
  <c r="CQ126" i="25"/>
  <c r="CQ127" i="25"/>
  <c r="CQ128" i="25"/>
  <c r="CQ129" i="25"/>
  <c r="CQ130" i="25"/>
  <c r="CQ131" i="25"/>
  <c r="CQ132" i="25"/>
  <c r="CQ133" i="25"/>
  <c r="CQ134" i="25"/>
  <c r="CQ135" i="25"/>
  <c r="CQ136" i="25"/>
  <c r="CQ137" i="25"/>
  <c r="CQ138" i="25"/>
  <c r="CQ139" i="25"/>
  <c r="CQ140" i="25"/>
  <c r="CQ141" i="25"/>
  <c r="CQ142" i="25"/>
  <c r="CQ143" i="25"/>
  <c r="CQ144" i="25"/>
  <c r="CQ145" i="25"/>
  <c r="CQ146" i="25"/>
  <c r="CQ147" i="25"/>
  <c r="CQ148" i="25"/>
  <c r="CQ149" i="25"/>
  <c r="CQ150" i="25"/>
  <c r="CQ151" i="25"/>
  <c r="CQ152" i="25"/>
  <c r="CQ153" i="25"/>
  <c r="CQ154" i="25"/>
  <c r="CQ155" i="25"/>
  <c r="CQ156" i="25"/>
  <c r="CQ157" i="25"/>
  <c r="CQ158" i="25"/>
  <c r="CQ159" i="25"/>
  <c r="CQ160" i="25"/>
  <c r="CQ161" i="25"/>
  <c r="CQ162" i="25"/>
  <c r="CQ163" i="25"/>
  <c r="CQ164" i="25"/>
  <c r="CQ165" i="25"/>
  <c r="CQ166" i="25"/>
  <c r="CQ167" i="25"/>
  <c r="CQ168" i="25"/>
  <c r="CQ169" i="25"/>
  <c r="CQ170" i="25"/>
  <c r="CQ171" i="25"/>
  <c r="CQ172" i="25"/>
  <c r="CQ173" i="25"/>
  <c r="CQ174" i="25"/>
  <c r="CQ175" i="25"/>
  <c r="CQ176" i="25"/>
  <c r="CQ177" i="25"/>
  <c r="CQ178" i="25"/>
  <c r="CQ179" i="25"/>
  <c r="CQ180" i="25"/>
  <c r="CQ181" i="25"/>
  <c r="CQ182" i="25"/>
  <c r="CQ183" i="25"/>
  <c r="CQ184" i="25"/>
  <c r="CQ185" i="25"/>
  <c r="CQ186" i="25"/>
  <c r="CQ187" i="25"/>
  <c r="CQ188" i="25"/>
  <c r="CQ189" i="25"/>
  <c r="CQ190" i="25"/>
  <c r="CQ191" i="25"/>
  <c r="CQ192" i="25"/>
  <c r="CQ193" i="25"/>
  <c r="CQ194" i="25"/>
  <c r="CQ195" i="25"/>
  <c r="CQ196" i="25"/>
  <c r="CQ197" i="25"/>
  <c r="CQ198" i="25"/>
  <c r="CQ199" i="25"/>
  <c r="CQ200" i="25"/>
  <c r="CQ201" i="25"/>
  <c r="CQ202" i="25"/>
  <c r="CQ203" i="25"/>
  <c r="CQ204" i="25"/>
  <c r="CQ205" i="25"/>
  <c r="CQ206" i="25"/>
  <c r="CQ207" i="25"/>
  <c r="CQ208" i="25"/>
  <c r="CQ209" i="25"/>
  <c r="CQ210" i="25"/>
  <c r="CQ211" i="25"/>
  <c r="CQ212" i="25"/>
  <c r="CQ213" i="25"/>
  <c r="CQ214" i="25"/>
  <c r="CQ215" i="25"/>
  <c r="CQ216" i="25"/>
  <c r="CQ217" i="25"/>
  <c r="CQ218" i="25"/>
  <c r="CQ219" i="25"/>
  <c r="CQ220" i="25"/>
  <c r="CQ221" i="25"/>
  <c r="CQ222" i="25"/>
  <c r="CQ223" i="25"/>
  <c r="CQ224" i="25"/>
  <c r="CQ225" i="25"/>
  <c r="CQ226" i="25"/>
  <c r="CQ227" i="25"/>
  <c r="CQ228" i="25"/>
  <c r="CQ229" i="25"/>
  <c r="CQ230" i="25"/>
  <c r="CQ231" i="25"/>
  <c r="CQ232" i="25"/>
  <c r="CQ233" i="25"/>
  <c r="CQ234" i="25"/>
  <c r="CQ235" i="25"/>
  <c r="CQ236" i="25"/>
  <c r="CQ237" i="25"/>
  <c r="CQ238" i="25"/>
  <c r="CQ239" i="25"/>
  <c r="CQ240" i="25"/>
  <c r="CQ241" i="25"/>
  <c r="CQ242" i="25"/>
  <c r="CQ243" i="25"/>
  <c r="CQ244" i="25"/>
  <c r="CQ245" i="25"/>
  <c r="CQ246" i="25"/>
  <c r="CQ247" i="25"/>
  <c r="CQ248" i="25"/>
  <c r="CQ249" i="25"/>
  <c r="CQ250" i="25"/>
  <c r="CQ251" i="25"/>
  <c r="CQ252" i="25"/>
  <c r="CQ253" i="25"/>
  <c r="CQ254" i="25"/>
  <c r="CQ255" i="25"/>
  <c r="CQ256" i="25"/>
  <c r="CQ257" i="25"/>
  <c r="CQ258" i="25"/>
  <c r="CQ259" i="25"/>
  <c r="CQ260" i="25"/>
  <c r="CQ261" i="25"/>
  <c r="CQ262" i="25"/>
  <c r="CQ263" i="25"/>
  <c r="CQ264" i="25"/>
  <c r="CQ265" i="25"/>
  <c r="CQ266" i="25"/>
  <c r="CQ267" i="25"/>
  <c r="CQ268" i="25"/>
  <c r="CQ269" i="25"/>
  <c r="CQ270" i="25"/>
  <c r="CQ271" i="25"/>
  <c r="CQ272" i="25"/>
  <c r="CQ273" i="25"/>
  <c r="CQ274" i="25"/>
  <c r="CQ275" i="25"/>
  <c r="CQ276" i="25"/>
  <c r="CQ277" i="25"/>
  <c r="CQ278" i="25"/>
  <c r="CQ279" i="25"/>
  <c r="CQ280" i="25"/>
  <c r="CQ281" i="25"/>
  <c r="CQ282" i="25"/>
  <c r="CQ283" i="25"/>
  <c r="CQ284" i="25"/>
  <c r="CQ285" i="25"/>
  <c r="CQ286" i="25"/>
  <c r="CQ287" i="25"/>
  <c r="CQ288" i="25"/>
  <c r="CQ289" i="25"/>
  <c r="CQ290" i="25"/>
  <c r="CQ291" i="25"/>
  <c r="CQ292" i="25"/>
  <c r="CQ293" i="25"/>
  <c r="CQ294" i="25"/>
  <c r="CQ295" i="25"/>
  <c r="CQ296" i="25"/>
  <c r="CQ297" i="25"/>
  <c r="CQ298" i="25"/>
  <c r="CQ299" i="25"/>
  <c r="CQ300" i="25"/>
  <c r="CQ301" i="25"/>
  <c r="CQ302" i="25"/>
  <c r="CQ303" i="25"/>
  <c r="CQ304" i="25"/>
  <c r="CQ305" i="25"/>
  <c r="CQ306" i="25"/>
  <c r="CQ307" i="25"/>
  <c r="CQ308" i="25"/>
  <c r="CQ309" i="25"/>
  <c r="CQ310" i="25"/>
  <c r="CQ311" i="25"/>
  <c r="CQ312" i="25"/>
  <c r="CQ313" i="25"/>
  <c r="CQ314" i="25"/>
  <c r="CQ315" i="25"/>
  <c r="CQ316" i="25"/>
  <c r="CQ317" i="25"/>
  <c r="CQ318" i="25"/>
  <c r="CQ319" i="25"/>
  <c r="CQ320" i="25"/>
  <c r="CQ321" i="25"/>
  <c r="CQ322" i="25"/>
  <c r="CQ323" i="25"/>
  <c r="CQ324" i="25"/>
  <c r="CQ325" i="25"/>
  <c r="CQ326" i="25"/>
  <c r="CQ327" i="25"/>
  <c r="CQ328" i="25"/>
  <c r="CQ329" i="25"/>
  <c r="CQ330" i="25"/>
  <c r="CQ331" i="25"/>
  <c r="CQ332" i="25"/>
  <c r="CQ333" i="25"/>
  <c r="CQ334" i="25"/>
  <c r="CQ335" i="25"/>
  <c r="CQ336" i="25"/>
  <c r="CQ337" i="25"/>
  <c r="CQ338" i="25"/>
  <c r="CQ339" i="25"/>
  <c r="CQ340" i="25"/>
  <c r="CQ341" i="25"/>
  <c r="CQ342" i="25"/>
  <c r="CQ343" i="25"/>
  <c r="CQ344" i="25"/>
  <c r="CQ345" i="25"/>
  <c r="CQ346" i="25"/>
  <c r="CQ347" i="25"/>
  <c r="CQ348" i="25"/>
  <c r="CQ349" i="25"/>
  <c r="CQ350" i="25"/>
  <c r="CQ351" i="25"/>
  <c r="CQ352" i="25"/>
  <c r="CQ353" i="25"/>
  <c r="CQ354" i="25"/>
  <c r="CQ355" i="25"/>
  <c r="CQ356" i="25"/>
  <c r="CQ357" i="25"/>
  <c r="CQ358" i="25"/>
  <c r="CQ359" i="25"/>
  <c r="CQ360" i="25"/>
  <c r="CQ361" i="25"/>
  <c r="CQ362" i="25"/>
  <c r="CQ363" i="25"/>
  <c r="CQ364" i="25"/>
  <c r="CQ365" i="25"/>
  <c r="CQ366" i="25"/>
  <c r="CQ367" i="25"/>
  <c r="CQ368" i="25"/>
  <c r="CQ369" i="25"/>
  <c r="CQ370" i="25"/>
  <c r="CQ371" i="25"/>
  <c r="CQ372" i="25"/>
  <c r="CQ373" i="25"/>
  <c r="CQ374" i="25"/>
  <c r="CQ375" i="25"/>
  <c r="CQ376" i="25"/>
  <c r="CQ377" i="25"/>
  <c r="CQ378" i="25"/>
  <c r="CQ379" i="25"/>
  <c r="CQ380" i="25"/>
  <c r="CQ381" i="25"/>
  <c r="CQ382" i="25"/>
  <c r="CQ383" i="25"/>
  <c r="CQ384" i="25"/>
  <c r="CQ385" i="25"/>
  <c r="CQ386" i="25"/>
  <c r="CQ387" i="25"/>
  <c r="CQ388" i="25"/>
  <c r="CQ389" i="25"/>
  <c r="CQ390" i="25"/>
  <c r="CQ391" i="25"/>
  <c r="CQ392" i="25"/>
  <c r="CQ393" i="25"/>
  <c r="CQ394" i="25"/>
  <c r="CQ395" i="25"/>
  <c r="CQ396" i="25"/>
  <c r="CQ397" i="25"/>
  <c r="CQ398" i="25"/>
  <c r="CQ399" i="25"/>
  <c r="CQ400" i="25"/>
  <c r="CQ401" i="25"/>
  <c r="CQ402" i="25"/>
  <c r="CQ403" i="25"/>
  <c r="CQ404" i="25"/>
  <c r="CQ405" i="25"/>
  <c r="CQ406" i="25"/>
  <c r="CQ407" i="25"/>
  <c r="CQ408" i="25"/>
  <c r="CQ409" i="25"/>
  <c r="CQ410" i="25"/>
  <c r="CQ411" i="25"/>
  <c r="CQ412" i="25"/>
  <c r="CQ413" i="25"/>
  <c r="CQ414" i="25"/>
  <c r="CQ415" i="25"/>
  <c r="CQ416" i="25"/>
  <c r="CQ417" i="25"/>
  <c r="CQ418" i="25"/>
  <c r="CQ419" i="25"/>
  <c r="CQ420" i="25"/>
  <c r="CQ421" i="25"/>
  <c r="CQ422" i="25"/>
  <c r="CQ423" i="25"/>
  <c r="CQ424" i="25"/>
  <c r="CQ425" i="25"/>
  <c r="CQ426" i="25"/>
  <c r="CQ427" i="25"/>
  <c r="CQ428" i="25"/>
  <c r="CQ429" i="25"/>
  <c r="CQ430" i="25"/>
  <c r="CQ431" i="25"/>
  <c r="CQ432" i="25"/>
  <c r="CQ433" i="25"/>
  <c r="CQ434" i="25"/>
  <c r="CQ435" i="25"/>
  <c r="CQ436" i="25"/>
  <c r="CQ437" i="25"/>
  <c r="CQ438" i="25"/>
  <c r="CQ439" i="25"/>
  <c r="CQ440" i="25"/>
  <c r="CQ441" i="25"/>
  <c r="CQ442" i="25"/>
  <c r="CQ443" i="25"/>
  <c r="CQ444" i="25"/>
  <c r="CQ445" i="25"/>
  <c r="CQ446" i="25"/>
  <c r="CQ447" i="25"/>
  <c r="CQ448" i="25"/>
  <c r="CQ449" i="25"/>
  <c r="CQ450" i="25"/>
  <c r="CQ451" i="25"/>
  <c r="CQ452" i="25"/>
  <c r="CQ453" i="25"/>
  <c r="CQ454" i="25"/>
  <c r="CQ455" i="25"/>
  <c r="CQ456" i="25"/>
  <c r="CQ457" i="25"/>
  <c r="CQ458" i="25"/>
  <c r="CQ459" i="25"/>
  <c r="CQ460" i="25"/>
  <c r="CQ461" i="25"/>
  <c r="CQ462" i="25"/>
  <c r="CQ463" i="25"/>
  <c r="CQ464" i="25"/>
  <c r="CQ465" i="25"/>
  <c r="CQ466" i="25"/>
  <c r="CQ467" i="25"/>
  <c r="CQ468" i="25"/>
  <c r="CQ469" i="25"/>
  <c r="CQ470" i="25"/>
  <c r="CQ471" i="25"/>
  <c r="CQ472" i="25"/>
  <c r="CQ473" i="25"/>
  <c r="CQ474" i="25"/>
  <c r="CQ475" i="25"/>
  <c r="CQ476" i="25"/>
  <c r="CQ477" i="25"/>
  <c r="CQ478" i="25"/>
  <c r="CQ479" i="25"/>
  <c r="CQ480" i="25"/>
  <c r="CQ481" i="25"/>
  <c r="CQ482" i="25"/>
  <c r="CQ483" i="25"/>
  <c r="CQ484" i="25"/>
  <c r="CQ485" i="25"/>
  <c r="CQ486" i="25"/>
  <c r="CQ487" i="25"/>
  <c r="CQ488" i="25"/>
  <c r="CQ489" i="25"/>
  <c r="CQ490" i="25"/>
  <c r="CQ491" i="25"/>
  <c r="CQ492" i="25"/>
  <c r="CQ493" i="25"/>
  <c r="CQ494" i="25"/>
  <c r="CQ495" i="25"/>
  <c r="CQ496" i="25"/>
  <c r="CQ497" i="25"/>
  <c r="CQ498" i="25"/>
  <c r="CQ499" i="25"/>
  <c r="CQ500" i="25"/>
  <c r="CQ501" i="25"/>
  <c r="CQ502" i="25"/>
  <c r="CQ503" i="25"/>
  <c r="CQ504" i="25"/>
  <c r="CQ505" i="25"/>
  <c r="CQ506" i="25"/>
  <c r="CQ507" i="25"/>
  <c r="CQ508" i="25"/>
  <c r="CQ509" i="25"/>
  <c r="CQ510" i="25"/>
  <c r="CQ511" i="25"/>
  <c r="CQ512" i="25"/>
  <c r="CQ513" i="25"/>
  <c r="CQ514" i="25"/>
  <c r="CQ515" i="25"/>
  <c r="CQ516" i="25"/>
  <c r="CQ517" i="25"/>
  <c r="CQ518" i="25"/>
  <c r="CQ519" i="25"/>
  <c r="CQ520" i="25"/>
  <c r="CQ521" i="25"/>
  <c r="CQ522" i="25"/>
  <c r="CQ523" i="25"/>
  <c r="CQ524" i="25"/>
  <c r="CQ525" i="25"/>
  <c r="CQ526" i="25"/>
  <c r="CQ527" i="25"/>
  <c r="CQ528" i="25"/>
  <c r="CQ529" i="25"/>
  <c r="CQ530" i="25"/>
  <c r="CQ531" i="25"/>
  <c r="CQ532" i="25"/>
  <c r="CQ533" i="25"/>
  <c r="CQ534" i="25"/>
  <c r="CQ535" i="25"/>
  <c r="CQ536" i="25"/>
  <c r="CQ537" i="25"/>
  <c r="CQ538" i="25"/>
  <c r="CQ539" i="25"/>
  <c r="CQ540" i="25"/>
  <c r="CQ541" i="25"/>
  <c r="CQ542" i="25"/>
  <c r="CQ543" i="25"/>
  <c r="CQ544" i="25"/>
  <c r="CQ545" i="25"/>
  <c r="CQ546" i="25"/>
  <c r="CQ547" i="25"/>
  <c r="CQ548" i="25"/>
  <c r="CQ549" i="25"/>
  <c r="CQ550" i="25"/>
  <c r="CQ551" i="25"/>
  <c r="CQ552" i="25"/>
  <c r="CQ553" i="25"/>
  <c r="CQ554" i="25"/>
  <c r="CQ555" i="25"/>
  <c r="CQ556" i="25"/>
  <c r="CQ557" i="25"/>
  <c r="CQ558" i="25"/>
  <c r="CQ559" i="25"/>
  <c r="CQ560" i="25"/>
  <c r="CQ561" i="25"/>
  <c r="CQ562" i="25"/>
  <c r="CQ563" i="25"/>
  <c r="CQ564" i="25"/>
  <c r="CQ565" i="25"/>
  <c r="CQ566" i="25"/>
  <c r="CQ567" i="25"/>
  <c r="CQ568" i="25"/>
  <c r="CQ569" i="25"/>
  <c r="CQ570" i="25"/>
  <c r="CQ571" i="25"/>
  <c r="CQ572" i="25"/>
  <c r="CQ573" i="25"/>
  <c r="CQ574" i="25"/>
  <c r="CQ575" i="25"/>
  <c r="CQ576" i="25"/>
  <c r="CQ577" i="25"/>
  <c r="CQ578" i="25"/>
  <c r="CQ579" i="25"/>
  <c r="CQ580" i="25"/>
  <c r="CQ581" i="25"/>
  <c r="CQ582" i="25"/>
  <c r="CQ583" i="25"/>
  <c r="CQ584" i="25"/>
  <c r="CQ585" i="25"/>
  <c r="CQ586" i="25"/>
  <c r="CQ587" i="25"/>
  <c r="CQ588" i="25"/>
  <c r="CQ589" i="25"/>
  <c r="CQ590" i="25"/>
  <c r="CQ591" i="25"/>
  <c r="CQ592" i="25"/>
  <c r="CQ593" i="25"/>
  <c r="CQ594" i="25"/>
  <c r="CQ595" i="25"/>
  <c r="CQ596" i="25"/>
  <c r="CQ597" i="25"/>
  <c r="CQ598" i="25"/>
  <c r="CQ599" i="25"/>
  <c r="CQ600" i="25"/>
  <c r="CQ601" i="25"/>
  <c r="CQ602" i="25"/>
  <c r="CQ603" i="25"/>
  <c r="CQ604" i="25"/>
  <c r="CQ605" i="25"/>
  <c r="CQ606" i="25"/>
  <c r="CQ607" i="25"/>
  <c r="CQ608" i="25"/>
  <c r="CQ609" i="25"/>
  <c r="CQ610" i="25"/>
  <c r="CQ611" i="25"/>
  <c r="CQ612" i="25"/>
  <c r="CQ613" i="25"/>
  <c r="CQ614" i="25"/>
  <c r="CQ615" i="25"/>
  <c r="CQ616" i="25"/>
  <c r="CQ617" i="25"/>
  <c r="CQ618" i="25"/>
  <c r="CQ619" i="25"/>
  <c r="CQ620" i="25"/>
  <c r="CQ621" i="25"/>
  <c r="CQ622" i="25"/>
  <c r="CQ623" i="25"/>
  <c r="CQ624" i="25"/>
  <c r="CQ625" i="25"/>
  <c r="CQ626" i="25"/>
  <c r="CQ627" i="25"/>
  <c r="CQ628" i="25"/>
  <c r="CQ629" i="25"/>
  <c r="CQ630" i="25"/>
  <c r="CQ631" i="25"/>
  <c r="CQ632" i="25"/>
  <c r="CQ633" i="25"/>
  <c r="CQ634" i="25"/>
  <c r="CQ635" i="25"/>
  <c r="CQ636" i="25"/>
  <c r="CQ637" i="25"/>
  <c r="CQ638" i="25"/>
  <c r="CQ639" i="25"/>
  <c r="CQ640" i="25"/>
  <c r="CQ641" i="25"/>
  <c r="CQ642" i="25"/>
  <c r="CQ643" i="25"/>
  <c r="CQ644" i="25"/>
  <c r="CQ645" i="25"/>
  <c r="CQ646" i="25"/>
  <c r="CQ647" i="25"/>
  <c r="CQ648" i="25"/>
  <c r="CQ649" i="25"/>
  <c r="CQ650" i="25"/>
  <c r="CQ651" i="25"/>
  <c r="CQ652" i="25"/>
  <c r="CQ653" i="25"/>
  <c r="CQ654" i="25"/>
  <c r="CQ655" i="25"/>
  <c r="CQ656" i="25"/>
  <c r="CQ657" i="25"/>
  <c r="CQ658" i="25"/>
  <c r="CQ659" i="25"/>
  <c r="CQ660" i="25"/>
  <c r="CQ661" i="25"/>
  <c r="CQ662" i="25"/>
  <c r="CQ663" i="25"/>
  <c r="CQ664" i="25"/>
  <c r="CQ665" i="25"/>
  <c r="CQ666" i="25"/>
  <c r="CQ667" i="25"/>
  <c r="CQ668" i="25"/>
  <c r="CQ669" i="25"/>
  <c r="CQ670" i="25"/>
  <c r="CQ671" i="25"/>
  <c r="CQ672" i="25"/>
  <c r="CQ673" i="25"/>
  <c r="CQ674" i="25"/>
  <c r="CQ675" i="25"/>
  <c r="CQ676" i="25"/>
  <c r="CQ677" i="25"/>
  <c r="CQ678" i="25"/>
  <c r="CQ679" i="25"/>
  <c r="CQ680" i="25"/>
  <c r="CQ681" i="25"/>
  <c r="CQ682" i="25"/>
  <c r="CQ683" i="25"/>
  <c r="CQ684" i="25"/>
  <c r="CQ685" i="25"/>
  <c r="CQ686" i="25"/>
  <c r="CQ687" i="25"/>
  <c r="CQ688" i="25"/>
  <c r="CQ689" i="25"/>
  <c r="CQ690" i="25"/>
  <c r="CQ691" i="25"/>
  <c r="CQ692" i="25"/>
  <c r="CQ693" i="25"/>
  <c r="CQ694" i="25"/>
  <c r="CQ695" i="25"/>
  <c r="CQ696" i="25"/>
  <c r="CQ697" i="25"/>
  <c r="CQ698" i="25"/>
  <c r="CQ699" i="25"/>
  <c r="CQ700" i="25"/>
  <c r="CQ701" i="25"/>
  <c r="CQ702" i="25"/>
  <c r="CQ703" i="25"/>
  <c r="CQ704" i="25"/>
  <c r="CQ705" i="25"/>
  <c r="CQ706" i="25"/>
  <c r="CQ707" i="25"/>
  <c r="CQ708" i="25"/>
  <c r="CQ709" i="25"/>
  <c r="CQ710" i="25"/>
  <c r="CQ711" i="25"/>
  <c r="CQ712" i="25"/>
  <c r="CQ713" i="25"/>
  <c r="CQ714" i="25"/>
  <c r="CQ715" i="25"/>
  <c r="CQ716" i="25"/>
  <c r="CQ717" i="25"/>
  <c r="CQ718" i="25"/>
  <c r="CQ719" i="25"/>
  <c r="CQ720" i="25"/>
  <c r="CQ721" i="25"/>
  <c r="CQ722" i="25"/>
  <c r="CQ723" i="25"/>
  <c r="CQ724" i="25"/>
  <c r="CQ725" i="25"/>
  <c r="CQ726" i="25"/>
  <c r="CQ727" i="25"/>
  <c r="CQ728" i="25"/>
  <c r="CQ729" i="25"/>
  <c r="CQ730" i="25"/>
  <c r="CQ731" i="25"/>
  <c r="CQ732" i="25"/>
  <c r="CQ733" i="25"/>
  <c r="CQ734" i="25"/>
  <c r="CQ735" i="25"/>
  <c r="CQ736" i="25"/>
  <c r="CQ737" i="25"/>
  <c r="CQ738" i="25"/>
  <c r="CQ739" i="25"/>
  <c r="CQ740" i="25"/>
  <c r="CQ741" i="25"/>
  <c r="CQ742" i="25"/>
  <c r="CQ743" i="25"/>
  <c r="CQ744" i="25"/>
  <c r="CQ745" i="25"/>
  <c r="CQ746" i="25"/>
  <c r="CQ747" i="25"/>
  <c r="CQ748" i="25"/>
  <c r="CQ749" i="25"/>
  <c r="CQ750" i="25"/>
  <c r="CQ751" i="25"/>
  <c r="CQ752" i="25"/>
  <c r="CQ753" i="25"/>
  <c r="CQ754" i="25"/>
  <c r="CQ755" i="25"/>
  <c r="CQ756" i="25"/>
  <c r="CQ757" i="25"/>
  <c r="CQ758" i="25"/>
  <c r="CQ759" i="25"/>
  <c r="CQ760" i="25"/>
  <c r="CQ761" i="25"/>
  <c r="CQ762" i="25"/>
  <c r="CQ763" i="25"/>
  <c r="CQ764" i="25"/>
  <c r="CQ765" i="25"/>
  <c r="CQ766" i="25"/>
  <c r="CQ767" i="25"/>
  <c r="CQ768" i="25"/>
  <c r="CQ769" i="25"/>
  <c r="CQ770" i="25"/>
  <c r="CQ771" i="25"/>
  <c r="CQ772" i="25"/>
  <c r="CQ773" i="25"/>
  <c r="CQ774" i="25"/>
  <c r="CQ775" i="25"/>
  <c r="CQ776" i="25"/>
  <c r="CQ777" i="25"/>
  <c r="CQ778" i="25"/>
  <c r="CQ779" i="25"/>
  <c r="CQ780" i="25"/>
  <c r="CQ781" i="25"/>
  <c r="CQ782" i="25"/>
  <c r="CQ783" i="25"/>
  <c r="CQ784" i="25"/>
  <c r="CQ785" i="25"/>
  <c r="CQ786" i="25"/>
  <c r="CQ787" i="25"/>
  <c r="CQ788" i="25"/>
  <c r="CQ789" i="25"/>
  <c r="CQ790" i="25"/>
  <c r="CQ791" i="25"/>
  <c r="CQ792" i="25"/>
  <c r="CQ793" i="25"/>
  <c r="CQ794" i="25"/>
  <c r="CQ795" i="25"/>
  <c r="CQ796" i="25"/>
  <c r="CQ797" i="25"/>
  <c r="CQ798" i="25"/>
  <c r="CQ799" i="25"/>
  <c r="CQ800" i="25"/>
  <c r="CQ801" i="25"/>
  <c r="CQ802" i="25"/>
  <c r="CQ803" i="25"/>
  <c r="CQ804" i="25"/>
  <c r="CQ805" i="25"/>
  <c r="CQ806" i="25"/>
  <c r="CQ807" i="25"/>
  <c r="CQ808" i="25"/>
  <c r="CQ809" i="25"/>
  <c r="CQ810" i="25"/>
  <c r="CQ811" i="25"/>
  <c r="CQ812" i="25"/>
  <c r="CQ813" i="25"/>
  <c r="CQ814" i="25"/>
  <c r="CQ815" i="25"/>
  <c r="CQ816" i="25"/>
  <c r="CQ817" i="25"/>
  <c r="CQ818" i="25"/>
  <c r="CQ819" i="25"/>
  <c r="CQ820" i="25"/>
  <c r="CQ821" i="25"/>
  <c r="CQ822" i="25"/>
  <c r="CQ823" i="25"/>
  <c r="CQ824" i="25"/>
  <c r="CQ825" i="25"/>
  <c r="CQ826" i="25"/>
  <c r="CQ827" i="25"/>
  <c r="CQ828" i="25"/>
  <c r="CQ829" i="25"/>
  <c r="CQ830" i="25"/>
  <c r="CQ831" i="25"/>
  <c r="CQ832" i="25"/>
  <c r="CQ833" i="25"/>
  <c r="CQ834" i="25"/>
  <c r="CQ835" i="25"/>
  <c r="CQ836" i="25"/>
  <c r="CQ837" i="25"/>
  <c r="CQ838" i="25"/>
  <c r="CQ839" i="25"/>
  <c r="CQ840" i="25"/>
  <c r="CQ841" i="25"/>
  <c r="CQ842" i="25"/>
  <c r="CQ843" i="25"/>
  <c r="CQ844" i="25"/>
  <c r="CQ845" i="25"/>
  <c r="CQ846" i="25"/>
  <c r="CQ847" i="25"/>
  <c r="CQ848" i="25"/>
  <c r="CQ849" i="25"/>
  <c r="CQ850" i="25"/>
  <c r="CQ851" i="25"/>
  <c r="CQ852" i="25"/>
  <c r="CQ853" i="25"/>
  <c r="CQ854" i="25"/>
  <c r="CQ855" i="25"/>
  <c r="CQ856" i="25"/>
  <c r="CQ857" i="25"/>
  <c r="CQ858" i="25"/>
  <c r="CQ859" i="25"/>
  <c r="CQ860" i="25"/>
  <c r="CQ861" i="25"/>
  <c r="CQ862" i="25"/>
  <c r="CQ863" i="25"/>
  <c r="CQ864" i="25"/>
  <c r="CQ865" i="25"/>
  <c r="CQ866" i="25"/>
  <c r="CQ867" i="25"/>
  <c r="CQ868" i="25"/>
  <c r="CQ869" i="25"/>
  <c r="CQ870" i="25"/>
  <c r="CQ871" i="25"/>
  <c r="CQ872" i="25"/>
  <c r="CQ873" i="25"/>
  <c r="CQ874" i="25"/>
  <c r="CQ875" i="25"/>
  <c r="CQ876" i="25"/>
  <c r="CQ877" i="25"/>
  <c r="CQ878" i="25"/>
  <c r="CQ879" i="25"/>
  <c r="CQ880" i="25"/>
  <c r="CQ881" i="25"/>
  <c r="CQ882" i="25"/>
  <c r="CQ883" i="25"/>
  <c r="CQ884" i="25"/>
  <c r="CQ885" i="25"/>
  <c r="CQ886" i="25"/>
  <c r="CQ887" i="25"/>
  <c r="CQ888" i="25"/>
  <c r="CQ889" i="25"/>
  <c r="CQ890" i="25"/>
  <c r="CQ891" i="25"/>
  <c r="CQ892" i="25"/>
  <c r="CQ893" i="25"/>
  <c r="CQ894" i="25"/>
  <c r="CQ895" i="25"/>
  <c r="CQ896" i="25"/>
  <c r="CQ897" i="25"/>
  <c r="CQ898" i="25"/>
  <c r="CQ899" i="25"/>
  <c r="CQ900" i="25"/>
  <c r="CQ901" i="25"/>
  <c r="CQ902" i="25"/>
  <c r="CQ903" i="25"/>
  <c r="CQ904" i="25"/>
  <c r="CQ905" i="25"/>
  <c r="CQ906" i="25"/>
  <c r="CQ907" i="25"/>
  <c r="CQ908" i="25"/>
  <c r="CQ909" i="25"/>
  <c r="CQ910" i="25"/>
  <c r="CQ911" i="25"/>
  <c r="CQ912" i="25"/>
  <c r="CQ913" i="25"/>
  <c r="CQ914" i="25"/>
  <c r="CQ915" i="25"/>
  <c r="CQ916" i="25"/>
  <c r="CQ917" i="25"/>
  <c r="CQ918" i="25"/>
  <c r="CQ919" i="25"/>
  <c r="CQ920" i="25"/>
  <c r="CQ921" i="25"/>
  <c r="CQ922" i="25"/>
  <c r="CQ923" i="25"/>
  <c r="CQ924" i="25"/>
  <c r="CQ925" i="25"/>
  <c r="CQ926" i="25"/>
  <c r="CQ927" i="25"/>
  <c r="CQ928" i="25"/>
  <c r="CQ929" i="25"/>
  <c r="CQ930" i="25"/>
  <c r="CQ931" i="25"/>
  <c r="CQ932" i="25"/>
  <c r="CQ933" i="25"/>
  <c r="CQ934" i="25"/>
  <c r="CQ935" i="25"/>
  <c r="CQ936" i="25"/>
  <c r="CQ937" i="25"/>
  <c r="CQ938" i="25"/>
  <c r="CQ939" i="25"/>
  <c r="CQ940" i="25"/>
  <c r="CQ941" i="25"/>
  <c r="CQ942" i="25"/>
  <c r="CQ943" i="25"/>
  <c r="CQ944" i="25"/>
  <c r="CQ945" i="25"/>
  <c r="CQ946" i="25"/>
  <c r="CQ947" i="25"/>
  <c r="CQ948" i="25"/>
  <c r="CQ949" i="25"/>
  <c r="CQ950" i="25"/>
  <c r="CQ951" i="25"/>
  <c r="CQ952" i="25"/>
  <c r="CQ953" i="25"/>
  <c r="CQ954" i="25"/>
  <c r="CQ955" i="25"/>
  <c r="CQ956" i="25"/>
  <c r="CQ957" i="25"/>
  <c r="CQ958" i="25"/>
  <c r="CQ959" i="25"/>
  <c r="CQ960" i="25"/>
  <c r="CQ961" i="25"/>
  <c r="CQ962" i="25"/>
  <c r="CQ963" i="25"/>
  <c r="CQ964" i="25"/>
  <c r="CQ965" i="25"/>
  <c r="CQ966" i="25"/>
  <c r="CQ967" i="25"/>
  <c r="CQ968" i="25"/>
  <c r="CQ969" i="25"/>
  <c r="CQ970" i="25"/>
  <c r="CQ971" i="25"/>
  <c r="CQ972" i="25"/>
  <c r="CQ973" i="25"/>
  <c r="CQ974" i="25"/>
  <c r="CQ975" i="25"/>
  <c r="CQ976" i="25"/>
  <c r="CQ977" i="25"/>
  <c r="CQ978" i="25"/>
  <c r="CQ979" i="25"/>
  <c r="CQ980" i="25"/>
  <c r="CQ981" i="25"/>
  <c r="CQ982" i="25"/>
  <c r="CQ983" i="25"/>
  <c r="CQ984" i="25"/>
  <c r="CQ985" i="25"/>
  <c r="CQ986" i="25"/>
  <c r="CQ987" i="25"/>
  <c r="CQ988" i="25"/>
  <c r="CQ989" i="25"/>
  <c r="CQ990" i="25"/>
  <c r="CQ991" i="25"/>
  <c r="CQ992" i="25"/>
  <c r="CQ993" i="25"/>
  <c r="CQ994" i="25"/>
  <c r="CQ995" i="25"/>
  <c r="CQ996" i="25"/>
  <c r="CQ997" i="25"/>
  <c r="CQ998" i="25"/>
  <c r="CQ999" i="25"/>
  <c r="CQ1000" i="25"/>
  <c r="CQ1001" i="25"/>
  <c r="CQ1002" i="25"/>
  <c r="CQ1003" i="25"/>
  <c r="CQ1004" i="25"/>
  <c r="CQ1005" i="25"/>
  <c r="CQ1006" i="25"/>
  <c r="CQ1007" i="25"/>
  <c r="CQ1008" i="25"/>
  <c r="CQ1009" i="25"/>
  <c r="CQ1010" i="25"/>
  <c r="CQ1011" i="25"/>
  <c r="CQ1012" i="25"/>
  <c r="CQ1013" i="25"/>
  <c r="CQ1014" i="25"/>
  <c r="CQ1015" i="25"/>
  <c r="CQ1016" i="25"/>
  <c r="CQ1017" i="25"/>
  <c r="CQ1018" i="25"/>
  <c r="CQ1019" i="25"/>
  <c r="CQ1020" i="25"/>
  <c r="CQ1021" i="25"/>
  <c r="CQ1022" i="25"/>
  <c r="CQ1023" i="25"/>
  <c r="CQ1024" i="25"/>
  <c r="CQ1025" i="25"/>
  <c r="CQ1026" i="25"/>
  <c r="CQ1027" i="25"/>
  <c r="CQ1028" i="25"/>
  <c r="CQ1029" i="25"/>
  <c r="CQ1030" i="25"/>
  <c r="CQ1031" i="25"/>
  <c r="CQ1032" i="25"/>
  <c r="CQ1033" i="25"/>
  <c r="CQ1034" i="25"/>
  <c r="CQ1035" i="25"/>
  <c r="CQ1036" i="25"/>
  <c r="CQ1037" i="25"/>
  <c r="CQ1038" i="25"/>
  <c r="CQ1039" i="25"/>
  <c r="CQ1040" i="25"/>
  <c r="CQ1041" i="25"/>
  <c r="CQ1042" i="25"/>
  <c r="CQ1043" i="25"/>
  <c r="CQ1044" i="25"/>
  <c r="CQ1045" i="25"/>
  <c r="CQ1046" i="25"/>
  <c r="CQ1047" i="25"/>
  <c r="CQ1048" i="25"/>
  <c r="CQ1049" i="25"/>
  <c r="CQ1050" i="25"/>
  <c r="CQ1051" i="25"/>
  <c r="CQ9" i="25"/>
  <c r="CY7" i="25"/>
  <c r="CY8" i="25"/>
  <c r="CY9" i="25"/>
  <c r="CY10" i="25"/>
  <c r="CY11" i="25"/>
  <c r="CY12" i="25"/>
  <c r="CY13" i="25"/>
  <c r="CY14" i="25"/>
  <c r="CY15" i="25"/>
  <c r="CY16" i="25"/>
  <c r="CY17" i="25"/>
  <c r="CY18" i="25"/>
  <c r="CY19" i="25"/>
  <c r="CY20" i="25"/>
  <c r="CY21" i="25"/>
  <c r="CY22" i="25"/>
  <c r="CY23" i="25"/>
  <c r="CY24" i="25"/>
  <c r="CY25" i="25"/>
  <c r="CY26" i="25"/>
  <c r="CY27" i="25"/>
  <c r="CY28" i="25"/>
  <c r="CY29" i="25"/>
  <c r="CY30" i="25"/>
  <c r="CY31" i="25"/>
  <c r="CY32" i="25"/>
  <c r="CY33" i="25"/>
  <c r="CY34" i="25"/>
  <c r="CY35" i="25"/>
  <c r="CY36" i="25"/>
  <c r="CY37" i="25"/>
  <c r="CY38" i="25"/>
  <c r="CY39" i="25"/>
  <c r="CY40" i="25"/>
  <c r="CY41" i="25"/>
  <c r="CY6" i="25"/>
  <c r="DA5" i="25"/>
  <c r="W190" i="25"/>
  <c r="W191" i="25"/>
  <c r="W192" i="25"/>
  <c r="W193" i="25"/>
  <c r="W194" i="25"/>
  <c r="W195" i="25"/>
  <c r="W196" i="25"/>
  <c r="W197" i="25"/>
  <c r="W198" i="25"/>
  <c r="W199" i="25"/>
  <c r="W200" i="25"/>
  <c r="W201" i="25"/>
  <c r="W202" i="25"/>
  <c r="W203" i="25"/>
  <c r="W204" i="25"/>
  <c r="W205" i="25"/>
  <c r="W206" i="25"/>
  <c r="W207" i="25"/>
  <c r="W208" i="25"/>
  <c r="W189" i="25"/>
  <c r="DC141" i="25"/>
  <c r="I168" i="15"/>
  <c r="DC142" i="25"/>
  <c r="AR210" i="25"/>
  <c r="AR215" i="25"/>
  <c r="AR239" i="25"/>
  <c r="AR231" i="25"/>
  <c r="AR216" i="25"/>
  <c r="AR232" i="25"/>
  <c r="AR224" i="25"/>
  <c r="AR223" i="25"/>
  <c r="AR240" i="25"/>
  <c r="AR238" i="25"/>
  <c r="AR230" i="25"/>
  <c r="AR222" i="25"/>
  <c r="AR229" i="25"/>
  <c r="AR213" i="25"/>
  <c r="AR236" i="25"/>
  <c r="AR228" i="25"/>
  <c r="AR220" i="25"/>
  <c r="AR212" i="25"/>
  <c r="AR235" i="25"/>
  <c r="AR227" i="25"/>
  <c r="AR219" i="25"/>
  <c r="AR211" i="25"/>
  <c r="AR242" i="25"/>
  <c r="AR234" i="25"/>
  <c r="AR226" i="25"/>
  <c r="AR218" i="25"/>
  <c r="AR241" i="25"/>
  <c r="AR233" i="25"/>
  <c r="AR225" i="25"/>
  <c r="AR217" i="25"/>
  <c r="AR214" i="25"/>
  <c r="AR221" i="25"/>
  <c r="AR237" i="25"/>
  <c r="CT6" i="25" a="1"/>
  <c r="CT14" i="25"/>
  <c r="CT54" i="25"/>
  <c r="CW6" i="25" a="1"/>
  <c r="CW6" i="25"/>
  <c r="CW46" i="25"/>
  <c r="CV6" i="25" a="1"/>
  <c r="CV11" i="25"/>
  <c r="CV51" i="25"/>
  <c r="CX6" i="25" a="1"/>
  <c r="CX41" i="25"/>
  <c r="CX81" i="25"/>
  <c r="CU6" i="25" a="1"/>
  <c r="CU6" i="25"/>
  <c r="CU46" i="25"/>
  <c r="DC143" i="25"/>
  <c r="CT11" i="25"/>
  <c r="CT51" i="25"/>
  <c r="CT19" i="25"/>
  <c r="CT59" i="25"/>
  <c r="CW18" i="25"/>
  <c r="CW58" i="25"/>
  <c r="CW21" i="25"/>
  <c r="CW61" i="25"/>
  <c r="CW33" i="25"/>
  <c r="CW73" i="25"/>
  <c r="CT7" i="25"/>
  <c r="CT47" i="25"/>
  <c r="CT17" i="25"/>
  <c r="CT57" i="25"/>
  <c r="CT34" i="25"/>
  <c r="CT74" i="25"/>
  <c r="CT28" i="25"/>
  <c r="CT68" i="25"/>
  <c r="CT29" i="25"/>
  <c r="CT69" i="25"/>
  <c r="CT36" i="25"/>
  <c r="CT76" i="25"/>
  <c r="CT13" i="25"/>
  <c r="CT53" i="25"/>
  <c r="CW17" i="25"/>
  <c r="CW57" i="25"/>
  <c r="CT32" i="25"/>
  <c r="CT72" i="25"/>
  <c r="CW20" i="25"/>
  <c r="CW60" i="25"/>
  <c r="CT22" i="25"/>
  <c r="CT62" i="25"/>
  <c r="CV8" i="25"/>
  <c r="CV48" i="25"/>
  <c r="CW36" i="25"/>
  <c r="CW76" i="25"/>
  <c r="CT16" i="25"/>
  <c r="CT56" i="25"/>
  <c r="CT30" i="25"/>
  <c r="CT70" i="25"/>
  <c r="CV25" i="25"/>
  <c r="CV65" i="25"/>
  <c r="CT40" i="25"/>
  <c r="CT80" i="25"/>
  <c r="CT37" i="25"/>
  <c r="CT77" i="25"/>
  <c r="CT26" i="25"/>
  <c r="CT66" i="25"/>
  <c r="CV33" i="25"/>
  <c r="CV73" i="25"/>
  <c r="CT24" i="25"/>
  <c r="CT64" i="25"/>
  <c r="CT21" i="25"/>
  <c r="CT61" i="25"/>
  <c r="CT27" i="25"/>
  <c r="CT67" i="25"/>
  <c r="CW34" i="25"/>
  <c r="CW74" i="25"/>
  <c r="CT33" i="25"/>
  <c r="CT73" i="25"/>
  <c r="CT6" i="25"/>
  <c r="CT46" i="25"/>
  <c r="CU23" i="25"/>
  <c r="CU63" i="25"/>
  <c r="CU8" i="25"/>
  <c r="CU48" i="25"/>
  <c r="CU33" i="25"/>
  <c r="CU73" i="25"/>
  <c r="CU36" i="25"/>
  <c r="CU76" i="25"/>
  <c r="CU14" i="25"/>
  <c r="CU54" i="25"/>
  <c r="CU39" i="25"/>
  <c r="CU79" i="25"/>
  <c r="CU24" i="25"/>
  <c r="CU64" i="25"/>
  <c r="CU10" i="25"/>
  <c r="CU50" i="25"/>
  <c r="CU21" i="25"/>
  <c r="CU61" i="25"/>
  <c r="CU22" i="25"/>
  <c r="CU62" i="25"/>
  <c r="CU18" i="25"/>
  <c r="CU58" i="25"/>
  <c r="CU32" i="25"/>
  <c r="CU72" i="25"/>
  <c r="CU26" i="25"/>
  <c r="CU66" i="25"/>
  <c r="CU29" i="25"/>
  <c r="CU69" i="25"/>
  <c r="CV19" i="25"/>
  <c r="CV59" i="25"/>
  <c r="CU30" i="25"/>
  <c r="CU70" i="25"/>
  <c r="CU19" i="25"/>
  <c r="CU59" i="25"/>
  <c r="CU40" i="25"/>
  <c r="CU80" i="25"/>
  <c r="CU34" i="25"/>
  <c r="CU74" i="25"/>
  <c r="CU37" i="25"/>
  <c r="CU77" i="25"/>
  <c r="CV27" i="25"/>
  <c r="CV67" i="25"/>
  <c r="CW29" i="25"/>
  <c r="CW69" i="25"/>
  <c r="CT38" i="25"/>
  <c r="CT78" i="25"/>
  <c r="CT35" i="25"/>
  <c r="CT75" i="25"/>
  <c r="CU38" i="25"/>
  <c r="CU78" i="25"/>
  <c r="CU35" i="25"/>
  <c r="CU75" i="25"/>
  <c r="CU9" i="25"/>
  <c r="CU49" i="25"/>
  <c r="CU11" i="25"/>
  <c r="CU51" i="25"/>
  <c r="CV22" i="25"/>
  <c r="CV62" i="25"/>
  <c r="CW22" i="25"/>
  <c r="CW62" i="25"/>
  <c r="CW37" i="25"/>
  <c r="CW77" i="25"/>
  <c r="CT8" i="25"/>
  <c r="CT48" i="25"/>
  <c r="CT41" i="25"/>
  <c r="CT81" i="25"/>
  <c r="CT31" i="25"/>
  <c r="CT71" i="25"/>
  <c r="CT10" i="25"/>
  <c r="CT50" i="25"/>
  <c r="CT12" i="25"/>
  <c r="CT52" i="25"/>
  <c r="CU7" i="25"/>
  <c r="CU47" i="25"/>
  <c r="CU12" i="25"/>
  <c r="CU52" i="25"/>
  <c r="CU17" i="25"/>
  <c r="CU57" i="25"/>
  <c r="CU27" i="25"/>
  <c r="CU67" i="25"/>
  <c r="CV30" i="25"/>
  <c r="CV70" i="25"/>
  <c r="CW30" i="25"/>
  <c r="CW70" i="25"/>
  <c r="CW9" i="25"/>
  <c r="CW49" i="25"/>
  <c r="CT39" i="25"/>
  <c r="CT79" i="25"/>
  <c r="CT25" i="25"/>
  <c r="CT65" i="25"/>
  <c r="CT15" i="25"/>
  <c r="CT55" i="25"/>
  <c r="CT18" i="25"/>
  <c r="CT58" i="25"/>
  <c r="CT20" i="25"/>
  <c r="CT60" i="25"/>
  <c r="CU15" i="25"/>
  <c r="CU55" i="25"/>
  <c r="CU28" i="25"/>
  <c r="CU68" i="25"/>
  <c r="CU25" i="25"/>
  <c r="CU65" i="25"/>
  <c r="CU20" i="25"/>
  <c r="CU60" i="25"/>
  <c r="CV37" i="25"/>
  <c r="CV77" i="25"/>
  <c r="CW38" i="25"/>
  <c r="CW78" i="25"/>
  <c r="CW25" i="25"/>
  <c r="CW65" i="25"/>
  <c r="CT23" i="25"/>
  <c r="CT63" i="25"/>
  <c r="CT9" i="25"/>
  <c r="CT49" i="25"/>
  <c r="CU31" i="25"/>
  <c r="CU71" i="25"/>
  <c r="CU16" i="25"/>
  <c r="CU56" i="25"/>
  <c r="CU41" i="25"/>
  <c r="CU81" i="25"/>
  <c r="CU13" i="25"/>
  <c r="CU53" i="25"/>
  <c r="CX26" i="25"/>
  <c r="CX66" i="25"/>
  <c r="CX28" i="25"/>
  <c r="CX68" i="25"/>
  <c r="CX40" i="25"/>
  <c r="CX80" i="25"/>
  <c r="CX7" i="25"/>
  <c r="CX47" i="25"/>
  <c r="CX34" i="25"/>
  <c r="CX74" i="25"/>
  <c r="CX36" i="25"/>
  <c r="CX76" i="25"/>
  <c r="CX24" i="25"/>
  <c r="CX64" i="25"/>
  <c r="CV38" i="25"/>
  <c r="CV78" i="25"/>
  <c r="CV16" i="25"/>
  <c r="CV56" i="25"/>
  <c r="CV41" i="25"/>
  <c r="CV81" i="25"/>
  <c r="CV35" i="25"/>
  <c r="CV75" i="25"/>
  <c r="CX14" i="25"/>
  <c r="CX54" i="25"/>
  <c r="CX11" i="25"/>
  <c r="CX51" i="25"/>
  <c r="CV21" i="25"/>
  <c r="CV61" i="25"/>
  <c r="CX8" i="25"/>
  <c r="CX48" i="25"/>
  <c r="CX25" i="25"/>
  <c r="CX65" i="25"/>
  <c r="CV7" i="25"/>
  <c r="CV47" i="25"/>
  <c r="CV24" i="25"/>
  <c r="CV64" i="25"/>
  <c r="CV10" i="25"/>
  <c r="CV50" i="25"/>
  <c r="CV12" i="25"/>
  <c r="CV52" i="25"/>
  <c r="CW7" i="25"/>
  <c r="CW47" i="25"/>
  <c r="CW11" i="25"/>
  <c r="CW51" i="25"/>
  <c r="CW8" i="25"/>
  <c r="CW48" i="25"/>
  <c r="CW41" i="25"/>
  <c r="CW81" i="25"/>
  <c r="CX22" i="25"/>
  <c r="CX62" i="25"/>
  <c r="CX19" i="25"/>
  <c r="CX59" i="25"/>
  <c r="CV13" i="25"/>
  <c r="CV53" i="25"/>
  <c r="CX32" i="25"/>
  <c r="CX72" i="25"/>
  <c r="CX33" i="25"/>
  <c r="CX73" i="25"/>
  <c r="CX9" i="25"/>
  <c r="CX49" i="25"/>
  <c r="CV15" i="25"/>
  <c r="CV55" i="25"/>
  <c r="CV32" i="25"/>
  <c r="CV72" i="25"/>
  <c r="CV18" i="25"/>
  <c r="CV58" i="25"/>
  <c r="CV20" i="25"/>
  <c r="CV60" i="25"/>
  <c r="CW15" i="25"/>
  <c r="CW55" i="25"/>
  <c r="CW27" i="25"/>
  <c r="CW67" i="25"/>
  <c r="CW16" i="25"/>
  <c r="CW56" i="25"/>
  <c r="CW10" i="25"/>
  <c r="CW50" i="25"/>
  <c r="CX30" i="25"/>
  <c r="CX70" i="25"/>
  <c r="CX27" i="25"/>
  <c r="CX67" i="25"/>
  <c r="CV29" i="25"/>
  <c r="CV69" i="25"/>
  <c r="CX31" i="25"/>
  <c r="CX71" i="25"/>
  <c r="CX17" i="25"/>
  <c r="CX57" i="25"/>
  <c r="CX37" i="25"/>
  <c r="CX77" i="25"/>
  <c r="CV23" i="25"/>
  <c r="CV63" i="25"/>
  <c r="CV40" i="25"/>
  <c r="CV80" i="25"/>
  <c r="CV26" i="25"/>
  <c r="CV66" i="25"/>
  <c r="CV28" i="25"/>
  <c r="CV68" i="25"/>
  <c r="CW23" i="25"/>
  <c r="CW63" i="25"/>
  <c r="CW12" i="25"/>
  <c r="CW52" i="25"/>
  <c r="CW24" i="25"/>
  <c r="CW64" i="25"/>
  <c r="CW26" i="25"/>
  <c r="CW66" i="25"/>
  <c r="CX38" i="25"/>
  <c r="CX78" i="25"/>
  <c r="CX35" i="25"/>
  <c r="CX75" i="25"/>
  <c r="CV6" i="25"/>
  <c r="CV46" i="25"/>
  <c r="CX15" i="25"/>
  <c r="CX55" i="25"/>
  <c r="CX16" i="25"/>
  <c r="CX56" i="25"/>
  <c r="CX21" i="25"/>
  <c r="CX61" i="25"/>
  <c r="CV31" i="25"/>
  <c r="CV71" i="25"/>
  <c r="CV9" i="25"/>
  <c r="CV49" i="25"/>
  <c r="CV34" i="25"/>
  <c r="CV74" i="25"/>
  <c r="CV36" i="25"/>
  <c r="CV76" i="25"/>
  <c r="CW31" i="25"/>
  <c r="CW71" i="25"/>
  <c r="CW28" i="25"/>
  <c r="CW68" i="25"/>
  <c r="CW32" i="25"/>
  <c r="CW72" i="25"/>
  <c r="CW19" i="25"/>
  <c r="CW59" i="25"/>
  <c r="CX10" i="25"/>
  <c r="CX50" i="25"/>
  <c r="CX12" i="25"/>
  <c r="CX52" i="25"/>
  <c r="CX29" i="25"/>
  <c r="CX69" i="25"/>
  <c r="CX39" i="25"/>
  <c r="CX79" i="25"/>
  <c r="CX6" i="25"/>
  <c r="CX46" i="25"/>
  <c r="CV14" i="25"/>
  <c r="CV54" i="25"/>
  <c r="CV39" i="25"/>
  <c r="CV79" i="25"/>
  <c r="CV17" i="25"/>
  <c r="CV57" i="25"/>
  <c r="CW14" i="25"/>
  <c r="CW54" i="25"/>
  <c r="CW39" i="25"/>
  <c r="CW79" i="25"/>
  <c r="CW13" i="25"/>
  <c r="CW53" i="25"/>
  <c r="CW40" i="25"/>
  <c r="CW80" i="25"/>
  <c r="CW35" i="25"/>
  <c r="CW75" i="25"/>
  <c r="CX18" i="25"/>
  <c r="CX58" i="25"/>
  <c r="CX20" i="25"/>
  <c r="CX60" i="25"/>
  <c r="CX13" i="25"/>
  <c r="CX53" i="25"/>
  <c r="CX23" i="25"/>
  <c r="CX63" i="25"/>
  <c r="B267" i="25"/>
  <c r="DC144" i="25"/>
  <c r="AD190" i="25"/>
  <c r="AD191" i="25"/>
  <c r="AD193" i="25"/>
  <c r="AD194" i="25"/>
  <c r="AD195" i="25"/>
  <c r="AD196" i="25"/>
  <c r="AD197" i="25"/>
  <c r="AD198" i="25"/>
  <c r="AD199" i="25"/>
  <c r="AD200" i="25"/>
  <c r="AD201" i="25"/>
  <c r="AD202" i="25"/>
  <c r="AD203" i="25"/>
  <c r="AD204" i="25"/>
  <c r="AD205" i="25"/>
  <c r="AD207" i="25"/>
  <c r="AD208" i="25"/>
  <c r="AD189" i="25"/>
  <c r="C175" i="25"/>
  <c r="C176" i="25"/>
  <c r="C177" i="25"/>
  <c r="C178" i="25"/>
  <c r="C179" i="25"/>
  <c r="C180" i="25"/>
  <c r="C181" i="25"/>
  <c r="C182" i="25"/>
  <c r="C183" i="25"/>
  <c r="C184" i="25"/>
  <c r="C185" i="25"/>
  <c r="C186" i="25"/>
  <c r="C187" i="25"/>
  <c r="C188" i="25"/>
  <c r="C189" i="25"/>
  <c r="C190" i="25"/>
  <c r="C191" i="25"/>
  <c r="C192" i="25"/>
  <c r="C193" i="25"/>
  <c r="C194" i="25"/>
  <c r="C195" i="25"/>
  <c r="C196" i="25"/>
  <c r="C197" i="25"/>
  <c r="C198" i="25"/>
  <c r="C199" i="25"/>
  <c r="C200" i="25"/>
  <c r="C201" i="25"/>
  <c r="C202" i="25"/>
  <c r="C203" i="25"/>
  <c r="C204" i="25"/>
  <c r="C205" i="25"/>
  <c r="C206" i="25"/>
  <c r="C207" i="25"/>
  <c r="C208" i="25"/>
  <c r="C174" i="25"/>
  <c r="M189" i="25"/>
  <c r="M190" i="25"/>
  <c r="M191" i="25"/>
  <c r="M188" i="25"/>
  <c r="T188" i="25"/>
  <c r="M183" i="25"/>
  <c r="T183" i="25"/>
  <c r="M184" i="25"/>
  <c r="T184" i="25"/>
  <c r="M185" i="25"/>
  <c r="S185" i="25"/>
  <c r="M186" i="25"/>
  <c r="T186" i="25"/>
  <c r="M182" i="25"/>
  <c r="T182" i="25"/>
  <c r="M178" i="25"/>
  <c r="S178" i="25"/>
  <c r="AE101" i="25"/>
  <c r="F417" i="25"/>
  <c r="AF267" i="25"/>
  <c r="V353" i="25"/>
  <c r="K353" i="25"/>
  <c r="H353" i="25"/>
  <c r="G353" i="25"/>
  <c r="F353" i="25"/>
  <c r="E353" i="25"/>
  <c r="D353" i="25"/>
  <c r="V352" i="25"/>
  <c r="K352" i="25"/>
  <c r="H352" i="25"/>
  <c r="G352" i="25"/>
  <c r="F352" i="25"/>
  <c r="E352" i="25"/>
  <c r="D352" i="25"/>
  <c r="V351" i="25"/>
  <c r="K351" i="25"/>
  <c r="H351" i="25"/>
  <c r="G351" i="25"/>
  <c r="F351" i="25"/>
  <c r="E351" i="25"/>
  <c r="D351" i="25"/>
  <c r="V350" i="25"/>
  <c r="K350" i="25"/>
  <c r="H350" i="25"/>
  <c r="G350" i="25"/>
  <c r="F350" i="25"/>
  <c r="E350" i="25"/>
  <c r="D350" i="25"/>
  <c r="H349" i="25"/>
  <c r="G349" i="25"/>
  <c r="F349" i="25"/>
  <c r="E349" i="25"/>
  <c r="D349" i="25"/>
  <c r="H348" i="25"/>
  <c r="G348" i="25"/>
  <c r="F348" i="25"/>
  <c r="E348" i="25"/>
  <c r="D348" i="25"/>
  <c r="H347" i="25"/>
  <c r="G347" i="25"/>
  <c r="F347" i="25"/>
  <c r="E347" i="25"/>
  <c r="D347" i="25"/>
  <c r="H346" i="25"/>
  <c r="G346" i="25"/>
  <c r="F346" i="25"/>
  <c r="E346" i="25"/>
  <c r="D346" i="25"/>
  <c r="H345" i="25"/>
  <c r="G345" i="25"/>
  <c r="F345" i="25"/>
  <c r="E345" i="25"/>
  <c r="D345" i="25"/>
  <c r="H344" i="25"/>
  <c r="G344" i="25"/>
  <c r="F344" i="25"/>
  <c r="E344" i="25"/>
  <c r="D344" i="25"/>
  <c r="H343" i="25"/>
  <c r="G343" i="25"/>
  <c r="F343" i="25"/>
  <c r="E343" i="25"/>
  <c r="D343" i="25"/>
  <c r="H342" i="25"/>
  <c r="G342" i="25"/>
  <c r="F342" i="25"/>
  <c r="E342" i="25"/>
  <c r="D342" i="25"/>
  <c r="H341" i="25"/>
  <c r="G341" i="25"/>
  <c r="F341" i="25"/>
  <c r="E341" i="25"/>
  <c r="D341" i="25"/>
  <c r="H340" i="25"/>
  <c r="G340" i="25"/>
  <c r="F340" i="25"/>
  <c r="E340" i="25"/>
  <c r="D340" i="25"/>
  <c r="H339" i="25"/>
  <c r="G339" i="25"/>
  <c r="F339" i="25"/>
  <c r="E339" i="25"/>
  <c r="D339" i="25"/>
  <c r="H338" i="25"/>
  <c r="G338" i="25"/>
  <c r="F338" i="25"/>
  <c r="E338" i="25"/>
  <c r="D338" i="25"/>
  <c r="H337" i="25"/>
  <c r="G337" i="25"/>
  <c r="F337" i="25"/>
  <c r="E337" i="25"/>
  <c r="D337" i="25"/>
  <c r="H336" i="25"/>
  <c r="G336" i="25"/>
  <c r="F336" i="25"/>
  <c r="E336" i="25"/>
  <c r="D336" i="25"/>
  <c r="H335" i="25"/>
  <c r="G335" i="25"/>
  <c r="F335" i="25"/>
  <c r="E335" i="25"/>
  <c r="D335" i="25"/>
  <c r="H334" i="25"/>
  <c r="G334" i="25"/>
  <c r="F334" i="25"/>
  <c r="E334" i="25"/>
  <c r="D334" i="25"/>
  <c r="H333" i="25"/>
  <c r="G333" i="25"/>
  <c r="F333" i="25"/>
  <c r="E333" i="25"/>
  <c r="D333" i="25"/>
  <c r="H332" i="25"/>
  <c r="G332" i="25"/>
  <c r="F332" i="25"/>
  <c r="E332" i="25"/>
  <c r="D332" i="25"/>
  <c r="H331" i="25"/>
  <c r="G331" i="25"/>
  <c r="F331" i="25"/>
  <c r="E331" i="25"/>
  <c r="D331" i="25"/>
  <c r="H330" i="25"/>
  <c r="G330" i="25"/>
  <c r="F330" i="25"/>
  <c r="E330" i="25"/>
  <c r="D330" i="25"/>
  <c r="H329" i="25"/>
  <c r="G329" i="25"/>
  <c r="F329" i="25"/>
  <c r="E329" i="25"/>
  <c r="D329" i="25"/>
  <c r="H328" i="25"/>
  <c r="G328" i="25"/>
  <c r="F328" i="25"/>
  <c r="E328" i="25"/>
  <c r="D328" i="25"/>
  <c r="H327" i="25"/>
  <c r="G327" i="25"/>
  <c r="F327" i="25"/>
  <c r="E327" i="25"/>
  <c r="D327" i="25"/>
  <c r="H326" i="25"/>
  <c r="G326" i="25"/>
  <c r="F326" i="25"/>
  <c r="E326" i="25"/>
  <c r="D326" i="25"/>
  <c r="H325" i="25"/>
  <c r="G325" i="25"/>
  <c r="F325" i="25"/>
  <c r="E325" i="25"/>
  <c r="D325" i="25"/>
  <c r="H324" i="25"/>
  <c r="G324" i="25"/>
  <c r="F324" i="25"/>
  <c r="E324" i="25"/>
  <c r="D324" i="25"/>
  <c r="H323" i="25"/>
  <c r="G323" i="25"/>
  <c r="F323" i="25"/>
  <c r="E323" i="25"/>
  <c r="D323" i="25"/>
  <c r="H322" i="25"/>
  <c r="G322" i="25"/>
  <c r="F322" i="25"/>
  <c r="E322" i="25"/>
  <c r="D322" i="25"/>
  <c r="H321" i="25"/>
  <c r="G321" i="25"/>
  <c r="F321" i="25"/>
  <c r="E321" i="25"/>
  <c r="D321" i="25"/>
  <c r="H320" i="25"/>
  <c r="G320" i="25"/>
  <c r="F320" i="25"/>
  <c r="E320" i="25"/>
  <c r="D320" i="25"/>
  <c r="H319" i="25"/>
  <c r="G319" i="25"/>
  <c r="F319" i="25"/>
  <c r="E319" i="25"/>
  <c r="D319" i="25"/>
  <c r="H318" i="25"/>
  <c r="G318" i="25"/>
  <c r="F318" i="25"/>
  <c r="E318" i="25"/>
  <c r="D318" i="25"/>
  <c r="D311" i="25"/>
  <c r="AF277" i="25"/>
  <c r="C311" i="25"/>
  <c r="D310" i="25"/>
  <c r="C310" i="25"/>
  <c r="AF272" i="25"/>
  <c r="D309" i="25"/>
  <c r="C354" i="25"/>
  <c r="C309" i="25"/>
  <c r="B354" i="25"/>
  <c r="B325" i="25"/>
  <c r="B301" i="25"/>
  <c r="B248" i="25"/>
  <c r="N393" i="25"/>
  <c r="B300" i="25"/>
  <c r="B247" i="25"/>
  <c r="N392" i="25"/>
  <c r="B299" i="25"/>
  <c r="B246" i="25"/>
  <c r="N391" i="25"/>
  <c r="B298" i="25"/>
  <c r="B245" i="25"/>
  <c r="N390" i="25"/>
  <c r="B297" i="25"/>
  <c r="B244" i="25"/>
  <c r="N389" i="25"/>
  <c r="B296" i="25"/>
  <c r="B243" i="25"/>
  <c r="B295" i="25"/>
  <c r="B242" i="25"/>
  <c r="N387" i="25"/>
  <c r="B294" i="25"/>
  <c r="B241" i="25"/>
  <c r="N386" i="25"/>
  <c r="B293" i="25"/>
  <c r="B240" i="25"/>
  <c r="N385" i="25"/>
  <c r="B292" i="25"/>
  <c r="B239" i="25"/>
  <c r="N384" i="25"/>
  <c r="B291" i="25"/>
  <c r="B238" i="25"/>
  <c r="B290" i="25"/>
  <c r="B237" i="25"/>
  <c r="N382" i="25"/>
  <c r="E289" i="25"/>
  <c r="B289" i="25"/>
  <c r="B236" i="25"/>
  <c r="N381" i="25"/>
  <c r="E288" i="25"/>
  <c r="B288" i="25"/>
  <c r="B235" i="25"/>
  <c r="N380" i="25"/>
  <c r="B287" i="25"/>
  <c r="B234" i="25"/>
  <c r="N379" i="25"/>
  <c r="B286" i="25"/>
  <c r="B233" i="25"/>
  <c r="N378" i="25"/>
  <c r="B285" i="25"/>
  <c r="B232" i="25"/>
  <c r="N377" i="25"/>
  <c r="B284" i="25"/>
  <c r="B231" i="25"/>
  <c r="N376" i="25"/>
  <c r="B283" i="25"/>
  <c r="B230" i="25"/>
  <c r="N375" i="25"/>
  <c r="B282" i="25"/>
  <c r="B229" i="25"/>
  <c r="N374" i="25"/>
  <c r="AF281" i="25"/>
  <c r="B281" i="25"/>
  <c r="B228" i="25"/>
  <c r="B280" i="25"/>
  <c r="B227" i="25"/>
  <c r="N372" i="25"/>
  <c r="E279" i="25"/>
  <c r="B279" i="25"/>
  <c r="B226" i="25"/>
  <c r="N371" i="25"/>
  <c r="AF278" i="25"/>
  <c r="B278" i="25"/>
  <c r="B225" i="25"/>
  <c r="N370" i="25"/>
  <c r="B277" i="25"/>
  <c r="B224" i="25"/>
  <c r="N369" i="25"/>
  <c r="B276" i="25"/>
  <c r="B223" i="25"/>
  <c r="N368" i="25"/>
  <c r="B275" i="25"/>
  <c r="B222" i="25"/>
  <c r="N367" i="25"/>
  <c r="B274" i="25"/>
  <c r="B221" i="25"/>
  <c r="N366" i="25"/>
  <c r="E273" i="25"/>
  <c r="B273" i="25"/>
  <c r="B220" i="25"/>
  <c r="N365" i="25"/>
  <c r="E272" i="25"/>
  <c r="E274" i="25"/>
  <c r="B272" i="25"/>
  <c r="B219" i="25"/>
  <c r="N364" i="25"/>
  <c r="B271" i="25"/>
  <c r="B218" i="25"/>
  <c r="N363" i="25"/>
  <c r="AF270" i="25" a="1"/>
  <c r="AF270" i="25"/>
  <c r="B270" i="25"/>
  <c r="B217" i="25"/>
  <c r="AF269" i="25"/>
  <c r="B269" i="25"/>
  <c r="B216" i="25"/>
  <c r="B268" i="25"/>
  <c r="B215" i="25"/>
  <c r="D267" i="25"/>
  <c r="D214" i="25"/>
  <c r="C267" i="25"/>
  <c r="C214" i="25"/>
  <c r="B214" i="25"/>
  <c r="AF280" i="25" a="1"/>
  <c r="AF280" i="25"/>
  <c r="B266" i="25"/>
  <c r="C266" i="25"/>
  <c r="D266" i="25"/>
  <c r="V249" i="25"/>
  <c r="K249" i="25"/>
  <c r="W213" i="25"/>
  <c r="X213" i="25"/>
  <c r="Y213" i="25"/>
  <c r="Z213" i="25"/>
  <c r="AA213" i="25"/>
  <c r="AB213" i="25"/>
  <c r="AC213" i="25"/>
  <c r="AA208" i="25"/>
  <c r="Z208" i="25"/>
  <c r="V208" i="25"/>
  <c r="K208" i="25"/>
  <c r="AA207" i="25"/>
  <c r="Z207" i="25"/>
  <c r="V207" i="25"/>
  <c r="K207" i="25"/>
  <c r="AD206" i="25"/>
  <c r="Z206" i="25"/>
  <c r="Z205" i="25"/>
  <c r="Z204" i="25"/>
  <c r="Z203" i="25"/>
  <c r="Z202" i="25"/>
  <c r="Z201" i="25"/>
  <c r="Z200" i="25"/>
  <c r="Z199" i="25"/>
  <c r="Z198" i="25"/>
  <c r="Z197" i="25"/>
  <c r="Z196" i="25"/>
  <c r="Z195" i="25"/>
  <c r="Z194" i="25"/>
  <c r="Z193" i="25"/>
  <c r="AD192" i="25"/>
  <c r="Z192" i="25"/>
  <c r="Z191" i="25"/>
  <c r="I168" i="25"/>
  <c r="V167" i="25"/>
  <c r="K167" i="25"/>
  <c r="AD145" i="25"/>
  <c r="AE133" i="25"/>
  <c r="AE132" i="25"/>
  <c r="AE108" i="25"/>
  <c r="AE107" i="25"/>
  <c r="AE106" i="25"/>
  <c r="AE105" i="25"/>
  <c r="H46" i="25"/>
  <c r="H44" i="25"/>
  <c r="G46" i="25"/>
  <c r="G44" i="25"/>
  <c r="F46" i="25"/>
  <c r="F44" i="25"/>
  <c r="E46" i="25"/>
  <c r="E44" i="25"/>
  <c r="D46" i="25"/>
  <c r="D44" i="25"/>
  <c r="C46" i="25"/>
  <c r="C44" i="25"/>
  <c r="B46" i="25"/>
  <c r="B44" i="25"/>
  <c r="H45" i="25"/>
  <c r="G45" i="25"/>
  <c r="F45" i="25"/>
  <c r="E45" i="25"/>
  <c r="D45" i="25"/>
  <c r="C45" i="25"/>
  <c r="B45" i="25"/>
  <c r="K44" i="25"/>
  <c r="R26" i="25"/>
  <c r="Q26" i="25"/>
  <c r="P26" i="25"/>
  <c r="O26" i="25"/>
  <c r="N26" i="25"/>
  <c r="M26" i="25"/>
  <c r="L26" i="25"/>
  <c r="R25" i="25"/>
  <c r="Q25" i="25"/>
  <c r="P25" i="25"/>
  <c r="O25" i="25"/>
  <c r="N25" i="25"/>
  <c r="M25" i="25"/>
  <c r="L25" i="25"/>
  <c r="R24" i="25"/>
  <c r="Q24" i="25"/>
  <c r="P24" i="25"/>
  <c r="O24" i="25"/>
  <c r="N24" i="25"/>
  <c r="M24" i="25"/>
  <c r="L24" i="25"/>
  <c r="R23" i="25"/>
  <c r="Q23" i="25"/>
  <c r="P23" i="25"/>
  <c r="O23" i="25"/>
  <c r="N23" i="25"/>
  <c r="M23" i="25"/>
  <c r="L23" i="25"/>
  <c r="C2" i="25"/>
  <c r="B2" i="25"/>
  <c r="Y1" i="25"/>
  <c r="DC145" i="25"/>
  <c r="N373" i="25"/>
  <c r="Q45" i="25"/>
  <c r="S188" i="25"/>
  <c r="F272" i="25"/>
  <c r="AB327" i="25"/>
  <c r="AF279" i="25"/>
  <c r="R45" i="25"/>
  <c r="N45" i="25"/>
  <c r="L45" i="25"/>
  <c r="M45" i="25"/>
  <c r="O45" i="25"/>
  <c r="P45" i="25"/>
  <c r="I46" i="25"/>
  <c r="S184" i="25"/>
  <c r="AF273" i="25"/>
  <c r="AF268" i="25"/>
  <c r="AF275" i="25"/>
  <c r="AB174" i="25"/>
  <c r="AE174" i="25"/>
  <c r="F273" i="25"/>
  <c r="AC328" i="25"/>
  <c r="T178" i="25"/>
  <c r="S186" i="25"/>
  <c r="S183" i="25"/>
  <c r="T185" i="25"/>
  <c r="S182" i="25"/>
  <c r="Y214" i="25"/>
  <c r="N362" i="25"/>
  <c r="W221" i="25"/>
  <c r="N388" i="25"/>
  <c r="N383" i="25"/>
  <c r="B249" i="25"/>
  <c r="C333" i="25"/>
  <c r="C331" i="25"/>
  <c r="C329" i="25"/>
  <c r="C327" i="25"/>
  <c r="C334" i="25"/>
  <c r="C332" i="25"/>
  <c r="C330" i="25"/>
  <c r="C328" i="25"/>
  <c r="C326" i="25"/>
  <c r="R354" i="25"/>
  <c r="P354" i="25"/>
  <c r="N354" i="25"/>
  <c r="L354" i="25"/>
  <c r="Q354" i="25"/>
  <c r="O354" i="25"/>
  <c r="M354" i="25"/>
  <c r="C353" i="25"/>
  <c r="C351" i="25"/>
  <c r="C349" i="25"/>
  <c r="C352" i="25"/>
  <c r="C350" i="25"/>
  <c r="C348" i="25"/>
  <c r="C347" i="25"/>
  <c r="C345" i="25"/>
  <c r="C343" i="25"/>
  <c r="C341" i="25"/>
  <c r="C339" i="25"/>
  <c r="C337" i="25"/>
  <c r="C335" i="25"/>
  <c r="C346" i="25"/>
  <c r="C344" i="25"/>
  <c r="C342" i="25"/>
  <c r="C340" i="25"/>
  <c r="C338" i="25"/>
  <c r="C336" i="25"/>
  <c r="C318" i="25"/>
  <c r="B319" i="25"/>
  <c r="C320" i="25"/>
  <c r="B321" i="25"/>
  <c r="C322" i="25"/>
  <c r="B323" i="25"/>
  <c r="C324" i="25"/>
  <c r="AF274" i="25"/>
  <c r="B334" i="25"/>
  <c r="B332" i="25"/>
  <c r="B330" i="25"/>
  <c r="B328" i="25"/>
  <c r="B326" i="25"/>
  <c r="B333" i="25"/>
  <c r="B331" i="25"/>
  <c r="B329" i="25"/>
  <c r="B327" i="25"/>
  <c r="B352" i="25"/>
  <c r="B350" i="25"/>
  <c r="B348" i="25"/>
  <c r="B353" i="25"/>
  <c r="B351" i="25"/>
  <c r="B349" i="25"/>
  <c r="B346" i="25"/>
  <c r="B344" i="25"/>
  <c r="B342" i="25"/>
  <c r="B340" i="25"/>
  <c r="B338" i="25"/>
  <c r="B336" i="25"/>
  <c r="B347" i="25"/>
  <c r="B345" i="25"/>
  <c r="B343" i="25"/>
  <c r="B341" i="25"/>
  <c r="B339" i="25"/>
  <c r="B337" i="25"/>
  <c r="B335" i="25"/>
  <c r="B318" i="25"/>
  <c r="C319" i="25"/>
  <c r="B320" i="25"/>
  <c r="C321" i="25"/>
  <c r="B322" i="25"/>
  <c r="C323" i="25"/>
  <c r="B324" i="25"/>
  <c r="C325" i="25"/>
  <c r="AD192" i="15"/>
  <c r="S182" i="15"/>
  <c r="S178" i="15"/>
  <c r="AE133" i="15"/>
  <c r="AE132" i="15"/>
  <c r="AE101" i="15"/>
  <c r="AE105" i="15"/>
  <c r="AE106" i="15"/>
  <c r="AE107" i="15"/>
  <c r="AE108" i="15"/>
  <c r="DC146" i="25"/>
  <c r="AA321" i="25"/>
  <c r="AA322" i="25"/>
  <c r="Y322" i="25"/>
  <c r="D389" i="25"/>
  <c r="D392" i="25"/>
  <c r="D418" i="25"/>
  <c r="AB331" i="25"/>
  <c r="AB325" i="25"/>
  <c r="AB321" i="25"/>
  <c r="Z326" i="25"/>
  <c r="Z325" i="25"/>
  <c r="AB326" i="25"/>
  <c r="AB318" i="25"/>
  <c r="Y327" i="25"/>
  <c r="AA323" i="25"/>
  <c r="Z318" i="25"/>
  <c r="Z328" i="25"/>
  <c r="Y326" i="25"/>
  <c r="Y324" i="25"/>
  <c r="Y320" i="25"/>
  <c r="Y321" i="25"/>
  <c r="AA326" i="25"/>
  <c r="Z327" i="25"/>
  <c r="AB319" i="25"/>
  <c r="Z324" i="25"/>
  <c r="Z320" i="25"/>
  <c r="Y328" i="25"/>
  <c r="Z321" i="25"/>
  <c r="AA318" i="25"/>
  <c r="AA325" i="25"/>
  <c r="AB322" i="25"/>
  <c r="AB328" i="25"/>
  <c r="AA328" i="25"/>
  <c r="AB323" i="25"/>
  <c r="Y318" i="25"/>
  <c r="Y325" i="25"/>
  <c r="Z322" i="25"/>
  <c r="AA319" i="25"/>
  <c r="Y329" i="25"/>
  <c r="Z329" i="25"/>
  <c r="Z323" i="25"/>
  <c r="AA320" i="25"/>
  <c r="AB324" i="25"/>
  <c r="Y319" i="25"/>
  <c r="F274" i="25"/>
  <c r="B389" i="25"/>
  <c r="AA329" i="25"/>
  <c r="AB329" i="25"/>
  <c r="AA324" i="25"/>
  <c r="Z319" i="25"/>
  <c r="Y323" i="25"/>
  <c r="AB320" i="25"/>
  <c r="AA327" i="25"/>
  <c r="AC322" i="25"/>
  <c r="AC318" i="25"/>
  <c r="AC321" i="25"/>
  <c r="AC324" i="25"/>
  <c r="AC320" i="25"/>
  <c r="AC325" i="25"/>
  <c r="AC323" i="25"/>
  <c r="AC319" i="25"/>
  <c r="AC327" i="25"/>
  <c r="AC326" i="25"/>
  <c r="AC329" i="25"/>
  <c r="W218" i="25"/>
  <c r="W214" i="25"/>
  <c r="W233" i="25"/>
  <c r="W237" i="25"/>
  <c r="W241" i="25"/>
  <c r="W232" i="25"/>
  <c r="W236" i="25"/>
  <c r="W240" i="25"/>
  <c r="W245" i="25"/>
  <c r="W246" i="25"/>
  <c r="W223" i="25"/>
  <c r="W227" i="25"/>
  <c r="W222" i="25"/>
  <c r="W226" i="25"/>
  <c r="W230" i="25"/>
  <c r="W217" i="25"/>
  <c r="X214" i="25"/>
  <c r="M353" i="25"/>
  <c r="M351" i="25"/>
  <c r="M348" i="25"/>
  <c r="M352" i="25"/>
  <c r="M350" i="25"/>
  <c r="M349" i="25"/>
  <c r="M347" i="25"/>
  <c r="M346" i="25"/>
  <c r="M344" i="25"/>
  <c r="M342" i="25"/>
  <c r="M340" i="25"/>
  <c r="M338" i="25"/>
  <c r="M336" i="25"/>
  <c r="M334" i="25"/>
  <c r="M332" i="25"/>
  <c r="M330" i="25"/>
  <c r="M328" i="25"/>
  <c r="M326" i="25"/>
  <c r="M345" i="25"/>
  <c r="M343" i="25"/>
  <c r="M341" i="25"/>
  <c r="M339" i="25"/>
  <c r="M337" i="25"/>
  <c r="M335" i="25"/>
  <c r="M333" i="25"/>
  <c r="M331" i="25"/>
  <c r="M329" i="25"/>
  <c r="M327" i="25"/>
  <c r="M324" i="25"/>
  <c r="M322" i="25"/>
  <c r="M320" i="25"/>
  <c r="M318" i="25"/>
  <c r="M325" i="25"/>
  <c r="M323" i="25"/>
  <c r="M321" i="25"/>
  <c r="M319" i="25"/>
  <c r="Q353" i="25"/>
  <c r="Q351" i="25"/>
  <c r="Q348" i="25"/>
  <c r="Q352" i="25"/>
  <c r="Q350" i="25"/>
  <c r="Q349" i="25"/>
  <c r="Q347" i="25"/>
  <c r="Q346" i="25"/>
  <c r="Q344" i="25"/>
  <c r="Q342" i="25"/>
  <c r="Q340" i="25"/>
  <c r="Q338" i="25"/>
  <c r="Q336" i="25"/>
  <c r="Q334" i="25"/>
  <c r="Q332" i="25"/>
  <c r="Q330" i="25"/>
  <c r="Q328" i="25"/>
  <c r="Q326" i="25"/>
  <c r="Q345" i="25"/>
  <c r="Q343" i="25"/>
  <c r="Q341" i="25"/>
  <c r="Q339" i="25"/>
  <c r="Q337" i="25"/>
  <c r="Q335" i="25"/>
  <c r="Q333" i="25"/>
  <c r="Q331" i="25"/>
  <c r="Q329" i="25"/>
  <c r="Q327" i="25"/>
  <c r="Q324" i="25"/>
  <c r="Q322" i="25"/>
  <c r="Q320" i="25"/>
  <c r="Q318" i="25"/>
  <c r="Q325" i="25"/>
  <c r="Q323" i="25"/>
  <c r="Q321" i="25"/>
  <c r="Q319" i="25"/>
  <c r="N352" i="25"/>
  <c r="N350" i="25"/>
  <c r="N349" i="25"/>
  <c r="N353" i="25"/>
  <c r="N351" i="25"/>
  <c r="N348" i="25"/>
  <c r="N345" i="25"/>
  <c r="N343" i="25"/>
  <c r="N341" i="25"/>
  <c r="N339" i="25"/>
  <c r="N337" i="25"/>
  <c r="N335" i="25"/>
  <c r="N333" i="25"/>
  <c r="N331" i="25"/>
  <c r="N329" i="25"/>
  <c r="N327" i="25"/>
  <c r="N347" i="25"/>
  <c r="N346" i="25"/>
  <c r="N344" i="25"/>
  <c r="N342" i="25"/>
  <c r="N340" i="25"/>
  <c r="N338" i="25"/>
  <c r="N336" i="25"/>
  <c r="N334" i="25"/>
  <c r="N332" i="25"/>
  <c r="N330" i="25"/>
  <c r="N328" i="25"/>
  <c r="N326" i="25"/>
  <c r="N325" i="25"/>
  <c r="N323" i="25"/>
  <c r="N321" i="25"/>
  <c r="N319" i="25"/>
  <c r="N324" i="25"/>
  <c r="N322" i="25"/>
  <c r="N320" i="25"/>
  <c r="N318" i="25"/>
  <c r="R352" i="25"/>
  <c r="R350" i="25"/>
  <c r="R349" i="25"/>
  <c r="R347" i="25"/>
  <c r="R353" i="25"/>
  <c r="R351" i="25"/>
  <c r="R348" i="25"/>
  <c r="R345" i="25"/>
  <c r="R343" i="25"/>
  <c r="R341" i="25"/>
  <c r="R339" i="25"/>
  <c r="R337" i="25"/>
  <c r="R335" i="25"/>
  <c r="R333" i="25"/>
  <c r="R331" i="25"/>
  <c r="R329" i="25"/>
  <c r="R327" i="25"/>
  <c r="R346" i="25"/>
  <c r="R344" i="25"/>
  <c r="R342" i="25"/>
  <c r="R340" i="25"/>
  <c r="R338" i="25"/>
  <c r="R336" i="25"/>
  <c r="R334" i="25"/>
  <c r="R332" i="25"/>
  <c r="R330" i="25"/>
  <c r="R328" i="25"/>
  <c r="R326" i="25"/>
  <c r="R325" i="25"/>
  <c r="R323" i="25"/>
  <c r="R321" i="25"/>
  <c r="R319" i="25"/>
  <c r="R324" i="25"/>
  <c r="R322" i="25"/>
  <c r="R320" i="25"/>
  <c r="R318" i="25"/>
  <c r="C255" i="25"/>
  <c r="W220" i="25"/>
  <c r="W216" i="25"/>
  <c r="W231" i="25"/>
  <c r="W235" i="25"/>
  <c r="W239" i="25"/>
  <c r="W243" i="25"/>
  <c r="W234" i="25"/>
  <c r="W238" i="25"/>
  <c r="W242" i="25"/>
  <c r="W247" i="25"/>
  <c r="L247" i="25"/>
  <c r="W244" i="25"/>
  <c r="W249" i="25"/>
  <c r="L249" i="25"/>
  <c r="L248" i="25"/>
  <c r="W248" i="25"/>
  <c r="W225" i="25"/>
  <c r="W229" i="25"/>
  <c r="W224" i="25"/>
  <c r="W228" i="25"/>
  <c r="W219" i="25"/>
  <c r="W215" i="25"/>
  <c r="O353" i="25"/>
  <c r="O351" i="25"/>
  <c r="O348" i="25"/>
  <c r="O352" i="25"/>
  <c r="O350" i="25"/>
  <c r="O349" i="25"/>
  <c r="O347" i="25"/>
  <c r="O346" i="25"/>
  <c r="O344" i="25"/>
  <c r="O342" i="25"/>
  <c r="O340" i="25"/>
  <c r="O338" i="25"/>
  <c r="O336" i="25"/>
  <c r="O334" i="25"/>
  <c r="O332" i="25"/>
  <c r="O330" i="25"/>
  <c r="O328" i="25"/>
  <c r="O326" i="25"/>
  <c r="O345" i="25"/>
  <c r="O343" i="25"/>
  <c r="O341" i="25"/>
  <c r="O339" i="25"/>
  <c r="O337" i="25"/>
  <c r="O335" i="25"/>
  <c r="O333" i="25"/>
  <c r="O331" i="25"/>
  <c r="O329" i="25"/>
  <c r="O327" i="25"/>
  <c r="O324" i="25"/>
  <c r="O322" i="25"/>
  <c r="O320" i="25"/>
  <c r="O318" i="25"/>
  <c r="O325" i="25"/>
  <c r="O323" i="25"/>
  <c r="O321" i="25"/>
  <c r="O319" i="25"/>
  <c r="L352" i="25"/>
  <c r="L350" i="25"/>
  <c r="L349" i="25"/>
  <c r="L353" i="25"/>
  <c r="L351" i="25"/>
  <c r="L348" i="25"/>
  <c r="L347" i="25"/>
  <c r="L345" i="25"/>
  <c r="L343" i="25"/>
  <c r="L341" i="25"/>
  <c r="L339" i="25"/>
  <c r="L337" i="25"/>
  <c r="L335" i="25"/>
  <c r="L333" i="25"/>
  <c r="L331" i="25"/>
  <c r="L329" i="25"/>
  <c r="L327" i="25"/>
  <c r="L346" i="25"/>
  <c r="L344" i="25"/>
  <c r="L342" i="25"/>
  <c r="L340" i="25"/>
  <c r="L338" i="25"/>
  <c r="L336" i="25"/>
  <c r="L334" i="25"/>
  <c r="L332" i="25"/>
  <c r="L330" i="25"/>
  <c r="L328" i="25"/>
  <c r="L326" i="25"/>
  <c r="L325" i="25"/>
  <c r="L323" i="25"/>
  <c r="L321" i="25"/>
  <c r="L319" i="25"/>
  <c r="L324" i="25"/>
  <c r="L322" i="25"/>
  <c r="L320" i="25"/>
  <c r="L318" i="25"/>
  <c r="P352" i="25"/>
  <c r="P350" i="25"/>
  <c r="P349" i="25"/>
  <c r="P347" i="25"/>
  <c r="P353" i="25"/>
  <c r="P351" i="25"/>
  <c r="P348" i="25"/>
  <c r="P345" i="25"/>
  <c r="P343" i="25"/>
  <c r="P341" i="25"/>
  <c r="P339" i="25"/>
  <c r="P337" i="25"/>
  <c r="P335" i="25"/>
  <c r="P333" i="25"/>
  <c r="P331" i="25"/>
  <c r="P329" i="25"/>
  <c r="P327" i="25"/>
  <c r="P346" i="25"/>
  <c r="P344" i="25"/>
  <c r="P342" i="25"/>
  <c r="P340" i="25"/>
  <c r="P338" i="25"/>
  <c r="P336" i="25"/>
  <c r="P334" i="25"/>
  <c r="P332" i="25"/>
  <c r="P330" i="25"/>
  <c r="P328" i="25"/>
  <c r="P326" i="25"/>
  <c r="P325" i="25"/>
  <c r="P323" i="25"/>
  <c r="P321" i="25"/>
  <c r="P319" i="25"/>
  <c r="P324" i="25"/>
  <c r="P322" i="25"/>
  <c r="P320" i="25"/>
  <c r="P318" i="25"/>
  <c r="AD189" i="15"/>
  <c r="DC147" i="25"/>
  <c r="D400" i="25"/>
  <c r="D426" i="25"/>
  <c r="AB339" i="25"/>
  <c r="D401" i="25"/>
  <c r="D427" i="25"/>
  <c r="Z340" i="25"/>
  <c r="D408" i="25"/>
  <c r="D434" i="25"/>
  <c r="Y347" i="25"/>
  <c r="D409" i="25"/>
  <c r="D435" i="25"/>
  <c r="Z348" i="25"/>
  <c r="D393" i="25"/>
  <c r="D419" i="25"/>
  <c r="D394" i="25"/>
  <c r="D420" i="25"/>
  <c r="AB333" i="25"/>
  <c r="D410" i="25"/>
  <c r="D436" i="25"/>
  <c r="AA349" i="25"/>
  <c r="D411" i="25"/>
  <c r="D437" i="25"/>
  <c r="AA350" i="25"/>
  <c r="D404" i="25"/>
  <c r="D430" i="25"/>
  <c r="AA343" i="25"/>
  <c r="D412" i="25"/>
  <c r="D438" i="25"/>
  <c r="AA351" i="25"/>
  <c r="D397" i="25"/>
  <c r="D423" i="25"/>
  <c r="Y336" i="25"/>
  <c r="D405" i="25"/>
  <c r="D431" i="25"/>
  <c r="AB344" i="25"/>
  <c r="D413" i="25"/>
  <c r="D439" i="25"/>
  <c r="AB352" i="25"/>
  <c r="D402" i="25"/>
  <c r="D428" i="25"/>
  <c r="AA341" i="25"/>
  <c r="D395" i="25"/>
  <c r="D421" i="25"/>
  <c r="AB334" i="25"/>
  <c r="D403" i="25"/>
  <c r="D429" i="25"/>
  <c r="AA342" i="25"/>
  <c r="D396" i="25"/>
  <c r="D422" i="25"/>
  <c r="Y335" i="25"/>
  <c r="D398" i="25"/>
  <c r="D424" i="25"/>
  <c r="AA337" i="25"/>
  <c r="D406" i="25"/>
  <c r="D432" i="25"/>
  <c r="AA345" i="25"/>
  <c r="D414" i="25"/>
  <c r="D440" i="25"/>
  <c r="AB353" i="25"/>
  <c r="D399" i="25"/>
  <c r="D425" i="25"/>
  <c r="AA338" i="25"/>
  <c r="D407" i="25"/>
  <c r="D433" i="25"/>
  <c r="AB346" i="25"/>
  <c r="X328" i="25"/>
  <c r="X324" i="25"/>
  <c r="X320" i="25"/>
  <c r="W328" i="25"/>
  <c r="W321" i="25"/>
  <c r="X323" i="25"/>
  <c r="X322" i="25"/>
  <c r="W324" i="25"/>
  <c r="W323" i="25"/>
  <c r="W327" i="25"/>
  <c r="X319" i="25"/>
  <c r="W329" i="25"/>
  <c r="W320" i="25"/>
  <c r="W326" i="25"/>
  <c r="W319" i="25"/>
  <c r="X321" i="25"/>
  <c r="X327" i="25"/>
  <c r="W322" i="25"/>
  <c r="W325" i="25"/>
  <c r="X325" i="25"/>
  <c r="X329" i="25"/>
  <c r="X318" i="25"/>
  <c r="W318" i="25"/>
  <c r="X326" i="25"/>
  <c r="Z331" i="25"/>
  <c r="Z330" i="25"/>
  <c r="AA331" i="25"/>
  <c r="AA330" i="25"/>
  <c r="Y331" i="25"/>
  <c r="Y330" i="25"/>
  <c r="S92" i="25"/>
  <c r="M92" i="25"/>
  <c r="B414" i="25"/>
  <c r="B440" i="25"/>
  <c r="W353" i="25"/>
  <c r="X353" i="25"/>
  <c r="B413" i="25"/>
  <c r="B439" i="25"/>
  <c r="W352" i="25"/>
  <c r="X352" i="25"/>
  <c r="B412" i="25"/>
  <c r="B438" i="25"/>
  <c r="W351" i="25"/>
  <c r="X351" i="25"/>
  <c r="B411" i="25"/>
  <c r="B437" i="25"/>
  <c r="W350" i="25"/>
  <c r="X350" i="25"/>
  <c r="B410" i="25"/>
  <c r="B436" i="25"/>
  <c r="W349" i="25"/>
  <c r="X349" i="25"/>
  <c r="B409" i="25"/>
  <c r="B435" i="25"/>
  <c r="W348" i="25"/>
  <c r="X348" i="25"/>
  <c r="B408" i="25"/>
  <c r="B434" i="25"/>
  <c r="W347" i="25"/>
  <c r="X347" i="25"/>
  <c r="B407" i="25"/>
  <c r="B433" i="25"/>
  <c r="W346" i="25"/>
  <c r="X346" i="25"/>
  <c r="B406" i="25"/>
  <c r="B432" i="25"/>
  <c r="W345" i="25"/>
  <c r="X345" i="25"/>
  <c r="B405" i="25"/>
  <c r="B431" i="25"/>
  <c r="W344" i="25"/>
  <c r="X344" i="25"/>
  <c r="B404" i="25"/>
  <c r="B430" i="25"/>
  <c r="W343" i="25"/>
  <c r="X343" i="25"/>
  <c r="B403" i="25"/>
  <c r="B429" i="25"/>
  <c r="W342" i="25"/>
  <c r="X342" i="25"/>
  <c r="B402" i="25"/>
  <c r="B428" i="25"/>
  <c r="W341" i="25"/>
  <c r="X341" i="25"/>
  <c r="B401" i="25"/>
  <c r="B427" i="25"/>
  <c r="W340" i="25"/>
  <c r="X340" i="25"/>
  <c r="B400" i="25"/>
  <c r="B426" i="25"/>
  <c r="W339" i="25"/>
  <c r="X339" i="25"/>
  <c r="B399" i="25"/>
  <c r="B425" i="25"/>
  <c r="W338" i="25"/>
  <c r="X338" i="25"/>
  <c r="B398" i="25"/>
  <c r="B424" i="25"/>
  <c r="W337" i="25"/>
  <c r="X337" i="25"/>
  <c r="B397" i="25"/>
  <c r="B423" i="25"/>
  <c r="W336" i="25"/>
  <c r="X336" i="25"/>
  <c r="B396" i="25"/>
  <c r="B422" i="25"/>
  <c r="W335" i="25"/>
  <c r="X335" i="25"/>
  <c r="B395" i="25"/>
  <c r="B421" i="25"/>
  <c r="W334" i="25"/>
  <c r="X334" i="25"/>
  <c r="B394" i="25"/>
  <c r="B420" i="25"/>
  <c r="W333" i="25"/>
  <c r="X333" i="25"/>
  <c r="B393" i="25"/>
  <c r="B419" i="25"/>
  <c r="W332" i="25"/>
  <c r="X332" i="25"/>
  <c r="B392" i="25"/>
  <c r="B418" i="25"/>
  <c r="W331" i="25"/>
  <c r="AD214" i="25"/>
  <c r="AE214" i="25"/>
  <c r="C310" i="15"/>
  <c r="E272" i="15"/>
  <c r="F272" i="15"/>
  <c r="D389" i="15"/>
  <c r="D414" i="15"/>
  <c r="D440" i="15"/>
  <c r="F274" i="15"/>
  <c r="B389" i="15"/>
  <c r="B414" i="15"/>
  <c r="B440" i="15"/>
  <c r="O17" i="16"/>
  <c r="Q17" i="16"/>
  <c r="Q22" i="16"/>
  <c r="DC148" i="25"/>
  <c r="Z332" i="25"/>
  <c r="AB332" i="25"/>
  <c r="Y333" i="25"/>
  <c r="Y340" i="25"/>
  <c r="AA335" i="25"/>
  <c r="Y339" i="25"/>
  <c r="Z335" i="25"/>
  <c r="AA339" i="25"/>
  <c r="AA347" i="25"/>
  <c r="Y353" i="25"/>
  <c r="Z338" i="25"/>
  <c r="AA352" i="25"/>
  <c r="AB348" i="25"/>
  <c r="Y348" i="25"/>
  <c r="AA348" i="25"/>
  <c r="Z339" i="25"/>
  <c r="Y344" i="25"/>
  <c r="AA344" i="25"/>
  <c r="Y352" i="25"/>
  <c r="AA353" i="25"/>
  <c r="Z353" i="25"/>
  <c r="AB340" i="25"/>
  <c r="AB335" i="25"/>
  <c r="Y343" i="25"/>
  <c r="AB337" i="25"/>
  <c r="Z343" i="25"/>
  <c r="Z341" i="25"/>
  <c r="Z351" i="25"/>
  <c r="AB343" i="25"/>
  <c r="Z347" i="25"/>
  <c r="AA340" i="25"/>
  <c r="AB347" i="25"/>
  <c r="Z337" i="25"/>
  <c r="Y351" i="25"/>
  <c r="Z336" i="25"/>
  <c r="AA336" i="25"/>
  <c r="Z344" i="25"/>
  <c r="AB338" i="25"/>
  <c r="Z345" i="25"/>
  <c r="AA333" i="25"/>
  <c r="AB351" i="25"/>
  <c r="AB345" i="25"/>
  <c r="Z333" i="25"/>
  <c r="AB349" i="25"/>
  <c r="AB336" i="25"/>
  <c r="Y345" i="25"/>
  <c r="Y332" i="25"/>
  <c r="Z346" i="25"/>
  <c r="AA332" i="25"/>
  <c r="Y337" i="25"/>
  <c r="Z350" i="25"/>
  <c r="Y334" i="25"/>
  <c r="AB341" i="25"/>
  <c r="Z342" i="25"/>
  <c r="AA334" i="25"/>
  <c r="Z349" i="25"/>
  <c r="AB350" i="25"/>
  <c r="AB342" i="25"/>
  <c r="Y350" i="25"/>
  <c r="Y346" i="25"/>
  <c r="Y342" i="25"/>
  <c r="Y338" i="25"/>
  <c r="AA346" i="25"/>
  <c r="Y349" i="25"/>
  <c r="Y341" i="25"/>
  <c r="Z352" i="25"/>
  <c r="Z334" i="25"/>
  <c r="L92" i="25"/>
  <c r="N92" i="25"/>
  <c r="X331" i="25"/>
  <c r="X330" i="25"/>
  <c r="W330" i="25"/>
  <c r="AC331" i="25"/>
  <c r="AC330" i="25"/>
  <c r="AB330" i="25"/>
  <c r="E22" i="16"/>
  <c r="Q23" i="16"/>
  <c r="Q24" i="16"/>
  <c r="Q25" i="16"/>
  <c r="O15" i="16"/>
  <c r="E20" i="16"/>
  <c r="Q16" i="16"/>
  <c r="O8" i="16"/>
  <c r="O9" i="16"/>
  <c r="O10" i="16"/>
  <c r="O11" i="16"/>
  <c r="O12" i="16"/>
  <c r="O13" i="16"/>
  <c r="O14" i="16"/>
  <c r="O16" i="16"/>
  <c r="O3" i="16"/>
  <c r="O64" i="16"/>
  <c r="O70" i="16"/>
  <c r="D44" i="16"/>
  <c r="O71" i="16"/>
  <c r="D45" i="16"/>
  <c r="D46" i="16"/>
  <c r="D47" i="16"/>
  <c r="O74" i="16"/>
  <c r="D48" i="16"/>
  <c r="D49" i="16"/>
  <c r="D50" i="16"/>
  <c r="D51" i="16"/>
  <c r="D52" i="16"/>
  <c r="D53" i="16"/>
  <c r="L105" i="16"/>
  <c r="C52" i="16"/>
  <c r="L106" i="16"/>
  <c r="C53" i="16"/>
  <c r="J16" i="16"/>
  <c r="J15" i="16"/>
  <c r="J14" i="16"/>
  <c r="J13" i="16"/>
  <c r="J12" i="16"/>
  <c r="J11" i="16"/>
  <c r="J10" i="16"/>
  <c r="J9" i="16"/>
  <c r="E10" i="16"/>
  <c r="E60" i="16"/>
  <c r="E61" i="16"/>
  <c r="E62" i="16"/>
  <c r="E63" i="16"/>
  <c r="E64" i="16"/>
  <c r="E70" i="16"/>
  <c r="E65" i="16"/>
  <c r="E66" i="16"/>
  <c r="E67" i="16"/>
  <c r="E72" i="16"/>
  <c r="E73" i="16"/>
  <c r="E74" i="16"/>
  <c r="E75" i="16"/>
  <c r="E76" i="16"/>
  <c r="E77" i="16"/>
  <c r="E78" i="16"/>
  <c r="E59" i="16"/>
  <c r="E86" i="16"/>
  <c r="DC149" i="25"/>
  <c r="AC332" i="25"/>
  <c r="AC333" i="25"/>
  <c r="AC334" i="25"/>
  <c r="AC335" i="25"/>
  <c r="AC336" i="25"/>
  <c r="AC337" i="25"/>
  <c r="AC338" i="25"/>
  <c r="AC339" i="25"/>
  <c r="AC340" i="25"/>
  <c r="AC341" i="25"/>
  <c r="AC342" i="25"/>
  <c r="AC343" i="25"/>
  <c r="AC344" i="25"/>
  <c r="AC345" i="25"/>
  <c r="AC346" i="25"/>
  <c r="AC347" i="25"/>
  <c r="AC348" i="25"/>
  <c r="AC349" i="25"/>
  <c r="AC350" i="25"/>
  <c r="AC351" i="25"/>
  <c r="AC352" i="25"/>
  <c r="AC353" i="25"/>
  <c r="T92" i="25"/>
  <c r="C215" i="25"/>
  <c r="E69" i="16"/>
  <c r="E68" i="16"/>
  <c r="E71" i="16"/>
  <c r="DC150" i="25"/>
  <c r="X215" i="25"/>
  <c r="M214" i="25"/>
  <c r="D215" i="25"/>
  <c r="L214" i="25"/>
  <c r="E215" i="25"/>
  <c r="N214" i="25"/>
  <c r="W353" i="15"/>
  <c r="X353" i="15"/>
  <c r="Y353" i="15"/>
  <c r="Z353" i="15"/>
  <c r="AA353" i="15"/>
  <c r="AB353" i="15"/>
  <c r="B413" i="15"/>
  <c r="B439" i="15"/>
  <c r="D413" i="15"/>
  <c r="D439" i="15"/>
  <c r="K353" i="15"/>
  <c r="V353" i="15"/>
  <c r="D353" i="15"/>
  <c r="E353" i="15"/>
  <c r="F353" i="15"/>
  <c r="G353" i="15"/>
  <c r="H353" i="15"/>
  <c r="AD208" i="15"/>
  <c r="Z192" i="15"/>
  <c r="Z193" i="15"/>
  <c r="Z194" i="15"/>
  <c r="Z195" i="15"/>
  <c r="Z196" i="15"/>
  <c r="Z197" i="15"/>
  <c r="Z198" i="15"/>
  <c r="Z199" i="15"/>
  <c r="Z200" i="15"/>
  <c r="Z201" i="15"/>
  <c r="Z202" i="15"/>
  <c r="Z203" i="15"/>
  <c r="Z204" i="15"/>
  <c r="Z205" i="15"/>
  <c r="Z206" i="15"/>
  <c r="Z207" i="15"/>
  <c r="Z208" i="15"/>
  <c r="Z191" i="15"/>
  <c r="DC151" i="25"/>
  <c r="W352" i="15"/>
  <c r="X352" i="15"/>
  <c r="Y215" i="25"/>
  <c r="S93" i="25"/>
  <c r="N93" i="25"/>
  <c r="AB175" i="25"/>
  <c r="AE175" i="25"/>
  <c r="Z215" i="25"/>
  <c r="S214" i="25"/>
  <c r="D174" i="25"/>
  <c r="E174" i="25"/>
  <c r="AB352" i="15"/>
  <c r="Y352" i="15"/>
  <c r="Z352" i="15"/>
  <c r="AA352" i="15"/>
  <c r="C43" i="18"/>
  <c r="C41" i="20"/>
  <c r="DC152" i="25"/>
  <c r="AD215" i="25"/>
  <c r="AE215" i="25"/>
  <c r="O362" i="25"/>
  <c r="P362" i="25"/>
  <c r="Q362" i="25"/>
  <c r="T214" i="25"/>
  <c r="F174" i="25"/>
  <c r="O93" i="25"/>
  <c r="L93" i="25"/>
  <c r="M93" i="25"/>
  <c r="N393" i="15"/>
  <c r="AA208" i="15"/>
  <c r="V208" i="15"/>
  <c r="K208" i="15"/>
  <c r="DC153" i="25"/>
  <c r="T93" i="25"/>
  <c r="F216" i="25"/>
  <c r="Q8" i="16"/>
  <c r="N25" i="16"/>
  <c r="J25" i="16"/>
  <c r="I25" i="16"/>
  <c r="N23" i="16"/>
  <c r="N24" i="16"/>
  <c r="N22" i="16"/>
  <c r="J24" i="16"/>
  <c r="I24" i="16"/>
  <c r="J23" i="16"/>
  <c r="J22" i="16"/>
  <c r="I23" i="16"/>
  <c r="DC154" i="25"/>
  <c r="C216" i="25"/>
  <c r="X216" i="25"/>
  <c r="N215" i="25"/>
  <c r="E216" i="25"/>
  <c r="L215" i="25"/>
  <c r="O215" i="25"/>
  <c r="D216" i="25"/>
  <c r="AA216" i="25"/>
  <c r="M215" i="25"/>
  <c r="E12" i="16"/>
  <c r="D25" i="16"/>
  <c r="E25" i="16"/>
  <c r="D24" i="16"/>
  <c r="E24" i="16"/>
  <c r="E23" i="16"/>
  <c r="D23" i="16"/>
  <c r="D20" i="16"/>
  <c r="D21" i="16"/>
  <c r="E21" i="16"/>
  <c r="DC155" i="25"/>
  <c r="P134" i="25"/>
  <c r="Y216" i="25"/>
  <c r="N134" i="25"/>
  <c r="Z216" i="25"/>
  <c r="O134" i="25"/>
  <c r="M134" i="25"/>
  <c r="AB176" i="25"/>
  <c r="AE176" i="25"/>
  <c r="D175" i="25"/>
  <c r="S215" i="25"/>
  <c r="S94" i="25"/>
  <c r="O94" i="25"/>
  <c r="L134" i="25"/>
  <c r="AF269" i="15"/>
  <c r="AF270" i="15" a="1"/>
  <c r="AF270" i="15"/>
  <c r="AF278" i="15"/>
  <c r="AF281" i="15"/>
  <c r="DC156" i="25"/>
  <c r="AD216" i="25"/>
  <c r="AE216" i="25"/>
  <c r="O363" i="25"/>
  <c r="P363" i="25"/>
  <c r="Q363" i="25"/>
  <c r="T215" i="25"/>
  <c r="L94" i="25"/>
  <c r="P94" i="25"/>
  <c r="M94" i="25"/>
  <c r="F175" i="25"/>
  <c r="E175" i="25"/>
  <c r="N94" i="25"/>
  <c r="D351" i="15"/>
  <c r="E351" i="15"/>
  <c r="F351" i="15"/>
  <c r="G351" i="15"/>
  <c r="H351" i="15"/>
  <c r="C46" i="15"/>
  <c r="D46" i="15"/>
  <c r="E46" i="15"/>
  <c r="F46" i="15"/>
  <c r="G46" i="15"/>
  <c r="H46" i="15"/>
  <c r="B46" i="15"/>
  <c r="B44" i="15"/>
  <c r="C45" i="15"/>
  <c r="D45" i="15"/>
  <c r="E45" i="15"/>
  <c r="F45" i="15"/>
  <c r="G45" i="15"/>
  <c r="H45" i="15"/>
  <c r="B45" i="15"/>
  <c r="DC157" i="25"/>
  <c r="T94" i="25"/>
  <c r="M216" i="25"/>
  <c r="V351" i="15"/>
  <c r="V352" i="15"/>
  <c r="K352" i="15"/>
  <c r="K351" i="15"/>
  <c r="AD207" i="15"/>
  <c r="AA207" i="15"/>
  <c r="V207" i="15"/>
  <c r="K207" i="15"/>
  <c r="K249" i="15"/>
  <c r="V249" i="15"/>
  <c r="DC158" i="25"/>
  <c r="C217" i="25"/>
  <c r="X217" i="25"/>
  <c r="L216" i="25"/>
  <c r="O216" i="25"/>
  <c r="F217" i="25"/>
  <c r="D217" i="25"/>
  <c r="P216" i="25"/>
  <c r="N216" i="25"/>
  <c r="G217" i="25"/>
  <c r="E217" i="25"/>
  <c r="O23" i="15"/>
  <c r="N392" i="15"/>
  <c r="C42" i="18"/>
  <c r="DC159" i="25"/>
  <c r="S216" i="25"/>
  <c r="O364" i="25"/>
  <c r="P364" i="25"/>
  <c r="Q364" i="25"/>
  <c r="D176" i="25"/>
  <c r="E176" i="25"/>
  <c r="AB177" i="25"/>
  <c r="AE177" i="25"/>
  <c r="Z217" i="25"/>
  <c r="O135" i="25"/>
  <c r="AA217" i="25"/>
  <c r="P135" i="25"/>
  <c r="M135" i="25"/>
  <c r="AB217" i="25"/>
  <c r="Q135" i="25"/>
  <c r="Y217" i="25"/>
  <c r="N135" i="25"/>
  <c r="S95" i="25"/>
  <c r="N95" i="25"/>
  <c r="L135" i="25"/>
  <c r="M41" i="18"/>
  <c r="A41" i="18"/>
  <c r="A39" i="20"/>
  <c r="C40" i="20"/>
  <c r="D41" i="20"/>
  <c r="DC160" i="25"/>
  <c r="T216" i="25"/>
  <c r="AD217" i="25"/>
  <c r="AE217" i="25"/>
  <c r="F176" i="25"/>
  <c r="L95" i="25"/>
  <c r="M95" i="25"/>
  <c r="Q95" i="25"/>
  <c r="P95" i="25"/>
  <c r="O95" i="25"/>
  <c r="M41" i="20"/>
  <c r="V41" i="20"/>
  <c r="AE41" i="20"/>
  <c r="AO41" i="20"/>
  <c r="DC161" i="25"/>
  <c r="T95" i="25"/>
  <c r="F218" i="25"/>
  <c r="AD206" i="15"/>
  <c r="D352" i="15"/>
  <c r="E352" i="15"/>
  <c r="F352" i="15"/>
  <c r="G352" i="15"/>
  <c r="H352" i="15"/>
  <c r="B299" i="15"/>
  <c r="DC162" i="25"/>
  <c r="DD161" i="25"/>
  <c r="Q217" i="25"/>
  <c r="D218" i="25"/>
  <c r="Y218" i="25"/>
  <c r="C218" i="25"/>
  <c r="X218" i="25"/>
  <c r="AA218" i="25"/>
  <c r="M217" i="25"/>
  <c r="H218" i="25"/>
  <c r="L217" i="25"/>
  <c r="P217" i="25"/>
  <c r="N217" i="25"/>
  <c r="E218" i="25"/>
  <c r="G218" i="25"/>
  <c r="O217" i="25"/>
  <c r="B246" i="15"/>
  <c r="N391" i="15"/>
  <c r="C41" i="18" a="1"/>
  <c r="DE139" i="25"/>
  <c r="DE147" i="25"/>
  <c r="DE155" i="25"/>
  <c r="DE138" i="25"/>
  <c r="DD162" i="25"/>
  <c r="DE141" i="25"/>
  <c r="DE157" i="25"/>
  <c r="DE150" i="25"/>
  <c r="DE159" i="25"/>
  <c r="DE140" i="25"/>
  <c r="DE148" i="25"/>
  <c r="DE156" i="25"/>
  <c r="DE149" i="25"/>
  <c r="DE142" i="25"/>
  <c r="DE158" i="25"/>
  <c r="DE151" i="25"/>
  <c r="DE144" i="25"/>
  <c r="DE152" i="25"/>
  <c r="DE160" i="25"/>
  <c r="DE145" i="25"/>
  <c r="DE153" i="25"/>
  <c r="DE161" i="25"/>
  <c r="DE146" i="25"/>
  <c r="DE154" i="25"/>
  <c r="DE162" i="25"/>
  <c r="DE143" i="25"/>
  <c r="DD140" i="25"/>
  <c r="DD139" i="25"/>
  <c r="DD138" i="25"/>
  <c r="DD141" i="25"/>
  <c r="DD142" i="25"/>
  <c r="DD143" i="25"/>
  <c r="DD144" i="25"/>
  <c r="DD145" i="25"/>
  <c r="DD146" i="25"/>
  <c r="DD147" i="25"/>
  <c r="DD148" i="25"/>
  <c r="DD149" i="25"/>
  <c r="DD150" i="25"/>
  <c r="DD151" i="25"/>
  <c r="DD152" i="25"/>
  <c r="DD153" i="25"/>
  <c r="DD154" i="25"/>
  <c r="DD155" i="25"/>
  <c r="DD156" i="25"/>
  <c r="DD157" i="25"/>
  <c r="DD158" i="25"/>
  <c r="DD159" i="25"/>
  <c r="DD160" i="25"/>
  <c r="P136" i="25"/>
  <c r="AB218" i="25"/>
  <c r="Q136" i="25"/>
  <c r="S96" i="25"/>
  <c r="R96" i="25"/>
  <c r="N136" i="25"/>
  <c r="S217" i="25"/>
  <c r="D177" i="25"/>
  <c r="Z218" i="25"/>
  <c r="O136" i="25"/>
  <c r="M136" i="25"/>
  <c r="L136" i="25"/>
  <c r="AB178" i="25"/>
  <c r="AE178" i="25"/>
  <c r="AF276" i="25" a="1"/>
  <c r="AF276" i="25"/>
  <c r="AC218" i="25"/>
  <c r="R136" i="25"/>
  <c r="C41" i="18"/>
  <c r="L28" i="18"/>
  <c r="L29" i="18"/>
  <c r="L30" i="18"/>
  <c r="L31" i="18"/>
  <c r="C39" i="20"/>
  <c r="C39" i="21"/>
  <c r="O96" i="25"/>
  <c r="AD218" i="25"/>
  <c r="AE218" i="25"/>
  <c r="F177" i="25"/>
  <c r="E177" i="25"/>
  <c r="L96" i="25"/>
  <c r="P96" i="25"/>
  <c r="N96" i="25"/>
  <c r="M96" i="25"/>
  <c r="O365" i="25"/>
  <c r="P365" i="25"/>
  <c r="Q365" i="25"/>
  <c r="T217" i="25"/>
  <c r="Q96" i="25"/>
  <c r="I46" i="15"/>
  <c r="D40" i="20"/>
  <c r="E41" i="20"/>
  <c r="T96" i="25"/>
  <c r="Q218" i="25"/>
  <c r="E288" i="15"/>
  <c r="E289" i="15"/>
  <c r="M40" i="18"/>
  <c r="A40" i="18"/>
  <c r="A38" i="20"/>
  <c r="A38" i="21"/>
  <c r="B38" i="21"/>
  <c r="H48" i="18"/>
  <c r="AD205" i="15"/>
  <c r="D349" i="15"/>
  <c r="E349" i="15"/>
  <c r="F349" i="15"/>
  <c r="G349" i="15"/>
  <c r="H349" i="15"/>
  <c r="B298" i="15"/>
  <c r="M38" i="18"/>
  <c r="M39" i="18"/>
  <c r="E279" i="15"/>
  <c r="L9" i="18"/>
  <c r="B36" i="20"/>
  <c r="B37" i="20"/>
  <c r="A38" i="18"/>
  <c r="A36" i="20"/>
  <c r="A39" i="18"/>
  <c r="A37" i="20"/>
  <c r="A36" i="21"/>
  <c r="B36" i="21"/>
  <c r="B37" i="21"/>
  <c r="N41" i="20"/>
  <c r="W41" i="20"/>
  <c r="AF41" i="20"/>
  <c r="AP41" i="20"/>
  <c r="M40" i="20"/>
  <c r="V40" i="20"/>
  <c r="AE40" i="20"/>
  <c r="AO40" i="20"/>
  <c r="A37" i="21"/>
  <c r="C219" i="25"/>
  <c r="X219" i="25"/>
  <c r="L218" i="25"/>
  <c r="N218" i="25"/>
  <c r="G219" i="25"/>
  <c r="M218" i="25"/>
  <c r="F219" i="25"/>
  <c r="R218" i="25"/>
  <c r="O218" i="25"/>
  <c r="E219" i="25"/>
  <c r="P218" i="25"/>
  <c r="D219" i="25"/>
  <c r="H219" i="25"/>
  <c r="B245" i="15"/>
  <c r="N390" i="15"/>
  <c r="AD203" i="15"/>
  <c r="AD204" i="15"/>
  <c r="B296" i="15"/>
  <c r="B243" i="15"/>
  <c r="N388" i="15"/>
  <c r="B297" i="15"/>
  <c r="B244" i="15"/>
  <c r="N389" i="15"/>
  <c r="L137" i="25"/>
  <c r="AC219" i="25"/>
  <c r="R137" i="25"/>
  <c r="AA219" i="25"/>
  <c r="P137" i="25"/>
  <c r="AB219" i="25"/>
  <c r="Q137" i="25"/>
  <c r="Y219" i="25"/>
  <c r="N137" i="25"/>
  <c r="Z219" i="25"/>
  <c r="O137" i="25"/>
  <c r="S97" i="25"/>
  <c r="P97" i="25"/>
  <c r="M137" i="25"/>
  <c r="AB179" i="25"/>
  <c r="AE179" i="25"/>
  <c r="S218" i="25"/>
  <c r="O178" i="25"/>
  <c r="D178" i="25"/>
  <c r="D347" i="15"/>
  <c r="E347" i="15"/>
  <c r="F347" i="15"/>
  <c r="G347" i="15"/>
  <c r="H347" i="15"/>
  <c r="D348" i="15"/>
  <c r="E348" i="15"/>
  <c r="F348" i="15"/>
  <c r="G348" i="15"/>
  <c r="H348" i="15"/>
  <c r="Y1" i="15"/>
  <c r="B2" i="15"/>
  <c r="C2" i="15"/>
  <c r="L23" i="15"/>
  <c r="M23" i="15"/>
  <c r="N23" i="15"/>
  <c r="P23" i="15"/>
  <c r="Q23" i="15"/>
  <c r="R23" i="15"/>
  <c r="L24" i="15"/>
  <c r="M24" i="15"/>
  <c r="N24" i="15"/>
  <c r="O24" i="15"/>
  <c r="P24" i="15"/>
  <c r="Q24" i="15"/>
  <c r="R24" i="15"/>
  <c r="L25" i="15"/>
  <c r="M25" i="15"/>
  <c r="N25" i="15"/>
  <c r="O25" i="15"/>
  <c r="P25" i="15"/>
  <c r="Q25" i="15"/>
  <c r="R25" i="15"/>
  <c r="L26" i="15"/>
  <c r="M26" i="15"/>
  <c r="N26" i="15"/>
  <c r="O26" i="15"/>
  <c r="P26" i="15"/>
  <c r="Q26" i="15"/>
  <c r="R26" i="15"/>
  <c r="K44" i="15"/>
  <c r="C44" i="15"/>
  <c r="AJ223" i="15"/>
  <c r="D44" i="15"/>
  <c r="AK223" i="15"/>
  <c r="E44" i="15"/>
  <c r="AL223" i="15"/>
  <c r="F44" i="15"/>
  <c r="AM223" i="15"/>
  <c r="G44" i="15"/>
  <c r="AN223" i="15"/>
  <c r="H44" i="15"/>
  <c r="AD145" i="15"/>
  <c r="K167" i="15"/>
  <c r="V167" i="15"/>
  <c r="T178" i="15"/>
  <c r="T182" i="15"/>
  <c r="S183" i="15"/>
  <c r="T183" i="15"/>
  <c r="S184" i="15"/>
  <c r="T184" i="15"/>
  <c r="S185" i="15"/>
  <c r="T185" i="15"/>
  <c r="S186" i="15"/>
  <c r="T186" i="15"/>
  <c r="S188" i="15"/>
  <c r="T188" i="15"/>
  <c r="AD190" i="15"/>
  <c r="AD191" i="15"/>
  <c r="AD193" i="15"/>
  <c r="AD194" i="15"/>
  <c r="AD195" i="15"/>
  <c r="AD196" i="15"/>
  <c r="AD197" i="15"/>
  <c r="AD198" i="15"/>
  <c r="AD199" i="15"/>
  <c r="AD200" i="15"/>
  <c r="AD201" i="15"/>
  <c r="AD202" i="15"/>
  <c r="W213" i="15"/>
  <c r="X213" i="15"/>
  <c r="Y213" i="15"/>
  <c r="Z213" i="15"/>
  <c r="AA213" i="15"/>
  <c r="AB213" i="15"/>
  <c r="AC213" i="15"/>
  <c r="AI217" i="15"/>
  <c r="AJ217" i="15"/>
  <c r="AK217" i="15"/>
  <c r="AL217" i="15"/>
  <c r="AM217" i="15"/>
  <c r="AN217" i="15"/>
  <c r="AO217" i="15"/>
  <c r="AI223" i="15"/>
  <c r="AO223" i="15"/>
  <c r="B266" i="15"/>
  <c r="C266" i="15"/>
  <c r="D266" i="15"/>
  <c r="B267" i="15"/>
  <c r="B214" i="15"/>
  <c r="C267" i="15"/>
  <c r="C214" i="15"/>
  <c r="D267" i="15"/>
  <c r="D214" i="15"/>
  <c r="B268" i="15"/>
  <c r="B215" i="15"/>
  <c r="B269" i="15"/>
  <c r="B216" i="15"/>
  <c r="B270" i="15"/>
  <c r="B217" i="15"/>
  <c r="B271" i="15"/>
  <c r="B218" i="15"/>
  <c r="B272" i="15"/>
  <c r="B219" i="15"/>
  <c r="B273" i="15"/>
  <c r="B220" i="15"/>
  <c r="E273" i="15"/>
  <c r="B274" i="15"/>
  <c r="B221" i="15"/>
  <c r="B275" i="15"/>
  <c r="B222" i="15"/>
  <c r="B276" i="15"/>
  <c r="B223" i="15"/>
  <c r="B277" i="15"/>
  <c r="B224" i="15"/>
  <c r="N369" i="15"/>
  <c r="B278" i="15"/>
  <c r="B225" i="15"/>
  <c r="N370" i="15"/>
  <c r="B279" i="15"/>
  <c r="B226" i="15"/>
  <c r="N371" i="15"/>
  <c r="B280" i="15"/>
  <c r="B227" i="15"/>
  <c r="N372" i="15"/>
  <c r="B281" i="15"/>
  <c r="B228" i="15"/>
  <c r="N373" i="15"/>
  <c r="B282" i="15"/>
  <c r="B229" i="15"/>
  <c r="N374" i="15"/>
  <c r="B283" i="15"/>
  <c r="B230" i="15"/>
  <c r="N375" i="15"/>
  <c r="B284" i="15"/>
  <c r="B231" i="15"/>
  <c r="N376" i="15"/>
  <c r="B285" i="15"/>
  <c r="B232" i="15"/>
  <c r="N377" i="15"/>
  <c r="B286" i="15"/>
  <c r="B233" i="15"/>
  <c r="N378" i="15"/>
  <c r="B287" i="15"/>
  <c r="B234" i="15"/>
  <c r="N379" i="15"/>
  <c r="B288" i="15"/>
  <c r="B235" i="15"/>
  <c r="N380" i="15"/>
  <c r="B289" i="15"/>
  <c r="B236" i="15"/>
  <c r="N381" i="15"/>
  <c r="B290" i="15"/>
  <c r="B237" i="15"/>
  <c r="N382" i="15"/>
  <c r="B291" i="15"/>
  <c r="B238" i="15"/>
  <c r="N383" i="15"/>
  <c r="B292" i="15"/>
  <c r="B239" i="15"/>
  <c r="N384" i="15"/>
  <c r="B293" i="15"/>
  <c r="B240" i="15"/>
  <c r="N385" i="15"/>
  <c r="B294" i="15"/>
  <c r="B241" i="15"/>
  <c r="N386" i="15"/>
  <c r="B295" i="15"/>
  <c r="B242" i="15"/>
  <c r="N387" i="15"/>
  <c r="C309" i="15"/>
  <c r="D309" i="15"/>
  <c r="AF275" i="15"/>
  <c r="D310" i="15"/>
  <c r="C311" i="15"/>
  <c r="B353" i="15"/>
  <c r="D311" i="15"/>
  <c r="C353" i="15"/>
  <c r="D318" i="15"/>
  <c r="E318" i="15"/>
  <c r="F318" i="15"/>
  <c r="G318" i="15"/>
  <c r="H318" i="15"/>
  <c r="D319" i="15"/>
  <c r="E319" i="15"/>
  <c r="F319" i="15"/>
  <c r="G319" i="15"/>
  <c r="H319" i="15"/>
  <c r="D320" i="15"/>
  <c r="E320" i="15"/>
  <c r="F320" i="15"/>
  <c r="G320" i="15"/>
  <c r="H320" i="15"/>
  <c r="D321" i="15"/>
  <c r="E321" i="15"/>
  <c r="F321" i="15"/>
  <c r="G321" i="15"/>
  <c r="H321" i="15"/>
  <c r="D322" i="15"/>
  <c r="E322" i="15"/>
  <c r="F322" i="15"/>
  <c r="G322" i="15"/>
  <c r="H322" i="15"/>
  <c r="D323" i="15"/>
  <c r="E323" i="15"/>
  <c r="F323" i="15"/>
  <c r="G323" i="15"/>
  <c r="H323" i="15"/>
  <c r="D324" i="15"/>
  <c r="E324" i="15"/>
  <c r="F324" i="15"/>
  <c r="G324" i="15"/>
  <c r="H324" i="15"/>
  <c r="D325" i="15"/>
  <c r="E325" i="15"/>
  <c r="F325" i="15"/>
  <c r="G325" i="15"/>
  <c r="H325" i="15"/>
  <c r="D326" i="15"/>
  <c r="E326" i="15"/>
  <c r="F326" i="15"/>
  <c r="G326" i="15"/>
  <c r="H326" i="15"/>
  <c r="D327" i="15"/>
  <c r="E327" i="15"/>
  <c r="F327" i="15"/>
  <c r="G327" i="15"/>
  <c r="H327" i="15"/>
  <c r="D328" i="15"/>
  <c r="E328" i="15"/>
  <c r="F328" i="15"/>
  <c r="G328" i="15"/>
  <c r="H328" i="15"/>
  <c r="D329" i="15"/>
  <c r="E329" i="15"/>
  <c r="F329" i="15"/>
  <c r="G329" i="15"/>
  <c r="H329" i="15"/>
  <c r="D330" i="15"/>
  <c r="E330" i="15"/>
  <c r="F330" i="15"/>
  <c r="G330" i="15"/>
  <c r="H330" i="15"/>
  <c r="D331" i="15"/>
  <c r="E331" i="15"/>
  <c r="F331" i="15"/>
  <c r="G331" i="15"/>
  <c r="H331" i="15"/>
  <c r="D332" i="15"/>
  <c r="E332" i="15"/>
  <c r="F332" i="15"/>
  <c r="G332" i="15"/>
  <c r="H332" i="15"/>
  <c r="D333" i="15"/>
  <c r="E333" i="15"/>
  <c r="F333" i="15"/>
  <c r="G333" i="15"/>
  <c r="H333" i="15"/>
  <c r="D334" i="15"/>
  <c r="E334" i="15"/>
  <c r="F334" i="15"/>
  <c r="G334" i="15"/>
  <c r="H334" i="15"/>
  <c r="D335" i="15"/>
  <c r="E335" i="15"/>
  <c r="F335" i="15"/>
  <c r="G335" i="15"/>
  <c r="H335" i="15"/>
  <c r="D336" i="15"/>
  <c r="E336" i="15"/>
  <c r="F336" i="15"/>
  <c r="G336" i="15"/>
  <c r="H336" i="15"/>
  <c r="D337" i="15"/>
  <c r="E337" i="15"/>
  <c r="F337" i="15"/>
  <c r="G337" i="15"/>
  <c r="H337" i="15"/>
  <c r="D338" i="15"/>
  <c r="E338" i="15"/>
  <c r="F338" i="15"/>
  <c r="G338" i="15"/>
  <c r="H338" i="15"/>
  <c r="D339" i="15"/>
  <c r="E339" i="15"/>
  <c r="F339" i="15"/>
  <c r="G339" i="15"/>
  <c r="H339" i="15"/>
  <c r="D340" i="15"/>
  <c r="E340" i="15"/>
  <c r="F340" i="15"/>
  <c r="G340" i="15"/>
  <c r="H340" i="15"/>
  <c r="D341" i="15"/>
  <c r="E341" i="15"/>
  <c r="F341" i="15"/>
  <c r="G341" i="15"/>
  <c r="H341" i="15"/>
  <c r="D342" i="15"/>
  <c r="E342" i="15"/>
  <c r="F342" i="15"/>
  <c r="G342" i="15"/>
  <c r="H342" i="15"/>
  <c r="D343" i="15"/>
  <c r="E343" i="15"/>
  <c r="F343" i="15"/>
  <c r="G343" i="15"/>
  <c r="H343" i="15"/>
  <c r="D344" i="15"/>
  <c r="E344" i="15"/>
  <c r="F344" i="15"/>
  <c r="G344" i="15"/>
  <c r="H344" i="15"/>
  <c r="D345" i="15"/>
  <c r="E345" i="15"/>
  <c r="F345" i="15"/>
  <c r="G345" i="15"/>
  <c r="H345" i="15"/>
  <c r="D346" i="15"/>
  <c r="E346" i="15"/>
  <c r="F346" i="15"/>
  <c r="G346" i="15"/>
  <c r="H346" i="15"/>
  <c r="D350" i="15"/>
  <c r="E350" i="15"/>
  <c r="F350" i="15"/>
  <c r="G350" i="15"/>
  <c r="H350" i="15"/>
  <c r="K350" i="15"/>
  <c r="V350" i="15"/>
  <c r="F417" i="15"/>
  <c r="AF267" i="15"/>
  <c r="A1" i="17"/>
  <c r="C31" i="17"/>
  <c r="C32" i="17"/>
  <c r="C33" i="17"/>
  <c r="C34" i="17"/>
  <c r="C35" i="17"/>
  <c r="C36" i="17"/>
  <c r="D40" i="17"/>
  <c r="A1" i="18"/>
  <c r="F7" i="18"/>
  <c r="I7" i="18"/>
  <c r="A9" i="18"/>
  <c r="A7" i="20"/>
  <c r="A10" i="18"/>
  <c r="A8" i="20"/>
  <c r="L10" i="18"/>
  <c r="A11" i="18"/>
  <c r="A9" i="20"/>
  <c r="L11" i="18"/>
  <c r="A12" i="18"/>
  <c r="A10" i="21"/>
  <c r="L12" i="18"/>
  <c r="A13" i="18"/>
  <c r="L13" i="18"/>
  <c r="A14" i="18"/>
  <c r="A12" i="20"/>
  <c r="L14" i="18"/>
  <c r="A15" i="18"/>
  <c r="A13" i="20"/>
  <c r="L15" i="18"/>
  <c r="A16" i="18"/>
  <c r="A14" i="20"/>
  <c r="L16" i="18"/>
  <c r="A17" i="18"/>
  <c r="L17" i="18"/>
  <c r="A18" i="18"/>
  <c r="A16" i="20"/>
  <c r="L18" i="18"/>
  <c r="A19" i="18"/>
  <c r="A17" i="20"/>
  <c r="L19" i="18"/>
  <c r="A20" i="18"/>
  <c r="A18" i="20"/>
  <c r="L20" i="18"/>
  <c r="A21" i="18"/>
  <c r="A19" i="21"/>
  <c r="L21" i="18"/>
  <c r="A22" i="18"/>
  <c r="A20" i="20"/>
  <c r="L22" i="18"/>
  <c r="A23" i="18"/>
  <c r="A21" i="20"/>
  <c r="L23" i="18"/>
  <c r="A24" i="18"/>
  <c r="A22" i="20"/>
  <c r="L24" i="18"/>
  <c r="A25" i="18"/>
  <c r="A23" i="20"/>
  <c r="L25" i="18"/>
  <c r="A26" i="18"/>
  <c r="A24" i="20"/>
  <c r="L26" i="18"/>
  <c r="A27" i="18"/>
  <c r="A25" i="20"/>
  <c r="L27" i="18"/>
  <c r="A28" i="18"/>
  <c r="A26" i="20"/>
  <c r="A29" i="18"/>
  <c r="A27" i="21"/>
  <c r="A30" i="18"/>
  <c r="A31" i="18"/>
  <c r="A29" i="20"/>
  <c r="A32" i="18"/>
  <c r="A30" i="21"/>
  <c r="M32" i="18"/>
  <c r="A33" i="18"/>
  <c r="A31" i="21"/>
  <c r="M33" i="18"/>
  <c r="A34" i="18"/>
  <c r="A32" i="20"/>
  <c r="M34" i="18"/>
  <c r="A35" i="18"/>
  <c r="A33" i="20"/>
  <c r="M35" i="18"/>
  <c r="A36" i="18"/>
  <c r="A34" i="21"/>
  <c r="M36" i="18"/>
  <c r="A37" i="18"/>
  <c r="A35" i="21"/>
  <c r="M37" i="18"/>
  <c r="A1" i="20"/>
  <c r="B7" i="20"/>
  <c r="B8" i="20"/>
  <c r="B9" i="20"/>
  <c r="B10" i="20"/>
  <c r="A11" i="20"/>
  <c r="B11" i="20"/>
  <c r="B12" i="20"/>
  <c r="B13" i="20"/>
  <c r="B14" i="20"/>
  <c r="A15" i="20"/>
  <c r="B15" i="20"/>
  <c r="B16" i="20"/>
  <c r="B17" i="20"/>
  <c r="B18" i="20"/>
  <c r="A19" i="20"/>
  <c r="B19" i="20"/>
  <c r="B20" i="20"/>
  <c r="B21" i="20"/>
  <c r="B22" i="20"/>
  <c r="B23" i="20"/>
  <c r="B24" i="20"/>
  <c r="B25" i="20"/>
  <c r="B26" i="20"/>
  <c r="B27" i="20"/>
  <c r="A28" i="20"/>
  <c r="B28" i="20"/>
  <c r="B29" i="20"/>
  <c r="B30" i="20"/>
  <c r="B31" i="20"/>
  <c r="B32" i="20"/>
  <c r="B33" i="20"/>
  <c r="B34" i="20"/>
  <c r="B35" i="20"/>
  <c r="A1" i="21"/>
  <c r="A7" i="21"/>
  <c r="B7" i="21"/>
  <c r="B8" i="21"/>
  <c r="B9" i="21"/>
  <c r="B10" i="21"/>
  <c r="A11" i="21"/>
  <c r="B11" i="21"/>
  <c r="B12" i="21"/>
  <c r="B13" i="21"/>
  <c r="B14" i="21"/>
  <c r="A15" i="21"/>
  <c r="B15" i="21"/>
  <c r="B16" i="21"/>
  <c r="B17" i="21"/>
  <c r="B18" i="21"/>
  <c r="B19" i="21"/>
  <c r="B20" i="21"/>
  <c r="B21" i="21"/>
  <c r="B22" i="21"/>
  <c r="A23" i="21"/>
  <c r="B23" i="21"/>
  <c r="B24" i="21"/>
  <c r="B25" i="21"/>
  <c r="B26" i="21"/>
  <c r="B27" i="21"/>
  <c r="A28" i="21"/>
  <c r="B28" i="21"/>
  <c r="B29" i="21"/>
  <c r="B30" i="21"/>
  <c r="B31" i="21"/>
  <c r="B32" i="21"/>
  <c r="A33" i="21"/>
  <c r="B33" i="21"/>
  <c r="B34" i="21"/>
  <c r="B35" i="21"/>
  <c r="A1" i="16"/>
  <c r="E7" i="16"/>
  <c r="J7" i="16"/>
  <c r="Q7" i="16"/>
  <c r="E8" i="16"/>
  <c r="J8" i="16"/>
  <c r="E9" i="16"/>
  <c r="Q9" i="16"/>
  <c r="Q10" i="16"/>
  <c r="E11" i="16"/>
  <c r="Q11" i="16"/>
  <c r="Q12" i="16"/>
  <c r="E13" i="16"/>
  <c r="Q13" i="16"/>
  <c r="E14" i="16"/>
  <c r="Q14" i="16"/>
  <c r="E15" i="16"/>
  <c r="Q15" i="16"/>
  <c r="E16" i="16"/>
  <c r="E17" i="16"/>
  <c r="J17" i="16"/>
  <c r="O59" i="16"/>
  <c r="O60" i="16"/>
  <c r="O61" i="16"/>
  <c r="O62" i="16"/>
  <c r="O63" i="16"/>
  <c r="O65" i="16"/>
  <c r="O66" i="16"/>
  <c r="O67" i="16"/>
  <c r="O68" i="16"/>
  <c r="F86" i="16"/>
  <c r="B33" i="16"/>
  <c r="Q86" i="16"/>
  <c r="R86" i="16"/>
  <c r="D33" i="16"/>
  <c r="E87" i="16"/>
  <c r="F87" i="16"/>
  <c r="Q87" i="16"/>
  <c r="R87" i="16"/>
  <c r="E88" i="16"/>
  <c r="F88" i="16"/>
  <c r="B35" i="16"/>
  <c r="Q88" i="16"/>
  <c r="R88" i="16"/>
  <c r="D35" i="16"/>
  <c r="E89" i="16"/>
  <c r="F89" i="16"/>
  <c r="Q89" i="16"/>
  <c r="R89" i="16"/>
  <c r="E90" i="16"/>
  <c r="F90" i="16"/>
  <c r="B37" i="16"/>
  <c r="Q90" i="16"/>
  <c r="R90" i="16"/>
  <c r="D37" i="16"/>
  <c r="E91" i="16"/>
  <c r="F91" i="16"/>
  <c r="Q91" i="16"/>
  <c r="R91" i="16"/>
  <c r="E92" i="16"/>
  <c r="F92" i="16"/>
  <c r="B39" i="16"/>
  <c r="Q92" i="16"/>
  <c r="R92" i="16"/>
  <c r="D39" i="16"/>
  <c r="E93" i="16"/>
  <c r="F93" i="16"/>
  <c r="Q93" i="16"/>
  <c r="R93" i="16"/>
  <c r="E94" i="16"/>
  <c r="F94" i="16"/>
  <c r="B41" i="16"/>
  <c r="Q94" i="16"/>
  <c r="R94" i="16"/>
  <c r="D41" i="16"/>
  <c r="E95" i="16"/>
  <c r="F95" i="16"/>
  <c r="R95" i="16"/>
  <c r="E96" i="16"/>
  <c r="F96" i="16"/>
  <c r="R96" i="16"/>
  <c r="A29" i="21"/>
  <c r="A30" i="20"/>
  <c r="A13" i="21"/>
  <c r="A22" i="21"/>
  <c r="A32" i="21"/>
  <c r="A21" i="21"/>
  <c r="A26" i="21"/>
  <c r="A17" i="21"/>
  <c r="A25" i="21"/>
  <c r="A10" i="20"/>
  <c r="A14" i="21"/>
  <c r="A34" i="20"/>
  <c r="A18" i="21"/>
  <c r="A9" i="21"/>
  <c r="A35" i="20"/>
  <c r="A31" i="20"/>
  <c r="A27" i="20"/>
  <c r="A24" i="21"/>
  <c r="A20" i="21"/>
  <c r="A16" i="21"/>
  <c r="A12" i="21"/>
  <c r="A8" i="21"/>
  <c r="AD219" i="25"/>
  <c r="AE219" i="25"/>
  <c r="E178" i="25"/>
  <c r="F178" i="25"/>
  <c r="O366" i="25"/>
  <c r="P366" i="25"/>
  <c r="Q366" i="25"/>
  <c r="T218" i="25"/>
  <c r="O97" i="25"/>
  <c r="Q97" i="25"/>
  <c r="Q178" i="25"/>
  <c r="P178" i="25"/>
  <c r="L97" i="25"/>
  <c r="M97" i="25"/>
  <c r="N97" i="25"/>
  <c r="R97" i="25"/>
  <c r="AF268" i="15"/>
  <c r="AF280" i="15" a="1"/>
  <c r="AF280" i="15"/>
  <c r="AB174" i="15"/>
  <c r="AE174" i="15"/>
  <c r="C12" i="17" a="1"/>
  <c r="C12" i="17"/>
  <c r="E274" i="15"/>
  <c r="C40" i="17"/>
  <c r="AF272" i="15"/>
  <c r="AF273" i="15"/>
  <c r="AF279" i="15"/>
  <c r="AF274" i="15"/>
  <c r="C351" i="15"/>
  <c r="AF277" i="15"/>
  <c r="B352" i="15"/>
  <c r="W248" i="15"/>
  <c r="B351" i="15"/>
  <c r="L45" i="15"/>
  <c r="W323" i="15"/>
  <c r="Z318" i="15"/>
  <c r="AA319" i="15"/>
  <c r="Z320" i="15"/>
  <c r="AA321" i="15"/>
  <c r="Z322" i="15"/>
  <c r="AA323" i="15"/>
  <c r="Z324" i="15"/>
  <c r="AB324" i="15"/>
  <c r="Y325" i="15"/>
  <c r="AA325" i="15"/>
  <c r="Z326" i="15"/>
  <c r="AB326" i="15"/>
  <c r="Y327" i="15"/>
  <c r="AA327" i="15"/>
  <c r="Z328" i="15"/>
  <c r="AB328" i="15"/>
  <c r="Y329" i="15"/>
  <c r="AA329" i="15"/>
  <c r="D404" i="15"/>
  <c r="D430" i="15"/>
  <c r="AB318" i="15"/>
  <c r="Y319" i="15"/>
  <c r="AB320" i="15"/>
  <c r="Y321" i="15"/>
  <c r="AB322" i="15"/>
  <c r="Y323" i="15"/>
  <c r="AA324" i="15"/>
  <c r="Z325" i="15"/>
  <c r="AB325" i="15"/>
  <c r="Y326" i="15"/>
  <c r="AA326" i="15"/>
  <c r="Z327" i="15"/>
  <c r="AB327" i="15"/>
  <c r="Y328" i="15"/>
  <c r="AA328" i="15"/>
  <c r="Z329" i="15"/>
  <c r="AB329" i="15"/>
  <c r="B249" i="15"/>
  <c r="Q45" i="15"/>
  <c r="C352" i="15"/>
  <c r="P45" i="15"/>
  <c r="R45" i="15"/>
  <c r="N45" i="15"/>
  <c r="D42" i="16"/>
  <c r="Y324" i="15"/>
  <c r="AB323" i="15"/>
  <c r="Z323" i="15"/>
  <c r="AA322" i="15"/>
  <c r="Y322" i="15"/>
  <c r="AB321" i="15"/>
  <c r="Z321" i="15"/>
  <c r="AA320" i="15"/>
  <c r="Y320" i="15"/>
  <c r="AB319" i="15"/>
  <c r="Z319" i="15"/>
  <c r="AA318" i="15"/>
  <c r="Y318" i="15"/>
  <c r="C9" i="18" a="1"/>
  <c r="C40" i="18"/>
  <c r="O45" i="15"/>
  <c r="M45" i="15"/>
  <c r="B354" i="15"/>
  <c r="B318" i="15"/>
  <c r="C349" i="15"/>
  <c r="B348" i="15"/>
  <c r="W244" i="15"/>
  <c r="B350" i="15"/>
  <c r="B349" i="15"/>
  <c r="W245" i="15"/>
  <c r="W319" i="15"/>
  <c r="X320" i="15"/>
  <c r="W321" i="15"/>
  <c r="X322" i="15"/>
  <c r="W327" i="15"/>
  <c r="X328" i="15"/>
  <c r="W329" i="15"/>
  <c r="B412" i="15"/>
  <c r="B438" i="15"/>
  <c r="X319" i="15"/>
  <c r="W322" i="15"/>
  <c r="X323" i="15"/>
  <c r="W324" i="15"/>
  <c r="X325" i="15"/>
  <c r="X327" i="15"/>
  <c r="D405" i="15"/>
  <c r="D431" i="15"/>
  <c r="D397" i="15"/>
  <c r="D423" i="15"/>
  <c r="C336" i="15"/>
  <c r="C335" i="15"/>
  <c r="N368" i="15"/>
  <c r="N366" i="15"/>
  <c r="N365" i="15"/>
  <c r="N367" i="15"/>
  <c r="N364" i="15"/>
  <c r="N363" i="15"/>
  <c r="N362" i="15"/>
  <c r="F273" i="15"/>
  <c r="AC319" i="15"/>
  <c r="B343" i="15"/>
  <c r="W239" i="15"/>
  <c r="C346" i="15"/>
  <c r="C345" i="15"/>
  <c r="C344" i="15"/>
  <c r="C343" i="15"/>
  <c r="C338" i="15"/>
  <c r="E40" i="17"/>
  <c r="B339" i="15"/>
  <c r="W235" i="15"/>
  <c r="B337" i="15"/>
  <c r="W233" i="15"/>
  <c r="C354" i="15"/>
  <c r="C318" i="15"/>
  <c r="C350" i="15"/>
  <c r="C342" i="15"/>
  <c r="C341" i="15"/>
  <c r="C340" i="15"/>
  <c r="C339" i="15"/>
  <c r="B345" i="15"/>
  <c r="W241" i="15"/>
  <c r="B341" i="15"/>
  <c r="W237" i="15"/>
  <c r="B335" i="15"/>
  <c r="R354" i="15"/>
  <c r="R353" i="15"/>
  <c r="C348" i="15"/>
  <c r="C337" i="15"/>
  <c r="B347" i="15"/>
  <c r="W243" i="15"/>
  <c r="L354" i="15"/>
  <c r="L353" i="15"/>
  <c r="B346" i="15"/>
  <c r="W242" i="15"/>
  <c r="B344" i="15"/>
  <c r="W240" i="15"/>
  <c r="B342" i="15"/>
  <c r="W238" i="15"/>
  <c r="B340" i="15"/>
  <c r="W236" i="15"/>
  <c r="B338" i="15"/>
  <c r="W234" i="15"/>
  <c r="B336" i="15"/>
  <c r="W232" i="15"/>
  <c r="C347" i="15"/>
  <c r="P354" i="15"/>
  <c r="P353" i="15"/>
  <c r="N354" i="15"/>
  <c r="N353" i="15"/>
  <c r="Q354" i="15"/>
  <c r="Q353" i="15"/>
  <c r="O354" i="15"/>
  <c r="O353" i="15"/>
  <c r="M354" i="15"/>
  <c r="M353" i="15"/>
  <c r="B42" i="16"/>
  <c r="D40" i="16"/>
  <c r="B40" i="16"/>
  <c r="D38" i="16"/>
  <c r="B38" i="16"/>
  <c r="D36" i="16"/>
  <c r="B36" i="16"/>
  <c r="D34" i="16"/>
  <c r="B34" i="16"/>
  <c r="O69" i="16"/>
  <c r="D43" i="16"/>
  <c r="B43" i="16"/>
  <c r="Y214" i="15"/>
  <c r="C38" i="21"/>
  <c r="D39" i="21"/>
  <c r="C38" i="20"/>
  <c r="W351" i="15"/>
  <c r="X351" i="15"/>
  <c r="T97" i="25"/>
  <c r="R219" i="25"/>
  <c r="L249" i="15"/>
  <c r="G12" i="17"/>
  <c r="D12" i="17"/>
  <c r="F12" i="17"/>
  <c r="H12" i="17"/>
  <c r="E12" i="17"/>
  <c r="I12" i="17"/>
  <c r="C255" i="15"/>
  <c r="D407" i="15"/>
  <c r="D433" i="15"/>
  <c r="D392" i="15"/>
  <c r="D418" i="15"/>
  <c r="D408" i="15"/>
  <c r="D434" i="15"/>
  <c r="D393" i="15"/>
  <c r="D419" i="15"/>
  <c r="D401" i="15"/>
  <c r="D427" i="15"/>
  <c r="X329" i="15"/>
  <c r="X321" i="15"/>
  <c r="X326" i="15"/>
  <c r="X318" i="15"/>
  <c r="D410" i="15"/>
  <c r="D436" i="15"/>
  <c r="D394" i="15"/>
  <c r="D420" i="15"/>
  <c r="D402" i="15"/>
  <c r="D428" i="15"/>
  <c r="W328" i="15"/>
  <c r="W320" i="15"/>
  <c r="W325" i="15"/>
  <c r="D409" i="15"/>
  <c r="D435" i="15"/>
  <c r="D406" i="15"/>
  <c r="D432" i="15"/>
  <c r="D399" i="15"/>
  <c r="D425" i="15"/>
  <c r="D403" i="15"/>
  <c r="D429" i="15"/>
  <c r="X324" i="15"/>
  <c r="L248" i="15"/>
  <c r="D398" i="15"/>
  <c r="D424" i="15"/>
  <c r="D400" i="15"/>
  <c r="D426" i="15"/>
  <c r="D395" i="15"/>
  <c r="D421" i="15"/>
  <c r="D396" i="15"/>
  <c r="D422" i="15"/>
  <c r="W326" i="15"/>
  <c r="W318" i="15"/>
  <c r="D411" i="15"/>
  <c r="D437" i="15"/>
  <c r="D412" i="15"/>
  <c r="D438" i="15"/>
  <c r="W247" i="15"/>
  <c r="L247" i="15"/>
  <c r="W246" i="15"/>
  <c r="O352" i="15"/>
  <c r="O351" i="15"/>
  <c r="P352" i="15"/>
  <c r="P351" i="15"/>
  <c r="L352" i="15"/>
  <c r="L351" i="15"/>
  <c r="B410" i="15"/>
  <c r="B436" i="15"/>
  <c r="B411" i="15"/>
  <c r="B437" i="15"/>
  <c r="M352" i="15"/>
  <c r="M351" i="15"/>
  <c r="Q352" i="15"/>
  <c r="Q351" i="15"/>
  <c r="N352" i="15"/>
  <c r="N351" i="15"/>
  <c r="R352" i="15"/>
  <c r="R351" i="15"/>
  <c r="W249" i="15"/>
  <c r="C36" i="18"/>
  <c r="C34" i="20"/>
  <c r="C39" i="18"/>
  <c r="C9" i="18"/>
  <c r="C20" i="18"/>
  <c r="C18" i="20"/>
  <c r="K21" i="20"/>
  <c r="C12" i="18"/>
  <c r="C28" i="18"/>
  <c r="C26" i="20"/>
  <c r="K29" i="20"/>
  <c r="C31" i="18"/>
  <c r="C29" i="20"/>
  <c r="C10" i="18"/>
  <c r="C14" i="18"/>
  <c r="C12" i="21"/>
  <c r="C24" i="18"/>
  <c r="C22" i="20"/>
  <c r="K25" i="20"/>
  <c r="C32" i="18"/>
  <c r="C38" i="18"/>
  <c r="C18" i="18"/>
  <c r="C16" i="20"/>
  <c r="K19" i="20"/>
  <c r="C22" i="18"/>
  <c r="C20" i="20"/>
  <c r="K23" i="20"/>
  <c r="C26" i="18"/>
  <c r="C24" i="20"/>
  <c r="K27" i="20"/>
  <c r="C30" i="18"/>
  <c r="C34" i="18"/>
  <c r="C32" i="20"/>
  <c r="K35" i="20"/>
  <c r="C11" i="18"/>
  <c r="C9" i="20"/>
  <c r="K12" i="20"/>
  <c r="C15" i="18"/>
  <c r="C13" i="20"/>
  <c r="C17" i="18"/>
  <c r="C15" i="20"/>
  <c r="C21" i="18"/>
  <c r="C19" i="20"/>
  <c r="C25" i="18"/>
  <c r="C23" i="20"/>
  <c r="C29" i="18"/>
  <c r="C27" i="21"/>
  <c r="C35" i="18"/>
  <c r="C33" i="21"/>
  <c r="C13" i="18"/>
  <c r="C11" i="21"/>
  <c r="D12" i="21"/>
  <c r="C16" i="18"/>
  <c r="C14" i="20"/>
  <c r="K17" i="20"/>
  <c r="C19" i="18"/>
  <c r="C17" i="21"/>
  <c r="D18" i="21"/>
  <c r="C23" i="18"/>
  <c r="C21" i="21"/>
  <c r="D22" i="21"/>
  <c r="C27" i="18"/>
  <c r="C25" i="21"/>
  <c r="D26" i="21"/>
  <c r="C33" i="18"/>
  <c r="C31" i="20"/>
  <c r="C37" i="18"/>
  <c r="C35" i="20"/>
  <c r="Y336" i="15"/>
  <c r="Y344" i="15"/>
  <c r="Z343" i="15"/>
  <c r="Z336" i="15"/>
  <c r="AA344" i="15"/>
  <c r="AB336" i="15"/>
  <c r="Z344" i="15"/>
  <c r="AA336" i="15"/>
  <c r="AB343" i="15"/>
  <c r="Y343" i="15"/>
  <c r="AA343" i="15"/>
  <c r="AB344" i="15"/>
  <c r="M325" i="15"/>
  <c r="M349" i="15"/>
  <c r="Q323" i="15"/>
  <c r="Q349" i="15"/>
  <c r="N323" i="15"/>
  <c r="N349" i="15"/>
  <c r="O319" i="15"/>
  <c r="O349" i="15"/>
  <c r="P318" i="15"/>
  <c r="P349" i="15"/>
  <c r="L341" i="15"/>
  <c r="L349" i="15"/>
  <c r="R338" i="15"/>
  <c r="R349" i="15"/>
  <c r="B392" i="15"/>
  <c r="B418" i="15"/>
  <c r="B409" i="15"/>
  <c r="B435" i="15"/>
  <c r="B408" i="15"/>
  <c r="B434" i="15"/>
  <c r="B393" i="15"/>
  <c r="B419" i="15"/>
  <c r="B394" i="15"/>
  <c r="B420" i="15"/>
  <c r="B395" i="15"/>
  <c r="B421" i="15"/>
  <c r="B396" i="15"/>
  <c r="B422" i="15"/>
  <c r="B397" i="15"/>
  <c r="B423" i="15"/>
  <c r="B398" i="15"/>
  <c r="B424" i="15"/>
  <c r="B399" i="15"/>
  <c r="B425" i="15"/>
  <c r="B400" i="15"/>
  <c r="B426" i="15"/>
  <c r="B401" i="15"/>
  <c r="B427" i="15"/>
  <c r="B402" i="15"/>
  <c r="B428" i="15"/>
  <c r="B403" i="15"/>
  <c r="B429" i="15"/>
  <c r="B404" i="15"/>
  <c r="B430" i="15"/>
  <c r="B405" i="15"/>
  <c r="B431" i="15"/>
  <c r="B406" i="15"/>
  <c r="B432" i="15"/>
  <c r="B407" i="15"/>
  <c r="B433" i="15"/>
  <c r="W231" i="15"/>
  <c r="C59" i="17" a="1"/>
  <c r="E59" i="17"/>
  <c r="C331" i="15"/>
  <c r="Q319" i="15"/>
  <c r="AC318" i="15"/>
  <c r="AC326" i="15"/>
  <c r="AC322" i="15"/>
  <c r="AC328" i="15"/>
  <c r="AC324" i="15"/>
  <c r="AC320" i="15"/>
  <c r="AC329" i="15"/>
  <c r="AC327" i="15"/>
  <c r="AC325" i="15"/>
  <c r="AC323" i="15"/>
  <c r="AC321" i="15"/>
  <c r="R319" i="15"/>
  <c r="M332" i="15"/>
  <c r="L331" i="15"/>
  <c r="P330" i="15"/>
  <c r="L323" i="15"/>
  <c r="R335" i="15"/>
  <c r="R341" i="15"/>
  <c r="M321" i="15"/>
  <c r="C323" i="15"/>
  <c r="B319" i="15"/>
  <c r="W215" i="15"/>
  <c r="O340" i="15"/>
  <c r="N343" i="15"/>
  <c r="C327" i="15"/>
  <c r="C319" i="15"/>
  <c r="P344" i="15"/>
  <c r="L335" i="15"/>
  <c r="L327" i="15"/>
  <c r="L319" i="15"/>
  <c r="P322" i="15"/>
  <c r="R327" i="15"/>
  <c r="M329" i="15"/>
  <c r="Q327" i="15"/>
  <c r="Q333" i="15"/>
  <c r="P340" i="15"/>
  <c r="L337" i="15"/>
  <c r="L333" i="15"/>
  <c r="L329" i="15"/>
  <c r="L325" i="15"/>
  <c r="L321" i="15"/>
  <c r="P334" i="15"/>
  <c r="P326" i="15"/>
  <c r="R331" i="15"/>
  <c r="R323" i="15"/>
  <c r="Q334" i="15"/>
  <c r="M335" i="15"/>
  <c r="Q336" i="15"/>
  <c r="M337" i="15"/>
  <c r="L339" i="15"/>
  <c r="Q342" i="15"/>
  <c r="Q331" i="15"/>
  <c r="B327" i="15"/>
  <c r="W223" i="15"/>
  <c r="C329" i="15"/>
  <c r="C325" i="15"/>
  <c r="C321" i="15"/>
  <c r="C332" i="15"/>
  <c r="C334" i="15"/>
  <c r="B331" i="15"/>
  <c r="W227" i="15"/>
  <c r="B323" i="15"/>
  <c r="W219" i="15"/>
  <c r="N327" i="15"/>
  <c r="C333" i="15"/>
  <c r="N350" i="15"/>
  <c r="C330" i="15"/>
  <c r="C328" i="15"/>
  <c r="C326" i="15"/>
  <c r="C324" i="15"/>
  <c r="C322" i="15"/>
  <c r="C320" i="15"/>
  <c r="O323" i="15"/>
  <c r="R342" i="15"/>
  <c r="R344" i="15"/>
  <c r="O345" i="15"/>
  <c r="N346" i="15"/>
  <c r="B333" i="15"/>
  <c r="W229" i="15"/>
  <c r="B329" i="15"/>
  <c r="W225" i="15"/>
  <c r="B325" i="15"/>
  <c r="W221" i="15"/>
  <c r="B321" i="15"/>
  <c r="W217" i="15"/>
  <c r="N335" i="15"/>
  <c r="N319" i="15"/>
  <c r="R337" i="15"/>
  <c r="R333" i="15"/>
  <c r="R329" i="15"/>
  <c r="R325" i="15"/>
  <c r="R321" i="15"/>
  <c r="N339" i="15"/>
  <c r="O344" i="15"/>
  <c r="O331" i="15"/>
  <c r="R347" i="15"/>
  <c r="R340" i="15"/>
  <c r="O341" i="15"/>
  <c r="N342" i="15"/>
  <c r="R346" i="15"/>
  <c r="B334" i="15"/>
  <c r="W230" i="15"/>
  <c r="B332" i="15"/>
  <c r="W228" i="15"/>
  <c r="B330" i="15"/>
  <c r="W226" i="15"/>
  <c r="B328" i="15"/>
  <c r="W224" i="15"/>
  <c r="B326" i="15"/>
  <c r="W222" i="15"/>
  <c r="B324" i="15"/>
  <c r="W220" i="15"/>
  <c r="B322" i="15"/>
  <c r="W218" i="15"/>
  <c r="B320" i="15"/>
  <c r="W216" i="15"/>
  <c r="N331" i="15"/>
  <c r="R336" i="15"/>
  <c r="R334" i="15"/>
  <c r="R332" i="15"/>
  <c r="R330" i="15"/>
  <c r="R328" i="15"/>
  <c r="R326" i="15"/>
  <c r="R324" i="15"/>
  <c r="R322" i="15"/>
  <c r="R320" i="15"/>
  <c r="R318" i="15"/>
  <c r="R339" i="15"/>
  <c r="R343" i="15"/>
  <c r="R345" i="15"/>
  <c r="R350" i="15"/>
  <c r="O327" i="15"/>
  <c r="R348" i="15"/>
  <c r="M350" i="15"/>
  <c r="M347" i="15"/>
  <c r="M348" i="15"/>
  <c r="Q350" i="15"/>
  <c r="Q347" i="15"/>
  <c r="Q348" i="15"/>
  <c r="P338" i="15"/>
  <c r="P347" i="15"/>
  <c r="P348" i="15"/>
  <c r="L338" i="15"/>
  <c r="L350" i="15"/>
  <c r="L348" i="15"/>
  <c r="L347" i="15"/>
  <c r="O350" i="15"/>
  <c r="O347" i="15"/>
  <c r="O348" i="15"/>
  <c r="N338" i="15"/>
  <c r="N347" i="15"/>
  <c r="N348" i="15"/>
  <c r="Q338" i="15"/>
  <c r="M339" i="15"/>
  <c r="L340" i="15"/>
  <c r="L342" i="15"/>
  <c r="M343" i="15"/>
  <c r="L344" i="15"/>
  <c r="L346" i="15"/>
  <c r="L336" i="15"/>
  <c r="L334" i="15"/>
  <c r="L332" i="15"/>
  <c r="L330" i="15"/>
  <c r="L328" i="15"/>
  <c r="L326" i="15"/>
  <c r="L324" i="15"/>
  <c r="L322" i="15"/>
  <c r="L320" i="15"/>
  <c r="L318" i="15"/>
  <c r="P336" i="15"/>
  <c r="P332" i="15"/>
  <c r="P328" i="15"/>
  <c r="P324" i="15"/>
  <c r="P320" i="15"/>
  <c r="L343" i="15"/>
  <c r="L345" i="15"/>
  <c r="Q346" i="15"/>
  <c r="M331" i="15"/>
  <c r="M327" i="15"/>
  <c r="M323" i="15"/>
  <c r="M319" i="15"/>
  <c r="Q329" i="15"/>
  <c r="Q325" i="15"/>
  <c r="Q321" i="15"/>
  <c r="M333" i="15"/>
  <c r="M338" i="15"/>
  <c r="Q339" i="15"/>
  <c r="M341" i="15"/>
  <c r="Q341" i="15"/>
  <c r="P342" i="15"/>
  <c r="Q343" i="15"/>
  <c r="M345" i="15"/>
  <c r="Q345" i="15"/>
  <c r="P346" i="15"/>
  <c r="P337" i="15"/>
  <c r="P335" i="15"/>
  <c r="P333" i="15"/>
  <c r="P331" i="15"/>
  <c r="P329" i="15"/>
  <c r="P327" i="15"/>
  <c r="P325" i="15"/>
  <c r="P323" i="15"/>
  <c r="P321" i="15"/>
  <c r="P319" i="15"/>
  <c r="Q332" i="15"/>
  <c r="M334" i="15"/>
  <c r="Q335" i="15"/>
  <c r="M336" i="15"/>
  <c r="Q337" i="15"/>
  <c r="P339" i="15"/>
  <c r="M340" i="15"/>
  <c r="Q340" i="15"/>
  <c r="P341" i="15"/>
  <c r="M342" i="15"/>
  <c r="P343" i="15"/>
  <c r="M344" i="15"/>
  <c r="Q344" i="15"/>
  <c r="P345" i="15"/>
  <c r="M346" i="15"/>
  <c r="P350" i="15"/>
  <c r="M330" i="15"/>
  <c r="M328" i="15"/>
  <c r="M326" i="15"/>
  <c r="M324" i="15"/>
  <c r="M322" i="15"/>
  <c r="M320" i="15"/>
  <c r="M318" i="15"/>
  <c r="Q330" i="15"/>
  <c r="Q328" i="15"/>
  <c r="Q326" i="15"/>
  <c r="Q324" i="15"/>
  <c r="Q322" i="15"/>
  <c r="Q320" i="15"/>
  <c r="Q318" i="15"/>
  <c r="O332" i="15"/>
  <c r="O334" i="15"/>
  <c r="O335" i="15"/>
  <c r="O336" i="15"/>
  <c r="O337" i="15"/>
  <c r="N337" i="15"/>
  <c r="N333" i="15"/>
  <c r="N329" i="15"/>
  <c r="N325" i="15"/>
  <c r="N321" i="15"/>
  <c r="O329" i="15"/>
  <c r="O325" i="15"/>
  <c r="O321" i="15"/>
  <c r="O338" i="15"/>
  <c r="O339" i="15"/>
  <c r="N340" i="15"/>
  <c r="O343" i="15"/>
  <c r="N344" i="15"/>
  <c r="N336" i="15"/>
  <c r="N334" i="15"/>
  <c r="N332" i="15"/>
  <c r="N330" i="15"/>
  <c r="N328" i="15"/>
  <c r="N326" i="15"/>
  <c r="N324" i="15"/>
  <c r="N322" i="15"/>
  <c r="N320" i="15"/>
  <c r="N318" i="15"/>
  <c r="O333" i="15"/>
  <c r="N341" i="15"/>
  <c r="O342" i="15"/>
  <c r="N345" i="15"/>
  <c r="O346" i="15"/>
  <c r="O330" i="15"/>
  <c r="O328" i="15"/>
  <c r="O326" i="15"/>
  <c r="O324" i="15"/>
  <c r="O322" i="15"/>
  <c r="O320" i="15"/>
  <c r="O318" i="15"/>
  <c r="W214" i="15"/>
  <c r="AI221" i="15"/>
  <c r="X214" i="15"/>
  <c r="C30" i="20"/>
  <c r="F32" i="20"/>
  <c r="C53" i="18"/>
  <c r="C52" i="18"/>
  <c r="K37" i="20"/>
  <c r="C8" i="21"/>
  <c r="D9" i="21"/>
  <c r="C48" i="18"/>
  <c r="F41" i="18"/>
  <c r="C49" i="18"/>
  <c r="G41" i="18"/>
  <c r="K38" i="20"/>
  <c r="K34" i="20"/>
  <c r="T34" i="20"/>
  <c r="AC34" i="20"/>
  <c r="D39" i="20"/>
  <c r="E40" i="20"/>
  <c r="K41" i="20"/>
  <c r="F41" i="20"/>
  <c r="L39" i="21"/>
  <c r="T39" i="21"/>
  <c r="AB39" i="21"/>
  <c r="AJ39" i="21"/>
  <c r="Y342" i="15"/>
  <c r="AA340" i="15"/>
  <c r="Z341" i="15"/>
  <c r="Z332" i="15"/>
  <c r="AA331" i="15"/>
  <c r="AA330" i="15"/>
  <c r="AA345" i="15"/>
  <c r="W350" i="15"/>
  <c r="X350" i="15"/>
  <c r="AB334" i="15"/>
  <c r="AA348" i="15"/>
  <c r="AB333" i="15"/>
  <c r="AB338" i="15"/>
  <c r="Y335" i="15"/>
  <c r="Z346" i="15"/>
  <c r="W349" i="15"/>
  <c r="X349" i="15"/>
  <c r="AB339" i="15"/>
  <c r="AB347" i="15"/>
  <c r="Y349" i="15"/>
  <c r="AA337" i="15"/>
  <c r="H220" i="25"/>
  <c r="AC220" i="25"/>
  <c r="L219" i="25"/>
  <c r="Q219" i="25"/>
  <c r="C220" i="25"/>
  <c r="N219" i="25"/>
  <c r="O219" i="25"/>
  <c r="M219" i="25"/>
  <c r="P219" i="25"/>
  <c r="G220" i="25"/>
  <c r="E220" i="25"/>
  <c r="F220" i="25"/>
  <c r="D220" i="25"/>
  <c r="Y331" i="15"/>
  <c r="Y330" i="15"/>
  <c r="AB331" i="15"/>
  <c r="AB330" i="15"/>
  <c r="AB349" i="15"/>
  <c r="Y347" i="15"/>
  <c r="Z347" i="15"/>
  <c r="AA347" i="15"/>
  <c r="AA349" i="15"/>
  <c r="Z331" i="15"/>
  <c r="Z330" i="15"/>
  <c r="AB346" i="15"/>
  <c r="AA346" i="15"/>
  <c r="Y346" i="15"/>
  <c r="Z345" i="15"/>
  <c r="AB345" i="15"/>
  <c r="AB335" i="15"/>
  <c r="Z335" i="15"/>
  <c r="Y345" i="15"/>
  <c r="AA335" i="15"/>
  <c r="AA333" i="15"/>
  <c r="Y348" i="15"/>
  <c r="Z334" i="15"/>
  <c r="Y334" i="15"/>
  <c r="Z351" i="15"/>
  <c r="AA351" i="15"/>
  <c r="AB351" i="15"/>
  <c r="Y351" i="15"/>
  <c r="Z337" i="15"/>
  <c r="AA332" i="15"/>
  <c r="AB348" i="15"/>
  <c r="AA334" i="15"/>
  <c r="AB332" i="15"/>
  <c r="Z348" i="15"/>
  <c r="C58" i="17" a="1"/>
  <c r="C58" i="17"/>
  <c r="Y339" i="15"/>
  <c r="AB337" i="15"/>
  <c r="Y350" i="15"/>
  <c r="Z350" i="15"/>
  <c r="AA350" i="15"/>
  <c r="AB350" i="15"/>
  <c r="Y337" i="15"/>
  <c r="Z342" i="15"/>
  <c r="Z339" i="15"/>
  <c r="Z349" i="15"/>
  <c r="AA339" i="15"/>
  <c r="Y338" i="15"/>
  <c r="Y332" i="15"/>
  <c r="Y340" i="15"/>
  <c r="Y341" i="15"/>
  <c r="AA341" i="15"/>
  <c r="AB341" i="15"/>
  <c r="Z338" i="15"/>
  <c r="D41" i="17" a="1"/>
  <c r="AB340" i="15"/>
  <c r="Y333" i="15"/>
  <c r="Z333" i="15"/>
  <c r="AB342" i="15"/>
  <c r="AA338" i="15"/>
  <c r="AA342" i="15"/>
  <c r="Z340" i="15"/>
  <c r="C8" i="20"/>
  <c r="K11" i="20"/>
  <c r="M28" i="18"/>
  <c r="M25" i="18"/>
  <c r="M21" i="18"/>
  <c r="M17" i="18"/>
  <c r="M29" i="18"/>
  <c r="M13" i="18"/>
  <c r="M24" i="18"/>
  <c r="M9" i="18"/>
  <c r="M20" i="18"/>
  <c r="M16" i="18"/>
  <c r="M12" i="18"/>
  <c r="AL29" i="20"/>
  <c r="AV29" i="20"/>
  <c r="C59" i="17"/>
  <c r="T19" i="20"/>
  <c r="AC19" i="20"/>
  <c r="AL19" i="20"/>
  <c r="AV19" i="20"/>
  <c r="AL35" i="20"/>
  <c r="AV35" i="20"/>
  <c r="AL23" i="20"/>
  <c r="AV23" i="20"/>
  <c r="M31" i="18"/>
  <c r="M27" i="18"/>
  <c r="M23" i="18"/>
  <c r="M19" i="18"/>
  <c r="M15" i="18"/>
  <c r="M11" i="18"/>
  <c r="M30" i="18"/>
  <c r="M26" i="18"/>
  <c r="M22" i="18"/>
  <c r="M18" i="18"/>
  <c r="M14" i="18"/>
  <c r="M10" i="18"/>
  <c r="T35" i="20"/>
  <c r="AC35" i="20"/>
  <c r="T23" i="20"/>
  <c r="AC23" i="20"/>
  <c r="T29" i="20"/>
  <c r="AC29" i="20"/>
  <c r="D14" i="20"/>
  <c r="M14" i="20"/>
  <c r="V14" i="20"/>
  <c r="K16" i="20"/>
  <c r="D30" i="20"/>
  <c r="K32" i="20"/>
  <c r="D24" i="20"/>
  <c r="AE24" i="20"/>
  <c r="AO24" i="20"/>
  <c r="K26" i="20"/>
  <c r="D20" i="20"/>
  <c r="AE20" i="20"/>
  <c r="AO20" i="20"/>
  <c r="K22" i="20"/>
  <c r="D16" i="20"/>
  <c r="M16" i="20"/>
  <c r="V16" i="20"/>
  <c r="K18" i="20"/>
  <c r="W345" i="15"/>
  <c r="X345" i="15"/>
  <c r="W343" i="15"/>
  <c r="W341" i="15"/>
  <c r="X341" i="15"/>
  <c r="W339" i="15"/>
  <c r="X339" i="15"/>
  <c r="W337" i="15"/>
  <c r="X337" i="15"/>
  <c r="W335" i="15"/>
  <c r="X335" i="15"/>
  <c r="W333" i="15"/>
  <c r="X333" i="15"/>
  <c r="W347" i="15"/>
  <c r="X347" i="15"/>
  <c r="W331" i="15"/>
  <c r="X331" i="15"/>
  <c r="X330" i="15"/>
  <c r="W346" i="15"/>
  <c r="X346" i="15"/>
  <c r="W344" i="15"/>
  <c r="X344" i="15"/>
  <c r="W342" i="15"/>
  <c r="X342" i="15"/>
  <c r="W340" i="15"/>
  <c r="X340" i="15"/>
  <c r="W338" i="15"/>
  <c r="X338" i="15"/>
  <c r="W336" i="15"/>
  <c r="X336" i="15"/>
  <c r="W334" i="15"/>
  <c r="X334" i="15"/>
  <c r="W332" i="15"/>
  <c r="X332" i="15"/>
  <c r="W348" i="15"/>
  <c r="X348" i="15"/>
  <c r="C28" i="20"/>
  <c r="C7" i="20"/>
  <c r="C20" i="21"/>
  <c r="E22" i="21"/>
  <c r="C18" i="21"/>
  <c r="E19" i="21"/>
  <c r="C11" i="20"/>
  <c r="C30" i="21"/>
  <c r="D31" i="21"/>
  <c r="C28" i="21"/>
  <c r="C9" i="21"/>
  <c r="C15" i="21"/>
  <c r="D16" i="21"/>
  <c r="C26" i="21"/>
  <c r="AB26" i="21"/>
  <c r="AJ26" i="21"/>
  <c r="C35" i="21"/>
  <c r="C34" i="21"/>
  <c r="C14" i="21"/>
  <c r="D15" i="21"/>
  <c r="C24" i="21"/>
  <c r="D25" i="21"/>
  <c r="C33" i="20"/>
  <c r="C27" i="20"/>
  <c r="T27" i="20"/>
  <c r="AC27" i="20"/>
  <c r="C23" i="21"/>
  <c r="D24" i="21"/>
  <c r="C10" i="21"/>
  <c r="C12" i="20"/>
  <c r="C25" i="20"/>
  <c r="T25" i="20"/>
  <c r="AC25" i="20"/>
  <c r="C21" i="20"/>
  <c r="T21" i="20"/>
  <c r="AC21" i="20"/>
  <c r="C31" i="21"/>
  <c r="D32" i="21"/>
  <c r="C22" i="21"/>
  <c r="AB22" i="21"/>
  <c r="AJ22" i="21"/>
  <c r="C32" i="21"/>
  <c r="D33" i="21"/>
  <c r="C16" i="21"/>
  <c r="C17" i="20"/>
  <c r="T17" i="20"/>
  <c r="AC17" i="20"/>
  <c r="C13" i="21"/>
  <c r="D14" i="21"/>
  <c r="C19" i="21"/>
  <c r="D20" i="21"/>
  <c r="C7" i="21"/>
  <c r="D8" i="21"/>
  <c r="C10" i="20"/>
  <c r="C29" i="21"/>
  <c r="C37" i="21"/>
  <c r="C37" i="20"/>
  <c r="D59" i="17"/>
  <c r="C36" i="20"/>
  <c r="C36" i="21"/>
  <c r="E36" i="20"/>
  <c r="D28" i="21"/>
  <c r="D34" i="21"/>
  <c r="D10" i="20"/>
  <c r="D36" i="20"/>
  <c r="D32" i="20"/>
  <c r="AE32" i="20"/>
  <c r="AO32" i="20"/>
  <c r="S92" i="15"/>
  <c r="L92" i="15"/>
  <c r="D35" i="20"/>
  <c r="D27" i="20"/>
  <c r="E33" i="20"/>
  <c r="D33" i="20"/>
  <c r="E25" i="20"/>
  <c r="D25" i="20"/>
  <c r="E21" i="20"/>
  <c r="D21" i="20"/>
  <c r="D17" i="20"/>
  <c r="E17" i="20"/>
  <c r="D13" i="21"/>
  <c r="L12" i="21"/>
  <c r="T12" i="21"/>
  <c r="AB12" i="21"/>
  <c r="AJ12" i="21"/>
  <c r="E13" i="21"/>
  <c r="D23" i="20"/>
  <c r="E24" i="20"/>
  <c r="F25" i="20"/>
  <c r="D19" i="20"/>
  <c r="E20" i="20"/>
  <c r="F21" i="20"/>
  <c r="E16" i="20"/>
  <c r="F17" i="20"/>
  <c r="D15" i="20"/>
  <c r="G17" i="20"/>
  <c r="F16" i="20"/>
  <c r="E15" i="20"/>
  <c r="D58" i="17"/>
  <c r="E58" i="17"/>
  <c r="AI218" i="15"/>
  <c r="AI219" i="15"/>
  <c r="AD214" i="15"/>
  <c r="E32" i="20"/>
  <c r="AF32" i="20"/>
  <c r="AP32" i="20"/>
  <c r="E31" i="20"/>
  <c r="AF31" i="20"/>
  <c r="AP31" i="20"/>
  <c r="D31" i="20"/>
  <c r="M31" i="20"/>
  <c r="V31" i="20"/>
  <c r="F33" i="20"/>
  <c r="O33" i="20"/>
  <c r="X33" i="20"/>
  <c r="G33" i="20"/>
  <c r="P33" i="20"/>
  <c r="Y33" i="20"/>
  <c r="AL34" i="20"/>
  <c r="AV34" i="20"/>
  <c r="M30" i="20"/>
  <c r="V30" i="20"/>
  <c r="L8" i="21"/>
  <c r="T8" i="21"/>
  <c r="H39" i="20"/>
  <c r="Q39" i="20"/>
  <c r="Z39" i="20"/>
  <c r="G38" i="20"/>
  <c r="AH38" i="20"/>
  <c r="AR38" i="20"/>
  <c r="H38" i="21"/>
  <c r="P38" i="21"/>
  <c r="X38" i="21"/>
  <c r="H38" i="20"/>
  <c r="K13" i="20"/>
  <c r="T13" i="20"/>
  <c r="AC13" i="20"/>
  <c r="J38" i="20"/>
  <c r="I41" i="20"/>
  <c r="F43" i="18"/>
  <c r="F42" i="18"/>
  <c r="J39" i="20"/>
  <c r="D37" i="20"/>
  <c r="AE37" i="20"/>
  <c r="AO37" i="20"/>
  <c r="E38" i="20"/>
  <c r="F39" i="20"/>
  <c r="K39" i="20"/>
  <c r="G40" i="20"/>
  <c r="H41" i="20"/>
  <c r="T12" i="20"/>
  <c r="AC12" i="20"/>
  <c r="J40" i="20"/>
  <c r="D36" i="21"/>
  <c r="AB36" i="21"/>
  <c r="AJ36" i="21"/>
  <c r="F38" i="21"/>
  <c r="G39" i="21"/>
  <c r="AG41" i="20"/>
  <c r="AQ41" i="20"/>
  <c r="O41" i="20"/>
  <c r="X41" i="20"/>
  <c r="H40" i="20"/>
  <c r="I43" i="18"/>
  <c r="I42" i="18"/>
  <c r="D30" i="21"/>
  <c r="L30" i="21"/>
  <c r="T30" i="21"/>
  <c r="I39" i="21"/>
  <c r="D29" i="21"/>
  <c r="AB29" i="21"/>
  <c r="AJ29" i="21"/>
  <c r="I38" i="21"/>
  <c r="J41" i="20"/>
  <c r="D11" i="21"/>
  <c r="AB11" i="21"/>
  <c r="AJ11" i="21"/>
  <c r="J39" i="21"/>
  <c r="AL41" i="20"/>
  <c r="AV41" i="20"/>
  <c r="T41" i="20"/>
  <c r="AC41" i="20"/>
  <c r="I38" i="20"/>
  <c r="AF40" i="20"/>
  <c r="AP40" i="20"/>
  <c r="N40" i="20"/>
  <c r="W40" i="20"/>
  <c r="G39" i="20"/>
  <c r="J42" i="18"/>
  <c r="L43" i="18"/>
  <c r="L42" i="18"/>
  <c r="J43" i="18"/>
  <c r="G43" i="18"/>
  <c r="G42" i="18"/>
  <c r="D37" i="21"/>
  <c r="AB37" i="21"/>
  <c r="AJ37" i="21"/>
  <c r="E38" i="21"/>
  <c r="F39" i="21"/>
  <c r="E35" i="21"/>
  <c r="M35" i="21"/>
  <c r="U35" i="21"/>
  <c r="G38" i="21"/>
  <c r="H39" i="21"/>
  <c r="I39" i="20"/>
  <c r="T38" i="20"/>
  <c r="AC38" i="20"/>
  <c r="AL38" i="20"/>
  <c r="AV38" i="20"/>
  <c r="T37" i="20"/>
  <c r="AC37" i="20"/>
  <c r="K40" i="20"/>
  <c r="D38" i="20"/>
  <c r="E39" i="20"/>
  <c r="F40" i="20"/>
  <c r="G41" i="20"/>
  <c r="D38" i="21"/>
  <c r="E39" i="21"/>
  <c r="D10" i="21"/>
  <c r="AB10" i="21"/>
  <c r="AJ10" i="21"/>
  <c r="J38" i="21"/>
  <c r="M39" i="20"/>
  <c r="V39" i="20"/>
  <c r="AE39" i="20"/>
  <c r="AO39" i="20"/>
  <c r="F38" i="20"/>
  <c r="K33" i="20"/>
  <c r="T33" i="20"/>
  <c r="AC33" i="20"/>
  <c r="I40" i="20"/>
  <c r="S219" i="25"/>
  <c r="O367" i="25"/>
  <c r="P367" i="25"/>
  <c r="Q367" i="25"/>
  <c r="AA220" i="25"/>
  <c r="P138" i="25"/>
  <c r="AB220" i="25"/>
  <c r="Q138" i="25"/>
  <c r="D179" i="25"/>
  <c r="AB180" i="25"/>
  <c r="AE180" i="25"/>
  <c r="L138" i="25"/>
  <c r="X220" i="25"/>
  <c r="M138" i="25"/>
  <c r="S98" i="25"/>
  <c r="M98" i="25"/>
  <c r="Y220" i="25"/>
  <c r="N138" i="25"/>
  <c r="Z220" i="25"/>
  <c r="O138" i="25"/>
  <c r="R138" i="25"/>
  <c r="AC331" i="15"/>
  <c r="AC332" i="15"/>
  <c r="AC333" i="15"/>
  <c r="AC334" i="15"/>
  <c r="AC335" i="15"/>
  <c r="AC336" i="15"/>
  <c r="AC337" i="15"/>
  <c r="AC338" i="15"/>
  <c r="AC339" i="15"/>
  <c r="AC340" i="15"/>
  <c r="AC341" i="15"/>
  <c r="AC342" i="15"/>
  <c r="AC343" i="15"/>
  <c r="AC344" i="15"/>
  <c r="AC345" i="15"/>
  <c r="AC346" i="15"/>
  <c r="AC347" i="15"/>
  <c r="AC348" i="15"/>
  <c r="AC349" i="15"/>
  <c r="AC350" i="15"/>
  <c r="AC351" i="15"/>
  <c r="AC352" i="15"/>
  <c r="AC353" i="15"/>
  <c r="D41" i="17"/>
  <c r="D42" i="17"/>
  <c r="D47" i="17"/>
  <c r="D46" i="17"/>
  <c r="D45" i="17"/>
  <c r="D44" i="17"/>
  <c r="D43" i="17"/>
  <c r="D55" i="17"/>
  <c r="D53" i="17"/>
  <c r="D54" i="17"/>
  <c r="D52" i="17"/>
  <c r="D51" i="17"/>
  <c r="D50" i="17"/>
  <c r="D49" i="17"/>
  <c r="D48" i="17"/>
  <c r="C41" i="17" a="1"/>
  <c r="C54" i="17"/>
  <c r="I40" i="18"/>
  <c r="I41" i="18"/>
  <c r="L40" i="18"/>
  <c r="L41" i="18"/>
  <c r="J41" i="18"/>
  <c r="M24" i="20"/>
  <c r="V24" i="20"/>
  <c r="AE30" i="20"/>
  <c r="AO30" i="20"/>
  <c r="AE16" i="20"/>
  <c r="AO16" i="20"/>
  <c r="AE14" i="20"/>
  <c r="AO14" i="20"/>
  <c r="M20" i="20"/>
  <c r="V20" i="20"/>
  <c r="D9" i="20"/>
  <c r="M9" i="20"/>
  <c r="V9" i="20"/>
  <c r="I9" i="18"/>
  <c r="E10" i="20"/>
  <c r="N10" i="20"/>
  <c r="W10" i="20"/>
  <c r="T11" i="20"/>
  <c r="AC11" i="20"/>
  <c r="J40" i="18"/>
  <c r="X343" i="15"/>
  <c r="AL11" i="20"/>
  <c r="AV11" i="20"/>
  <c r="AL12" i="20"/>
  <c r="AV12" i="20"/>
  <c r="AL25" i="20"/>
  <c r="AV25" i="20"/>
  <c r="AL37" i="20"/>
  <c r="AV37" i="20"/>
  <c r="T18" i="20"/>
  <c r="AC18" i="20"/>
  <c r="AL18" i="20"/>
  <c r="AV18" i="20"/>
  <c r="T22" i="20"/>
  <c r="AC22" i="20"/>
  <c r="AL22" i="20"/>
  <c r="AV22" i="20"/>
  <c r="T26" i="20"/>
  <c r="AC26" i="20"/>
  <c r="AL26" i="20"/>
  <c r="AV26" i="20"/>
  <c r="T32" i="20"/>
  <c r="AC32" i="20"/>
  <c r="AL32" i="20"/>
  <c r="AV32" i="20"/>
  <c r="T16" i="20"/>
  <c r="AC16" i="20"/>
  <c r="AL16" i="20"/>
  <c r="AV16" i="20"/>
  <c r="AL27" i="20"/>
  <c r="AV27" i="20"/>
  <c r="AL21" i="20"/>
  <c r="AV21" i="20"/>
  <c r="AL17" i="20"/>
  <c r="AV17" i="20"/>
  <c r="D18" i="20"/>
  <c r="M18" i="20"/>
  <c r="V18" i="20"/>
  <c r="K20" i="20"/>
  <c r="D22" i="20"/>
  <c r="AE22" i="20"/>
  <c r="AO22" i="20"/>
  <c r="K24" i="20"/>
  <c r="E14" i="20"/>
  <c r="AF14" i="20"/>
  <c r="AP14" i="20"/>
  <c r="K15" i="20"/>
  <c r="E35" i="20"/>
  <c r="N35" i="20"/>
  <c r="W35" i="20"/>
  <c r="K36" i="20"/>
  <c r="D12" i="20"/>
  <c r="M12" i="20"/>
  <c r="V12" i="20"/>
  <c r="K14" i="20"/>
  <c r="D26" i="20"/>
  <c r="M26" i="20"/>
  <c r="V26" i="20"/>
  <c r="K28" i="20"/>
  <c r="D28" i="20"/>
  <c r="AE28" i="20"/>
  <c r="AO28" i="20"/>
  <c r="K30" i="20"/>
  <c r="D8" i="20"/>
  <c r="M8" i="20"/>
  <c r="V8" i="20"/>
  <c r="K10" i="20"/>
  <c r="E30" i="20"/>
  <c r="AF30" i="20"/>
  <c r="AP30" i="20"/>
  <c r="K31" i="20"/>
  <c r="AE214" i="15"/>
  <c r="W330" i="15"/>
  <c r="D29" i="20"/>
  <c r="AE29" i="20"/>
  <c r="AO29" i="20"/>
  <c r="F23" i="18"/>
  <c r="F40" i="18"/>
  <c r="G9" i="18"/>
  <c r="G40" i="18"/>
  <c r="H33" i="20"/>
  <c r="Q33" i="20"/>
  <c r="Z33" i="20"/>
  <c r="F31" i="20"/>
  <c r="AG31" i="20"/>
  <c r="AQ31" i="20"/>
  <c r="G32" i="20"/>
  <c r="AH32" i="20"/>
  <c r="AR32" i="20"/>
  <c r="J10" i="20"/>
  <c r="F10" i="20"/>
  <c r="O10" i="20"/>
  <c r="X10" i="20"/>
  <c r="J9" i="20"/>
  <c r="S9" i="20"/>
  <c r="AB9" i="20"/>
  <c r="E9" i="20"/>
  <c r="N9" i="20"/>
  <c r="W9" i="20"/>
  <c r="J8" i="20"/>
  <c r="S8" i="20"/>
  <c r="AB8" i="20"/>
  <c r="G11" i="20"/>
  <c r="AH11" i="20"/>
  <c r="AR11" i="20"/>
  <c r="L16" i="21"/>
  <c r="T16" i="21"/>
  <c r="E20" i="21"/>
  <c r="AC20" i="21"/>
  <c r="AK20" i="21"/>
  <c r="F28" i="21"/>
  <c r="N28" i="21"/>
  <c r="V28" i="21"/>
  <c r="G27" i="20"/>
  <c r="AH27" i="20"/>
  <c r="AR27" i="20"/>
  <c r="E10" i="21"/>
  <c r="AC10" i="21"/>
  <c r="AK10" i="21"/>
  <c r="L18" i="21"/>
  <c r="T18" i="21"/>
  <c r="D19" i="21"/>
  <c r="L19" i="21"/>
  <c r="T19" i="21"/>
  <c r="D34" i="20"/>
  <c r="M34" i="20"/>
  <c r="V34" i="20"/>
  <c r="J27" i="18"/>
  <c r="D17" i="21"/>
  <c r="L17" i="21"/>
  <c r="T17" i="21"/>
  <c r="H25" i="20"/>
  <c r="Q25" i="20"/>
  <c r="Z25" i="20"/>
  <c r="F22" i="20"/>
  <c r="AG22" i="20"/>
  <c r="AQ22" i="20"/>
  <c r="G28" i="20"/>
  <c r="AH28" i="20"/>
  <c r="AR28" i="20"/>
  <c r="L28" i="21"/>
  <c r="T28" i="21"/>
  <c r="L38" i="18"/>
  <c r="H19" i="20"/>
  <c r="Q19" i="20"/>
  <c r="Z19" i="20"/>
  <c r="G21" i="20"/>
  <c r="AH21" i="20"/>
  <c r="AR21" i="20"/>
  <c r="J30" i="18"/>
  <c r="E28" i="21"/>
  <c r="M28" i="21"/>
  <c r="U28" i="21"/>
  <c r="E12" i="21"/>
  <c r="M12" i="21"/>
  <c r="U12" i="21"/>
  <c r="AB18" i="21"/>
  <c r="AJ18" i="21"/>
  <c r="F33" i="18"/>
  <c r="F21" i="21"/>
  <c r="AD21" i="21"/>
  <c r="AL21" i="21"/>
  <c r="G16" i="20"/>
  <c r="AH16" i="20"/>
  <c r="AR16" i="20"/>
  <c r="D21" i="21"/>
  <c r="AB21" i="21"/>
  <c r="AJ21" i="21"/>
  <c r="I33" i="21"/>
  <c r="Q33" i="21"/>
  <c r="Y33" i="21"/>
  <c r="F36" i="21"/>
  <c r="H31" i="20"/>
  <c r="AI31" i="20"/>
  <c r="AS31" i="20"/>
  <c r="G28" i="18"/>
  <c r="G23" i="18"/>
  <c r="I21" i="18"/>
  <c r="L20" i="21"/>
  <c r="T20" i="21"/>
  <c r="G29" i="21"/>
  <c r="O29" i="21"/>
  <c r="W29" i="21"/>
  <c r="F14" i="20"/>
  <c r="O14" i="20"/>
  <c r="X14" i="20"/>
  <c r="H33" i="21"/>
  <c r="P33" i="21"/>
  <c r="X33" i="21"/>
  <c r="E29" i="21"/>
  <c r="AC29" i="21"/>
  <c r="AK29" i="21"/>
  <c r="G25" i="20"/>
  <c r="AH25" i="20"/>
  <c r="AR25" i="20"/>
  <c r="D35" i="21"/>
  <c r="L35" i="21"/>
  <c r="T35" i="21"/>
  <c r="E29" i="20"/>
  <c r="N29" i="20"/>
  <c r="W29" i="20"/>
  <c r="I33" i="18"/>
  <c r="AB32" i="21"/>
  <c r="AJ32" i="21"/>
  <c r="G34" i="21"/>
  <c r="O34" i="21"/>
  <c r="W34" i="21"/>
  <c r="I26" i="21"/>
  <c r="AG26" i="21"/>
  <c r="AO26" i="21"/>
  <c r="AB20" i="21"/>
  <c r="AJ20" i="21"/>
  <c r="H29" i="21"/>
  <c r="AF29" i="21"/>
  <c r="AN29" i="21"/>
  <c r="G27" i="21"/>
  <c r="O27" i="21"/>
  <c r="W27" i="21"/>
  <c r="G18" i="20"/>
  <c r="AH18" i="20"/>
  <c r="AR18" i="20"/>
  <c r="H27" i="20"/>
  <c r="AI27" i="20"/>
  <c r="AS27" i="20"/>
  <c r="J11" i="18"/>
  <c r="J14" i="18"/>
  <c r="H31" i="21"/>
  <c r="AF31" i="21"/>
  <c r="AN31" i="21"/>
  <c r="F29" i="21"/>
  <c r="AD29" i="21"/>
  <c r="AL29" i="21"/>
  <c r="E27" i="21"/>
  <c r="M27" i="21"/>
  <c r="U27" i="21"/>
  <c r="D27" i="21"/>
  <c r="AB27" i="21"/>
  <c r="AJ27" i="21"/>
  <c r="F11" i="21"/>
  <c r="N11" i="21"/>
  <c r="V11" i="21"/>
  <c r="H27" i="21"/>
  <c r="P27" i="21"/>
  <c r="X27" i="21"/>
  <c r="H35" i="20"/>
  <c r="Q35" i="20"/>
  <c r="Z35" i="20"/>
  <c r="G11" i="21"/>
  <c r="AE11" i="21"/>
  <c r="L26" i="21"/>
  <c r="T26" i="21"/>
  <c r="F14" i="18"/>
  <c r="AB14" i="21"/>
  <c r="AJ14" i="21"/>
  <c r="F12" i="20"/>
  <c r="O12" i="20"/>
  <c r="X12" i="20"/>
  <c r="G22" i="20"/>
  <c r="P22" i="20"/>
  <c r="Y22" i="20"/>
  <c r="F15" i="21"/>
  <c r="N15" i="21"/>
  <c r="V15" i="21"/>
  <c r="G31" i="20"/>
  <c r="AH31" i="20"/>
  <c r="AR31" i="20"/>
  <c r="F29" i="20"/>
  <c r="O29" i="20"/>
  <c r="X29" i="20"/>
  <c r="G25" i="18"/>
  <c r="J30" i="21"/>
  <c r="R30" i="21"/>
  <c r="Z30" i="21"/>
  <c r="L34" i="21"/>
  <c r="T34" i="21"/>
  <c r="H30" i="20"/>
  <c r="AI30" i="20"/>
  <c r="AS30" i="20"/>
  <c r="AB24" i="21"/>
  <c r="AJ24" i="21"/>
  <c r="G15" i="20"/>
  <c r="P15" i="20"/>
  <c r="Y15" i="20"/>
  <c r="F15" i="20"/>
  <c r="AG15" i="20"/>
  <c r="AQ15" i="20"/>
  <c r="H21" i="21"/>
  <c r="AF21" i="21"/>
  <c r="AN21" i="21"/>
  <c r="E17" i="21"/>
  <c r="AC17" i="21"/>
  <c r="AK17" i="21"/>
  <c r="F27" i="21"/>
  <c r="AD27" i="21"/>
  <c r="AL27" i="21"/>
  <c r="E26" i="21"/>
  <c r="M26" i="21"/>
  <c r="U26" i="21"/>
  <c r="G28" i="21"/>
  <c r="O28" i="21"/>
  <c r="W28" i="21"/>
  <c r="G35" i="21"/>
  <c r="AE35" i="21"/>
  <c r="AM35" i="21"/>
  <c r="F13" i="20"/>
  <c r="AG13" i="20"/>
  <c r="AQ13" i="20"/>
  <c r="I24" i="20"/>
  <c r="AJ24" i="20"/>
  <c r="AT24" i="20"/>
  <c r="E23" i="20"/>
  <c r="AF23" i="20"/>
  <c r="AP23" i="20"/>
  <c r="E36" i="21"/>
  <c r="F14" i="21"/>
  <c r="N14" i="21"/>
  <c r="V14" i="21"/>
  <c r="H32" i="20"/>
  <c r="Q32" i="20"/>
  <c r="Z32" i="20"/>
  <c r="F30" i="20"/>
  <c r="AG30" i="20"/>
  <c r="AQ30" i="20"/>
  <c r="H14" i="21"/>
  <c r="AF14" i="21"/>
  <c r="AN14" i="21"/>
  <c r="I23" i="21"/>
  <c r="AG23" i="21"/>
  <c r="AO23" i="21"/>
  <c r="G30" i="20"/>
  <c r="P30" i="20"/>
  <c r="Y30" i="20"/>
  <c r="E28" i="20"/>
  <c r="AF28" i="20"/>
  <c r="AP28" i="20"/>
  <c r="G12" i="18"/>
  <c r="L22" i="21"/>
  <c r="T22" i="21"/>
  <c r="L24" i="21"/>
  <c r="T24" i="21"/>
  <c r="H13" i="20"/>
  <c r="Q13" i="20"/>
  <c r="Z13" i="20"/>
  <c r="H16" i="20"/>
  <c r="Q16" i="20"/>
  <c r="Z16" i="20"/>
  <c r="E13" i="20"/>
  <c r="N13" i="20"/>
  <c r="W13" i="20"/>
  <c r="H17" i="20"/>
  <c r="Q17" i="20"/>
  <c r="Z17" i="20"/>
  <c r="D13" i="20"/>
  <c r="AE13" i="20"/>
  <c r="AO13" i="20"/>
  <c r="F18" i="21"/>
  <c r="AD18" i="21"/>
  <c r="AL18" i="21"/>
  <c r="F19" i="21"/>
  <c r="AD19" i="21"/>
  <c r="AL19" i="21"/>
  <c r="G19" i="21"/>
  <c r="O19" i="21"/>
  <c r="W19" i="21"/>
  <c r="E18" i="21"/>
  <c r="M18" i="21"/>
  <c r="U18" i="21"/>
  <c r="F23" i="21"/>
  <c r="AD23" i="21"/>
  <c r="AL23" i="21"/>
  <c r="G23" i="21"/>
  <c r="O23" i="21"/>
  <c r="W23" i="21"/>
  <c r="E11" i="20"/>
  <c r="N11" i="20"/>
  <c r="W11" i="20"/>
  <c r="H23" i="20"/>
  <c r="AI23" i="20"/>
  <c r="AS23" i="20"/>
  <c r="H26" i="20"/>
  <c r="AI26" i="20"/>
  <c r="AS26" i="20"/>
  <c r="F24" i="20"/>
  <c r="O24" i="20"/>
  <c r="X24" i="20"/>
  <c r="E14" i="21"/>
  <c r="AC14" i="21"/>
  <c r="AK14" i="21"/>
  <c r="I21" i="21"/>
  <c r="Q21" i="21"/>
  <c r="Y21" i="21"/>
  <c r="I26" i="20"/>
  <c r="AJ26" i="20"/>
  <c r="AT26" i="20"/>
  <c r="F23" i="20"/>
  <c r="O23" i="20"/>
  <c r="X23" i="20"/>
  <c r="H24" i="20"/>
  <c r="AI24" i="20"/>
  <c r="AS24" i="20"/>
  <c r="G14" i="21"/>
  <c r="O14" i="21"/>
  <c r="W14" i="21"/>
  <c r="J29" i="21"/>
  <c r="AH29" i="21"/>
  <c r="AP29" i="21"/>
  <c r="G20" i="18"/>
  <c r="G36" i="18"/>
  <c r="J20" i="21"/>
  <c r="AH20" i="21"/>
  <c r="AP20" i="21"/>
  <c r="G27" i="18"/>
  <c r="I36" i="20"/>
  <c r="R36" i="20"/>
  <c r="AA36" i="20"/>
  <c r="L32" i="21"/>
  <c r="T32" i="21"/>
  <c r="AB8" i="21"/>
  <c r="I22" i="20"/>
  <c r="R22" i="20"/>
  <c r="AA22" i="20"/>
  <c r="I21" i="20"/>
  <c r="R21" i="20"/>
  <c r="AA21" i="20"/>
  <c r="G20" i="21"/>
  <c r="O20" i="21"/>
  <c r="W20" i="21"/>
  <c r="H25" i="21"/>
  <c r="AF25" i="21"/>
  <c r="AN25" i="21"/>
  <c r="I29" i="21"/>
  <c r="Q29" i="21"/>
  <c r="Y29" i="21"/>
  <c r="H28" i="21"/>
  <c r="AF28" i="21"/>
  <c r="AN28" i="21"/>
  <c r="F26" i="21"/>
  <c r="N26" i="21"/>
  <c r="V26" i="21"/>
  <c r="E25" i="21"/>
  <c r="AC25" i="21"/>
  <c r="AK25" i="21"/>
  <c r="H32" i="21"/>
  <c r="P32" i="21"/>
  <c r="X32" i="21"/>
  <c r="G31" i="21"/>
  <c r="AE31" i="21"/>
  <c r="AM31" i="21"/>
  <c r="E30" i="21"/>
  <c r="M30" i="21"/>
  <c r="U30" i="21"/>
  <c r="F35" i="21"/>
  <c r="AD35" i="21"/>
  <c r="AL35" i="21"/>
  <c r="E33" i="21"/>
  <c r="M33" i="21"/>
  <c r="U33" i="21"/>
  <c r="I28" i="20"/>
  <c r="AJ28" i="20"/>
  <c r="AT28" i="20"/>
  <c r="I27" i="20"/>
  <c r="AJ27" i="20"/>
  <c r="AT27" i="20"/>
  <c r="E19" i="20"/>
  <c r="N19" i="20"/>
  <c r="W19" i="20"/>
  <c r="L34" i="18"/>
  <c r="J19" i="18"/>
  <c r="J35" i="18"/>
  <c r="J22" i="18"/>
  <c r="J9" i="18"/>
  <c r="F33" i="21"/>
  <c r="N33" i="21"/>
  <c r="V33" i="21"/>
  <c r="H35" i="21"/>
  <c r="AF35" i="21"/>
  <c r="AN35" i="21"/>
  <c r="E32" i="21"/>
  <c r="M32" i="21"/>
  <c r="U32" i="21"/>
  <c r="H13" i="21"/>
  <c r="P13" i="21"/>
  <c r="X13" i="21"/>
  <c r="H17" i="21"/>
  <c r="P17" i="21"/>
  <c r="X17" i="21"/>
  <c r="G15" i="21"/>
  <c r="O15" i="21"/>
  <c r="W15" i="21"/>
  <c r="E18" i="20"/>
  <c r="AF18" i="20"/>
  <c r="AP18" i="20"/>
  <c r="G20" i="20"/>
  <c r="AH20" i="20"/>
  <c r="AR20" i="20"/>
  <c r="F18" i="20"/>
  <c r="O18" i="20"/>
  <c r="X18" i="20"/>
  <c r="I34" i="20"/>
  <c r="R34" i="20"/>
  <c r="AA34" i="20"/>
  <c r="E26" i="20"/>
  <c r="AF26" i="20"/>
  <c r="AP26" i="20"/>
  <c r="I33" i="20"/>
  <c r="AJ33" i="20"/>
  <c r="AT33" i="20"/>
  <c r="F35" i="20"/>
  <c r="O35" i="20"/>
  <c r="X35" i="20"/>
  <c r="F34" i="20"/>
  <c r="O34" i="20"/>
  <c r="X34" i="20"/>
  <c r="E11" i="21"/>
  <c r="M11" i="21"/>
  <c r="U11" i="21"/>
  <c r="F12" i="21"/>
  <c r="N12" i="21"/>
  <c r="V12" i="21"/>
  <c r="F17" i="21"/>
  <c r="N17" i="21"/>
  <c r="V17" i="21"/>
  <c r="G17" i="21"/>
  <c r="AE17" i="21"/>
  <c r="AM17" i="21"/>
  <c r="G21" i="21"/>
  <c r="AE21" i="21"/>
  <c r="AM21" i="21"/>
  <c r="I32" i="21"/>
  <c r="AG32" i="21"/>
  <c r="AO32" i="21"/>
  <c r="F28" i="20"/>
  <c r="AG28" i="20"/>
  <c r="AQ28" i="20"/>
  <c r="E9" i="21"/>
  <c r="AC9" i="21"/>
  <c r="F37" i="18"/>
  <c r="F26" i="18"/>
  <c r="J32" i="21"/>
  <c r="R32" i="21"/>
  <c r="Z32" i="21"/>
  <c r="F20" i="18"/>
  <c r="F27" i="18"/>
  <c r="F9" i="18"/>
  <c r="F38" i="18"/>
  <c r="J39" i="18"/>
  <c r="H20" i="21"/>
  <c r="P20" i="21"/>
  <c r="X20" i="21"/>
  <c r="I25" i="21"/>
  <c r="AG25" i="21"/>
  <c r="AO25" i="21"/>
  <c r="H24" i="21"/>
  <c r="P24" i="21"/>
  <c r="X24" i="21"/>
  <c r="F22" i="21"/>
  <c r="AD22" i="21"/>
  <c r="AL22" i="21"/>
  <c r="E21" i="21"/>
  <c r="M21" i="21"/>
  <c r="U21" i="21"/>
  <c r="I30" i="21"/>
  <c r="AG30" i="21"/>
  <c r="AO30" i="21"/>
  <c r="G24" i="21"/>
  <c r="AE24" i="21"/>
  <c r="AM24" i="21"/>
  <c r="I34" i="21"/>
  <c r="Q34" i="21"/>
  <c r="Y34" i="21"/>
  <c r="F31" i="21"/>
  <c r="N31" i="21"/>
  <c r="V31" i="21"/>
  <c r="F30" i="21"/>
  <c r="AD30" i="21"/>
  <c r="AL30" i="21"/>
  <c r="G32" i="21"/>
  <c r="O32" i="21"/>
  <c r="W32" i="21"/>
  <c r="G36" i="21"/>
  <c r="F34" i="21"/>
  <c r="AD34" i="21"/>
  <c r="AL34" i="21"/>
  <c r="H36" i="21"/>
  <c r="E34" i="21"/>
  <c r="M34" i="21"/>
  <c r="U34" i="21"/>
  <c r="H18" i="20"/>
  <c r="Q18" i="20"/>
  <c r="Z18" i="20"/>
  <c r="I23" i="20"/>
  <c r="R23" i="20"/>
  <c r="AA23" i="20"/>
  <c r="H22" i="20"/>
  <c r="AI22" i="20"/>
  <c r="AS22" i="20"/>
  <c r="F20" i="20"/>
  <c r="AG20" i="20"/>
  <c r="AQ20" i="20"/>
  <c r="I32" i="20"/>
  <c r="R32" i="20"/>
  <c r="AA32" i="20"/>
  <c r="G26" i="20"/>
  <c r="P26" i="20"/>
  <c r="Y26" i="20"/>
  <c r="I31" i="20"/>
  <c r="AJ31" i="20"/>
  <c r="AT31" i="20"/>
  <c r="L32" i="18"/>
  <c r="L36" i="18"/>
  <c r="J15" i="18"/>
  <c r="J23" i="18"/>
  <c r="J31" i="18"/>
  <c r="J10" i="18"/>
  <c r="J18" i="18"/>
  <c r="J26" i="18"/>
  <c r="J34" i="18"/>
  <c r="H30" i="21"/>
  <c r="P30" i="21"/>
  <c r="X30" i="21"/>
  <c r="I36" i="21"/>
  <c r="G30" i="21"/>
  <c r="O30" i="21"/>
  <c r="W30" i="21"/>
  <c r="I35" i="21"/>
  <c r="AG35" i="21"/>
  <c r="AO35" i="21"/>
  <c r="H34" i="21"/>
  <c r="AF34" i="21"/>
  <c r="AN34" i="21"/>
  <c r="F32" i="21"/>
  <c r="N32" i="21"/>
  <c r="V32" i="21"/>
  <c r="G33" i="21"/>
  <c r="AE33" i="21"/>
  <c r="AM33" i="21"/>
  <c r="E31" i="21"/>
  <c r="AC31" i="21"/>
  <c r="AK31" i="21"/>
  <c r="G12" i="21"/>
  <c r="AE12" i="21"/>
  <c r="AM12" i="21"/>
  <c r="I18" i="21"/>
  <c r="AG18" i="21"/>
  <c r="AO18" i="21"/>
  <c r="G16" i="21"/>
  <c r="AE16" i="21"/>
  <c r="AM16" i="21"/>
  <c r="I22" i="21"/>
  <c r="AG22" i="21"/>
  <c r="AO22" i="21"/>
  <c r="H16" i="21"/>
  <c r="P16" i="21"/>
  <c r="X16" i="21"/>
  <c r="G19" i="20"/>
  <c r="AH19" i="20"/>
  <c r="AR19" i="20"/>
  <c r="H21" i="20"/>
  <c r="Q21" i="20"/>
  <c r="Z21" i="20"/>
  <c r="F19" i="20"/>
  <c r="AG19" i="20"/>
  <c r="AQ19" i="20"/>
  <c r="H20" i="20"/>
  <c r="Q20" i="20"/>
  <c r="Z20" i="20"/>
  <c r="H29" i="20"/>
  <c r="AI29" i="20"/>
  <c r="AS29" i="20"/>
  <c r="F27" i="20"/>
  <c r="AG27" i="20"/>
  <c r="AQ27" i="20"/>
  <c r="H28" i="20"/>
  <c r="AI28" i="20"/>
  <c r="AS28" i="20"/>
  <c r="F26" i="20"/>
  <c r="AG26" i="20"/>
  <c r="AQ26" i="20"/>
  <c r="E34" i="20"/>
  <c r="N34" i="20"/>
  <c r="W34" i="20"/>
  <c r="G35" i="20"/>
  <c r="P35" i="20"/>
  <c r="Y35" i="20"/>
  <c r="F13" i="21"/>
  <c r="AD13" i="21"/>
  <c r="AL13" i="21"/>
  <c r="I20" i="21"/>
  <c r="Q20" i="21"/>
  <c r="Y20" i="21"/>
  <c r="G13" i="21"/>
  <c r="AE13" i="21"/>
  <c r="AM13" i="21"/>
  <c r="E16" i="21"/>
  <c r="AC16" i="21"/>
  <c r="AK16" i="21"/>
  <c r="H18" i="21"/>
  <c r="AF18" i="21"/>
  <c r="AN18" i="21"/>
  <c r="F16" i="21"/>
  <c r="N16" i="21"/>
  <c r="V16" i="21"/>
  <c r="H22" i="21"/>
  <c r="AF22" i="21"/>
  <c r="AN22" i="21"/>
  <c r="F20" i="21"/>
  <c r="AD20" i="21"/>
  <c r="AL20" i="21"/>
  <c r="H23" i="21"/>
  <c r="P23" i="21"/>
  <c r="X23" i="21"/>
  <c r="I28" i="21"/>
  <c r="Q28" i="21"/>
  <c r="Y28" i="21"/>
  <c r="G22" i="21"/>
  <c r="O22" i="21"/>
  <c r="W22" i="21"/>
  <c r="F25" i="21"/>
  <c r="AD25" i="21"/>
  <c r="AL25" i="21"/>
  <c r="E24" i="21"/>
  <c r="AC24" i="21"/>
  <c r="AK24" i="21"/>
  <c r="G25" i="21"/>
  <c r="O25" i="21"/>
  <c r="W25" i="21"/>
  <c r="I35" i="20"/>
  <c r="AJ35" i="20"/>
  <c r="AT35" i="20"/>
  <c r="G29" i="20"/>
  <c r="P29" i="20"/>
  <c r="Y29" i="20"/>
  <c r="E27" i="20"/>
  <c r="AF27" i="20"/>
  <c r="AP27" i="20"/>
  <c r="G34" i="20"/>
  <c r="AH34" i="20"/>
  <c r="AR34" i="20"/>
  <c r="H34" i="20"/>
  <c r="AI34" i="20"/>
  <c r="AS34" i="20"/>
  <c r="J21" i="21"/>
  <c r="R21" i="21"/>
  <c r="Z21" i="21"/>
  <c r="J13" i="21"/>
  <c r="AH13" i="21"/>
  <c r="AP13" i="21"/>
  <c r="F17" i="18"/>
  <c r="F15" i="18"/>
  <c r="F10" i="18"/>
  <c r="F10" i="21"/>
  <c r="N10" i="21"/>
  <c r="H12" i="21"/>
  <c r="P12" i="21"/>
  <c r="F19" i="18"/>
  <c r="J12" i="21"/>
  <c r="R12" i="21"/>
  <c r="Z12" i="21"/>
  <c r="F30" i="18"/>
  <c r="J9" i="21"/>
  <c r="AH9" i="21"/>
  <c r="AP9" i="21"/>
  <c r="H36" i="20"/>
  <c r="Q36" i="20"/>
  <c r="Z36" i="20"/>
  <c r="G36" i="20"/>
  <c r="AH36" i="20"/>
  <c r="AR36" i="20"/>
  <c r="F36" i="20"/>
  <c r="O36" i="20"/>
  <c r="X36" i="20"/>
  <c r="F36" i="18"/>
  <c r="L14" i="21"/>
  <c r="T14" i="21"/>
  <c r="G26" i="21"/>
  <c r="AE26" i="21"/>
  <c r="AM26" i="21"/>
  <c r="I25" i="20"/>
  <c r="AJ25" i="20"/>
  <c r="AT25" i="20"/>
  <c r="I30" i="20"/>
  <c r="AJ30" i="20"/>
  <c r="AT30" i="20"/>
  <c r="G24" i="20"/>
  <c r="AH24" i="20"/>
  <c r="AR24" i="20"/>
  <c r="E22" i="20"/>
  <c r="AF22" i="20"/>
  <c r="AP22" i="20"/>
  <c r="I29" i="20"/>
  <c r="R29" i="20"/>
  <c r="AA29" i="20"/>
  <c r="G23" i="20"/>
  <c r="AH23" i="20"/>
  <c r="AR23" i="20"/>
  <c r="H15" i="21"/>
  <c r="AF15" i="21"/>
  <c r="AN15" i="21"/>
  <c r="I19" i="21"/>
  <c r="AG19" i="21"/>
  <c r="AO19" i="21"/>
  <c r="H19" i="21"/>
  <c r="AF19" i="21"/>
  <c r="AN19" i="21"/>
  <c r="I24" i="21"/>
  <c r="AG24" i="21"/>
  <c r="AO24" i="21"/>
  <c r="G18" i="21"/>
  <c r="AE18" i="21"/>
  <c r="AM18" i="21"/>
  <c r="E15" i="21"/>
  <c r="AC15" i="21"/>
  <c r="AK15" i="21"/>
  <c r="I27" i="21"/>
  <c r="Q27" i="21"/>
  <c r="Y27" i="21"/>
  <c r="H26" i="21"/>
  <c r="AF26" i="21"/>
  <c r="AN26" i="21"/>
  <c r="F24" i="21"/>
  <c r="N24" i="21"/>
  <c r="V24" i="21"/>
  <c r="D23" i="21"/>
  <c r="L23" i="21"/>
  <c r="T23" i="21"/>
  <c r="E23" i="21"/>
  <c r="M23" i="21"/>
  <c r="U23" i="21"/>
  <c r="J17" i="21"/>
  <c r="AH17" i="21"/>
  <c r="AP17" i="21"/>
  <c r="J25" i="21"/>
  <c r="R25" i="21"/>
  <c r="Z25" i="21"/>
  <c r="J33" i="21"/>
  <c r="AH33" i="21"/>
  <c r="AP33" i="21"/>
  <c r="G16" i="18"/>
  <c r="G24" i="18"/>
  <c r="G32" i="18"/>
  <c r="G17" i="18"/>
  <c r="G33" i="18"/>
  <c r="AB16" i="21"/>
  <c r="AJ16" i="21"/>
  <c r="J26" i="21"/>
  <c r="R26" i="21"/>
  <c r="Z26" i="21"/>
  <c r="G11" i="18"/>
  <c r="I34" i="18"/>
  <c r="G31" i="18"/>
  <c r="J22" i="21"/>
  <c r="R22" i="21"/>
  <c r="Z22" i="21"/>
  <c r="I20" i="18"/>
  <c r="G39" i="18"/>
  <c r="G37" i="20"/>
  <c r="P37" i="20"/>
  <c r="Y37" i="20"/>
  <c r="I31" i="21"/>
  <c r="AG31" i="21"/>
  <c r="AO31" i="21"/>
  <c r="J29" i="20"/>
  <c r="AK29" i="20"/>
  <c r="AU29" i="20"/>
  <c r="J14" i="21"/>
  <c r="R14" i="21"/>
  <c r="Z14" i="21"/>
  <c r="J19" i="21"/>
  <c r="R19" i="21"/>
  <c r="Z19" i="21"/>
  <c r="J23" i="21"/>
  <c r="AH23" i="21"/>
  <c r="AP23" i="21"/>
  <c r="J27" i="21"/>
  <c r="R27" i="21"/>
  <c r="Z27" i="21"/>
  <c r="J11" i="21"/>
  <c r="R11" i="21"/>
  <c r="Z11" i="21"/>
  <c r="I17" i="21"/>
  <c r="AG17" i="21"/>
  <c r="J31" i="21"/>
  <c r="R31" i="21"/>
  <c r="Z31" i="21"/>
  <c r="J35" i="21"/>
  <c r="AH35" i="21"/>
  <c r="AP35" i="21"/>
  <c r="F25" i="18"/>
  <c r="F31" i="18"/>
  <c r="F35" i="18"/>
  <c r="F13" i="18"/>
  <c r="J22" i="20"/>
  <c r="S22" i="20"/>
  <c r="AB22" i="20"/>
  <c r="F18" i="18"/>
  <c r="F34" i="18"/>
  <c r="J16" i="21"/>
  <c r="AH16" i="21"/>
  <c r="AP16" i="21"/>
  <c r="J24" i="21"/>
  <c r="AH24" i="21"/>
  <c r="AP24" i="21"/>
  <c r="J28" i="21"/>
  <c r="R28" i="21"/>
  <c r="Z28" i="21"/>
  <c r="J36" i="21"/>
  <c r="F12" i="18"/>
  <c r="F28" i="18"/>
  <c r="F21" i="18"/>
  <c r="F29" i="18"/>
  <c r="F11" i="18"/>
  <c r="J18" i="21"/>
  <c r="AH18" i="21"/>
  <c r="AP18" i="21"/>
  <c r="J10" i="21"/>
  <c r="R10" i="21"/>
  <c r="Z10" i="21"/>
  <c r="F22" i="18"/>
  <c r="J34" i="21"/>
  <c r="AH34" i="21"/>
  <c r="AP34" i="21"/>
  <c r="F24" i="18"/>
  <c r="J15" i="21"/>
  <c r="R15" i="21"/>
  <c r="Z15" i="21"/>
  <c r="F16" i="18"/>
  <c r="F32" i="18"/>
  <c r="J8" i="21"/>
  <c r="R8" i="21"/>
  <c r="F39" i="18"/>
  <c r="G37" i="21"/>
  <c r="L39" i="18"/>
  <c r="J37" i="21"/>
  <c r="H37" i="21"/>
  <c r="E37" i="21"/>
  <c r="I37" i="21"/>
  <c r="J36" i="20"/>
  <c r="AK36" i="20"/>
  <c r="AU36" i="20"/>
  <c r="J21" i="20"/>
  <c r="AK21" i="20"/>
  <c r="AU21" i="20"/>
  <c r="G10" i="18"/>
  <c r="G14" i="18"/>
  <c r="G18" i="18"/>
  <c r="G22" i="18"/>
  <c r="G26" i="18"/>
  <c r="G30" i="18"/>
  <c r="G34" i="18"/>
  <c r="J11" i="20"/>
  <c r="S11" i="20"/>
  <c r="AB11" i="20"/>
  <c r="G13" i="18"/>
  <c r="G21" i="18"/>
  <c r="G29" i="18"/>
  <c r="G37" i="18"/>
  <c r="G19" i="18"/>
  <c r="G35" i="18"/>
  <c r="I17" i="18"/>
  <c r="I26" i="18"/>
  <c r="G15" i="18"/>
  <c r="I13" i="18"/>
  <c r="G38" i="18"/>
  <c r="I38" i="18"/>
  <c r="I19" i="20"/>
  <c r="R19" i="20"/>
  <c r="AA19" i="20"/>
  <c r="H15" i="20"/>
  <c r="Q15" i="20"/>
  <c r="Z15" i="20"/>
  <c r="D11" i="20"/>
  <c r="M11" i="20"/>
  <c r="V11" i="20"/>
  <c r="L33" i="18"/>
  <c r="L35" i="18"/>
  <c r="L37" i="18"/>
  <c r="J13" i="18"/>
  <c r="J17" i="18"/>
  <c r="J21" i="18"/>
  <c r="J25" i="18"/>
  <c r="J29" i="18"/>
  <c r="J33" i="18"/>
  <c r="J37" i="18"/>
  <c r="J12" i="18"/>
  <c r="J16" i="18"/>
  <c r="J20" i="18"/>
  <c r="J24" i="18"/>
  <c r="J28" i="18"/>
  <c r="J32" i="18"/>
  <c r="J36" i="18"/>
  <c r="M10" i="20"/>
  <c r="V10" i="20"/>
  <c r="H12" i="20"/>
  <c r="Q12" i="20"/>
  <c r="Z12" i="20"/>
  <c r="J17" i="20"/>
  <c r="AK17" i="20"/>
  <c r="AU17" i="20"/>
  <c r="J25" i="20"/>
  <c r="AK25" i="20"/>
  <c r="AU25" i="20"/>
  <c r="J33" i="20"/>
  <c r="AK33" i="20"/>
  <c r="AU33" i="20"/>
  <c r="J12" i="20"/>
  <c r="S12" i="20"/>
  <c r="AB12" i="20"/>
  <c r="J30" i="20"/>
  <c r="S30" i="20"/>
  <c r="AB30" i="20"/>
  <c r="J28" i="20"/>
  <c r="AK28" i="20"/>
  <c r="AU28" i="20"/>
  <c r="I32" i="18"/>
  <c r="I31" i="18"/>
  <c r="I18" i="18"/>
  <c r="J24" i="20"/>
  <c r="S24" i="20"/>
  <c r="AB24" i="20"/>
  <c r="J16" i="20"/>
  <c r="AK16" i="20"/>
  <c r="AU16" i="20"/>
  <c r="J32" i="20"/>
  <c r="S32" i="20"/>
  <c r="AB32" i="20"/>
  <c r="I23" i="18"/>
  <c r="I37" i="18"/>
  <c r="I15" i="18"/>
  <c r="AE10" i="20"/>
  <c r="AO10" i="20"/>
  <c r="J38" i="18"/>
  <c r="I18" i="20"/>
  <c r="AJ18" i="20"/>
  <c r="AT18" i="20"/>
  <c r="G12" i="20"/>
  <c r="P12" i="20"/>
  <c r="Y12" i="20"/>
  <c r="F11" i="20"/>
  <c r="AG11" i="20"/>
  <c r="AQ11" i="20"/>
  <c r="G13" i="20"/>
  <c r="AH13" i="20"/>
  <c r="AR13" i="20"/>
  <c r="H14" i="20"/>
  <c r="AI14" i="20"/>
  <c r="AS14" i="20"/>
  <c r="I20" i="20"/>
  <c r="AJ20" i="20"/>
  <c r="AT20" i="20"/>
  <c r="G14" i="20"/>
  <c r="AH14" i="20"/>
  <c r="AR14" i="20"/>
  <c r="E12" i="20"/>
  <c r="AF12" i="20"/>
  <c r="AP12" i="20"/>
  <c r="J15" i="20"/>
  <c r="AK15" i="20"/>
  <c r="AU15" i="20"/>
  <c r="J14" i="20"/>
  <c r="S14" i="20"/>
  <c r="AB14" i="20"/>
  <c r="J19" i="20"/>
  <c r="AK19" i="20"/>
  <c r="AU19" i="20"/>
  <c r="J23" i="20"/>
  <c r="S23" i="20"/>
  <c r="AB23" i="20"/>
  <c r="J27" i="20"/>
  <c r="AK27" i="20"/>
  <c r="AU27" i="20"/>
  <c r="J31" i="20"/>
  <c r="S31" i="20"/>
  <c r="AB31" i="20"/>
  <c r="J35" i="20"/>
  <c r="AK35" i="20"/>
  <c r="AU35" i="20"/>
  <c r="I17" i="20"/>
  <c r="R17" i="20"/>
  <c r="AA17" i="20"/>
  <c r="J18" i="20"/>
  <c r="AK18" i="20"/>
  <c r="AU18" i="20"/>
  <c r="J26" i="20"/>
  <c r="S26" i="20"/>
  <c r="AB26" i="20"/>
  <c r="J34" i="20"/>
  <c r="AK34" i="20"/>
  <c r="AU34" i="20"/>
  <c r="J20" i="20"/>
  <c r="AK20" i="20"/>
  <c r="AU20" i="20"/>
  <c r="I30" i="18"/>
  <c r="I19" i="18"/>
  <c r="I10" i="18"/>
  <c r="I25" i="18"/>
  <c r="I35" i="18"/>
  <c r="I14" i="18"/>
  <c r="I22" i="18"/>
  <c r="J13" i="20"/>
  <c r="S13" i="20"/>
  <c r="AB13" i="20"/>
  <c r="I27" i="18"/>
  <c r="I29" i="18"/>
  <c r="I12" i="18"/>
  <c r="I28" i="18"/>
  <c r="I11" i="18"/>
  <c r="I24" i="18"/>
  <c r="I36" i="18"/>
  <c r="I16" i="18"/>
  <c r="I39" i="18"/>
  <c r="E37" i="20"/>
  <c r="N37" i="20"/>
  <c r="W37" i="20"/>
  <c r="I37" i="20"/>
  <c r="AJ37" i="20"/>
  <c r="AT37" i="20"/>
  <c r="J37" i="20"/>
  <c r="AK37" i="20"/>
  <c r="AU37" i="20"/>
  <c r="H37" i="20"/>
  <c r="Q37" i="20"/>
  <c r="Z37" i="20"/>
  <c r="F37" i="20"/>
  <c r="O37" i="20"/>
  <c r="X37" i="20"/>
  <c r="C51" i="17"/>
  <c r="C42" i="17"/>
  <c r="C50" i="17"/>
  <c r="C44" i="17"/>
  <c r="C48" i="17"/>
  <c r="C47" i="17"/>
  <c r="F37" i="21"/>
  <c r="AB28" i="21"/>
  <c r="AJ28" i="21"/>
  <c r="AB34" i="21"/>
  <c r="AJ34" i="21"/>
  <c r="M32" i="20"/>
  <c r="V32" i="20"/>
  <c r="AF36" i="20"/>
  <c r="AP36" i="20"/>
  <c r="N36" i="20"/>
  <c r="W36" i="20"/>
  <c r="M36" i="20"/>
  <c r="V36" i="20"/>
  <c r="AE36" i="20"/>
  <c r="AO36" i="20"/>
  <c r="M92" i="15"/>
  <c r="X92" i="15"/>
  <c r="W92" i="15"/>
  <c r="N92" i="15"/>
  <c r="Y92" i="15"/>
  <c r="AB25" i="21"/>
  <c r="AJ25" i="21"/>
  <c r="L25" i="21"/>
  <c r="T25" i="21"/>
  <c r="L33" i="21"/>
  <c r="T33" i="21"/>
  <c r="AB33" i="21"/>
  <c r="AJ33" i="21"/>
  <c r="N15" i="20"/>
  <c r="W15" i="20"/>
  <c r="AF15" i="20"/>
  <c r="AP15" i="20"/>
  <c r="P17" i="20"/>
  <c r="Y17" i="20"/>
  <c r="AH17" i="20"/>
  <c r="AR17" i="20"/>
  <c r="O17" i="20"/>
  <c r="X17" i="20"/>
  <c r="AG17" i="20"/>
  <c r="AQ17" i="20"/>
  <c r="O21" i="20"/>
  <c r="X21" i="20"/>
  <c r="AG21" i="20"/>
  <c r="AQ21" i="20"/>
  <c r="M19" i="20"/>
  <c r="V19" i="20"/>
  <c r="AE19" i="20"/>
  <c r="AO19" i="20"/>
  <c r="N24" i="20"/>
  <c r="W24" i="20"/>
  <c r="AF24" i="20"/>
  <c r="AP24" i="20"/>
  <c r="L13" i="21"/>
  <c r="T13" i="21"/>
  <c r="AB13" i="21"/>
  <c r="AJ13" i="21"/>
  <c r="AF21" i="20"/>
  <c r="AP21" i="20"/>
  <c r="N21" i="20"/>
  <c r="W21" i="20"/>
  <c r="M25" i="20"/>
  <c r="V25" i="20"/>
  <c r="AE25" i="20"/>
  <c r="AO25" i="20"/>
  <c r="M33" i="20"/>
  <c r="V33" i="20"/>
  <c r="AE33" i="20"/>
  <c r="AO33" i="20"/>
  <c r="AF33" i="20"/>
  <c r="AP33" i="20"/>
  <c r="N33" i="20"/>
  <c r="W33" i="20"/>
  <c r="AB15" i="21"/>
  <c r="AJ15" i="21"/>
  <c r="L15" i="21"/>
  <c r="T15" i="21"/>
  <c r="M19" i="21"/>
  <c r="U19" i="21"/>
  <c r="AC19" i="21"/>
  <c r="AK19" i="21"/>
  <c r="M35" i="20"/>
  <c r="V35" i="20"/>
  <c r="AE35" i="20"/>
  <c r="AO35" i="20"/>
  <c r="M22" i="21"/>
  <c r="U22" i="21"/>
  <c r="AC22" i="21"/>
  <c r="AK22" i="21"/>
  <c r="O16" i="20"/>
  <c r="X16" i="20"/>
  <c r="AG16" i="20"/>
  <c r="AQ16" i="20"/>
  <c r="M15" i="20"/>
  <c r="V15" i="20"/>
  <c r="AE15" i="20"/>
  <c r="AO15" i="20"/>
  <c r="N16" i="20"/>
  <c r="W16" i="20"/>
  <c r="AF16" i="20"/>
  <c r="AP16" i="20"/>
  <c r="N20" i="20"/>
  <c r="W20" i="20"/>
  <c r="AF20" i="20"/>
  <c r="AP20" i="20"/>
  <c r="O25" i="20"/>
  <c r="X25" i="20"/>
  <c r="AG25" i="20"/>
  <c r="AQ25" i="20"/>
  <c r="M23" i="20"/>
  <c r="V23" i="20"/>
  <c r="AE23" i="20"/>
  <c r="AO23" i="20"/>
  <c r="L31" i="21"/>
  <c r="T31" i="21"/>
  <c r="AB31" i="21"/>
  <c r="AJ31" i="21"/>
  <c r="AB9" i="21"/>
  <c r="AJ9" i="21"/>
  <c r="L9" i="21"/>
  <c r="T9" i="21"/>
  <c r="M13" i="21"/>
  <c r="U13" i="21"/>
  <c r="AC13" i="21"/>
  <c r="AK13" i="21"/>
  <c r="N17" i="20"/>
  <c r="W17" i="20"/>
  <c r="AF17" i="20"/>
  <c r="AP17" i="20"/>
  <c r="M17" i="20"/>
  <c r="V17" i="20"/>
  <c r="AE17" i="20"/>
  <c r="AO17" i="20"/>
  <c r="M21" i="20"/>
  <c r="V21" i="20"/>
  <c r="AE21" i="20"/>
  <c r="AO21" i="20"/>
  <c r="AF25" i="20"/>
  <c r="AP25" i="20"/>
  <c r="N25" i="20"/>
  <c r="W25" i="20"/>
  <c r="M27" i="20"/>
  <c r="V27" i="20"/>
  <c r="AE27" i="20"/>
  <c r="AO27" i="20"/>
  <c r="O32" i="20"/>
  <c r="X32" i="20"/>
  <c r="AG32" i="20"/>
  <c r="AQ32" i="20"/>
  <c r="N31" i="20"/>
  <c r="W31" i="20"/>
  <c r="N32" i="20"/>
  <c r="W32" i="20"/>
  <c r="AH33" i="20"/>
  <c r="AR33" i="20"/>
  <c r="AE31" i="20"/>
  <c r="AO31" i="20"/>
  <c r="AG33" i="20"/>
  <c r="AQ33" i="20"/>
  <c r="AI39" i="20"/>
  <c r="AS39" i="20"/>
  <c r="P38" i="20"/>
  <c r="Y38" i="20"/>
  <c r="L10" i="21"/>
  <c r="T10" i="21"/>
  <c r="AC35" i="21"/>
  <c r="AK35" i="21"/>
  <c r="L29" i="21"/>
  <c r="T29" i="21"/>
  <c r="AL33" i="20"/>
  <c r="AV33" i="20"/>
  <c r="AF38" i="21"/>
  <c r="AN38" i="21"/>
  <c r="L11" i="21"/>
  <c r="T11" i="21"/>
  <c r="I52" i="18"/>
  <c r="AL13" i="20"/>
  <c r="AV13" i="20"/>
  <c r="AB30" i="21"/>
  <c r="AJ30" i="21"/>
  <c r="G48" i="18"/>
  <c r="N39" i="20"/>
  <c r="W39" i="20"/>
  <c r="AF39" i="20"/>
  <c r="AP39" i="20"/>
  <c r="O38" i="21"/>
  <c r="W38" i="21"/>
  <c r="AE38" i="21"/>
  <c r="AM38" i="21"/>
  <c r="AK40" i="20"/>
  <c r="AU40" i="20"/>
  <c r="S40" i="20"/>
  <c r="AB40" i="20"/>
  <c r="X12" i="21"/>
  <c r="AE38" i="20"/>
  <c r="AO38" i="20"/>
  <c r="M38" i="20"/>
  <c r="V38" i="20"/>
  <c r="R39" i="21"/>
  <c r="Z39" i="21"/>
  <c r="AH39" i="21"/>
  <c r="AP39" i="21"/>
  <c r="O40" i="20"/>
  <c r="X40" i="20"/>
  <c r="AG40" i="20"/>
  <c r="AQ40" i="20"/>
  <c r="S38" i="20"/>
  <c r="AB38" i="20"/>
  <c r="AK38" i="20"/>
  <c r="AU38" i="20"/>
  <c r="AK9" i="21"/>
  <c r="R38" i="21"/>
  <c r="Z38" i="21"/>
  <c r="AH38" i="21"/>
  <c r="AP38" i="21"/>
  <c r="T40" i="20"/>
  <c r="AC40" i="20"/>
  <c r="AL40" i="20"/>
  <c r="AV40" i="20"/>
  <c r="AD39" i="21"/>
  <c r="AL39" i="21"/>
  <c r="N39" i="21"/>
  <c r="V39" i="21"/>
  <c r="AI40" i="20"/>
  <c r="AS40" i="20"/>
  <c r="Q40" i="20"/>
  <c r="Z40" i="20"/>
  <c r="AI41" i="20"/>
  <c r="AS41" i="20"/>
  <c r="Q41" i="20"/>
  <c r="Z41" i="20"/>
  <c r="S39" i="20"/>
  <c r="AB39" i="20"/>
  <c r="AK39" i="20"/>
  <c r="AU39" i="20"/>
  <c r="J52" i="18"/>
  <c r="L36" i="21"/>
  <c r="T36" i="21"/>
  <c r="M38" i="21"/>
  <c r="U38" i="21"/>
  <c r="AC38" i="21"/>
  <c r="AK38" i="21"/>
  <c r="P39" i="20"/>
  <c r="Y39" i="20"/>
  <c r="AH39" i="20"/>
  <c r="AR39" i="20"/>
  <c r="AK41" i="20"/>
  <c r="AU41" i="20"/>
  <c r="S41" i="20"/>
  <c r="AB41" i="20"/>
  <c r="AH40" i="20"/>
  <c r="AR40" i="20"/>
  <c r="P40" i="20"/>
  <c r="Y40" i="20"/>
  <c r="AI38" i="20"/>
  <c r="AS38" i="20"/>
  <c r="Q38" i="20"/>
  <c r="Z38" i="20"/>
  <c r="P39" i="21"/>
  <c r="X39" i="21"/>
  <c r="AF39" i="21"/>
  <c r="AN39" i="21"/>
  <c r="M37" i="20"/>
  <c r="V37" i="20"/>
  <c r="F48" i="18"/>
  <c r="M39" i="21"/>
  <c r="U39" i="21"/>
  <c r="AC39" i="21"/>
  <c r="AK39" i="21"/>
  <c r="Q38" i="21"/>
  <c r="Y38" i="21"/>
  <c r="AG38" i="21"/>
  <c r="AO38" i="21"/>
  <c r="AO17" i="21"/>
  <c r="L37" i="21"/>
  <c r="T37" i="21"/>
  <c r="AJ40" i="20"/>
  <c r="AT40" i="20"/>
  <c r="R40" i="20"/>
  <c r="AA40" i="20"/>
  <c r="L38" i="21"/>
  <c r="T38" i="21"/>
  <c r="AB38" i="21"/>
  <c r="AJ38" i="21"/>
  <c r="O39" i="21"/>
  <c r="W39" i="21"/>
  <c r="AE39" i="21"/>
  <c r="AM39" i="21"/>
  <c r="O39" i="20"/>
  <c r="X39" i="20"/>
  <c r="AG39" i="20"/>
  <c r="AQ39" i="20"/>
  <c r="AG38" i="20"/>
  <c r="AQ38" i="20"/>
  <c r="O38" i="20"/>
  <c r="X38" i="20"/>
  <c r="G52" i="18"/>
  <c r="Z8" i="21"/>
  <c r="V10" i="21"/>
  <c r="F52" i="18"/>
  <c r="T39" i="20"/>
  <c r="AC39" i="20"/>
  <c r="AL39" i="20"/>
  <c r="AV39" i="20"/>
  <c r="AJ8" i="21"/>
  <c r="AM11" i="21"/>
  <c r="AH41" i="20"/>
  <c r="AR41" i="20"/>
  <c r="P41" i="20"/>
  <c r="Y41" i="20"/>
  <c r="R39" i="20"/>
  <c r="AA39" i="20"/>
  <c r="AJ39" i="20"/>
  <c r="AT39" i="20"/>
  <c r="R38" i="20"/>
  <c r="AA38" i="20"/>
  <c r="AJ38" i="20"/>
  <c r="AT38" i="20"/>
  <c r="Q39" i="21"/>
  <c r="Y39" i="21"/>
  <c r="AG39" i="21"/>
  <c r="AO39" i="21"/>
  <c r="AD38" i="21"/>
  <c r="AL38" i="21"/>
  <c r="N38" i="21"/>
  <c r="V38" i="21"/>
  <c r="AF38" i="20"/>
  <c r="AP38" i="20"/>
  <c r="N38" i="20"/>
  <c r="W38" i="20"/>
  <c r="AJ41" i="20"/>
  <c r="AT41" i="20"/>
  <c r="R41" i="20"/>
  <c r="AA41" i="20"/>
  <c r="N98" i="25"/>
  <c r="T219" i="25"/>
  <c r="O98" i="25"/>
  <c r="L98" i="25"/>
  <c r="R98" i="25"/>
  <c r="Q98" i="25"/>
  <c r="AD220" i="25"/>
  <c r="AE220" i="25"/>
  <c r="E179" i="25"/>
  <c r="F179" i="25"/>
  <c r="P98" i="25"/>
  <c r="AE92" i="15"/>
  <c r="AF92" i="15"/>
  <c r="AC330" i="15"/>
  <c r="E41" i="17" a="1"/>
  <c r="E54" i="17"/>
  <c r="E53" i="17"/>
  <c r="E43" i="17"/>
  <c r="E41" i="17"/>
  <c r="C43" i="17"/>
  <c r="C46" i="17"/>
  <c r="E49" i="17"/>
  <c r="E46" i="17"/>
  <c r="C49" i="17"/>
  <c r="C41" i="17"/>
  <c r="C45" i="17"/>
  <c r="C53" i="17"/>
  <c r="C52" i="17"/>
  <c r="E47" i="17"/>
  <c r="E44" i="17"/>
  <c r="E45" i="17"/>
  <c r="C55" i="17"/>
  <c r="M28" i="20"/>
  <c r="V28" i="20"/>
  <c r="M22" i="20"/>
  <c r="V22" i="20"/>
  <c r="AE12" i="20"/>
  <c r="AO12" i="20"/>
  <c r="AE8" i="20"/>
  <c r="AO8" i="20"/>
  <c r="N14" i="20"/>
  <c r="W14" i="20"/>
  <c r="N30" i="20"/>
  <c r="W30" i="20"/>
  <c r="AF35" i="20"/>
  <c r="AP35" i="20"/>
  <c r="AF10" i="20"/>
  <c r="AP10" i="20"/>
  <c r="AE9" i="20"/>
  <c r="AO9" i="20"/>
  <c r="AE26" i="20"/>
  <c r="AO26" i="20"/>
  <c r="AE18" i="20"/>
  <c r="AO18" i="20"/>
  <c r="I48" i="18"/>
  <c r="J48" i="18"/>
  <c r="T31" i="20"/>
  <c r="AC31" i="20"/>
  <c r="AL31" i="20"/>
  <c r="AV31" i="20"/>
  <c r="T10" i="20"/>
  <c r="AC10" i="20"/>
  <c r="AL10" i="20"/>
  <c r="AV10" i="20"/>
  <c r="T30" i="20"/>
  <c r="AC30" i="20"/>
  <c r="AL30" i="20"/>
  <c r="AV30" i="20"/>
  <c r="T28" i="20"/>
  <c r="AC28" i="20"/>
  <c r="AL28" i="20"/>
  <c r="AV28" i="20"/>
  <c r="T14" i="20"/>
  <c r="AC14" i="20"/>
  <c r="AL14" i="20"/>
  <c r="AV14" i="20"/>
  <c r="T36" i="20"/>
  <c r="AC36" i="20"/>
  <c r="AL36" i="20"/>
  <c r="AV36" i="20"/>
  <c r="T15" i="20"/>
  <c r="AC15" i="20"/>
  <c r="AL15" i="20"/>
  <c r="AV15" i="20"/>
  <c r="T24" i="20"/>
  <c r="AC24" i="20"/>
  <c r="AL24" i="20"/>
  <c r="AV24" i="20"/>
  <c r="T20" i="20"/>
  <c r="AC20" i="20"/>
  <c r="AL20" i="20"/>
  <c r="AV20" i="20"/>
  <c r="AK10" i="20"/>
  <c r="AU10" i="20"/>
  <c r="S10" i="20"/>
  <c r="AB10" i="20"/>
  <c r="M29" i="20"/>
  <c r="V29" i="20"/>
  <c r="AK9" i="20"/>
  <c r="AU9" i="20"/>
  <c r="AD37" i="21"/>
  <c r="AL37" i="21"/>
  <c r="N37" i="21"/>
  <c r="V37" i="21"/>
  <c r="M37" i="21"/>
  <c r="U37" i="21"/>
  <c r="AC37" i="21"/>
  <c r="AK37" i="21"/>
  <c r="AH37" i="21"/>
  <c r="AP37" i="21"/>
  <c r="R37" i="21"/>
  <c r="Z37" i="21"/>
  <c r="O37" i="21"/>
  <c r="W37" i="21"/>
  <c r="AE37" i="21"/>
  <c r="AM37" i="21"/>
  <c r="AH36" i="21"/>
  <c r="AP36" i="21"/>
  <c r="R36" i="21"/>
  <c r="Z36" i="21"/>
  <c r="AF36" i="21"/>
  <c r="AN36" i="21"/>
  <c r="P36" i="21"/>
  <c r="X36" i="21"/>
  <c r="AE36" i="21"/>
  <c r="AM36" i="21"/>
  <c r="O36" i="21"/>
  <c r="W36" i="21"/>
  <c r="AD36" i="21"/>
  <c r="AL36" i="21"/>
  <c r="N36" i="21"/>
  <c r="V36" i="21"/>
  <c r="Q37" i="21"/>
  <c r="Y37" i="21"/>
  <c r="AG37" i="21"/>
  <c r="AO37" i="21"/>
  <c r="AF37" i="21"/>
  <c r="AN37" i="21"/>
  <c r="P37" i="21"/>
  <c r="X37" i="21"/>
  <c r="AG36" i="21"/>
  <c r="AO36" i="21"/>
  <c r="Q36" i="21"/>
  <c r="Y36" i="21"/>
  <c r="AC36" i="21"/>
  <c r="AK36" i="21"/>
  <c r="M36" i="21"/>
  <c r="U36" i="21"/>
  <c r="AI33" i="20"/>
  <c r="AS33" i="20"/>
  <c r="O31" i="20"/>
  <c r="X31" i="20"/>
  <c r="P32" i="20"/>
  <c r="Y32" i="20"/>
  <c r="AF9" i="20"/>
  <c r="AP9" i="20"/>
  <c r="AG10" i="20"/>
  <c r="AQ10" i="20"/>
  <c r="P11" i="20"/>
  <c r="Y11" i="20"/>
  <c r="AE34" i="20"/>
  <c r="AO34" i="20"/>
  <c r="AK8" i="20"/>
  <c r="AU8" i="20"/>
  <c r="AG14" i="20"/>
  <c r="AQ14" i="20"/>
  <c r="M17" i="21"/>
  <c r="U17" i="21"/>
  <c r="AH15" i="20"/>
  <c r="AR15" i="20"/>
  <c r="M20" i="21"/>
  <c r="U20" i="21"/>
  <c r="AF20" i="21"/>
  <c r="AN20" i="21"/>
  <c r="M13" i="20"/>
  <c r="V13" i="20"/>
  <c r="R29" i="21"/>
  <c r="Z29" i="21"/>
  <c r="O30" i="20"/>
  <c r="X30" i="20"/>
  <c r="Q24" i="20"/>
  <c r="Z24" i="20"/>
  <c r="P28" i="20"/>
  <c r="Y28" i="20"/>
  <c r="AI25" i="20"/>
  <c r="AS25" i="20"/>
  <c r="P27" i="20"/>
  <c r="Y27" i="20"/>
  <c r="O22" i="20"/>
  <c r="X22" i="20"/>
  <c r="AG23" i="20"/>
  <c r="AQ23" i="20"/>
  <c r="AI19" i="20"/>
  <c r="AS19" i="20"/>
  <c r="AB19" i="21"/>
  <c r="AJ19" i="21"/>
  <c r="AD28" i="21"/>
  <c r="AL28" i="21"/>
  <c r="P28" i="21"/>
  <c r="X28" i="21"/>
  <c r="AC12" i="21"/>
  <c r="AK12" i="21"/>
  <c r="AD33" i="21"/>
  <c r="AL33" i="21"/>
  <c r="AF19" i="20"/>
  <c r="AP19" i="20"/>
  <c r="AG12" i="20"/>
  <c r="AQ12" i="20"/>
  <c r="M10" i="21"/>
  <c r="U10" i="21"/>
  <c r="AF27" i="21"/>
  <c r="AN27" i="21"/>
  <c r="AD15" i="21"/>
  <c r="AL15" i="21"/>
  <c r="M29" i="21"/>
  <c r="U29" i="21"/>
  <c r="N21" i="21"/>
  <c r="V21" i="21"/>
  <c r="AC26" i="21"/>
  <c r="AK26" i="21"/>
  <c r="N18" i="21"/>
  <c r="V18" i="21"/>
  <c r="AG18" i="20"/>
  <c r="AQ18" i="20"/>
  <c r="AG29" i="20"/>
  <c r="AQ29" i="20"/>
  <c r="Q23" i="21"/>
  <c r="Y23" i="21"/>
  <c r="AC11" i="21"/>
  <c r="AK11" i="21"/>
  <c r="R26" i="20"/>
  <c r="AA26" i="20"/>
  <c r="AC32" i="21"/>
  <c r="AK32" i="21"/>
  <c r="Q26" i="20"/>
  <c r="Z26" i="20"/>
  <c r="P21" i="20"/>
  <c r="Y21" i="20"/>
  <c r="R24" i="20"/>
  <c r="AA24" i="20"/>
  <c r="O35" i="21"/>
  <c r="W35" i="21"/>
  <c r="AE27" i="21"/>
  <c r="AM27" i="21"/>
  <c r="P25" i="21"/>
  <c r="X25" i="21"/>
  <c r="N28" i="20"/>
  <c r="W28" i="20"/>
  <c r="P19" i="21"/>
  <c r="X19" i="21"/>
  <c r="P34" i="21"/>
  <c r="X34" i="21"/>
  <c r="L21" i="21"/>
  <c r="T21" i="21"/>
  <c r="M15" i="21"/>
  <c r="U15" i="21"/>
  <c r="O27" i="20"/>
  <c r="X27" i="20"/>
  <c r="AI21" i="20"/>
  <c r="AS21" i="20"/>
  <c r="R31" i="20"/>
  <c r="AA31" i="20"/>
  <c r="AB17" i="21"/>
  <c r="AJ17" i="21"/>
  <c r="AI13" i="20"/>
  <c r="AS13" i="20"/>
  <c r="AC34" i="21"/>
  <c r="AK34" i="21"/>
  <c r="AC21" i="21"/>
  <c r="AK21" i="21"/>
  <c r="Q32" i="21"/>
  <c r="Y32" i="21"/>
  <c r="AI20" i="20"/>
  <c r="AS20" i="20"/>
  <c r="AC23" i="21"/>
  <c r="AK23" i="21"/>
  <c r="AH35" i="20"/>
  <c r="AR35" i="20"/>
  <c r="O16" i="21"/>
  <c r="W16" i="21"/>
  <c r="AF30" i="21"/>
  <c r="AN30" i="21"/>
  <c r="N22" i="21"/>
  <c r="V22" i="21"/>
  <c r="O21" i="21"/>
  <c r="W21" i="21"/>
  <c r="AE14" i="21"/>
  <c r="AM14" i="21"/>
  <c r="AG34" i="20"/>
  <c r="AQ34" i="20"/>
  <c r="AI32" i="20"/>
  <c r="AS32" i="20"/>
  <c r="P31" i="21"/>
  <c r="X31" i="21"/>
  <c r="AH22" i="20"/>
  <c r="AR22" i="20"/>
  <c r="AF33" i="21"/>
  <c r="AN33" i="21"/>
  <c r="AG33" i="21"/>
  <c r="AO33" i="21"/>
  <c r="P34" i="20"/>
  <c r="Y34" i="20"/>
  <c r="Q31" i="20"/>
  <c r="Z31" i="20"/>
  <c r="N20" i="21"/>
  <c r="V20" i="21"/>
  <c r="AF13" i="21"/>
  <c r="AN13" i="21"/>
  <c r="O13" i="20"/>
  <c r="X13" i="20"/>
  <c r="AC33" i="21"/>
  <c r="AK33" i="21"/>
  <c r="P29" i="21"/>
  <c r="X29" i="21"/>
  <c r="Q26" i="21"/>
  <c r="Y26" i="21"/>
  <c r="P16" i="20"/>
  <c r="Y16" i="20"/>
  <c r="O28" i="20"/>
  <c r="X28" i="20"/>
  <c r="AH30" i="20"/>
  <c r="AR30" i="20"/>
  <c r="AF29" i="20"/>
  <c r="AP29" i="20"/>
  <c r="AC28" i="21"/>
  <c r="AK28" i="21"/>
  <c r="P25" i="20"/>
  <c r="Y25" i="20"/>
  <c r="O20" i="20"/>
  <c r="X20" i="20"/>
  <c r="AE28" i="21"/>
  <c r="AM28" i="21"/>
  <c r="N27" i="21"/>
  <c r="V27" i="21"/>
  <c r="Q34" i="20"/>
  <c r="Z34" i="20"/>
  <c r="N27" i="20"/>
  <c r="W27" i="20"/>
  <c r="AF23" i="21"/>
  <c r="AN23" i="21"/>
  <c r="P22" i="21"/>
  <c r="X22" i="21"/>
  <c r="AE22" i="21"/>
  <c r="AM22" i="21"/>
  <c r="P15" i="21"/>
  <c r="X15" i="21"/>
  <c r="AF16" i="21"/>
  <c r="AN16" i="21"/>
  <c r="O12" i="21"/>
  <c r="W12" i="21"/>
  <c r="N30" i="21"/>
  <c r="V30" i="21"/>
  <c r="Q30" i="21"/>
  <c r="Y30" i="21"/>
  <c r="AD10" i="21"/>
  <c r="S28" i="20"/>
  <c r="AB28" i="20"/>
  <c r="R24" i="21"/>
  <c r="Z24" i="21"/>
  <c r="O26" i="21"/>
  <c r="W26" i="21"/>
  <c r="AD17" i="21"/>
  <c r="AL17" i="21"/>
  <c r="P14" i="21"/>
  <c r="X14" i="21"/>
  <c r="R33" i="20"/>
  <c r="AA33" i="20"/>
  <c r="P20" i="20"/>
  <c r="Y20" i="20"/>
  <c r="AG21" i="21"/>
  <c r="AO21" i="21"/>
  <c r="AD11" i="21"/>
  <c r="AL11" i="21"/>
  <c r="AC27" i="21"/>
  <c r="AK27" i="21"/>
  <c r="AG24" i="20"/>
  <c r="AQ24" i="20"/>
  <c r="R27" i="20"/>
  <c r="AA27" i="20"/>
  <c r="P18" i="20"/>
  <c r="Y18" i="20"/>
  <c r="AD26" i="21"/>
  <c r="AL26" i="21"/>
  <c r="AE23" i="21"/>
  <c r="AM23" i="21"/>
  <c r="AE20" i="21"/>
  <c r="AM20" i="21"/>
  <c r="P21" i="21"/>
  <c r="X21" i="21"/>
  <c r="AF13" i="20"/>
  <c r="AP13" i="20"/>
  <c r="AI35" i="20"/>
  <c r="AS35" i="20"/>
  <c r="N13" i="21"/>
  <c r="V13" i="21"/>
  <c r="P31" i="20"/>
  <c r="Y31" i="20"/>
  <c r="N22" i="20"/>
  <c r="W22" i="20"/>
  <c r="Q22" i="21"/>
  <c r="Y22" i="21"/>
  <c r="Q35" i="21"/>
  <c r="Y35" i="21"/>
  <c r="Q23" i="20"/>
  <c r="Z23" i="20"/>
  <c r="AC30" i="21"/>
  <c r="AK30" i="21"/>
  <c r="AD31" i="21"/>
  <c r="AL31" i="21"/>
  <c r="AC18" i="21"/>
  <c r="AK18" i="21"/>
  <c r="N19" i="21"/>
  <c r="V19" i="21"/>
  <c r="AH37" i="20"/>
  <c r="AR37" i="20"/>
  <c r="S25" i="20"/>
  <c r="AB25" i="20"/>
  <c r="AH8" i="21"/>
  <c r="R35" i="20"/>
  <c r="AA35" i="20"/>
  <c r="M24" i="21"/>
  <c r="U24" i="21"/>
  <c r="O17" i="21"/>
  <c r="W17" i="21"/>
  <c r="P18" i="21"/>
  <c r="X18" i="21"/>
  <c r="AD12" i="21"/>
  <c r="AL12" i="21"/>
  <c r="N26" i="20"/>
  <c r="W26" i="20"/>
  <c r="N18" i="20"/>
  <c r="W18" i="20"/>
  <c r="AF17" i="21"/>
  <c r="AN17" i="21"/>
  <c r="AB35" i="21"/>
  <c r="AJ35" i="21"/>
  <c r="AE34" i="21"/>
  <c r="AM34" i="21"/>
  <c r="AE29" i="21"/>
  <c r="AM29" i="21"/>
  <c r="N29" i="21"/>
  <c r="V29" i="21"/>
  <c r="Q27" i="20"/>
  <c r="Z27" i="20"/>
  <c r="R28" i="20"/>
  <c r="AA28" i="20"/>
  <c r="AF11" i="20"/>
  <c r="AP11" i="20"/>
  <c r="N35" i="21"/>
  <c r="V35" i="21"/>
  <c r="O31" i="21"/>
  <c r="W31" i="21"/>
  <c r="M25" i="21"/>
  <c r="U25" i="21"/>
  <c r="N23" i="21"/>
  <c r="V23" i="21"/>
  <c r="AE19" i="21"/>
  <c r="AM19" i="21"/>
  <c r="AJ21" i="20"/>
  <c r="AT21" i="20"/>
  <c r="AI16" i="20"/>
  <c r="AS16" i="20"/>
  <c r="Q30" i="20"/>
  <c r="Z30" i="20"/>
  <c r="AD24" i="21"/>
  <c r="AL24" i="21"/>
  <c r="AG27" i="21"/>
  <c r="AO27" i="21"/>
  <c r="O18" i="21"/>
  <c r="W18" i="21"/>
  <c r="O13" i="21"/>
  <c r="W13" i="21"/>
  <c r="AG35" i="20"/>
  <c r="AQ35" i="20"/>
  <c r="O26" i="20"/>
  <c r="X26" i="20"/>
  <c r="AJ29" i="20"/>
  <c r="AT29" i="20"/>
  <c r="P24" i="20"/>
  <c r="Y24" i="20"/>
  <c r="R25" i="20"/>
  <c r="AA25" i="20"/>
  <c r="AD14" i="21"/>
  <c r="AL14" i="21"/>
  <c r="M14" i="21"/>
  <c r="U14" i="21"/>
  <c r="O33" i="21"/>
  <c r="W33" i="21"/>
  <c r="L27" i="21"/>
  <c r="T27" i="21"/>
  <c r="AE30" i="21"/>
  <c r="AM30" i="21"/>
  <c r="N23" i="20"/>
  <c r="W23" i="20"/>
  <c r="AJ32" i="20"/>
  <c r="AT32" i="20"/>
  <c r="Q22" i="20"/>
  <c r="Z22" i="20"/>
  <c r="AI18" i="20"/>
  <c r="AS18" i="20"/>
  <c r="AG34" i="21"/>
  <c r="AO34" i="21"/>
  <c r="Q25" i="21"/>
  <c r="Y25" i="21"/>
  <c r="O15" i="20"/>
  <c r="X15" i="20"/>
  <c r="AI17" i="20"/>
  <c r="AS17" i="20"/>
  <c r="AH26" i="21"/>
  <c r="AP26" i="21"/>
  <c r="O11" i="21"/>
  <c r="AH25" i="21"/>
  <c r="AP25" i="21"/>
  <c r="AG36" i="20"/>
  <c r="AQ36" i="20"/>
  <c r="AI36" i="20"/>
  <c r="AS36" i="20"/>
  <c r="AJ36" i="20"/>
  <c r="AT36" i="20"/>
  <c r="AH11" i="21"/>
  <c r="AP11" i="21"/>
  <c r="P14" i="20"/>
  <c r="Y14" i="20"/>
  <c r="O11" i="20"/>
  <c r="X11" i="20"/>
  <c r="AI15" i="20"/>
  <c r="AS15" i="20"/>
  <c r="Q14" i="20"/>
  <c r="Z14" i="20"/>
  <c r="AH14" i="21"/>
  <c r="AP14" i="21"/>
  <c r="AK12" i="20"/>
  <c r="AU12" i="20"/>
  <c r="AK22" i="20"/>
  <c r="AU22" i="20"/>
  <c r="M9" i="21"/>
  <c r="AH30" i="21"/>
  <c r="AP30" i="21"/>
  <c r="S20" i="20"/>
  <c r="AB20" i="20"/>
  <c r="AH22" i="21"/>
  <c r="AP22" i="21"/>
  <c r="S36" i="20"/>
  <c r="AB36" i="20"/>
  <c r="AH29" i="20"/>
  <c r="AR29" i="20"/>
  <c r="N25" i="21"/>
  <c r="V25" i="21"/>
  <c r="AG28" i="21"/>
  <c r="AO28" i="21"/>
  <c r="AD16" i="21"/>
  <c r="AL16" i="21"/>
  <c r="AG20" i="21"/>
  <c r="AO20" i="21"/>
  <c r="AF34" i="20"/>
  <c r="AP34" i="20"/>
  <c r="AJ34" i="20"/>
  <c r="AT34" i="20"/>
  <c r="AE15" i="21"/>
  <c r="AM15" i="21"/>
  <c r="P35" i="21"/>
  <c r="X35" i="21"/>
  <c r="AF32" i="21"/>
  <c r="AN32" i="21"/>
  <c r="AG29" i="21"/>
  <c r="AO29" i="21"/>
  <c r="AJ22" i="20"/>
  <c r="AT22" i="20"/>
  <c r="AB23" i="21"/>
  <c r="AJ23" i="21"/>
  <c r="M16" i="21"/>
  <c r="U16" i="21"/>
  <c r="Q29" i="20"/>
  <c r="Z29" i="20"/>
  <c r="O19" i="20"/>
  <c r="X19" i="20"/>
  <c r="M31" i="21"/>
  <c r="U31" i="21"/>
  <c r="AH26" i="20"/>
  <c r="AR26" i="20"/>
  <c r="AJ23" i="20"/>
  <c r="AT23" i="20"/>
  <c r="N34" i="21"/>
  <c r="V34" i="21"/>
  <c r="AE32" i="21"/>
  <c r="AM32" i="21"/>
  <c r="O24" i="21"/>
  <c r="W24" i="21"/>
  <c r="AF24" i="21"/>
  <c r="AN24" i="21"/>
  <c r="R20" i="21"/>
  <c r="Z20" i="21"/>
  <c r="R17" i="21"/>
  <c r="Z17" i="21"/>
  <c r="R16" i="21"/>
  <c r="Z16" i="21"/>
  <c r="R34" i="21"/>
  <c r="Z34" i="21"/>
  <c r="AE11" i="20"/>
  <c r="AO11" i="20"/>
  <c r="AE25" i="21"/>
  <c r="AM25" i="21"/>
  <c r="P26" i="21"/>
  <c r="X26" i="21"/>
  <c r="Q24" i="21"/>
  <c r="Y24" i="21"/>
  <c r="Q19" i="21"/>
  <c r="Y19" i="21"/>
  <c r="Q28" i="20"/>
  <c r="Z28" i="20"/>
  <c r="P23" i="20"/>
  <c r="Y23" i="20"/>
  <c r="R30" i="20"/>
  <c r="AA30" i="20"/>
  <c r="P19" i="20"/>
  <c r="Y19" i="20"/>
  <c r="Q18" i="21"/>
  <c r="Y18" i="21"/>
  <c r="AD32" i="21"/>
  <c r="AL32" i="21"/>
  <c r="AF12" i="21"/>
  <c r="P36" i="20"/>
  <c r="Y36" i="20"/>
  <c r="Q31" i="21"/>
  <c r="Y31" i="21"/>
  <c r="R18" i="20"/>
  <c r="AA18" i="20"/>
  <c r="AH31" i="21"/>
  <c r="AP31" i="21"/>
  <c r="R23" i="21"/>
  <c r="Z23" i="21"/>
  <c r="AI12" i="20"/>
  <c r="AS12" i="20"/>
  <c r="AK13" i="20"/>
  <c r="AU13" i="20"/>
  <c r="AK14" i="20"/>
  <c r="AU14" i="20"/>
  <c r="R18" i="21"/>
  <c r="Z18" i="21"/>
  <c r="R20" i="20"/>
  <c r="AA20" i="20"/>
  <c r="S34" i="20"/>
  <c r="AB34" i="20"/>
  <c r="S33" i="20"/>
  <c r="AB33" i="20"/>
  <c r="S16" i="20"/>
  <c r="AB16" i="20"/>
  <c r="AK11" i="20"/>
  <c r="AU11" i="20"/>
  <c r="S19" i="20"/>
  <c r="AB19" i="20"/>
  <c r="AH15" i="21"/>
  <c r="AP15" i="21"/>
  <c r="AJ19" i="20"/>
  <c r="AT19" i="20"/>
  <c r="N12" i="20"/>
  <c r="W12" i="20"/>
  <c r="P13" i="20"/>
  <c r="Y13" i="20"/>
  <c r="AH12" i="20"/>
  <c r="AR12" i="20"/>
  <c r="R35" i="21"/>
  <c r="Z35" i="21"/>
  <c r="Q17" i="21"/>
  <c r="AH27" i="21"/>
  <c r="AP27" i="21"/>
  <c r="AH19" i="21"/>
  <c r="AP19" i="21"/>
  <c r="AH32" i="21"/>
  <c r="AP32" i="21"/>
  <c r="AH21" i="21"/>
  <c r="AP21" i="21"/>
  <c r="AH10" i="21"/>
  <c r="AP10" i="21"/>
  <c r="AH12" i="21"/>
  <c r="AP12" i="21"/>
  <c r="R9" i="21"/>
  <c r="Z9" i="21"/>
  <c r="S18" i="20"/>
  <c r="AB18" i="20"/>
  <c r="AK30" i="20"/>
  <c r="AU30" i="20"/>
  <c r="R13" i="21"/>
  <c r="Z13" i="21"/>
  <c r="S29" i="20"/>
  <c r="AB29" i="20"/>
  <c r="S17" i="20"/>
  <c r="AB17" i="20"/>
  <c r="AH28" i="21"/>
  <c r="AP28" i="21"/>
  <c r="S35" i="20"/>
  <c r="AB35" i="20"/>
  <c r="R33" i="21"/>
  <c r="Z33" i="21"/>
  <c r="S15" i="20"/>
  <c r="AB15" i="20"/>
  <c r="S21" i="20"/>
  <c r="AB21" i="20"/>
  <c r="S27" i="20"/>
  <c r="AB27" i="20"/>
  <c r="AI37" i="20"/>
  <c r="AS37" i="20"/>
  <c r="R37" i="20"/>
  <c r="AA37" i="20"/>
  <c r="AG37" i="20"/>
  <c r="AQ37" i="20"/>
  <c r="S37" i="20"/>
  <c r="AB37" i="20"/>
  <c r="AF37" i="20"/>
  <c r="AP37" i="20"/>
  <c r="AK24" i="20"/>
  <c r="AU24" i="20"/>
  <c r="AJ17" i="20"/>
  <c r="AT17" i="20"/>
  <c r="AK26" i="20"/>
  <c r="AU26" i="20"/>
  <c r="AK31" i="20"/>
  <c r="AU31" i="20"/>
  <c r="AK23" i="20"/>
  <c r="AU23" i="20"/>
  <c r="AK32" i="20"/>
  <c r="AU32" i="20"/>
  <c r="T92" i="15"/>
  <c r="T41" i="21"/>
  <c r="N41" i="21"/>
  <c r="AE41" i="21"/>
  <c r="V41" i="21"/>
  <c r="AG41" i="21"/>
  <c r="U9" i="21"/>
  <c r="U41" i="21"/>
  <c r="M41" i="21"/>
  <c r="R41" i="21"/>
  <c r="AP8" i="21"/>
  <c r="AP44" i="21"/>
  <c r="AH41" i="21"/>
  <c r="AL10" i="21"/>
  <c r="AL45" i="21"/>
  <c r="AD41" i="21"/>
  <c r="AB41" i="21"/>
  <c r="Z41" i="21"/>
  <c r="AN12" i="21"/>
  <c r="AN45" i="21"/>
  <c r="AF41" i="21"/>
  <c r="W11" i="21"/>
  <c r="W41" i="21"/>
  <c r="O41" i="21"/>
  <c r="L41" i="21"/>
  <c r="X41" i="21"/>
  <c r="AC41" i="21"/>
  <c r="Y17" i="21"/>
  <c r="Y41" i="21"/>
  <c r="Q41" i="21"/>
  <c r="P41" i="21"/>
  <c r="E48" i="17"/>
  <c r="E51" i="17"/>
  <c r="E50" i="17"/>
  <c r="T98" i="25"/>
  <c r="R220" i="25"/>
  <c r="AG92" i="15"/>
  <c r="AG92" i="25"/>
  <c r="E42" i="17"/>
  <c r="E52" i="17"/>
  <c r="E55" i="17"/>
  <c r="AV46" i="20"/>
  <c r="AV48" i="20"/>
  <c r="AV47" i="20"/>
  <c r="AV44" i="20"/>
  <c r="M44" i="20"/>
  <c r="V44" i="20"/>
  <c r="AO46" i="20"/>
  <c r="AJ41" i="21"/>
  <c r="AJ45" i="21"/>
  <c r="AJ43" i="21"/>
  <c r="AO48" i="20"/>
  <c r="AK44" i="21"/>
  <c r="AK43" i="21"/>
  <c r="Y44" i="20"/>
  <c r="AG44" i="20"/>
  <c r="AK41" i="21"/>
  <c r="X44" i="20"/>
  <c r="AO43" i="21"/>
  <c r="AK45" i="21"/>
  <c r="AO45" i="21"/>
  <c r="AP47" i="20"/>
  <c r="AQ46" i="20"/>
  <c r="W44" i="20"/>
  <c r="AO44" i="21"/>
  <c r="AE44" i="20"/>
  <c r="P44" i="20"/>
  <c r="AO47" i="20"/>
  <c r="AJ44" i="21"/>
  <c r="AO41" i="21"/>
  <c r="AR47" i="20"/>
  <c r="Z44" i="20"/>
  <c r="AM43" i="21"/>
  <c r="AM41" i="21"/>
  <c r="Q44" i="20"/>
  <c r="AF44" i="20"/>
  <c r="O44" i="20"/>
  <c r="AO44" i="20"/>
  <c r="AT46" i="20"/>
  <c r="AA44" i="20"/>
  <c r="AM44" i="21"/>
  <c r="AH44" i="20"/>
  <c r="N44" i="20"/>
  <c r="AM45" i="21"/>
  <c r="AP48" i="20"/>
  <c r="AR48" i="20"/>
  <c r="AS44" i="20"/>
  <c r="AQ47" i="20"/>
  <c r="AI44" i="20"/>
  <c r="AP46" i="20"/>
  <c r="AR46" i="20"/>
  <c r="AQ44" i="20"/>
  <c r="AS46" i="20"/>
  <c r="AT48" i="20"/>
  <c r="AB44" i="20"/>
  <c r="R44" i="20"/>
  <c r="S44" i="20"/>
  <c r="AS47" i="20"/>
  <c r="AT47" i="20"/>
  <c r="AU44" i="20"/>
  <c r="AJ44" i="20"/>
  <c r="AT44" i="20"/>
  <c r="AP44" i="20"/>
  <c r="AR44" i="20"/>
  <c r="AQ48" i="20"/>
  <c r="AU47" i="20"/>
  <c r="AK44" i="20"/>
  <c r="AS48" i="20"/>
  <c r="AU46" i="20"/>
  <c r="AU48" i="20"/>
  <c r="L214" i="15"/>
  <c r="C215" i="15"/>
  <c r="M214" i="15"/>
  <c r="D215" i="15"/>
  <c r="E215" i="15"/>
  <c r="N214" i="15"/>
  <c r="AN41" i="21"/>
  <c r="AL43" i="21"/>
  <c r="AL41" i="21"/>
  <c r="AN44" i="21"/>
  <c r="AN43" i="21"/>
  <c r="AL44" i="21"/>
  <c r="AP41" i="21"/>
  <c r="AP45" i="21"/>
  <c r="AP43" i="21"/>
  <c r="Q220" i="25"/>
  <c r="C221" i="25"/>
  <c r="X221" i="25"/>
  <c r="C92" i="25"/>
  <c r="X92" i="25"/>
  <c r="D92" i="25"/>
  <c r="F92" i="25"/>
  <c r="H92" i="25"/>
  <c r="B92" i="25"/>
  <c r="E92" i="25"/>
  <c r="G92" i="25"/>
  <c r="F221" i="25"/>
  <c r="E221" i="25"/>
  <c r="N220" i="25"/>
  <c r="M220" i="25"/>
  <c r="D221" i="25"/>
  <c r="O220" i="25"/>
  <c r="G221" i="25"/>
  <c r="H221" i="25"/>
  <c r="L220" i="25"/>
  <c r="P220" i="25"/>
  <c r="S214" i="15"/>
  <c r="T214" i="15"/>
  <c r="D174" i="15"/>
  <c r="Z215" i="15"/>
  <c r="Y215" i="15"/>
  <c r="AB175" i="15"/>
  <c r="S93" i="15"/>
  <c r="L93" i="15"/>
  <c r="X215" i="15"/>
  <c r="Y92" i="25"/>
  <c r="Z221" i="25"/>
  <c r="O139" i="25"/>
  <c r="M139" i="25"/>
  <c r="L139" i="25"/>
  <c r="AB181" i="25"/>
  <c r="AE181" i="25"/>
  <c r="AC221" i="25"/>
  <c r="R139" i="25"/>
  <c r="S220" i="25"/>
  <c r="D180" i="25"/>
  <c r="AB221" i="25"/>
  <c r="Q139" i="25"/>
  <c r="Y221" i="25"/>
  <c r="N139" i="25"/>
  <c r="AA221" i="25"/>
  <c r="P139" i="25"/>
  <c r="S99" i="25"/>
  <c r="M93" i="15"/>
  <c r="X93" i="15"/>
  <c r="AD215" i="15"/>
  <c r="O362" i="15"/>
  <c r="P362" i="15"/>
  <c r="Q362" i="15"/>
  <c r="W93" i="15"/>
  <c r="E174" i="15"/>
  <c r="F174" i="15"/>
  <c r="N93" i="15"/>
  <c r="O93" i="15"/>
  <c r="AE175" i="15"/>
  <c r="AD221" i="25"/>
  <c r="AE221" i="25"/>
  <c r="L99" i="25"/>
  <c r="M99" i="25"/>
  <c r="N99" i="25"/>
  <c r="F180" i="25"/>
  <c r="E180" i="25"/>
  <c r="R99" i="25"/>
  <c r="P99" i="25"/>
  <c r="Q99" i="25"/>
  <c r="O368" i="25"/>
  <c r="P368" i="25"/>
  <c r="Q368" i="25"/>
  <c r="T220" i="25"/>
  <c r="O99" i="25"/>
  <c r="AE215" i="15"/>
  <c r="Y93" i="15"/>
  <c r="Z93" i="15"/>
  <c r="T93" i="15"/>
  <c r="O215" i="15"/>
  <c r="T99" i="25"/>
  <c r="O221" i="25"/>
  <c r="AE93" i="15"/>
  <c r="AG93" i="15"/>
  <c r="AG93" i="25"/>
  <c r="N215" i="15"/>
  <c r="C216" i="15"/>
  <c r="L215" i="15"/>
  <c r="D216" i="15"/>
  <c r="M215" i="15"/>
  <c r="F216" i="15"/>
  <c r="E216" i="15"/>
  <c r="G93" i="25"/>
  <c r="H93" i="25"/>
  <c r="B93" i="25"/>
  <c r="W93" i="25"/>
  <c r="C93" i="25"/>
  <c r="X93" i="25"/>
  <c r="D93" i="25"/>
  <c r="Y93" i="25"/>
  <c r="E93" i="25"/>
  <c r="F93" i="25"/>
  <c r="C222" i="25"/>
  <c r="X222" i="25"/>
  <c r="L221" i="25"/>
  <c r="E222" i="25"/>
  <c r="G222" i="25"/>
  <c r="D222" i="25"/>
  <c r="R221" i="25"/>
  <c r="Q221" i="25"/>
  <c r="F222" i="25"/>
  <c r="N221" i="25"/>
  <c r="P221" i="25"/>
  <c r="M221" i="25"/>
  <c r="H222" i="25"/>
  <c r="AF93" i="15"/>
  <c r="Z216" i="15"/>
  <c r="O134" i="15"/>
  <c r="Z134" i="15"/>
  <c r="D175" i="15"/>
  <c r="S215" i="15"/>
  <c r="P134" i="15"/>
  <c r="AA134" i="15"/>
  <c r="AA216" i="15"/>
  <c r="N134" i="15"/>
  <c r="Y134" i="15"/>
  <c r="Y216" i="15"/>
  <c r="AB176" i="15"/>
  <c r="S94" i="15"/>
  <c r="L94" i="15"/>
  <c r="X216" i="15"/>
  <c r="L134" i="15"/>
  <c r="W134" i="15"/>
  <c r="M134" i="15"/>
  <c r="X134" i="15"/>
  <c r="Z93" i="25"/>
  <c r="AE93" i="25"/>
  <c r="AF93" i="25"/>
  <c r="L140" i="25"/>
  <c r="S100" i="25"/>
  <c r="N100" i="25"/>
  <c r="Y222" i="25"/>
  <c r="N140" i="25"/>
  <c r="Z222" i="25"/>
  <c r="O140" i="25"/>
  <c r="AC222" i="25"/>
  <c r="R140" i="25"/>
  <c r="M140" i="25"/>
  <c r="AB182" i="25"/>
  <c r="AE182" i="25"/>
  <c r="AA222" i="25"/>
  <c r="P140" i="25"/>
  <c r="AB222" i="25"/>
  <c r="Q140" i="25"/>
  <c r="S221" i="25"/>
  <c r="D181" i="25"/>
  <c r="AE134" i="15"/>
  <c r="M94" i="15"/>
  <c r="X94" i="15"/>
  <c r="AD216" i="15"/>
  <c r="P94" i="15"/>
  <c r="AA94" i="15"/>
  <c r="W94" i="15"/>
  <c r="T215" i="15"/>
  <c r="O363" i="15"/>
  <c r="P363" i="15"/>
  <c r="Q363" i="15"/>
  <c r="N94" i="15"/>
  <c r="O94" i="15"/>
  <c r="AE176" i="15"/>
  <c r="E175" i="15"/>
  <c r="F175" i="15"/>
  <c r="Q100" i="25"/>
  <c r="R100" i="25"/>
  <c r="P100" i="25"/>
  <c r="AD222" i="25"/>
  <c r="AE222" i="25"/>
  <c r="O100" i="25"/>
  <c r="O369" i="25"/>
  <c r="P369" i="25"/>
  <c r="Q369" i="25"/>
  <c r="T221" i="25"/>
  <c r="L100" i="25"/>
  <c r="M100" i="25"/>
  <c r="E181" i="25"/>
  <c r="F181" i="25"/>
  <c r="AG134" i="15"/>
  <c r="AG134" i="25"/>
  <c r="AF134" i="15"/>
  <c r="AE216" i="15"/>
  <c r="Z94" i="15"/>
  <c r="Y94" i="15"/>
  <c r="T94" i="15"/>
  <c r="C134" i="25"/>
  <c r="X134" i="25"/>
  <c r="F134" i="25"/>
  <c r="H134" i="25"/>
  <c r="B134" i="25"/>
  <c r="W134" i="25"/>
  <c r="D134" i="25"/>
  <c r="Y134" i="25"/>
  <c r="G134" i="25"/>
  <c r="E134" i="25"/>
  <c r="Z134" i="25"/>
  <c r="T100" i="25"/>
  <c r="L222" i="25"/>
  <c r="AE94" i="15"/>
  <c r="AG94" i="15"/>
  <c r="AG94" i="25"/>
  <c r="O216" i="15"/>
  <c r="P216" i="15"/>
  <c r="M216" i="15"/>
  <c r="L216" i="15"/>
  <c r="C217" i="15"/>
  <c r="G217" i="15"/>
  <c r="D217" i="15"/>
  <c r="E217" i="15"/>
  <c r="N216" i="15"/>
  <c r="F217" i="15"/>
  <c r="E94" i="25"/>
  <c r="Z94" i="25"/>
  <c r="F94" i="25"/>
  <c r="G94" i="25"/>
  <c r="H94" i="25"/>
  <c r="B94" i="25"/>
  <c r="W94" i="25"/>
  <c r="C94" i="25"/>
  <c r="X94" i="25"/>
  <c r="D94" i="25"/>
  <c r="Y94" i="25"/>
  <c r="AA134" i="25"/>
  <c r="M222" i="25"/>
  <c r="C223" i="25"/>
  <c r="X223" i="25"/>
  <c r="D223" i="25"/>
  <c r="H223" i="25"/>
  <c r="G223" i="25"/>
  <c r="O222" i="25"/>
  <c r="F223" i="25"/>
  <c r="E223" i="25"/>
  <c r="P222" i="25"/>
  <c r="R222" i="25"/>
  <c r="Q222" i="25"/>
  <c r="N222" i="25"/>
  <c r="AF94" i="15"/>
  <c r="S216" i="15"/>
  <c r="O364" i="15"/>
  <c r="P364" i="15"/>
  <c r="Q364" i="15"/>
  <c r="AB177" i="15"/>
  <c r="Y217" i="15"/>
  <c r="N135" i="15"/>
  <c r="Y135" i="15"/>
  <c r="M135" i="15"/>
  <c r="X135" i="15"/>
  <c r="X217" i="15"/>
  <c r="S95" i="15"/>
  <c r="L95" i="15"/>
  <c r="L135" i="15"/>
  <c r="W135" i="15"/>
  <c r="AA217" i="15"/>
  <c r="P135" i="15"/>
  <c r="AA135" i="15"/>
  <c r="O135" i="15"/>
  <c r="Z135" i="15"/>
  <c r="Z217" i="15"/>
  <c r="Q135" i="15"/>
  <c r="AB135" i="15"/>
  <c r="AB217" i="15"/>
  <c r="D176" i="15"/>
  <c r="AE134" i="25"/>
  <c r="AF134" i="25"/>
  <c r="AA94" i="25"/>
  <c r="AE94" i="25"/>
  <c r="AF94" i="25"/>
  <c r="S222" i="25"/>
  <c r="O370" i="25"/>
  <c r="P370" i="25"/>
  <c r="Q370" i="25"/>
  <c r="Z223" i="25"/>
  <c r="O141" i="25"/>
  <c r="AC223" i="25"/>
  <c r="R141" i="25"/>
  <c r="M141" i="25"/>
  <c r="L141" i="25"/>
  <c r="Y223" i="25"/>
  <c r="N141" i="25"/>
  <c r="D182" i="25"/>
  <c r="AA223" i="25"/>
  <c r="P141" i="25"/>
  <c r="AB223" i="25"/>
  <c r="Q141" i="25"/>
  <c r="S101" i="25"/>
  <c r="Q101" i="25"/>
  <c r="AB183" i="25"/>
  <c r="AE183" i="25"/>
  <c r="O182" i="25"/>
  <c r="AE135" i="15"/>
  <c r="O95" i="15"/>
  <c r="Z95" i="15"/>
  <c r="T216" i="15"/>
  <c r="E176" i="15"/>
  <c r="F176" i="15"/>
  <c r="W95" i="15"/>
  <c r="AE177" i="15"/>
  <c r="Q95" i="15"/>
  <c r="P95" i="15"/>
  <c r="M95" i="15"/>
  <c r="AD217" i="15"/>
  <c r="N95" i="15"/>
  <c r="AD223" i="25"/>
  <c r="AE223" i="25"/>
  <c r="T222" i="25"/>
  <c r="L101" i="25"/>
  <c r="M101" i="25"/>
  <c r="P101" i="25"/>
  <c r="N101" i="25"/>
  <c r="P182" i="25"/>
  <c r="Q182" i="25"/>
  <c r="F182" i="25"/>
  <c r="E182" i="25"/>
  <c r="R101" i="25"/>
  <c r="O101" i="25"/>
  <c r="AF135" i="15"/>
  <c r="AG135" i="15"/>
  <c r="AG135" i="25"/>
  <c r="AE217" i="15"/>
  <c r="T95" i="15"/>
  <c r="L217" i="15"/>
  <c r="AA95" i="15"/>
  <c r="Y95" i="15"/>
  <c r="X95" i="15"/>
  <c r="AB95" i="15"/>
  <c r="H135" i="25"/>
  <c r="G135" i="25"/>
  <c r="C135" i="25"/>
  <c r="X135" i="25"/>
  <c r="D135" i="25"/>
  <c r="Y135" i="25"/>
  <c r="E135" i="25"/>
  <c r="Z135" i="25"/>
  <c r="F135" i="25"/>
  <c r="AA135" i="25"/>
  <c r="B135" i="25"/>
  <c r="W135" i="25"/>
  <c r="T101" i="25"/>
  <c r="L223" i="25"/>
  <c r="AE95" i="15"/>
  <c r="AG95" i="15"/>
  <c r="AG95" i="25"/>
  <c r="Q217" i="15"/>
  <c r="D218" i="15"/>
  <c r="Y218" i="15"/>
  <c r="E218" i="15"/>
  <c r="P217" i="15"/>
  <c r="O217" i="15"/>
  <c r="F218" i="15"/>
  <c r="H218" i="15"/>
  <c r="AF276" i="15" a="1"/>
  <c r="AF276" i="15"/>
  <c r="M217" i="15"/>
  <c r="N217" i="15"/>
  <c r="G218" i="15"/>
  <c r="C218" i="15"/>
  <c r="AB135" i="25"/>
  <c r="AE135" i="25"/>
  <c r="AF135" i="25"/>
  <c r="D224" i="25"/>
  <c r="Y224" i="25"/>
  <c r="C95" i="25"/>
  <c r="X95" i="25"/>
  <c r="D95" i="25"/>
  <c r="Y95" i="25"/>
  <c r="E95" i="25"/>
  <c r="Z95" i="25"/>
  <c r="F95" i="25"/>
  <c r="AA95" i="25"/>
  <c r="G95" i="25"/>
  <c r="H95" i="25"/>
  <c r="B95" i="25"/>
  <c r="W95" i="25"/>
  <c r="N223" i="25"/>
  <c r="M223" i="25"/>
  <c r="E224" i="25"/>
  <c r="Z224" i="25"/>
  <c r="O223" i="25"/>
  <c r="H224" i="25"/>
  <c r="Q223" i="25"/>
  <c r="G224" i="25"/>
  <c r="F224" i="25"/>
  <c r="C224" i="25"/>
  <c r="P223" i="25"/>
  <c r="R223" i="25"/>
  <c r="AF95" i="15"/>
  <c r="AC218" i="15"/>
  <c r="L136" i="15"/>
  <c r="W136" i="15"/>
  <c r="P136" i="15"/>
  <c r="AA136" i="15"/>
  <c r="S96" i="15"/>
  <c r="L96" i="15"/>
  <c r="W96" i="15"/>
  <c r="O136" i="15"/>
  <c r="Z136" i="15"/>
  <c r="Z218" i="15"/>
  <c r="X218" i="15"/>
  <c r="N136" i="15"/>
  <c r="Y136" i="15"/>
  <c r="Q136" i="15"/>
  <c r="AB136" i="15"/>
  <c r="D177" i="15"/>
  <c r="AB178" i="15"/>
  <c r="AE178" i="15"/>
  <c r="AA218" i="15"/>
  <c r="R136" i="15"/>
  <c r="AC136" i="15"/>
  <c r="S217" i="15"/>
  <c r="O365" i="15"/>
  <c r="P365" i="15"/>
  <c r="Q365" i="15"/>
  <c r="M136" i="15"/>
  <c r="X136" i="15"/>
  <c r="AB218" i="15"/>
  <c r="AB95" i="25"/>
  <c r="AE95" i="25"/>
  <c r="AF95" i="25"/>
  <c r="D183" i="25"/>
  <c r="F183" i="25"/>
  <c r="AB184" i="25"/>
  <c r="AE184" i="25"/>
  <c r="M142" i="25"/>
  <c r="X224" i="25"/>
  <c r="L142" i="25"/>
  <c r="S102" i="25"/>
  <c r="M102" i="25"/>
  <c r="O183" i="25"/>
  <c r="S223" i="25"/>
  <c r="N142" i="25"/>
  <c r="AA224" i="25"/>
  <c r="P142" i="25"/>
  <c r="O142" i="25"/>
  <c r="AB224" i="25"/>
  <c r="Q142" i="25"/>
  <c r="AC224" i="25"/>
  <c r="R142" i="25"/>
  <c r="AE136" i="15"/>
  <c r="AF136" i="15"/>
  <c r="O96" i="15"/>
  <c r="Z96" i="15"/>
  <c r="M96" i="15"/>
  <c r="X96" i="15"/>
  <c r="N96" i="15"/>
  <c r="Y96" i="15"/>
  <c r="Q96" i="15"/>
  <c r="AB96" i="15"/>
  <c r="R96" i="15"/>
  <c r="AC96" i="15"/>
  <c r="P96" i="15"/>
  <c r="AA96" i="15"/>
  <c r="T217" i="15"/>
  <c r="AD218" i="15"/>
  <c r="F177" i="15"/>
  <c r="E177" i="15"/>
  <c r="Q102" i="25"/>
  <c r="P102" i="25"/>
  <c r="R102" i="25"/>
  <c r="E183" i="25"/>
  <c r="O371" i="25"/>
  <c r="P371" i="25"/>
  <c r="Q371" i="25"/>
  <c r="T223" i="25"/>
  <c r="P183" i="25"/>
  <c r="Q183" i="25"/>
  <c r="L102" i="25"/>
  <c r="N102" i="25"/>
  <c r="O102" i="25"/>
  <c r="AD224" i="25"/>
  <c r="AE224" i="25"/>
  <c r="AE96" i="15"/>
  <c r="AF96" i="15"/>
  <c r="AG136" i="15"/>
  <c r="AG136" i="25"/>
  <c r="AE218" i="15"/>
  <c r="T96" i="15"/>
  <c r="R218" i="15"/>
  <c r="E136" i="25"/>
  <c r="Z136" i="25"/>
  <c r="D136" i="25"/>
  <c r="Y136" i="25"/>
  <c r="F136" i="25"/>
  <c r="AA136" i="25"/>
  <c r="H136" i="25"/>
  <c r="AC136" i="25"/>
  <c r="B136" i="25"/>
  <c r="W136" i="25"/>
  <c r="C136" i="25"/>
  <c r="X136" i="25"/>
  <c r="G136" i="25"/>
  <c r="AB136" i="25"/>
  <c r="T102" i="25"/>
  <c r="F225" i="25"/>
  <c r="AG96" i="15"/>
  <c r="AG96" i="25"/>
  <c r="H219" i="15"/>
  <c r="AC219" i="15"/>
  <c r="E219" i="15"/>
  <c r="Z219" i="15"/>
  <c r="C219" i="15"/>
  <c r="X219" i="15"/>
  <c r="Q218" i="15"/>
  <c r="F219" i="15"/>
  <c r="AA219" i="15"/>
  <c r="N218" i="15"/>
  <c r="D219" i="15"/>
  <c r="Y219" i="15"/>
  <c r="M218" i="15"/>
  <c r="G219" i="15"/>
  <c r="O218" i="15"/>
  <c r="L218" i="15"/>
  <c r="P218" i="15"/>
  <c r="AE136" i="25"/>
  <c r="AF136" i="25"/>
  <c r="B96" i="25"/>
  <c r="W96" i="25"/>
  <c r="C96" i="25"/>
  <c r="X96" i="25"/>
  <c r="D96" i="25"/>
  <c r="Y96" i="25"/>
  <c r="E96" i="25"/>
  <c r="Z96" i="25"/>
  <c r="F96" i="25"/>
  <c r="AA96" i="25"/>
  <c r="G96" i="25"/>
  <c r="AB96" i="25"/>
  <c r="H96" i="25"/>
  <c r="AC96" i="25"/>
  <c r="E225" i="25"/>
  <c r="Z225" i="25"/>
  <c r="L224" i="25"/>
  <c r="AA225" i="25"/>
  <c r="N224" i="25"/>
  <c r="C225" i="25"/>
  <c r="H225" i="25"/>
  <c r="R224" i="25"/>
  <c r="P224" i="25"/>
  <c r="D225" i="25"/>
  <c r="Q224" i="25"/>
  <c r="G225" i="25"/>
  <c r="M224" i="25"/>
  <c r="O224" i="25"/>
  <c r="N137" i="15"/>
  <c r="Y137" i="15"/>
  <c r="S97" i="15"/>
  <c r="L97" i="15"/>
  <c r="W97" i="15"/>
  <c r="D178" i="15"/>
  <c r="Q137" i="15"/>
  <c r="AB137" i="15"/>
  <c r="O178" i="15"/>
  <c r="M137" i="15"/>
  <c r="X137" i="15"/>
  <c r="AB219" i="15"/>
  <c r="AD219" i="15"/>
  <c r="R137" i="15"/>
  <c r="AC137" i="15"/>
  <c r="L137" i="15"/>
  <c r="W137" i="15"/>
  <c r="AB179" i="15"/>
  <c r="P137" i="15"/>
  <c r="AA137" i="15"/>
  <c r="O137" i="15"/>
  <c r="Z137" i="15"/>
  <c r="S218" i="15"/>
  <c r="O366" i="15"/>
  <c r="P366" i="15"/>
  <c r="Q366" i="15"/>
  <c r="AE96" i="25"/>
  <c r="AF96" i="25"/>
  <c r="D184" i="25"/>
  <c r="E184" i="25"/>
  <c r="P143" i="25"/>
  <c r="AB225" i="25"/>
  <c r="Q143" i="25"/>
  <c r="Y225" i="25"/>
  <c r="N143" i="25"/>
  <c r="O184" i="25"/>
  <c r="S224" i="25"/>
  <c r="O143" i="25"/>
  <c r="AC225" i="25"/>
  <c r="R143" i="25"/>
  <c r="AB185" i="25"/>
  <c r="AE185" i="25"/>
  <c r="M143" i="25"/>
  <c r="L143" i="25"/>
  <c r="X225" i="25"/>
  <c r="S103" i="25"/>
  <c r="M103" i="25"/>
  <c r="AE137" i="15"/>
  <c r="AE219" i="15"/>
  <c r="P178" i="15"/>
  <c r="E178" i="15"/>
  <c r="F178" i="15"/>
  <c r="Q178" i="15"/>
  <c r="T218" i="15"/>
  <c r="Q97" i="15"/>
  <c r="AB97" i="15"/>
  <c r="N97" i="15"/>
  <c r="Y97" i="15"/>
  <c r="O97" i="15"/>
  <c r="Z97" i="15"/>
  <c r="P97" i="15"/>
  <c r="AA97" i="15"/>
  <c r="R97" i="15"/>
  <c r="AC97" i="15"/>
  <c r="M97" i="15"/>
  <c r="X97" i="15"/>
  <c r="AE179" i="15"/>
  <c r="F184" i="25"/>
  <c r="AD225" i="25"/>
  <c r="AE225" i="25"/>
  <c r="L103" i="25"/>
  <c r="P103" i="25"/>
  <c r="O103" i="25"/>
  <c r="O372" i="25"/>
  <c r="P372" i="25"/>
  <c r="Q372" i="25"/>
  <c r="T224" i="25"/>
  <c r="N103" i="25"/>
  <c r="R103" i="25"/>
  <c r="P184" i="25"/>
  <c r="Q184" i="25"/>
  <c r="Q103" i="25"/>
  <c r="AE97" i="15"/>
  <c r="AG97" i="15"/>
  <c r="AG97" i="25"/>
  <c r="AF137" i="15"/>
  <c r="AG137" i="15"/>
  <c r="AG137" i="25"/>
  <c r="T97" i="15"/>
  <c r="N219" i="15"/>
  <c r="F137" i="25"/>
  <c r="AA137" i="25"/>
  <c r="D137" i="25"/>
  <c r="Y137" i="25"/>
  <c r="E137" i="25"/>
  <c r="Z137" i="25"/>
  <c r="H137" i="25"/>
  <c r="AC137" i="25"/>
  <c r="G137" i="25"/>
  <c r="AB137" i="25"/>
  <c r="B137" i="25"/>
  <c r="W137" i="25"/>
  <c r="C137" i="25"/>
  <c r="X137" i="25"/>
  <c r="G97" i="25"/>
  <c r="AB97" i="25"/>
  <c r="H97" i="25"/>
  <c r="AC97" i="25"/>
  <c r="B97" i="25"/>
  <c r="W97" i="25"/>
  <c r="C97" i="25"/>
  <c r="X97" i="25"/>
  <c r="D97" i="25"/>
  <c r="Y97" i="25"/>
  <c r="E97" i="25"/>
  <c r="Z97" i="25"/>
  <c r="F97" i="25"/>
  <c r="AA97" i="25"/>
  <c r="T103" i="25"/>
  <c r="H226" i="25"/>
  <c r="AF97" i="15"/>
  <c r="E220" i="15"/>
  <c r="Z220" i="15"/>
  <c r="M219" i="15"/>
  <c r="G220" i="15"/>
  <c r="AB220" i="15"/>
  <c r="O219" i="15"/>
  <c r="D220" i="15"/>
  <c r="F220" i="15"/>
  <c r="AA220" i="15"/>
  <c r="Q219" i="15"/>
  <c r="C220" i="15"/>
  <c r="L219" i="15"/>
  <c r="P219" i="15"/>
  <c r="H220" i="15"/>
  <c r="AC220" i="15"/>
  <c r="R219" i="15"/>
  <c r="AE137" i="25"/>
  <c r="AF137" i="25"/>
  <c r="AE97" i="25"/>
  <c r="AF97" i="25"/>
  <c r="C226" i="25"/>
  <c r="X226" i="25"/>
  <c r="AC226" i="25"/>
  <c r="L225" i="25"/>
  <c r="O225" i="25"/>
  <c r="P225" i="25"/>
  <c r="N225" i="25"/>
  <c r="D226" i="25"/>
  <c r="M225" i="25"/>
  <c r="F226" i="25"/>
  <c r="R225" i="25"/>
  <c r="G226" i="25"/>
  <c r="E226" i="25"/>
  <c r="Q225" i="25"/>
  <c r="R138" i="15"/>
  <c r="AC138" i="15"/>
  <c r="N138" i="15"/>
  <c r="Y138" i="15"/>
  <c r="S219" i="15"/>
  <c r="T219" i="15"/>
  <c r="X220" i="15"/>
  <c r="O138" i="15"/>
  <c r="Z138" i="15"/>
  <c r="S98" i="15"/>
  <c r="Q98" i="15"/>
  <c r="D179" i="15"/>
  <c r="AB180" i="15"/>
  <c r="Q138" i="15"/>
  <c r="AB138" i="15"/>
  <c r="P138" i="15"/>
  <c r="AA138" i="15"/>
  <c r="Y220" i="15"/>
  <c r="L138" i="15"/>
  <c r="W138" i="15"/>
  <c r="M138" i="15"/>
  <c r="X138" i="15"/>
  <c r="AE138" i="15"/>
  <c r="AF138" i="15"/>
  <c r="AB186" i="25"/>
  <c r="AE186" i="25"/>
  <c r="Z226" i="25"/>
  <c r="O144" i="25"/>
  <c r="S104" i="25"/>
  <c r="Q104" i="25"/>
  <c r="M144" i="25"/>
  <c r="L144" i="25"/>
  <c r="AB226" i="25"/>
  <c r="Q144" i="25"/>
  <c r="AA226" i="25"/>
  <c r="P144" i="25"/>
  <c r="Y226" i="25"/>
  <c r="N144" i="25"/>
  <c r="S225" i="25"/>
  <c r="D185" i="25"/>
  <c r="O185" i="25"/>
  <c r="R144" i="25"/>
  <c r="E179" i="15"/>
  <c r="N98" i="15"/>
  <c r="Y98" i="15"/>
  <c r="O367" i="15"/>
  <c r="P367" i="15"/>
  <c r="Q367" i="15"/>
  <c r="F179" i="15"/>
  <c r="AE180" i="15"/>
  <c r="AD220" i="15"/>
  <c r="L98" i="15"/>
  <c r="W98" i="15"/>
  <c r="M98" i="15"/>
  <c r="X98" i="15"/>
  <c r="P98" i="15"/>
  <c r="AA98" i="15"/>
  <c r="R98" i="15"/>
  <c r="AC98" i="15"/>
  <c r="O98" i="15"/>
  <c r="Z98" i="15"/>
  <c r="AB98" i="15"/>
  <c r="N104" i="25"/>
  <c r="P104" i="25"/>
  <c r="AD226" i="25"/>
  <c r="AE226" i="25"/>
  <c r="F185" i="25"/>
  <c r="E185" i="25"/>
  <c r="L104" i="25"/>
  <c r="M104" i="25"/>
  <c r="R104" i="25"/>
  <c r="P185" i="25"/>
  <c r="Q185" i="25"/>
  <c r="O373" i="25"/>
  <c r="P373" i="25"/>
  <c r="Q373" i="25"/>
  <c r="T225" i="25"/>
  <c r="O104" i="25"/>
  <c r="AG138" i="15"/>
  <c r="AG138" i="25"/>
  <c r="AE98" i="15"/>
  <c r="AE220" i="15"/>
  <c r="T98" i="15"/>
  <c r="P220" i="15"/>
  <c r="D138" i="25"/>
  <c r="Y138" i="25"/>
  <c r="G138" i="25"/>
  <c r="AB138" i="25"/>
  <c r="B138" i="25"/>
  <c r="W138" i="25"/>
  <c r="H138" i="25"/>
  <c r="AC138" i="25"/>
  <c r="E138" i="25"/>
  <c r="Z138" i="25"/>
  <c r="F138" i="25"/>
  <c r="AA138" i="25"/>
  <c r="C138" i="25"/>
  <c r="X138" i="25"/>
  <c r="T104" i="25"/>
  <c r="O226" i="25"/>
  <c r="AG98" i="15"/>
  <c r="AG98" i="25"/>
  <c r="AF98" i="15"/>
  <c r="M220" i="15"/>
  <c r="Q220" i="15"/>
  <c r="R220" i="15"/>
  <c r="D221" i="15"/>
  <c r="F221" i="15"/>
  <c r="AA221" i="15"/>
  <c r="N220" i="15"/>
  <c r="H221" i="15"/>
  <c r="AC221" i="15"/>
  <c r="E221" i="15"/>
  <c r="Z221" i="15"/>
  <c r="C221" i="15"/>
  <c r="X221" i="15"/>
  <c r="O220" i="15"/>
  <c r="L220" i="15"/>
  <c r="G221" i="15"/>
  <c r="AB221" i="15"/>
  <c r="M226" i="25"/>
  <c r="E98" i="25"/>
  <c r="Z98" i="25"/>
  <c r="F98" i="25"/>
  <c r="AA98" i="25"/>
  <c r="G98" i="25"/>
  <c r="AB98" i="25"/>
  <c r="H98" i="25"/>
  <c r="AC98" i="25"/>
  <c r="B98" i="25"/>
  <c r="W98" i="25"/>
  <c r="C98" i="25"/>
  <c r="X98" i="25"/>
  <c r="D98" i="25"/>
  <c r="Y98" i="25"/>
  <c r="AE138" i="25"/>
  <c r="AF138" i="25"/>
  <c r="D227" i="25"/>
  <c r="Y227" i="25"/>
  <c r="L226" i="25"/>
  <c r="C227" i="25"/>
  <c r="H227" i="25"/>
  <c r="P226" i="25"/>
  <c r="G227" i="25"/>
  <c r="E227" i="25"/>
  <c r="N226" i="25"/>
  <c r="Q226" i="25"/>
  <c r="R226" i="25"/>
  <c r="F227" i="25"/>
  <c r="L139" i="15"/>
  <c r="W139" i="15"/>
  <c r="Y221" i="15"/>
  <c r="AD221" i="15"/>
  <c r="D180" i="15"/>
  <c r="N139" i="15"/>
  <c r="Y139" i="15"/>
  <c r="O139" i="15"/>
  <c r="Z139" i="15"/>
  <c r="Q139" i="15"/>
  <c r="AB139" i="15"/>
  <c r="P139" i="15"/>
  <c r="AA139" i="15"/>
  <c r="AB181" i="15"/>
  <c r="AE181" i="15"/>
  <c r="R139" i="15"/>
  <c r="AC139" i="15"/>
  <c r="M139" i="15"/>
  <c r="X139" i="15"/>
  <c r="S220" i="15"/>
  <c r="S99" i="15"/>
  <c r="AE139" i="15"/>
  <c r="AE98" i="25"/>
  <c r="AF98" i="25"/>
  <c r="D186" i="25"/>
  <c r="F186" i="25"/>
  <c r="AA227" i="25"/>
  <c r="P145" i="25"/>
  <c r="Z227" i="25"/>
  <c r="O145" i="25"/>
  <c r="O186" i="25"/>
  <c r="S226" i="25"/>
  <c r="N145" i="25"/>
  <c r="AB227" i="25"/>
  <c r="Q145" i="25"/>
  <c r="AC227" i="25"/>
  <c r="R145" i="25"/>
  <c r="AB187" i="25"/>
  <c r="AE187" i="25"/>
  <c r="L145" i="25"/>
  <c r="X227" i="25"/>
  <c r="M145" i="25"/>
  <c r="S105" i="25"/>
  <c r="O105" i="25"/>
  <c r="F180" i="15"/>
  <c r="AE221" i="15"/>
  <c r="E180" i="15"/>
  <c r="O99" i="15"/>
  <c r="Z99" i="15"/>
  <c r="L99" i="15"/>
  <c r="P99" i="15"/>
  <c r="AA99" i="15"/>
  <c r="M99" i="15"/>
  <c r="X99" i="15"/>
  <c r="R99" i="15"/>
  <c r="AC99" i="15"/>
  <c r="Q99" i="15"/>
  <c r="AB99" i="15"/>
  <c r="N99" i="15"/>
  <c r="Y99" i="15"/>
  <c r="T220" i="15"/>
  <c r="O368" i="15"/>
  <c r="P368" i="15"/>
  <c r="Q368" i="15"/>
  <c r="AD227" i="25"/>
  <c r="AE227" i="25"/>
  <c r="E186" i="25"/>
  <c r="M105" i="25"/>
  <c r="R105" i="25"/>
  <c r="Q105" i="25"/>
  <c r="O374" i="25"/>
  <c r="P374" i="25"/>
  <c r="Q374" i="25"/>
  <c r="T226" i="25"/>
  <c r="L105" i="25"/>
  <c r="N105" i="25"/>
  <c r="P186" i="25"/>
  <c r="Q186" i="25"/>
  <c r="P105" i="25"/>
  <c r="AF139" i="15"/>
  <c r="AG139" i="15"/>
  <c r="AG139" i="25"/>
  <c r="W99" i="15"/>
  <c r="AE99" i="15"/>
  <c r="T99" i="15"/>
  <c r="H222" i="15"/>
  <c r="C139" i="25"/>
  <c r="X139" i="25"/>
  <c r="H139" i="25"/>
  <c r="AC139" i="25"/>
  <c r="B139" i="25"/>
  <c r="W139" i="25"/>
  <c r="D139" i="25"/>
  <c r="Y139" i="25"/>
  <c r="F139" i="25"/>
  <c r="AA139" i="25"/>
  <c r="G139" i="25"/>
  <c r="AB139" i="25"/>
  <c r="E139" i="25"/>
  <c r="Z139" i="25"/>
  <c r="T105" i="25"/>
  <c r="G228" i="25"/>
  <c r="AG99" i="15"/>
  <c r="AG99" i="25"/>
  <c r="AF99" i="15"/>
  <c r="AC222" i="15"/>
  <c r="P221" i="15"/>
  <c r="F222" i="15"/>
  <c r="G222" i="15"/>
  <c r="N221" i="15"/>
  <c r="M221" i="15"/>
  <c r="E222" i="15"/>
  <c r="R221" i="15"/>
  <c r="D222" i="15"/>
  <c r="L221" i="15"/>
  <c r="O221" i="15"/>
  <c r="Q221" i="15"/>
  <c r="C222" i="15"/>
  <c r="B99" i="25"/>
  <c r="W99" i="25"/>
  <c r="C99" i="25"/>
  <c r="X99" i="25"/>
  <c r="D99" i="25"/>
  <c r="Y99" i="25"/>
  <c r="G99" i="25"/>
  <c r="AB99" i="25"/>
  <c r="F99" i="25"/>
  <c r="AA99" i="25"/>
  <c r="E99" i="25"/>
  <c r="Z99" i="25"/>
  <c r="H99" i="25"/>
  <c r="AC99" i="25"/>
  <c r="AE139" i="25"/>
  <c r="AF139" i="25"/>
  <c r="D228" i="25"/>
  <c r="Y228" i="25"/>
  <c r="E228" i="25"/>
  <c r="Z228" i="25"/>
  <c r="Q227" i="25"/>
  <c r="L227" i="25"/>
  <c r="AB228" i="25"/>
  <c r="M227" i="25"/>
  <c r="R227" i="25"/>
  <c r="H228" i="25"/>
  <c r="N227" i="25"/>
  <c r="C228" i="25"/>
  <c r="F228" i="25"/>
  <c r="O227" i="25"/>
  <c r="P227" i="25"/>
  <c r="S100" i="15"/>
  <c r="O100" i="15"/>
  <c r="Z100" i="15"/>
  <c r="X222" i="15"/>
  <c r="M140" i="15"/>
  <c r="X140" i="15"/>
  <c r="AB182" i="15"/>
  <c r="L140" i="15"/>
  <c r="W140" i="15"/>
  <c r="Y222" i="15"/>
  <c r="N140" i="15"/>
  <c r="Y140" i="15"/>
  <c r="Z222" i="15"/>
  <c r="O140" i="15"/>
  <c r="Z140" i="15"/>
  <c r="P140" i="15"/>
  <c r="AA140" i="15"/>
  <c r="AA222" i="15"/>
  <c r="Q140" i="15"/>
  <c r="AB140" i="15"/>
  <c r="AB222" i="15"/>
  <c r="D181" i="15"/>
  <c r="S221" i="15"/>
  <c r="R140" i="15"/>
  <c r="AC140" i="15"/>
  <c r="L146" i="25"/>
  <c r="AE99" i="25"/>
  <c r="AF99" i="25"/>
  <c r="N146" i="25"/>
  <c r="S227" i="25"/>
  <c r="O375" i="25"/>
  <c r="P375" i="25"/>
  <c r="Q375" i="25"/>
  <c r="D187" i="25"/>
  <c r="AB188" i="25"/>
  <c r="AE188" i="25"/>
  <c r="X228" i="25"/>
  <c r="M146" i="25"/>
  <c r="S106" i="25"/>
  <c r="M106" i="25"/>
  <c r="AC228" i="25"/>
  <c r="R146" i="25"/>
  <c r="Q146" i="25"/>
  <c r="AA228" i="25"/>
  <c r="P146" i="25"/>
  <c r="O146" i="25"/>
  <c r="AE140" i="15"/>
  <c r="N100" i="15"/>
  <c r="Y100" i="15"/>
  <c r="M100" i="15"/>
  <c r="X100" i="15"/>
  <c r="P100" i="15"/>
  <c r="AA100" i="15"/>
  <c r="Q100" i="15"/>
  <c r="AB100" i="15"/>
  <c r="O369" i="15"/>
  <c r="P369" i="15"/>
  <c r="Q369" i="15"/>
  <c r="T221" i="15"/>
  <c r="AE182" i="15"/>
  <c r="E181" i="15"/>
  <c r="F181" i="15"/>
  <c r="L100" i="15"/>
  <c r="R100" i="15"/>
  <c r="AD222" i="15"/>
  <c r="T227" i="25"/>
  <c r="P106" i="25"/>
  <c r="R106" i="25"/>
  <c r="L106" i="25"/>
  <c r="Q106" i="25"/>
  <c r="N106" i="25"/>
  <c r="O106" i="25"/>
  <c r="AD228" i="25"/>
  <c r="AE228" i="25"/>
  <c r="F187" i="25"/>
  <c r="E187" i="25"/>
  <c r="AG140" i="15"/>
  <c r="AG140" i="25"/>
  <c r="AF140" i="15"/>
  <c r="AE222" i="15"/>
  <c r="AC100" i="15"/>
  <c r="T100" i="15"/>
  <c r="L222" i="15"/>
  <c r="W100" i="15"/>
  <c r="C140" i="25"/>
  <c r="X140" i="25"/>
  <c r="D140" i="25"/>
  <c r="Y140" i="25"/>
  <c r="E140" i="25"/>
  <c r="Z140" i="25"/>
  <c r="B140" i="25"/>
  <c r="W140" i="25"/>
  <c r="H140" i="25"/>
  <c r="AC140" i="25"/>
  <c r="F140" i="25"/>
  <c r="AA140" i="25"/>
  <c r="G140" i="25"/>
  <c r="AB140" i="25"/>
  <c r="AE100" i="15"/>
  <c r="AG100" i="15"/>
  <c r="AG100" i="25"/>
  <c r="T106" i="25"/>
  <c r="N228" i="25"/>
  <c r="M222" i="15"/>
  <c r="P222" i="15"/>
  <c r="G223" i="15"/>
  <c r="N222" i="15"/>
  <c r="D223" i="15"/>
  <c r="H223" i="15"/>
  <c r="E223" i="15"/>
  <c r="O222" i="15"/>
  <c r="F223" i="15"/>
  <c r="Q222" i="15"/>
  <c r="C223" i="15"/>
  <c r="R222" i="15"/>
  <c r="C229" i="25"/>
  <c r="AF100" i="15"/>
  <c r="H100" i="25"/>
  <c r="AC100" i="25"/>
  <c r="F100" i="25"/>
  <c r="AA100" i="25"/>
  <c r="B100" i="25"/>
  <c r="W100" i="25"/>
  <c r="D100" i="25"/>
  <c r="Y100" i="25"/>
  <c r="G100" i="25"/>
  <c r="AB100" i="25"/>
  <c r="E100" i="25"/>
  <c r="Z100" i="25"/>
  <c r="C100" i="25"/>
  <c r="X100" i="25"/>
  <c r="AE140" i="25"/>
  <c r="AF140" i="25"/>
  <c r="O228" i="25"/>
  <c r="H229" i="25"/>
  <c r="AC229" i="25"/>
  <c r="L228" i="25"/>
  <c r="Q228" i="25"/>
  <c r="F229" i="25"/>
  <c r="G229" i="25"/>
  <c r="D229" i="25"/>
  <c r="R228" i="25"/>
  <c r="M228" i="25"/>
  <c r="P228" i="25"/>
  <c r="E229" i="25"/>
  <c r="O182" i="15"/>
  <c r="S222" i="15"/>
  <c r="T222" i="15"/>
  <c r="R141" i="15"/>
  <c r="AC141" i="15"/>
  <c r="AC223" i="15"/>
  <c r="M141" i="15"/>
  <c r="X141" i="15"/>
  <c r="X223" i="15"/>
  <c r="L141" i="15"/>
  <c r="W141" i="15"/>
  <c r="S101" i="15"/>
  <c r="L101" i="15"/>
  <c r="AB183" i="15"/>
  <c r="P141" i="15"/>
  <c r="AA141" i="15"/>
  <c r="AA223" i="15"/>
  <c r="Z223" i="15"/>
  <c r="O141" i="15"/>
  <c r="Z141" i="15"/>
  <c r="N141" i="15"/>
  <c r="Y141" i="15"/>
  <c r="Y223" i="15"/>
  <c r="Q141" i="15"/>
  <c r="AB141" i="15"/>
  <c r="AB223" i="15"/>
  <c r="D182" i="15"/>
  <c r="P182" i="15"/>
  <c r="AE100" i="25"/>
  <c r="AF100" i="25"/>
  <c r="D188" i="25"/>
  <c r="E188" i="25"/>
  <c r="Z229" i="25"/>
  <c r="O147" i="25"/>
  <c r="Y229" i="25"/>
  <c r="N147" i="25"/>
  <c r="O188" i="25"/>
  <c r="S228" i="25"/>
  <c r="R147" i="25"/>
  <c r="AA229" i="25"/>
  <c r="P147" i="25"/>
  <c r="AB229" i="25"/>
  <c r="Q147" i="25"/>
  <c r="AB189" i="25"/>
  <c r="AE189" i="25"/>
  <c r="AF189" i="25"/>
  <c r="AG189" i="25"/>
  <c r="L147" i="25"/>
  <c r="X229" i="25"/>
  <c r="M147" i="25"/>
  <c r="S107" i="25"/>
  <c r="M107" i="25"/>
  <c r="AE141" i="15"/>
  <c r="Q182" i="15"/>
  <c r="O370" i="15"/>
  <c r="P370" i="15"/>
  <c r="Q370" i="15"/>
  <c r="M101" i="15"/>
  <c r="Q101" i="15"/>
  <c r="O101" i="15"/>
  <c r="N101" i="15"/>
  <c r="P101" i="15"/>
  <c r="E182" i="15"/>
  <c r="F182" i="15"/>
  <c r="AE183" i="15"/>
  <c r="AD223" i="15"/>
  <c r="R101" i="15"/>
  <c r="AD229" i="25"/>
  <c r="AE229" i="25"/>
  <c r="F188" i="25"/>
  <c r="L107" i="25"/>
  <c r="R107" i="25"/>
  <c r="P107" i="25"/>
  <c r="O376" i="25"/>
  <c r="P376" i="25"/>
  <c r="Q376" i="25"/>
  <c r="T228" i="25"/>
  <c r="N107" i="25"/>
  <c r="Q107" i="25"/>
  <c r="Q188" i="25"/>
  <c r="P188" i="25"/>
  <c r="O107" i="25"/>
  <c r="AG141" i="15"/>
  <c r="AG141" i="25"/>
  <c r="AF141" i="15"/>
  <c r="AE223" i="15"/>
  <c r="T101" i="15"/>
  <c r="F141" i="25"/>
  <c r="AA141" i="25"/>
  <c r="B141" i="25"/>
  <c r="W141" i="25"/>
  <c r="H141" i="25"/>
  <c r="AC141" i="25"/>
  <c r="C141" i="25"/>
  <c r="X141" i="25"/>
  <c r="G141" i="25"/>
  <c r="AB141" i="25"/>
  <c r="E141" i="25"/>
  <c r="Z141" i="25"/>
  <c r="D141" i="25"/>
  <c r="Y141" i="25"/>
  <c r="T107" i="25"/>
  <c r="Q229" i="25"/>
  <c r="O223" i="15"/>
  <c r="M223" i="15"/>
  <c r="H224" i="15"/>
  <c r="Q223" i="15"/>
  <c r="F224" i="15"/>
  <c r="L223" i="15"/>
  <c r="P223" i="15"/>
  <c r="D224" i="15"/>
  <c r="C224" i="15"/>
  <c r="E224" i="15"/>
  <c r="G224" i="15"/>
  <c r="N223" i="15"/>
  <c r="R223" i="15"/>
  <c r="AE141" i="25"/>
  <c r="AF141" i="25"/>
  <c r="O229" i="25"/>
  <c r="N229" i="25"/>
  <c r="L229" i="25"/>
  <c r="R229" i="25"/>
  <c r="E230" i="25"/>
  <c r="F230" i="25"/>
  <c r="C230" i="25"/>
  <c r="P229" i="25"/>
  <c r="M229" i="25"/>
  <c r="D230" i="25"/>
  <c r="G230" i="25"/>
  <c r="H230" i="25"/>
  <c r="O142" i="15"/>
  <c r="Z142" i="15"/>
  <c r="Z224" i="15"/>
  <c r="N142" i="15"/>
  <c r="Y142" i="15"/>
  <c r="Y224" i="15"/>
  <c r="S223" i="15"/>
  <c r="O183" i="15"/>
  <c r="D183" i="15"/>
  <c r="AB224" i="15"/>
  <c r="Q142" i="15"/>
  <c r="AB142" i="15"/>
  <c r="X224" i="15"/>
  <c r="M142" i="15"/>
  <c r="X142" i="15"/>
  <c r="S102" i="15"/>
  <c r="L102" i="15"/>
  <c r="AB184" i="15"/>
  <c r="L142" i="15"/>
  <c r="W142" i="15"/>
  <c r="P142" i="15"/>
  <c r="AA142" i="15"/>
  <c r="AA224" i="15"/>
  <c r="AC224" i="15"/>
  <c r="R142" i="15"/>
  <c r="AC142" i="15"/>
  <c r="Q183" i="15"/>
  <c r="D189" i="25"/>
  <c r="E189" i="25"/>
  <c r="AC230" i="25"/>
  <c r="R148" i="25"/>
  <c r="Y230" i="25"/>
  <c r="N148" i="25"/>
  <c r="O189" i="25"/>
  <c r="S229" i="25"/>
  <c r="AB190" i="25"/>
  <c r="AE190" i="25"/>
  <c r="AF190" i="25"/>
  <c r="L148" i="25"/>
  <c r="X230" i="25"/>
  <c r="M148" i="25"/>
  <c r="S108" i="25"/>
  <c r="L108" i="25"/>
  <c r="Z230" i="25"/>
  <c r="O148" i="25"/>
  <c r="AB230" i="25"/>
  <c r="Q148" i="25"/>
  <c r="AA230" i="25"/>
  <c r="P148" i="25"/>
  <c r="AE142" i="15"/>
  <c r="P102" i="15"/>
  <c r="AA102" i="15"/>
  <c r="R102" i="15"/>
  <c r="AC102" i="15"/>
  <c r="M102" i="15"/>
  <c r="Q102" i="15"/>
  <c r="AB102" i="15"/>
  <c r="N102" i="15"/>
  <c r="Y102" i="15"/>
  <c r="AE184" i="15"/>
  <c r="P183" i="15"/>
  <c r="W102" i="15"/>
  <c r="F183" i="15"/>
  <c r="E183" i="15"/>
  <c r="T223" i="15"/>
  <c r="O371" i="15"/>
  <c r="P371" i="15"/>
  <c r="Q371" i="15"/>
  <c r="AD224" i="15"/>
  <c r="O102" i="15"/>
  <c r="P108" i="25"/>
  <c r="O108" i="25"/>
  <c r="Q108" i="25"/>
  <c r="M108" i="25"/>
  <c r="F189" i="25"/>
  <c r="Q189" i="25"/>
  <c r="P189" i="25"/>
  <c r="R108" i="25"/>
  <c r="AD230" i="25"/>
  <c r="AE230" i="25"/>
  <c r="AG190" i="25"/>
  <c r="O377" i="25"/>
  <c r="P377" i="25"/>
  <c r="Q377" i="25"/>
  <c r="T229" i="25"/>
  <c r="N108" i="25"/>
  <c r="AG142" i="15"/>
  <c r="AG142" i="25"/>
  <c r="AF142" i="15"/>
  <c r="X102" i="15"/>
  <c r="AE224" i="15"/>
  <c r="Z102" i="15"/>
  <c r="T102" i="15"/>
  <c r="C225" i="15"/>
  <c r="G142" i="25"/>
  <c r="AB142" i="25"/>
  <c r="E142" i="25"/>
  <c r="Z142" i="25"/>
  <c r="F142" i="25"/>
  <c r="AA142" i="25"/>
  <c r="B142" i="25"/>
  <c r="W142" i="25"/>
  <c r="C142" i="25"/>
  <c r="X142" i="25"/>
  <c r="H142" i="25"/>
  <c r="AC142" i="25"/>
  <c r="D142" i="25"/>
  <c r="Y142" i="25"/>
  <c r="T108" i="25"/>
  <c r="AE102" i="15"/>
  <c r="AF102" i="15"/>
  <c r="D225" i="15"/>
  <c r="P224" i="15"/>
  <c r="L224" i="15"/>
  <c r="G225" i="15"/>
  <c r="E225" i="15"/>
  <c r="H225" i="15"/>
  <c r="Q224" i="15"/>
  <c r="R224" i="15"/>
  <c r="M224" i="15"/>
  <c r="N224" i="15"/>
  <c r="O224" i="15"/>
  <c r="F225" i="15"/>
  <c r="AE142" i="25"/>
  <c r="AF142" i="25"/>
  <c r="F231" i="25"/>
  <c r="Q230" i="25"/>
  <c r="G231" i="25"/>
  <c r="P230" i="25"/>
  <c r="L230" i="25"/>
  <c r="D231" i="25"/>
  <c r="O230" i="25"/>
  <c r="H231" i="25"/>
  <c r="C231" i="25"/>
  <c r="M230" i="25"/>
  <c r="N230" i="25"/>
  <c r="R230" i="25"/>
  <c r="E231" i="25"/>
  <c r="AG102" i="15"/>
  <c r="AG102" i="25"/>
  <c r="P143" i="15"/>
  <c r="AA143" i="15"/>
  <c r="AA225" i="15"/>
  <c r="O143" i="15"/>
  <c r="Z143" i="15"/>
  <c r="Z225" i="15"/>
  <c r="D184" i="15"/>
  <c r="S224" i="15"/>
  <c r="O184" i="15"/>
  <c r="Y225" i="15"/>
  <c r="N143" i="15"/>
  <c r="Y143" i="15"/>
  <c r="AC225" i="15"/>
  <c r="R143" i="15"/>
  <c r="AC143" i="15"/>
  <c r="AB225" i="15"/>
  <c r="Q143" i="15"/>
  <c r="AB143" i="15"/>
  <c r="M143" i="15"/>
  <c r="X143" i="15"/>
  <c r="S103" i="15"/>
  <c r="L103" i="15"/>
  <c r="L143" i="15"/>
  <c r="W143" i="15"/>
  <c r="AB185" i="15"/>
  <c r="X225" i="15"/>
  <c r="Q184" i="15"/>
  <c r="D102" i="25"/>
  <c r="Y102" i="25"/>
  <c r="G102" i="25"/>
  <c r="AB102" i="25"/>
  <c r="C102" i="25"/>
  <c r="X102" i="25"/>
  <c r="E102" i="25"/>
  <c r="Z102" i="25"/>
  <c r="H102" i="25"/>
  <c r="AC102" i="25"/>
  <c r="B102" i="25"/>
  <c r="W102" i="25"/>
  <c r="F102" i="25"/>
  <c r="AA102" i="25"/>
  <c r="AC231" i="25"/>
  <c r="R149" i="25"/>
  <c r="Y231" i="25"/>
  <c r="N149" i="25"/>
  <c r="Z231" i="25"/>
  <c r="O149" i="25"/>
  <c r="AB191" i="25"/>
  <c r="AE191" i="25"/>
  <c r="AF191" i="25"/>
  <c r="L149" i="25"/>
  <c r="X231" i="25"/>
  <c r="M149" i="25"/>
  <c r="S109" i="25"/>
  <c r="L109" i="25"/>
  <c r="S230" i="25"/>
  <c r="D190" i="25"/>
  <c r="O190" i="25"/>
  <c r="AB231" i="25"/>
  <c r="Q149" i="25"/>
  <c r="AA231" i="25"/>
  <c r="P149" i="25"/>
  <c r="AE143" i="15"/>
  <c r="M103" i="15"/>
  <c r="X103" i="15"/>
  <c r="AD225" i="15"/>
  <c r="R103" i="15"/>
  <c r="AC103" i="15"/>
  <c r="P103" i="15"/>
  <c r="AA103" i="15"/>
  <c r="P184" i="15"/>
  <c r="F184" i="15"/>
  <c r="E184" i="15"/>
  <c r="AE185" i="15"/>
  <c r="W103" i="15"/>
  <c r="O372" i="15"/>
  <c r="P372" i="15"/>
  <c r="Q372" i="15"/>
  <c r="T224" i="15"/>
  <c r="Q103" i="15"/>
  <c r="N103" i="15"/>
  <c r="O103" i="15"/>
  <c r="P109" i="25"/>
  <c r="AE102" i="25"/>
  <c r="AF102" i="25"/>
  <c r="Q109" i="25"/>
  <c r="M109" i="25"/>
  <c r="E190" i="25"/>
  <c r="F190" i="25"/>
  <c r="AG191" i="25"/>
  <c r="O109" i="25"/>
  <c r="R109" i="25"/>
  <c r="Q190" i="25"/>
  <c r="P190" i="25"/>
  <c r="O378" i="25"/>
  <c r="P378" i="25"/>
  <c r="Q378" i="25"/>
  <c r="T230" i="25"/>
  <c r="AD231" i="25"/>
  <c r="AE231" i="25"/>
  <c r="N109" i="25"/>
  <c r="AG143" i="15"/>
  <c r="AG143" i="25"/>
  <c r="AF143" i="15"/>
  <c r="AE225" i="15"/>
  <c r="Y103" i="15"/>
  <c r="Z103" i="15"/>
  <c r="AB103" i="15"/>
  <c r="T103" i="15"/>
  <c r="F143" i="25"/>
  <c r="AA143" i="25"/>
  <c r="D143" i="25"/>
  <c r="Y143" i="25"/>
  <c r="E143" i="25"/>
  <c r="Z143" i="25"/>
  <c r="G143" i="25"/>
  <c r="AB143" i="25"/>
  <c r="B143" i="25"/>
  <c r="W143" i="25"/>
  <c r="H143" i="25"/>
  <c r="AC143" i="25"/>
  <c r="C143" i="25"/>
  <c r="X143" i="25"/>
  <c r="T109" i="25"/>
  <c r="H232" i="25"/>
  <c r="AE103" i="15"/>
  <c r="AF103" i="15"/>
  <c r="M225" i="15"/>
  <c r="C226" i="15"/>
  <c r="R225" i="15"/>
  <c r="L225" i="15"/>
  <c r="D226" i="15"/>
  <c r="P225" i="15"/>
  <c r="G226" i="15"/>
  <c r="Q225" i="15"/>
  <c r="O225" i="15"/>
  <c r="E226" i="15"/>
  <c r="H226" i="15"/>
  <c r="F226" i="15"/>
  <c r="N225" i="15"/>
  <c r="M231" i="25"/>
  <c r="O231" i="25"/>
  <c r="R231" i="25"/>
  <c r="E232" i="25"/>
  <c r="Z232" i="25"/>
  <c r="C232" i="25"/>
  <c r="X232" i="25"/>
  <c r="P231" i="25"/>
  <c r="G232" i="25"/>
  <c r="AB232" i="25"/>
  <c r="F232" i="25"/>
  <c r="AA232" i="25"/>
  <c r="N231" i="25"/>
  <c r="D232" i="25"/>
  <c r="Q231" i="25"/>
  <c r="L231" i="25"/>
  <c r="AE143" i="25"/>
  <c r="AF143" i="25"/>
  <c r="AC232" i="25"/>
  <c r="AG103" i="15"/>
  <c r="AG103" i="25"/>
  <c r="AA226" i="15"/>
  <c r="P144" i="15"/>
  <c r="AA144" i="15"/>
  <c r="Z226" i="15"/>
  <c r="O144" i="15"/>
  <c r="Z144" i="15"/>
  <c r="S225" i="15"/>
  <c r="D185" i="15"/>
  <c r="O185" i="15"/>
  <c r="M144" i="15"/>
  <c r="X144" i="15"/>
  <c r="AB186" i="15"/>
  <c r="L144" i="15"/>
  <c r="W144" i="15"/>
  <c r="S104" i="15"/>
  <c r="L104" i="15"/>
  <c r="X226" i="15"/>
  <c r="R144" i="15"/>
  <c r="AC144" i="15"/>
  <c r="AC226" i="15"/>
  <c r="AB226" i="15"/>
  <c r="Q144" i="15"/>
  <c r="AB144" i="15"/>
  <c r="Y226" i="15"/>
  <c r="N144" i="15"/>
  <c r="Y144" i="15"/>
  <c r="Q185" i="15"/>
  <c r="L150" i="25"/>
  <c r="Q150" i="25"/>
  <c r="S110" i="25"/>
  <c r="L110" i="25"/>
  <c r="O191" i="25"/>
  <c r="Q191" i="25"/>
  <c r="N150" i="25"/>
  <c r="D191" i="25"/>
  <c r="E191" i="25"/>
  <c r="P150" i="25"/>
  <c r="O150" i="25"/>
  <c r="AB192" i="25"/>
  <c r="AE192" i="25"/>
  <c r="AF192" i="25"/>
  <c r="AG192" i="25"/>
  <c r="Y232" i="25"/>
  <c r="AD232" i="25"/>
  <c r="AE232" i="25"/>
  <c r="M150" i="25"/>
  <c r="R150" i="25"/>
  <c r="S231" i="25"/>
  <c r="O379" i="25"/>
  <c r="P379" i="25"/>
  <c r="Q379" i="25"/>
  <c r="F103" i="25"/>
  <c r="AA103" i="25"/>
  <c r="E103" i="25"/>
  <c r="Z103" i="25"/>
  <c r="D103" i="25"/>
  <c r="Y103" i="25"/>
  <c r="B103" i="25"/>
  <c r="W103" i="25"/>
  <c r="C103" i="25"/>
  <c r="X103" i="25"/>
  <c r="H103" i="25"/>
  <c r="AC103" i="25"/>
  <c r="G103" i="25"/>
  <c r="AB103" i="25"/>
  <c r="AE144" i="15"/>
  <c r="M104" i="15"/>
  <c r="X104" i="15"/>
  <c r="Q104" i="15"/>
  <c r="AB104" i="15"/>
  <c r="N104" i="15"/>
  <c r="Y104" i="15"/>
  <c r="R104" i="15"/>
  <c r="AC104" i="15"/>
  <c r="O104" i="15"/>
  <c r="Z104" i="15"/>
  <c r="E185" i="15"/>
  <c r="F185" i="15"/>
  <c r="W104" i="15"/>
  <c r="AE186" i="15"/>
  <c r="P185" i="15"/>
  <c r="O373" i="15"/>
  <c r="P373" i="15"/>
  <c r="Q373" i="15"/>
  <c r="T225" i="15"/>
  <c r="AD226" i="15"/>
  <c r="P104" i="15"/>
  <c r="Q110" i="25"/>
  <c r="P110" i="25"/>
  <c r="R110" i="25"/>
  <c r="P191" i="25"/>
  <c r="P209" i="25"/>
  <c r="O110" i="25"/>
  <c r="N110" i="25"/>
  <c r="M110" i="25"/>
  <c r="F191" i="25"/>
  <c r="T231" i="25"/>
  <c r="AE103" i="25"/>
  <c r="AF103" i="25"/>
  <c r="Q209" i="25"/>
  <c r="E258" i="25"/>
  <c r="I258" i="25"/>
  <c r="AG144" i="15"/>
  <c r="AG144" i="25"/>
  <c r="AF144" i="15"/>
  <c r="AE226" i="15"/>
  <c r="AA104" i="15"/>
  <c r="AE104" i="15"/>
  <c r="T104" i="15"/>
  <c r="C227" i="15"/>
  <c r="F144" i="25"/>
  <c r="AA144" i="25"/>
  <c r="H144" i="25"/>
  <c r="AC144" i="25"/>
  <c r="E144" i="25"/>
  <c r="Z144" i="25"/>
  <c r="G144" i="25"/>
  <c r="AB144" i="25"/>
  <c r="C144" i="25"/>
  <c r="X144" i="25"/>
  <c r="D144" i="25"/>
  <c r="Y144" i="25"/>
  <c r="B144" i="25"/>
  <c r="W144" i="25"/>
  <c r="T110" i="25"/>
  <c r="R232" i="25"/>
  <c r="C258" i="25"/>
  <c r="AF104" i="15"/>
  <c r="AG104" i="15"/>
  <c r="AG104" i="25"/>
  <c r="M226" i="15"/>
  <c r="L226" i="15"/>
  <c r="O226" i="15"/>
  <c r="R226" i="15"/>
  <c r="H227" i="15"/>
  <c r="F227" i="15"/>
  <c r="Q226" i="15"/>
  <c r="D227" i="15"/>
  <c r="N226" i="15"/>
  <c r="E227" i="15"/>
  <c r="P226" i="15"/>
  <c r="G227" i="15"/>
  <c r="G233" i="25"/>
  <c r="AB233" i="25"/>
  <c r="P232" i="25"/>
  <c r="D233" i="25"/>
  <c r="Y233" i="25"/>
  <c r="N232" i="25"/>
  <c r="E233" i="25"/>
  <c r="Z233" i="25"/>
  <c r="C233" i="25"/>
  <c r="X233" i="25"/>
  <c r="M232" i="25"/>
  <c r="L232" i="25"/>
  <c r="Q232" i="25"/>
  <c r="H233" i="25"/>
  <c r="O232" i="25"/>
  <c r="F233" i="25"/>
  <c r="AA233" i="25"/>
  <c r="H104" i="25"/>
  <c r="AC104" i="25"/>
  <c r="F104" i="25"/>
  <c r="AA104" i="25"/>
  <c r="B104" i="25"/>
  <c r="W104" i="25"/>
  <c r="D104" i="25"/>
  <c r="Y104" i="25"/>
  <c r="G104" i="25"/>
  <c r="AB104" i="25"/>
  <c r="E104" i="25"/>
  <c r="Z104" i="25"/>
  <c r="C104" i="25"/>
  <c r="X104" i="25"/>
  <c r="AE144" i="25"/>
  <c r="AF144" i="25"/>
  <c r="R145" i="15"/>
  <c r="AC145" i="15"/>
  <c r="AC227" i="15"/>
  <c r="AB227" i="15"/>
  <c r="Q145" i="15"/>
  <c r="AB145" i="15"/>
  <c r="Z227" i="15"/>
  <c r="O145" i="15"/>
  <c r="Z145" i="15"/>
  <c r="N145" i="15"/>
  <c r="Y145" i="15"/>
  <c r="Y227" i="15"/>
  <c r="AA227" i="15"/>
  <c r="P145" i="15"/>
  <c r="AA145" i="15"/>
  <c r="D186" i="15"/>
  <c r="S226" i="15"/>
  <c r="O186" i="15"/>
  <c r="M145" i="15"/>
  <c r="X145" i="15"/>
  <c r="AB187" i="15"/>
  <c r="L145" i="15"/>
  <c r="W145" i="15"/>
  <c r="X227" i="15"/>
  <c r="S105" i="15"/>
  <c r="R105" i="15"/>
  <c r="Q186" i="15"/>
  <c r="R151" i="25"/>
  <c r="S232" i="25"/>
  <c r="T232" i="25"/>
  <c r="Q151" i="25"/>
  <c r="AC233" i="25"/>
  <c r="AD233" i="25"/>
  <c r="AE233" i="25"/>
  <c r="N151" i="25"/>
  <c r="O151" i="25"/>
  <c r="D192" i="25"/>
  <c r="E192" i="25"/>
  <c r="M151" i="25"/>
  <c r="P151" i="25"/>
  <c r="S111" i="25"/>
  <c r="R111" i="25"/>
  <c r="L151" i="25"/>
  <c r="AB193" i="25"/>
  <c r="AE193" i="25"/>
  <c r="AF193" i="25"/>
  <c r="AG193" i="25"/>
  <c r="AE104" i="25"/>
  <c r="AF104" i="25"/>
  <c r="AE145" i="15"/>
  <c r="AG145" i="15"/>
  <c r="AG145" i="25"/>
  <c r="O105" i="15"/>
  <c r="M105" i="15"/>
  <c r="AD227" i="15"/>
  <c r="AE187" i="15"/>
  <c r="P186" i="15"/>
  <c r="F186" i="15"/>
  <c r="E186" i="15"/>
  <c r="N105" i="15"/>
  <c r="L105" i="15"/>
  <c r="T226" i="15"/>
  <c r="O374" i="15"/>
  <c r="P374" i="15"/>
  <c r="Q374" i="15"/>
  <c r="P105" i="15"/>
  <c r="Q105" i="15"/>
  <c r="C145" i="25"/>
  <c r="X145" i="25"/>
  <c r="G145" i="25"/>
  <c r="AB145" i="25"/>
  <c r="B145" i="25"/>
  <c r="W145" i="25"/>
  <c r="F145" i="25"/>
  <c r="AA145" i="25"/>
  <c r="D145" i="25"/>
  <c r="Y145" i="25"/>
  <c r="H145" i="25"/>
  <c r="AC145" i="25"/>
  <c r="E145" i="25"/>
  <c r="Z145" i="25"/>
  <c r="Q111" i="25"/>
  <c r="O380" i="25"/>
  <c r="P380" i="25"/>
  <c r="Q380" i="25"/>
  <c r="F192" i="25"/>
  <c r="L111" i="25"/>
  <c r="O111" i="25"/>
  <c r="P111" i="25"/>
  <c r="M111" i="25"/>
  <c r="N111" i="25"/>
  <c r="AF145" i="15"/>
  <c r="AE227" i="15"/>
  <c r="T105" i="15"/>
  <c r="G228" i="15"/>
  <c r="T111" i="25"/>
  <c r="O233" i="25"/>
  <c r="AE145" i="25"/>
  <c r="AF145" i="25"/>
  <c r="Q227" i="15"/>
  <c r="N227" i="15"/>
  <c r="L227" i="15"/>
  <c r="E228" i="15"/>
  <c r="Z228" i="15"/>
  <c r="H228" i="15"/>
  <c r="AC228" i="15"/>
  <c r="C228" i="15"/>
  <c r="X228" i="15"/>
  <c r="AB228" i="15"/>
  <c r="F228" i="15"/>
  <c r="R227" i="15"/>
  <c r="M227" i="15"/>
  <c r="D228" i="15"/>
  <c r="O227" i="15"/>
  <c r="P227" i="15"/>
  <c r="G234" i="25"/>
  <c r="AB234" i="25"/>
  <c r="P233" i="25"/>
  <c r="D234" i="25"/>
  <c r="Y234" i="25"/>
  <c r="H234" i="25"/>
  <c r="AC234" i="25"/>
  <c r="E234" i="25"/>
  <c r="L233" i="25"/>
  <c r="F234" i="25"/>
  <c r="AA234" i="25"/>
  <c r="M233" i="25"/>
  <c r="Q233" i="25"/>
  <c r="N233" i="25"/>
  <c r="R233" i="25"/>
  <c r="C234" i="25"/>
  <c r="D187" i="15"/>
  <c r="P146" i="15"/>
  <c r="AA146" i="15"/>
  <c r="AA228" i="15"/>
  <c r="N146" i="15"/>
  <c r="Y146" i="15"/>
  <c r="Y228" i="15"/>
  <c r="S227" i="15"/>
  <c r="S106" i="15"/>
  <c r="M146" i="15"/>
  <c r="X146" i="15"/>
  <c r="O146" i="15"/>
  <c r="Z146" i="15"/>
  <c r="Q146" i="15"/>
  <c r="AB146" i="15"/>
  <c r="L146" i="15"/>
  <c r="W146" i="15"/>
  <c r="AB188" i="15"/>
  <c r="R146" i="15"/>
  <c r="AC146" i="15"/>
  <c r="AE146" i="15"/>
  <c r="O152" i="25"/>
  <c r="N152" i="25"/>
  <c r="Z234" i="25"/>
  <c r="Q152" i="25"/>
  <c r="M152" i="25"/>
  <c r="S112" i="25"/>
  <c r="L112" i="25"/>
  <c r="AB194" i="25"/>
  <c r="AE194" i="25"/>
  <c r="AF194" i="25"/>
  <c r="AG194" i="25"/>
  <c r="D193" i="25"/>
  <c r="F193" i="25"/>
  <c r="R152" i="25"/>
  <c r="L152" i="25"/>
  <c r="X234" i="25"/>
  <c r="P152" i="25"/>
  <c r="S233" i="25"/>
  <c r="O381" i="25"/>
  <c r="P381" i="25"/>
  <c r="Q381" i="25"/>
  <c r="F187" i="15"/>
  <c r="AD228" i="15"/>
  <c r="E187" i="15"/>
  <c r="L106" i="15"/>
  <c r="Q106" i="15"/>
  <c r="R106" i="15"/>
  <c r="O106" i="15"/>
  <c r="M106" i="15"/>
  <c r="AE188" i="15"/>
  <c r="O375" i="15"/>
  <c r="P375" i="15"/>
  <c r="Q375" i="15"/>
  <c r="T227" i="15"/>
  <c r="N106" i="15"/>
  <c r="P106" i="15"/>
  <c r="AD234" i="25"/>
  <c r="AE234" i="25"/>
  <c r="M112" i="25"/>
  <c r="P112" i="25"/>
  <c r="O112" i="25"/>
  <c r="N112" i="25"/>
  <c r="R112" i="25"/>
  <c r="Q112" i="25"/>
  <c r="E193" i="25"/>
  <c r="T233" i="25"/>
  <c r="AG146" i="15"/>
  <c r="AG146" i="25"/>
  <c r="AF146" i="15"/>
  <c r="AE228" i="15"/>
  <c r="T106" i="15"/>
  <c r="E229" i="15"/>
  <c r="G146" i="25"/>
  <c r="AB146" i="25"/>
  <c r="E146" i="25"/>
  <c r="Z146" i="25"/>
  <c r="D146" i="25"/>
  <c r="Y146" i="25"/>
  <c r="H146" i="25"/>
  <c r="AC146" i="25"/>
  <c r="F146" i="25"/>
  <c r="AA146" i="25"/>
  <c r="C146" i="25"/>
  <c r="X146" i="25"/>
  <c r="B146" i="25"/>
  <c r="W146" i="25"/>
  <c r="T112" i="25"/>
  <c r="N234" i="25"/>
  <c r="C229" i="15"/>
  <c r="P228" i="15"/>
  <c r="F229" i="15"/>
  <c r="AA229" i="15"/>
  <c r="R228" i="15"/>
  <c r="L228" i="15"/>
  <c r="D229" i="15"/>
  <c r="Y229" i="15"/>
  <c r="Q228" i="15"/>
  <c r="N228" i="15"/>
  <c r="Z229" i="15"/>
  <c r="M228" i="15"/>
  <c r="G229" i="15"/>
  <c r="H229" i="15"/>
  <c r="O228" i="15"/>
  <c r="AE146" i="25"/>
  <c r="AF146" i="25"/>
  <c r="P234" i="25"/>
  <c r="M234" i="25"/>
  <c r="G235" i="25"/>
  <c r="AB235" i="25"/>
  <c r="L234" i="25"/>
  <c r="Q234" i="25"/>
  <c r="E235" i="25"/>
  <c r="Z235" i="25"/>
  <c r="O234" i="25"/>
  <c r="R234" i="25"/>
  <c r="H235" i="25"/>
  <c r="AC235" i="25"/>
  <c r="C235" i="25"/>
  <c r="X235" i="25"/>
  <c r="F235" i="25"/>
  <c r="AA235" i="25"/>
  <c r="D235" i="25"/>
  <c r="Y235" i="25"/>
  <c r="X229" i="15"/>
  <c r="AB189" i="15"/>
  <c r="AE189" i="15"/>
  <c r="AF189" i="15"/>
  <c r="AH189" i="15"/>
  <c r="D188" i="15"/>
  <c r="O188" i="15"/>
  <c r="Q147" i="15"/>
  <c r="AB147" i="15"/>
  <c r="AB229" i="15"/>
  <c r="R147" i="15"/>
  <c r="AC147" i="15"/>
  <c r="AC229" i="15"/>
  <c r="P147" i="15"/>
  <c r="AA147" i="15"/>
  <c r="S228" i="15"/>
  <c r="M147" i="15"/>
  <c r="X147" i="15"/>
  <c r="S107" i="15"/>
  <c r="L147" i="15"/>
  <c r="W147" i="15"/>
  <c r="N147" i="15"/>
  <c r="Y147" i="15"/>
  <c r="O147" i="15"/>
  <c r="Z147" i="15"/>
  <c r="Q188" i="15"/>
  <c r="S234" i="25"/>
  <c r="T234" i="25"/>
  <c r="S113" i="25"/>
  <c r="L113" i="25"/>
  <c r="AB195" i="25"/>
  <c r="AE195" i="25"/>
  <c r="AF195" i="25"/>
  <c r="AG195" i="25"/>
  <c r="D194" i="25"/>
  <c r="F194" i="25"/>
  <c r="P153" i="25"/>
  <c r="Q153" i="25"/>
  <c r="M153" i="25"/>
  <c r="L153" i="25"/>
  <c r="R153" i="25"/>
  <c r="O153" i="25"/>
  <c r="N153" i="25"/>
  <c r="AD235" i="25"/>
  <c r="AE235" i="25"/>
  <c r="AE147" i="15"/>
  <c r="E188" i="15"/>
  <c r="P188" i="15"/>
  <c r="AG189" i="15"/>
  <c r="AD229" i="15"/>
  <c r="F188" i="15"/>
  <c r="M107" i="15"/>
  <c r="L107" i="15"/>
  <c r="N107" i="15"/>
  <c r="O107" i="15"/>
  <c r="P107" i="15"/>
  <c r="T228" i="15"/>
  <c r="O376" i="15"/>
  <c r="P376" i="15"/>
  <c r="Q376" i="15"/>
  <c r="R107" i="15"/>
  <c r="Q107" i="15"/>
  <c r="O113" i="25"/>
  <c r="O382" i="25"/>
  <c r="P382" i="25"/>
  <c r="Q382" i="25"/>
  <c r="R113" i="25"/>
  <c r="M113" i="25"/>
  <c r="Q113" i="25"/>
  <c r="E194" i="25"/>
  <c r="N113" i="25"/>
  <c r="P113" i="25"/>
  <c r="AG147" i="15"/>
  <c r="AG147" i="25"/>
  <c r="AF147" i="15"/>
  <c r="AE229" i="15"/>
  <c r="T107" i="15"/>
  <c r="H230" i="15"/>
  <c r="H147" i="25"/>
  <c r="AC147" i="25"/>
  <c r="E147" i="25"/>
  <c r="Z147" i="25"/>
  <c r="C147" i="25"/>
  <c r="X147" i="25"/>
  <c r="G147" i="25"/>
  <c r="AB147" i="25"/>
  <c r="B147" i="25"/>
  <c r="W147" i="25"/>
  <c r="D147" i="25"/>
  <c r="Y147" i="25"/>
  <c r="F147" i="25"/>
  <c r="AA147" i="25"/>
  <c r="T113" i="25"/>
  <c r="H236" i="25"/>
  <c r="AC236" i="25"/>
  <c r="C230" i="15"/>
  <c r="X230" i="15"/>
  <c r="AC230" i="15"/>
  <c r="O229" i="15"/>
  <c r="M229" i="15"/>
  <c r="E230" i="15"/>
  <c r="P229" i="15"/>
  <c r="Q229" i="15"/>
  <c r="R229" i="15"/>
  <c r="L229" i="15"/>
  <c r="F230" i="15"/>
  <c r="D230" i="15"/>
  <c r="N229" i="15"/>
  <c r="G230" i="15"/>
  <c r="AE147" i="25"/>
  <c r="AF147" i="25"/>
  <c r="L235" i="25"/>
  <c r="G236" i="25"/>
  <c r="AB236" i="25"/>
  <c r="R235" i="25"/>
  <c r="F236" i="25"/>
  <c r="AA236" i="25"/>
  <c r="O235" i="25"/>
  <c r="Q235" i="25"/>
  <c r="P235" i="25"/>
  <c r="E236" i="25"/>
  <c r="Z236" i="25"/>
  <c r="D236" i="25"/>
  <c r="Y236" i="25"/>
  <c r="C236" i="25"/>
  <c r="N235" i="25"/>
  <c r="M235" i="25"/>
  <c r="AA230" i="15"/>
  <c r="P148" i="15"/>
  <c r="AA148" i="15"/>
  <c r="AB230" i="15"/>
  <c r="Q148" i="15"/>
  <c r="AB148" i="15"/>
  <c r="N148" i="15"/>
  <c r="Y148" i="15"/>
  <c r="Y230" i="15"/>
  <c r="O189" i="15"/>
  <c r="S229" i="15"/>
  <c r="D189" i="15"/>
  <c r="Z230" i="15"/>
  <c r="O148" i="15"/>
  <c r="Z148" i="15"/>
  <c r="L148" i="15"/>
  <c r="W148" i="15"/>
  <c r="AB190" i="15"/>
  <c r="M148" i="15"/>
  <c r="X148" i="15"/>
  <c r="R148" i="15"/>
  <c r="AC148" i="15"/>
  <c r="S108" i="15"/>
  <c r="Q108" i="15"/>
  <c r="O154" i="25"/>
  <c r="N154" i="25"/>
  <c r="P154" i="25"/>
  <c r="Q154" i="25"/>
  <c r="M154" i="25"/>
  <c r="S235" i="25"/>
  <c r="O383" i="25"/>
  <c r="P383" i="25"/>
  <c r="Q383" i="25"/>
  <c r="D195" i="25"/>
  <c r="F195" i="25"/>
  <c r="L154" i="25"/>
  <c r="AB196" i="25"/>
  <c r="AE196" i="25"/>
  <c r="AF196" i="25"/>
  <c r="AG196" i="25"/>
  <c r="R154" i="25"/>
  <c r="S114" i="25"/>
  <c r="N114" i="25"/>
  <c r="X236" i="25"/>
  <c r="AD236" i="25"/>
  <c r="AE236" i="25"/>
  <c r="AE148" i="15"/>
  <c r="AD230" i="15"/>
  <c r="E189" i="15"/>
  <c r="F189" i="15"/>
  <c r="P189" i="15"/>
  <c r="Q189" i="15"/>
  <c r="L108" i="15"/>
  <c r="M108" i="15"/>
  <c r="R108" i="15"/>
  <c r="AE190" i="15"/>
  <c r="AF190" i="15"/>
  <c r="O377" i="15"/>
  <c r="P377" i="15"/>
  <c r="Q377" i="15"/>
  <c r="T229" i="15"/>
  <c r="O108" i="15"/>
  <c r="N108" i="15"/>
  <c r="P108" i="15"/>
  <c r="T235" i="25"/>
  <c r="M114" i="25"/>
  <c r="R114" i="25"/>
  <c r="E195" i="25"/>
  <c r="O114" i="25"/>
  <c r="L114" i="25"/>
  <c r="Q114" i="25"/>
  <c r="P114" i="25"/>
  <c r="AG148" i="15"/>
  <c r="AG148" i="25"/>
  <c r="AF148" i="15"/>
  <c r="AE230" i="15"/>
  <c r="AG190" i="15"/>
  <c r="AH190" i="15"/>
  <c r="T108" i="15"/>
  <c r="E231" i="15"/>
  <c r="F148" i="25"/>
  <c r="AA148" i="25"/>
  <c r="C148" i="25"/>
  <c r="X148" i="25"/>
  <c r="B148" i="25"/>
  <c r="W148" i="25"/>
  <c r="E148" i="25"/>
  <c r="Z148" i="25"/>
  <c r="D148" i="25"/>
  <c r="Y148" i="25"/>
  <c r="G148" i="25"/>
  <c r="AB148" i="25"/>
  <c r="H148" i="25"/>
  <c r="AC148" i="25"/>
  <c r="T114" i="25"/>
  <c r="L236" i="25"/>
  <c r="C231" i="15"/>
  <c r="X231" i="15"/>
  <c r="M230" i="15"/>
  <c r="G231" i="15"/>
  <c r="AB231" i="15"/>
  <c r="O230" i="15"/>
  <c r="L230" i="15"/>
  <c r="R230" i="15"/>
  <c r="F231" i="15"/>
  <c r="AA231" i="15"/>
  <c r="P230" i="15"/>
  <c r="Z231" i="15"/>
  <c r="D231" i="15"/>
  <c r="Q230" i="15"/>
  <c r="H231" i="15"/>
  <c r="N230" i="15"/>
  <c r="AE148" i="25"/>
  <c r="AF148" i="25"/>
  <c r="R236" i="25"/>
  <c r="H237" i="25"/>
  <c r="AC237" i="25"/>
  <c r="P236" i="25"/>
  <c r="C237" i="25"/>
  <c r="X237" i="25"/>
  <c r="D237" i="25"/>
  <c r="Y237" i="25"/>
  <c r="F237" i="25"/>
  <c r="AA237" i="25"/>
  <c r="O236" i="25"/>
  <c r="Q236" i="25"/>
  <c r="N236" i="25"/>
  <c r="E237" i="25"/>
  <c r="Z237" i="25"/>
  <c r="M236" i="25"/>
  <c r="G237" i="25"/>
  <c r="D190" i="15"/>
  <c r="L149" i="15"/>
  <c r="W149" i="15"/>
  <c r="O149" i="15"/>
  <c r="Z149" i="15"/>
  <c r="P149" i="15"/>
  <c r="AA149" i="15"/>
  <c r="S230" i="15"/>
  <c r="T230" i="15"/>
  <c r="M149" i="15"/>
  <c r="X149" i="15"/>
  <c r="R149" i="15"/>
  <c r="AC149" i="15"/>
  <c r="AC231" i="15"/>
  <c r="Y231" i="15"/>
  <c r="N149" i="15"/>
  <c r="Y149" i="15"/>
  <c r="O190" i="15"/>
  <c r="Q149" i="15"/>
  <c r="AB149" i="15"/>
  <c r="AB191" i="15"/>
  <c r="S109" i="15"/>
  <c r="N109" i="15"/>
  <c r="Y109" i="15"/>
  <c r="D196" i="25"/>
  <c r="F196" i="25"/>
  <c r="N155" i="25"/>
  <c r="R155" i="25"/>
  <c r="S236" i="25"/>
  <c r="O384" i="25"/>
  <c r="P384" i="25"/>
  <c r="Q384" i="25"/>
  <c r="AB197" i="25"/>
  <c r="AE197" i="25"/>
  <c r="AF197" i="25"/>
  <c r="AG197" i="25"/>
  <c r="P155" i="25"/>
  <c r="O155" i="25"/>
  <c r="AB237" i="25"/>
  <c r="AD237" i="25"/>
  <c r="AE237" i="25"/>
  <c r="M155" i="25"/>
  <c r="Q155" i="25"/>
  <c r="S115" i="25"/>
  <c r="L115" i="25"/>
  <c r="L155" i="25"/>
  <c r="AE149" i="15"/>
  <c r="F190" i="15"/>
  <c r="E190" i="15"/>
  <c r="O378" i="15"/>
  <c r="P378" i="15"/>
  <c r="Q378" i="15"/>
  <c r="AD231" i="15"/>
  <c r="L109" i="15"/>
  <c r="P109" i="15"/>
  <c r="Q109" i="15"/>
  <c r="O109" i="15"/>
  <c r="M109" i="15"/>
  <c r="AE191" i="15"/>
  <c r="AF191" i="15"/>
  <c r="Q190" i="15"/>
  <c r="P190" i="15"/>
  <c r="R109" i="15"/>
  <c r="E196" i="25"/>
  <c r="T236" i="25"/>
  <c r="R115" i="25"/>
  <c r="Q115" i="25"/>
  <c r="O115" i="25"/>
  <c r="M115" i="25"/>
  <c r="P115" i="25"/>
  <c r="N115" i="25"/>
  <c r="AF149" i="15"/>
  <c r="AG149" i="15"/>
  <c r="AG149" i="25"/>
  <c r="AE231" i="15"/>
  <c r="AC109" i="15"/>
  <c r="Z109" i="15"/>
  <c r="AA109" i="15"/>
  <c r="AH191" i="15"/>
  <c r="AG191" i="15"/>
  <c r="X109" i="15"/>
  <c r="AB109" i="15"/>
  <c r="W109" i="15"/>
  <c r="T109" i="15"/>
  <c r="O231" i="15"/>
  <c r="B149" i="25"/>
  <c r="W149" i="25"/>
  <c r="H149" i="25"/>
  <c r="AC149" i="25"/>
  <c r="C149" i="25"/>
  <c r="X149" i="25"/>
  <c r="D149" i="25"/>
  <c r="Y149" i="25"/>
  <c r="G149" i="25"/>
  <c r="AB149" i="25"/>
  <c r="E149" i="25"/>
  <c r="Z149" i="25"/>
  <c r="F149" i="25"/>
  <c r="AA149" i="25"/>
  <c r="T115" i="25"/>
  <c r="G238" i="25"/>
  <c r="AB238" i="25"/>
  <c r="AE109" i="15"/>
  <c r="AG109" i="15"/>
  <c r="AG109" i="25"/>
  <c r="C232" i="15"/>
  <c r="X232" i="15"/>
  <c r="L231" i="15"/>
  <c r="H232" i="15"/>
  <c r="AC232" i="15"/>
  <c r="M231" i="15"/>
  <c r="P231" i="15"/>
  <c r="N231" i="15"/>
  <c r="E232" i="15"/>
  <c r="Q231" i="15"/>
  <c r="D232" i="15"/>
  <c r="G232" i="15"/>
  <c r="F232" i="15"/>
  <c r="R231" i="15"/>
  <c r="AE149" i="25"/>
  <c r="AF149" i="25"/>
  <c r="M237" i="25"/>
  <c r="O237" i="25"/>
  <c r="D238" i="25"/>
  <c r="Y238" i="25"/>
  <c r="R237" i="25"/>
  <c r="C238" i="25"/>
  <c r="X238" i="25"/>
  <c r="H238" i="25"/>
  <c r="AC238" i="25"/>
  <c r="N237" i="25"/>
  <c r="Q237" i="25"/>
  <c r="E238" i="25"/>
  <c r="Z238" i="25"/>
  <c r="L237" i="25"/>
  <c r="P237" i="25"/>
  <c r="F238" i="25"/>
  <c r="AA238" i="25"/>
  <c r="F109" i="25"/>
  <c r="AA109" i="25"/>
  <c r="E109" i="25"/>
  <c r="Z109" i="25"/>
  <c r="G109" i="25"/>
  <c r="AB109" i="25"/>
  <c r="B109" i="25"/>
  <c r="W109" i="25"/>
  <c r="C109" i="25"/>
  <c r="X109" i="25"/>
  <c r="D109" i="25"/>
  <c r="Y109" i="25"/>
  <c r="H109" i="25"/>
  <c r="AC109" i="25"/>
  <c r="AF109" i="15"/>
  <c r="S231" i="15"/>
  <c r="T231" i="15"/>
  <c r="P150" i="15"/>
  <c r="AA150" i="15"/>
  <c r="AA232" i="15"/>
  <c r="Y232" i="15"/>
  <c r="N150" i="15"/>
  <c r="Y150" i="15"/>
  <c r="Q150" i="15"/>
  <c r="AB150" i="15"/>
  <c r="AB232" i="15"/>
  <c r="O150" i="15"/>
  <c r="Z150" i="15"/>
  <c r="Z232" i="15"/>
  <c r="D191" i="15"/>
  <c r="M150" i="15"/>
  <c r="X150" i="15"/>
  <c r="L150" i="15"/>
  <c r="W150" i="15"/>
  <c r="O191" i="15"/>
  <c r="R150" i="15"/>
  <c r="AC150" i="15"/>
  <c r="S110" i="15"/>
  <c r="O110" i="15"/>
  <c r="Z110" i="15"/>
  <c r="AB192" i="15"/>
  <c r="AE192" i="15"/>
  <c r="AF192" i="15"/>
  <c r="N156" i="25"/>
  <c r="M156" i="25"/>
  <c r="AB198" i="25"/>
  <c r="AE198" i="25"/>
  <c r="AF198" i="25"/>
  <c r="AG198" i="25"/>
  <c r="D197" i="25"/>
  <c r="E197" i="25"/>
  <c r="S237" i="25"/>
  <c r="O385" i="25"/>
  <c r="P385" i="25"/>
  <c r="Q385" i="25"/>
  <c r="P156" i="25"/>
  <c r="AD238" i="25"/>
  <c r="AE238" i="25"/>
  <c r="S116" i="25"/>
  <c r="R116" i="25"/>
  <c r="R156" i="25"/>
  <c r="O156" i="25"/>
  <c r="Q156" i="25"/>
  <c r="L156" i="25"/>
  <c r="AE109" i="25"/>
  <c r="AF109" i="25"/>
  <c r="AE150" i="15"/>
  <c r="O379" i="15"/>
  <c r="P379" i="15"/>
  <c r="Q379" i="15"/>
  <c r="N110" i="15"/>
  <c r="Y110" i="15"/>
  <c r="AD232" i="15"/>
  <c r="R110" i="15"/>
  <c r="L110" i="15"/>
  <c r="M110" i="15"/>
  <c r="Q191" i="15"/>
  <c r="E258" i="15"/>
  <c r="P191" i="15"/>
  <c r="C258" i="15"/>
  <c r="F191" i="15"/>
  <c r="E191" i="15"/>
  <c r="Q110" i="15"/>
  <c r="P110" i="15"/>
  <c r="L116" i="25"/>
  <c r="M116" i="25"/>
  <c r="Q116" i="25"/>
  <c r="P116" i="25"/>
  <c r="N116" i="25"/>
  <c r="O116" i="25"/>
  <c r="F197" i="25"/>
  <c r="T237" i="25"/>
  <c r="AG150" i="15"/>
  <c r="AG150" i="25"/>
  <c r="AF150" i="15"/>
  <c r="Q209" i="15"/>
  <c r="P209" i="15"/>
  <c r="AE232" i="15"/>
  <c r="AB110" i="15"/>
  <c r="I258" i="15"/>
  <c r="T110" i="15"/>
  <c r="C233" i="15"/>
  <c r="W110" i="15"/>
  <c r="AA110" i="15"/>
  <c r="X110" i="15"/>
  <c r="AC110" i="15"/>
  <c r="AG192" i="15"/>
  <c r="AH192" i="15"/>
  <c r="E150" i="25"/>
  <c r="Z150" i="25"/>
  <c r="D150" i="25"/>
  <c r="Y150" i="25"/>
  <c r="B150" i="25"/>
  <c r="W150" i="25"/>
  <c r="H150" i="25"/>
  <c r="AC150" i="25"/>
  <c r="F150" i="25"/>
  <c r="AA150" i="25"/>
  <c r="C150" i="25"/>
  <c r="X150" i="25"/>
  <c r="G150" i="25"/>
  <c r="AB150" i="25"/>
  <c r="T116" i="25"/>
  <c r="R238" i="25"/>
  <c r="AE110" i="15"/>
  <c r="C254" i="15"/>
  <c r="E254" i="15"/>
  <c r="I254" i="15"/>
  <c r="D233" i="15"/>
  <c r="Y233" i="15"/>
  <c r="G233" i="15"/>
  <c r="AB233" i="15"/>
  <c r="X233" i="15"/>
  <c r="O232" i="15"/>
  <c r="E233" i="15"/>
  <c r="F233" i="15"/>
  <c r="N232" i="15"/>
  <c r="Q232" i="15"/>
  <c r="R232" i="15"/>
  <c r="M232" i="15"/>
  <c r="P232" i="15"/>
  <c r="L232" i="15"/>
  <c r="H233" i="15"/>
  <c r="AE150" i="25"/>
  <c r="AF150" i="25"/>
  <c r="L238" i="25"/>
  <c r="D239" i="25"/>
  <c r="Y239" i="25"/>
  <c r="E239" i="25"/>
  <c r="Z239" i="25"/>
  <c r="P238" i="25"/>
  <c r="C239" i="25"/>
  <c r="X239" i="25"/>
  <c r="H239" i="25"/>
  <c r="AC239" i="25"/>
  <c r="N238" i="25"/>
  <c r="F239" i="25"/>
  <c r="AA239" i="25"/>
  <c r="Q238" i="25"/>
  <c r="M238" i="25"/>
  <c r="O238" i="25"/>
  <c r="G239" i="25"/>
  <c r="AB239" i="25"/>
  <c r="AF110" i="15"/>
  <c r="AG110" i="15"/>
  <c r="AG110" i="25"/>
  <c r="D192" i="15"/>
  <c r="S232" i="15"/>
  <c r="O151" i="15"/>
  <c r="Z151" i="15"/>
  <c r="Z233" i="15"/>
  <c r="R151" i="15"/>
  <c r="AC151" i="15"/>
  <c r="AC233" i="15"/>
  <c r="P151" i="15"/>
  <c r="AA151" i="15"/>
  <c r="AA233" i="15"/>
  <c r="S111" i="15"/>
  <c r="AB193" i="15"/>
  <c r="L151" i="15"/>
  <c r="W151" i="15"/>
  <c r="Q151" i="15"/>
  <c r="AB151" i="15"/>
  <c r="M151" i="15"/>
  <c r="X151" i="15"/>
  <c r="N151" i="15"/>
  <c r="Y151" i="15"/>
  <c r="D198" i="25"/>
  <c r="E198" i="25"/>
  <c r="AD239" i="25"/>
  <c r="AE239" i="25"/>
  <c r="L157" i="25"/>
  <c r="N157" i="25"/>
  <c r="S238" i="25"/>
  <c r="O386" i="25"/>
  <c r="P386" i="25"/>
  <c r="Q386" i="25"/>
  <c r="O157" i="25"/>
  <c r="AB199" i="25"/>
  <c r="AE199" i="25"/>
  <c r="AF199" i="25"/>
  <c r="AG199" i="25"/>
  <c r="Q157" i="25"/>
  <c r="M157" i="25"/>
  <c r="R157" i="25"/>
  <c r="P157" i="25"/>
  <c r="S117" i="25"/>
  <c r="P117" i="25"/>
  <c r="D110" i="25"/>
  <c r="Y110" i="25"/>
  <c r="G110" i="25"/>
  <c r="AB110" i="25"/>
  <c r="C110" i="25"/>
  <c r="X110" i="25"/>
  <c r="E110" i="25"/>
  <c r="Z110" i="25"/>
  <c r="H110" i="25"/>
  <c r="AC110" i="25"/>
  <c r="B110" i="25"/>
  <c r="W110" i="25"/>
  <c r="F110" i="25"/>
  <c r="AA110" i="25"/>
  <c r="AE151" i="15"/>
  <c r="AD233" i="15"/>
  <c r="L111" i="15"/>
  <c r="M111" i="15"/>
  <c r="N111" i="15"/>
  <c r="Q111" i="15"/>
  <c r="T232" i="15"/>
  <c r="O380" i="15"/>
  <c r="P380" i="15"/>
  <c r="Q380" i="15"/>
  <c r="AE193" i="15"/>
  <c r="AF193" i="15"/>
  <c r="AG193" i="15"/>
  <c r="E192" i="15"/>
  <c r="F192" i="15"/>
  <c r="R111" i="15"/>
  <c r="P111" i="15"/>
  <c r="O111" i="15"/>
  <c r="F198" i="25"/>
  <c r="T238" i="25"/>
  <c r="M117" i="25"/>
  <c r="L117" i="25"/>
  <c r="O117" i="25"/>
  <c r="R117" i="25"/>
  <c r="N117" i="25"/>
  <c r="Q117" i="25"/>
  <c r="AE110" i="25"/>
  <c r="AF110" i="25"/>
  <c r="AF151" i="15"/>
  <c r="AG151" i="15"/>
  <c r="AG151" i="25"/>
  <c r="AE233" i="15"/>
  <c r="AH193" i="15"/>
  <c r="T111" i="15"/>
  <c r="P233" i="15"/>
  <c r="E151" i="25"/>
  <c r="Z151" i="25"/>
  <c r="C151" i="25"/>
  <c r="X151" i="25"/>
  <c r="F151" i="25"/>
  <c r="AA151" i="25"/>
  <c r="D151" i="25"/>
  <c r="Y151" i="25"/>
  <c r="B151" i="25"/>
  <c r="W151" i="25"/>
  <c r="G151" i="25"/>
  <c r="AB151" i="25"/>
  <c r="H151" i="25"/>
  <c r="AC151" i="25"/>
  <c r="T117" i="25"/>
  <c r="H240" i="25"/>
  <c r="AC240" i="25"/>
  <c r="C234" i="15"/>
  <c r="X234" i="15"/>
  <c r="R233" i="15"/>
  <c r="G234" i="15"/>
  <c r="AB234" i="15"/>
  <c r="L233" i="15"/>
  <c r="E234" i="15"/>
  <c r="Z234" i="15"/>
  <c r="M233" i="15"/>
  <c r="O233" i="15"/>
  <c r="Q233" i="15"/>
  <c r="N233" i="15"/>
  <c r="F234" i="15"/>
  <c r="D234" i="15"/>
  <c r="H234" i="15"/>
  <c r="AE151" i="25"/>
  <c r="AF151" i="25"/>
  <c r="M239" i="25"/>
  <c r="E240" i="25"/>
  <c r="Z240" i="25"/>
  <c r="C240" i="25"/>
  <c r="X240" i="25"/>
  <c r="D240" i="25"/>
  <c r="Y240" i="25"/>
  <c r="P239" i="25"/>
  <c r="O239" i="25"/>
  <c r="L239" i="25"/>
  <c r="Q239" i="25"/>
  <c r="F240" i="25"/>
  <c r="AA240" i="25"/>
  <c r="G240" i="25"/>
  <c r="AB240" i="25"/>
  <c r="N239" i="25"/>
  <c r="R239" i="25"/>
  <c r="D193" i="15"/>
  <c r="N152" i="15"/>
  <c r="Y152" i="15"/>
  <c r="Y234" i="15"/>
  <c r="R152" i="15"/>
  <c r="AC152" i="15"/>
  <c r="AC234" i="15"/>
  <c r="P152" i="15"/>
  <c r="AA152" i="15"/>
  <c r="AA234" i="15"/>
  <c r="L152" i="15"/>
  <c r="W152" i="15"/>
  <c r="AB194" i="15"/>
  <c r="S233" i="15"/>
  <c r="M152" i="15"/>
  <c r="X152" i="15"/>
  <c r="S112" i="15"/>
  <c r="O152" i="15"/>
  <c r="Z152" i="15"/>
  <c r="Q152" i="15"/>
  <c r="AB152" i="15"/>
  <c r="S118" i="25"/>
  <c r="O118" i="25"/>
  <c r="R158" i="25"/>
  <c r="AB200" i="25"/>
  <c r="AE200" i="25"/>
  <c r="AF200" i="25"/>
  <c r="AG200" i="25"/>
  <c r="S239" i="25"/>
  <c r="T239" i="25"/>
  <c r="AD240" i="25"/>
  <c r="AE240" i="25"/>
  <c r="M158" i="25"/>
  <c r="O158" i="25"/>
  <c r="Q158" i="25"/>
  <c r="N158" i="25"/>
  <c r="L158" i="25"/>
  <c r="P158" i="25"/>
  <c r="D199" i="25"/>
  <c r="F199" i="25"/>
  <c r="AE152" i="15"/>
  <c r="E193" i="15"/>
  <c r="F193" i="15"/>
  <c r="AD234" i="15"/>
  <c r="M112" i="15"/>
  <c r="L112" i="15"/>
  <c r="Q112" i="15"/>
  <c r="O112" i="15"/>
  <c r="O381" i="15"/>
  <c r="P381" i="15"/>
  <c r="Q381" i="15"/>
  <c r="T233" i="15"/>
  <c r="AE194" i="15"/>
  <c r="AF194" i="15"/>
  <c r="P112" i="15"/>
  <c r="N112" i="15"/>
  <c r="R112" i="15"/>
  <c r="P118" i="25"/>
  <c r="L118" i="25"/>
  <c r="M118" i="25"/>
  <c r="Q118" i="25"/>
  <c r="R118" i="25"/>
  <c r="N118" i="25"/>
  <c r="O387" i="25"/>
  <c r="P387" i="25"/>
  <c r="Q387" i="25"/>
  <c r="E199" i="25"/>
  <c r="AG152" i="15"/>
  <c r="AG152" i="25"/>
  <c r="AF152" i="15"/>
  <c r="AE234" i="15"/>
  <c r="T112" i="15"/>
  <c r="E235" i="15"/>
  <c r="AH194" i="15"/>
  <c r="AG194" i="15"/>
  <c r="F152" i="25"/>
  <c r="AA152" i="25"/>
  <c r="B152" i="25"/>
  <c r="W152" i="25"/>
  <c r="G152" i="25"/>
  <c r="AB152" i="25"/>
  <c r="D152" i="25"/>
  <c r="Y152" i="25"/>
  <c r="C152" i="25"/>
  <c r="X152" i="25"/>
  <c r="E152" i="25"/>
  <c r="Z152" i="25"/>
  <c r="H152" i="25"/>
  <c r="AC152" i="25"/>
  <c r="T118" i="25"/>
  <c r="H241" i="25"/>
  <c r="AC241" i="25"/>
  <c r="C235" i="15"/>
  <c r="X235" i="15"/>
  <c r="Q234" i="15"/>
  <c r="D235" i="15"/>
  <c r="Y235" i="15"/>
  <c r="G235" i="15"/>
  <c r="AB235" i="15"/>
  <c r="N234" i="15"/>
  <c r="R234" i="15"/>
  <c r="M234" i="15"/>
  <c r="H235" i="15"/>
  <c r="AC235" i="15"/>
  <c r="P234" i="15"/>
  <c r="L234" i="15"/>
  <c r="O234" i="15"/>
  <c r="Z235" i="15"/>
  <c r="F235" i="15"/>
  <c r="AE152" i="25"/>
  <c r="AF152" i="25"/>
  <c r="P240" i="25"/>
  <c r="O240" i="25"/>
  <c r="N240" i="25"/>
  <c r="G241" i="25"/>
  <c r="AB241" i="25"/>
  <c r="Q240" i="25"/>
  <c r="D241" i="25"/>
  <c r="Y241" i="25"/>
  <c r="L240" i="25"/>
  <c r="M240" i="25"/>
  <c r="F241" i="25"/>
  <c r="AA241" i="25"/>
  <c r="C241" i="25"/>
  <c r="X241" i="25"/>
  <c r="R240" i="25"/>
  <c r="E241" i="25"/>
  <c r="Z241" i="25"/>
  <c r="D194" i="15"/>
  <c r="S234" i="15"/>
  <c r="T234" i="15"/>
  <c r="R153" i="15"/>
  <c r="AC153" i="15"/>
  <c r="L153" i="15"/>
  <c r="W153" i="15"/>
  <c r="AB195" i="15"/>
  <c r="O153" i="15"/>
  <c r="Z153" i="15"/>
  <c r="M153" i="15"/>
  <c r="X153" i="15"/>
  <c r="N153" i="15"/>
  <c r="Y153" i="15"/>
  <c r="P153" i="15"/>
  <c r="AA153" i="15"/>
  <c r="AA235" i="15"/>
  <c r="AD235" i="15"/>
  <c r="S113" i="15"/>
  <c r="Q153" i="15"/>
  <c r="AB153" i="15"/>
  <c r="D200" i="25"/>
  <c r="E200" i="25"/>
  <c r="AD241" i="25"/>
  <c r="AE241" i="25"/>
  <c r="S119" i="25"/>
  <c r="O119" i="25"/>
  <c r="S240" i="25"/>
  <c r="T240" i="25"/>
  <c r="Q159" i="25"/>
  <c r="N159" i="25"/>
  <c r="L159" i="25"/>
  <c r="P159" i="25"/>
  <c r="AB201" i="25"/>
  <c r="AE201" i="25"/>
  <c r="AF201" i="25"/>
  <c r="AG201" i="25"/>
  <c r="O159" i="25"/>
  <c r="R159" i="25"/>
  <c r="M159" i="25"/>
  <c r="AE153" i="15"/>
  <c r="E194" i="15"/>
  <c r="AE235" i="15"/>
  <c r="AE195" i="15"/>
  <c r="O382" i="15"/>
  <c r="P382" i="15"/>
  <c r="Q382" i="15"/>
  <c r="F194" i="15"/>
  <c r="L113" i="15"/>
  <c r="N113" i="15"/>
  <c r="Q113" i="15"/>
  <c r="O113" i="15"/>
  <c r="M113" i="15"/>
  <c r="R113" i="15"/>
  <c r="P113" i="15"/>
  <c r="M119" i="25"/>
  <c r="O388" i="25"/>
  <c r="P388" i="25"/>
  <c r="Q388" i="25"/>
  <c r="P119" i="25"/>
  <c r="L119" i="25"/>
  <c r="R119" i="25"/>
  <c r="N119" i="25"/>
  <c r="Q119" i="25"/>
  <c r="F200" i="25"/>
  <c r="AF153" i="15"/>
  <c r="AG153" i="15"/>
  <c r="AG153" i="25"/>
  <c r="AF195" i="15"/>
  <c r="AG195" i="15"/>
  <c r="T113" i="15"/>
  <c r="D236" i="15"/>
  <c r="C153" i="25"/>
  <c r="X153" i="25"/>
  <c r="G153" i="25"/>
  <c r="AB153" i="25"/>
  <c r="H153" i="25"/>
  <c r="AC153" i="25"/>
  <c r="D153" i="25"/>
  <c r="Y153" i="25"/>
  <c r="F153" i="25"/>
  <c r="AA153" i="25"/>
  <c r="E153" i="25"/>
  <c r="Z153" i="25"/>
  <c r="B153" i="25"/>
  <c r="W153" i="25"/>
  <c r="T119" i="25"/>
  <c r="M241" i="25"/>
  <c r="AH195" i="15"/>
  <c r="C236" i="15"/>
  <c r="X236" i="15"/>
  <c r="M235" i="15"/>
  <c r="L235" i="15"/>
  <c r="R235" i="15"/>
  <c r="Q235" i="15"/>
  <c r="N235" i="15"/>
  <c r="P235" i="15"/>
  <c r="O235" i="15"/>
  <c r="Y236" i="15"/>
  <c r="H236" i="15"/>
  <c r="G236" i="15"/>
  <c r="E236" i="15"/>
  <c r="F236" i="15"/>
  <c r="AE153" i="25"/>
  <c r="AF153" i="25"/>
  <c r="D242" i="25"/>
  <c r="Y242" i="25"/>
  <c r="L241" i="25"/>
  <c r="C242" i="25"/>
  <c r="X242" i="25"/>
  <c r="H242" i="25"/>
  <c r="AC242" i="25"/>
  <c r="P241" i="25"/>
  <c r="E242" i="25"/>
  <c r="Z242" i="25"/>
  <c r="F242" i="25"/>
  <c r="AA242" i="25"/>
  <c r="G242" i="25"/>
  <c r="AB242" i="25"/>
  <c r="R241" i="25"/>
  <c r="O241" i="25"/>
  <c r="Q241" i="25"/>
  <c r="N241" i="25"/>
  <c r="D195" i="15"/>
  <c r="S235" i="15"/>
  <c r="O383" i="15"/>
  <c r="P383" i="15"/>
  <c r="Q383" i="15"/>
  <c r="AA236" i="15"/>
  <c r="P154" i="15"/>
  <c r="AA154" i="15"/>
  <c r="AB236" i="15"/>
  <c r="Q154" i="15"/>
  <c r="AB154" i="15"/>
  <c r="Z236" i="15"/>
  <c r="O154" i="15"/>
  <c r="Z154" i="15"/>
  <c r="AC236" i="15"/>
  <c r="R154" i="15"/>
  <c r="AC154" i="15"/>
  <c r="L154" i="15"/>
  <c r="W154" i="15"/>
  <c r="S114" i="15"/>
  <c r="N154" i="15"/>
  <c r="Y154" i="15"/>
  <c r="AB196" i="15"/>
  <c r="M154" i="15"/>
  <c r="X154" i="15"/>
  <c r="O160" i="25"/>
  <c r="L160" i="25"/>
  <c r="S120" i="25"/>
  <c r="L120" i="25"/>
  <c r="P160" i="25"/>
  <c r="R160" i="25"/>
  <c r="AB202" i="25"/>
  <c r="AE202" i="25"/>
  <c r="AF202" i="25"/>
  <c r="AG202" i="25"/>
  <c r="AD242" i="25"/>
  <c r="AE242" i="25"/>
  <c r="S241" i="25"/>
  <c r="O389" i="25"/>
  <c r="P389" i="25"/>
  <c r="Q389" i="25"/>
  <c r="D201" i="25"/>
  <c r="E201" i="25"/>
  <c r="M160" i="25"/>
  <c r="N160" i="25"/>
  <c r="Q160" i="25"/>
  <c r="AE154" i="15"/>
  <c r="F195" i="15"/>
  <c r="T235" i="15"/>
  <c r="E195" i="15"/>
  <c r="AD236" i="15"/>
  <c r="AE196" i="15"/>
  <c r="AF196" i="15"/>
  <c r="R114" i="15"/>
  <c r="N114" i="15"/>
  <c r="L114" i="15"/>
  <c r="M114" i="15"/>
  <c r="O114" i="15"/>
  <c r="P114" i="15"/>
  <c r="Q114" i="15"/>
  <c r="M120" i="25"/>
  <c r="N120" i="25"/>
  <c r="O120" i="25"/>
  <c r="R120" i="25"/>
  <c r="T241" i="25"/>
  <c r="Q120" i="25"/>
  <c r="P120" i="25"/>
  <c r="F201" i="25"/>
  <c r="AF154" i="15"/>
  <c r="AG154" i="15"/>
  <c r="AG154" i="25"/>
  <c r="AE236" i="15"/>
  <c r="T114" i="15"/>
  <c r="D237" i="15"/>
  <c r="AG196" i="15"/>
  <c r="AH196" i="15"/>
  <c r="E154" i="25"/>
  <c r="Z154" i="25"/>
  <c r="H154" i="25"/>
  <c r="AC154" i="25"/>
  <c r="D154" i="25"/>
  <c r="Y154" i="25"/>
  <c r="C154" i="25"/>
  <c r="X154" i="25"/>
  <c r="F154" i="25"/>
  <c r="AA154" i="25"/>
  <c r="G154" i="25"/>
  <c r="AB154" i="25"/>
  <c r="B154" i="25"/>
  <c r="W154" i="25"/>
  <c r="T120" i="25"/>
  <c r="O242" i="25"/>
  <c r="C237" i="15"/>
  <c r="X237" i="15"/>
  <c r="M236" i="15"/>
  <c r="G237" i="15"/>
  <c r="AB237" i="15"/>
  <c r="E237" i="15"/>
  <c r="Z237" i="15"/>
  <c r="L236" i="15"/>
  <c r="R236" i="15"/>
  <c r="N236" i="15"/>
  <c r="P236" i="15"/>
  <c r="O236" i="15"/>
  <c r="H237" i="15"/>
  <c r="AC237" i="15"/>
  <c r="Y237" i="15"/>
  <c r="F237" i="15"/>
  <c r="Q236" i="15"/>
  <c r="AE154" i="25"/>
  <c r="AF154" i="25"/>
  <c r="M242" i="25"/>
  <c r="P242" i="25"/>
  <c r="F243" i="25"/>
  <c r="AA243" i="25"/>
  <c r="R242" i="25"/>
  <c r="C243" i="25"/>
  <c r="X243" i="25"/>
  <c r="Q242" i="25"/>
  <c r="L242" i="25"/>
  <c r="D243" i="25"/>
  <c r="Y243" i="25"/>
  <c r="E243" i="25"/>
  <c r="Z243" i="25"/>
  <c r="H243" i="25"/>
  <c r="AC243" i="25"/>
  <c r="N242" i="25"/>
  <c r="G243" i="25"/>
  <c r="AB243" i="25"/>
  <c r="D196" i="15"/>
  <c r="S115" i="15"/>
  <c r="N115" i="15"/>
  <c r="R155" i="15"/>
  <c r="AC155" i="15"/>
  <c r="P155" i="15"/>
  <c r="AA155" i="15"/>
  <c r="AA237" i="15"/>
  <c r="AD237" i="15"/>
  <c r="S236" i="15"/>
  <c r="N155" i="15"/>
  <c r="Y155" i="15"/>
  <c r="Q155" i="15"/>
  <c r="AB155" i="15"/>
  <c r="O155" i="15"/>
  <c r="Z155" i="15"/>
  <c r="L155" i="15"/>
  <c r="W155" i="15"/>
  <c r="M155" i="15"/>
  <c r="X155" i="15"/>
  <c r="AB197" i="15"/>
  <c r="AB203" i="25"/>
  <c r="AE203" i="25"/>
  <c r="AF203" i="25"/>
  <c r="AG203" i="25"/>
  <c r="L161" i="25"/>
  <c r="D202" i="25"/>
  <c r="F202" i="25"/>
  <c r="AD243" i="25"/>
  <c r="AE243" i="25"/>
  <c r="M161" i="25"/>
  <c r="P161" i="25"/>
  <c r="N161" i="25"/>
  <c r="S242" i="25"/>
  <c r="T242" i="25"/>
  <c r="R161" i="25"/>
  <c r="S121" i="25"/>
  <c r="R121" i="25"/>
  <c r="Q161" i="25"/>
  <c r="O161" i="25"/>
  <c r="AE155" i="15"/>
  <c r="AE237" i="15"/>
  <c r="F196" i="15"/>
  <c r="L115" i="15"/>
  <c r="E196" i="15"/>
  <c r="P115" i="15"/>
  <c r="R115" i="15"/>
  <c r="M115" i="15"/>
  <c r="Q115" i="15"/>
  <c r="O115" i="15"/>
  <c r="AE197" i="15"/>
  <c r="AF197" i="15"/>
  <c r="T236" i="15"/>
  <c r="O384" i="15"/>
  <c r="P384" i="15"/>
  <c r="Q384" i="15"/>
  <c r="N121" i="25"/>
  <c r="E202" i="25"/>
  <c r="Q121" i="25"/>
  <c r="O390" i="25"/>
  <c r="P390" i="25"/>
  <c r="Q390" i="25"/>
  <c r="O121" i="25"/>
  <c r="L121" i="25"/>
  <c r="P121" i="25"/>
  <c r="M121" i="25"/>
  <c r="AF155" i="15"/>
  <c r="AG155" i="15"/>
  <c r="AG155" i="25"/>
  <c r="T115" i="15"/>
  <c r="L237" i="15"/>
  <c r="AG197" i="15"/>
  <c r="AH197" i="15"/>
  <c r="H155" i="25"/>
  <c r="AC155" i="25"/>
  <c r="G155" i="25"/>
  <c r="AB155" i="25"/>
  <c r="E155" i="25"/>
  <c r="Z155" i="25"/>
  <c r="D155" i="25"/>
  <c r="Y155" i="25"/>
  <c r="F155" i="25"/>
  <c r="AA155" i="25"/>
  <c r="C155" i="25"/>
  <c r="X155" i="25"/>
  <c r="B155" i="25"/>
  <c r="W155" i="25"/>
  <c r="T121" i="25"/>
  <c r="F244" i="25"/>
  <c r="AA244" i="25"/>
  <c r="C238" i="15"/>
  <c r="X238" i="15"/>
  <c r="P237" i="15"/>
  <c r="O237" i="15"/>
  <c r="H238" i="15"/>
  <c r="AC238" i="15"/>
  <c r="N237" i="15"/>
  <c r="F238" i="15"/>
  <c r="AA238" i="15"/>
  <c r="Q237" i="15"/>
  <c r="R237" i="15"/>
  <c r="G238" i="15"/>
  <c r="AB238" i="15"/>
  <c r="M237" i="15"/>
  <c r="E238" i="15"/>
  <c r="Z238" i="15"/>
  <c r="D238" i="15"/>
  <c r="AE155" i="25"/>
  <c r="AF155" i="25"/>
  <c r="O243" i="25"/>
  <c r="R243" i="25"/>
  <c r="Q243" i="25"/>
  <c r="L243" i="25"/>
  <c r="P243" i="25"/>
  <c r="H244" i="25"/>
  <c r="AC244" i="25"/>
  <c r="G244" i="25"/>
  <c r="AB244" i="25"/>
  <c r="D244" i="25"/>
  <c r="Y244" i="25"/>
  <c r="E244" i="25"/>
  <c r="Z244" i="25"/>
  <c r="C244" i="25"/>
  <c r="X244" i="25"/>
  <c r="M243" i="25"/>
  <c r="N243" i="25"/>
  <c r="D197" i="15"/>
  <c r="M156" i="15"/>
  <c r="X156" i="15"/>
  <c r="N156" i="15"/>
  <c r="Y156" i="15"/>
  <c r="Q156" i="15"/>
  <c r="AB156" i="15"/>
  <c r="P156" i="15"/>
  <c r="AA156" i="15"/>
  <c r="AB198" i="15"/>
  <c r="R156" i="15"/>
  <c r="AC156" i="15"/>
  <c r="Y238" i="15"/>
  <c r="AD238" i="15"/>
  <c r="L156" i="15"/>
  <c r="W156" i="15"/>
  <c r="S237" i="15"/>
  <c r="T237" i="15"/>
  <c r="O156" i="15"/>
  <c r="Z156" i="15"/>
  <c r="S116" i="15"/>
  <c r="Q116" i="15"/>
  <c r="N162" i="25"/>
  <c r="S243" i="25"/>
  <c r="O391" i="25"/>
  <c r="P391" i="25"/>
  <c r="Q391" i="25"/>
  <c r="D203" i="25"/>
  <c r="E203" i="25"/>
  <c r="P162" i="25"/>
  <c r="S122" i="25"/>
  <c r="L122" i="25"/>
  <c r="O162" i="25"/>
  <c r="M162" i="25"/>
  <c r="R162" i="25"/>
  <c r="AB204" i="25"/>
  <c r="AE204" i="25"/>
  <c r="AF204" i="25"/>
  <c r="AG204" i="25"/>
  <c r="L162" i="25"/>
  <c r="Q162" i="25"/>
  <c r="AD244" i="25"/>
  <c r="AE244" i="25"/>
  <c r="AE156" i="15"/>
  <c r="F197" i="15"/>
  <c r="AE238" i="15"/>
  <c r="E197" i="15"/>
  <c r="O385" i="15"/>
  <c r="P385" i="15"/>
  <c r="Q385" i="15"/>
  <c r="AE198" i="15"/>
  <c r="R116" i="15"/>
  <c r="P116" i="15"/>
  <c r="L116" i="15"/>
  <c r="M116" i="15"/>
  <c r="O116" i="15"/>
  <c r="N116" i="15"/>
  <c r="T243" i="25"/>
  <c r="N122" i="25"/>
  <c r="O122" i="25"/>
  <c r="F203" i="25"/>
  <c r="P122" i="25"/>
  <c r="M122" i="25"/>
  <c r="R122" i="25"/>
  <c r="Q122" i="25"/>
  <c r="AG156" i="15"/>
  <c r="AG156" i="25"/>
  <c r="AF156" i="15"/>
  <c r="AF198" i="15"/>
  <c r="AG198" i="15"/>
  <c r="T116" i="15"/>
  <c r="R238" i="15"/>
  <c r="H156" i="25"/>
  <c r="AC156" i="25"/>
  <c r="E156" i="25"/>
  <c r="Z156" i="25"/>
  <c r="D156" i="25"/>
  <c r="Y156" i="25"/>
  <c r="B156" i="25"/>
  <c r="W156" i="25"/>
  <c r="G156" i="25"/>
  <c r="AB156" i="25"/>
  <c r="C156" i="25"/>
  <c r="X156" i="25"/>
  <c r="F156" i="25"/>
  <c r="AA156" i="25"/>
  <c r="T122" i="25"/>
  <c r="M244" i="25"/>
  <c r="AH198" i="15"/>
  <c r="C239" i="15"/>
  <c r="X239" i="15"/>
  <c r="M238" i="15"/>
  <c r="P238" i="15"/>
  <c r="H239" i="15"/>
  <c r="AC239" i="15"/>
  <c r="G239" i="15"/>
  <c r="D239" i="15"/>
  <c r="Y239" i="15"/>
  <c r="N238" i="15"/>
  <c r="Q238" i="15"/>
  <c r="F239" i="15"/>
  <c r="AA239" i="15"/>
  <c r="O238" i="15"/>
  <c r="L238" i="15"/>
  <c r="E239" i="15"/>
  <c r="Z239" i="15"/>
  <c r="AE156" i="25"/>
  <c r="AF156" i="25"/>
  <c r="F245" i="25"/>
  <c r="AA245" i="25"/>
  <c r="Q244" i="25"/>
  <c r="P244" i="25"/>
  <c r="G245" i="25"/>
  <c r="AB245" i="25"/>
  <c r="R244" i="25"/>
  <c r="D245" i="25"/>
  <c r="Y245" i="25"/>
  <c r="H245" i="25"/>
  <c r="AC245" i="25"/>
  <c r="O244" i="25"/>
  <c r="L244" i="25"/>
  <c r="N244" i="25"/>
  <c r="E245" i="25"/>
  <c r="Z245" i="25"/>
  <c r="C245" i="25"/>
  <c r="X245" i="25"/>
  <c r="D198" i="15"/>
  <c r="S117" i="15"/>
  <c r="L117" i="15"/>
  <c r="O157" i="15"/>
  <c r="Z157" i="15"/>
  <c r="S238" i="15"/>
  <c r="O386" i="15"/>
  <c r="P386" i="15"/>
  <c r="Q386" i="15"/>
  <c r="Q157" i="15"/>
  <c r="AB157" i="15"/>
  <c r="R157" i="15"/>
  <c r="AC157" i="15"/>
  <c r="AB239" i="15"/>
  <c r="AD239" i="15"/>
  <c r="AB199" i="15"/>
  <c r="P157" i="15"/>
  <c r="AA157" i="15"/>
  <c r="N157" i="15"/>
  <c r="Y157" i="15"/>
  <c r="M157" i="15"/>
  <c r="X157" i="15"/>
  <c r="L157" i="15"/>
  <c r="W157" i="15"/>
  <c r="S244" i="25"/>
  <c r="T244" i="25"/>
  <c r="AB205" i="25"/>
  <c r="AE205" i="25"/>
  <c r="AF205" i="25"/>
  <c r="AG205" i="25"/>
  <c r="L163" i="25"/>
  <c r="S123" i="25"/>
  <c r="M123" i="25"/>
  <c r="N163" i="25"/>
  <c r="Q163" i="25"/>
  <c r="AD245" i="25"/>
  <c r="AE245" i="25"/>
  <c r="D204" i="25"/>
  <c r="E204" i="25"/>
  <c r="M163" i="25"/>
  <c r="O163" i="25"/>
  <c r="R163" i="25"/>
  <c r="P163" i="25"/>
  <c r="AE157" i="15"/>
  <c r="AE239" i="15"/>
  <c r="F198" i="15"/>
  <c r="E198" i="15"/>
  <c r="O117" i="15"/>
  <c r="P117" i="15"/>
  <c r="Q117" i="15"/>
  <c r="N117" i="15"/>
  <c r="R117" i="15"/>
  <c r="T238" i="15"/>
  <c r="M117" i="15"/>
  <c r="AE199" i="15"/>
  <c r="O392" i="25"/>
  <c r="P392" i="25"/>
  <c r="Q392" i="25"/>
  <c r="Q123" i="25"/>
  <c r="L123" i="25"/>
  <c r="O123" i="25"/>
  <c r="R123" i="25"/>
  <c r="P123" i="25"/>
  <c r="N123" i="25"/>
  <c r="F204" i="25"/>
  <c r="AF157" i="15"/>
  <c r="AG157" i="15"/>
  <c r="AG157" i="25"/>
  <c r="AF199" i="15"/>
  <c r="AH199" i="15"/>
  <c r="T117" i="15"/>
  <c r="C157" i="25"/>
  <c r="X157" i="25"/>
  <c r="B157" i="25"/>
  <c r="W157" i="25"/>
  <c r="D157" i="25"/>
  <c r="Y157" i="25"/>
  <c r="F157" i="25"/>
  <c r="AA157" i="25"/>
  <c r="E157" i="25"/>
  <c r="Z157" i="25"/>
  <c r="G157" i="25"/>
  <c r="AB157" i="25"/>
  <c r="H157" i="25"/>
  <c r="AC157" i="25"/>
  <c r="T123" i="25"/>
  <c r="F246" i="25"/>
  <c r="AA246" i="25"/>
  <c r="AG199" i="15"/>
  <c r="P239" i="15"/>
  <c r="C240" i="15"/>
  <c r="X240" i="15"/>
  <c r="G240" i="15"/>
  <c r="AB240" i="15"/>
  <c r="D240" i="15"/>
  <c r="Y240" i="15"/>
  <c r="E240" i="15"/>
  <c r="F240" i="15"/>
  <c r="AA240" i="15"/>
  <c r="R239" i="15"/>
  <c r="Q239" i="15"/>
  <c r="L239" i="15"/>
  <c r="M239" i="15"/>
  <c r="N239" i="15"/>
  <c r="O239" i="15"/>
  <c r="H240" i="15"/>
  <c r="AC240" i="15"/>
  <c r="AE157" i="25"/>
  <c r="AF157" i="25"/>
  <c r="E246" i="25"/>
  <c r="Z246" i="25"/>
  <c r="O245" i="25"/>
  <c r="M245" i="25"/>
  <c r="Q245" i="25"/>
  <c r="L245" i="25"/>
  <c r="H246" i="25"/>
  <c r="AC246" i="25"/>
  <c r="D246" i="25"/>
  <c r="Y246" i="25"/>
  <c r="R245" i="25"/>
  <c r="G246" i="25"/>
  <c r="AB246" i="25"/>
  <c r="N245" i="25"/>
  <c r="C246" i="25"/>
  <c r="X246" i="25"/>
  <c r="P245" i="25"/>
  <c r="D199" i="15"/>
  <c r="L158" i="15"/>
  <c r="W158" i="15"/>
  <c r="Q158" i="15"/>
  <c r="AB158" i="15"/>
  <c r="N158" i="15"/>
  <c r="Y158" i="15"/>
  <c r="AB200" i="15"/>
  <c r="AE200" i="15"/>
  <c r="AF200" i="15"/>
  <c r="S239" i="15"/>
  <c r="O387" i="15"/>
  <c r="P387" i="15"/>
  <c r="Q387" i="15"/>
  <c r="O158" i="15"/>
  <c r="Z158" i="15"/>
  <c r="Z240" i="15"/>
  <c r="AD240" i="15"/>
  <c r="S118" i="15"/>
  <c r="O118" i="15"/>
  <c r="P158" i="15"/>
  <c r="AA158" i="15"/>
  <c r="R158" i="15"/>
  <c r="AC158" i="15"/>
  <c r="M158" i="15"/>
  <c r="X158" i="15"/>
  <c r="Q164" i="25"/>
  <c r="N164" i="25"/>
  <c r="S124" i="25"/>
  <c r="L124" i="25"/>
  <c r="M164" i="25"/>
  <c r="AD246" i="25"/>
  <c r="AE246" i="25"/>
  <c r="O164" i="25"/>
  <c r="D205" i="25"/>
  <c r="F205" i="25"/>
  <c r="L164" i="25"/>
  <c r="P164" i="25"/>
  <c r="AB206" i="25"/>
  <c r="AE206" i="25"/>
  <c r="AF206" i="25"/>
  <c r="AG206" i="25"/>
  <c r="R164" i="25"/>
  <c r="S245" i="25"/>
  <c r="O393" i="25"/>
  <c r="P393" i="25"/>
  <c r="Q393" i="25"/>
  <c r="AE158" i="15"/>
  <c r="F199" i="15"/>
  <c r="AE240" i="15"/>
  <c r="E199" i="15"/>
  <c r="Q118" i="15"/>
  <c r="L118" i="15"/>
  <c r="M118" i="15"/>
  <c r="N118" i="15"/>
  <c r="P118" i="15"/>
  <c r="R118" i="15"/>
  <c r="T239" i="15"/>
  <c r="AH200" i="15"/>
  <c r="AG200" i="15"/>
  <c r="F255" i="25"/>
  <c r="M124" i="25"/>
  <c r="O124" i="25"/>
  <c r="E205" i="25"/>
  <c r="Q124" i="25"/>
  <c r="N124" i="25"/>
  <c r="R124" i="25"/>
  <c r="P124" i="25"/>
  <c r="Q397" i="25"/>
  <c r="T245" i="25"/>
  <c r="AF158" i="15"/>
  <c r="AG158" i="15"/>
  <c r="AG158" i="25"/>
  <c r="T118" i="15"/>
  <c r="N240" i="15"/>
  <c r="B158" i="25"/>
  <c r="W158" i="25"/>
  <c r="D158" i="25"/>
  <c r="Y158" i="25"/>
  <c r="E158" i="25"/>
  <c r="Z158" i="25"/>
  <c r="C158" i="25"/>
  <c r="X158" i="25"/>
  <c r="F158" i="25"/>
  <c r="AA158" i="25"/>
  <c r="H158" i="25"/>
  <c r="AC158" i="25"/>
  <c r="G158" i="25"/>
  <c r="AB158" i="25"/>
  <c r="T124" i="25"/>
  <c r="G247" i="25"/>
  <c r="Q247" i="25"/>
  <c r="C241" i="15"/>
  <c r="X241" i="15"/>
  <c r="P240" i="15"/>
  <c r="E241" i="15"/>
  <c r="Z241" i="15"/>
  <c r="R240" i="15"/>
  <c r="O240" i="15"/>
  <c r="H241" i="15"/>
  <c r="AC241" i="15"/>
  <c r="D241" i="15"/>
  <c r="Y241" i="15"/>
  <c r="G241" i="15"/>
  <c r="AB241" i="15"/>
  <c r="F241" i="15"/>
  <c r="M240" i="15"/>
  <c r="L240" i="15"/>
  <c r="Q240" i="15"/>
  <c r="AE158" i="25"/>
  <c r="AF158" i="25"/>
  <c r="E247" i="25"/>
  <c r="O247" i="25"/>
  <c r="H247" i="25"/>
  <c r="R247" i="25"/>
  <c r="AB247" i="25"/>
  <c r="C247" i="25"/>
  <c r="X247" i="25"/>
  <c r="D247" i="25"/>
  <c r="F247" i="25"/>
  <c r="AA247" i="25"/>
  <c r="D200" i="15"/>
  <c r="Q159" i="15"/>
  <c r="AB159" i="15"/>
  <c r="P159" i="15"/>
  <c r="AA159" i="15"/>
  <c r="R159" i="15"/>
  <c r="AC159" i="15"/>
  <c r="O159" i="15"/>
  <c r="Z159" i="15"/>
  <c r="S119" i="15"/>
  <c r="L119" i="15"/>
  <c r="S240" i="15"/>
  <c r="O388" i="15"/>
  <c r="P388" i="15"/>
  <c r="Q388" i="15"/>
  <c r="M159" i="15"/>
  <c r="X159" i="15"/>
  <c r="AB201" i="15"/>
  <c r="N159" i="15"/>
  <c r="Y159" i="15"/>
  <c r="L159" i="15"/>
  <c r="W159" i="15"/>
  <c r="AA241" i="15"/>
  <c r="AD241" i="15"/>
  <c r="Z247" i="25"/>
  <c r="AC247" i="25"/>
  <c r="N165" i="25"/>
  <c r="L165" i="25"/>
  <c r="O165" i="25"/>
  <c r="P165" i="25"/>
  <c r="P247" i="25"/>
  <c r="R165" i="25"/>
  <c r="M165" i="25"/>
  <c r="S125" i="25"/>
  <c r="P125" i="25"/>
  <c r="Q165" i="25"/>
  <c r="AB207" i="25"/>
  <c r="AE207" i="25"/>
  <c r="AF207" i="25"/>
  <c r="AG207" i="25"/>
  <c r="M247" i="25"/>
  <c r="Y247" i="25"/>
  <c r="N247" i="25"/>
  <c r="AE159" i="15"/>
  <c r="AF159" i="15"/>
  <c r="E200" i="15"/>
  <c r="AE241" i="15"/>
  <c r="N119" i="15"/>
  <c r="O119" i="15"/>
  <c r="F200" i="15"/>
  <c r="M119" i="15"/>
  <c r="Q119" i="15"/>
  <c r="P119" i="15"/>
  <c r="AE201" i="15"/>
  <c r="R119" i="15"/>
  <c r="T240" i="15"/>
  <c r="AD247" i="25"/>
  <c r="AE247" i="25"/>
  <c r="D207" i="25"/>
  <c r="E207" i="25"/>
  <c r="N125" i="25"/>
  <c r="Q125" i="25"/>
  <c r="L125" i="25"/>
  <c r="S247" i="25"/>
  <c r="T247" i="25"/>
  <c r="O125" i="25"/>
  <c r="M125" i="25"/>
  <c r="R125" i="25"/>
  <c r="AG159" i="15"/>
  <c r="AG159" i="25"/>
  <c r="AF201" i="15"/>
  <c r="AH201" i="15"/>
  <c r="T119" i="15"/>
  <c r="C159" i="25"/>
  <c r="X159" i="25"/>
  <c r="B159" i="25"/>
  <c r="W159" i="25"/>
  <c r="H159" i="25"/>
  <c r="AC159" i="25"/>
  <c r="E159" i="25"/>
  <c r="Z159" i="25"/>
  <c r="G159" i="25"/>
  <c r="AB159" i="25"/>
  <c r="D159" i="25"/>
  <c r="Y159" i="25"/>
  <c r="F159" i="25"/>
  <c r="AA159" i="25"/>
  <c r="F207" i="25"/>
  <c r="T125" i="25"/>
  <c r="C248" i="25"/>
  <c r="X248" i="25"/>
  <c r="AG201" i="15"/>
  <c r="F242" i="15"/>
  <c r="AA242" i="15"/>
  <c r="C242" i="15"/>
  <c r="X242" i="15"/>
  <c r="D242" i="15"/>
  <c r="Y242" i="15"/>
  <c r="M241" i="15"/>
  <c r="N241" i="15"/>
  <c r="G242" i="15"/>
  <c r="AB242" i="15"/>
  <c r="L241" i="15"/>
  <c r="E242" i="15"/>
  <c r="Z242" i="15"/>
  <c r="Q241" i="15"/>
  <c r="P241" i="15"/>
  <c r="O241" i="15"/>
  <c r="H242" i="15"/>
  <c r="AC242" i="15"/>
  <c r="R241" i="15"/>
  <c r="AE159" i="25"/>
  <c r="AF159" i="25"/>
  <c r="E248" i="25"/>
  <c r="O248" i="25"/>
  <c r="R246" i="25"/>
  <c r="Q246" i="25"/>
  <c r="L246" i="25"/>
  <c r="C249" i="25"/>
  <c r="F248" i="25"/>
  <c r="AA248" i="25"/>
  <c r="M246" i="25"/>
  <c r="M248" i="25"/>
  <c r="P246" i="25"/>
  <c r="D248" i="25"/>
  <c r="Y248" i="25"/>
  <c r="H249" i="25"/>
  <c r="AC249" i="25"/>
  <c r="G248" i="25"/>
  <c r="Q248" i="25"/>
  <c r="N246" i="25"/>
  <c r="H248" i="25"/>
  <c r="AC248" i="25"/>
  <c r="O246" i="25"/>
  <c r="G249" i="25"/>
  <c r="Q249" i="25"/>
  <c r="D249" i="25"/>
  <c r="N249" i="25"/>
  <c r="E249" i="25"/>
  <c r="O249" i="25"/>
  <c r="F249" i="25"/>
  <c r="AA249" i="25"/>
  <c r="D201" i="15"/>
  <c r="AB202" i="15"/>
  <c r="P160" i="15"/>
  <c r="AA160" i="15"/>
  <c r="S241" i="15"/>
  <c r="L160" i="15"/>
  <c r="W160" i="15"/>
  <c r="O160" i="15"/>
  <c r="Z160" i="15"/>
  <c r="M160" i="15"/>
  <c r="X160" i="15"/>
  <c r="R160" i="15"/>
  <c r="AC160" i="15"/>
  <c r="S120" i="15"/>
  <c r="P120" i="15"/>
  <c r="Q160" i="15"/>
  <c r="AB160" i="15"/>
  <c r="N160" i="15"/>
  <c r="Y160" i="15"/>
  <c r="AD242" i="15"/>
  <c r="X249" i="25"/>
  <c r="AF271" i="25" a="1"/>
  <c r="Z249" i="25"/>
  <c r="P248" i="25"/>
  <c r="AB249" i="25"/>
  <c r="S246" i="25"/>
  <c r="T246" i="25"/>
  <c r="M166" i="25"/>
  <c r="P166" i="25"/>
  <c r="Y249" i="25"/>
  <c r="AF271" i="25"/>
  <c r="P249" i="25"/>
  <c r="Z248" i="25"/>
  <c r="R166" i="25"/>
  <c r="N166" i="25"/>
  <c r="Q166" i="25"/>
  <c r="O166" i="25"/>
  <c r="N248" i="25"/>
  <c r="R248" i="25"/>
  <c r="AB248" i="25"/>
  <c r="D206" i="25"/>
  <c r="F206" i="25"/>
  <c r="R249" i="25"/>
  <c r="M249" i="25"/>
  <c r="AB208" i="25"/>
  <c r="AE208" i="25"/>
  <c r="AF208" i="25"/>
  <c r="AG208" i="25"/>
  <c r="E257" i="25"/>
  <c r="I257" i="25"/>
  <c r="S126" i="25"/>
  <c r="M126" i="25"/>
  <c r="L166" i="25"/>
  <c r="AE160" i="15"/>
  <c r="T241" i="15"/>
  <c r="O389" i="15"/>
  <c r="P389" i="15"/>
  <c r="Q389" i="15"/>
  <c r="F201" i="15"/>
  <c r="AE242" i="15"/>
  <c r="AE202" i="15"/>
  <c r="E201" i="15"/>
  <c r="R120" i="15"/>
  <c r="Q120" i="15"/>
  <c r="M120" i="15"/>
  <c r="O120" i="15"/>
  <c r="N120" i="15"/>
  <c r="L120" i="15"/>
  <c r="AD249" i="25"/>
  <c r="AE249" i="25"/>
  <c r="AE251" i="25"/>
  <c r="S248" i="25"/>
  <c r="T248" i="25"/>
  <c r="D208" i="25"/>
  <c r="F208" i="25"/>
  <c r="E259" i="25"/>
  <c r="I259" i="25"/>
  <c r="E206" i="25"/>
  <c r="O126" i="25"/>
  <c r="N251" i="25"/>
  <c r="Q126" i="25"/>
  <c r="L251" i="25"/>
  <c r="P251" i="25"/>
  <c r="R251" i="25"/>
  <c r="L126" i="25"/>
  <c r="P126" i="25"/>
  <c r="AD248" i="25"/>
  <c r="AE248" i="25"/>
  <c r="O251" i="25"/>
  <c r="S249" i="25"/>
  <c r="Q251" i="25"/>
  <c r="M251" i="25"/>
  <c r="C257" i="25"/>
  <c r="N126" i="25"/>
  <c r="R126" i="25"/>
  <c r="AG160" i="15"/>
  <c r="AG160" i="25"/>
  <c r="AF160" i="15"/>
  <c r="AF202" i="15"/>
  <c r="AH202" i="15"/>
  <c r="T120" i="15"/>
  <c r="Q242" i="15"/>
  <c r="B160" i="25"/>
  <c r="W160" i="25"/>
  <c r="E160" i="25"/>
  <c r="Z160" i="25"/>
  <c r="F160" i="25"/>
  <c r="AA160" i="25"/>
  <c r="C160" i="25"/>
  <c r="X160" i="25"/>
  <c r="G160" i="25"/>
  <c r="AB160" i="25"/>
  <c r="H160" i="25"/>
  <c r="AC160" i="25"/>
  <c r="D160" i="25"/>
  <c r="Y160" i="25"/>
  <c r="K260" i="25"/>
  <c r="AB251" i="25"/>
  <c r="E208" i="25"/>
  <c r="BG7" i="25" a="1"/>
  <c r="BG7" i="25"/>
  <c r="T249" i="25"/>
  <c r="C259" i="25"/>
  <c r="AC251" i="25"/>
  <c r="W251" i="25"/>
  <c r="Z251" i="25"/>
  <c r="Y251" i="25"/>
  <c r="X251" i="25"/>
  <c r="AA251" i="25"/>
  <c r="L260" i="25"/>
  <c r="T126" i="25"/>
  <c r="AG202" i="15"/>
  <c r="C243" i="15"/>
  <c r="O242" i="15"/>
  <c r="G243" i="15"/>
  <c r="AB243" i="15"/>
  <c r="F243" i="15"/>
  <c r="AA243" i="15"/>
  <c r="E243" i="15"/>
  <c r="Z243" i="15"/>
  <c r="M242" i="15"/>
  <c r="N242" i="15"/>
  <c r="H243" i="15"/>
  <c r="AC243" i="15"/>
  <c r="D243" i="15"/>
  <c r="Y243" i="15"/>
  <c r="L242" i="15"/>
  <c r="R242" i="15"/>
  <c r="P242" i="15"/>
  <c r="AE160" i="25"/>
  <c r="AF160" i="25"/>
  <c r="BR7" i="25"/>
  <c r="CI7" i="25"/>
  <c r="BT7" i="25"/>
  <c r="CN7" i="25"/>
  <c r="BJ7" i="25"/>
  <c r="BN7" i="25"/>
  <c r="BI7" i="25"/>
  <c r="CE7" i="25"/>
  <c r="BX7" i="25"/>
  <c r="BP7" i="25"/>
  <c r="BW7" i="25"/>
  <c r="BQ7" i="25"/>
  <c r="BH7" i="25"/>
  <c r="BO7" i="25"/>
  <c r="CL7" i="25"/>
  <c r="CF7" i="25"/>
  <c r="BY7" i="25"/>
  <c r="CA7" i="25"/>
  <c r="BU7" i="25"/>
  <c r="BS7" i="25"/>
  <c r="BM7" i="25"/>
  <c r="CP7" i="25"/>
  <c r="CM7" i="25"/>
  <c r="CJ7" i="25"/>
  <c r="CG7" i="25"/>
  <c r="CD7" i="25"/>
  <c r="CK7" i="25"/>
  <c r="CC7" i="25"/>
  <c r="BL7" i="25"/>
  <c r="CO7" i="25"/>
  <c r="BK7" i="25"/>
  <c r="CH7" i="25"/>
  <c r="BZ7" i="25"/>
  <c r="CB7" i="25"/>
  <c r="BV7" i="25"/>
  <c r="X243" i="15"/>
  <c r="AD243" i="15"/>
  <c r="AB203" i="15"/>
  <c r="AE203" i="15"/>
  <c r="AF203" i="15"/>
  <c r="D202" i="15"/>
  <c r="Q161" i="15"/>
  <c r="AB161" i="15"/>
  <c r="N161" i="15"/>
  <c r="Y161" i="15"/>
  <c r="P161" i="15"/>
  <c r="AA161" i="15"/>
  <c r="S121" i="15"/>
  <c r="Q121" i="15"/>
  <c r="O161" i="15"/>
  <c r="Z161" i="15"/>
  <c r="R161" i="15"/>
  <c r="AC161" i="15"/>
  <c r="L161" i="15"/>
  <c r="W161" i="15"/>
  <c r="M161" i="15"/>
  <c r="X161" i="15"/>
  <c r="AE161" i="15"/>
  <c r="AE243" i="15"/>
  <c r="P121" i="15"/>
  <c r="L121" i="15"/>
  <c r="R121" i="15"/>
  <c r="O121" i="15"/>
  <c r="M121" i="15"/>
  <c r="N121" i="15"/>
  <c r="AH203" i="15"/>
  <c r="AG203" i="15"/>
  <c r="AF161" i="15"/>
  <c r="AG161" i="15"/>
  <c r="AG161" i="25"/>
  <c r="T121" i="15"/>
  <c r="N243" i="15"/>
  <c r="S242" i="15"/>
  <c r="O390" i="15"/>
  <c r="D161" i="25"/>
  <c r="Y161" i="25"/>
  <c r="F161" i="25"/>
  <c r="AA161" i="25"/>
  <c r="G161" i="25"/>
  <c r="AB161" i="25"/>
  <c r="H161" i="25"/>
  <c r="AC161" i="25"/>
  <c r="C161" i="25"/>
  <c r="X161" i="25"/>
  <c r="E161" i="25"/>
  <c r="Z161" i="25"/>
  <c r="B161" i="25"/>
  <c r="W161" i="25"/>
  <c r="C244" i="15"/>
  <c r="T242" i="15"/>
  <c r="P390" i="15"/>
  <c r="Q390" i="15"/>
  <c r="L243" i="15"/>
  <c r="O243" i="15"/>
  <c r="D244" i="15"/>
  <c r="G244" i="15"/>
  <c r="R243" i="15"/>
  <c r="M243" i="15"/>
  <c r="E244" i="15"/>
  <c r="F244" i="15"/>
  <c r="P243" i="15"/>
  <c r="H244" i="15"/>
  <c r="AC244" i="15"/>
  <c r="Q243" i="15"/>
  <c r="F202" i="15"/>
  <c r="E202" i="15"/>
  <c r="AE161" i="25"/>
  <c r="AF161" i="25"/>
  <c r="AB204" i="15"/>
  <c r="AE204" i="15"/>
  <c r="Z244" i="15"/>
  <c r="X244" i="15"/>
  <c r="AA244" i="15"/>
  <c r="AB244" i="15"/>
  <c r="D203" i="15"/>
  <c r="N162" i="15"/>
  <c r="Y162" i="15"/>
  <c r="S243" i="15"/>
  <c r="O391" i="15"/>
  <c r="R162" i="15"/>
  <c r="AC162" i="15"/>
  <c r="M162" i="15"/>
  <c r="X162" i="15"/>
  <c r="P162" i="15"/>
  <c r="AA162" i="15"/>
  <c r="L162" i="15"/>
  <c r="W162" i="15"/>
  <c r="O162" i="15"/>
  <c r="Z162" i="15"/>
  <c r="Q162" i="15"/>
  <c r="AB162" i="15"/>
  <c r="Y244" i="15"/>
  <c r="S122" i="15"/>
  <c r="O122" i="15"/>
  <c r="AE162" i="15"/>
  <c r="AF204" i="15"/>
  <c r="AH204" i="15"/>
  <c r="F203" i="15"/>
  <c r="T243" i="15"/>
  <c r="P391" i="15"/>
  <c r="Q391" i="15"/>
  <c r="AD244" i="15"/>
  <c r="L122" i="15"/>
  <c r="Q122" i="15"/>
  <c r="E203" i="15"/>
  <c r="R122" i="15"/>
  <c r="N122" i="15"/>
  <c r="P122" i="15"/>
  <c r="M122" i="15"/>
  <c r="AF162" i="15"/>
  <c r="AG162" i="15"/>
  <c r="AG162" i="25"/>
  <c r="AG204" i="15"/>
  <c r="AE244" i="15"/>
  <c r="T122" i="15"/>
  <c r="F245" i="15"/>
  <c r="E162" i="25"/>
  <c r="Z162" i="25"/>
  <c r="H162" i="25"/>
  <c r="AC162" i="25"/>
  <c r="B162" i="25"/>
  <c r="W162" i="25"/>
  <c r="D162" i="25"/>
  <c r="Y162" i="25"/>
  <c r="C162" i="25"/>
  <c r="X162" i="25"/>
  <c r="F162" i="25"/>
  <c r="AA162" i="25"/>
  <c r="G162" i="25"/>
  <c r="AB162" i="25"/>
  <c r="D245" i="15"/>
  <c r="E245" i="15"/>
  <c r="G245" i="15"/>
  <c r="C245" i="15"/>
  <c r="H245" i="15"/>
  <c r="L244" i="15"/>
  <c r="R244" i="15"/>
  <c r="P244" i="15"/>
  <c r="O244" i="15"/>
  <c r="N244" i="15"/>
  <c r="M244" i="15"/>
  <c r="Q244" i="15"/>
  <c r="AE162" i="25"/>
  <c r="AF162" i="25"/>
  <c r="AB205" i="15"/>
  <c r="AB245" i="15"/>
  <c r="Q163" i="15"/>
  <c r="AB163" i="15"/>
  <c r="AC245" i="15"/>
  <c r="R163" i="15"/>
  <c r="AC163" i="15"/>
  <c r="Y245" i="15"/>
  <c r="N163" i="15"/>
  <c r="Y163" i="15"/>
  <c r="Z245" i="15"/>
  <c r="O163" i="15"/>
  <c r="Z163" i="15"/>
  <c r="X245" i="15"/>
  <c r="L163" i="15"/>
  <c r="W163" i="15"/>
  <c r="S123" i="15"/>
  <c r="P123" i="15"/>
  <c r="M163" i="15"/>
  <c r="X163" i="15"/>
  <c r="AA245" i="15"/>
  <c r="P163" i="15"/>
  <c r="AA163" i="15"/>
  <c r="D204" i="15"/>
  <c r="S244" i="15"/>
  <c r="O392" i="15"/>
  <c r="AE163" i="15"/>
  <c r="T244" i="15"/>
  <c r="P392" i="15"/>
  <c r="Q392" i="15"/>
  <c r="F204" i="15"/>
  <c r="AE205" i="15"/>
  <c r="AF205" i="15"/>
  <c r="AD245" i="15"/>
  <c r="M123" i="15"/>
  <c r="L123" i="15"/>
  <c r="O123" i="15"/>
  <c r="N123" i="15"/>
  <c r="R123" i="15"/>
  <c r="Q123" i="15"/>
  <c r="E204" i="15"/>
  <c r="AF163" i="15"/>
  <c r="AG163" i="15"/>
  <c r="AG163" i="25"/>
  <c r="AE245" i="15"/>
  <c r="AH205" i="15"/>
  <c r="AG205" i="15"/>
  <c r="T123" i="15"/>
  <c r="G246" i="15"/>
  <c r="B163" i="25"/>
  <c r="W163" i="25"/>
  <c r="D163" i="25"/>
  <c r="Y163" i="25"/>
  <c r="C163" i="25"/>
  <c r="X163" i="25"/>
  <c r="H163" i="25"/>
  <c r="AC163" i="25"/>
  <c r="E163" i="25"/>
  <c r="Z163" i="25"/>
  <c r="F163" i="25"/>
  <c r="AA163" i="25"/>
  <c r="G163" i="25"/>
  <c r="AB163" i="25"/>
  <c r="F246" i="15"/>
  <c r="E246" i="15"/>
  <c r="C246" i="15"/>
  <c r="H246" i="15"/>
  <c r="D246" i="15"/>
  <c r="Q245" i="15"/>
  <c r="R245" i="15"/>
  <c r="M245" i="15"/>
  <c r="P245" i="15"/>
  <c r="O245" i="15"/>
  <c r="N245" i="15"/>
  <c r="L245" i="15"/>
  <c r="AE163" i="25"/>
  <c r="AF163" i="25"/>
  <c r="AB206" i="15"/>
  <c r="AE206" i="15"/>
  <c r="AF206" i="15"/>
  <c r="S124" i="15"/>
  <c r="N124" i="15"/>
  <c r="AC246" i="15"/>
  <c r="L164" i="15"/>
  <c r="W164" i="15"/>
  <c r="Y246" i="15"/>
  <c r="Z246" i="15"/>
  <c r="AB246" i="15"/>
  <c r="X246" i="15"/>
  <c r="AA246" i="15"/>
  <c r="N164" i="15"/>
  <c r="Y164" i="15"/>
  <c r="O164" i="15"/>
  <c r="Z164" i="15"/>
  <c r="Q164" i="15"/>
  <c r="AB164" i="15"/>
  <c r="R164" i="15"/>
  <c r="AC164" i="15"/>
  <c r="M164" i="15"/>
  <c r="X164" i="15"/>
  <c r="P164" i="15"/>
  <c r="AA164" i="15"/>
  <c r="D205" i="15"/>
  <c r="S245" i="15"/>
  <c r="AE164" i="15"/>
  <c r="T245" i="15"/>
  <c r="O393" i="15"/>
  <c r="P393" i="15"/>
  <c r="Q393" i="15"/>
  <c r="Q397" i="15"/>
  <c r="O124" i="15"/>
  <c r="M124" i="15"/>
  <c r="R124" i="15"/>
  <c r="P124" i="15"/>
  <c r="L124" i="15"/>
  <c r="Q124" i="15"/>
  <c r="AD246" i="15"/>
  <c r="AH206" i="15"/>
  <c r="AG206" i="15"/>
  <c r="E205" i="15"/>
  <c r="F205" i="15"/>
  <c r="F255" i="15"/>
  <c r="I255" i="15"/>
  <c r="AE246" i="15"/>
  <c r="AG164" i="15"/>
  <c r="AG164" i="25"/>
  <c r="AF164" i="15"/>
  <c r="T124" i="15"/>
  <c r="C247" i="15"/>
  <c r="H164" i="25"/>
  <c r="AC164" i="25"/>
  <c r="E164" i="25"/>
  <c r="Z164" i="25"/>
  <c r="B164" i="25"/>
  <c r="W164" i="25"/>
  <c r="D164" i="25"/>
  <c r="Y164" i="25"/>
  <c r="C164" i="25"/>
  <c r="X164" i="25"/>
  <c r="F164" i="25"/>
  <c r="AA164" i="25"/>
  <c r="G164" i="25"/>
  <c r="AB164" i="25"/>
  <c r="G247" i="15"/>
  <c r="D247" i="15"/>
  <c r="F247" i="15"/>
  <c r="E247" i="15"/>
  <c r="H247" i="15"/>
  <c r="AE164" i="25"/>
  <c r="AF164" i="25"/>
  <c r="AB207" i="15"/>
  <c r="AE207" i="15"/>
  <c r="AF207" i="15"/>
  <c r="AG207" i="15"/>
  <c r="P247" i="15"/>
  <c r="AA247" i="15"/>
  <c r="P165" i="15"/>
  <c r="AA165" i="15"/>
  <c r="AC247" i="15"/>
  <c r="R165" i="15"/>
  <c r="AC165" i="15"/>
  <c r="R247" i="15"/>
  <c r="N165" i="15"/>
  <c r="Y165" i="15"/>
  <c r="N247" i="15"/>
  <c r="Y247" i="15"/>
  <c r="M165" i="15"/>
  <c r="X165" i="15"/>
  <c r="L165" i="15"/>
  <c r="W165" i="15"/>
  <c r="O247" i="15"/>
  <c r="Z247" i="15"/>
  <c r="O165" i="15"/>
  <c r="Z165" i="15"/>
  <c r="M247" i="15"/>
  <c r="Q165" i="15"/>
  <c r="AB165" i="15"/>
  <c r="Q247" i="15"/>
  <c r="AB247" i="15"/>
  <c r="X247" i="15"/>
  <c r="S125" i="15"/>
  <c r="AE165" i="15"/>
  <c r="N125" i="15"/>
  <c r="L125" i="15"/>
  <c r="AD247" i="15"/>
  <c r="S247" i="15"/>
  <c r="T247" i="15"/>
  <c r="D207" i="15"/>
  <c r="M125" i="15"/>
  <c r="Q125" i="15"/>
  <c r="R125" i="15"/>
  <c r="AH207" i="15"/>
  <c r="P125" i="15"/>
  <c r="O125" i="15"/>
  <c r="E207" i="15"/>
  <c r="AE247" i="15"/>
  <c r="AF165" i="15"/>
  <c r="AG165" i="15"/>
  <c r="AG165" i="25"/>
  <c r="F207" i="15"/>
  <c r="T125" i="15"/>
  <c r="H248" i="15"/>
  <c r="C165" i="25"/>
  <c r="X165" i="25"/>
  <c r="G165" i="25"/>
  <c r="AB165" i="25"/>
  <c r="F165" i="25"/>
  <c r="AA165" i="25"/>
  <c r="E165" i="25"/>
  <c r="Z165" i="25"/>
  <c r="B165" i="25"/>
  <c r="W165" i="25"/>
  <c r="H165" i="25"/>
  <c r="AC165" i="25"/>
  <c r="D165" i="25"/>
  <c r="Y165" i="25"/>
  <c r="R248" i="15"/>
  <c r="AC248" i="15"/>
  <c r="F248" i="15"/>
  <c r="E248" i="15"/>
  <c r="G248" i="15"/>
  <c r="C248" i="15"/>
  <c r="D248" i="15"/>
  <c r="Q246" i="15"/>
  <c r="C249" i="15"/>
  <c r="AF271" i="15" a="1"/>
  <c r="R246" i="15"/>
  <c r="M246" i="15"/>
  <c r="H249" i="15"/>
  <c r="D249" i="15"/>
  <c r="L246" i="15"/>
  <c r="E249" i="15"/>
  <c r="N246" i="15"/>
  <c r="F249" i="15"/>
  <c r="G249" i="15"/>
  <c r="P246" i="15"/>
  <c r="O246" i="15"/>
  <c r="AE165" i="25"/>
  <c r="AF165" i="25"/>
  <c r="R166" i="15"/>
  <c r="AC166" i="15"/>
  <c r="Q248" i="15"/>
  <c r="AB248" i="15"/>
  <c r="Q166" i="15"/>
  <c r="AB166" i="15"/>
  <c r="P248" i="15"/>
  <c r="AA248" i="15"/>
  <c r="P166" i="15"/>
  <c r="AA166" i="15"/>
  <c r="N248" i="15"/>
  <c r="Y248" i="15"/>
  <c r="N166" i="15"/>
  <c r="Y166" i="15"/>
  <c r="M248" i="15"/>
  <c r="M166" i="15"/>
  <c r="X166" i="15"/>
  <c r="S126" i="15"/>
  <c r="M126" i="15"/>
  <c r="AB208" i="15"/>
  <c r="AE208" i="15"/>
  <c r="AF208" i="15"/>
  <c r="L166" i="15"/>
  <c r="W166" i="15"/>
  <c r="X248" i="15"/>
  <c r="O248" i="15"/>
  <c r="Z248" i="15"/>
  <c r="O166" i="15"/>
  <c r="Z166" i="15"/>
  <c r="C16" i="17" a="1"/>
  <c r="C16" i="17"/>
  <c r="Z249" i="15"/>
  <c r="O249" i="15"/>
  <c r="AL221" i="15"/>
  <c r="R249" i="15"/>
  <c r="AO221" i="15"/>
  <c r="AC249" i="15"/>
  <c r="N249" i="15"/>
  <c r="AK221" i="15"/>
  <c r="Y249" i="15"/>
  <c r="AJ221" i="15"/>
  <c r="M249" i="15"/>
  <c r="X249" i="15"/>
  <c r="AF271" i="15"/>
  <c r="D206" i="15"/>
  <c r="S246" i="15"/>
  <c r="T246" i="15"/>
  <c r="AB249" i="15"/>
  <c r="AN221" i="15"/>
  <c r="Q249" i="15"/>
  <c r="AM221" i="15"/>
  <c r="P249" i="15"/>
  <c r="AA249" i="15"/>
  <c r="AE166" i="15"/>
  <c r="G16" i="17"/>
  <c r="S248" i="15"/>
  <c r="T248" i="15"/>
  <c r="O126" i="15"/>
  <c r="L251" i="15"/>
  <c r="AD248" i="15"/>
  <c r="C256" i="15"/>
  <c r="N126" i="15"/>
  <c r="Q126" i="15"/>
  <c r="R126" i="15"/>
  <c r="L126" i="15"/>
  <c r="P126" i="15"/>
  <c r="AG208" i="15"/>
  <c r="AH208" i="15"/>
  <c r="E256" i="15"/>
  <c r="I256" i="15"/>
  <c r="I16" i="17"/>
  <c r="H16" i="17"/>
  <c r="D208" i="15"/>
  <c r="D16" i="17"/>
  <c r="E16" i="17"/>
  <c r="F16" i="17"/>
  <c r="Q251" i="15"/>
  <c r="AJ218" i="15"/>
  <c r="AJ219" i="15"/>
  <c r="AD249" i="15"/>
  <c r="AP221" i="15"/>
  <c r="AL222" i="15"/>
  <c r="AN218" i="15"/>
  <c r="AN219" i="15"/>
  <c r="AK218" i="15"/>
  <c r="AK219" i="15"/>
  <c r="M251" i="15"/>
  <c r="S249" i="15"/>
  <c r="T249" i="15"/>
  <c r="O251" i="15"/>
  <c r="AO218" i="15"/>
  <c r="AO219" i="15"/>
  <c r="E206" i="15"/>
  <c r="F206" i="15"/>
  <c r="N251" i="15"/>
  <c r="AL218" i="15"/>
  <c r="AL219" i="15"/>
  <c r="R251" i="15"/>
  <c r="AM218" i="15"/>
  <c r="AM219" i="15"/>
  <c r="P251" i="15"/>
  <c r="AE248" i="15"/>
  <c r="C9" i="17" a="1"/>
  <c r="AF166" i="15"/>
  <c r="AG166" i="15"/>
  <c r="AG166" i="25"/>
  <c r="T126" i="15"/>
  <c r="E257" i="15"/>
  <c r="I257" i="15"/>
  <c r="C257" i="15"/>
  <c r="J16" i="17"/>
  <c r="E17" i="17"/>
  <c r="E208" i="15"/>
  <c r="F208" i="15"/>
  <c r="C9" i="17"/>
  <c r="C10" i="17"/>
  <c r="F9" i="17"/>
  <c r="F10" i="17"/>
  <c r="G9" i="17"/>
  <c r="G10" i="17"/>
  <c r="H9" i="17"/>
  <c r="H10" i="17"/>
  <c r="I9" i="17"/>
  <c r="I10" i="17"/>
  <c r="E9" i="17"/>
  <c r="E10" i="17"/>
  <c r="D9" i="17"/>
  <c r="D10" i="17"/>
  <c r="AM222" i="15"/>
  <c r="AJ222" i="15"/>
  <c r="AP223" i="15"/>
  <c r="AI222" i="15"/>
  <c r="AP222" i="15"/>
  <c r="AK222" i="15"/>
  <c r="AN222" i="15"/>
  <c r="AO222" i="15"/>
  <c r="AP218" i="15"/>
  <c r="AP219" i="15"/>
  <c r="AL220" i="15"/>
  <c r="J9" i="17"/>
  <c r="J10" i="17"/>
  <c r="K260" i="15"/>
  <c r="AE249" i="15"/>
  <c r="G23" i="17"/>
  <c r="G25" i="17"/>
  <c r="I23" i="17"/>
  <c r="G22" i="17"/>
  <c r="H21" i="17"/>
  <c r="J22" i="17"/>
  <c r="H23" i="17"/>
  <c r="H25" i="17"/>
  <c r="I25" i="17"/>
  <c r="J23" i="17"/>
  <c r="J25" i="17"/>
  <c r="G24" i="17"/>
  <c r="J21" i="17"/>
  <c r="J24" i="17"/>
  <c r="H22" i="17"/>
  <c r="H24" i="17"/>
  <c r="I21" i="17"/>
  <c r="I22" i="17"/>
  <c r="I24" i="17"/>
  <c r="G21" i="17"/>
  <c r="C13" i="17"/>
  <c r="B166" i="25"/>
  <c r="W166" i="25"/>
  <c r="H166" i="25"/>
  <c r="AC166" i="25"/>
  <c r="F166" i="25"/>
  <c r="AA166" i="25"/>
  <c r="E166" i="25"/>
  <c r="Z166" i="25"/>
  <c r="G166" i="25"/>
  <c r="AB166" i="25"/>
  <c r="C166" i="25"/>
  <c r="X166" i="25"/>
  <c r="D166" i="25"/>
  <c r="Y166" i="25"/>
  <c r="F17" i="17"/>
  <c r="D17" i="17"/>
  <c r="G17" i="17"/>
  <c r="H17" i="17"/>
  <c r="C259" i="15"/>
  <c r="C260" i="15"/>
  <c r="E259" i="15"/>
  <c r="I259" i="15"/>
  <c r="C17" i="17"/>
  <c r="I17" i="17"/>
  <c r="J17" i="17"/>
  <c r="H13" i="17"/>
  <c r="AJ220" i="15"/>
  <c r="AN220" i="15"/>
  <c r="W251" i="15"/>
  <c r="L260" i="15"/>
  <c r="AE251" i="15"/>
  <c r="Y251" i="15"/>
  <c r="Z251" i="15"/>
  <c r="AB251" i="15"/>
  <c r="AC251" i="15"/>
  <c r="X251" i="15"/>
  <c r="AA251" i="15"/>
  <c r="J13" i="17"/>
  <c r="AI220" i="15"/>
  <c r="AP220" i="15"/>
  <c r="AO220" i="15"/>
  <c r="AK220" i="15"/>
  <c r="E13" i="17"/>
  <c r="G13" i="17"/>
  <c r="F13" i="17"/>
  <c r="AM220" i="15"/>
  <c r="D13" i="17"/>
  <c r="I13" i="17"/>
  <c r="I260" i="15"/>
  <c r="AF265" i="15"/>
  <c r="AE166" i="25"/>
  <c r="AF166" i="25"/>
  <c r="E256" i="25"/>
  <c r="I256" i="25"/>
  <c r="C256" i="25"/>
  <c r="M17" i="17"/>
  <c r="G26" i="17"/>
  <c r="J26" i="17"/>
  <c r="H26" i="17"/>
  <c r="M13" i="17"/>
  <c r="I26" i="17"/>
  <c r="W92" i="25"/>
  <c r="E254" i="25"/>
  <c r="I254" i="25"/>
  <c r="I260" i="25"/>
  <c r="AF265" i="25"/>
  <c r="C254" i="25"/>
  <c r="C260" i="25"/>
  <c r="AE92" i="25"/>
  <c r="AF92" i="25"/>
</calcChain>
</file>

<file path=xl/comments1.xml><?xml version="1.0" encoding="utf-8"?>
<comments xmlns="http://schemas.openxmlformats.org/spreadsheetml/2006/main">
  <authors>
    <author>Moffitt, Steve D (DFG)</author>
  </authors>
  <commentList>
    <comment ref="A15" authorId="0">
      <text>
        <r>
          <rPr>
            <b/>
            <sz val="8"/>
            <color indexed="81"/>
            <rFont val="Tahoma"/>
            <family val="2"/>
          </rPr>
          <t>Moffitt, Steve D (DFG):</t>
        </r>
        <r>
          <rPr>
            <sz val="8"/>
            <color indexed="81"/>
            <rFont val="Tahoma"/>
            <family val="2"/>
          </rPr>
          <t xml:space="preserve">
Funk and Sandone (1990)</t>
        </r>
      </text>
    </comment>
  </commentList>
</comments>
</file>

<file path=xl/comments2.xml><?xml version="1.0" encoding="utf-8"?>
<comments xmlns="http://schemas.openxmlformats.org/spreadsheetml/2006/main">
  <authors>
    <author>Steve Moffitt</author>
    <author>Moffitt, Steve D (DFG)</author>
  </authors>
  <commentList>
    <comment ref="C6" authorId="0">
      <text>
        <r>
          <rPr>
            <b/>
            <sz val="12"/>
            <color indexed="81"/>
            <rFont val="Tahoma"/>
            <family val="2"/>
          </rPr>
          <t>Steve Moffitt:</t>
        </r>
        <r>
          <rPr>
            <sz val="12"/>
            <color indexed="81"/>
            <rFont val="Tahoma"/>
            <family val="2"/>
          </rPr>
          <t xml:space="preserve">
Significant cases of I. hoferi are the prevalence of cases with sum I. hoferi score &gt;10</t>
        </r>
      </text>
    </comment>
    <comment ref="O18" authorId="1">
      <text>
        <r>
          <rPr>
            <b/>
            <sz val="9"/>
            <color indexed="81"/>
            <rFont val="Tahoma"/>
            <family val="2"/>
          </rPr>
          <t>Moffitt, Steve D (DFG):</t>
        </r>
        <r>
          <rPr>
            <sz val="9"/>
            <color indexed="81"/>
            <rFont val="Tahoma"/>
            <family val="2"/>
          </rPr>
          <t xml:space="preserve">
These are from Trevor Branch.  </t>
        </r>
      </text>
    </comment>
    <comment ref="A20" authorId="1">
      <text>
        <r>
          <rPr>
            <b/>
            <sz val="9"/>
            <color indexed="81"/>
            <rFont val="Tahoma"/>
            <family val="2"/>
          </rPr>
          <t>Moffitt, Steve D (DFG):</t>
        </r>
        <r>
          <rPr>
            <sz val="9"/>
            <color indexed="81"/>
            <rFont val="Tahoma"/>
            <family val="2"/>
          </rPr>
          <t xml:space="preserve">
Sample collected 4/5/2007 in St. Matthews Bay. 
Report from Ted Meyers, Final Report Date = 5/18/2007</t>
        </r>
      </text>
    </comment>
    <comment ref="E20" authorId="1">
      <text>
        <r>
          <rPr>
            <b/>
            <sz val="8"/>
            <color indexed="81"/>
            <rFont val="Tahoma"/>
            <family val="2"/>
          </rPr>
          <t>Moffitt, Steve D (DFG):</t>
        </r>
        <r>
          <rPr>
            <sz val="8"/>
            <color indexed="81"/>
            <rFont val="Tahoma"/>
            <family val="2"/>
          </rPr>
          <t xml:space="preserve">
</t>
        </r>
        <r>
          <rPr>
            <sz val="14"/>
            <color indexed="81"/>
            <rFont val="Tahoma"/>
            <family val="2"/>
          </rPr>
          <t>Different medhod and is not be comparable to earlier prevelance data.</t>
        </r>
      </text>
    </comment>
    <comment ref="A21" authorId="1">
      <text>
        <r>
          <rPr>
            <b/>
            <sz val="9"/>
            <color indexed="81"/>
            <rFont val="Tahoma"/>
            <family val="2"/>
          </rPr>
          <t>Moffitt, Steve D (DFG):</t>
        </r>
        <r>
          <rPr>
            <sz val="9"/>
            <color indexed="81"/>
            <rFont val="Tahoma"/>
            <family val="2"/>
          </rPr>
          <t xml:space="preserve">
Final Report from Ted Meyers
Final Report date = 5/8/2008</t>
        </r>
      </text>
    </comment>
    <comment ref="A22" authorId="1">
      <text>
        <r>
          <rPr>
            <b/>
            <sz val="9"/>
            <color indexed="81"/>
            <rFont val="Tahoma"/>
            <family val="2"/>
          </rPr>
          <t>Moffitt, Steve D (DFG):</t>
        </r>
        <r>
          <rPr>
            <sz val="9"/>
            <color indexed="81"/>
            <rFont val="Tahoma"/>
            <family val="2"/>
          </rPr>
          <t xml:space="preserve">
Data from USGS combined with the age data…more fish were sampled that were younger than age 3.</t>
        </r>
      </text>
    </comment>
    <comment ref="A23" authorId="1">
      <text>
        <r>
          <rPr>
            <b/>
            <sz val="9"/>
            <color indexed="81"/>
            <rFont val="Tahoma"/>
            <family val="2"/>
          </rPr>
          <t>Moffitt, Steve D (DFG):</t>
        </r>
        <r>
          <rPr>
            <sz val="9"/>
            <color indexed="81"/>
            <rFont val="Tahoma"/>
            <family val="2"/>
          </rPr>
          <t xml:space="preserve">
Final Report from Ted Meyers from fish sampled in Port Gravina, Port Fidalgo, and Simpson Bay on 3/16, 3/19, and 3/20/2010.
Final Report Date = 6/3/2010</t>
        </r>
      </text>
    </comment>
    <comment ref="A24" authorId="1">
      <text>
        <r>
          <rPr>
            <b/>
            <sz val="9"/>
            <color indexed="81"/>
            <rFont val="Tahoma"/>
            <family val="2"/>
          </rPr>
          <t>Moffitt, Steve D (DFG):</t>
        </r>
        <r>
          <rPr>
            <sz val="9"/>
            <color indexed="81"/>
            <rFont val="Tahoma"/>
            <family val="2"/>
          </rPr>
          <t xml:space="preserve">
Final Report from Ted Meyers
Final Report date = 5/12/2011
Fish collected in St. Matthews Bay and Hells Hole on 4/2 and 4/6/2011.
All samples were age specific.</t>
        </r>
      </text>
    </comment>
    <comment ref="A25" authorId="1">
      <text>
        <r>
          <rPr>
            <b/>
            <sz val="9"/>
            <color indexed="81"/>
            <rFont val="Tahoma"/>
            <family val="2"/>
          </rPr>
          <t>Moffitt, Steve D (DFG):</t>
        </r>
        <r>
          <rPr>
            <sz val="9"/>
            <color indexed="81"/>
            <rFont val="Tahoma"/>
            <family val="2"/>
          </rPr>
          <t xml:space="preserve">
Final Report from Ted Meyers
Final Report Date = 6/4/2012
Fish collected in Port Gravina and Port Fidalgo on 3/28 and 4/2/2012.
All samples were age specific.</t>
        </r>
      </text>
    </comment>
    <comment ref="B30" authorId="0">
      <text>
        <r>
          <rPr>
            <b/>
            <sz val="12"/>
            <color indexed="81"/>
            <rFont val="Tahoma"/>
            <family val="2"/>
          </rPr>
          <t>Steve Moffitt:</t>
        </r>
        <r>
          <rPr>
            <sz val="12"/>
            <color indexed="81"/>
            <rFont val="Tahoma"/>
            <family val="2"/>
          </rPr>
          <t xml:space="preserve">
VHSV-ulcer index calculated by multiplying the relative frequency of VHSV+ fish times the relative frequency of fish with ulcers, with a lower bound of 0.5%. VHSV was not determined from 2003-2006 (no samples), but was assumed the same as in 1999 based on low ulcer prevalence in these years. </t>
        </r>
      </text>
    </comment>
    <comment ref="C33" authorId="1">
      <text>
        <r>
          <rPr>
            <b/>
            <sz val="9"/>
            <color indexed="81"/>
            <rFont val="Tahoma"/>
            <family val="2"/>
          </rPr>
          <t>Moffitt, Steve D (DFG):</t>
        </r>
        <r>
          <rPr>
            <sz val="9"/>
            <color indexed="81"/>
            <rFont val="Tahoma"/>
            <family val="2"/>
          </rPr>
          <t xml:space="preserve">
These 1994–2002 values all match Table 3 on page 9;  column "Ulcer/VHSV index" values in Marty et al. (2010).</t>
        </r>
      </text>
    </comment>
    <comment ref="A72" authorId="1">
      <text>
        <r>
          <rPr>
            <b/>
            <sz val="9"/>
            <color indexed="81"/>
            <rFont val="Tahoma"/>
            <family val="2"/>
          </rPr>
          <t>Moffitt, Steve D (DFG):</t>
        </r>
        <r>
          <rPr>
            <sz val="9"/>
            <color indexed="81"/>
            <rFont val="Tahoma"/>
            <family val="2"/>
          </rPr>
          <t xml:space="preserve">
Sample collected 4/5/2007 in St. Matthews Bay. 
Report from Ted Meyers, Final Report Date = 5/18/2007</t>
        </r>
      </text>
    </comment>
    <comment ref="A73" authorId="1">
      <text>
        <r>
          <rPr>
            <b/>
            <sz val="9"/>
            <color indexed="81"/>
            <rFont val="Tahoma"/>
            <family val="2"/>
          </rPr>
          <t>Moffitt, Steve D (DFG):</t>
        </r>
        <r>
          <rPr>
            <sz val="9"/>
            <color indexed="81"/>
            <rFont val="Tahoma"/>
            <family val="2"/>
          </rPr>
          <t xml:space="preserve">
Final Report from Ted Meyers
Final Report date = 5/8/2008</t>
        </r>
      </text>
    </comment>
    <comment ref="A74" authorId="1">
      <text>
        <r>
          <rPr>
            <b/>
            <sz val="9"/>
            <color indexed="81"/>
            <rFont val="Tahoma"/>
            <family val="2"/>
          </rPr>
          <t>Moffitt, Steve D (DFG):</t>
        </r>
        <r>
          <rPr>
            <sz val="9"/>
            <color indexed="81"/>
            <rFont val="Tahoma"/>
            <family val="2"/>
          </rPr>
          <t xml:space="preserve">
Final report from Ted Meyers from fish collected in Port Gravina and Simpson Bay on 3/20, 3/21, and 3/22/2009.
Final Report Date = 6/19/2009
Ichthyophonus samples went to USGS lab. </t>
        </r>
      </text>
    </comment>
    <comment ref="A75" authorId="1">
      <text>
        <r>
          <rPr>
            <b/>
            <sz val="9"/>
            <color indexed="81"/>
            <rFont val="Tahoma"/>
            <family val="2"/>
          </rPr>
          <t>Moffitt, Steve D (DFG):</t>
        </r>
        <r>
          <rPr>
            <sz val="9"/>
            <color indexed="81"/>
            <rFont val="Tahoma"/>
            <family val="2"/>
          </rPr>
          <t xml:space="preserve">
Final Report from Ted Meyers from fish sampled in Port Gravina, Port Fidalgo, and Simpson Bay on 3/16, 3/19, and 3/20/2010.
Final Report Date = 6/3/2010</t>
        </r>
      </text>
    </comment>
    <comment ref="A76" authorId="1">
      <text>
        <r>
          <rPr>
            <b/>
            <sz val="9"/>
            <color indexed="81"/>
            <rFont val="Tahoma"/>
            <family val="2"/>
          </rPr>
          <t>Moffitt, Steve D (DFG):</t>
        </r>
        <r>
          <rPr>
            <sz val="9"/>
            <color indexed="81"/>
            <rFont val="Tahoma"/>
            <family val="2"/>
          </rPr>
          <t xml:space="preserve">
Final Report from Ted Meyers
Final Report date = 5/12/2011
Fish collected in St. Matthews Bay and Hells Hole on 4/2 and 4/6/2011.
All samples were age specific.</t>
        </r>
      </text>
    </comment>
    <comment ref="B76" authorId="1">
      <text>
        <r>
          <rPr>
            <b/>
            <sz val="9"/>
            <color indexed="81"/>
            <rFont val="Tahoma"/>
            <family val="2"/>
          </rPr>
          <t>Moffitt, Steve D (DFG):</t>
        </r>
        <r>
          <rPr>
            <sz val="9"/>
            <color indexed="81"/>
            <rFont val="Tahoma"/>
            <family val="2"/>
          </rPr>
          <t xml:space="preserve">
Need to check the age data.</t>
        </r>
      </text>
    </comment>
    <comment ref="A77" authorId="1">
      <text>
        <r>
          <rPr>
            <b/>
            <sz val="9"/>
            <color indexed="81"/>
            <rFont val="Tahoma"/>
            <family val="2"/>
          </rPr>
          <t>Moffitt, Steve D (DFG):</t>
        </r>
        <r>
          <rPr>
            <sz val="9"/>
            <color indexed="81"/>
            <rFont val="Tahoma"/>
            <family val="2"/>
          </rPr>
          <t xml:space="preserve">
Final Report from Ted Meyers
Final Report Date = 6/4/2012
Fish collected in Port Gravina and Port Fidalgo on 3/28 and 4/2/2012.
All samples were age specific.</t>
        </r>
      </text>
    </comment>
    <comment ref="B77" authorId="1">
      <text>
        <r>
          <rPr>
            <b/>
            <sz val="9"/>
            <color indexed="81"/>
            <rFont val="Tahoma"/>
            <family val="2"/>
          </rPr>
          <t>Moffitt, Steve D (DFG):</t>
        </r>
        <r>
          <rPr>
            <sz val="9"/>
            <color indexed="81"/>
            <rFont val="Tahoma"/>
            <family val="2"/>
          </rPr>
          <t xml:space="preserve">
Need to check the age data.</t>
        </r>
      </text>
    </comment>
    <comment ref="A78" authorId="1">
      <text>
        <r>
          <rPr>
            <b/>
            <sz val="9"/>
            <color indexed="81"/>
            <rFont val="Tahoma"/>
            <family val="2"/>
          </rPr>
          <t>Moffitt, Steve D (DFG):</t>
        </r>
        <r>
          <rPr>
            <sz val="9"/>
            <color indexed="81"/>
            <rFont val="Tahoma"/>
            <family val="2"/>
          </rPr>
          <t xml:space="preserve">
Final report from Ted Meyers on 5/15/2013</t>
        </r>
      </text>
    </comment>
    <comment ref="B78" authorId="1">
      <text>
        <r>
          <rPr>
            <b/>
            <sz val="9"/>
            <color indexed="81"/>
            <rFont val="Tahoma"/>
            <family val="2"/>
          </rPr>
          <t>Moffitt, Steve D (DFG):</t>
        </r>
        <r>
          <rPr>
            <sz val="9"/>
            <color indexed="81"/>
            <rFont val="Tahoma"/>
            <family val="2"/>
          </rPr>
          <t xml:space="preserve">
Need to check the age data.</t>
        </r>
      </text>
    </comment>
    <comment ref="L95" authorId="1">
      <text>
        <r>
          <rPr>
            <b/>
            <sz val="9"/>
            <color indexed="81"/>
            <rFont val="Tahoma"/>
            <family val="2"/>
          </rPr>
          <t xml:space="preserve">Moffitt, Steve D (DFG):
</t>
        </r>
        <r>
          <rPr>
            <sz val="9"/>
            <color indexed="81"/>
            <rFont val="Tahoma"/>
            <family val="2"/>
          </rPr>
          <t xml:space="preserve">
Average of 1994–2003 Age=3+4 (FSR(3)prev.</t>
        </r>
      </text>
    </comment>
  </commentList>
</comments>
</file>

<file path=xl/comments3.xml><?xml version="1.0" encoding="utf-8"?>
<comments xmlns="http://schemas.openxmlformats.org/spreadsheetml/2006/main">
  <authors>
    <author>Steve Moffitt</author>
  </authors>
  <commentList>
    <comment ref="P5" authorId="0">
      <text>
        <r>
          <rPr>
            <b/>
            <sz val="8"/>
            <color indexed="81"/>
            <rFont val="Tahoma"/>
            <family val="2"/>
          </rPr>
          <t>Steve Moffitt:</t>
        </r>
        <r>
          <rPr>
            <sz val="8"/>
            <color indexed="81"/>
            <rFont val="Tahoma"/>
            <family val="2"/>
          </rPr>
          <t xml:space="preserve">
</t>
        </r>
        <r>
          <rPr>
            <sz val="12"/>
            <color indexed="81"/>
            <rFont val="Tahoma"/>
            <family val="2"/>
          </rPr>
          <t xml:space="preserve">Negative values indicate an under forecast while postive values indicate an over forecast. </t>
        </r>
      </text>
    </comment>
    <comment ref="AH5" authorId="0">
      <text>
        <r>
          <rPr>
            <b/>
            <sz val="8"/>
            <color indexed="81"/>
            <rFont val="Tahoma"/>
            <family val="2"/>
          </rPr>
          <t>Steve Moffitt:</t>
        </r>
        <r>
          <rPr>
            <sz val="8"/>
            <color indexed="81"/>
            <rFont val="Tahoma"/>
            <family val="2"/>
          </rPr>
          <t xml:space="preserve">
</t>
        </r>
        <r>
          <rPr>
            <sz val="12"/>
            <color indexed="81"/>
            <rFont val="Tahoma"/>
            <family val="2"/>
          </rPr>
          <t>Positive values are the percentage that the actual run was above the forecast.</t>
        </r>
      </text>
    </comment>
    <comment ref="C6" authorId="0">
      <text>
        <r>
          <rPr>
            <b/>
            <sz val="8"/>
            <color indexed="81"/>
            <rFont val="Tahoma"/>
            <family val="2"/>
          </rPr>
          <t>Steve Moffitt:</t>
        </r>
        <r>
          <rPr>
            <sz val="8"/>
            <color indexed="81"/>
            <rFont val="Tahoma"/>
            <family val="2"/>
          </rPr>
          <t xml:space="preserve">
millions of fish</t>
        </r>
      </text>
    </comment>
    <comment ref="D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L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T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AB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AJ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List>
</comments>
</file>

<file path=xl/comments4.xml><?xml version="1.0" encoding="utf-8"?>
<comments xmlns="http://schemas.openxmlformats.org/spreadsheetml/2006/main">
  <authors>
    <author>Steve Moffitt</author>
  </authors>
  <commentList>
    <comment ref="Q5" authorId="0">
      <text>
        <r>
          <rPr>
            <b/>
            <sz val="8"/>
            <color indexed="81"/>
            <rFont val="Tahoma"/>
            <family val="2"/>
          </rPr>
          <t>Steve Moffitt:</t>
        </r>
        <r>
          <rPr>
            <sz val="8"/>
            <color indexed="81"/>
            <rFont val="Tahoma"/>
            <family val="2"/>
          </rPr>
          <t xml:space="preserve">
</t>
        </r>
        <r>
          <rPr>
            <sz val="12"/>
            <color indexed="81"/>
            <rFont val="Tahoma"/>
            <family val="2"/>
          </rPr>
          <t xml:space="preserve">Negative values indicate an under forecast while postive values indicate an over forecast. </t>
        </r>
      </text>
    </comment>
    <comment ref="AK5" authorId="0">
      <text>
        <r>
          <rPr>
            <b/>
            <sz val="8"/>
            <color indexed="81"/>
            <rFont val="Tahoma"/>
            <family val="2"/>
          </rPr>
          <t>Steve Moffitt:</t>
        </r>
        <r>
          <rPr>
            <sz val="8"/>
            <color indexed="81"/>
            <rFont val="Tahoma"/>
            <family val="2"/>
          </rPr>
          <t xml:space="preserve">
</t>
        </r>
        <r>
          <rPr>
            <sz val="12"/>
            <color indexed="81"/>
            <rFont val="Tahoma"/>
            <family val="2"/>
          </rPr>
          <t>Positive values are the percentage that the actual run was above the forecast.</t>
        </r>
      </text>
    </comment>
    <comment ref="C6" authorId="0">
      <text>
        <r>
          <rPr>
            <b/>
            <sz val="8"/>
            <color indexed="81"/>
            <rFont val="Tahoma"/>
            <family val="2"/>
          </rPr>
          <t>Steve Moffitt:</t>
        </r>
        <r>
          <rPr>
            <sz val="8"/>
            <color indexed="81"/>
            <rFont val="Tahoma"/>
            <family val="2"/>
          </rPr>
          <t xml:space="preserve">
millions of fish</t>
        </r>
      </text>
    </comment>
    <comment ref="D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M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V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AE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 ref="AO6" authorId="0">
      <text>
        <r>
          <rPr>
            <b/>
            <sz val="8"/>
            <color indexed="81"/>
            <rFont val="Tahoma"/>
            <family val="2"/>
          </rPr>
          <t>Steve Moffitt:</t>
        </r>
        <r>
          <rPr>
            <sz val="8"/>
            <color indexed="81"/>
            <rFont val="Tahoma"/>
            <family val="2"/>
          </rPr>
          <t xml:space="preserve">
</t>
        </r>
        <r>
          <rPr>
            <sz val="14"/>
            <color indexed="81"/>
            <rFont val="Tahoma"/>
            <family val="2"/>
          </rPr>
          <t>Previous Year</t>
        </r>
      </text>
    </comment>
  </commentList>
</comments>
</file>

<file path=xl/comments5.xml><?xml version="1.0" encoding="utf-8"?>
<comments xmlns="http://schemas.openxmlformats.org/spreadsheetml/2006/main">
  <authors>
    <author>Steve Moffitt</author>
  </authors>
  <commentList>
    <comment ref="C8" authorId="0">
      <text>
        <r>
          <rPr>
            <b/>
            <sz val="8"/>
            <color indexed="81"/>
            <rFont val="Tahoma"/>
            <family val="2"/>
          </rPr>
          <t>Steve Moffitt:</t>
        </r>
        <r>
          <rPr>
            <sz val="8"/>
            <color indexed="81"/>
            <rFont val="Tahoma"/>
            <family val="2"/>
          </rPr>
          <t xml:space="preserve">
Estimated age 3 prefishery recruitment to the PWS Pacific herring spawning biomass.
(millions of fish)</t>
        </r>
      </text>
    </comment>
  </commentList>
</comments>
</file>

<file path=xl/comments6.xml><?xml version="1.0" encoding="utf-8"?>
<comments xmlns="http://schemas.openxmlformats.org/spreadsheetml/2006/main">
  <authors>
    <author>Steve Moffitt</author>
    <author>Terry Quinn</author>
    <author>Moffitt, Steve D (DFG)</author>
    <author>John Wilcock</author>
    <author>rebrenner</author>
    <author>Sara Miller</author>
    <author>Terrance Quinn</author>
  </authors>
  <commentList>
    <comment ref="H6" authorId="0">
      <text>
        <r>
          <rPr>
            <b/>
            <sz val="8"/>
            <color indexed="81"/>
            <rFont val="Tahoma"/>
            <family val="2"/>
          </rPr>
          <t>Steve Moffitt:</t>
        </r>
        <r>
          <rPr>
            <sz val="8"/>
            <color indexed="81"/>
            <rFont val="Tahoma"/>
            <family val="2"/>
          </rPr>
          <t xml:space="preserve">
</t>
        </r>
        <r>
          <rPr>
            <b/>
            <sz val="12"/>
            <color indexed="81"/>
            <rFont val="Tahoma"/>
            <family val="2"/>
          </rPr>
          <t>Get this data from PWS_bio_xxxx.XLS</t>
        </r>
      </text>
    </comment>
    <comment ref="AD48" authorId="1">
      <text>
        <r>
          <rPr>
            <b/>
            <sz val="8"/>
            <color indexed="81"/>
            <rFont val="Tahoma"/>
            <family val="2"/>
          </rPr>
          <t>Terry Quinn:</t>
        </r>
        <r>
          <rPr>
            <sz val="8"/>
            <color indexed="81"/>
            <rFont val="Tahoma"/>
            <family val="2"/>
          </rPr>
          <t xml:space="preserve">
Not used in calculations; for interest only</t>
        </r>
      </text>
    </comment>
    <comment ref="AD92" authorId="2">
      <text>
        <r>
          <rPr>
            <b/>
            <sz val="8"/>
            <color indexed="81"/>
            <rFont val="Tahoma"/>
            <family val="2"/>
          </rPr>
          <t>Moffitt, Steve D (DFG):</t>
        </r>
        <r>
          <rPr>
            <sz val="8"/>
            <color indexed="81"/>
            <rFont val="Tahoma"/>
            <family val="2"/>
          </rPr>
          <t xml:space="preserve">
1980–1992 data are from Funk (1994) RIR-5j94-04</t>
        </r>
      </text>
    </comment>
    <comment ref="G129" authorId="2">
      <text>
        <r>
          <rPr>
            <b/>
            <sz val="8"/>
            <color indexed="81"/>
            <rFont val="Tahoma"/>
            <family val="2"/>
          </rPr>
          <t>Moffitt, Steve D (DFG):</t>
        </r>
        <r>
          <rPr>
            <sz val="8"/>
            <color indexed="81"/>
            <rFont val="Tahoma"/>
            <family val="2"/>
          </rPr>
          <t xml:space="preserve">
</t>
        </r>
        <r>
          <rPr>
            <sz val="12"/>
            <color indexed="81"/>
            <rFont val="Tahoma"/>
            <family val="2"/>
          </rPr>
          <t xml:space="preserve">This estimate is from PWSBio spreadsheet that </t>
        </r>
        <r>
          <rPr>
            <sz val="12"/>
            <color indexed="10"/>
            <rFont val="Tahoma"/>
            <family val="2"/>
          </rPr>
          <t xml:space="preserve">includes all spawning fish -- prespawn and post spawn. </t>
        </r>
      </text>
    </comment>
    <comment ref="A159" authorId="2">
      <text>
        <r>
          <rPr>
            <b/>
            <sz val="8"/>
            <color indexed="81"/>
            <rFont val="Tahoma"/>
            <family val="2"/>
          </rPr>
          <t xml:space="preserve">Moffitt, Steve D (DFG):
</t>
        </r>
        <r>
          <rPr>
            <sz val="10"/>
            <color indexed="81"/>
            <rFont val="Tahoma"/>
            <family val="2"/>
          </rPr>
          <t>Rescaled to exclude age 1 and age 2 fish in age compositions.</t>
        </r>
      </text>
    </comment>
    <comment ref="A160" authorId="2">
      <text>
        <r>
          <rPr>
            <b/>
            <sz val="8"/>
            <color indexed="81"/>
            <rFont val="Tahoma"/>
            <family val="2"/>
          </rPr>
          <t xml:space="preserve">Moffitt, Steve D (DFG):
</t>
        </r>
        <r>
          <rPr>
            <sz val="10"/>
            <color indexed="81"/>
            <rFont val="Tahoma"/>
            <family val="2"/>
          </rPr>
          <t>Rescaled to exclude age 1 and age 2 fish in age compositions.</t>
        </r>
      </text>
    </comment>
    <comment ref="B173" authorId="0">
      <text>
        <r>
          <rPr>
            <b/>
            <sz val="8"/>
            <color indexed="81"/>
            <rFont val="Tahoma"/>
            <family val="2"/>
          </rPr>
          <t>Steve Moffitt:</t>
        </r>
        <r>
          <rPr>
            <sz val="8"/>
            <color indexed="81"/>
            <rFont val="Tahoma"/>
            <family val="2"/>
          </rPr>
          <t xml:space="preserve">
This data has not been recalculated from digitized data as of 9-24-2007.
Currently, nothing in the model depends on this data. </t>
        </r>
      </text>
    </comment>
    <comment ref="C173" authorId="0">
      <text>
        <r>
          <rPr>
            <b/>
            <sz val="8"/>
            <color indexed="81"/>
            <rFont val="Tahoma"/>
            <family val="2"/>
          </rPr>
          <t>Steve Moffitt:</t>
        </r>
        <r>
          <rPr>
            <sz val="8"/>
            <color indexed="81"/>
            <rFont val="Tahoma"/>
            <family val="2"/>
          </rPr>
          <t xml:space="preserve">
New calculation of mile-days from a complete reexamination of all data sheets and digitizing all spawn into ArcView. The mile-days were then calculated in ArcView. 
Kayak Island observations are not included here.  There are fewer than 10 years of observations and the data were not used to generate the spawning biomass threshold.</t>
        </r>
      </text>
    </comment>
    <comment ref="D173" authorId="3">
      <text>
        <r>
          <rPr>
            <b/>
            <sz val="8"/>
            <color indexed="81"/>
            <rFont val="Tahoma"/>
            <family val="2"/>
          </rPr>
          <t>John Wilcock:</t>
        </r>
        <r>
          <rPr>
            <sz val="8"/>
            <color indexed="81"/>
            <rFont val="Tahoma"/>
            <family val="2"/>
          </rPr>
          <t xml:space="preserve">
(1- % females) X (Wt at age X Nat Spwn Pop / Milt Coefficient)</t>
        </r>
      </text>
    </comment>
    <comment ref="AB173" authorId="4">
      <text>
        <r>
          <rPr>
            <b/>
            <sz val="8"/>
            <color indexed="81"/>
            <rFont val="Tahoma"/>
            <family val="2"/>
          </rPr>
          <t>rebrenner:</t>
        </r>
        <r>
          <rPr>
            <sz val="8"/>
            <color indexed="81"/>
            <rFont val="Tahoma"/>
            <family val="2"/>
          </rPr>
          <t xml:space="preserve">
</t>
        </r>
        <r>
          <rPr>
            <b/>
            <sz val="8"/>
            <color indexed="81"/>
            <rFont val="Tahoma"/>
            <family val="2"/>
          </rPr>
          <t>E</t>
        </r>
        <r>
          <rPr>
            <sz val="8"/>
            <color indexed="81"/>
            <rFont val="Tahoma"/>
            <family val="2"/>
          </rPr>
          <t xml:space="preserve">scapement </t>
        </r>
        <r>
          <rPr>
            <b/>
            <sz val="8"/>
            <color indexed="81"/>
            <rFont val="Tahoma"/>
            <family val="2"/>
          </rPr>
          <t>B</t>
        </r>
        <r>
          <rPr>
            <sz val="8"/>
            <color indexed="81"/>
            <rFont val="Tahoma"/>
            <family val="2"/>
          </rPr>
          <t>iomass
Estimated spawning age composition times observed mean size at age for spawning fish.</t>
        </r>
      </text>
    </comment>
    <comment ref="AC173" authorId="0">
      <text>
        <r>
          <rPr>
            <b/>
            <sz val="8"/>
            <color indexed="81"/>
            <rFont val="Tahoma"/>
            <family val="2"/>
          </rPr>
          <t>Steve Moffitt:</t>
        </r>
        <r>
          <rPr>
            <sz val="8"/>
            <color indexed="81"/>
            <rFont val="Tahoma"/>
            <family val="2"/>
          </rPr>
          <t xml:space="preserve">
In examining the historical ASA models I was not able to determine what this field represented. I think it was an estimate of the esapement spawning biomass and it appeared to be hand entered with no other cells dependent on the values…therefore I removed the values. </t>
        </r>
      </text>
    </comment>
    <comment ref="AF173" authorId="2">
      <text>
        <r>
          <rPr>
            <b/>
            <sz val="9"/>
            <color indexed="81"/>
            <rFont val="Tahoma"/>
            <family val="2"/>
          </rPr>
          <t>Moffitt, Steve D (DFG):</t>
        </r>
        <r>
          <rPr>
            <sz val="9"/>
            <color indexed="81"/>
            <rFont val="Tahoma"/>
            <family val="2"/>
          </rPr>
          <t xml:space="preserve">
Log(Estimated spring spawning biomass) + Hydroacoustics Survey coefficient</t>
        </r>
      </text>
    </comment>
    <comment ref="H174" authorId="0">
      <text>
        <r>
          <rPr>
            <b/>
            <sz val="8"/>
            <color indexed="81"/>
            <rFont val="Tahoma"/>
            <family val="2"/>
          </rPr>
          <t>Steve Moffitt:</t>
        </r>
        <r>
          <rPr>
            <sz val="8"/>
            <color indexed="81"/>
            <rFont val="Tahoma"/>
            <family val="2"/>
          </rPr>
          <t xml:space="preserve">
Previous runs of the model used this data for observed Mile-days.</t>
        </r>
      </text>
    </comment>
    <comment ref="Y174" authorId="3">
      <text>
        <r>
          <rPr>
            <b/>
            <sz val="8"/>
            <color indexed="81"/>
            <rFont val="Tahoma"/>
            <family val="2"/>
          </rPr>
          <t>John Wilcock:</t>
        </r>
        <r>
          <rPr>
            <sz val="8"/>
            <color indexed="81"/>
            <rFont val="Tahoma"/>
            <family val="2"/>
          </rPr>
          <t xml:space="preserve">
Acoustic Biomass X Age Comp X Recruitment Sched
Used as lower bound constraint to Estimated Naturally Spawning Biomass
Steve Moffitt: Added in combined ADF&amp;G and PWSSC estimates in January 2015 for 2006–2014.</t>
        </r>
      </text>
    </comment>
    <comment ref="Z174" authorId="3">
      <text>
        <r>
          <rPr>
            <b/>
            <sz val="8"/>
            <color indexed="81"/>
            <rFont val="Tahoma"/>
            <family val="2"/>
          </rPr>
          <t>John Wilcock:</t>
        </r>
        <r>
          <rPr>
            <sz val="8"/>
            <color indexed="81"/>
            <rFont val="Tahoma"/>
            <family val="2"/>
          </rPr>
          <t xml:space="preserve">
Acoustic Biomass X Age Comp X Recruitment Sched
Used as lower bound constraint to Estimated Naturally Spawning Biomass
Steve Moffitt: Added in combined ADF&amp;G and PWSSC estimates in January 2015 for 2006–2014.</t>
        </r>
      </text>
    </comment>
    <comment ref="Z178" authorId="2">
      <text>
        <r>
          <rPr>
            <b/>
            <sz val="9"/>
            <color indexed="81"/>
            <rFont val="Tahoma"/>
            <family val="2"/>
          </rPr>
          <t>Moffitt, Steve D (DFG):</t>
        </r>
        <r>
          <rPr>
            <sz val="9"/>
            <color indexed="81"/>
            <rFont val="Tahoma"/>
            <family val="2"/>
          </rPr>
          <t xml:space="preserve">
This column only is in tons (not metric tons).  
Conditional fomatting highlights values greater than the 22,000 tons regulatory threshold for a fishery. </t>
        </r>
      </text>
    </comment>
    <comment ref="W198" authorId="0">
      <text>
        <r>
          <rPr>
            <b/>
            <sz val="8"/>
            <color indexed="81"/>
            <rFont val="Tahoma"/>
            <family val="2"/>
          </rPr>
          <t>Steve Moffitt:</t>
        </r>
        <r>
          <rPr>
            <sz val="8"/>
            <color indexed="81"/>
            <rFont val="Tahoma"/>
            <family val="2"/>
          </rPr>
          <t xml:space="preserve">
Preliminary from ADF&amp;G and PWSSC acoustics surveys.  8/27/04</t>
        </r>
      </text>
    </comment>
    <comment ref="W199" authorId="0">
      <text>
        <r>
          <rPr>
            <b/>
            <sz val="8"/>
            <color indexed="81"/>
            <rFont val="Tahoma"/>
            <family val="2"/>
          </rPr>
          <t>Steve Moffitt:
ADF&amp;G</t>
        </r>
        <r>
          <rPr>
            <sz val="8"/>
            <color indexed="81"/>
            <rFont val="Tahoma"/>
            <family val="2"/>
          </rPr>
          <t xml:space="preserve"> estimate only - does not include PWSSC estimates. PWSSC final estimate was 18.5 thousand metric tons (95% CI 14.9 to 22.1 mt. </t>
        </r>
      </text>
    </comment>
    <comment ref="Y199" authorId="0">
      <text>
        <r>
          <rPr>
            <b/>
            <sz val="8"/>
            <color indexed="81"/>
            <rFont val="Tahoma"/>
            <family val="2"/>
          </rPr>
          <t>Steve Moffitt:</t>
        </r>
        <r>
          <rPr>
            <sz val="8"/>
            <color indexed="81"/>
            <rFont val="Tahoma"/>
            <family val="2"/>
          </rPr>
          <t xml:space="preserve">
ADF&amp;G estimate complete - does not include PWSSC estimates.</t>
        </r>
      </text>
    </comment>
    <comment ref="C204" authorId="2">
      <text>
        <r>
          <rPr>
            <b/>
            <sz val="8"/>
            <color indexed="81"/>
            <rFont val="Tahoma"/>
            <family val="2"/>
          </rPr>
          <t>Moffitt, Steve D (DFG):</t>
        </r>
        <r>
          <rPr>
            <sz val="8"/>
            <color indexed="81"/>
            <rFont val="Tahoma"/>
            <family val="2"/>
          </rPr>
          <t xml:space="preserve">
Sum of all mile-days of spawn from PWS proper minus drift areas (dissipating included).
Additional spawn in the Kayak Island area was not included (additiona 5.0l miles).
</t>
        </r>
      </text>
    </comment>
    <comment ref="C208" authorId="2">
      <text>
        <r>
          <rPr>
            <b/>
            <sz val="9"/>
            <color indexed="81"/>
            <rFont val="Tahoma"/>
            <family val="2"/>
          </rPr>
          <t>Moffitt, Steve D (DFG):</t>
        </r>
        <r>
          <rPr>
            <sz val="9"/>
            <color indexed="81"/>
            <rFont val="Tahoma"/>
            <family val="2"/>
          </rPr>
          <t xml:space="preserve">
Does not include Kayak Island--all survey video reviewed and used to correct estimate.</t>
        </r>
      </text>
    </comment>
    <comment ref="A211" authorId="2">
      <text>
        <r>
          <rPr>
            <b/>
            <sz val="8"/>
            <color indexed="81"/>
            <rFont val="Tahoma"/>
            <family val="2"/>
          </rPr>
          <t>Moffitt, Steve D (DFG):</t>
        </r>
        <r>
          <rPr>
            <sz val="8"/>
            <color indexed="81"/>
            <rFont val="Tahoma"/>
            <family val="2"/>
          </rPr>
          <t xml:space="preserve">
Estimated Prefishery Total Abundance (numbers of fish) = Number at age a in year y - (purse seine catch + gillnet catch + pound mortalities) x half year survival in year y - observed food/bait catch x half year survival in year y + 1.</t>
        </r>
      </text>
    </comment>
    <comment ref="K211" authorId="2">
      <text>
        <r>
          <rPr>
            <b/>
            <sz val="8"/>
            <color indexed="81"/>
            <rFont val="Tahoma"/>
            <family val="2"/>
          </rPr>
          <t>Moffitt, Steve D (DFG):</t>
        </r>
        <r>
          <rPr>
            <sz val="8"/>
            <color indexed="81"/>
            <rFont val="Tahoma"/>
            <family val="2"/>
          </rPr>
          <t xml:space="preserve">
</t>
        </r>
        <r>
          <rPr>
            <sz val="12"/>
            <color indexed="81"/>
            <rFont val="Tahoma"/>
            <family val="2"/>
          </rPr>
          <t xml:space="preserve">Estimated </t>
        </r>
        <r>
          <rPr>
            <sz val="12"/>
            <color indexed="10"/>
            <rFont val="Tahoma"/>
            <family val="2"/>
          </rPr>
          <t>Natural Spawning Population</t>
        </r>
        <r>
          <rPr>
            <sz val="12"/>
            <color indexed="81"/>
            <rFont val="Tahoma"/>
            <family val="2"/>
          </rPr>
          <t xml:space="preserve"> (number of fish at age a in year y) = Estimated prefishery total abundance - (Seine catch + gillnet catch + pound catch) x age specific maturity.  All are for age a in year y. </t>
        </r>
      </text>
    </comment>
    <comment ref="V211" authorId="2">
      <text>
        <r>
          <rPr>
            <b/>
            <sz val="8"/>
            <color indexed="81"/>
            <rFont val="Tahoma"/>
            <family val="2"/>
          </rPr>
          <t>Moffitt, Steve D (DFG):</t>
        </r>
        <r>
          <rPr>
            <sz val="8"/>
            <color indexed="81"/>
            <rFont val="Tahoma"/>
            <family val="2"/>
          </rPr>
          <t xml:space="preserve">
</t>
        </r>
        <r>
          <rPr>
            <sz val="12"/>
            <color indexed="81"/>
            <rFont val="Tahoma"/>
            <family val="2"/>
          </rPr>
          <t xml:space="preserve">Estimated </t>
        </r>
        <r>
          <rPr>
            <sz val="12"/>
            <color indexed="10"/>
            <rFont val="Tahoma"/>
            <family val="2"/>
          </rPr>
          <t xml:space="preserve">Biomass of mature fish </t>
        </r>
        <r>
          <rPr>
            <sz val="12"/>
            <color indexed="81"/>
            <rFont val="Tahoma"/>
            <family val="2"/>
          </rPr>
          <t xml:space="preserve"> available to the fishery = estimated total abundance x age specific maturity x observed weight at age (all at age a in year y).
</t>
        </r>
      </text>
    </comment>
    <comment ref="E212" authorId="0">
      <text>
        <r>
          <rPr>
            <b/>
            <sz val="8"/>
            <color indexed="81"/>
            <rFont val="Tahoma"/>
            <family val="2"/>
          </rPr>
          <t>Steve Moffitt:</t>
        </r>
        <r>
          <rPr>
            <sz val="8"/>
            <color indexed="81"/>
            <rFont val="Tahoma"/>
            <family val="2"/>
          </rPr>
          <t xml:space="preserve">
Constrained with formulas or Solver to be =&gt; 0.0</t>
        </r>
      </text>
    </comment>
    <comment ref="AH217" authorId="5">
      <text>
        <r>
          <rPr>
            <b/>
            <sz val="8"/>
            <color indexed="81"/>
            <rFont val="Tahoma"/>
            <family val="2"/>
          </rPr>
          <t>Sara Miller:</t>
        </r>
        <r>
          <rPr>
            <sz val="8"/>
            <color indexed="81"/>
            <rFont val="Tahoma"/>
            <family val="2"/>
          </rPr>
          <t xml:space="preserve">
updated formulas-so values changed</t>
        </r>
      </text>
    </comment>
    <comment ref="AH223" authorId="5">
      <text>
        <r>
          <rPr>
            <b/>
            <sz val="8"/>
            <color indexed="81"/>
            <rFont val="Tahoma"/>
            <family val="2"/>
          </rPr>
          <t>Sara Miller:</t>
        </r>
        <r>
          <rPr>
            <sz val="8"/>
            <color indexed="81"/>
            <rFont val="Tahoma"/>
            <family val="2"/>
          </rPr>
          <t xml:space="preserve">
age 3 yr. based on 5 year average and others 3 yr average</t>
        </r>
      </text>
    </comment>
    <comment ref="D227" authorId="6">
      <text>
        <r>
          <rPr>
            <b/>
            <sz val="8"/>
            <color indexed="81"/>
            <rFont val="Tahoma"/>
            <family val="2"/>
          </rPr>
          <t>Terrance Quinn:</t>
        </r>
        <r>
          <rPr>
            <sz val="8"/>
            <color indexed="81"/>
            <rFont val="Tahoma"/>
            <family val="2"/>
          </rPr>
          <t xml:space="preserve">
Cells c157:F157 had a typo fixed so that S(t+1) now applies to end of equation, not S(t).</t>
        </r>
      </text>
    </comment>
    <comment ref="B249" authorId="0">
      <text>
        <r>
          <rPr>
            <b/>
            <sz val="8"/>
            <color indexed="81"/>
            <rFont val="Tahoma"/>
            <family val="2"/>
          </rPr>
          <t>Steve Moffitt:</t>
        </r>
        <r>
          <rPr>
            <sz val="8"/>
            <color indexed="81"/>
            <rFont val="Tahoma"/>
            <family val="2"/>
          </rPr>
          <t xml:space="preserve">
The estimate of the number of age 3 fish contributing to the prefishery abundance can have a significant effect on the biomass estimate.  Conservative is probably better!   Mark used the Median of all prior years for the 2000 ASA run. 
</t>
        </r>
        <r>
          <rPr>
            <sz val="8"/>
            <color indexed="10"/>
            <rFont val="Tahoma"/>
            <family val="2"/>
          </rPr>
          <t>This is the median of the last 10 years because it has the 2nd lowest MAPE and the lowest SD of the median.</t>
        </r>
      </text>
    </comment>
    <comment ref="AE249" authorId="0">
      <text>
        <r>
          <rPr>
            <b/>
            <sz val="8"/>
            <color indexed="81"/>
            <rFont val="Tahoma"/>
            <family val="2"/>
          </rPr>
          <t>Steve Moffitt:</t>
        </r>
        <r>
          <rPr>
            <sz val="8"/>
            <color indexed="81"/>
            <rFont val="Tahoma"/>
            <family val="2"/>
          </rPr>
          <t xml:space="preserve">
</t>
        </r>
        <r>
          <rPr>
            <b/>
            <sz val="8"/>
            <color indexed="81"/>
            <rFont val="Tahoma"/>
            <family val="2"/>
          </rPr>
          <t>John</t>
        </r>
        <r>
          <rPr>
            <sz val="8"/>
            <color indexed="81"/>
            <rFont val="Tahoma"/>
            <family val="2"/>
          </rPr>
          <t xml:space="preserve"> used a spring average wt estimated from a regression of fall weight to predict spring wt. for the 1999 forecast.    However, we usually do not have a fall weight until the quotas are set and the Fall food/bait fishery has occurred.
</t>
        </r>
        <r>
          <rPr>
            <b/>
            <sz val="8"/>
            <color indexed="81"/>
            <rFont val="Tahoma"/>
            <family val="2"/>
          </rPr>
          <t>Mark</t>
        </r>
        <r>
          <rPr>
            <sz val="8"/>
            <color indexed="81"/>
            <rFont val="Tahoma"/>
            <family val="2"/>
          </rPr>
          <t xml:space="preserve"> used the recent 5-year average to predict the spring average weight at age.
</t>
        </r>
        <r>
          <rPr>
            <b/>
            <sz val="12"/>
            <color indexed="81"/>
            <rFont val="Tahoma"/>
            <family val="2"/>
          </rPr>
          <t>The</t>
        </r>
        <r>
          <rPr>
            <b/>
            <sz val="10"/>
            <color indexed="81"/>
            <rFont val="Tahoma"/>
            <family val="2"/>
          </rPr>
          <t xml:space="preserve"> estimate of average weight has a large influence on the biomass estimate!</t>
        </r>
      </text>
    </comment>
    <comment ref="G252" authorId="5">
      <text>
        <r>
          <rPr>
            <sz val="8"/>
            <color indexed="81"/>
            <rFont val="Tahoma"/>
            <family val="2"/>
          </rPr>
          <t xml:space="preserve">S. Moffitt:
2007 values:
0.25,
 0.03, 
1.00,
 0.50, 
0.25, 
0.50
</t>
        </r>
      </text>
    </comment>
    <comment ref="C253" authorId="0">
      <text>
        <r>
          <rPr>
            <b/>
            <sz val="8"/>
            <color indexed="81"/>
            <rFont val="Tahoma"/>
            <family val="2"/>
          </rPr>
          <t>Steve Moffitt:</t>
        </r>
        <r>
          <rPr>
            <sz val="8"/>
            <color indexed="81"/>
            <rFont val="Tahoma"/>
            <family val="2"/>
          </rPr>
          <t xml:space="preserve">
Check these after updating for new year.</t>
        </r>
      </text>
    </comment>
    <comment ref="E253" authorId="0">
      <text>
        <r>
          <rPr>
            <b/>
            <sz val="8"/>
            <color indexed="81"/>
            <rFont val="Tahoma"/>
            <family val="2"/>
          </rPr>
          <t>Steve Moffitt:</t>
        </r>
        <r>
          <rPr>
            <sz val="8"/>
            <color indexed="81"/>
            <rFont val="Tahoma"/>
            <family val="2"/>
          </rPr>
          <t xml:space="preserve">
Check these after updating for new year.</t>
        </r>
      </text>
    </comment>
    <comment ref="L261" authorId="0">
      <text>
        <r>
          <rPr>
            <b/>
            <sz val="8"/>
            <color indexed="81"/>
            <rFont val="Tahoma"/>
            <family val="2"/>
          </rPr>
          <t>Steve Moffitt:</t>
        </r>
        <r>
          <rPr>
            <sz val="8"/>
            <color indexed="81"/>
            <rFont val="Tahoma"/>
            <family val="2"/>
          </rPr>
          <t xml:space="preserve">
Used in &lt;Ctrl&gt;&lt;r&gt; macro to hold the reset value of 1.0.</t>
        </r>
      </text>
    </comment>
    <comment ref="B266" authorId="0">
      <text>
        <r>
          <rPr>
            <b/>
            <sz val="10"/>
            <color indexed="81"/>
            <rFont val="Tahoma"/>
            <family val="2"/>
          </rPr>
          <t>Steve Moffitt:</t>
        </r>
        <r>
          <rPr>
            <sz val="10"/>
            <color indexed="81"/>
            <rFont val="Tahoma"/>
            <family val="2"/>
          </rPr>
          <t xml:space="preserve">
I added a formula to make the intial cohort size always greater than 0.  I ran into problems with negative cohort sizes when the weighting of the Ricker SR was 1 or greater.  Solver has a constraint to make the prefishery total abundance of age 3 fish &gt;= 0.01(direct reference to this data), but it just generated an error and stoped solver. </t>
        </r>
      </text>
    </comment>
    <comment ref="W267" authorId="5">
      <text>
        <r>
          <rPr>
            <b/>
            <sz val="8"/>
            <color indexed="81"/>
            <rFont val="Tahoma"/>
            <family val="2"/>
          </rPr>
          <t>Sara Miller:</t>
        </r>
        <r>
          <rPr>
            <sz val="8"/>
            <color indexed="81"/>
            <rFont val="Tahoma"/>
            <family val="2"/>
          </rPr>
          <t xml:space="preserve">
All values in column changed to same as ADFG</t>
        </r>
      </text>
    </comment>
    <comment ref="X267" authorId="5">
      <text>
        <r>
          <rPr>
            <b/>
            <sz val="8"/>
            <color indexed="81"/>
            <rFont val="Tahoma"/>
            <family val="2"/>
          </rPr>
          <t>Sara Miller:</t>
        </r>
        <r>
          <rPr>
            <sz val="8"/>
            <color indexed="81"/>
            <rFont val="Tahoma"/>
            <family val="2"/>
          </rPr>
          <t xml:space="preserve">
changed to be same as ADFG</t>
        </r>
      </text>
    </comment>
    <comment ref="Y267" authorId="5">
      <text>
        <r>
          <rPr>
            <b/>
            <sz val="8"/>
            <color indexed="81"/>
            <rFont val="Tahoma"/>
            <family val="2"/>
          </rPr>
          <t>Sara Miller:</t>
        </r>
        <r>
          <rPr>
            <sz val="8"/>
            <color indexed="81"/>
            <rFont val="Tahoma"/>
            <family val="2"/>
          </rPr>
          <t xml:space="preserve">
changed to same as ADFG</t>
        </r>
      </text>
    </comment>
    <comment ref="G269" authorId="0">
      <text>
        <r>
          <rPr>
            <b/>
            <sz val="8"/>
            <color indexed="81"/>
            <rFont val="Tahoma"/>
            <family val="2"/>
          </rPr>
          <t>Steve Moffitt:</t>
        </r>
        <r>
          <rPr>
            <sz val="8"/>
            <color indexed="81"/>
            <rFont val="Tahoma"/>
            <family val="2"/>
          </rPr>
          <t xml:space="preserve">
Annual Survival = S = exp(-M)
Instantaneous mortality = M = -ln(S)</t>
        </r>
      </text>
    </comment>
    <comment ref="E273" authorId="2">
      <text>
        <r>
          <rPr>
            <b/>
            <sz val="9"/>
            <color indexed="81"/>
            <rFont val="Tahoma"/>
            <family val="2"/>
          </rPr>
          <t>Moffitt, Steve D (DFG):</t>
        </r>
        <r>
          <rPr>
            <sz val="9"/>
            <color indexed="81"/>
            <rFont val="Tahoma"/>
            <family val="2"/>
          </rPr>
          <t xml:space="preserve">
Solver constrains to </t>
        </r>
        <r>
          <rPr>
            <sz val="9"/>
            <color indexed="81"/>
            <rFont val="Calibri"/>
            <family val="2"/>
          </rPr>
          <t>≤</t>
        </r>
        <r>
          <rPr>
            <sz val="9"/>
            <color indexed="81"/>
            <rFont val="Tahoma"/>
            <family val="2"/>
          </rPr>
          <t>95% of survival of age 5+ in the cell above.</t>
        </r>
      </text>
    </comment>
    <comment ref="Y278" authorId="2">
      <text>
        <r>
          <rPr>
            <b/>
            <sz val="10"/>
            <color indexed="81"/>
            <rFont val="Tahoma"/>
            <family val="2"/>
          </rPr>
          <t>Moffitt, Steve D (DFG):</t>
        </r>
        <r>
          <rPr>
            <sz val="10"/>
            <color indexed="81"/>
            <rFont val="Tahoma"/>
            <family val="2"/>
          </rPr>
          <t xml:space="preserve">
Estimated tons of male herring per mile-day of spawn. 
Intial estimate from spawn deposition surveys biomass estimate, mile-days of spawn from aerial surveys, and sex ratio from samples of spawning fish.  Total biomass from spawn deposition estimate divided by the mile-days of spawn divided by the proportion of males in the spawn samples.
The slope label is because this model originally had a regression of miles of milt to predict ASA biomass and the tons of male herring would be the slope. See for example the 1996ASA model spreadsheet or Funk (1993).</t>
        </r>
      </text>
    </comment>
    <comment ref="W291" authorId="0">
      <text>
        <r>
          <rPr>
            <b/>
            <sz val="8"/>
            <color indexed="81"/>
            <rFont val="Tahoma"/>
            <family val="2"/>
          </rPr>
          <t>Steve Moffitt:</t>
        </r>
        <r>
          <rPr>
            <sz val="8"/>
            <color indexed="81"/>
            <rFont val="Tahoma"/>
            <family val="2"/>
          </rPr>
          <t xml:space="preserve">
From PWSbio_2004.xls</t>
        </r>
      </text>
    </comment>
    <comment ref="W292" authorId="0">
      <text>
        <r>
          <rPr>
            <b/>
            <sz val="8"/>
            <color indexed="81"/>
            <rFont val="Tahoma"/>
            <family val="2"/>
          </rPr>
          <t>Steve Moffitt:</t>
        </r>
        <r>
          <rPr>
            <sz val="8"/>
            <color indexed="81"/>
            <rFont val="Tahoma"/>
            <family val="2"/>
          </rPr>
          <t xml:space="preserve">
From PWSBio2005.xls</t>
        </r>
      </text>
    </comment>
    <comment ref="W293" authorId="0">
      <text>
        <r>
          <rPr>
            <sz val="12"/>
            <color indexed="81"/>
            <rFont val="Tahoma"/>
            <family val="2"/>
          </rPr>
          <t>Steve Moffitt:
From PWSBio2006.xls</t>
        </r>
      </text>
    </comment>
    <comment ref="W294" authorId="0">
      <text>
        <r>
          <rPr>
            <b/>
            <sz val="8"/>
            <color indexed="81"/>
            <rFont val="Tahoma"/>
            <family val="2"/>
          </rPr>
          <t>Steve Moffitt:</t>
        </r>
        <r>
          <rPr>
            <sz val="8"/>
            <color indexed="81"/>
            <rFont val="Tahoma"/>
            <family val="2"/>
          </rPr>
          <t xml:space="preserve">
From PWSbio2007.xls</t>
        </r>
      </text>
    </comment>
    <comment ref="W295" authorId="0">
      <text>
        <r>
          <rPr>
            <b/>
            <sz val="8"/>
            <color indexed="81"/>
            <rFont val="Tahoma"/>
            <family val="2"/>
          </rPr>
          <t>Steve Moffitt:</t>
        </r>
        <r>
          <rPr>
            <sz val="8"/>
            <color indexed="81"/>
            <rFont val="Tahoma"/>
            <family val="2"/>
          </rPr>
          <t xml:space="preserve">
From PWSbio2008.xls</t>
        </r>
      </text>
    </comment>
    <comment ref="W296" authorId="2">
      <text>
        <r>
          <rPr>
            <b/>
            <sz val="8"/>
            <color indexed="81"/>
            <rFont val="Tahoma"/>
            <family val="2"/>
          </rPr>
          <t>Moffitt, Steve D (DFG):</t>
        </r>
        <r>
          <rPr>
            <sz val="8"/>
            <color indexed="81"/>
            <rFont val="Tahoma"/>
            <family val="2"/>
          </rPr>
          <t xml:space="preserve">
From PWSBio_2009</t>
        </r>
      </text>
    </comment>
    <comment ref="W297" authorId="2">
      <text>
        <r>
          <rPr>
            <b/>
            <sz val="8"/>
            <color indexed="81"/>
            <rFont val="Tahoma"/>
            <family val="2"/>
          </rPr>
          <t>Moffitt, Steve D (DFG):</t>
        </r>
        <r>
          <rPr>
            <sz val="8"/>
            <color indexed="81"/>
            <rFont val="Tahoma"/>
            <family val="2"/>
          </rPr>
          <t xml:space="preserve">
From PWSbiol_2010</t>
        </r>
      </text>
    </comment>
    <comment ref="W298" authorId="2">
      <text>
        <r>
          <rPr>
            <b/>
            <sz val="8"/>
            <color indexed="81"/>
            <rFont val="Tahoma"/>
            <family val="2"/>
          </rPr>
          <t>Moffitt, Steve D (DFG):</t>
        </r>
        <r>
          <rPr>
            <sz val="8"/>
            <color indexed="81"/>
            <rFont val="Tahoma"/>
            <family val="2"/>
          </rPr>
          <t xml:space="preserve">
From PWSbiol_2011</t>
        </r>
      </text>
    </comment>
    <comment ref="C309" authorId="0">
      <text>
        <r>
          <rPr>
            <b/>
            <sz val="8"/>
            <color indexed="81"/>
            <rFont val="Tahoma"/>
            <family val="2"/>
          </rPr>
          <t>Steve Moffitt:</t>
        </r>
        <r>
          <rPr>
            <sz val="8"/>
            <color indexed="81"/>
            <rFont val="Tahoma"/>
            <family val="2"/>
          </rPr>
          <t xml:space="preserve">
Solver constrains to &lt;= 0.75*D253 - That is the spawning maturity of age 3 fish must &lt;=75% of the maturity of age 4 fish. </t>
        </r>
      </text>
    </comment>
    <comment ref="D309" authorId="0">
      <text>
        <r>
          <rPr>
            <b/>
            <sz val="8"/>
            <color indexed="81"/>
            <rFont val="Tahoma"/>
            <family val="2"/>
          </rPr>
          <t>Steve Moffitt:</t>
        </r>
        <r>
          <rPr>
            <sz val="8"/>
            <color indexed="81"/>
            <rFont val="Tahoma"/>
            <family val="2"/>
          </rPr>
          <t xml:space="preserve">
Solver constrains to &lt;=1.0</t>
        </r>
      </text>
    </comment>
    <comment ref="C310" authorId="2">
      <text>
        <r>
          <rPr>
            <b/>
            <sz val="9"/>
            <color indexed="81"/>
            <rFont val="Tahoma"/>
            <family val="2"/>
          </rPr>
          <t>Moffitt, Steve D (DFG):</t>
        </r>
        <r>
          <rPr>
            <sz val="9"/>
            <color indexed="81"/>
            <rFont val="Tahoma"/>
            <family val="2"/>
          </rPr>
          <t xml:space="preserve">
Age at 50% availability to purse seine gear.</t>
        </r>
      </text>
    </comment>
    <comment ref="D310" authorId="2">
      <text>
        <r>
          <rPr>
            <b/>
            <sz val="9"/>
            <color indexed="81"/>
            <rFont val="Tahoma"/>
            <family val="2"/>
          </rPr>
          <t>Moffitt, Steve D (DFG):</t>
        </r>
        <r>
          <rPr>
            <sz val="9"/>
            <color indexed="81"/>
            <rFont val="Tahoma"/>
            <family val="2"/>
          </rPr>
          <t xml:space="preserve">
Logistic steepness parameter</t>
        </r>
      </text>
    </comment>
    <comment ref="D311" authorId="0">
      <text>
        <r>
          <rPr>
            <b/>
            <sz val="8"/>
            <color indexed="81"/>
            <rFont val="Tahoma"/>
            <family val="2"/>
          </rPr>
          <t>Steve Moffitt:</t>
        </r>
        <r>
          <rPr>
            <sz val="8"/>
            <color indexed="81"/>
            <rFont val="Tahoma"/>
            <family val="2"/>
          </rPr>
          <t xml:space="preserve">
Solver constrains to &lt;=1.0</t>
        </r>
      </text>
    </comment>
    <comment ref="B361" authorId="0">
      <text>
        <r>
          <rPr>
            <b/>
            <sz val="8"/>
            <color indexed="81"/>
            <rFont val="Tahoma"/>
            <family val="2"/>
          </rPr>
          <t>Steve Moffitt:</t>
        </r>
        <r>
          <rPr>
            <sz val="8"/>
            <color indexed="81"/>
            <rFont val="Tahoma"/>
            <family val="2"/>
          </rPr>
          <t xml:space="preserve">
Solver constrains to &lt;= 1.0</t>
        </r>
      </text>
    </comment>
    <comment ref="E361" authorId="0">
      <text>
        <r>
          <rPr>
            <b/>
            <sz val="8"/>
            <color indexed="81"/>
            <rFont val="Tahoma"/>
            <family val="2"/>
          </rPr>
          <t>Steve Moffitt:</t>
        </r>
        <r>
          <rPr>
            <sz val="8"/>
            <color indexed="81"/>
            <rFont val="Tahoma"/>
            <family val="2"/>
          </rPr>
          <t xml:space="preserve">
Solver constrains to &lt;= 1.0</t>
        </r>
      </text>
    </comment>
    <comment ref="N361" authorId="0">
      <text>
        <r>
          <rPr>
            <b/>
            <sz val="8"/>
            <color indexed="81"/>
            <rFont val="Tahoma"/>
            <family val="2"/>
          </rPr>
          <t>Steve Moffitt:</t>
        </r>
        <r>
          <rPr>
            <sz val="8"/>
            <color indexed="81"/>
            <rFont val="Tahoma"/>
            <family val="2"/>
          </rPr>
          <t xml:space="preserve">
Estimated prefishery abundance (millions) of age 3 herring.</t>
        </r>
      </text>
    </comment>
    <comment ref="O361" authorId="0">
      <text>
        <r>
          <rPr>
            <b/>
            <sz val="8"/>
            <color indexed="81"/>
            <rFont val="Tahoma"/>
            <family val="2"/>
          </rPr>
          <t>Steve Moffitt:</t>
        </r>
        <r>
          <rPr>
            <sz val="8"/>
            <color indexed="81"/>
            <rFont val="Tahoma"/>
            <family val="2"/>
          </rPr>
          <t xml:space="preserve">
Estimated spawning biomass in metric tons.
Label indicated FemSpB, but the formula only referenced total biomass?  
Could also try the Ricker with an estimate of Female spawning biomass, but I suspect it will not fit any better.</t>
        </r>
      </text>
    </comment>
    <comment ref="B362" authorId="2">
      <text>
        <r>
          <rPr>
            <b/>
            <sz val="9"/>
            <color indexed="81"/>
            <rFont val="Tahoma"/>
            <family val="2"/>
          </rPr>
          <t>Moffitt, Steve D (DFG):</t>
        </r>
        <r>
          <rPr>
            <sz val="9"/>
            <color indexed="81"/>
            <rFont val="Tahoma"/>
            <family val="2"/>
          </rPr>
          <t xml:space="preserve">
All values updated January 2015. See Disease worksheet.</t>
        </r>
      </text>
    </comment>
    <comment ref="E375" authorId="2">
      <text>
        <r>
          <rPr>
            <b/>
            <sz val="9"/>
            <color indexed="81"/>
            <rFont val="Tahoma"/>
            <family val="2"/>
          </rPr>
          <t>Moffitt, Steve D (DFG):</t>
        </r>
        <r>
          <rPr>
            <sz val="9"/>
            <color indexed="81"/>
            <rFont val="Tahoma"/>
            <family val="2"/>
          </rPr>
          <t xml:space="preserve">
We have measured values of Ichthyophonus for these years (see worksheet "disease"), but the methodology is different </t>
        </r>
      </text>
    </comment>
    <comment ref="D389" authorId="0">
      <text>
        <r>
          <rPr>
            <b/>
            <sz val="8"/>
            <color indexed="81"/>
            <rFont val="Tahoma"/>
            <family val="2"/>
          </rPr>
          <t>Steve Moffitt:</t>
        </r>
        <r>
          <rPr>
            <sz val="8"/>
            <color indexed="81"/>
            <rFont val="Tahoma"/>
            <family val="2"/>
          </rPr>
          <t xml:space="preserve">
</t>
        </r>
        <r>
          <rPr>
            <sz val="12"/>
            <color indexed="81"/>
            <rFont val="Tahoma"/>
            <family val="2"/>
          </rPr>
          <t xml:space="preserve">Natural mortality from sources other than disease (background mortality).
See end of page 7 in Marty et al. (2010) for discussion of why 0.25 was selected. </t>
        </r>
      </text>
    </comment>
    <comment ref="B390" authorId="0">
      <text>
        <r>
          <rPr>
            <b/>
            <sz val="8"/>
            <color indexed="81"/>
            <rFont val="Tahoma"/>
            <family val="2"/>
          </rPr>
          <t>Steve Moffitt:</t>
        </r>
        <r>
          <rPr>
            <sz val="8"/>
            <color indexed="81"/>
            <rFont val="Tahoma"/>
            <family val="2"/>
          </rPr>
          <t xml:space="preserve">
Solver constrains to &gt;= 0.</t>
        </r>
      </text>
    </comment>
    <comment ref="D390" authorId="0">
      <text>
        <r>
          <rPr>
            <b/>
            <sz val="8"/>
            <color indexed="81"/>
            <rFont val="Tahoma"/>
            <family val="2"/>
          </rPr>
          <t>Terry and Sara:</t>
        </r>
        <r>
          <rPr>
            <sz val="8"/>
            <color indexed="81"/>
            <rFont val="Tahoma"/>
            <family val="2"/>
          </rPr>
          <t xml:space="preserve">
</t>
        </r>
        <r>
          <rPr>
            <sz val="12"/>
            <color indexed="81"/>
            <rFont val="Tahoma"/>
            <family val="2"/>
          </rPr>
          <t xml:space="preserve">Beta is the scaling factor from the disease index to natural mortality.  Estimated by Solver along with other parameters.
See Marty et al. (2003) </t>
        </r>
      </text>
    </comment>
    <comment ref="E390" authorId="0">
      <text>
        <r>
          <rPr>
            <b/>
            <sz val="8"/>
            <color indexed="81"/>
            <rFont val="Tahoma"/>
            <family val="2"/>
          </rPr>
          <t>Steve Moffitt:</t>
        </r>
        <r>
          <rPr>
            <sz val="8"/>
            <color indexed="81"/>
            <rFont val="Tahoma"/>
            <family val="2"/>
          </rPr>
          <t xml:space="preserve">
Solver constrains to &gt;= 0.</t>
        </r>
      </text>
    </comment>
    <comment ref="F417" authorId="0">
      <text>
        <r>
          <rPr>
            <b/>
            <sz val="8"/>
            <color indexed="81"/>
            <rFont val="Tahoma"/>
            <family val="2"/>
          </rPr>
          <t>Steve Moffitt:</t>
        </r>
        <r>
          <rPr>
            <sz val="8"/>
            <color indexed="81"/>
            <rFont val="Tahoma"/>
            <family val="2"/>
          </rPr>
          <t xml:space="preserve">
Solver constrains to &lt;=0.9</t>
        </r>
      </text>
    </comment>
  </commentList>
</comments>
</file>

<file path=xl/comments7.xml><?xml version="1.0" encoding="utf-8"?>
<comments xmlns="http://schemas.openxmlformats.org/spreadsheetml/2006/main">
  <authors>
    <author>Steve Moffitt</author>
    <author>Moffitt, Steve D (DFG)</author>
    <author>Terry Quinn</author>
    <author>John Wilcock</author>
    <author>rebrenner</author>
    <author>sdmoffitt</author>
    <author>Terrance Quinn</author>
    <author>Sara Miller</author>
  </authors>
  <commentList>
    <comment ref="H6" authorId="0">
      <text>
        <r>
          <rPr>
            <b/>
            <sz val="8"/>
            <color indexed="81"/>
            <rFont val="Tahoma"/>
            <family val="2"/>
          </rPr>
          <t>Steve Moffitt:</t>
        </r>
        <r>
          <rPr>
            <sz val="8"/>
            <color indexed="81"/>
            <rFont val="Tahoma"/>
            <family val="2"/>
          </rPr>
          <t xml:space="preserve">
</t>
        </r>
        <r>
          <rPr>
            <b/>
            <sz val="12"/>
            <color indexed="81"/>
            <rFont val="Tahoma"/>
            <family val="2"/>
          </rPr>
          <t>Get this data from PWS_bio_xxxx.XLS</t>
        </r>
      </text>
    </comment>
    <comment ref="CR8" authorId="1">
      <text>
        <r>
          <rPr>
            <b/>
            <sz val="9"/>
            <color indexed="81"/>
            <rFont val="Tahoma"/>
            <family val="2"/>
          </rPr>
          <t>Moffitt, Steve D (DFG):</t>
        </r>
        <r>
          <rPr>
            <sz val="9"/>
            <color indexed="81"/>
            <rFont val="Tahoma"/>
            <family val="2"/>
          </rPr>
          <t xml:space="preserve">
Group label to allow comparison between groups of 1000 in a pivot table. 
Manly 3rd edition (2007) suggests ~2,000 minimum resamples for calculating bootstrap percentile type 95% CI.  
See Manly 3rd edition (2007) Chapter 5. </t>
        </r>
      </text>
    </comment>
    <comment ref="AD48" authorId="2">
      <text>
        <r>
          <rPr>
            <b/>
            <sz val="8"/>
            <color indexed="81"/>
            <rFont val="Tahoma"/>
            <family val="2"/>
          </rPr>
          <t>Terry Quinn:</t>
        </r>
        <r>
          <rPr>
            <sz val="8"/>
            <color indexed="81"/>
            <rFont val="Tahoma"/>
            <family val="2"/>
          </rPr>
          <t xml:space="preserve">
Not used in calculations; for interest only</t>
        </r>
      </text>
    </comment>
    <comment ref="AD92" authorId="1">
      <text>
        <r>
          <rPr>
            <b/>
            <sz val="8"/>
            <color indexed="81"/>
            <rFont val="Tahoma"/>
            <family val="2"/>
          </rPr>
          <t>Moffitt, Steve D (DFG):</t>
        </r>
        <r>
          <rPr>
            <sz val="8"/>
            <color indexed="81"/>
            <rFont val="Tahoma"/>
            <family val="2"/>
          </rPr>
          <t xml:space="preserve">
1980–1992 data are from Funk (1994) RIR-5j94-04</t>
        </r>
      </text>
    </comment>
    <comment ref="G129" authorId="1">
      <text>
        <r>
          <rPr>
            <b/>
            <sz val="8"/>
            <color indexed="81"/>
            <rFont val="Tahoma"/>
            <family val="2"/>
          </rPr>
          <t>Moffitt, Steve D (DFG):</t>
        </r>
        <r>
          <rPr>
            <sz val="8"/>
            <color indexed="81"/>
            <rFont val="Tahoma"/>
            <family val="2"/>
          </rPr>
          <t xml:space="preserve">
</t>
        </r>
        <r>
          <rPr>
            <sz val="12"/>
            <color indexed="81"/>
            <rFont val="Tahoma"/>
            <family val="2"/>
          </rPr>
          <t xml:space="preserve">This estimate is from PWSBio spreadsheet that </t>
        </r>
        <r>
          <rPr>
            <sz val="12"/>
            <color indexed="10"/>
            <rFont val="Tahoma"/>
            <family val="2"/>
          </rPr>
          <t xml:space="preserve">includes all spawning fish -- prespawn and post spawn. </t>
        </r>
      </text>
    </comment>
    <comment ref="A159" authorId="1">
      <text>
        <r>
          <rPr>
            <b/>
            <sz val="8"/>
            <color indexed="81"/>
            <rFont val="Tahoma"/>
            <family val="2"/>
          </rPr>
          <t xml:space="preserve">Moffitt, Steve D (DFG):
</t>
        </r>
        <r>
          <rPr>
            <sz val="10"/>
            <color indexed="81"/>
            <rFont val="Tahoma"/>
            <family val="2"/>
          </rPr>
          <t>Rescaled to exclude age 1 and age 2 fish in age compositions.</t>
        </r>
      </text>
    </comment>
    <comment ref="A160" authorId="1">
      <text>
        <r>
          <rPr>
            <b/>
            <sz val="8"/>
            <color indexed="81"/>
            <rFont val="Tahoma"/>
            <family val="2"/>
          </rPr>
          <t xml:space="preserve">Moffitt, Steve D (DFG):
</t>
        </r>
        <r>
          <rPr>
            <sz val="10"/>
            <color indexed="81"/>
            <rFont val="Tahoma"/>
            <family val="2"/>
          </rPr>
          <t>Rescaled to exclude age 1 and age 2 fish in age compositions.</t>
        </r>
      </text>
    </comment>
    <comment ref="B173" authorId="0">
      <text>
        <r>
          <rPr>
            <b/>
            <sz val="8"/>
            <color indexed="81"/>
            <rFont val="Tahoma"/>
            <family val="2"/>
          </rPr>
          <t>Steve Moffitt:</t>
        </r>
        <r>
          <rPr>
            <sz val="8"/>
            <color indexed="81"/>
            <rFont val="Tahoma"/>
            <family val="2"/>
          </rPr>
          <t xml:space="preserve">
This data has not been recalculated from digitized data as of 9-24-2007.
Currently, nothing in the model depends on this data. </t>
        </r>
      </text>
    </comment>
    <comment ref="C173" authorId="0">
      <text>
        <r>
          <rPr>
            <b/>
            <sz val="8"/>
            <color indexed="81"/>
            <rFont val="Tahoma"/>
            <family val="2"/>
          </rPr>
          <t>Steve Moffitt:</t>
        </r>
        <r>
          <rPr>
            <sz val="8"/>
            <color indexed="81"/>
            <rFont val="Tahoma"/>
            <family val="2"/>
          </rPr>
          <t xml:space="preserve">
New calculation of mile-days from a complete reexamination of all data sheets and digitizing all spawn into ArcView. The mile-days were then calculated in ArcView. 
Kayak Island observations are not included here.  There are fewer than 10 years of observations and the data were not used to generate the spawning biomass threshold.</t>
        </r>
      </text>
    </comment>
    <comment ref="D173" authorId="3">
      <text>
        <r>
          <rPr>
            <b/>
            <sz val="8"/>
            <color indexed="81"/>
            <rFont val="Tahoma"/>
            <family val="2"/>
          </rPr>
          <t>John Wilcock:</t>
        </r>
        <r>
          <rPr>
            <sz val="8"/>
            <color indexed="81"/>
            <rFont val="Tahoma"/>
            <family val="2"/>
          </rPr>
          <t xml:space="preserve">
(1- % females) X (Wt at age X Nat Spwn Pop / Milt Coefficient)</t>
        </r>
      </text>
    </comment>
    <comment ref="AB173" authorId="4">
      <text>
        <r>
          <rPr>
            <b/>
            <sz val="8"/>
            <color indexed="81"/>
            <rFont val="Tahoma"/>
            <family val="2"/>
          </rPr>
          <t>rebrenner:</t>
        </r>
        <r>
          <rPr>
            <sz val="8"/>
            <color indexed="81"/>
            <rFont val="Tahoma"/>
            <family val="2"/>
          </rPr>
          <t xml:space="preserve">
</t>
        </r>
        <r>
          <rPr>
            <b/>
            <sz val="8"/>
            <color indexed="81"/>
            <rFont val="Tahoma"/>
            <family val="2"/>
          </rPr>
          <t>E</t>
        </r>
        <r>
          <rPr>
            <sz val="8"/>
            <color indexed="81"/>
            <rFont val="Tahoma"/>
            <family val="2"/>
          </rPr>
          <t xml:space="preserve">scapement </t>
        </r>
        <r>
          <rPr>
            <b/>
            <sz val="8"/>
            <color indexed="81"/>
            <rFont val="Tahoma"/>
            <family val="2"/>
          </rPr>
          <t>B</t>
        </r>
        <r>
          <rPr>
            <sz val="8"/>
            <color indexed="81"/>
            <rFont val="Tahoma"/>
            <family val="2"/>
          </rPr>
          <t>iomass
Estimated spawning age composition times observed mean size at age for spawning fish.</t>
        </r>
      </text>
    </comment>
    <comment ref="AC173" authorId="0">
      <text>
        <r>
          <rPr>
            <b/>
            <sz val="8"/>
            <color indexed="81"/>
            <rFont val="Tahoma"/>
            <family val="2"/>
          </rPr>
          <t>Steve Moffitt:</t>
        </r>
        <r>
          <rPr>
            <sz val="8"/>
            <color indexed="81"/>
            <rFont val="Tahoma"/>
            <family val="2"/>
          </rPr>
          <t xml:space="preserve">
In examining the historical ASA models I was not able to determine what this field represented. I think it was an estimate of the esapement spawning biomass and it appeared to be hand entered with no other cells dependent on the values…therefore I removed the values. </t>
        </r>
      </text>
    </comment>
    <comment ref="AF173" authorId="1">
      <text>
        <r>
          <rPr>
            <b/>
            <sz val="9"/>
            <color indexed="81"/>
            <rFont val="Tahoma"/>
            <family val="2"/>
          </rPr>
          <t>Moffitt, Steve D (DFG):</t>
        </r>
        <r>
          <rPr>
            <sz val="9"/>
            <color indexed="81"/>
            <rFont val="Tahoma"/>
            <family val="2"/>
          </rPr>
          <t xml:space="preserve">
Log(Estimated spring spawning biomass) + Hydroacoustics Survey coefficient</t>
        </r>
      </text>
    </comment>
    <comment ref="C174" authorId="5">
      <text>
        <r>
          <rPr>
            <b/>
            <sz val="9"/>
            <color indexed="81"/>
            <rFont val="Tahoma"/>
            <family val="2"/>
          </rPr>
          <t>sdmoffitt:</t>
        </r>
        <r>
          <rPr>
            <sz val="9"/>
            <color indexed="81"/>
            <rFont val="Tahoma"/>
            <family val="2"/>
          </rPr>
          <t xml:space="preserve">
Tquinn modification for bootstrap work = 
Actual observed * exp(randomly sampled log residual)</t>
        </r>
      </text>
    </comment>
    <comment ref="H174" authorId="0">
      <text>
        <r>
          <rPr>
            <b/>
            <sz val="8"/>
            <color indexed="81"/>
            <rFont val="Tahoma"/>
            <family val="2"/>
          </rPr>
          <t>Steve Moffitt:</t>
        </r>
        <r>
          <rPr>
            <sz val="8"/>
            <color indexed="81"/>
            <rFont val="Tahoma"/>
            <family val="2"/>
          </rPr>
          <t xml:space="preserve">
Previous runs of the model used this data for observed Mile-days.</t>
        </r>
      </text>
    </comment>
    <comment ref="Y174" authorId="3">
      <text>
        <r>
          <rPr>
            <b/>
            <sz val="8"/>
            <color indexed="81"/>
            <rFont val="Tahoma"/>
            <family val="2"/>
          </rPr>
          <t>John Wilcock:</t>
        </r>
        <r>
          <rPr>
            <sz val="8"/>
            <color indexed="81"/>
            <rFont val="Tahoma"/>
            <family val="2"/>
          </rPr>
          <t xml:space="preserve">
Acoustic Biomass X Age Comp X Recruitment Sched
Used as lower bound constraint to Estimated Naturally Spawning Biomass
Steve Moffitt: Added in combined ADF&amp;G and PWSSC estimates in January 2015 for 2006–2014.</t>
        </r>
      </text>
    </comment>
    <comment ref="Z174" authorId="3">
      <text>
        <r>
          <rPr>
            <b/>
            <sz val="8"/>
            <color indexed="81"/>
            <rFont val="Tahoma"/>
            <family val="2"/>
          </rPr>
          <t>John Wilcock:</t>
        </r>
        <r>
          <rPr>
            <sz val="8"/>
            <color indexed="81"/>
            <rFont val="Tahoma"/>
            <family val="2"/>
          </rPr>
          <t xml:space="preserve">
Acoustic Biomass X Age Comp X Recruitment Sched
Used as lower bound constraint to Estimated Naturally Spawning Biomass
Steve Moffitt: Added in combined ADF&amp;G and PWSSC estimates in January 2015 for 2006–2014.</t>
        </r>
      </text>
    </comment>
    <comment ref="M178" authorId="5">
      <text>
        <r>
          <rPr>
            <b/>
            <sz val="9"/>
            <color indexed="81"/>
            <rFont val="Tahoma"/>
            <family val="2"/>
          </rPr>
          <t>sdmoffitt:</t>
        </r>
        <r>
          <rPr>
            <sz val="9"/>
            <color indexed="81"/>
            <rFont val="Tahoma"/>
            <family val="2"/>
          </rPr>
          <t xml:space="preserve">
Tquinn modification for bootstrap work = 
Actual observed * exp(randomly sampled log residual)</t>
        </r>
      </text>
    </comment>
    <comment ref="Z178" authorId="1">
      <text>
        <r>
          <rPr>
            <b/>
            <sz val="9"/>
            <color indexed="81"/>
            <rFont val="Tahoma"/>
            <family val="2"/>
          </rPr>
          <t>Moffitt, Steve D (DFG):</t>
        </r>
        <r>
          <rPr>
            <sz val="9"/>
            <color indexed="81"/>
            <rFont val="Tahoma"/>
            <family val="2"/>
          </rPr>
          <t xml:space="preserve">
This column only is in tons (not metric tons).  
Conditional fomatting highlights values greater than the 22,000 tons regulatory threshold for a fishery. </t>
        </r>
      </text>
    </comment>
    <comment ref="W189" authorId="5">
      <text>
        <r>
          <rPr>
            <b/>
            <sz val="9"/>
            <color indexed="81"/>
            <rFont val="Tahoma"/>
            <family val="2"/>
          </rPr>
          <t>sdmoffitt:</t>
        </r>
        <r>
          <rPr>
            <sz val="9"/>
            <color indexed="81"/>
            <rFont val="Tahoma"/>
            <family val="2"/>
          </rPr>
          <t xml:space="preserve">
Tquinn modification for bootstrap work = 
Actual observed * exp(randomly sampled log residual)</t>
        </r>
      </text>
    </comment>
    <comment ref="Y199" authorId="0">
      <text>
        <r>
          <rPr>
            <b/>
            <sz val="8"/>
            <color indexed="81"/>
            <rFont val="Tahoma"/>
            <family val="2"/>
          </rPr>
          <t>Steve Moffitt:</t>
        </r>
        <r>
          <rPr>
            <sz val="8"/>
            <color indexed="81"/>
            <rFont val="Tahoma"/>
            <family val="2"/>
          </rPr>
          <t xml:space="preserve">
ADF&amp;G estimate complete - does not include PWSSC estimates.</t>
        </r>
      </text>
    </comment>
    <comment ref="C204" authorId="1">
      <text>
        <r>
          <rPr>
            <b/>
            <sz val="8"/>
            <color indexed="81"/>
            <rFont val="Tahoma"/>
            <family val="2"/>
          </rPr>
          <t>Moffitt, Steve D (DFG):</t>
        </r>
        <r>
          <rPr>
            <sz val="8"/>
            <color indexed="81"/>
            <rFont val="Tahoma"/>
            <family val="2"/>
          </rPr>
          <t xml:space="preserve">
Sum of all mile-days of spawn from PWS proper minus drift areas (dissipating included).
Additional spawn in the Kayak Island area was not included (additiona 5.0l miles).
</t>
        </r>
      </text>
    </comment>
    <comment ref="A211" authorId="1">
      <text>
        <r>
          <rPr>
            <b/>
            <sz val="8"/>
            <color indexed="81"/>
            <rFont val="Tahoma"/>
            <family val="2"/>
          </rPr>
          <t>Moffitt, Steve D (DFG):</t>
        </r>
        <r>
          <rPr>
            <sz val="8"/>
            <color indexed="81"/>
            <rFont val="Tahoma"/>
            <family val="2"/>
          </rPr>
          <t xml:space="preserve">
Estimated Prefishery Total Abundance (numbers of fish) = Number at age a in year y - (purse seine catch + gillnet catch + pound mortalities) x half year survival in year y - observed food/bait catch x half year survival in year y + 1.</t>
        </r>
      </text>
    </comment>
    <comment ref="K211" authorId="1">
      <text>
        <r>
          <rPr>
            <b/>
            <sz val="8"/>
            <color indexed="81"/>
            <rFont val="Tahoma"/>
            <family val="2"/>
          </rPr>
          <t>Moffitt, Steve D (DFG):</t>
        </r>
        <r>
          <rPr>
            <sz val="8"/>
            <color indexed="81"/>
            <rFont val="Tahoma"/>
            <family val="2"/>
          </rPr>
          <t xml:space="preserve">
</t>
        </r>
        <r>
          <rPr>
            <sz val="12"/>
            <color indexed="81"/>
            <rFont val="Tahoma"/>
            <family val="2"/>
          </rPr>
          <t xml:space="preserve">Estimated </t>
        </r>
        <r>
          <rPr>
            <sz val="12"/>
            <color indexed="10"/>
            <rFont val="Tahoma"/>
            <family val="2"/>
          </rPr>
          <t>Natural Spawning Population</t>
        </r>
        <r>
          <rPr>
            <sz val="12"/>
            <color indexed="81"/>
            <rFont val="Tahoma"/>
            <family val="2"/>
          </rPr>
          <t xml:space="preserve"> (number of fish at age a in year y) = Estimated prefishery total abundance - (Seine catch + gillnet catch + pound catch) x age specific maturity.  All are for age a in year y. </t>
        </r>
      </text>
    </comment>
    <comment ref="V211" authorId="1">
      <text>
        <r>
          <rPr>
            <b/>
            <sz val="8"/>
            <color indexed="81"/>
            <rFont val="Tahoma"/>
            <family val="2"/>
          </rPr>
          <t>Moffitt, Steve D (DFG):</t>
        </r>
        <r>
          <rPr>
            <sz val="8"/>
            <color indexed="81"/>
            <rFont val="Tahoma"/>
            <family val="2"/>
          </rPr>
          <t xml:space="preserve">
</t>
        </r>
        <r>
          <rPr>
            <sz val="12"/>
            <color indexed="81"/>
            <rFont val="Tahoma"/>
            <family val="2"/>
          </rPr>
          <t xml:space="preserve">Estimated </t>
        </r>
        <r>
          <rPr>
            <sz val="12"/>
            <color indexed="10"/>
            <rFont val="Tahoma"/>
            <family val="2"/>
          </rPr>
          <t xml:space="preserve">Biomass of mature fish </t>
        </r>
        <r>
          <rPr>
            <sz val="12"/>
            <color indexed="81"/>
            <rFont val="Tahoma"/>
            <family val="2"/>
          </rPr>
          <t xml:space="preserve"> available to the fishery = estimated total abundance x age specific maturity x observed weight at age (all at age a in year y).
</t>
        </r>
      </text>
    </comment>
    <comment ref="E212" authorId="0">
      <text>
        <r>
          <rPr>
            <b/>
            <sz val="8"/>
            <color indexed="81"/>
            <rFont val="Tahoma"/>
            <family val="2"/>
          </rPr>
          <t>Steve Moffitt:</t>
        </r>
        <r>
          <rPr>
            <sz val="8"/>
            <color indexed="81"/>
            <rFont val="Tahoma"/>
            <family val="2"/>
          </rPr>
          <t xml:space="preserve">
Constrained with formulas or Solver to be =&gt; 0.0</t>
        </r>
      </text>
    </comment>
    <comment ref="D227" authorId="6">
      <text>
        <r>
          <rPr>
            <b/>
            <sz val="8"/>
            <color indexed="81"/>
            <rFont val="Tahoma"/>
            <family val="2"/>
          </rPr>
          <t>Terrance Quinn:</t>
        </r>
        <r>
          <rPr>
            <sz val="8"/>
            <color indexed="81"/>
            <rFont val="Tahoma"/>
            <family val="2"/>
          </rPr>
          <t xml:space="preserve">
Cells c157:F157 had a typo fixed so that S(t+1) now applies to end of equation, not S(t).</t>
        </r>
      </text>
    </comment>
    <comment ref="B249" authorId="0">
      <text>
        <r>
          <rPr>
            <b/>
            <sz val="8"/>
            <color indexed="81"/>
            <rFont val="Tahoma"/>
            <family val="2"/>
          </rPr>
          <t>Steve Moffitt:</t>
        </r>
        <r>
          <rPr>
            <sz val="8"/>
            <color indexed="81"/>
            <rFont val="Tahoma"/>
            <family val="2"/>
          </rPr>
          <t xml:space="preserve">
The estimate of the number of age 3 fish contributing to the prefishery abundance can have a significant effect on the biomass estimate.  Conservative is probably better!   Mark used the Median of all prior years for the 2000 ASA run. 
</t>
        </r>
        <r>
          <rPr>
            <sz val="8"/>
            <color indexed="10"/>
            <rFont val="Tahoma"/>
            <family val="2"/>
          </rPr>
          <t>This is the median of the last 10 years because it has the 2nd lowest MAPE and the lowest SD of the median.</t>
        </r>
      </text>
    </comment>
    <comment ref="AE249" authorId="0">
      <text>
        <r>
          <rPr>
            <b/>
            <sz val="8"/>
            <color indexed="81"/>
            <rFont val="Tahoma"/>
            <family val="2"/>
          </rPr>
          <t>Steve Moffitt:</t>
        </r>
        <r>
          <rPr>
            <sz val="8"/>
            <color indexed="81"/>
            <rFont val="Tahoma"/>
            <family val="2"/>
          </rPr>
          <t xml:space="preserve">
</t>
        </r>
        <r>
          <rPr>
            <b/>
            <sz val="8"/>
            <color indexed="81"/>
            <rFont val="Tahoma"/>
            <family val="2"/>
          </rPr>
          <t>John</t>
        </r>
        <r>
          <rPr>
            <sz val="8"/>
            <color indexed="81"/>
            <rFont val="Tahoma"/>
            <family val="2"/>
          </rPr>
          <t xml:space="preserve"> used a spring average wt estimated from a regression of fall weight to predict spring wt. for the 1999 forecast.    However, we usually do not have a fall weight until the quotas are set and the Fall food/bait fishery has occurred.
</t>
        </r>
        <r>
          <rPr>
            <b/>
            <sz val="8"/>
            <color indexed="81"/>
            <rFont val="Tahoma"/>
            <family val="2"/>
          </rPr>
          <t>Mark</t>
        </r>
        <r>
          <rPr>
            <sz val="8"/>
            <color indexed="81"/>
            <rFont val="Tahoma"/>
            <family val="2"/>
          </rPr>
          <t xml:space="preserve"> used the recent 5-year average to predict the spring average weight at age.
</t>
        </r>
        <r>
          <rPr>
            <b/>
            <sz val="12"/>
            <color indexed="81"/>
            <rFont val="Tahoma"/>
            <family val="2"/>
          </rPr>
          <t>The</t>
        </r>
        <r>
          <rPr>
            <b/>
            <sz val="10"/>
            <color indexed="81"/>
            <rFont val="Tahoma"/>
            <family val="2"/>
          </rPr>
          <t xml:space="preserve"> estimate of average weight has a large influence on the biomass estimate!</t>
        </r>
      </text>
    </comment>
    <comment ref="G252" authorId="7">
      <text>
        <r>
          <rPr>
            <sz val="8"/>
            <color indexed="81"/>
            <rFont val="Tahoma"/>
            <family val="2"/>
          </rPr>
          <t xml:space="preserve">S. Moffitt:
2007 values:
0.25,
 0.03, 
1.00,
 0.50, 
0.25, 
0.50
</t>
        </r>
      </text>
    </comment>
    <comment ref="C253" authorId="0">
      <text>
        <r>
          <rPr>
            <b/>
            <sz val="8"/>
            <color indexed="81"/>
            <rFont val="Tahoma"/>
            <family val="2"/>
          </rPr>
          <t>Steve Moffitt:</t>
        </r>
        <r>
          <rPr>
            <sz val="8"/>
            <color indexed="81"/>
            <rFont val="Tahoma"/>
            <family val="2"/>
          </rPr>
          <t xml:space="preserve">
Check these after updating for new year.</t>
        </r>
      </text>
    </comment>
    <comment ref="E253" authorId="0">
      <text>
        <r>
          <rPr>
            <b/>
            <sz val="8"/>
            <color indexed="81"/>
            <rFont val="Tahoma"/>
            <family val="2"/>
          </rPr>
          <t>Steve Moffitt:</t>
        </r>
        <r>
          <rPr>
            <sz val="8"/>
            <color indexed="81"/>
            <rFont val="Tahoma"/>
            <family val="2"/>
          </rPr>
          <t xml:space="preserve">
Check these after updating for new year.</t>
        </r>
      </text>
    </comment>
    <comment ref="N254" authorId="1">
      <text>
        <r>
          <rPr>
            <b/>
            <sz val="9"/>
            <color indexed="81"/>
            <rFont val="Tahoma"/>
            <family val="2"/>
          </rPr>
          <t>Moffitt, Steve D (DFG):</t>
        </r>
        <r>
          <rPr>
            <sz val="9"/>
            <color indexed="81"/>
            <rFont val="Tahoma"/>
            <family val="2"/>
          </rPr>
          <t xml:space="preserve">
Count of the bootstrap resamples, so the number complete can be tracked when running the code. 
2014 data to forecast 2015 area in columns BG through CP.
~1,000 resamples and solver runs required ~20 hours with 16 gigs of RAM </t>
        </r>
      </text>
    </comment>
    <comment ref="E255" authorId="1">
      <text>
        <r>
          <rPr>
            <b/>
            <sz val="9"/>
            <color indexed="81"/>
            <rFont val="Tahoma"/>
            <family val="2"/>
          </rPr>
          <t xml:space="preserve">Moffitt, Steve D (DFG):
Not using this and it keeps preventing the boot strap from converging to a solution. 
Formula is still one cell to the right. </t>
        </r>
      </text>
    </comment>
    <comment ref="L261" authorId="0">
      <text>
        <r>
          <rPr>
            <b/>
            <sz val="8"/>
            <color indexed="81"/>
            <rFont val="Tahoma"/>
            <family val="2"/>
          </rPr>
          <t>Steve Moffitt:</t>
        </r>
        <r>
          <rPr>
            <sz val="8"/>
            <color indexed="81"/>
            <rFont val="Tahoma"/>
            <family val="2"/>
          </rPr>
          <t xml:space="preserve">
Used in &lt;Ctrl&gt;&lt;r&gt; macro to hold the reset value of 1.0.</t>
        </r>
      </text>
    </comment>
    <comment ref="B266" authorId="0">
      <text>
        <r>
          <rPr>
            <b/>
            <sz val="10"/>
            <color indexed="81"/>
            <rFont val="Tahoma"/>
            <family val="2"/>
          </rPr>
          <t>Steve Moffitt:</t>
        </r>
        <r>
          <rPr>
            <sz val="10"/>
            <color indexed="81"/>
            <rFont val="Tahoma"/>
            <family val="2"/>
          </rPr>
          <t xml:space="preserve">
I added a formula to make the intial cohort size always greater than 0.  I ran into problems with negative cohort sizes when the weighting of the Ricker SR was 1 or greater.  Solver has a constraint to make the prefishery total abundance of age 3 fish &gt;= 0.01(direct reference to this data), but it just generated an error and stoped solver. </t>
        </r>
      </text>
    </comment>
    <comment ref="W267" authorId="7">
      <text>
        <r>
          <rPr>
            <b/>
            <sz val="8"/>
            <color indexed="81"/>
            <rFont val="Tahoma"/>
            <family val="2"/>
          </rPr>
          <t>Sara Miller:</t>
        </r>
        <r>
          <rPr>
            <sz val="8"/>
            <color indexed="81"/>
            <rFont val="Tahoma"/>
            <family val="2"/>
          </rPr>
          <t xml:space="preserve">
All values in column changed to same as ADFG</t>
        </r>
      </text>
    </comment>
    <comment ref="X267" authorId="7">
      <text>
        <r>
          <rPr>
            <b/>
            <sz val="8"/>
            <color indexed="81"/>
            <rFont val="Tahoma"/>
            <family val="2"/>
          </rPr>
          <t>Sara Miller:</t>
        </r>
        <r>
          <rPr>
            <sz val="8"/>
            <color indexed="81"/>
            <rFont val="Tahoma"/>
            <family val="2"/>
          </rPr>
          <t xml:space="preserve">
changed to be same as ADFG</t>
        </r>
      </text>
    </comment>
    <comment ref="Y267" authorId="7">
      <text>
        <r>
          <rPr>
            <b/>
            <sz val="8"/>
            <color indexed="81"/>
            <rFont val="Tahoma"/>
            <family val="2"/>
          </rPr>
          <t>Sara Miller:</t>
        </r>
        <r>
          <rPr>
            <sz val="8"/>
            <color indexed="81"/>
            <rFont val="Tahoma"/>
            <family val="2"/>
          </rPr>
          <t xml:space="preserve">
changed to same as ADFG</t>
        </r>
      </text>
    </comment>
    <comment ref="G269" authorId="0">
      <text>
        <r>
          <rPr>
            <b/>
            <sz val="8"/>
            <color indexed="81"/>
            <rFont val="Tahoma"/>
            <family val="2"/>
          </rPr>
          <t>Steve Moffitt:</t>
        </r>
        <r>
          <rPr>
            <sz val="8"/>
            <color indexed="81"/>
            <rFont val="Tahoma"/>
            <family val="2"/>
          </rPr>
          <t xml:space="preserve">
Annual Survival = S = exp(-M)
Instantaneous mortality = M = -ln(S)</t>
        </r>
      </text>
    </comment>
    <comment ref="E273" authorId="1">
      <text>
        <r>
          <rPr>
            <b/>
            <sz val="9"/>
            <color indexed="81"/>
            <rFont val="Tahoma"/>
            <family val="2"/>
          </rPr>
          <t>Moffitt, Steve D (DFG):</t>
        </r>
        <r>
          <rPr>
            <sz val="9"/>
            <color indexed="81"/>
            <rFont val="Tahoma"/>
            <family val="2"/>
          </rPr>
          <t xml:space="preserve">
Solver constrains to </t>
        </r>
        <r>
          <rPr>
            <sz val="9"/>
            <color indexed="81"/>
            <rFont val="Calibri"/>
            <family val="2"/>
          </rPr>
          <t>≤</t>
        </r>
        <r>
          <rPr>
            <sz val="9"/>
            <color indexed="81"/>
            <rFont val="Tahoma"/>
            <family val="2"/>
          </rPr>
          <t>95% of survival of age 5+ in the cell above.</t>
        </r>
      </text>
    </comment>
    <comment ref="Y278" authorId="1">
      <text>
        <r>
          <rPr>
            <b/>
            <sz val="10"/>
            <color indexed="81"/>
            <rFont val="Tahoma"/>
            <family val="2"/>
          </rPr>
          <t>Moffitt, Steve D (DFG):</t>
        </r>
        <r>
          <rPr>
            <sz val="10"/>
            <color indexed="81"/>
            <rFont val="Tahoma"/>
            <family val="2"/>
          </rPr>
          <t xml:space="preserve">
Estimated tons of male herring per mile-day of spawn. 
Intial estimate from spawn deposition surveys biomass estimate, mile-days of spawn from aerial surveys, and sex ratio from samples of spawning fish.  Total biomass from spawn deposition estimate divided by the mile-days of spawn divided by the proportion of males in the spawn samples.
The slope label is because this model originally had a regression of miles of milt to predict ASA biomass and the tons of male herring would be the slope. See for example the 1996ASA model spreadsheet or Funk (1993).</t>
        </r>
      </text>
    </comment>
    <comment ref="W291" authorId="0">
      <text>
        <r>
          <rPr>
            <b/>
            <sz val="8"/>
            <color indexed="81"/>
            <rFont val="Tahoma"/>
            <family val="2"/>
          </rPr>
          <t>Steve Moffitt:</t>
        </r>
        <r>
          <rPr>
            <sz val="8"/>
            <color indexed="81"/>
            <rFont val="Tahoma"/>
            <family val="2"/>
          </rPr>
          <t xml:space="preserve">
From PWSbio_2004.xls</t>
        </r>
      </text>
    </comment>
    <comment ref="W292" authorId="0">
      <text>
        <r>
          <rPr>
            <b/>
            <sz val="8"/>
            <color indexed="81"/>
            <rFont val="Tahoma"/>
            <family val="2"/>
          </rPr>
          <t>Steve Moffitt:</t>
        </r>
        <r>
          <rPr>
            <sz val="8"/>
            <color indexed="81"/>
            <rFont val="Tahoma"/>
            <family val="2"/>
          </rPr>
          <t xml:space="preserve">
From PWSBio2005.xls</t>
        </r>
      </text>
    </comment>
    <comment ref="W293" authorId="0">
      <text>
        <r>
          <rPr>
            <sz val="12"/>
            <color indexed="81"/>
            <rFont val="Tahoma"/>
            <family val="2"/>
          </rPr>
          <t>Steve Moffitt:
From PWSBio2006.xls</t>
        </r>
      </text>
    </comment>
    <comment ref="W294" authorId="0">
      <text>
        <r>
          <rPr>
            <b/>
            <sz val="8"/>
            <color indexed="81"/>
            <rFont val="Tahoma"/>
            <family val="2"/>
          </rPr>
          <t>Steve Moffitt:</t>
        </r>
        <r>
          <rPr>
            <sz val="8"/>
            <color indexed="81"/>
            <rFont val="Tahoma"/>
            <family val="2"/>
          </rPr>
          <t xml:space="preserve">
From PWSbio2007.xls</t>
        </r>
      </text>
    </comment>
    <comment ref="W295" authorId="0">
      <text>
        <r>
          <rPr>
            <b/>
            <sz val="8"/>
            <color indexed="81"/>
            <rFont val="Tahoma"/>
            <family val="2"/>
          </rPr>
          <t>Steve Moffitt:</t>
        </r>
        <r>
          <rPr>
            <sz val="8"/>
            <color indexed="81"/>
            <rFont val="Tahoma"/>
            <family val="2"/>
          </rPr>
          <t xml:space="preserve">
From PWSbio2008.xls</t>
        </r>
      </text>
    </comment>
    <comment ref="W296" authorId="1">
      <text>
        <r>
          <rPr>
            <b/>
            <sz val="8"/>
            <color indexed="81"/>
            <rFont val="Tahoma"/>
            <family val="2"/>
          </rPr>
          <t>Moffitt, Steve D (DFG):</t>
        </r>
        <r>
          <rPr>
            <sz val="8"/>
            <color indexed="81"/>
            <rFont val="Tahoma"/>
            <family val="2"/>
          </rPr>
          <t xml:space="preserve">
From PWSBio_2009</t>
        </r>
      </text>
    </comment>
    <comment ref="W297" authorId="1">
      <text>
        <r>
          <rPr>
            <b/>
            <sz val="8"/>
            <color indexed="81"/>
            <rFont val="Tahoma"/>
            <family val="2"/>
          </rPr>
          <t>Moffitt, Steve D (DFG):</t>
        </r>
        <r>
          <rPr>
            <sz val="8"/>
            <color indexed="81"/>
            <rFont val="Tahoma"/>
            <family val="2"/>
          </rPr>
          <t xml:space="preserve">
From PWSbiol_2010</t>
        </r>
      </text>
    </comment>
    <comment ref="W298" authorId="1">
      <text>
        <r>
          <rPr>
            <b/>
            <sz val="8"/>
            <color indexed="81"/>
            <rFont val="Tahoma"/>
            <family val="2"/>
          </rPr>
          <t>Moffitt, Steve D (DFG):</t>
        </r>
        <r>
          <rPr>
            <sz val="8"/>
            <color indexed="81"/>
            <rFont val="Tahoma"/>
            <family val="2"/>
          </rPr>
          <t xml:space="preserve">
From PWSbiol_2011</t>
        </r>
      </text>
    </comment>
    <comment ref="C309" authorId="0">
      <text>
        <r>
          <rPr>
            <b/>
            <sz val="8"/>
            <color indexed="81"/>
            <rFont val="Tahoma"/>
            <family val="2"/>
          </rPr>
          <t>Steve Moffitt:</t>
        </r>
        <r>
          <rPr>
            <sz val="8"/>
            <color indexed="81"/>
            <rFont val="Tahoma"/>
            <family val="2"/>
          </rPr>
          <t xml:space="preserve">
Solver constrains to &lt;= 0.75*D253 - That is the spawning maturity of age 3 fish must &lt;=75% of the maturity of age 4 fish. </t>
        </r>
      </text>
    </comment>
    <comment ref="D309" authorId="0">
      <text>
        <r>
          <rPr>
            <b/>
            <sz val="8"/>
            <color indexed="81"/>
            <rFont val="Tahoma"/>
            <family val="2"/>
          </rPr>
          <t>Steve Moffitt:</t>
        </r>
        <r>
          <rPr>
            <sz val="8"/>
            <color indexed="81"/>
            <rFont val="Tahoma"/>
            <family val="2"/>
          </rPr>
          <t xml:space="preserve">
Solver constrains to &lt;=1.0</t>
        </r>
      </text>
    </comment>
    <comment ref="C310" authorId="1">
      <text>
        <r>
          <rPr>
            <b/>
            <sz val="9"/>
            <color indexed="81"/>
            <rFont val="Tahoma"/>
            <family val="2"/>
          </rPr>
          <t>Moffitt, Steve D (DFG):</t>
        </r>
        <r>
          <rPr>
            <sz val="9"/>
            <color indexed="81"/>
            <rFont val="Tahoma"/>
            <family val="2"/>
          </rPr>
          <t xml:space="preserve">
Age at 50% availability to purse seine gear.</t>
        </r>
      </text>
    </comment>
    <comment ref="D310" authorId="1">
      <text>
        <r>
          <rPr>
            <b/>
            <sz val="9"/>
            <color indexed="81"/>
            <rFont val="Tahoma"/>
            <family val="2"/>
          </rPr>
          <t>Moffitt, Steve D (DFG):</t>
        </r>
        <r>
          <rPr>
            <sz val="9"/>
            <color indexed="81"/>
            <rFont val="Tahoma"/>
            <family val="2"/>
          </rPr>
          <t xml:space="preserve">
Logistic steepness parameter</t>
        </r>
      </text>
    </comment>
    <comment ref="D311" authorId="0">
      <text>
        <r>
          <rPr>
            <b/>
            <sz val="8"/>
            <color indexed="81"/>
            <rFont val="Tahoma"/>
            <family val="2"/>
          </rPr>
          <t>Steve Moffitt:</t>
        </r>
        <r>
          <rPr>
            <sz val="8"/>
            <color indexed="81"/>
            <rFont val="Tahoma"/>
            <family val="2"/>
          </rPr>
          <t xml:space="preserve">
Solver constrains to &lt;=1.0</t>
        </r>
      </text>
    </comment>
    <comment ref="B361" authorId="0">
      <text>
        <r>
          <rPr>
            <b/>
            <sz val="8"/>
            <color indexed="81"/>
            <rFont val="Tahoma"/>
            <family val="2"/>
          </rPr>
          <t>Steve Moffitt:</t>
        </r>
        <r>
          <rPr>
            <sz val="8"/>
            <color indexed="81"/>
            <rFont val="Tahoma"/>
            <family val="2"/>
          </rPr>
          <t xml:space="preserve">
Solver constrains to &lt;= 1.0</t>
        </r>
      </text>
    </comment>
    <comment ref="E361" authorId="0">
      <text>
        <r>
          <rPr>
            <b/>
            <sz val="8"/>
            <color indexed="81"/>
            <rFont val="Tahoma"/>
            <family val="2"/>
          </rPr>
          <t>Steve Moffitt:</t>
        </r>
        <r>
          <rPr>
            <sz val="8"/>
            <color indexed="81"/>
            <rFont val="Tahoma"/>
            <family val="2"/>
          </rPr>
          <t xml:space="preserve">
Solver constrains to &lt;= 1.0</t>
        </r>
      </text>
    </comment>
    <comment ref="N361" authorId="0">
      <text>
        <r>
          <rPr>
            <b/>
            <sz val="8"/>
            <color indexed="81"/>
            <rFont val="Tahoma"/>
            <family val="2"/>
          </rPr>
          <t>Steve Moffitt:</t>
        </r>
        <r>
          <rPr>
            <sz val="8"/>
            <color indexed="81"/>
            <rFont val="Tahoma"/>
            <family val="2"/>
          </rPr>
          <t xml:space="preserve">
Estimated prefishery abundance (millions) of age 3 herring.</t>
        </r>
      </text>
    </comment>
    <comment ref="O361" authorId="0">
      <text>
        <r>
          <rPr>
            <b/>
            <sz val="8"/>
            <color indexed="81"/>
            <rFont val="Tahoma"/>
            <family val="2"/>
          </rPr>
          <t>Steve Moffitt:</t>
        </r>
        <r>
          <rPr>
            <sz val="8"/>
            <color indexed="81"/>
            <rFont val="Tahoma"/>
            <family val="2"/>
          </rPr>
          <t xml:space="preserve">
Estimated spawning biomass in metric tons.</t>
        </r>
      </text>
    </comment>
    <comment ref="B362" authorId="1">
      <text>
        <r>
          <rPr>
            <b/>
            <sz val="9"/>
            <color indexed="81"/>
            <rFont val="Tahoma"/>
            <family val="2"/>
          </rPr>
          <t>Moffitt, Steve D (DFG):</t>
        </r>
        <r>
          <rPr>
            <sz val="9"/>
            <color indexed="81"/>
            <rFont val="Tahoma"/>
            <family val="2"/>
          </rPr>
          <t xml:space="preserve">
All values updated January 2015. See Disease worksheet.</t>
        </r>
      </text>
    </comment>
    <comment ref="E375" authorId="1">
      <text>
        <r>
          <rPr>
            <b/>
            <sz val="9"/>
            <color indexed="81"/>
            <rFont val="Tahoma"/>
            <family val="2"/>
          </rPr>
          <t>Moffitt, Steve D (DFG):</t>
        </r>
        <r>
          <rPr>
            <sz val="9"/>
            <color indexed="81"/>
            <rFont val="Tahoma"/>
            <family val="2"/>
          </rPr>
          <t xml:space="preserve">
We have measured values of Ichthyophonus for these years (see worksheet "disease"), but the methodology is different </t>
        </r>
      </text>
    </comment>
    <comment ref="D389" authorId="0">
      <text>
        <r>
          <rPr>
            <b/>
            <sz val="8"/>
            <color indexed="81"/>
            <rFont val="Tahoma"/>
            <family val="2"/>
          </rPr>
          <t>Steve Moffitt:</t>
        </r>
        <r>
          <rPr>
            <sz val="8"/>
            <color indexed="81"/>
            <rFont val="Tahoma"/>
            <family val="2"/>
          </rPr>
          <t xml:space="preserve">
</t>
        </r>
        <r>
          <rPr>
            <sz val="12"/>
            <color indexed="81"/>
            <rFont val="Tahoma"/>
            <family val="2"/>
          </rPr>
          <t xml:space="preserve">Natural mortality from sources other than disease (background mortality).
See end of page 7 in Marty et al. (2010) for discussion of why 0.25 was selected. </t>
        </r>
      </text>
    </comment>
    <comment ref="B390" authorId="0">
      <text>
        <r>
          <rPr>
            <b/>
            <sz val="8"/>
            <color indexed="81"/>
            <rFont val="Tahoma"/>
            <family val="2"/>
          </rPr>
          <t>Steve Moffitt:</t>
        </r>
        <r>
          <rPr>
            <sz val="8"/>
            <color indexed="81"/>
            <rFont val="Tahoma"/>
            <family val="2"/>
          </rPr>
          <t xml:space="preserve">
Solver constrains to &lt;= 1.0</t>
        </r>
      </text>
    </comment>
    <comment ref="D390" authorId="0">
      <text>
        <r>
          <rPr>
            <b/>
            <sz val="8"/>
            <color indexed="81"/>
            <rFont val="Tahoma"/>
            <family val="2"/>
          </rPr>
          <t>Terry and Sara:</t>
        </r>
        <r>
          <rPr>
            <sz val="8"/>
            <color indexed="81"/>
            <rFont val="Tahoma"/>
            <family val="2"/>
          </rPr>
          <t xml:space="preserve">
</t>
        </r>
        <r>
          <rPr>
            <sz val="12"/>
            <color indexed="81"/>
            <rFont val="Tahoma"/>
            <family val="2"/>
          </rPr>
          <t xml:space="preserve">Beta is the scaling factor from the disease index to natural mortality.  Estimated by Solver along with other parameters.
See Marty et al. (2003) </t>
        </r>
      </text>
    </comment>
    <comment ref="E390" authorId="0">
      <text>
        <r>
          <rPr>
            <b/>
            <sz val="8"/>
            <color indexed="81"/>
            <rFont val="Tahoma"/>
            <family val="2"/>
          </rPr>
          <t>Steve Moffitt:</t>
        </r>
        <r>
          <rPr>
            <sz val="8"/>
            <color indexed="81"/>
            <rFont val="Tahoma"/>
            <family val="2"/>
          </rPr>
          <t xml:space="preserve">
Solver constrains to &lt;= 1.0</t>
        </r>
      </text>
    </comment>
    <comment ref="F417" authorId="0">
      <text>
        <r>
          <rPr>
            <b/>
            <sz val="8"/>
            <color indexed="81"/>
            <rFont val="Tahoma"/>
            <family val="2"/>
          </rPr>
          <t>Steve Moffitt:</t>
        </r>
        <r>
          <rPr>
            <sz val="8"/>
            <color indexed="81"/>
            <rFont val="Tahoma"/>
            <family val="2"/>
          </rPr>
          <t xml:space="preserve">
Solver constrains to &lt;=0.9</t>
        </r>
      </text>
    </comment>
  </commentList>
</comments>
</file>

<file path=xl/sharedStrings.xml><?xml version="1.0" encoding="utf-8"?>
<sst xmlns="http://schemas.openxmlformats.org/spreadsheetml/2006/main" count="4836" uniqueCount="559">
  <si>
    <t>AGE</t>
  </si>
  <si>
    <t>Biomass</t>
  </si>
  <si>
    <t>Total</t>
  </si>
  <si>
    <t>Tonnes</t>
  </si>
  <si>
    <t>Tons</t>
  </si>
  <si>
    <t>Pct by Weight</t>
  </si>
  <si>
    <t>No. Fish (milllions)</t>
  </si>
  <si>
    <t>Pct by No.</t>
  </si>
  <si>
    <t>Avg Weight (g)</t>
  </si>
  <si>
    <t>Assumptions:</t>
  </si>
  <si>
    <t>Proportion of Impounded Herring Killed:</t>
  </si>
  <si>
    <t>OBSERVED DATA, NOT DIRECTLY TUNED TO</t>
  </si>
  <si>
    <t>OBSERVED WEIGHT AT AGE OF SPAWNERS</t>
  </si>
  <si>
    <t>OBSERVED FECUNDITY AT AGE</t>
  </si>
  <si>
    <t>Fecundtiy</t>
  </si>
  <si>
    <t>Regeression</t>
  </si>
  <si>
    <t>COLOR CODE:</t>
  </si>
  <si>
    <t>YEAR</t>
  </si>
  <si>
    <t>Slope</t>
  </si>
  <si>
    <t>Intercept</t>
  </si>
  <si>
    <t>Black:</t>
  </si>
  <si>
    <t>Blue:</t>
  </si>
  <si>
    <t>Values entered directly</t>
  </si>
  <si>
    <t>Magenta:</t>
  </si>
  <si>
    <t>Forcasted information (may be formulas or values)</t>
  </si>
  <si>
    <t>Red:</t>
  </si>
  <si>
    <t>Entry needing further scrutiny, either update or</t>
  </si>
  <si>
    <t>to verify correctness.</t>
  </si>
  <si>
    <t>Plum:</t>
  </si>
  <si>
    <t>Residuals/Results from solver.</t>
  </si>
  <si>
    <t>Green:</t>
  </si>
  <si>
    <t>Solver "Change" Cells</t>
  </si>
  <si>
    <t>Regression Equations summarized in FEC_SUM.XLS.</t>
  </si>
  <si>
    <t/>
  </si>
  <si>
    <t>Avg:</t>
  </si>
  <si>
    <t>Observed Catch (millions of fish): Pound Utilization</t>
  </si>
  <si>
    <t>Observed Catch (millions of fish): Food/Bait</t>
  </si>
  <si>
    <t>Observed Catch (millions of fish): Gillnet</t>
  </si>
  <si>
    <t>AGE (in fall)</t>
  </si>
  <si>
    <t>Yield</t>
  </si>
  <si>
    <t>(mt)</t>
  </si>
  <si>
    <t>OBSERVED DATA INVOLVED IN TUNING</t>
  </si>
  <si>
    <t>ESTIMATED DATA</t>
  </si>
  <si>
    <t>RESIDUAL</t>
  </si>
  <si>
    <t>Est.</t>
  </si>
  <si>
    <t>Observed Age Distribution of Catch: Seine</t>
  </si>
  <si>
    <t>Estimated Catch Age Composition: Seine</t>
  </si>
  <si>
    <t>Avail.</t>
  </si>
  <si>
    <t>Catch-Age Composition Residuals: Seine</t>
  </si>
  <si>
    <t>Number</t>
  </si>
  <si>
    <t>Pop.</t>
  </si>
  <si>
    <t>Catch</t>
  </si>
  <si>
    <t>Fish</t>
  </si>
  <si>
    <r>
      <t>(x 10</t>
    </r>
    <r>
      <rPr>
        <vertAlign val="superscript"/>
        <sz val="8"/>
        <rFont val="Arial"/>
        <family val="2"/>
      </rPr>
      <t>6</t>
    </r>
    <r>
      <rPr>
        <sz val="8"/>
        <rFont val="Arial"/>
        <family val="2"/>
      </rPr>
      <t>)</t>
    </r>
  </si>
  <si>
    <t>Sampled</t>
  </si>
  <si>
    <t>Estimated Spawning Age Composition</t>
  </si>
  <si>
    <t>Spawning Age Composition Residuals</t>
  </si>
  <si>
    <t>%</t>
  </si>
  <si>
    <t>Females</t>
  </si>
  <si>
    <t>9+</t>
  </si>
  <si>
    <t>Run Biomass</t>
  </si>
  <si>
    <t>PWS Total = sum of areas wtd by HSD biomass in each area</t>
  </si>
  <si>
    <t>PWS Total = sum of areas wtd by HSD biomass in each area + Wild SOK biomass + Open Pd SOK biomass</t>
  </si>
  <si>
    <t>Average--&gt;</t>
  </si>
  <si>
    <t>Feeds to calc ASA egg est, Decide how to arrive at this number</t>
  </si>
  <si>
    <t>EGGS NATURALLY SPAWNED (Trillions)</t>
  </si>
  <si>
    <t>Spawn</t>
  </si>
  <si>
    <t>ASA</t>
  </si>
  <si>
    <t>Acoustic</t>
  </si>
  <si>
    <t>Observed</t>
  </si>
  <si>
    <t>Survey</t>
  </si>
  <si>
    <t>Egg</t>
  </si>
  <si>
    <t>Residual</t>
  </si>
  <si>
    <t>LCI</t>
  </si>
  <si>
    <t>UCI</t>
  </si>
  <si>
    <t>Estimate</t>
  </si>
  <si>
    <t>Log</t>
  </si>
  <si>
    <t>Fall</t>
  </si>
  <si>
    <t>Spring</t>
  </si>
  <si>
    <t>Estimated pre-fishery total abundance (millions)</t>
  </si>
  <si>
    <t>Estimated Naturally Spawning Population (millions)</t>
  </si>
  <si>
    <t>Estimated Pre-Fishery Run Biomass - Summary</t>
  </si>
  <si>
    <t>mt</t>
  </si>
  <si>
    <t>tons</t>
  </si>
  <si>
    <t>Shaded cells include</t>
  </si>
  <si>
    <t xml:space="preserve">       all older ages</t>
  </si>
  <si>
    <t>RESIDUAL SUMMARY AND WEIGHTING</t>
  </si>
  <si>
    <t>Current</t>
  </si>
  <si>
    <t>Weight</t>
  </si>
  <si>
    <t>Weighted</t>
  </si>
  <si>
    <t>SSQ Source</t>
  </si>
  <si>
    <t>N</t>
  </si>
  <si>
    <t>SSQ</t>
  </si>
  <si>
    <t>l</t>
  </si>
  <si>
    <t>Seine Agecomp</t>
  </si>
  <si>
    <t>Spawn Agecomp</t>
  </si>
  <si>
    <t>Acoustic Survey</t>
  </si>
  <si>
    <t>FORECAST</t>
  </si>
  <si>
    <t>Egg Survey</t>
  </si>
  <si>
    <t>TOTAL</t>
  </si>
  <si>
    <t>(Solver Target Cell:)</t>
  </si>
  <si>
    <t>CURRENT PARAMETER ESTIMATES</t>
  </si>
  <si>
    <t>SCALED PARAMETER ESTIMATES</t>
  </si>
  <si>
    <t>STORED INITIAL PARAMETER ESTIMATES</t>
  </si>
  <si>
    <t xml:space="preserve">   INITIAL COHORT SIZES</t>
  </si>
  <si>
    <t>INITIAL COHORT SIZES</t>
  </si>
  <si>
    <t>SURVIVAL/MORTALITY RATES</t>
  </si>
  <si>
    <t>Survival</t>
  </si>
  <si>
    <t>Inst. Mort.</t>
  </si>
  <si>
    <t>(S)</t>
  </si>
  <si>
    <t>(M)</t>
  </si>
  <si>
    <t xml:space="preserve">Survival     </t>
  </si>
  <si>
    <t>Use</t>
  </si>
  <si>
    <t>Range</t>
  </si>
  <si>
    <t>Value</t>
  </si>
  <si>
    <t xml:space="preserve">    Vulnerability/Maturity Function Coefficients</t>
  </si>
  <si>
    <t>Vulnerability/Maturity Function Coefficients</t>
  </si>
  <si>
    <t xml:space="preserve">             Function</t>
  </si>
  <si>
    <t xml:space="preserve">    Parameters</t>
  </si>
  <si>
    <t>Q1</t>
  </si>
  <si>
    <t>Q2</t>
  </si>
  <si>
    <t>Type</t>
  </si>
  <si>
    <t>Logistic</t>
  </si>
  <si>
    <t>Seine</t>
  </si>
  <si>
    <t>F&amp;B</t>
  </si>
  <si>
    <t>G.I. F&amp;B</t>
  </si>
  <si>
    <t xml:space="preserve">   Age-and Weight- Specific Vulnerability/Maturity Function Values</t>
  </si>
  <si>
    <t>Recruitment/Maturity</t>
  </si>
  <si>
    <t>Purse Seine</t>
  </si>
  <si>
    <t>Half-Year Survival Rates</t>
  </si>
  <si>
    <t>All:</t>
  </si>
  <si>
    <t>Estimated</t>
  </si>
  <si>
    <t>Spawning</t>
  </si>
  <si>
    <t>Year</t>
  </si>
  <si>
    <t>&lt;--end--&gt;</t>
  </si>
  <si>
    <t>% by No. Fish.</t>
  </si>
  <si>
    <t>Not clear  how this was calced, since HSD not done in 93.</t>
  </si>
  <si>
    <t xml:space="preserve"> Last Fec sampling in 1997, construct All Yrs regression equation)</t>
  </si>
  <si>
    <t>AERIAL MILT SURVEYS (miles)</t>
  </si>
  <si>
    <t>Milt</t>
  </si>
  <si>
    <t>Miles of</t>
  </si>
  <si>
    <t xml:space="preserve"> of Milt</t>
  </si>
  <si>
    <t>MilesDays</t>
  </si>
  <si>
    <t>5yrAvg:</t>
  </si>
  <si>
    <t>Predicted M</t>
  </si>
  <si>
    <t>M_0</t>
  </si>
  <si>
    <t>b</t>
  </si>
  <si>
    <t>Half-year Natural Survival</t>
  </si>
  <si>
    <t>Quinn Disease Mortality</t>
  </si>
  <si>
    <t>TQ Disease Mortality - apply M  in current year to first half of current year.</t>
  </si>
  <si>
    <t>1980-92  9+</t>
  </si>
  <si>
    <t>Preferred method is Predicted Spring Avg Wt of Montague Isl fish (Fall AvgWt - Avg Wt Chng from Polynom. Regression in FALL_SZ.XLS).  Currently uses 5 yr avg.</t>
  </si>
  <si>
    <t>5 yr avg</t>
  </si>
  <si>
    <t>Aerial Milt Survey Coefficient</t>
  </si>
  <si>
    <t>Slope:</t>
  </si>
  <si>
    <t>ACOUSTIC SURVEY BIOMASS</t>
  </si>
  <si>
    <t xml:space="preserve">Spring </t>
  </si>
  <si>
    <t>Observed Peak Total PWS</t>
  </si>
  <si>
    <t>&lt;-</t>
  </si>
  <si>
    <t>[</t>
  </si>
  <si>
    <t>&lt;Ctrl-r&gt; reset Scaled Parameters to 1.0000]</t>
  </si>
  <si>
    <t>MileDays of</t>
  </si>
  <si>
    <t>Excluded post spawn fish</t>
  </si>
  <si>
    <t>VHSV</t>
  </si>
  <si>
    <t>borrowed from 1993, applies only to half-year after spawning (pre-fishery on)</t>
  </si>
  <si>
    <t>-</t>
  </si>
  <si>
    <t>+</t>
  </si>
  <si>
    <t>Mile-days of Milt</t>
  </si>
  <si>
    <t>Formulas</t>
  </si>
  <si>
    <t>Sum</t>
  </si>
  <si>
    <t>Gary Marty's data: VHSV index (CJFAS 60:1258-1265, 2003)</t>
  </si>
  <si>
    <t>range "Temp_reset"</t>
  </si>
  <si>
    <t xml:space="preserve">Uses TQ Disease Mortality </t>
  </si>
  <si>
    <t>Recruitment (1997-now)</t>
  </si>
  <si>
    <t>Point:3,4</t>
  </si>
  <si>
    <t>Recruitment (Before 1997)</t>
  </si>
  <si>
    <t>&gt;= 3 yrs old (i.e., all adults)</t>
  </si>
  <si>
    <t>5 years old and older</t>
  </si>
  <si>
    <t>AGE=3+4</t>
  </si>
  <si>
    <t># examined</t>
  </si>
  <si>
    <t># VHSV +</t>
  </si>
  <si>
    <t># VHSV -</t>
  </si>
  <si>
    <t>VHSV prev.</t>
  </si>
  <si>
    <t># = VHSV -</t>
  </si>
  <si>
    <t># FSR(3) +</t>
  </si>
  <si>
    <t># FSR(3) -</t>
  </si>
  <si>
    <t>FSR(3) prev.</t>
  </si>
  <si>
    <t># = FSR(3) -</t>
  </si>
  <si>
    <t>ages 3-4</t>
  </si>
  <si>
    <t>ages 5-9</t>
  </si>
  <si>
    <t>Ichthyophonus</t>
  </si>
  <si>
    <t>1980-92 5+</t>
  </si>
  <si>
    <t>1980-92 3-4</t>
  </si>
  <si>
    <t>Estimated by Solver</t>
  </si>
  <si>
    <t>Blank</t>
  </si>
  <si>
    <t xml:space="preserve"> </t>
  </si>
  <si>
    <t>product constaint</t>
  </si>
  <si>
    <t>Total EB</t>
  </si>
  <si>
    <t>Total ESB</t>
  </si>
  <si>
    <t>ln(Spr)</t>
  </si>
  <si>
    <t>ln(EB)</t>
  </si>
  <si>
    <t>E ln(Spr)</t>
  </si>
  <si>
    <t>Resid</t>
  </si>
  <si>
    <t>E Spring</t>
  </si>
  <si>
    <t>Hydroacoustic Survey Coefficient</t>
  </si>
  <si>
    <t>Weighting term=λ</t>
  </si>
  <si>
    <t>ESpP80</t>
  </si>
  <si>
    <t>ESpP81</t>
  </si>
  <si>
    <t>ESpP82</t>
  </si>
  <si>
    <t>ESpP83</t>
  </si>
  <si>
    <t>ESpP84</t>
  </si>
  <si>
    <t>ESpP85</t>
  </si>
  <si>
    <t>ESpP86</t>
  </si>
  <si>
    <t>ESpP87</t>
  </si>
  <si>
    <t>ESpP88</t>
  </si>
  <si>
    <t>ESpP89</t>
  </si>
  <si>
    <t>ESpP90</t>
  </si>
  <si>
    <t>ESpP91</t>
  </si>
  <si>
    <t>ESpP92</t>
  </si>
  <si>
    <t>ESpP93</t>
  </si>
  <si>
    <t>ESpP94</t>
  </si>
  <si>
    <t>ESpP95</t>
  </si>
  <si>
    <t>ESpP96</t>
  </si>
  <si>
    <t>ESpP97</t>
  </si>
  <si>
    <t>ESpP98</t>
  </si>
  <si>
    <t>ESpP99</t>
  </si>
  <si>
    <t>ESpP00</t>
  </si>
  <si>
    <t>ESpP01</t>
  </si>
  <si>
    <t>ESpP02</t>
  </si>
  <si>
    <t>ESpP03</t>
  </si>
  <si>
    <t>ESpP04</t>
  </si>
  <si>
    <t>SSQs</t>
  </si>
  <si>
    <t>SSQsp</t>
  </si>
  <si>
    <t>SSQmdm</t>
  </si>
  <si>
    <t>Total SSQ</t>
  </si>
  <si>
    <t>ScPE80</t>
  </si>
  <si>
    <t>ScPE81</t>
  </si>
  <si>
    <t>ScPE82</t>
  </si>
  <si>
    <t>ScPE83</t>
  </si>
  <si>
    <t>ScPE84</t>
  </si>
  <si>
    <t>ScPE85</t>
  </si>
  <si>
    <t>ScPE86</t>
  </si>
  <si>
    <t>ScPE87</t>
  </si>
  <si>
    <t>ScPE88</t>
  </si>
  <si>
    <t>ScPE89</t>
  </si>
  <si>
    <t>ScPE90</t>
  </si>
  <si>
    <t>ScPE91</t>
  </si>
  <si>
    <t>ScPE92</t>
  </si>
  <si>
    <t>ScPE93</t>
  </si>
  <si>
    <t>ScPE94</t>
  </si>
  <si>
    <t>ScPE95</t>
  </si>
  <si>
    <t>ScPE96</t>
  </si>
  <si>
    <t>ScPE97</t>
  </si>
  <si>
    <t>ScPE98</t>
  </si>
  <si>
    <t>ScPE99</t>
  </si>
  <si>
    <t>ScPE00</t>
  </si>
  <si>
    <t>ScPE01</t>
  </si>
  <si>
    <t>ScPE02</t>
  </si>
  <si>
    <t>ScPE03</t>
  </si>
  <si>
    <t>ScPE04</t>
  </si>
  <si>
    <t>M3-4 93</t>
  </si>
  <si>
    <t>M3-4 94</t>
  </si>
  <si>
    <t>M3-4 95</t>
  </si>
  <si>
    <t>M3-4 96</t>
  </si>
  <si>
    <t>M3-4 97</t>
  </si>
  <si>
    <t>M3-4 98</t>
  </si>
  <si>
    <t>M3-4 99</t>
  </si>
  <si>
    <t>M3-4 00</t>
  </si>
  <si>
    <t>M3-4 01</t>
  </si>
  <si>
    <t>M3-4 02</t>
  </si>
  <si>
    <t>M3-4 03</t>
  </si>
  <si>
    <t>M3-4 04</t>
  </si>
  <si>
    <t>M5+ 93</t>
  </si>
  <si>
    <t>M5+ 94</t>
  </si>
  <si>
    <t>M5+ 95</t>
  </si>
  <si>
    <t>M5+ 96</t>
  </si>
  <si>
    <t>M5+ 97</t>
  </si>
  <si>
    <t>M5+ 98</t>
  </si>
  <si>
    <t>M5+ 99</t>
  </si>
  <si>
    <t>M5+ 00</t>
  </si>
  <si>
    <t>M5+ 01</t>
  </si>
  <si>
    <t>M5+ 02</t>
  </si>
  <si>
    <t>M5+ 03</t>
  </si>
  <si>
    <t>M5+ 04</t>
  </si>
  <si>
    <t>Mat3&lt;97</t>
  </si>
  <si>
    <t>Mat3&gt;97</t>
  </si>
  <si>
    <t>Mat4&lt;97</t>
  </si>
  <si>
    <t>Mat4&gt;97</t>
  </si>
  <si>
    <t>EstHydro 95</t>
  </si>
  <si>
    <t>EstHydro 96</t>
  </si>
  <si>
    <t>EstHydro 97</t>
  </si>
  <si>
    <t>EstHydro 98</t>
  </si>
  <si>
    <t>EstHydro 99</t>
  </si>
  <si>
    <t>EstHydro 00</t>
  </si>
  <si>
    <t>EstHydro 01</t>
  </si>
  <si>
    <t>EstHydro 02</t>
  </si>
  <si>
    <t>EstHydro 03</t>
  </si>
  <si>
    <t>EstHydro 04</t>
  </si>
  <si>
    <t>Save</t>
  </si>
  <si>
    <t>Macro- Ctrl+p</t>
  </si>
  <si>
    <t># ICH &gt;10</t>
  </si>
  <si>
    <t># ICH &lt;11</t>
  </si>
  <si>
    <t>ICH &gt;10 prev.</t>
  </si>
  <si>
    <t>RICKER SPAWNER-RECRUIT</t>
  </si>
  <si>
    <t>FemSpB</t>
  </si>
  <si>
    <t>alpha</t>
  </si>
  <si>
    <t>beta</t>
  </si>
  <si>
    <t>RickerR</t>
  </si>
  <si>
    <t>resid</t>
  </si>
  <si>
    <t>ln(alpha)</t>
  </si>
  <si>
    <t>Ricker SR parameters</t>
  </si>
  <si>
    <t>Ricker SR</t>
  </si>
  <si>
    <t>R3obs</t>
  </si>
  <si>
    <t>ln(beta)</t>
  </si>
  <si>
    <t>SSQrs</t>
  </si>
  <si>
    <t>SSQh</t>
  </si>
  <si>
    <t>SSQe</t>
  </si>
  <si>
    <t>sig^2</t>
  </si>
  <si>
    <t>same as 1999 (based on low FSR)</t>
  </si>
  <si>
    <t>Bdd</t>
  </si>
  <si>
    <t>VHSV*FSR Dis Index</t>
  </si>
  <si>
    <t>All</t>
  </si>
  <si>
    <t>3+4</t>
  </si>
  <si>
    <t>5+</t>
  </si>
  <si>
    <t>ich&gt;0</t>
  </si>
  <si>
    <t>Beta 3-4</t>
  </si>
  <si>
    <t>Beta 5+</t>
  </si>
  <si>
    <t>ESTIMATED ACOUSTIC SURVEY</t>
  </si>
  <si>
    <t>Ichthy</t>
  </si>
  <si>
    <t>ScPE05</t>
  </si>
  <si>
    <t>M3-4 05</t>
  </si>
  <si>
    <t>M5+ 05</t>
  </si>
  <si>
    <t>EstHydro 05</t>
  </si>
  <si>
    <t>blank</t>
  </si>
  <si>
    <t xml:space="preserve">   INITIAL COHORT SIZES (millions of fish)</t>
  </si>
  <si>
    <t>Estimated Pre Fishery Run Biomass (metric tons)</t>
  </si>
  <si>
    <r>
      <t xml:space="preserve">[Macros:    </t>
    </r>
    <r>
      <rPr>
        <sz val="8"/>
        <color indexed="10"/>
        <rFont val="Arial"/>
        <family val="2"/>
      </rPr>
      <t>&lt;Ctrl-t&gt; copy Current to Stored Initial Parameters] Not updated!</t>
    </r>
  </si>
  <si>
    <t>minimize this cell</t>
  </si>
  <si>
    <t>By changing these cells</t>
  </si>
  <si>
    <t>Subject to these constraints</t>
  </si>
  <si>
    <t>Using these alogrithim options</t>
  </si>
  <si>
    <t xml:space="preserve">                   assessment modeling.</t>
  </si>
  <si>
    <t>Age</t>
  </si>
  <si>
    <t xml:space="preserve">Summary </t>
  </si>
  <si>
    <t>Metric tons</t>
  </si>
  <si>
    <t>Average Weight (g)</t>
  </si>
  <si>
    <t>Percentage by weight</t>
  </si>
  <si>
    <t>Population</t>
  </si>
  <si>
    <t>No. Fish (millions)</t>
  </si>
  <si>
    <t>Percentage by Number</t>
  </si>
  <si>
    <t>Allocation</t>
  </si>
  <si>
    <t xml:space="preserve">Tons of herring at Exploitation Rate of </t>
  </si>
  <si>
    <t>Exploitation</t>
  </si>
  <si>
    <t>Percentage</t>
  </si>
  <si>
    <t>Drift Gillnet</t>
  </si>
  <si>
    <t>SOK in Pounds</t>
  </si>
  <si>
    <t>SOK not in Pounds</t>
  </si>
  <si>
    <t>Food/Bait</t>
  </si>
  <si>
    <t>Model Parameters</t>
  </si>
  <si>
    <t>Weights</t>
  </si>
  <si>
    <t>Egg surveys</t>
  </si>
  <si>
    <t>Mile-days of milt</t>
  </si>
  <si>
    <t>Seine age composition</t>
  </si>
  <si>
    <t>Spawn age composition</t>
  </si>
  <si>
    <t xml:space="preserve"> 3 and 4</t>
  </si>
  <si>
    <t xml:space="preserve"> 5 to 8</t>
  </si>
  <si>
    <t>1980-1992</t>
  </si>
  <si>
    <t>Recruitment</t>
  </si>
  <si>
    <t>Age 3</t>
  </si>
  <si>
    <t>Age 4</t>
  </si>
  <si>
    <t>Age 5 +</t>
  </si>
  <si>
    <t>Acoustics Surveys</t>
  </si>
  <si>
    <t>Ricker spawner-recruit</t>
  </si>
  <si>
    <t>1980-1996</t>
  </si>
  <si>
    <t>1997 - 2006</t>
  </si>
  <si>
    <t>Median</t>
  </si>
  <si>
    <t>Mean</t>
  </si>
  <si>
    <t>Cumulative</t>
  </si>
  <si>
    <t xml:space="preserve">Recruit </t>
  </si>
  <si>
    <t>Brood</t>
  </si>
  <si>
    <t>Difference from</t>
  </si>
  <si>
    <t>Current solver model (check before loading!!)</t>
  </si>
  <si>
    <t>M3-4 06</t>
  </si>
  <si>
    <t>M3-4 07</t>
  </si>
  <si>
    <t>ScPE06</t>
  </si>
  <si>
    <t>ScPE07</t>
  </si>
  <si>
    <t>10 year</t>
  </si>
  <si>
    <t>Final 2007 values</t>
  </si>
  <si>
    <t>Age-3 recruitment</t>
  </si>
  <si>
    <t>Nr. of fish Difference</t>
  </si>
  <si>
    <t>Absolute Nr. of fish Difference</t>
  </si>
  <si>
    <t>Annual Percentage Error</t>
  </si>
  <si>
    <t>Absolute Percentage Error</t>
  </si>
  <si>
    <t>PY</t>
  </si>
  <si>
    <t>2 Year</t>
  </si>
  <si>
    <t xml:space="preserve">3 Year </t>
  </si>
  <si>
    <t>4 Year</t>
  </si>
  <si>
    <t>5 Year</t>
  </si>
  <si>
    <t>10 Year</t>
  </si>
  <si>
    <t>All Years</t>
  </si>
  <si>
    <t>min</t>
  </si>
  <si>
    <t>max</t>
  </si>
  <si>
    <t>Forecast of age 3 recruitment based on prevous year or an average of the previous years and an assessment of the accuracy of the forecasts.</t>
  </si>
  <si>
    <t>Forecast of age 3 recruitment based on prevous year or the median of the previous years and an assessment of the accuracy of the forecasts.</t>
  </si>
  <si>
    <t>Min</t>
  </si>
  <si>
    <t>Max</t>
  </si>
  <si>
    <t>SD</t>
  </si>
  <si>
    <r>
      <t>Observed Spawning Age Composition (</t>
    </r>
    <r>
      <rPr>
        <sz val="8"/>
        <color rgb="FFFF0000"/>
        <rFont val="Arial"/>
        <family val="2"/>
      </rPr>
      <t>Percent by Number of Fish</t>
    </r>
    <r>
      <rPr>
        <sz val="8"/>
        <rFont val="Arial"/>
        <family val="2"/>
      </rPr>
      <t>)</t>
    </r>
  </si>
  <si>
    <t>NA</t>
  </si>
  <si>
    <t>Mean Absolute Percentage Error (MAPE) 1980-2010</t>
  </si>
  <si>
    <t>Median values</t>
  </si>
  <si>
    <t>1980-2000</t>
  </si>
  <si>
    <t>2001-2010</t>
  </si>
  <si>
    <t>Forecast</t>
  </si>
  <si>
    <t>current Year -4</t>
  </si>
  <si>
    <t>PWS Total = sum of areas weighted by aerial biomass in each area.</t>
  </si>
  <si>
    <t>Needs update each year (intial cohort scaler)</t>
  </si>
  <si>
    <t>Current Solver model (9/30/2012)</t>
  </si>
  <si>
    <t>FRB No. 90-01</t>
  </si>
  <si>
    <t>Brood YEAR</t>
  </si>
  <si>
    <t>PWS_ASA_2013.XLS - AGE STRUCTURED ANALYSIS for 2015 Prince William Sound Forecast</t>
  </si>
  <si>
    <r>
      <t>Acoustic Biomass (</t>
    </r>
    <r>
      <rPr>
        <sz val="8"/>
        <color rgb="FFFF0000"/>
        <rFont val="Arial"/>
        <family val="2"/>
      </rPr>
      <t>metric tons)</t>
    </r>
  </si>
  <si>
    <t xml:space="preserve">Average = </t>
  </si>
  <si>
    <t>1994-2003</t>
  </si>
  <si>
    <t>NEW</t>
  </si>
  <si>
    <t>Ich</t>
  </si>
  <si>
    <t>CATCH AGE COMPOSITION SEINE</t>
  </si>
  <si>
    <t>Sum of</t>
  </si>
  <si>
    <t>Emp</t>
  </si>
  <si>
    <t>Squares</t>
  </si>
  <si>
    <t>var</t>
  </si>
  <si>
    <t>TQ modification 3/98</t>
  </si>
  <si>
    <t>Effective n</t>
  </si>
  <si>
    <t>Multinomial frequencies generated by macro Bootrun</t>
  </si>
  <si>
    <t>Bootstrap</t>
  </si>
  <si>
    <t>Replications</t>
  </si>
  <si>
    <t>SpB1980</t>
  </si>
  <si>
    <t>SpB1981</t>
  </si>
  <si>
    <t>SpB1982</t>
  </si>
  <si>
    <t>SpB1983</t>
  </si>
  <si>
    <t>SpB1984</t>
  </si>
  <si>
    <t>SpB1985</t>
  </si>
  <si>
    <t>SpB1986</t>
  </si>
  <si>
    <t>SpB1987</t>
  </si>
  <si>
    <t>SpB1988</t>
  </si>
  <si>
    <t>SpB1989</t>
  </si>
  <si>
    <t>SpB1990</t>
  </si>
  <si>
    <t>SpB1991</t>
  </si>
  <si>
    <t>SpB1992</t>
  </si>
  <si>
    <t>SpB1993</t>
  </si>
  <si>
    <t>SpB1994</t>
  </si>
  <si>
    <t>SpB1995</t>
  </si>
  <si>
    <t>SpB1996</t>
  </si>
  <si>
    <t>SpB1997</t>
  </si>
  <si>
    <t>SpB1998</t>
  </si>
  <si>
    <t>SpB1999</t>
  </si>
  <si>
    <t>SpB2000</t>
  </si>
  <si>
    <t>SpB2001</t>
  </si>
  <si>
    <t>SpB2002</t>
  </si>
  <si>
    <t>SpB2003</t>
  </si>
  <si>
    <t>SpB2004</t>
  </si>
  <si>
    <t>SpB2005</t>
  </si>
  <si>
    <t>SpB2006</t>
  </si>
  <si>
    <t>SpB2007</t>
  </si>
  <si>
    <t>SpB2008</t>
  </si>
  <si>
    <t>SpB2009</t>
  </si>
  <si>
    <t>SpB2010</t>
  </si>
  <si>
    <t>SpB2011</t>
  </si>
  <si>
    <t>SpB2012</t>
  </si>
  <si>
    <t>SpB2013</t>
  </si>
  <si>
    <t>SpB2014</t>
  </si>
  <si>
    <t>SpB2015</t>
  </si>
  <si>
    <t>Residuals from Survey Biomass</t>
  </si>
  <si>
    <t>Sample</t>
  </si>
  <si>
    <t>SAMPLE</t>
  </si>
  <si>
    <t>Residuals from Mile-days</t>
  </si>
  <si>
    <t>Residuals from acoustics biomass</t>
  </si>
  <si>
    <t>Modified for bootstrap work</t>
  </si>
  <si>
    <t>Residual (log)</t>
  </si>
  <si>
    <t>Residuals (log)</t>
  </si>
  <si>
    <t>TQ modification for bootstrap</t>
  </si>
  <si>
    <t xml:space="preserve">The SAMPLE columns are bootstrap random selections with replacement from the final point estimate model residulals. </t>
  </si>
  <si>
    <t>Estimated Age Composition from sheet ASA</t>
  </si>
  <si>
    <t>Copy and paste as values from Workbook "ASA "</t>
  </si>
  <si>
    <t>The residual are copied in from the final worksheet "ASA" model results (final weights and point estimate).</t>
  </si>
  <si>
    <t>Seine fishery</t>
  </si>
  <si>
    <t>L95%</t>
  </si>
  <si>
    <t>U95%</t>
  </si>
  <si>
    <t>Average</t>
  </si>
  <si>
    <t>Count</t>
  </si>
  <si>
    <t>Threshold</t>
  </si>
  <si>
    <t>SpB</t>
  </si>
  <si>
    <t>Row Labels</t>
  </si>
  <si>
    <t>Grand Total</t>
  </si>
  <si>
    <t>Regulatory</t>
  </si>
  <si>
    <t>Short Tons (2,000 lb/ton)</t>
  </si>
  <si>
    <t>Metric Tons (1,000 kg/metric ton)</t>
  </si>
  <si>
    <t>13000-14000</t>
  </si>
  <si>
    <t>14000-15000</t>
  </si>
  <si>
    <t>15000-16000</t>
  </si>
  <si>
    <t>16000-17000</t>
  </si>
  <si>
    <t>17000-18000</t>
  </si>
  <si>
    <t>18000-19000</t>
  </si>
  <si>
    <t>19000-20000</t>
  </si>
  <si>
    <t>20000-21000</t>
  </si>
  <si>
    <t>21000-22000</t>
  </si>
  <si>
    <t>22000-23000</t>
  </si>
  <si>
    <t>23000-24000</t>
  </si>
  <si>
    <t>24000-25000</t>
  </si>
  <si>
    <t>25000-26000</t>
  </si>
  <si>
    <t>26000-27000</t>
  </si>
  <si>
    <t>27000-28000</t>
  </si>
  <si>
    <t>28000-29000</t>
  </si>
  <si>
    <t>29000-30000</t>
  </si>
  <si>
    <t>30000-31000</t>
  </si>
  <si>
    <t>31000-32000</t>
  </si>
  <si>
    <t>33000-34000</t>
  </si>
  <si>
    <t>SP2015 (short tons)</t>
  </si>
  <si>
    <t>8000-9000</t>
  </si>
  <si>
    <t>32000-33000</t>
  </si>
  <si>
    <t>34000-35000</t>
  </si>
  <si>
    <t>35000-36000</t>
  </si>
  <si>
    <t>36000-37000</t>
  </si>
  <si>
    <t>Frequency Distribution</t>
  </si>
  <si>
    <t>Frequency</t>
  </si>
  <si>
    <t>Cumulative%</t>
  </si>
  <si>
    <t>Table 1.   Estimated 2015 prefishery run biomass summary, exploitation, and model parameters from age structured</t>
  </si>
  <si>
    <r>
      <t xml:space="preserve">Forecast based on </t>
    </r>
    <r>
      <rPr>
        <b/>
        <sz val="12"/>
        <color rgb="FFFF0000"/>
        <rFont val="Times New Roman"/>
        <family val="1"/>
      </rPr>
      <t xml:space="preserve">mean </t>
    </r>
    <r>
      <rPr>
        <b/>
        <sz val="12"/>
        <rFont val="Times New Roman"/>
        <family val="1"/>
      </rPr>
      <t>of previous years</t>
    </r>
  </si>
  <si>
    <t>Recruitment at age 3 to PWS Pacific herring spawning biomass from the final 2014 catch-age model</t>
  </si>
  <si>
    <t>used to forecast 2015 spring abundance.</t>
  </si>
  <si>
    <t>1980-2014</t>
  </si>
  <si>
    <t>Mean Absolute Percentage Error (MAPE) 1980-2014</t>
  </si>
  <si>
    <t xml:space="preserve">in Prince William Sound. The number above each bar represents the percentage of the total in that frequency bin. The probability of the 2015 projection </t>
  </si>
  <si>
    <t>Bar labels</t>
  </si>
  <si>
    <t>the biomass in 2015 will be greater than the regulatory threshold of 22,000 short tons, but less than 30,000 short tons.</t>
  </si>
  <si>
    <t xml:space="preserve">Bootstrap Iterations = </t>
  </si>
  <si>
    <r>
      <t xml:space="preserve">Forecast based on </t>
    </r>
    <r>
      <rPr>
        <b/>
        <sz val="12"/>
        <color rgb="FFFF0000"/>
        <rFont val="Times New Roman"/>
        <family val="1"/>
      </rPr>
      <t xml:space="preserve">median </t>
    </r>
    <r>
      <rPr>
        <b/>
        <sz val="12"/>
        <rFont val="Times New Roman"/>
        <family val="1"/>
      </rPr>
      <t>of previous years</t>
    </r>
  </si>
  <si>
    <t xml:space="preserve">being above the regulatory threshold or in any stock size range can be calculated from the bootstrap frequency distribution, e.g., there is a ~50% probability </t>
  </si>
  <si>
    <t>Figure 2.</t>
  </si>
  <si>
    <t>FSR (Focal Skin Reddening)</t>
  </si>
  <si>
    <t>Frequency distribution of 1,000 bootstrap replications of the final age structured assessment model to project the 2015 Pacific herring spawning biomass</t>
  </si>
  <si>
    <t>FirstThousand</t>
  </si>
  <si>
    <t>SecondThousand</t>
  </si>
  <si>
    <t>ThirdThousand</t>
  </si>
  <si>
    <t>FourthGroup</t>
  </si>
  <si>
    <t>Iterations</t>
  </si>
  <si>
    <t>Count of SP2015 (short tons)</t>
  </si>
  <si>
    <t>(Multiple Items)</t>
  </si>
  <si>
    <t>Count of SP2015 (short tons)2</t>
  </si>
  <si>
    <t>Review ASL sample sizes.</t>
  </si>
  <si>
    <t>When age, sex, and size database is complete:</t>
  </si>
  <si>
    <t>recalculate purse seine age and spawning age for model.</t>
  </si>
  <si>
    <t>Calculate the variance of the combined age and size for the model</t>
  </si>
  <si>
    <t>For 2016 forecast:</t>
  </si>
  <si>
    <t>PWS_ASA_2014_FINAL.xlsm - AGE STRUCTURED ANALYSIS for 2015 Prince William Sound Forecast</t>
  </si>
  <si>
    <t xml:space="preserve">Figure 2. Results from 3,000 bootstrap iterations of the final age structured assessment model to project the 2015 Pacific herring spawning biomass in Prince William Sound. </t>
  </si>
  <si>
    <t>Should the PWSSC and ADF&amp;G acoustics estimates be tuned to separately (similar to what Melissa did in her model)?</t>
  </si>
  <si>
    <t>Review Disease data…should the 3 disease sampling periods be separated?  If so, how should it be done?</t>
  </si>
  <si>
    <t>Current Solver model (1/30/2015)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</si>
</sst>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
    <numFmt numFmtId="165" formatCode="0.0000"/>
    <numFmt numFmtId="166" formatCode="0.00000"/>
    <numFmt numFmtId="167" formatCode="0.0%"/>
    <numFmt numFmtId="168" formatCode="#,##0.0"/>
    <numFmt numFmtId="169" formatCode="0.000"/>
    <numFmt numFmtId="170" formatCode="#,##0.000"/>
    <numFmt numFmtId="171" formatCode=".0000"/>
    <numFmt numFmtId="172" formatCode="hh:mm\ "/>
    <numFmt numFmtId="173" formatCode="0.0_)"/>
    <numFmt numFmtId="174" formatCode="#,##0.0000"/>
    <numFmt numFmtId="175" formatCode="0.000000"/>
    <numFmt numFmtId="176" formatCode="0.0_);[Red]\(0.0\)"/>
    <numFmt numFmtId="177" formatCode="0_);[Red]\(0\)"/>
    <numFmt numFmtId="178" formatCode="0.000%"/>
  </numFmts>
  <fonts count="139" x14ac:knownFonts="1">
    <font>
      <sz val="10"/>
      <name val="Helv"/>
    </font>
    <font>
      <b/>
      <sz val="10"/>
      <name val="Helv"/>
    </font>
    <font>
      <sz val="10"/>
      <name val="Helv"/>
    </font>
    <font>
      <b/>
      <sz val="14"/>
      <name val="Arial"/>
      <family val="2"/>
    </font>
    <font>
      <sz val="8"/>
      <name val="Arial"/>
      <family val="2"/>
    </font>
    <font>
      <sz val="10"/>
      <name val="Arial"/>
      <family val="2"/>
    </font>
    <font>
      <sz val="12"/>
      <name val="Arial"/>
      <family val="2"/>
    </font>
    <font>
      <b/>
      <i/>
      <sz val="8"/>
      <name val="Arial"/>
      <family val="2"/>
    </font>
    <font>
      <b/>
      <sz val="8"/>
      <name val="Arial"/>
      <family val="2"/>
    </font>
    <font>
      <sz val="8"/>
      <color indexed="16"/>
      <name val="Arial"/>
      <family val="2"/>
    </font>
    <font>
      <b/>
      <sz val="10"/>
      <name val="Arial"/>
      <family val="2"/>
    </font>
    <font>
      <sz val="8"/>
      <color indexed="20"/>
      <name val="Arial"/>
      <family val="2"/>
    </font>
    <font>
      <sz val="8"/>
      <color indexed="18"/>
      <name val="Arial"/>
      <family val="2"/>
    </font>
    <font>
      <sz val="10"/>
      <color indexed="18"/>
      <name val="Arial"/>
      <family val="2"/>
    </font>
    <font>
      <sz val="10"/>
      <color indexed="16"/>
      <name val="Arial"/>
      <family val="2"/>
    </font>
    <font>
      <sz val="10"/>
      <color indexed="20"/>
      <name val="Arial"/>
      <family val="2"/>
    </font>
    <font>
      <b/>
      <sz val="12"/>
      <name val="Arial"/>
      <family val="2"/>
    </font>
    <font>
      <sz val="7"/>
      <name val="Arial"/>
      <family val="2"/>
    </font>
    <font>
      <i/>
      <sz val="10"/>
      <name val="Arial"/>
      <family val="2"/>
    </font>
    <font>
      <b/>
      <i/>
      <sz val="12"/>
      <name val="Arial"/>
      <family val="2"/>
    </font>
    <font>
      <i/>
      <sz val="8"/>
      <name val="Arial"/>
      <family val="2"/>
    </font>
    <font>
      <sz val="8"/>
      <name val="Symbol"/>
      <family val="1"/>
      <charset val="2"/>
    </font>
    <font>
      <sz val="8"/>
      <color indexed="8"/>
      <name val="Arial"/>
      <family val="2"/>
    </font>
    <font>
      <sz val="8"/>
      <name val="Arial"/>
      <family val="2"/>
    </font>
    <font>
      <vertAlign val="superscript"/>
      <sz val="8"/>
      <name val="Arial"/>
      <family val="2"/>
    </font>
    <font>
      <b/>
      <sz val="8"/>
      <color indexed="8"/>
      <name val="Arial"/>
      <family val="2"/>
    </font>
    <font>
      <b/>
      <i/>
      <sz val="8"/>
      <color indexed="8"/>
      <name val="Arial"/>
      <family val="2"/>
    </font>
    <font>
      <sz val="10"/>
      <color indexed="8"/>
      <name val="Arial"/>
      <family val="2"/>
    </font>
    <font>
      <i/>
      <sz val="8"/>
      <color indexed="8"/>
      <name val="Arial"/>
      <family val="2"/>
    </font>
    <font>
      <sz val="10"/>
      <color indexed="17"/>
      <name val="Helv"/>
    </font>
    <font>
      <sz val="10"/>
      <color indexed="10"/>
      <name val="Helv"/>
    </font>
    <font>
      <sz val="8"/>
      <color indexed="12"/>
      <name val="Arial"/>
      <family val="2"/>
    </font>
    <font>
      <sz val="8"/>
      <color indexed="10"/>
      <name val="Arial"/>
      <family val="2"/>
    </font>
    <font>
      <sz val="10"/>
      <color indexed="12"/>
      <name val="Arial"/>
      <family val="2"/>
    </font>
    <font>
      <sz val="10"/>
      <color indexed="10"/>
      <name val="Arial"/>
      <family val="2"/>
    </font>
    <font>
      <i/>
      <sz val="10"/>
      <color indexed="10"/>
      <name val="Arial"/>
      <family val="2"/>
    </font>
    <font>
      <sz val="10"/>
      <color indexed="33"/>
      <name val="Arial"/>
      <family val="2"/>
    </font>
    <font>
      <b/>
      <sz val="8"/>
      <color indexed="12"/>
      <name val="Arial"/>
      <family val="2"/>
    </font>
    <font>
      <sz val="8"/>
      <color indexed="33"/>
      <name val="Arial"/>
      <family val="2"/>
    </font>
    <font>
      <sz val="8"/>
      <color indexed="14"/>
      <name val="Arial"/>
      <family val="2"/>
    </font>
    <font>
      <sz val="10"/>
      <color indexed="12"/>
      <name val="Helv"/>
    </font>
    <font>
      <sz val="10"/>
      <color indexed="33"/>
      <name val="Helv"/>
    </font>
    <font>
      <sz val="10"/>
      <color indexed="61"/>
      <name val="Helv"/>
    </font>
    <font>
      <sz val="8"/>
      <color indexed="50"/>
      <name val="Arial"/>
      <family val="2"/>
    </font>
    <font>
      <b/>
      <sz val="8"/>
      <color indexed="14"/>
      <name val="Arial"/>
      <family val="2"/>
    </font>
    <font>
      <b/>
      <sz val="8"/>
      <color indexed="14"/>
      <name val="Arial"/>
      <family val="2"/>
    </font>
    <font>
      <sz val="8"/>
      <color indexed="14"/>
      <name val="Times New Roman"/>
      <family val="1"/>
    </font>
    <font>
      <b/>
      <i/>
      <sz val="10"/>
      <color indexed="33"/>
      <name val="Times New Roman"/>
      <family val="1"/>
    </font>
    <font>
      <i/>
      <sz val="10"/>
      <color indexed="33"/>
      <name val="Times New Roman"/>
      <family val="1"/>
    </font>
    <font>
      <sz val="8"/>
      <name val="Helv"/>
    </font>
    <font>
      <b/>
      <sz val="8"/>
      <name val="Courier"/>
      <family val="3"/>
    </font>
    <font>
      <sz val="8"/>
      <color indexed="10"/>
      <name val="Helv"/>
    </font>
    <font>
      <b/>
      <sz val="10"/>
      <color indexed="10"/>
      <name val="Helv"/>
    </font>
    <font>
      <sz val="8"/>
      <color indexed="56"/>
      <name val="Arial"/>
      <family val="2"/>
    </font>
    <font>
      <sz val="12"/>
      <color indexed="10"/>
      <name val="Arial"/>
      <family val="2"/>
    </font>
    <font>
      <b/>
      <sz val="9"/>
      <name val="Arial"/>
      <family val="2"/>
    </font>
    <font>
      <sz val="10"/>
      <name val="Symbol"/>
      <family val="1"/>
      <charset val="2"/>
    </font>
    <font>
      <b/>
      <sz val="8"/>
      <color indexed="81"/>
      <name val="Tahoma"/>
      <family val="2"/>
    </font>
    <font>
      <sz val="8"/>
      <color indexed="81"/>
      <name val="Tahoma"/>
      <family val="2"/>
    </font>
    <font>
      <u/>
      <sz val="10"/>
      <color indexed="12"/>
      <name val="Helv"/>
    </font>
    <font>
      <b/>
      <sz val="10"/>
      <color indexed="81"/>
      <name val="Tahoma"/>
      <family val="2"/>
    </font>
    <font>
      <b/>
      <sz val="8"/>
      <color indexed="12"/>
      <name val="Times New Roman"/>
      <family val="1"/>
    </font>
    <font>
      <sz val="12"/>
      <color indexed="81"/>
      <name val="Tahoma"/>
      <family val="2"/>
    </font>
    <font>
      <b/>
      <sz val="10"/>
      <color indexed="12"/>
      <name val="Arial"/>
      <family val="2"/>
    </font>
    <font>
      <sz val="12"/>
      <color indexed="8"/>
      <name val="Arial"/>
      <family val="2"/>
    </font>
    <font>
      <b/>
      <sz val="12"/>
      <color indexed="81"/>
      <name val="Tahoma"/>
      <family val="2"/>
    </font>
    <font>
      <sz val="8"/>
      <color indexed="17"/>
      <name val="Arial"/>
      <family val="2"/>
    </font>
    <font>
      <b/>
      <u/>
      <sz val="10"/>
      <name val="Arial"/>
      <family val="2"/>
    </font>
    <font>
      <sz val="10"/>
      <color indexed="56"/>
      <name val="Arial"/>
      <family val="2"/>
    </font>
    <font>
      <sz val="8"/>
      <color indexed="61"/>
      <name val="Arial"/>
      <family val="2"/>
    </font>
    <font>
      <sz val="10"/>
      <color indexed="17"/>
      <name val="Arial"/>
      <family val="2"/>
    </font>
    <font>
      <sz val="10"/>
      <color indexed="61"/>
      <name val="Arial"/>
      <family val="2"/>
    </font>
    <font>
      <sz val="8"/>
      <color indexed="12"/>
      <name val="Times New Roman"/>
      <family val="1"/>
    </font>
    <font>
      <sz val="10"/>
      <color indexed="12"/>
      <name val="Times New Roman"/>
      <family val="1"/>
    </font>
    <font>
      <sz val="10"/>
      <name val="Times New Roman"/>
      <family val="1"/>
    </font>
    <font>
      <sz val="8"/>
      <name val="Times New Roman"/>
      <family val="1"/>
    </font>
    <font>
      <b/>
      <sz val="8"/>
      <name val="Times New Roman"/>
      <family val="1"/>
    </font>
    <font>
      <b/>
      <sz val="12"/>
      <color indexed="12"/>
      <name val="Arial"/>
      <family val="2"/>
    </font>
    <font>
      <sz val="10"/>
      <color indexed="81"/>
      <name val="Tahoma"/>
      <family val="2"/>
    </font>
    <font>
      <sz val="8"/>
      <color indexed="10"/>
      <name val="Tahoma"/>
      <family val="2"/>
    </font>
    <font>
      <sz val="14"/>
      <color indexed="81"/>
      <name val="Tahoma"/>
      <family val="2"/>
    </font>
    <font>
      <sz val="8"/>
      <color indexed="12"/>
      <name val="CG Times"/>
      <family val="1"/>
    </font>
    <font>
      <b/>
      <sz val="10"/>
      <color indexed="12"/>
      <name val="Times New Roman"/>
      <family val="1"/>
    </font>
    <font>
      <b/>
      <sz val="8"/>
      <color theme="1"/>
      <name val="Arial"/>
      <family val="2"/>
    </font>
    <font>
      <sz val="10"/>
      <color theme="1"/>
      <name val="Arial"/>
      <family val="2"/>
    </font>
    <font>
      <b/>
      <i/>
      <sz val="8"/>
      <color theme="1"/>
      <name val="Arial"/>
      <family val="2"/>
    </font>
    <font>
      <sz val="8"/>
      <color theme="1"/>
      <name val="Arial"/>
      <family val="2"/>
    </font>
    <font>
      <sz val="8"/>
      <color rgb="FFFF0000"/>
      <name val="Arial"/>
      <family val="2"/>
    </font>
    <font>
      <b/>
      <sz val="8"/>
      <color theme="1" tint="4.9989318521683403E-2"/>
      <name val="Arial"/>
      <family val="2"/>
    </font>
    <font>
      <sz val="8"/>
      <color theme="1" tint="4.9989318521683403E-2"/>
      <name val="Arial"/>
      <family val="2"/>
    </font>
    <font>
      <b/>
      <sz val="12"/>
      <color indexed="8"/>
      <name val="Times New Roman"/>
      <family val="1"/>
    </font>
    <font>
      <sz val="11"/>
      <name val="Times New Roman"/>
      <family val="1"/>
    </font>
    <font>
      <sz val="11"/>
      <color indexed="8"/>
      <name val="Times New Roman"/>
      <family val="1"/>
    </font>
    <font>
      <sz val="12"/>
      <color indexed="12"/>
      <name val="Times New Roman"/>
      <family val="1"/>
    </font>
    <font>
      <sz val="12"/>
      <name val="Helv"/>
    </font>
    <font>
      <sz val="12"/>
      <color indexed="8"/>
      <name val="Times New Roman"/>
      <family val="1"/>
    </font>
    <font>
      <sz val="12"/>
      <name val="Times New Roman"/>
      <family val="1"/>
    </font>
    <font>
      <sz val="12"/>
      <color indexed="12"/>
      <name val="Helv"/>
    </font>
    <font>
      <b/>
      <sz val="12"/>
      <color indexed="14"/>
      <name val="Times New Roman"/>
      <family val="1"/>
    </font>
    <font>
      <sz val="9"/>
      <name val="Arial"/>
      <family val="2"/>
    </font>
    <font>
      <sz val="9"/>
      <color indexed="12"/>
      <name val="Arial"/>
      <family val="2"/>
    </font>
    <font>
      <sz val="9"/>
      <color indexed="12"/>
      <name val="Helv"/>
    </font>
    <font>
      <sz val="12"/>
      <color indexed="10"/>
      <name val="Tahoma"/>
      <family val="2"/>
    </font>
    <font>
      <b/>
      <sz val="12"/>
      <name val="Times New Roman"/>
      <family val="1"/>
    </font>
    <font>
      <sz val="11"/>
      <color indexed="12"/>
      <name val="Times New Roman"/>
      <family val="1"/>
    </font>
    <font>
      <b/>
      <sz val="11"/>
      <name val="Times New Roman"/>
      <family val="1"/>
    </font>
    <font>
      <b/>
      <sz val="11"/>
      <color indexed="12"/>
      <name val="Times New Roman"/>
      <family val="1"/>
    </font>
    <font>
      <sz val="11"/>
      <color indexed="10"/>
      <name val="Times New Roman"/>
      <family val="1"/>
    </font>
    <font>
      <b/>
      <sz val="11"/>
      <color rgb="FFFF0000"/>
      <name val="Times New Roman"/>
      <family val="1"/>
    </font>
    <font>
      <sz val="11"/>
      <color rgb="FFFF0000"/>
      <name val="Times New Roman"/>
      <family val="1"/>
    </font>
    <font>
      <sz val="11"/>
      <color theme="1"/>
      <name val="Times New Roman"/>
      <family val="1"/>
    </font>
    <font>
      <sz val="11"/>
      <color rgb="FF0000FF"/>
      <name val="Times New Roman"/>
      <family val="1"/>
    </font>
    <font>
      <sz val="9"/>
      <color indexed="81"/>
      <name val="Tahoma"/>
      <family val="2"/>
    </font>
    <font>
      <b/>
      <sz val="9"/>
      <color indexed="81"/>
      <name val="Tahoma"/>
      <family val="2"/>
    </font>
    <font>
      <sz val="10"/>
      <color rgb="FFFF0000"/>
      <name val="Arial"/>
      <family val="2"/>
    </font>
    <font>
      <b/>
      <sz val="12"/>
      <color indexed="12"/>
      <name val="Times New Roman"/>
      <family val="1"/>
    </font>
    <font>
      <sz val="9"/>
      <color indexed="81"/>
      <name val="Calibri"/>
      <family val="2"/>
    </font>
    <font>
      <sz val="8"/>
      <color rgb="FF0000FF"/>
      <name val="Arial"/>
      <family val="2"/>
    </font>
    <font>
      <sz val="16"/>
      <name val="Helv"/>
    </font>
    <font>
      <b/>
      <sz val="8"/>
      <color indexed="57"/>
      <name val="Arial"/>
      <family val="2"/>
    </font>
    <font>
      <sz val="8"/>
      <color indexed="57"/>
      <name val="Arial"/>
      <family val="2"/>
    </font>
    <font>
      <i/>
      <sz val="8"/>
      <color theme="1"/>
      <name val="Arial"/>
      <family val="2"/>
    </font>
    <font>
      <b/>
      <sz val="8"/>
      <color rgb="FFFF0000"/>
      <name val="Arial"/>
      <family val="2"/>
    </font>
    <font>
      <sz val="8"/>
      <color rgb="FFFFC000"/>
      <name val="Arial"/>
      <family val="2"/>
    </font>
    <font>
      <sz val="10"/>
      <color indexed="8"/>
      <name val="Times New Roman"/>
      <family val="1"/>
    </font>
    <font>
      <sz val="10"/>
      <color rgb="FF0000FF"/>
      <name val="Times New Roman"/>
      <family val="1"/>
    </font>
    <font>
      <b/>
      <sz val="12"/>
      <color rgb="FFFF0000"/>
      <name val="Arial"/>
      <family val="2"/>
    </font>
    <font>
      <b/>
      <sz val="14"/>
      <color rgb="FFFF0000"/>
      <name val="Arial"/>
      <family val="2"/>
    </font>
    <font>
      <sz val="8"/>
      <color rgb="FF0000FF"/>
      <name val="Times New Roman"/>
      <family val="1"/>
    </font>
    <font>
      <sz val="11"/>
      <name val="Arial"/>
      <family val="2"/>
    </font>
    <font>
      <b/>
      <sz val="10"/>
      <color indexed="8"/>
      <name val="Times New Roman"/>
      <family val="1"/>
    </font>
    <font>
      <b/>
      <sz val="16"/>
      <name val="Times New Roman"/>
      <family val="1"/>
    </font>
    <font>
      <b/>
      <sz val="12"/>
      <color rgb="FFFF0000"/>
      <name val="Times New Roman"/>
      <family val="1"/>
    </font>
    <font>
      <sz val="12"/>
      <color theme="1"/>
      <name val="Times New Roman"/>
      <family val="1"/>
    </font>
    <font>
      <b/>
      <sz val="12"/>
      <color rgb="FF0000FF"/>
      <name val="Times New Roman"/>
      <family val="1"/>
    </font>
    <font>
      <sz val="10"/>
      <color theme="1"/>
      <name val="Times New Roman"/>
      <family val="1"/>
    </font>
    <font>
      <sz val="16"/>
      <name val="Times New Roman"/>
      <family val="1"/>
    </font>
    <font>
      <sz val="9"/>
      <name val="Times New Roman"/>
      <family val="1"/>
    </font>
    <font>
      <sz val="7"/>
      <name val="Times New Roman"/>
      <family val="1"/>
    </font>
  </fonts>
  <fills count="14">
    <fill>
      <patternFill patternType="none"/>
    </fill>
    <fill>
      <patternFill patternType="gray125"/>
    </fill>
    <fill>
      <patternFill patternType="solid">
        <fgColor indexed="13"/>
        <bgColor indexed="64"/>
      </patternFill>
    </fill>
    <fill>
      <patternFill patternType="solid">
        <fgColor indexed="23"/>
        <bgColor indexed="9"/>
      </patternFill>
    </fill>
    <fill>
      <patternFill patternType="gray0625"/>
    </fill>
    <fill>
      <patternFill patternType="solid">
        <fgColor indexed="44"/>
        <bgColor indexed="64"/>
      </patternFill>
    </fill>
    <fill>
      <patternFill patternType="solid">
        <fgColor indexed="46"/>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
      <patternFill patternType="gray125">
        <bgColor rgb="FFFFFF00"/>
      </patternFill>
    </fill>
    <fill>
      <patternFill patternType="gray125">
        <bgColor rgb="FFFFC000"/>
      </patternFill>
    </fill>
    <fill>
      <patternFill patternType="solid">
        <fgColor theme="0"/>
        <bgColor indexed="64"/>
      </patternFill>
    </fill>
  </fills>
  <borders count="97">
    <border>
      <left/>
      <right/>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style="thin">
        <color auto="1"/>
      </left>
      <right/>
      <top/>
      <bottom/>
      <diagonal/>
    </border>
    <border>
      <left style="thin">
        <color auto="1"/>
      </left>
      <right style="thin">
        <color auto="1"/>
      </right>
      <top style="thin">
        <color auto="1"/>
      </top>
      <bottom style="thin">
        <color auto="1"/>
      </bottom>
      <diagonal/>
    </border>
    <border>
      <left style="thick">
        <color indexed="16"/>
      </left>
      <right/>
      <top style="thick">
        <color indexed="16"/>
      </top>
      <bottom style="thick">
        <color indexed="16"/>
      </bottom>
      <diagonal/>
    </border>
    <border>
      <left/>
      <right/>
      <top style="thick">
        <color indexed="16"/>
      </top>
      <bottom style="thick">
        <color indexed="16"/>
      </bottom>
      <diagonal/>
    </border>
    <border>
      <left/>
      <right style="thick">
        <color indexed="16"/>
      </right>
      <top style="thick">
        <color indexed="16"/>
      </top>
      <bottom style="thick">
        <color indexed="16"/>
      </bottom>
      <diagonal/>
    </border>
    <border>
      <left style="thick">
        <color indexed="16"/>
      </left>
      <right/>
      <top style="thick">
        <color indexed="16"/>
      </top>
      <bottom/>
      <diagonal/>
    </border>
    <border>
      <left/>
      <right/>
      <top style="thick">
        <color indexed="16"/>
      </top>
      <bottom/>
      <diagonal/>
    </border>
    <border>
      <left style="thick">
        <color indexed="16"/>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indexed="16"/>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ck">
        <color indexed="16"/>
      </left>
      <right style="thin">
        <color auto="1"/>
      </right>
      <top style="thin">
        <color auto="1"/>
      </top>
      <bottom style="thin">
        <color auto="1"/>
      </bottom>
      <diagonal/>
    </border>
    <border>
      <left style="thick">
        <color indexed="16"/>
      </left>
      <right/>
      <top/>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ck">
        <color auto="1"/>
      </left>
      <right/>
      <top style="thick">
        <color auto="1"/>
      </top>
      <bottom style="thick">
        <color auto="1"/>
      </bottom>
      <diagonal/>
    </border>
    <border>
      <left/>
      <right/>
      <top style="thick">
        <color auto="1"/>
      </top>
      <bottom style="thick">
        <color auto="1"/>
      </bottom>
      <diagonal/>
    </border>
    <border>
      <left style="thick">
        <color auto="1"/>
      </left>
      <right style="thick">
        <color auto="1"/>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style="thin">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style="thin">
        <color auto="1"/>
      </left>
      <right/>
      <top style="medium">
        <color auto="1"/>
      </top>
      <bottom/>
      <diagonal/>
    </border>
    <border>
      <left/>
      <right style="medium">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right style="medium">
        <color auto="1"/>
      </right>
      <top/>
      <bottom style="thin">
        <color auto="1"/>
      </bottom>
      <diagonal/>
    </border>
    <border>
      <left style="thin">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style="medium">
        <color auto="1"/>
      </left>
      <right/>
      <top/>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top style="medium">
        <color auto="1"/>
      </top>
      <bottom/>
      <diagonal/>
    </border>
    <border>
      <left/>
      <right style="medium">
        <color auto="1"/>
      </right>
      <top/>
      <bottom/>
      <diagonal/>
    </border>
    <border>
      <left style="medium">
        <color auto="1"/>
      </left>
      <right/>
      <top/>
      <bottom style="thin">
        <color auto="1"/>
      </bottom>
      <diagonal/>
    </border>
    <border>
      <left style="medium">
        <color auto="1"/>
      </left>
      <right/>
      <top/>
      <bottom style="medium">
        <color auto="1"/>
      </bottom>
      <diagonal/>
    </border>
    <border>
      <left/>
      <right style="thin">
        <color auto="1"/>
      </right>
      <top/>
      <bottom style="medium">
        <color auto="1"/>
      </bottom>
      <diagonal/>
    </border>
    <border>
      <left/>
      <right/>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style="dotted">
        <color auto="1"/>
      </left>
      <right style="dotted">
        <color auto="1"/>
      </right>
      <top style="dotted">
        <color auto="1"/>
      </top>
      <bottom/>
      <diagonal/>
    </border>
    <border>
      <left style="dotted">
        <color auto="1"/>
      </left>
      <right style="thick">
        <color auto="1"/>
      </right>
      <top style="dotted">
        <color auto="1"/>
      </top>
      <bottom/>
      <diagonal/>
    </border>
    <border>
      <left style="thick">
        <color auto="1"/>
      </left>
      <right style="thin">
        <color auto="1"/>
      </right>
      <top style="thin">
        <color auto="1"/>
      </top>
      <bottom/>
      <diagonal/>
    </border>
    <border>
      <left style="dotted">
        <color auto="1"/>
      </left>
      <right style="dotted">
        <color auto="1"/>
      </right>
      <top/>
      <bottom/>
      <diagonal/>
    </border>
    <border>
      <left style="dotted">
        <color auto="1"/>
      </left>
      <right style="thick">
        <color auto="1"/>
      </right>
      <top/>
      <bottom/>
      <diagonal/>
    </border>
    <border>
      <left style="thick">
        <color auto="1"/>
      </left>
      <right style="thin">
        <color auto="1"/>
      </right>
      <top/>
      <bottom/>
      <diagonal/>
    </border>
    <border>
      <left style="thick">
        <color auto="1"/>
      </left>
      <right style="thin">
        <color auto="1"/>
      </right>
      <top/>
      <bottom style="thick">
        <color auto="1"/>
      </bottom>
      <diagonal/>
    </border>
    <border>
      <left style="thin">
        <color auto="1"/>
      </left>
      <right style="thin">
        <color auto="1"/>
      </right>
      <top style="thin">
        <color auto="1"/>
      </top>
      <bottom style="thick">
        <color auto="1"/>
      </bottom>
      <diagonal/>
    </border>
    <border>
      <left style="thin">
        <color auto="1"/>
      </left>
      <right style="thin">
        <color auto="1"/>
      </right>
      <top/>
      <bottom style="thick">
        <color auto="1"/>
      </bottom>
      <diagonal/>
    </border>
    <border>
      <left/>
      <right/>
      <top/>
      <bottom style="thick">
        <color auto="1"/>
      </bottom>
      <diagonal/>
    </border>
    <border>
      <left/>
      <right style="thin">
        <color auto="1"/>
      </right>
      <top/>
      <bottom style="thick">
        <color auto="1"/>
      </bottom>
      <diagonal/>
    </border>
    <border>
      <left style="dotted">
        <color auto="1"/>
      </left>
      <right style="dotted">
        <color auto="1"/>
      </right>
      <top/>
      <bottom style="thick">
        <color auto="1"/>
      </bottom>
      <diagonal/>
    </border>
    <border>
      <left style="dotted">
        <color auto="1"/>
      </left>
      <right style="thick">
        <color auto="1"/>
      </right>
      <top/>
      <bottom style="thick">
        <color auto="1"/>
      </bottom>
      <diagonal/>
    </border>
    <border>
      <left/>
      <right style="thick">
        <color auto="1"/>
      </right>
      <top style="thick">
        <color auto="1"/>
      </top>
      <bottom style="thin">
        <color auto="1"/>
      </bottom>
      <diagonal/>
    </border>
    <border>
      <left style="thick">
        <color auto="1"/>
      </left>
      <right/>
      <top style="medium">
        <color auto="1"/>
      </top>
      <bottom/>
      <diagonal/>
    </border>
    <border>
      <left/>
      <right style="medium">
        <color auto="1"/>
      </right>
      <top style="medium">
        <color auto="1"/>
      </top>
      <bottom style="thin">
        <color auto="1"/>
      </bottom>
      <diagonal/>
    </border>
    <border>
      <left style="thin">
        <color auto="1"/>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medium">
        <color auto="1"/>
      </left>
      <right/>
      <top/>
      <bottom style="thick">
        <color auto="1"/>
      </bottom>
      <diagonal/>
    </border>
    <border>
      <left style="medium">
        <color indexed="10"/>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diagonal/>
    </border>
    <border>
      <left style="thick">
        <color indexed="16"/>
      </left>
      <right style="thin">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indexed="10"/>
      </left>
      <right/>
      <top/>
      <bottom/>
      <diagonal/>
    </border>
    <border>
      <left/>
      <right style="thin">
        <color rgb="FFFF0000"/>
      </right>
      <top/>
      <bottom/>
      <diagonal/>
    </border>
  </borders>
  <cellStyleXfs count="6">
    <xf numFmtId="0" fontId="0" fillId="0" borderId="0"/>
    <xf numFmtId="4" fontId="2" fillId="0" borderId="0" applyFont="0" applyFill="0" applyBorder="0" applyAlignment="0" applyProtection="0"/>
    <xf numFmtId="4" fontId="2" fillId="0" borderId="0" applyFont="0" applyFill="0" applyBorder="0" applyAlignment="0" applyProtection="0"/>
    <xf numFmtId="0" fontId="59" fillId="0" borderId="0" applyNumberFormat="0" applyFill="0" applyBorder="0" applyAlignment="0" applyProtection="0">
      <alignment vertical="top"/>
      <protection locked="0"/>
    </xf>
    <xf numFmtId="0" fontId="2" fillId="0" borderId="0"/>
    <xf numFmtId="9" fontId="2" fillId="0" borderId="0" applyFont="0" applyFill="0" applyBorder="0" applyAlignment="0" applyProtection="0"/>
  </cellStyleXfs>
  <cellXfs count="1265">
    <xf numFmtId="0" fontId="0" fillId="0" borderId="0" xfId="0"/>
    <xf numFmtId="167" fontId="11" fillId="0" borderId="1" xfId="5" applyNumberFormat="1" applyFont="1" applyBorder="1" applyAlignment="1">
      <alignment horizontal="right"/>
    </xf>
    <xf numFmtId="167" fontId="11" fillId="0" borderId="0" xfId="5" applyNumberFormat="1" applyFont="1" applyBorder="1" applyAlignment="1">
      <alignment horizontal="right"/>
    </xf>
    <xf numFmtId="167" fontId="11" fillId="0" borderId="2" xfId="5" applyNumberFormat="1" applyFont="1" applyBorder="1" applyAlignment="1">
      <alignment horizontal="right"/>
    </xf>
    <xf numFmtId="167" fontId="11" fillId="0" borderId="3" xfId="5" applyNumberFormat="1" applyFont="1" applyBorder="1" applyAlignment="1">
      <alignment horizontal="right"/>
    </xf>
    <xf numFmtId="167" fontId="11" fillId="0" borderId="4" xfId="5" applyNumberFormat="1" applyFont="1" applyBorder="1" applyAlignment="1">
      <alignment horizontal="right"/>
    </xf>
    <xf numFmtId="167" fontId="11" fillId="0" borderId="5" xfId="5" applyNumberFormat="1" applyFont="1" applyBorder="1" applyAlignment="1">
      <alignment horizontal="right"/>
    </xf>
    <xf numFmtId="167" fontId="4" fillId="0" borderId="0" xfId="5" applyNumberFormat="1" applyFont="1" applyBorder="1"/>
    <xf numFmtId="167" fontId="4" fillId="0" borderId="3" xfId="5" applyNumberFormat="1" applyFont="1" applyBorder="1"/>
    <xf numFmtId="9" fontId="4" fillId="0" borderId="0" xfId="5" applyFont="1"/>
    <xf numFmtId="10" fontId="4" fillId="0" borderId="4" xfId="5" applyNumberFormat="1" applyFont="1" applyBorder="1" applyAlignment="1">
      <alignment horizontal="right"/>
    </xf>
    <xf numFmtId="10" fontId="4" fillId="0" borderId="1" xfId="5" applyNumberFormat="1" applyFont="1" applyBorder="1" applyAlignment="1">
      <alignment horizontal="right"/>
    </xf>
    <xf numFmtId="10" fontId="4" fillId="0" borderId="2" xfId="5" applyNumberFormat="1" applyFont="1" applyBorder="1" applyAlignment="1">
      <alignment horizontal="right"/>
    </xf>
    <xf numFmtId="10" fontId="4" fillId="0" borderId="5" xfId="5" applyNumberFormat="1" applyFont="1" applyBorder="1" applyAlignment="1">
      <alignment horizontal="right"/>
    </xf>
    <xf numFmtId="10" fontId="4" fillId="0" borderId="0" xfId="5" applyNumberFormat="1" applyFont="1" applyBorder="1" applyAlignment="1">
      <alignment horizontal="right"/>
    </xf>
    <xf numFmtId="10" fontId="4" fillId="0" borderId="3" xfId="5" applyNumberFormat="1" applyFont="1" applyBorder="1" applyAlignment="1">
      <alignment horizontal="right"/>
    </xf>
    <xf numFmtId="10" fontId="4" fillId="0" borderId="5" xfId="5" applyNumberFormat="1" applyFont="1" applyFill="1" applyBorder="1" applyAlignment="1">
      <alignment horizontal="right"/>
    </xf>
    <xf numFmtId="10" fontId="4" fillId="0" borderId="0" xfId="5" applyNumberFormat="1" applyFont="1" applyFill="1" applyBorder="1" applyAlignment="1">
      <alignment horizontal="right"/>
    </xf>
    <xf numFmtId="10" fontId="4" fillId="0" borderId="3" xfId="5" applyNumberFormat="1" applyFont="1" applyFill="1" applyBorder="1" applyAlignment="1">
      <alignment horizontal="right"/>
    </xf>
    <xf numFmtId="10" fontId="5" fillId="0" borderId="0" xfId="5" applyNumberFormat="1" applyFont="1"/>
    <xf numFmtId="3" fontId="4" fillId="0" borderId="0" xfId="1" applyNumberFormat="1" applyFont="1" applyFill="1" applyBorder="1"/>
    <xf numFmtId="3" fontId="4" fillId="0" borderId="0" xfId="0" applyNumberFormat="1" applyFont="1" applyFill="1" applyBorder="1"/>
    <xf numFmtId="0" fontId="3" fillId="0" borderId="0" xfId="4" quotePrefix="1" applyFont="1" applyAlignment="1">
      <alignment horizontal="left"/>
    </xf>
    <xf numFmtId="0" fontId="4" fillId="0" borderId="0" xfId="4" applyFont="1"/>
    <xf numFmtId="0" fontId="4" fillId="0" borderId="0" xfId="4" applyFont="1" applyFill="1"/>
    <xf numFmtId="0" fontId="5" fillId="0" borderId="0" xfId="4" applyFont="1"/>
    <xf numFmtId="0" fontId="5" fillId="0" borderId="0" xfId="4" applyFont="1" applyFill="1" applyBorder="1"/>
    <xf numFmtId="0" fontId="4" fillId="0" borderId="0" xfId="4" applyFont="1" applyBorder="1"/>
    <xf numFmtId="0" fontId="2" fillId="0" borderId="0" xfId="4"/>
    <xf numFmtId="9" fontId="5" fillId="0" borderId="6" xfId="4" applyNumberFormat="1" applyFont="1" applyBorder="1"/>
    <xf numFmtId="0" fontId="5" fillId="0" borderId="0" xfId="4" applyFont="1" applyBorder="1"/>
    <xf numFmtId="0" fontId="5" fillId="0" borderId="7" xfId="4" applyFont="1" applyBorder="1"/>
    <xf numFmtId="0" fontId="4" fillId="0" borderId="8" xfId="4" applyFont="1" applyBorder="1"/>
    <xf numFmtId="0" fontId="5" fillId="0" borderId="8" xfId="4" applyFont="1" applyBorder="1"/>
    <xf numFmtId="0" fontId="4" fillId="0" borderId="9" xfId="4" applyFont="1" applyBorder="1"/>
    <xf numFmtId="0" fontId="5" fillId="0" borderId="10" xfId="4" applyFont="1" applyBorder="1"/>
    <xf numFmtId="0" fontId="4" fillId="0" borderId="11" xfId="4" applyFont="1" applyBorder="1"/>
    <xf numFmtId="0" fontId="5" fillId="0" borderId="11" xfId="4" applyFont="1" applyBorder="1"/>
    <xf numFmtId="0" fontId="6" fillId="0" borderId="12" xfId="4" quotePrefix="1" applyFont="1" applyBorder="1" applyAlignment="1">
      <alignment horizontal="left"/>
    </xf>
    <xf numFmtId="0" fontId="4" fillId="0" borderId="13" xfId="4" applyFont="1" applyBorder="1"/>
    <xf numFmtId="0" fontId="4" fillId="2" borderId="14" xfId="4" applyFont="1" applyFill="1" applyBorder="1"/>
    <xf numFmtId="0" fontId="5" fillId="3" borderId="1" xfId="4" applyFont="1" applyFill="1" applyBorder="1"/>
    <xf numFmtId="0" fontId="4" fillId="0" borderId="1" xfId="4" applyFont="1" applyBorder="1"/>
    <xf numFmtId="0" fontId="4" fillId="0" borderId="2" xfId="4" applyFont="1" applyBorder="1"/>
    <xf numFmtId="0" fontId="4" fillId="0" borderId="2" xfId="4" applyFont="1" applyBorder="1" applyAlignment="1">
      <alignment horizontal="centerContinuous"/>
    </xf>
    <xf numFmtId="0" fontId="5" fillId="3" borderId="0" xfId="4" applyFont="1" applyFill="1" applyBorder="1"/>
    <xf numFmtId="0" fontId="2" fillId="0" borderId="0" xfId="4" applyBorder="1"/>
    <xf numFmtId="0" fontId="4" fillId="0" borderId="15" xfId="4" applyFont="1" applyBorder="1"/>
    <xf numFmtId="0" fontId="4" fillId="0" borderId="16" xfId="4" applyFont="1" applyBorder="1"/>
    <xf numFmtId="0" fontId="7" fillId="0" borderId="13" xfId="4" applyFont="1" applyBorder="1" applyAlignment="1">
      <alignment horizontal="center"/>
    </xf>
    <xf numFmtId="0" fontId="4" fillId="0" borderId="14" xfId="4" applyFont="1" applyBorder="1"/>
    <xf numFmtId="0" fontId="8" fillId="0" borderId="17" xfId="4" applyFont="1" applyBorder="1" applyAlignment="1">
      <alignment horizontal="centerContinuous"/>
    </xf>
    <xf numFmtId="0" fontId="1" fillId="0" borderId="0" xfId="4" applyFont="1" applyBorder="1"/>
    <xf numFmtId="0" fontId="7" fillId="0" borderId="18" xfId="4" applyFont="1" applyBorder="1" applyAlignment="1">
      <alignment horizontal="right"/>
    </xf>
    <xf numFmtId="0" fontId="8" fillId="0" borderId="6" xfId="4" applyFont="1" applyBorder="1" applyAlignment="1">
      <alignment horizontal="center"/>
    </xf>
    <xf numFmtId="0" fontId="23" fillId="0" borderId="6" xfId="4" applyFont="1" applyBorder="1" applyAlignment="1">
      <alignment horizontal="center"/>
    </xf>
    <xf numFmtId="0" fontId="2" fillId="0" borderId="0" xfId="4" applyBorder="1" applyAlignment="1">
      <alignment horizontal="left"/>
    </xf>
    <xf numFmtId="164" fontId="4" fillId="0" borderId="1" xfId="4" applyNumberFormat="1" applyFont="1" applyBorder="1"/>
    <xf numFmtId="164" fontId="4" fillId="0" borderId="2" xfId="4" applyNumberFormat="1" applyFont="1" applyBorder="1"/>
    <xf numFmtId="0" fontId="8" fillId="0" borderId="0" xfId="4" applyFont="1" applyBorder="1"/>
    <xf numFmtId="3" fontId="4" fillId="0" borderId="2" xfId="4" applyNumberFormat="1" applyFont="1" applyBorder="1" applyAlignment="1">
      <alignment horizontal="right"/>
    </xf>
    <xf numFmtId="0" fontId="40" fillId="0" borderId="0" xfId="4" applyFont="1" applyBorder="1"/>
    <xf numFmtId="164" fontId="4" fillId="0" borderId="5" xfId="4" applyNumberFormat="1" applyFont="1" applyBorder="1"/>
    <xf numFmtId="164" fontId="4" fillId="0" borderId="0" xfId="4" applyNumberFormat="1" applyFont="1" applyBorder="1"/>
    <xf numFmtId="164" fontId="4" fillId="0" borderId="3" xfId="4" applyNumberFormat="1" applyFont="1" applyBorder="1"/>
    <xf numFmtId="3" fontId="4" fillId="0" borderId="0" xfId="4" applyNumberFormat="1" applyFont="1" applyBorder="1"/>
    <xf numFmtId="3" fontId="4" fillId="0" borderId="3" xfId="4" applyNumberFormat="1" applyFont="1" applyBorder="1"/>
    <xf numFmtId="3" fontId="4" fillId="0" borderId="3" xfId="4" applyNumberFormat="1" applyFont="1" applyBorder="1" applyAlignment="1">
      <alignment horizontal="right"/>
    </xf>
    <xf numFmtId="0" fontId="41" fillId="0" borderId="0" xfId="4" applyFont="1" applyBorder="1"/>
    <xf numFmtId="0" fontId="41" fillId="0" borderId="0" xfId="4" quotePrefix="1" applyFont="1" applyBorder="1" applyAlignment="1">
      <alignment horizontal="left"/>
    </xf>
    <xf numFmtId="0" fontId="8" fillId="0" borderId="0" xfId="4" applyFont="1" applyFill="1" applyBorder="1"/>
    <xf numFmtId="0" fontId="30" fillId="0" borderId="0" xfId="4" applyFont="1" applyBorder="1"/>
    <xf numFmtId="0" fontId="30" fillId="0" borderId="0" xfId="4" quotePrefix="1" applyFont="1" applyBorder="1" applyAlignment="1">
      <alignment horizontal="left"/>
    </xf>
    <xf numFmtId="0" fontId="42" fillId="0" borderId="0" xfId="4" applyFont="1" applyBorder="1"/>
    <xf numFmtId="0" fontId="42" fillId="0" borderId="0" xfId="4" quotePrefix="1" applyFont="1" applyBorder="1" applyAlignment="1">
      <alignment horizontal="left"/>
    </xf>
    <xf numFmtId="0" fontId="29" fillId="0" borderId="0" xfId="4" applyFont="1" applyBorder="1"/>
    <xf numFmtId="0" fontId="34" fillId="3" borderId="0" xfId="4" applyFont="1" applyFill="1" applyBorder="1"/>
    <xf numFmtId="0" fontId="2" fillId="0" borderId="0" xfId="4" quotePrefix="1" applyBorder="1"/>
    <xf numFmtId="3" fontId="31" fillId="0" borderId="5" xfId="4" applyNumberFormat="1" applyFont="1" applyBorder="1"/>
    <xf numFmtId="3" fontId="31" fillId="0" borderId="0" xfId="4" applyNumberFormat="1" applyFont="1" applyBorder="1"/>
    <xf numFmtId="3" fontId="31" fillId="0" borderId="3" xfId="4" applyNumberFormat="1" applyFont="1" applyBorder="1"/>
    <xf numFmtId="2" fontId="4" fillId="0" borderId="3" xfId="4" applyNumberFormat="1" applyFont="1" applyBorder="1" applyAlignment="1">
      <alignment horizontal="right"/>
    </xf>
    <xf numFmtId="0" fontId="34" fillId="3" borderId="0" xfId="4" applyFont="1" applyFill="1" applyBorder="1" applyAlignment="1">
      <alignment horizontal="left"/>
    </xf>
    <xf numFmtId="0" fontId="2" fillId="0" borderId="0" xfId="4" quotePrefix="1" applyBorder="1" applyAlignment="1">
      <alignment horizontal="left"/>
    </xf>
    <xf numFmtId="0" fontId="8" fillId="0" borderId="0" xfId="4" quotePrefix="1" applyFont="1" applyFill="1" applyBorder="1" applyAlignment="1">
      <alignment horizontal="left"/>
    </xf>
    <xf numFmtId="0" fontId="34" fillId="3" borderId="0" xfId="4" quotePrefix="1" applyFont="1" applyFill="1" applyBorder="1" applyAlignment="1">
      <alignment horizontal="left"/>
    </xf>
    <xf numFmtId="0" fontId="5" fillId="0" borderId="0" xfId="4" quotePrefix="1" applyFont="1" applyBorder="1" applyAlignment="1">
      <alignment horizontal="left"/>
    </xf>
    <xf numFmtId="173" fontId="29" fillId="0" borderId="0" xfId="4" applyNumberFormat="1" applyFont="1" applyProtection="1"/>
    <xf numFmtId="2" fontId="31" fillId="0" borderId="0" xfId="4" quotePrefix="1" applyNumberFormat="1" applyFont="1" applyBorder="1" applyAlignment="1">
      <alignment horizontal="right"/>
    </xf>
    <xf numFmtId="2" fontId="31" fillId="0" borderId="3" xfId="4" applyNumberFormat="1" applyFont="1" applyBorder="1" applyAlignment="1">
      <alignment horizontal="right"/>
    </xf>
    <xf numFmtId="3" fontId="32" fillId="0" borderId="0" xfId="4" applyNumberFormat="1" applyFont="1" applyBorder="1"/>
    <xf numFmtId="3" fontId="32" fillId="0" borderId="0" xfId="4" quotePrefix="1" applyNumberFormat="1" applyFont="1" applyBorder="1" applyAlignment="1">
      <alignment horizontal="right"/>
    </xf>
    <xf numFmtId="0" fontId="25" fillId="0" borderId="19" xfId="4" applyFont="1" applyFill="1" applyBorder="1"/>
    <xf numFmtId="164" fontId="31" fillId="0" borderId="6" xfId="4" applyNumberFormat="1" applyFont="1" applyBorder="1"/>
    <xf numFmtId="164" fontId="4" fillId="0" borderId="20" xfId="4" applyNumberFormat="1" applyFont="1" applyBorder="1"/>
    <xf numFmtId="164" fontId="4" fillId="0" borderId="17" xfId="4" applyNumberFormat="1" applyFont="1" applyBorder="1"/>
    <xf numFmtId="0" fontId="5" fillId="0" borderId="0" xfId="4" quotePrefix="1" applyFont="1" applyBorder="1"/>
    <xf numFmtId="0" fontId="55" fillId="0" borderId="19" xfId="4" applyFont="1" applyBorder="1"/>
    <xf numFmtId="0" fontId="4" fillId="0" borderId="0" xfId="4" quotePrefix="1" applyFont="1" applyBorder="1"/>
    <xf numFmtId="0" fontId="6" fillId="0" borderId="12" xfId="4" applyFont="1" applyBorder="1"/>
    <xf numFmtId="0" fontId="10" fillId="0" borderId="13" xfId="4" applyFont="1" applyBorder="1"/>
    <xf numFmtId="0" fontId="6" fillId="0" borderId="16" xfId="4" applyFont="1" applyBorder="1"/>
    <xf numFmtId="0" fontId="4" fillId="0" borderId="12" xfId="4" applyFont="1" applyBorder="1"/>
    <xf numFmtId="0" fontId="8" fillId="0" borderId="0" xfId="4" applyFont="1" applyBorder="1" applyAlignment="1">
      <alignment horizontal="center"/>
    </xf>
    <xf numFmtId="0" fontId="7" fillId="0" borderId="6" xfId="4" applyFont="1" applyBorder="1" applyAlignment="1">
      <alignment horizontal="right"/>
    </xf>
    <xf numFmtId="170" fontId="4" fillId="0" borderId="1" xfId="4" applyNumberFormat="1" applyFont="1" applyBorder="1" applyAlignment="1">
      <alignment horizontal="right"/>
    </xf>
    <xf numFmtId="170" fontId="4" fillId="0" borderId="2" xfId="4" applyNumberFormat="1" applyFont="1" applyBorder="1" applyAlignment="1">
      <alignment horizontal="right"/>
    </xf>
    <xf numFmtId="170" fontId="4" fillId="0" borderId="0" xfId="4" applyNumberFormat="1" applyFont="1" applyBorder="1" applyAlignment="1">
      <alignment horizontal="right"/>
    </xf>
    <xf numFmtId="170" fontId="9" fillId="0" borderId="0" xfId="4" applyNumberFormat="1" applyFont="1" applyBorder="1" applyAlignment="1">
      <alignment horizontal="right"/>
    </xf>
    <xf numFmtId="165" fontId="4" fillId="0" borderId="0" xfId="4" applyNumberFormat="1" applyFont="1"/>
    <xf numFmtId="170" fontId="4" fillId="0" borderId="3" xfId="4" applyNumberFormat="1" applyFont="1" applyBorder="1" applyAlignment="1">
      <alignment horizontal="right"/>
    </xf>
    <xf numFmtId="170" fontId="4" fillId="0" borderId="0" xfId="4" applyNumberFormat="1" applyFont="1" applyFill="1" applyBorder="1" applyAlignment="1">
      <alignment horizontal="right"/>
    </xf>
    <xf numFmtId="170" fontId="4" fillId="0" borderId="3" xfId="4" applyNumberFormat="1" applyFont="1" applyFill="1" applyBorder="1" applyAlignment="1">
      <alignment horizontal="right"/>
    </xf>
    <xf numFmtId="170" fontId="9" fillId="0" borderId="0" xfId="4" applyNumberFormat="1" applyFont="1" applyFill="1" applyBorder="1" applyAlignment="1">
      <alignment horizontal="right"/>
    </xf>
    <xf numFmtId="1" fontId="4" fillId="0" borderId="0" xfId="4" applyNumberFormat="1" applyFont="1" applyFill="1" applyBorder="1" applyAlignment="1">
      <alignment horizontal="right"/>
    </xf>
    <xf numFmtId="1" fontId="4" fillId="0" borderId="3" xfId="4" applyNumberFormat="1" applyFont="1" applyBorder="1" applyAlignment="1">
      <alignment horizontal="right"/>
    </xf>
    <xf numFmtId="3" fontId="4" fillId="0" borderId="0" xfId="4" applyNumberFormat="1" applyFont="1" applyFill="1" applyBorder="1" applyAlignment="1">
      <alignment horizontal="right"/>
    </xf>
    <xf numFmtId="3" fontId="4" fillId="0" borderId="3" xfId="4" applyNumberFormat="1" applyFont="1" applyFill="1" applyBorder="1" applyAlignment="1">
      <alignment horizontal="right"/>
    </xf>
    <xf numFmtId="169" fontId="4" fillId="0" borderId="0" xfId="4" applyNumberFormat="1" applyFont="1" applyFill="1" applyBorder="1" applyAlignment="1">
      <alignment horizontal="right"/>
    </xf>
    <xf numFmtId="169" fontId="4" fillId="0" borderId="3" xfId="4" applyNumberFormat="1" applyFont="1" applyBorder="1" applyAlignment="1">
      <alignment horizontal="right"/>
    </xf>
    <xf numFmtId="169" fontId="4" fillId="0" borderId="0" xfId="4" applyNumberFormat="1" applyFont="1" applyBorder="1" applyAlignment="1">
      <alignment horizontal="right"/>
    </xf>
    <xf numFmtId="168" fontId="4" fillId="0" borderId="22" xfId="4" applyNumberFormat="1" applyFont="1" applyBorder="1" applyAlignment="1">
      <alignment horizontal="right"/>
    </xf>
    <xf numFmtId="170" fontId="4" fillId="0" borderId="5" xfId="4" applyNumberFormat="1" applyFont="1" applyBorder="1" applyAlignment="1">
      <alignment horizontal="right"/>
    </xf>
    <xf numFmtId="0" fontId="8" fillId="0" borderId="0" xfId="4" applyFont="1"/>
    <xf numFmtId="0" fontId="5" fillId="3" borderId="0" xfId="4" applyFont="1" applyFill="1"/>
    <xf numFmtId="0" fontId="5" fillId="0" borderId="23" xfId="4" applyFont="1" applyBorder="1" applyAlignment="1">
      <alignment horizontal="centerContinuous"/>
    </xf>
    <xf numFmtId="0" fontId="4" fillId="0" borderId="24" xfId="4" applyFont="1" applyBorder="1" applyAlignment="1">
      <alignment horizontal="centerContinuous"/>
    </xf>
    <xf numFmtId="0" fontId="5" fillId="0" borderId="24" xfId="4" applyFont="1" applyBorder="1" applyAlignment="1">
      <alignment horizontal="centerContinuous"/>
    </xf>
    <xf numFmtId="0" fontId="5" fillId="3" borderId="25" xfId="4" applyFont="1" applyFill="1" applyBorder="1"/>
    <xf numFmtId="0" fontId="4" fillId="0" borderId="26" xfId="4" applyFont="1" applyBorder="1"/>
    <xf numFmtId="0" fontId="5" fillId="0" borderId="27" xfId="4" applyFont="1" applyBorder="1"/>
    <xf numFmtId="0" fontId="4" fillId="0" borderId="28" xfId="4" applyFont="1" applyBorder="1"/>
    <xf numFmtId="0" fontId="5" fillId="0" borderId="28" xfId="4" applyFont="1" applyBorder="1"/>
    <xf numFmtId="0" fontId="5" fillId="3" borderId="28" xfId="4" applyFont="1" applyFill="1" applyBorder="1"/>
    <xf numFmtId="0" fontId="4" fillId="0" borderId="29" xfId="4" applyFont="1" applyBorder="1"/>
    <xf numFmtId="0" fontId="5" fillId="0" borderId="30" xfId="4" applyFont="1" applyBorder="1"/>
    <xf numFmtId="0" fontId="4" fillId="0" borderId="21" xfId="4" applyFont="1" applyBorder="1" applyAlignment="1">
      <alignment horizontal="center"/>
    </xf>
    <xf numFmtId="0" fontId="4" fillId="0" borderId="31" xfId="4" applyFont="1" applyBorder="1"/>
    <xf numFmtId="0" fontId="6" fillId="0" borderId="32" xfId="4" quotePrefix="1" applyFont="1" applyBorder="1" applyAlignment="1">
      <alignment horizontal="left"/>
    </xf>
    <xf numFmtId="0" fontId="4" fillId="3" borderId="0" xfId="4" applyFont="1" applyFill="1" applyBorder="1"/>
    <xf numFmtId="0" fontId="6" fillId="0" borderId="16" xfId="4" quotePrefix="1" applyFont="1" applyBorder="1" applyAlignment="1">
      <alignment horizontal="left"/>
    </xf>
    <xf numFmtId="0" fontId="23" fillId="0" borderId="21" xfId="4" applyFont="1" applyBorder="1" applyAlignment="1">
      <alignment horizontal="center"/>
    </xf>
    <xf numFmtId="0" fontId="23" fillId="0" borderId="22" xfId="4" applyFont="1" applyBorder="1" applyAlignment="1">
      <alignment horizontal="center"/>
    </xf>
    <xf numFmtId="0" fontId="10" fillId="0" borderId="16" xfId="4" applyFont="1" applyBorder="1"/>
    <xf numFmtId="0" fontId="4" fillId="0" borderId="32" xfId="4" applyFont="1" applyBorder="1"/>
    <xf numFmtId="0" fontId="8" fillId="0" borderId="21" xfId="4" applyFont="1" applyBorder="1" applyAlignment="1">
      <alignment horizontal="center"/>
    </xf>
    <xf numFmtId="0" fontId="8" fillId="0" borderId="34" xfId="4" applyFont="1" applyBorder="1" applyAlignment="1">
      <alignment horizontal="center"/>
    </xf>
    <xf numFmtId="0" fontId="23" fillId="0" borderId="34" xfId="4" applyFont="1" applyBorder="1" applyAlignment="1">
      <alignment horizontal="center"/>
    </xf>
    <xf numFmtId="0" fontId="8" fillId="3" borderId="0" xfId="4" applyFont="1" applyFill="1" applyBorder="1" applyAlignment="1">
      <alignment horizontal="center"/>
    </xf>
    <xf numFmtId="0" fontId="4" fillId="0" borderId="35" xfId="4" applyFont="1" applyBorder="1"/>
    <xf numFmtId="10" fontId="31" fillId="0" borderId="1" xfId="4" applyNumberFormat="1" applyFont="1" applyBorder="1" applyAlignment="1">
      <alignment horizontal="right"/>
    </xf>
    <xf numFmtId="10" fontId="31" fillId="4" borderId="1" xfId="4" applyNumberFormat="1" applyFont="1" applyFill="1" applyBorder="1" applyAlignment="1">
      <alignment horizontal="right"/>
    </xf>
    <xf numFmtId="10" fontId="31" fillId="0" borderId="2" xfId="4" applyNumberFormat="1" applyFont="1" applyBorder="1" applyAlignment="1">
      <alignment horizontal="right"/>
    </xf>
    <xf numFmtId="3" fontId="31" fillId="0" borderId="21" xfId="4" applyNumberFormat="1" applyFont="1" applyBorder="1" applyAlignment="1">
      <alignment horizontal="right"/>
    </xf>
    <xf numFmtId="170" fontId="4" fillId="3" borderId="0" xfId="4" applyNumberFormat="1" applyFont="1" applyFill="1" applyBorder="1" applyAlignment="1">
      <alignment horizontal="right"/>
    </xf>
    <xf numFmtId="10" fontId="32" fillId="0" borderId="0" xfId="4" applyNumberFormat="1" applyFont="1" applyBorder="1"/>
    <xf numFmtId="10" fontId="31" fillId="0" borderId="0" xfId="4" applyNumberFormat="1" applyFont="1" applyBorder="1" applyAlignment="1">
      <alignment horizontal="right"/>
    </xf>
    <xf numFmtId="10" fontId="31" fillId="4" borderId="0" xfId="4" applyNumberFormat="1" applyFont="1" applyFill="1" applyBorder="1" applyAlignment="1">
      <alignment horizontal="right"/>
    </xf>
    <xf numFmtId="10" fontId="31" fillId="0" borderId="3" xfId="4" applyNumberFormat="1" applyFont="1" applyBorder="1" applyAlignment="1">
      <alignment horizontal="right"/>
    </xf>
    <xf numFmtId="3" fontId="31" fillId="0" borderId="22" xfId="4" applyNumberFormat="1" applyFont="1" applyBorder="1" applyAlignment="1">
      <alignment horizontal="right"/>
    </xf>
    <xf numFmtId="10" fontId="31" fillId="4" borderId="3" xfId="4" applyNumberFormat="1" applyFont="1" applyFill="1" applyBorder="1" applyAlignment="1">
      <alignment horizontal="right"/>
    </xf>
    <xf numFmtId="168" fontId="4" fillId="0" borderId="3" xfId="4" applyNumberFormat="1" applyFont="1" applyBorder="1" applyAlignment="1">
      <alignment horizontal="right"/>
    </xf>
    <xf numFmtId="10" fontId="4" fillId="0" borderId="0" xfId="4" applyNumberFormat="1" applyFont="1" applyBorder="1"/>
    <xf numFmtId="10" fontId="4" fillId="0" borderId="5" xfId="4" applyNumberFormat="1" applyFont="1" applyBorder="1" applyAlignment="1">
      <alignment horizontal="right"/>
    </xf>
    <xf numFmtId="10" fontId="4" fillId="0" borderId="0" xfId="4" applyNumberFormat="1" applyFont="1" applyBorder="1" applyAlignment="1">
      <alignment horizontal="right"/>
    </xf>
    <xf numFmtId="10" fontId="4" fillId="0" borderId="3" xfId="4" applyNumberFormat="1" applyFont="1" applyBorder="1" applyAlignment="1">
      <alignment horizontal="right"/>
    </xf>
    <xf numFmtId="10" fontId="31" fillId="0" borderId="0" xfId="4" applyNumberFormat="1" applyFont="1" applyFill="1" applyBorder="1" applyAlignment="1">
      <alignment horizontal="right"/>
    </xf>
    <xf numFmtId="0" fontId="22" fillId="3" borderId="0" xfId="4" applyFont="1" applyFill="1" applyBorder="1"/>
    <xf numFmtId="3" fontId="4" fillId="0" borderId="22" xfId="4" applyNumberFormat="1" applyFont="1" applyBorder="1" applyAlignment="1">
      <alignment horizontal="right"/>
    </xf>
    <xf numFmtId="167" fontId="4" fillId="0" borderId="0" xfId="4" applyNumberFormat="1" applyFont="1" applyBorder="1" applyAlignment="1">
      <alignment horizontal="right"/>
    </xf>
    <xf numFmtId="170" fontId="11" fillId="0" borderId="0" xfId="4" applyNumberFormat="1" applyFont="1" applyBorder="1" applyAlignment="1">
      <alignment horizontal="right"/>
    </xf>
    <xf numFmtId="0" fontId="32" fillId="0" borderId="0" xfId="4" applyFont="1" applyBorder="1"/>
    <xf numFmtId="0" fontId="6" fillId="0" borderId="16" xfId="4" applyFont="1" applyBorder="1" applyAlignment="1">
      <alignment horizontal="left"/>
    </xf>
    <xf numFmtId="0" fontId="5" fillId="0" borderId="13" xfId="4" applyFont="1" applyBorder="1"/>
    <xf numFmtId="167" fontId="4" fillId="0" borderId="14" xfId="4" applyNumberFormat="1" applyFont="1" applyBorder="1" applyAlignment="1">
      <alignment horizontal="right"/>
    </xf>
    <xf numFmtId="0" fontId="4" fillId="0" borderId="30" xfId="4" applyFont="1" applyBorder="1"/>
    <xf numFmtId="0" fontId="4" fillId="0" borderId="34" xfId="4" applyFont="1" applyBorder="1" applyAlignment="1">
      <alignment horizontal="center"/>
    </xf>
    <xf numFmtId="167" fontId="4" fillId="0" borderId="21" xfId="4" applyNumberFormat="1" applyFont="1" applyBorder="1"/>
    <xf numFmtId="10" fontId="4" fillId="0" borderId="4" xfId="4" applyNumberFormat="1" applyFont="1" applyBorder="1" applyAlignment="1">
      <alignment horizontal="right"/>
    </xf>
    <xf numFmtId="10" fontId="4" fillId="0" borderId="1" xfId="4" applyNumberFormat="1" applyFont="1" applyBorder="1" applyAlignment="1">
      <alignment horizontal="right"/>
    </xf>
    <xf numFmtId="10" fontId="4" fillId="0" borderId="2" xfId="4" applyNumberFormat="1" applyFont="1" applyBorder="1" applyAlignment="1">
      <alignment horizontal="right"/>
    </xf>
    <xf numFmtId="10" fontId="4" fillId="0" borderId="0" xfId="4" applyNumberFormat="1" applyFont="1" applyFill="1" applyBorder="1" applyAlignment="1"/>
    <xf numFmtId="167" fontId="4" fillId="0" borderId="22" xfId="4" applyNumberFormat="1" applyFont="1" applyBorder="1"/>
    <xf numFmtId="9" fontId="4" fillId="0" borderId="0" xfId="4" applyNumberFormat="1" applyFont="1" applyBorder="1" applyAlignment="1">
      <alignment horizontal="right"/>
    </xf>
    <xf numFmtId="10" fontId="31" fillId="0" borderId="5" xfId="4" applyNumberFormat="1" applyFont="1" applyBorder="1" applyAlignment="1">
      <alignment horizontal="right"/>
    </xf>
    <xf numFmtId="167" fontId="4" fillId="0" borderId="0" xfId="4" applyNumberFormat="1" applyFont="1" applyFill="1" applyBorder="1" applyAlignment="1"/>
    <xf numFmtId="167" fontId="4" fillId="0" borderId="22" xfId="4" quotePrefix="1" applyNumberFormat="1" applyFont="1" applyBorder="1" applyAlignment="1">
      <alignment horizontal="right"/>
    </xf>
    <xf numFmtId="10" fontId="4" fillId="0" borderId="0" xfId="4" quotePrefix="1" applyNumberFormat="1" applyFont="1" applyBorder="1" applyAlignment="1">
      <alignment horizontal="left"/>
    </xf>
    <xf numFmtId="168" fontId="4" fillId="0" borderId="0" xfId="2" applyNumberFormat="1" applyFont="1" applyBorder="1"/>
    <xf numFmtId="168" fontId="4" fillId="0" borderId="0" xfId="2" applyNumberFormat="1" applyFont="1"/>
    <xf numFmtId="10" fontId="22" fillId="0" borderId="0" xfId="4" applyNumberFormat="1" applyFont="1" applyFill="1" applyBorder="1" applyAlignment="1"/>
    <xf numFmtId="10" fontId="22" fillId="0" borderId="0" xfId="4" quotePrefix="1" applyNumberFormat="1" applyFont="1" applyFill="1" applyBorder="1" applyAlignment="1">
      <alignment horizontal="right"/>
    </xf>
    <xf numFmtId="167" fontId="22" fillId="0" borderId="22" xfId="4" quotePrefix="1" applyNumberFormat="1" applyFont="1" applyBorder="1" applyAlignment="1">
      <alignment horizontal="right"/>
    </xf>
    <xf numFmtId="0" fontId="44" fillId="0" borderId="5" xfId="4" applyFont="1" applyFill="1" applyBorder="1"/>
    <xf numFmtId="10" fontId="39" fillId="0" borderId="0" xfId="4" applyNumberFormat="1" applyFont="1" applyBorder="1" applyAlignment="1">
      <alignment horizontal="right"/>
    </xf>
    <xf numFmtId="169" fontId="32" fillId="0" borderId="0" xfId="4" applyNumberFormat="1" applyFont="1" applyBorder="1"/>
    <xf numFmtId="0" fontId="25" fillId="0" borderId="0" xfId="4" applyFont="1" applyFill="1" applyBorder="1"/>
    <xf numFmtId="10" fontId="32" fillId="0" borderId="0" xfId="4" applyNumberFormat="1" applyFont="1" applyFill="1" applyBorder="1" applyAlignment="1"/>
    <xf numFmtId="10" fontId="32" fillId="2" borderId="0" xfId="4" quotePrefix="1" applyNumberFormat="1" applyFont="1" applyFill="1" applyBorder="1" applyAlignment="1">
      <alignment horizontal="right"/>
    </xf>
    <xf numFmtId="167" fontId="31" fillId="2" borderId="34" xfId="4" quotePrefix="1" applyNumberFormat="1" applyFont="1" applyFill="1" applyBorder="1" applyAlignment="1">
      <alignment horizontal="right"/>
    </xf>
    <xf numFmtId="0" fontId="44" fillId="0" borderId="0" xfId="4" applyFont="1" applyFill="1" applyBorder="1"/>
    <xf numFmtId="10" fontId="4" fillId="0" borderId="0" xfId="4" applyNumberFormat="1" applyFont="1"/>
    <xf numFmtId="0" fontId="4" fillId="0" borderId="0" xfId="4" quotePrefix="1" applyFont="1" applyBorder="1" applyAlignment="1">
      <alignment horizontal="left"/>
    </xf>
    <xf numFmtId="0" fontId="6" fillId="0" borderId="32" xfId="4" applyFont="1" applyBorder="1" applyAlignment="1">
      <alignment horizontal="left"/>
    </xf>
    <xf numFmtId="10" fontId="4" fillId="0" borderId="13" xfId="4" applyNumberFormat="1" applyFont="1" applyBorder="1"/>
    <xf numFmtId="10" fontId="4" fillId="0" borderId="36" xfId="4" applyNumberFormat="1" applyFont="1" applyBorder="1"/>
    <xf numFmtId="167" fontId="4" fillId="0" borderId="0" xfId="4" quotePrefix="1" applyNumberFormat="1" applyFont="1" applyAlignment="1">
      <alignment horizontal="left"/>
    </xf>
    <xf numFmtId="0" fontId="4" fillId="3" borderId="0" xfId="4" applyFont="1" applyFill="1"/>
    <xf numFmtId="10" fontId="4" fillId="0" borderId="14" xfId="4" applyNumberFormat="1" applyFont="1" applyBorder="1"/>
    <xf numFmtId="0" fontId="4" fillId="0" borderId="37" xfId="4" applyFont="1" applyBorder="1" applyAlignment="1">
      <alignment horizontal="center"/>
    </xf>
    <xf numFmtId="0" fontId="4" fillId="0" borderId="38" xfId="4" applyFont="1" applyBorder="1" applyAlignment="1">
      <alignment horizontal="center"/>
    </xf>
    <xf numFmtId="0" fontId="2" fillId="0" borderId="39" xfId="4" applyBorder="1"/>
    <xf numFmtId="0" fontId="4" fillId="0" borderId="40" xfId="4" applyFont="1" applyBorder="1"/>
    <xf numFmtId="167" fontId="2" fillId="0" borderId="0" xfId="4" applyNumberFormat="1"/>
    <xf numFmtId="0" fontId="5" fillId="0" borderId="41" xfId="4" applyFont="1" applyBorder="1" applyAlignment="1">
      <alignment horizontal="center"/>
    </xf>
    <xf numFmtId="10" fontId="4" fillId="0" borderId="4" xfId="4" applyNumberFormat="1" applyFont="1" applyBorder="1" applyAlignment="1">
      <alignment horizontal="centerContinuous"/>
    </xf>
    <xf numFmtId="0" fontId="4" fillId="0" borderId="4" xfId="4" applyFont="1" applyBorder="1"/>
    <xf numFmtId="0" fontId="4" fillId="0" borderId="0" xfId="4" quotePrefix="1" applyFont="1"/>
    <xf numFmtId="0" fontId="4" fillId="0" borderId="22" xfId="4" applyFont="1" applyBorder="1" applyAlignment="1">
      <alignment horizontal="center"/>
    </xf>
    <xf numFmtId="0" fontId="49" fillId="0" borderId="42" xfId="4" applyFont="1" applyBorder="1" applyAlignment="1">
      <alignment horizontal="center"/>
    </xf>
    <xf numFmtId="0" fontId="11" fillId="0" borderId="35" xfId="4" applyFont="1" applyBorder="1" applyAlignment="1">
      <alignment horizontal="centerContinuous"/>
    </xf>
    <xf numFmtId="0" fontId="11" fillId="0" borderId="43" xfId="4" applyFont="1" applyBorder="1" applyAlignment="1">
      <alignment horizontal="centerContinuous"/>
    </xf>
    <xf numFmtId="9" fontId="12" fillId="0" borderId="42" xfId="4" applyNumberFormat="1" applyFont="1" applyBorder="1" applyAlignment="1">
      <alignment horizontal="center"/>
    </xf>
    <xf numFmtId="9" fontId="12" fillId="0" borderId="44" xfId="4" applyNumberFormat="1" applyFont="1" applyBorder="1" applyAlignment="1">
      <alignment horizontal="center"/>
    </xf>
    <xf numFmtId="0" fontId="11" fillId="0" borderId="0" xfId="4" applyFont="1" applyBorder="1" applyAlignment="1">
      <alignment horizontal="left"/>
    </xf>
    <xf numFmtId="10" fontId="4" fillId="0" borderId="35" xfId="4" applyNumberFormat="1" applyFont="1" applyBorder="1" applyAlignment="1">
      <alignment horizontal="centerContinuous"/>
    </xf>
    <xf numFmtId="0" fontId="4" fillId="0" borderId="20" xfId="4" applyFont="1" applyBorder="1"/>
    <xf numFmtId="0" fontId="4" fillId="0" borderId="17" xfId="4" applyFont="1" applyBorder="1"/>
    <xf numFmtId="0" fontId="4" fillId="0" borderId="45" xfId="4" applyFont="1" applyBorder="1" applyAlignment="1">
      <alignment horizontal="center"/>
    </xf>
    <xf numFmtId="169" fontId="11" fillId="0" borderId="6" xfId="4" applyNumberFormat="1" applyFont="1" applyBorder="1"/>
    <xf numFmtId="169" fontId="11" fillId="0" borderId="46" xfId="4" applyNumberFormat="1" applyFont="1" applyBorder="1" applyAlignment="1">
      <alignment horizontal="center"/>
    </xf>
    <xf numFmtId="0" fontId="12" fillId="0" borderId="45" xfId="4" applyFont="1" applyBorder="1" applyAlignment="1">
      <alignment horizontal="center"/>
    </xf>
    <xf numFmtId="0" fontId="12" fillId="0" borderId="47" xfId="4" applyFont="1" applyBorder="1" applyAlignment="1">
      <alignment horizontal="center"/>
    </xf>
    <xf numFmtId="169" fontId="11" fillId="0" borderId="0" xfId="4" applyNumberFormat="1" applyFont="1" applyBorder="1" applyAlignment="1">
      <alignment horizontal="center"/>
    </xf>
    <xf numFmtId="0" fontId="4" fillId="0" borderId="16" xfId="4" applyFont="1" applyBorder="1" applyAlignment="1">
      <alignment horizontal="center"/>
    </xf>
    <xf numFmtId="0" fontId="4" fillId="0" borderId="14" xfId="4" applyFont="1" applyBorder="1" applyAlignment="1">
      <alignment horizontal="center"/>
    </xf>
    <xf numFmtId="0" fontId="4" fillId="0" borderId="6" xfId="4" applyFont="1" applyBorder="1"/>
    <xf numFmtId="3" fontId="4" fillId="0" borderId="34" xfId="4" applyNumberFormat="1" applyFont="1" applyBorder="1"/>
    <xf numFmtId="0" fontId="2" fillId="0" borderId="14" xfId="4" applyBorder="1"/>
    <xf numFmtId="0" fontId="2" fillId="0" borderId="13" xfId="4" applyBorder="1"/>
    <xf numFmtId="2" fontId="11" fillId="0" borderId="0" xfId="4" applyNumberFormat="1" applyFont="1"/>
    <xf numFmtId="0" fontId="15" fillId="0" borderId="0" xfId="4" applyNumberFormat="1" applyFont="1" applyBorder="1"/>
    <xf numFmtId="0" fontId="4" fillId="0" borderId="21" xfId="4" applyFont="1" applyBorder="1"/>
    <xf numFmtId="0" fontId="53" fillId="0" borderId="0" xfId="4" applyFont="1"/>
    <xf numFmtId="0" fontId="2" fillId="0" borderId="1" xfId="4" applyBorder="1"/>
    <xf numFmtId="164" fontId="4" fillId="0" borderId="0" xfId="4" applyNumberFormat="1" applyFont="1"/>
    <xf numFmtId="0" fontId="4" fillId="0" borderId="22" xfId="4" applyFont="1" applyBorder="1"/>
    <xf numFmtId="0" fontId="4" fillId="0" borderId="3" xfId="4" applyFont="1" applyBorder="1"/>
    <xf numFmtId="0" fontId="22" fillId="0" borderId="14" xfId="4" applyFont="1" applyBorder="1"/>
    <xf numFmtId="0" fontId="4" fillId="0" borderId="34" xfId="4" applyFont="1" applyBorder="1"/>
    <xf numFmtId="0" fontId="4" fillId="0" borderId="5" xfId="4" applyFont="1" applyBorder="1"/>
    <xf numFmtId="0" fontId="11" fillId="0" borderId="0" xfId="4" applyNumberFormat="1" applyFont="1" applyBorder="1"/>
    <xf numFmtId="3" fontId="4" fillId="0" borderId="22" xfId="4" applyNumberFormat="1" applyFont="1" applyBorder="1"/>
    <xf numFmtId="169" fontId="11" fillId="0" borderId="0" xfId="4" applyNumberFormat="1" applyFont="1" applyBorder="1"/>
    <xf numFmtId="3" fontId="4" fillId="0" borderId="21" xfId="4" applyNumberFormat="1" applyFont="1" applyBorder="1"/>
    <xf numFmtId="3" fontId="31" fillId="0" borderId="21" xfId="4" applyNumberFormat="1" applyFont="1" applyBorder="1"/>
    <xf numFmtId="3" fontId="31" fillId="0" borderId="22" xfId="4" applyNumberFormat="1" applyFont="1" applyBorder="1"/>
    <xf numFmtId="0" fontId="2" fillId="0" borderId="22" xfId="4" applyBorder="1"/>
    <xf numFmtId="0" fontId="2" fillId="0" borderId="22" xfId="4" applyFont="1" applyBorder="1"/>
    <xf numFmtId="171" fontId="4" fillId="0" borderId="0" xfId="4" applyNumberFormat="1" applyFont="1" applyBorder="1"/>
    <xf numFmtId="0" fontId="32" fillId="3" borderId="0" xfId="4" applyFont="1" applyFill="1"/>
    <xf numFmtId="0" fontId="4" fillId="0" borderId="0" xfId="4" applyNumberFormat="1" applyFont="1" applyBorder="1"/>
    <xf numFmtId="0" fontId="39" fillId="0" borderId="0" xfId="4" applyFont="1" applyBorder="1" applyAlignment="1">
      <alignment horizontal="left"/>
    </xf>
    <xf numFmtId="0" fontId="2" fillId="0" borderId="0" xfId="4" applyBorder="1" applyAlignment="1">
      <alignment horizontal="center"/>
    </xf>
    <xf numFmtId="164" fontId="22" fillId="0" borderId="0" xfId="4" applyNumberFormat="1" applyFont="1" applyBorder="1"/>
    <xf numFmtId="164" fontId="31" fillId="0" borderId="0" xfId="4" applyNumberFormat="1" applyFont="1" applyBorder="1"/>
    <xf numFmtId="2" fontId="22" fillId="0" borderId="13" xfId="4" applyNumberFormat="1" applyFont="1" applyBorder="1" applyAlignment="1">
      <alignment horizontal="center"/>
    </xf>
    <xf numFmtId="0" fontId="4" fillId="0" borderId="0" xfId="4" applyFont="1" applyBorder="1" applyAlignment="1">
      <alignment horizontal="right"/>
    </xf>
    <xf numFmtId="0" fontId="8" fillId="0" borderId="35" xfId="4" applyFont="1" applyFill="1" applyBorder="1"/>
    <xf numFmtId="0" fontId="4" fillId="0" borderId="0" xfId="4" applyFont="1" applyAlignment="1">
      <alignment horizontal="right"/>
    </xf>
    <xf numFmtId="2" fontId="4" fillId="0" borderId="20" xfId="4" applyNumberFormat="1" applyFont="1" applyBorder="1"/>
    <xf numFmtId="2" fontId="9" fillId="0" borderId="20" xfId="4" applyNumberFormat="1" applyFont="1" applyBorder="1"/>
    <xf numFmtId="2" fontId="4" fillId="0" borderId="0" xfId="4" applyNumberFormat="1" applyFont="1" applyAlignment="1">
      <alignment horizontal="right"/>
    </xf>
    <xf numFmtId="169" fontId="4" fillId="0" borderId="20" xfId="4" applyNumberFormat="1" applyFont="1" applyBorder="1"/>
    <xf numFmtId="0" fontId="16" fillId="0" borderId="16" xfId="4" applyFont="1" applyBorder="1"/>
    <xf numFmtId="0" fontId="10" fillId="0" borderId="14" xfId="4" applyFont="1" applyBorder="1"/>
    <xf numFmtId="0" fontId="4" fillId="3" borderId="16" xfId="4" applyFont="1" applyFill="1" applyBorder="1"/>
    <xf numFmtId="0" fontId="5" fillId="0" borderId="14" xfId="4" applyFont="1" applyBorder="1"/>
    <xf numFmtId="0" fontId="5" fillId="0" borderId="0" xfId="4" applyFont="1" applyAlignment="1">
      <alignment horizontal="center"/>
    </xf>
    <xf numFmtId="0" fontId="16" fillId="0" borderId="16" xfId="4" quotePrefix="1" applyFont="1" applyBorder="1" applyAlignment="1">
      <alignment horizontal="left"/>
    </xf>
    <xf numFmtId="0" fontId="4" fillId="0" borderId="6" xfId="4" applyFont="1" applyBorder="1" applyAlignment="1">
      <alignment horizontal="centerContinuous"/>
    </xf>
    <xf numFmtId="0" fontId="4" fillId="0" borderId="14" xfId="4" applyFont="1" applyBorder="1" applyAlignment="1">
      <alignment horizontal="centerContinuous"/>
    </xf>
    <xf numFmtId="0" fontId="7" fillId="0" borderId="6" xfId="4" applyFont="1" applyBorder="1" applyAlignment="1">
      <alignment horizontal="center"/>
    </xf>
    <xf numFmtId="164" fontId="31" fillId="0" borderId="4" xfId="4" applyNumberFormat="1" applyFont="1" applyBorder="1"/>
    <xf numFmtId="164" fontId="31" fillId="0" borderId="1" xfId="4" applyNumberFormat="1" applyFont="1" applyBorder="1"/>
    <xf numFmtId="164" fontId="31" fillId="1" borderId="1" xfId="4" applyNumberFormat="1" applyFont="1" applyFill="1" applyBorder="1"/>
    <xf numFmtId="164" fontId="31" fillId="0" borderId="2" xfId="4" applyNumberFormat="1" applyFont="1" applyBorder="1"/>
    <xf numFmtId="3" fontId="31" fillId="0" borderId="4" xfId="4" applyNumberFormat="1" applyFont="1" applyBorder="1"/>
    <xf numFmtId="3" fontId="31" fillId="0" borderId="2" xfId="4" applyNumberFormat="1" applyFont="1" applyBorder="1"/>
    <xf numFmtId="3" fontId="31" fillId="0" borderId="1" xfId="4" applyNumberFormat="1" applyFont="1" applyBorder="1"/>
    <xf numFmtId="3" fontId="31" fillId="1" borderId="1" xfId="4" applyNumberFormat="1" applyFont="1" applyFill="1" applyBorder="1"/>
    <xf numFmtId="0" fontId="47" fillId="0" borderId="21" xfId="4" applyFont="1" applyFill="1" applyBorder="1"/>
    <xf numFmtId="0" fontId="8" fillId="0" borderId="22" xfId="4" applyFont="1" applyBorder="1" applyAlignment="1">
      <alignment horizontal="center"/>
    </xf>
    <xf numFmtId="164" fontId="31" fillId="0" borderId="5" xfId="4" applyNumberFormat="1" applyFont="1" applyBorder="1"/>
    <xf numFmtId="164" fontId="31" fillId="1" borderId="0" xfId="4" applyNumberFormat="1" applyFont="1" applyFill="1" applyBorder="1"/>
    <xf numFmtId="164" fontId="31" fillId="0" borderId="3" xfId="4" applyNumberFormat="1" applyFont="1" applyBorder="1"/>
    <xf numFmtId="3" fontId="31" fillId="1" borderId="0" xfId="4" applyNumberFormat="1" applyFont="1" applyFill="1" applyBorder="1"/>
    <xf numFmtId="0" fontId="47" fillId="0" borderId="22" xfId="4" applyFont="1" applyFill="1" applyBorder="1"/>
    <xf numFmtId="0" fontId="8" fillId="0" borderId="22" xfId="4" applyFont="1" applyFill="1" applyBorder="1" applyAlignment="1">
      <alignment horizontal="center"/>
    </xf>
    <xf numFmtId="0" fontId="47" fillId="0" borderId="34" xfId="4" quotePrefix="1" applyFont="1" applyFill="1" applyBorder="1" applyAlignment="1">
      <alignment horizontal="left"/>
    </xf>
    <xf numFmtId="164" fontId="31" fillId="1" borderId="3" xfId="4" applyNumberFormat="1" applyFont="1" applyFill="1" applyBorder="1"/>
    <xf numFmtId="3" fontId="31" fillId="1" borderId="3" xfId="4" applyNumberFormat="1" applyFont="1" applyFill="1" applyBorder="1"/>
    <xf numFmtId="0" fontId="48" fillId="0" borderId="34" xfId="4" applyFont="1" applyBorder="1"/>
    <xf numFmtId="0" fontId="25" fillId="0" borderId="22" xfId="4" applyFont="1" applyFill="1" applyBorder="1" applyAlignment="1">
      <alignment horizontal="center"/>
    </xf>
    <xf numFmtId="164" fontId="39" fillId="0" borderId="0" xfId="4" applyNumberFormat="1" applyFont="1" applyBorder="1"/>
    <xf numFmtId="0" fontId="39" fillId="3" borderId="0" xfId="4" applyFont="1" applyFill="1" applyBorder="1"/>
    <xf numFmtId="0" fontId="5" fillId="0" borderId="0" xfId="4" quotePrefix="1" applyFont="1" applyAlignment="1">
      <alignment horizontal="left"/>
    </xf>
    <xf numFmtId="0" fontId="5" fillId="0" borderId="0" xfId="4" applyFont="1" applyAlignment="1">
      <alignment horizontal="left"/>
    </xf>
    <xf numFmtId="0" fontId="8" fillId="0" borderId="0" xfId="4" applyFont="1" applyFill="1" applyBorder="1" applyAlignment="1">
      <alignment horizontal="center"/>
    </xf>
    <xf numFmtId="164" fontId="32" fillId="0" borderId="0" xfId="4" applyNumberFormat="1" applyFont="1" applyBorder="1"/>
    <xf numFmtId="1" fontId="17" fillId="0" borderId="0" xfId="4" applyNumberFormat="1" applyFont="1"/>
    <xf numFmtId="3" fontId="4" fillId="0" borderId="0" xfId="4" applyNumberFormat="1" applyFont="1"/>
    <xf numFmtId="0" fontId="16" fillId="0" borderId="48" xfId="4" applyFont="1" applyBorder="1"/>
    <xf numFmtId="0" fontId="4" fillId="0" borderId="49" xfId="4" applyFont="1" applyBorder="1"/>
    <xf numFmtId="0" fontId="4" fillId="0" borderId="50" xfId="4" applyFont="1" applyBorder="1"/>
    <xf numFmtId="0" fontId="4" fillId="0" borderId="51" xfId="4" applyFont="1" applyBorder="1"/>
    <xf numFmtId="0" fontId="4" fillId="0" borderId="52" xfId="4" applyFont="1" applyBorder="1"/>
    <xf numFmtId="0" fontId="4" fillId="0" borderId="0" xfId="4" applyFont="1" applyBorder="1" applyAlignment="1">
      <alignment horizontal="center"/>
    </xf>
    <xf numFmtId="0" fontId="4" fillId="0" borderId="0" xfId="4" applyFont="1" applyBorder="1" applyAlignment="1">
      <alignment horizontal="centerContinuous"/>
    </xf>
    <xf numFmtId="0" fontId="4" fillId="0" borderId="53" xfId="4" applyFont="1" applyBorder="1"/>
    <xf numFmtId="0" fontId="4" fillId="0" borderId="6" xfId="4" applyFont="1" applyBorder="1" applyAlignment="1">
      <alignment horizontal="center"/>
    </xf>
    <xf numFmtId="0" fontId="4" fillId="0" borderId="54" xfId="4" applyFont="1" applyBorder="1"/>
    <xf numFmtId="0" fontId="9" fillId="0" borderId="0" xfId="4" applyNumberFormat="1" applyFont="1" applyBorder="1"/>
    <xf numFmtId="2" fontId="4" fillId="0" borderId="0" xfId="4" applyNumberFormat="1" applyFont="1" applyBorder="1"/>
    <xf numFmtId="2" fontId="31" fillId="0" borderId="0" xfId="4" applyNumberFormat="1" applyFont="1" applyBorder="1"/>
    <xf numFmtId="0" fontId="4" fillId="0" borderId="52" xfId="4" applyFont="1" applyBorder="1" applyAlignment="1">
      <alignment horizontal="left"/>
    </xf>
    <xf numFmtId="0" fontId="44" fillId="0" borderId="55" xfId="4" quotePrefix="1" applyFont="1" applyBorder="1" applyAlignment="1">
      <alignment horizontal="centerContinuous"/>
    </xf>
    <xf numFmtId="3" fontId="39" fillId="0" borderId="40" xfId="4" applyNumberFormat="1" applyFont="1" applyBorder="1" applyAlignment="1">
      <alignment horizontal="centerContinuous"/>
    </xf>
    <xf numFmtId="165" fontId="53" fillId="0" borderId="0" xfId="4" quotePrefix="1" applyNumberFormat="1" applyFont="1" applyBorder="1"/>
    <xf numFmtId="0" fontId="45" fillId="0" borderId="52" xfId="4" applyFont="1" applyBorder="1" applyAlignment="1">
      <alignment horizontal="centerContinuous"/>
    </xf>
    <xf numFmtId="0" fontId="39" fillId="0" borderId="56" xfId="4" applyFont="1" applyBorder="1" applyAlignment="1">
      <alignment horizontal="centerContinuous"/>
    </xf>
    <xf numFmtId="3" fontId="53" fillId="0" borderId="0" xfId="4" quotePrefix="1" applyNumberFormat="1" applyFont="1" applyBorder="1"/>
    <xf numFmtId="0" fontId="4" fillId="0" borderId="57" xfId="4" applyFont="1" applyBorder="1" applyAlignment="1">
      <alignment horizontal="left"/>
    </xf>
    <xf numFmtId="169" fontId="4" fillId="0" borderId="0" xfId="4" applyNumberFormat="1" applyFont="1" applyBorder="1"/>
    <xf numFmtId="0" fontId="53" fillId="0" borderId="0" xfId="4" quotePrefix="1" applyFont="1" applyBorder="1"/>
    <xf numFmtId="0" fontId="8" fillId="0" borderId="58" xfId="4" applyFont="1" applyBorder="1" applyAlignment="1">
      <alignment horizontal="left"/>
    </xf>
    <xf numFmtId="0" fontId="4" fillId="0" borderId="59" xfId="4" applyFont="1" applyBorder="1"/>
    <xf numFmtId="3" fontId="31" fillId="0" borderId="60" xfId="4" applyNumberFormat="1" applyFont="1" applyBorder="1"/>
    <xf numFmtId="0" fontId="4" fillId="0" borderId="60" xfId="4" applyFont="1" applyBorder="1"/>
    <xf numFmtId="0" fontId="4" fillId="0" borderId="60" xfId="4" quotePrefix="1" applyFont="1" applyBorder="1" applyAlignment="1">
      <alignment horizontal="left"/>
    </xf>
    <xf numFmtId="3" fontId="63" fillId="2" borderId="61" xfId="4" applyNumberFormat="1" applyFont="1" applyFill="1" applyBorder="1"/>
    <xf numFmtId="3" fontId="63" fillId="2" borderId="62" xfId="4" applyNumberFormat="1" applyFont="1" applyFill="1" applyBorder="1"/>
    <xf numFmtId="0" fontId="53" fillId="0" borderId="0" xfId="4" applyNumberFormat="1" applyFont="1" applyBorder="1"/>
    <xf numFmtId="3" fontId="53" fillId="0" borderId="0" xfId="4" applyNumberFormat="1" applyFont="1" applyBorder="1"/>
    <xf numFmtId="0" fontId="32" fillId="0" borderId="0" xfId="4" applyFont="1" applyBorder="1" applyAlignment="1">
      <alignment horizontal="left"/>
    </xf>
    <xf numFmtId="164" fontId="2" fillId="2" borderId="0" xfId="4" applyNumberFormat="1" applyFill="1"/>
    <xf numFmtId="0" fontId="19" fillId="0" borderId="63" xfId="4" applyFont="1" applyBorder="1"/>
    <xf numFmtId="0" fontId="4" fillId="0" borderId="64" xfId="4" applyFont="1" applyBorder="1"/>
    <xf numFmtId="0" fontId="4" fillId="0" borderId="65" xfId="4" applyFont="1" applyBorder="1"/>
    <xf numFmtId="0" fontId="4" fillId="3" borderId="28" xfId="4" applyFont="1" applyFill="1" applyBorder="1"/>
    <xf numFmtId="0" fontId="19" fillId="0" borderId="66" xfId="4" applyFont="1" applyBorder="1"/>
    <xf numFmtId="0" fontId="5" fillId="0" borderId="29" xfId="4" applyFont="1" applyBorder="1"/>
    <xf numFmtId="0" fontId="16" fillId="0" borderId="30" xfId="4" applyFont="1" applyBorder="1"/>
    <xf numFmtId="0" fontId="16" fillId="0" borderId="0" xfId="4" applyFont="1" applyBorder="1"/>
    <xf numFmtId="0" fontId="5" fillId="0" borderId="31" xfId="4" applyFont="1" applyBorder="1"/>
    <xf numFmtId="0" fontId="10" fillId="0" borderId="32" xfId="4" quotePrefix="1" applyFont="1" applyBorder="1" applyAlignment="1">
      <alignment horizontal="left"/>
    </xf>
    <xf numFmtId="0" fontId="5" fillId="1" borderId="67" xfId="4" applyFont="1" applyFill="1" applyBorder="1"/>
    <xf numFmtId="0" fontId="5" fillId="1" borderId="68" xfId="4" applyFont="1" applyFill="1" applyBorder="1"/>
    <xf numFmtId="0" fontId="4" fillId="0" borderId="69" xfId="4" applyFont="1" applyBorder="1"/>
    <xf numFmtId="0" fontId="7" fillId="0" borderId="0" xfId="4" applyFont="1" applyBorder="1" applyAlignment="1">
      <alignment horizontal="center"/>
    </xf>
    <xf numFmtId="0" fontId="5" fillId="1" borderId="70" xfId="4" applyFont="1" applyFill="1" applyBorder="1"/>
    <xf numFmtId="0" fontId="22" fillId="0" borderId="21" xfId="4" applyFont="1" applyBorder="1"/>
    <xf numFmtId="0" fontId="22" fillId="0" borderId="16" xfId="4" applyFont="1" applyBorder="1"/>
    <xf numFmtId="0" fontId="26" fillId="0" borderId="13" xfId="4" applyFont="1" applyBorder="1" applyAlignment="1">
      <alignment horizontal="center"/>
    </xf>
    <xf numFmtId="0" fontId="26" fillId="0" borderId="0" xfId="4" applyFont="1" applyBorder="1" applyAlignment="1">
      <alignment horizontal="center"/>
    </xf>
    <xf numFmtId="0" fontId="22" fillId="0" borderId="0" xfId="4" applyFont="1" applyBorder="1"/>
    <xf numFmtId="0" fontId="5" fillId="1" borderId="71" xfId="4" applyFont="1" applyFill="1" applyBorder="1"/>
    <xf numFmtId="0" fontId="26" fillId="0" borderId="6" xfId="4" applyFont="1" applyBorder="1" applyAlignment="1">
      <alignment horizontal="center"/>
    </xf>
    <xf numFmtId="0" fontId="25" fillId="0" borderId="6" xfId="4" applyFont="1" applyBorder="1" applyAlignment="1">
      <alignment horizontal="center"/>
    </xf>
    <xf numFmtId="0" fontId="25" fillId="0" borderId="0" xfId="4" applyFont="1" applyBorder="1" applyAlignment="1">
      <alignment horizontal="center"/>
    </xf>
    <xf numFmtId="164" fontId="31" fillId="0" borderId="20" xfId="4" applyNumberFormat="1" applyFont="1" applyBorder="1"/>
    <xf numFmtId="164" fontId="31" fillId="0" borderId="17" xfId="4" applyNumberFormat="1" applyFont="1" applyBorder="1"/>
    <xf numFmtId="165" fontId="22" fillId="0" borderId="0" xfId="4" applyNumberFormat="1" applyFont="1" applyBorder="1"/>
    <xf numFmtId="165" fontId="9" fillId="0" borderId="0" xfId="4" applyNumberFormat="1" applyFont="1" applyBorder="1"/>
    <xf numFmtId="164" fontId="9" fillId="0" borderId="0" xfId="4" applyNumberFormat="1" applyFont="1" applyBorder="1"/>
    <xf numFmtId="0" fontId="50" fillId="0" borderId="16" xfId="4" applyFont="1" applyBorder="1"/>
    <xf numFmtId="0" fontId="8" fillId="0" borderId="16" xfId="4" applyFont="1" applyBorder="1"/>
    <xf numFmtId="0" fontId="4" fillId="0" borderId="21" xfId="4" applyFont="1" applyBorder="1" applyAlignment="1">
      <alignment horizontal="centerContinuous"/>
    </xf>
    <xf numFmtId="0" fontId="25" fillId="0" borderId="16" xfId="4" applyFont="1" applyBorder="1"/>
    <xf numFmtId="0" fontId="22" fillId="0" borderId="13" xfId="4" applyFont="1" applyBorder="1"/>
    <xf numFmtId="0" fontId="2" fillId="0" borderId="35" xfId="4" applyBorder="1"/>
    <xf numFmtId="0" fontId="49" fillId="0" borderId="34" xfId="4" quotePrefix="1" applyFont="1" applyBorder="1" applyAlignment="1">
      <alignment horizontal="center"/>
    </xf>
    <xf numFmtId="0" fontId="17" fillId="0" borderId="21" xfId="4" quotePrefix="1" applyFont="1" applyBorder="1" applyAlignment="1">
      <alignment horizontal="left"/>
    </xf>
    <xf numFmtId="10" fontId="31" fillId="0" borderId="6" xfId="4" applyNumberFormat="1" applyFont="1" applyBorder="1"/>
    <xf numFmtId="166" fontId="31" fillId="0" borderId="14" xfId="4" applyNumberFormat="1" applyFont="1" applyBorder="1" applyAlignment="1">
      <alignment horizontal="right"/>
    </xf>
    <xf numFmtId="0" fontId="34" fillId="1" borderId="70" xfId="4" applyFont="1" applyFill="1" applyBorder="1"/>
    <xf numFmtId="0" fontId="32" fillId="3" borderId="30" xfId="4" quotePrefix="1" applyFont="1" applyFill="1" applyBorder="1" applyAlignment="1">
      <alignment horizontal="left"/>
    </xf>
    <xf numFmtId="165" fontId="4" fillId="0" borderId="21" xfId="4" applyNumberFormat="1" applyFont="1" applyBorder="1"/>
    <xf numFmtId="0" fontId="17" fillId="0" borderId="16" xfId="4" quotePrefix="1" applyFont="1" applyBorder="1" applyAlignment="1">
      <alignment horizontal="left"/>
    </xf>
    <xf numFmtId="0" fontId="27" fillId="0" borderId="0" xfId="4" applyFont="1" applyBorder="1"/>
    <xf numFmtId="0" fontId="2" fillId="0" borderId="0" xfId="4" applyFill="1"/>
    <xf numFmtId="0" fontId="30" fillId="0" borderId="0" xfId="4" applyFont="1" applyFill="1"/>
    <xf numFmtId="0" fontId="5" fillId="0" borderId="0" xfId="4" applyFont="1" applyFill="1"/>
    <xf numFmtId="0" fontId="51" fillId="0" borderId="0" xfId="4" applyFont="1"/>
    <xf numFmtId="0" fontId="17" fillId="0" borderId="0" xfId="4" applyFont="1" applyBorder="1" applyAlignment="1">
      <alignment horizontal="right"/>
    </xf>
    <xf numFmtId="0" fontId="27" fillId="0" borderId="16" xfId="4" applyFont="1" applyBorder="1"/>
    <xf numFmtId="0" fontId="27" fillId="0" borderId="13" xfId="4" applyFont="1" applyBorder="1"/>
    <xf numFmtId="0" fontId="27" fillId="0" borderId="14" xfId="4" applyFont="1" applyBorder="1"/>
    <xf numFmtId="0" fontId="27" fillId="0" borderId="0" xfId="4" applyFont="1"/>
    <xf numFmtId="0" fontId="27" fillId="0" borderId="6" xfId="4" applyFont="1" applyBorder="1"/>
    <xf numFmtId="0" fontId="20" fillId="0" borderId="0" xfId="4" applyFont="1" applyBorder="1"/>
    <xf numFmtId="0" fontId="28" fillId="0" borderId="0" xfId="4" applyFont="1" applyBorder="1"/>
    <xf numFmtId="0" fontId="9" fillId="0" borderId="0" xfId="4" applyFont="1" applyBorder="1"/>
    <xf numFmtId="0" fontId="5" fillId="0" borderId="16" xfId="4" applyFont="1" applyBorder="1" applyAlignment="1">
      <alignment horizontal="left"/>
    </xf>
    <xf numFmtId="0" fontId="8" fillId="0" borderId="13" xfId="4" applyFont="1" applyBorder="1" applyAlignment="1">
      <alignment horizontal="left"/>
    </xf>
    <xf numFmtId="0" fontId="25" fillId="0" borderId="0" xfId="4" applyFont="1" applyBorder="1" applyAlignment="1">
      <alignment horizontal="left"/>
    </xf>
    <xf numFmtId="0" fontId="8" fillId="0" borderId="0" xfId="4" applyFont="1" applyBorder="1" applyAlignment="1">
      <alignment horizontal="left"/>
    </xf>
    <xf numFmtId="0" fontId="18" fillId="0" borderId="2" xfId="4" applyFont="1" applyBorder="1"/>
    <xf numFmtId="0" fontId="66" fillId="0" borderId="6" xfId="4" applyNumberFormat="1" applyFont="1" applyBorder="1"/>
    <xf numFmtId="10" fontId="9" fillId="0" borderId="0" xfId="4" applyNumberFormat="1" applyFont="1" applyBorder="1"/>
    <xf numFmtId="0" fontId="20" fillId="0" borderId="16" xfId="4" applyFont="1" applyBorder="1"/>
    <xf numFmtId="0" fontId="20" fillId="0" borderId="6" xfId="4" applyFont="1" applyBorder="1"/>
    <xf numFmtId="164" fontId="22" fillId="0" borderId="22" xfId="4" applyNumberFormat="1" applyFont="1" applyBorder="1"/>
    <xf numFmtId="164" fontId="31" fillId="0" borderId="22" xfId="4" applyNumberFormat="1" applyFont="1" applyBorder="1"/>
    <xf numFmtId="0" fontId="8" fillId="0" borderId="30" xfId="4" applyFont="1" applyFill="1" applyBorder="1" applyAlignment="1">
      <alignment horizontal="center"/>
    </xf>
    <xf numFmtId="2" fontId="22" fillId="0" borderId="0" xfId="4" applyNumberFormat="1" applyFont="1" applyBorder="1"/>
    <xf numFmtId="165" fontId="43" fillId="0" borderId="0" xfId="4" applyNumberFormat="1" applyFont="1" applyBorder="1"/>
    <xf numFmtId="0" fontId="8" fillId="0" borderId="30" xfId="4" applyFont="1" applyBorder="1" applyAlignment="1">
      <alignment horizontal="center"/>
    </xf>
    <xf numFmtId="0" fontId="25" fillId="0" borderId="0" xfId="4" applyFont="1" applyBorder="1"/>
    <xf numFmtId="0" fontId="10" fillId="0" borderId="13" xfId="4" applyFont="1" applyBorder="1" applyAlignment="1">
      <alignment horizontal="left"/>
    </xf>
    <xf numFmtId="0" fontId="10" fillId="0" borderId="16" xfId="4" applyFont="1" applyBorder="1" applyAlignment="1">
      <alignment horizontal="left"/>
    </xf>
    <xf numFmtId="0" fontId="20" fillId="0" borderId="13" xfId="4" applyFont="1" applyBorder="1"/>
    <xf numFmtId="0" fontId="20" fillId="0" borderId="14" xfId="4" applyFont="1" applyBorder="1"/>
    <xf numFmtId="0" fontId="8" fillId="0" borderId="5" xfId="4" applyFont="1" applyBorder="1" applyAlignment="1">
      <alignment horizontal="center"/>
    </xf>
    <xf numFmtId="0" fontId="20" fillId="0" borderId="16" xfId="4" applyFont="1" applyBorder="1" applyAlignment="1">
      <alignment horizontal="left"/>
    </xf>
    <xf numFmtId="0" fontId="20" fillId="0" borderId="21" xfId="4" applyFont="1" applyBorder="1"/>
    <xf numFmtId="0" fontId="5" fillId="0" borderId="3" xfId="4" applyFont="1" applyBorder="1"/>
    <xf numFmtId="0" fontId="20" fillId="0" borderId="34" xfId="4" applyFont="1" applyBorder="1"/>
    <xf numFmtId="0" fontId="20" fillId="0" borderId="0" xfId="4" applyFont="1" applyBorder="1" applyAlignment="1">
      <alignment horizontal="left"/>
    </xf>
    <xf numFmtId="0" fontId="20" fillId="0" borderId="33" xfId="4" applyFont="1" applyBorder="1" applyAlignment="1">
      <alignment horizontal="left"/>
    </xf>
    <xf numFmtId="165" fontId="31" fillId="0" borderId="21" xfId="4" applyNumberFormat="1" applyFont="1" applyBorder="1"/>
    <xf numFmtId="0" fontId="20" fillId="0" borderId="69" xfId="4" applyFont="1" applyBorder="1" applyAlignment="1">
      <alignment horizontal="center"/>
    </xf>
    <xf numFmtId="0" fontId="20" fillId="0" borderId="6" xfId="4" applyFont="1" applyBorder="1" applyAlignment="1">
      <alignment horizontal="left"/>
    </xf>
    <xf numFmtId="165" fontId="31" fillId="0" borderId="22" xfId="4" applyNumberFormat="1" applyFont="1" applyBorder="1"/>
    <xf numFmtId="0" fontId="20" fillId="0" borderId="22" xfId="4" applyFont="1" applyBorder="1"/>
    <xf numFmtId="0" fontId="4" fillId="0" borderId="0" xfId="4" applyFont="1" applyBorder="1" applyAlignment="1">
      <alignment horizontal="left"/>
    </xf>
    <xf numFmtId="0" fontId="20" fillId="0" borderId="21" xfId="4" applyFont="1" applyBorder="1" applyAlignment="1">
      <alignment horizontal="left"/>
    </xf>
    <xf numFmtId="0" fontId="20" fillId="0" borderId="73" xfId="4" applyFont="1" applyBorder="1" applyAlignment="1">
      <alignment horizontal="center"/>
    </xf>
    <xf numFmtId="0" fontId="20" fillId="0" borderId="74" xfId="4" applyFont="1" applyBorder="1" applyAlignment="1">
      <alignment horizontal="left"/>
    </xf>
    <xf numFmtId="0" fontId="4" fillId="0" borderId="75" xfId="4" applyNumberFormat="1" applyFont="1" applyBorder="1"/>
    <xf numFmtId="165" fontId="4" fillId="0" borderId="75" xfId="4" applyNumberFormat="1" applyFont="1" applyBorder="1"/>
    <xf numFmtId="0" fontId="20" fillId="0" borderId="75" xfId="4" applyFont="1" applyBorder="1"/>
    <xf numFmtId="0" fontId="5" fillId="0" borderId="76" xfId="4" applyFont="1" applyBorder="1"/>
    <xf numFmtId="0" fontId="4" fillId="0" borderId="76" xfId="4" applyFont="1" applyBorder="1" applyAlignment="1">
      <alignment horizontal="left"/>
    </xf>
    <xf numFmtId="0" fontId="5" fillId="0" borderId="77" xfId="4" applyFont="1" applyBorder="1"/>
    <xf numFmtId="0" fontId="5" fillId="1" borderId="78" xfId="4" applyFont="1" applyFill="1" applyBorder="1"/>
    <xf numFmtId="0" fontId="4" fillId="3" borderId="76" xfId="4" applyFont="1" applyFill="1" applyBorder="1"/>
    <xf numFmtId="0" fontId="20" fillId="0" borderId="75" xfId="4" applyFont="1" applyBorder="1" applyAlignment="1">
      <alignment horizontal="center"/>
    </xf>
    <xf numFmtId="0" fontId="4" fillId="0" borderId="77" xfId="4" applyFont="1" applyBorder="1"/>
    <xf numFmtId="0" fontId="4" fillId="0" borderId="76" xfId="4" applyFont="1" applyBorder="1"/>
    <xf numFmtId="0" fontId="5" fillId="1" borderId="79" xfId="4" applyFont="1" applyFill="1" applyBorder="1"/>
    <xf numFmtId="165" fontId="4" fillId="0" borderId="0" xfId="4" applyNumberFormat="1" applyFont="1" applyBorder="1"/>
    <xf numFmtId="0" fontId="10" fillId="0" borderId="63" xfId="4" quotePrefix="1" applyFont="1" applyBorder="1" applyAlignment="1">
      <alignment horizontal="left"/>
    </xf>
    <xf numFmtId="0" fontId="10" fillId="0" borderId="64" xfId="4" applyFont="1" applyBorder="1"/>
    <xf numFmtId="0" fontId="4" fillId="3" borderId="80" xfId="4" applyFont="1" applyFill="1" applyBorder="1"/>
    <xf numFmtId="0" fontId="18" fillId="0" borderId="28" xfId="4" applyFont="1" applyBorder="1" applyAlignment="1">
      <alignment horizontal="left"/>
    </xf>
    <xf numFmtId="0" fontId="18" fillId="0" borderId="81" xfId="4" applyFont="1" applyBorder="1" applyAlignment="1">
      <alignment horizontal="centerContinuous"/>
    </xf>
    <xf numFmtId="0" fontId="8" fillId="0" borderId="49" xfId="4" applyFont="1" applyBorder="1" applyAlignment="1">
      <alignment horizontal="centerContinuous"/>
    </xf>
    <xf numFmtId="0" fontId="8" fillId="0" borderId="82" xfId="4" applyFont="1" applyBorder="1" applyAlignment="1">
      <alignment horizontal="centerContinuous"/>
    </xf>
    <xf numFmtId="0" fontId="4" fillId="3" borderId="31" xfId="4" applyFont="1" applyFill="1" applyBorder="1"/>
    <xf numFmtId="166" fontId="4" fillId="0" borderId="51" xfId="4" applyNumberFormat="1" applyFont="1" applyBorder="1" applyAlignment="1">
      <alignment horizontal="centerContinuous"/>
    </xf>
    <xf numFmtId="1" fontId="4" fillId="0" borderId="51" xfId="4" applyNumberFormat="1" applyFont="1" applyBorder="1" applyAlignment="1">
      <alignment horizontal="centerContinuous"/>
    </xf>
    <xf numFmtId="1" fontId="4" fillId="0" borderId="40" xfId="4" applyNumberFormat="1" applyFont="1" applyBorder="1" applyAlignment="1">
      <alignment horizontal="centerContinuous"/>
    </xf>
    <xf numFmtId="1" fontId="4" fillId="0" borderId="0" xfId="4" applyNumberFormat="1" applyFont="1" applyBorder="1" applyAlignment="1">
      <alignment horizontal="centerContinuous"/>
    </xf>
    <xf numFmtId="0" fontId="18" fillId="0" borderId="55" xfId="4" applyFont="1" applyBorder="1" applyAlignment="1">
      <alignment horizontal="centerContinuous"/>
    </xf>
    <xf numFmtId="0" fontId="4" fillId="0" borderId="31" xfId="4" applyFont="1" applyFill="1" applyBorder="1"/>
    <xf numFmtId="0" fontId="8" fillId="0" borderId="30" xfId="4" applyFont="1" applyBorder="1"/>
    <xf numFmtId="0" fontId="4" fillId="0" borderId="83" xfId="4" applyFont="1" applyFill="1" applyBorder="1"/>
    <xf numFmtId="2" fontId="31" fillId="0" borderId="4" xfId="4" applyNumberFormat="1" applyFont="1" applyBorder="1"/>
    <xf numFmtId="2" fontId="31" fillId="0" borderId="1" xfId="4" applyNumberFormat="1" applyFont="1" applyBorder="1"/>
    <xf numFmtId="2" fontId="31" fillId="0" borderId="2" xfId="4" applyNumberFormat="1" applyFont="1" applyBorder="1"/>
    <xf numFmtId="2" fontId="31" fillId="0" borderId="5" xfId="4" applyNumberFormat="1" applyFont="1" applyBorder="1"/>
    <xf numFmtId="2" fontId="31" fillId="0" borderId="3" xfId="4" applyNumberFormat="1" applyFont="1" applyBorder="1"/>
    <xf numFmtId="169" fontId="4" fillId="0" borderId="31" xfId="4" applyNumberFormat="1" applyFont="1" applyBorder="1"/>
    <xf numFmtId="0" fontId="32" fillId="0" borderId="31" xfId="4" applyFont="1" applyBorder="1"/>
    <xf numFmtId="0" fontId="22" fillId="3" borderId="31" xfId="4" applyFont="1" applyFill="1" applyBorder="1"/>
    <xf numFmtId="0" fontId="22" fillId="0" borderId="31" xfId="4" applyFont="1" applyBorder="1"/>
    <xf numFmtId="0" fontId="22" fillId="0" borderId="0" xfId="4" applyFont="1"/>
    <xf numFmtId="0" fontId="39" fillId="0" borderId="0" xfId="4" applyFont="1" applyBorder="1"/>
    <xf numFmtId="0" fontId="39" fillId="3" borderId="31" xfId="4" applyFont="1" applyFill="1" applyBorder="1"/>
    <xf numFmtId="0" fontId="39" fillId="0" borderId="31" xfId="4" applyFont="1" applyBorder="1"/>
    <xf numFmtId="0" fontId="4" fillId="0" borderId="72" xfId="4" applyFont="1" applyBorder="1" applyAlignment="1">
      <alignment horizontal="right"/>
    </xf>
    <xf numFmtId="2" fontId="31" fillId="0" borderId="35" xfId="4" applyNumberFormat="1" applyFont="1" applyBorder="1"/>
    <xf numFmtId="2" fontId="31" fillId="0" borderId="20" xfId="4" applyNumberFormat="1" applyFont="1" applyBorder="1"/>
    <xf numFmtId="2" fontId="31" fillId="0" borderId="17" xfId="4" applyNumberFormat="1" applyFont="1" applyBorder="1"/>
    <xf numFmtId="0" fontId="4" fillId="0" borderId="0" xfId="4" applyFont="1" applyAlignment="1">
      <alignment horizontal="center"/>
    </xf>
    <xf numFmtId="0" fontId="5" fillId="0" borderId="84" xfId="4" applyFont="1" applyBorder="1"/>
    <xf numFmtId="0" fontId="4" fillId="3" borderId="85" xfId="4" applyFont="1" applyFill="1" applyBorder="1"/>
    <xf numFmtId="0" fontId="5" fillId="0" borderId="86" xfId="4" applyFont="1" applyBorder="1"/>
    <xf numFmtId="0" fontId="4" fillId="0" borderId="85" xfId="4" applyFont="1" applyBorder="1"/>
    <xf numFmtId="0" fontId="5" fillId="0" borderId="0" xfId="4" quotePrefix="1" applyFont="1" applyAlignment="1">
      <alignment horizontal="center"/>
    </xf>
    <xf numFmtId="0" fontId="67" fillId="0" borderId="0" xfId="4" applyFont="1"/>
    <xf numFmtId="0" fontId="5" fillId="2" borderId="87" xfId="4" applyFont="1" applyFill="1" applyBorder="1"/>
    <xf numFmtId="0" fontId="34" fillId="0" borderId="0" xfId="4" applyFont="1"/>
    <xf numFmtId="0" fontId="10" fillId="0" borderId="0" xfId="4" applyFont="1"/>
    <xf numFmtId="1" fontId="31" fillId="0" borderId="21" xfId="4" applyNumberFormat="1" applyFont="1" applyFill="1" applyBorder="1"/>
    <xf numFmtId="167" fontId="31" fillId="0" borderId="1" xfId="4" applyNumberFormat="1" applyFont="1" applyFill="1" applyBorder="1"/>
    <xf numFmtId="167" fontId="31" fillId="0" borderId="2" xfId="4" applyNumberFormat="1" applyFont="1" applyFill="1" applyBorder="1"/>
    <xf numFmtId="1" fontId="31" fillId="0" borderId="22" xfId="4" applyNumberFormat="1" applyFont="1" applyFill="1" applyBorder="1"/>
    <xf numFmtId="167" fontId="31" fillId="0" borderId="0" xfId="4" applyNumberFormat="1" applyFont="1" applyFill="1" applyBorder="1"/>
    <xf numFmtId="167" fontId="31" fillId="0" borderId="3" xfId="4" applyNumberFormat="1" applyFont="1" applyFill="1" applyBorder="1"/>
    <xf numFmtId="0" fontId="31" fillId="0" borderId="0" xfId="4" applyNumberFormat="1" applyFont="1" applyFill="1" applyBorder="1"/>
    <xf numFmtId="0" fontId="5" fillId="0" borderId="87" xfId="4" applyFont="1" applyBorder="1"/>
    <xf numFmtId="0" fontId="10" fillId="0" borderId="0" xfId="4" applyFont="1" applyBorder="1"/>
    <xf numFmtId="0" fontId="44" fillId="0" borderId="34" xfId="4" applyFont="1" applyFill="1" applyBorder="1" applyAlignment="1">
      <alignment horizontal="center"/>
    </xf>
    <xf numFmtId="169" fontId="5" fillId="0" borderId="0" xfId="4" applyNumberFormat="1" applyFont="1"/>
    <xf numFmtId="164" fontId="5" fillId="0" borderId="0" xfId="4" applyNumberFormat="1" applyFont="1"/>
    <xf numFmtId="3" fontId="5" fillId="0" borderId="0" xfId="4" applyNumberFormat="1" applyFont="1"/>
    <xf numFmtId="0" fontId="2" fillId="0" borderId="0" xfId="4" applyFont="1"/>
    <xf numFmtId="0" fontId="0" fillId="0" borderId="0" xfId="0" applyBorder="1"/>
    <xf numFmtId="0" fontId="8" fillId="0" borderId="0" xfId="0" applyFont="1" applyFill="1" applyBorder="1"/>
    <xf numFmtId="0" fontId="25" fillId="0" borderId="0" xfId="0" applyFont="1" applyFill="1" applyBorder="1"/>
    <xf numFmtId="164" fontId="49" fillId="0" borderId="3" xfId="0" applyNumberFormat="1" applyFont="1" applyBorder="1" applyAlignment="1">
      <alignment horizontal="right"/>
    </xf>
    <xf numFmtId="0" fontId="4" fillId="0" borderId="0" xfId="0" applyFont="1"/>
    <xf numFmtId="0" fontId="52" fillId="0" borderId="0" xfId="4" applyFont="1" applyBorder="1" applyAlignment="1">
      <alignment horizontal="right"/>
    </xf>
    <xf numFmtId="10" fontId="22" fillId="0" borderId="0" xfId="0" applyNumberFormat="1" applyFont="1" applyFill="1" applyBorder="1" applyAlignment="1"/>
    <xf numFmtId="10" fontId="22" fillId="0" borderId="0" xfId="0" quotePrefix="1" applyNumberFormat="1" applyFont="1" applyFill="1" applyBorder="1" applyAlignment="1">
      <alignment horizontal="right"/>
    </xf>
    <xf numFmtId="167" fontId="22" fillId="0" borderId="22" xfId="0" quotePrefix="1" applyNumberFormat="1" applyFont="1" applyBorder="1" applyAlignment="1">
      <alignment horizontal="right"/>
    </xf>
    <xf numFmtId="164" fontId="49" fillId="0" borderId="5" xfId="0" applyNumberFormat="1" applyFont="1" applyBorder="1" applyAlignment="1" applyProtection="1">
      <alignment horizontal="right"/>
    </xf>
    <xf numFmtId="164" fontId="49" fillId="0" borderId="0" xfId="0" applyNumberFormat="1" applyFont="1" applyBorder="1" applyAlignment="1" applyProtection="1">
      <alignment horizontal="right"/>
    </xf>
    <xf numFmtId="0" fontId="2" fillId="0" borderId="1" xfId="4" applyBorder="1" applyAlignment="1">
      <alignment horizontal="centerContinuous"/>
    </xf>
    <xf numFmtId="0" fontId="2" fillId="0" borderId="20" xfId="4" applyBorder="1" applyAlignment="1">
      <alignment horizontal="centerContinuous"/>
    </xf>
    <xf numFmtId="0" fontId="23" fillId="0" borderId="14" xfId="4" applyFont="1" applyBorder="1" applyAlignment="1">
      <alignment horizontal="center"/>
    </xf>
    <xf numFmtId="2" fontId="2" fillId="0" borderId="0" xfId="4" applyNumberFormat="1" applyFont="1" applyBorder="1" applyAlignment="1">
      <alignment horizontal="right"/>
    </xf>
    <xf numFmtId="2" fontId="4" fillId="0" borderId="0" xfId="4" quotePrefix="1" applyNumberFormat="1" applyFont="1" applyBorder="1" applyAlignment="1">
      <alignment horizontal="right"/>
    </xf>
    <xf numFmtId="3" fontId="32" fillId="0" borderId="3" xfId="4" applyNumberFormat="1" applyFont="1" applyBorder="1"/>
    <xf numFmtId="3" fontId="32" fillId="0" borderId="3" xfId="4" quotePrefix="1" applyNumberFormat="1" applyFont="1" applyBorder="1" applyAlignment="1">
      <alignment horizontal="right"/>
    </xf>
    <xf numFmtId="3" fontId="32" fillId="0" borderId="20" xfId="4" quotePrefix="1" applyNumberFormat="1" applyFont="1" applyBorder="1" applyAlignment="1">
      <alignment horizontal="right"/>
    </xf>
    <xf numFmtId="3" fontId="32" fillId="0" borderId="17" xfId="4" quotePrefix="1" applyNumberFormat="1" applyFont="1" applyBorder="1" applyAlignment="1">
      <alignment horizontal="right"/>
    </xf>
    <xf numFmtId="0" fontId="5" fillId="0" borderId="16" xfId="4" applyFont="1" applyBorder="1"/>
    <xf numFmtId="3" fontId="31" fillId="0" borderId="13" xfId="2" applyNumberFormat="1" applyFont="1" applyBorder="1"/>
    <xf numFmtId="170" fontId="4" fillId="0" borderId="4" xfId="4" applyNumberFormat="1" applyFont="1" applyBorder="1" applyAlignment="1">
      <alignment horizontal="right"/>
    </xf>
    <xf numFmtId="170" fontId="4" fillId="0" borderId="5" xfId="4" applyNumberFormat="1" applyFont="1" applyFill="1" applyBorder="1" applyAlignment="1">
      <alignment horizontal="right"/>
    </xf>
    <xf numFmtId="1" fontId="4" fillId="0" borderId="5" xfId="4" applyNumberFormat="1" applyFont="1" applyFill="1" applyBorder="1" applyAlignment="1">
      <alignment horizontal="right"/>
    </xf>
    <xf numFmtId="169" fontId="4" fillId="0" borderId="5" xfId="4" applyNumberFormat="1" applyFont="1" applyFill="1" applyBorder="1" applyAlignment="1">
      <alignment horizontal="right"/>
    </xf>
    <xf numFmtId="0" fontId="5" fillId="3" borderId="3" xfId="4" applyFont="1" applyFill="1" applyBorder="1"/>
    <xf numFmtId="3" fontId="4" fillId="0" borderId="5" xfId="4" applyNumberFormat="1" applyFont="1" applyFill="1" applyBorder="1" applyAlignment="1">
      <alignment horizontal="right"/>
    </xf>
    <xf numFmtId="3" fontId="4" fillId="0" borderId="21" xfId="4" applyNumberFormat="1" applyFont="1" applyBorder="1" applyAlignment="1">
      <alignment horizontal="right"/>
    </xf>
    <xf numFmtId="170" fontId="4" fillId="3" borderId="5" xfId="4" applyNumberFormat="1" applyFont="1" applyFill="1" applyBorder="1" applyAlignment="1">
      <alignment horizontal="right"/>
    </xf>
    <xf numFmtId="10" fontId="31" fillId="0" borderId="4" xfId="4" applyNumberFormat="1" applyFont="1" applyBorder="1" applyAlignment="1">
      <alignment horizontal="right"/>
    </xf>
    <xf numFmtId="10" fontId="31" fillId="0" borderId="5" xfId="4" applyNumberFormat="1" applyFont="1" applyFill="1" applyBorder="1" applyAlignment="1">
      <alignment horizontal="right"/>
    </xf>
    <xf numFmtId="10" fontId="31" fillId="0" borderId="3" xfId="4" applyNumberFormat="1" applyFont="1" applyFill="1" applyBorder="1" applyAlignment="1">
      <alignment horizontal="right"/>
    </xf>
    <xf numFmtId="167" fontId="4" fillId="0" borderId="5" xfId="5" applyNumberFormat="1" applyFont="1" applyBorder="1"/>
    <xf numFmtId="0" fontId="4" fillId="0" borderId="21" xfId="4" applyFont="1" applyBorder="1" applyAlignment="1">
      <alignment horizontal="right"/>
    </xf>
    <xf numFmtId="0" fontId="4" fillId="0" borderId="22" xfId="4" applyFont="1" applyBorder="1" applyAlignment="1">
      <alignment horizontal="right"/>
    </xf>
    <xf numFmtId="10" fontId="4" fillId="0" borderId="5" xfId="4" applyNumberFormat="1" applyFont="1" applyFill="1" applyBorder="1" applyAlignment="1"/>
    <xf numFmtId="167" fontId="4" fillId="0" borderId="5" xfId="4" applyNumberFormat="1" applyFont="1" applyFill="1" applyBorder="1" applyAlignment="1"/>
    <xf numFmtId="10" fontId="22" fillId="0" borderId="5" xfId="4" applyNumberFormat="1" applyFont="1" applyFill="1" applyBorder="1" applyAlignment="1"/>
    <xf numFmtId="10" fontId="22" fillId="0" borderId="5" xfId="0" applyNumberFormat="1" applyFont="1" applyFill="1" applyBorder="1" applyAlignment="1"/>
    <xf numFmtId="167" fontId="31" fillId="0" borderId="34" xfId="4" quotePrefix="1" applyNumberFormat="1" applyFont="1" applyBorder="1" applyAlignment="1">
      <alignment horizontal="right"/>
    </xf>
    <xf numFmtId="3" fontId="4" fillId="0" borderId="21" xfId="0" applyNumberFormat="1" applyFont="1" applyBorder="1"/>
    <xf numFmtId="3" fontId="4" fillId="0" borderId="22" xfId="0" applyNumberFormat="1" applyFont="1" applyBorder="1"/>
    <xf numFmtId="164" fontId="4" fillId="0" borderId="21" xfId="4" applyNumberFormat="1" applyFont="1" applyBorder="1"/>
    <xf numFmtId="164" fontId="4" fillId="0" borderId="22" xfId="4" applyNumberFormat="1" applyFont="1" applyBorder="1"/>
    <xf numFmtId="164" fontId="31" fillId="0" borderId="21" xfId="4" applyNumberFormat="1" applyFont="1" applyBorder="1"/>
    <xf numFmtId="0" fontId="13" fillId="0" borderId="21" xfId="4" applyFont="1" applyBorder="1" applyAlignment="1">
      <alignment horizontal="center"/>
    </xf>
    <xf numFmtId="0" fontId="14" fillId="0" borderId="21" xfId="4" applyFont="1" applyBorder="1" applyAlignment="1">
      <alignment horizontal="center"/>
    </xf>
    <xf numFmtId="2" fontId="31" fillId="0" borderId="21" xfId="4" applyNumberFormat="1" applyFont="1" applyBorder="1" applyAlignment="1">
      <alignment horizontal="center"/>
    </xf>
    <xf numFmtId="0" fontId="13" fillId="0" borderId="22" xfId="4" applyFont="1" applyBorder="1" applyAlignment="1">
      <alignment horizontal="center"/>
    </xf>
    <xf numFmtId="0" fontId="14" fillId="0" borderId="22" xfId="4" applyFont="1" applyBorder="1" applyAlignment="1">
      <alignment horizontal="center"/>
    </xf>
    <xf numFmtId="2" fontId="31" fillId="0" borderId="22" xfId="4" applyNumberFormat="1" applyFont="1" applyBorder="1" applyAlignment="1">
      <alignment horizontal="center"/>
    </xf>
    <xf numFmtId="2" fontId="4" fillId="0" borderId="22" xfId="4" applyNumberFormat="1" applyFont="1" applyBorder="1" applyAlignment="1">
      <alignment horizontal="center"/>
    </xf>
    <xf numFmtId="0" fontId="5" fillId="0" borderId="22" xfId="4" applyFont="1" applyBorder="1" applyAlignment="1">
      <alignment horizontal="center"/>
    </xf>
    <xf numFmtId="0" fontId="2" fillId="0" borderId="22" xfId="4" applyFont="1" applyBorder="1" applyAlignment="1">
      <alignment horizontal="center"/>
    </xf>
    <xf numFmtId="0" fontId="2" fillId="0" borderId="22" xfId="4" applyBorder="1" applyAlignment="1">
      <alignment horizontal="center"/>
    </xf>
    <xf numFmtId="2" fontId="69" fillId="0" borderId="21" xfId="4" applyNumberFormat="1" applyFont="1" applyBorder="1" applyAlignment="1">
      <alignment horizontal="center"/>
    </xf>
    <xf numFmtId="2" fontId="69" fillId="0" borderId="22" xfId="4" applyNumberFormat="1" applyFont="1" applyBorder="1" applyAlignment="1">
      <alignment horizontal="center"/>
    </xf>
    <xf numFmtId="169" fontId="69" fillId="0" borderId="22" xfId="4" applyNumberFormat="1" applyFont="1" applyBorder="1"/>
    <xf numFmtId="0" fontId="69" fillId="0" borderId="22" xfId="4" applyNumberFormat="1" applyFont="1" applyBorder="1"/>
    <xf numFmtId="0" fontId="71" fillId="0" borderId="22" xfId="4" applyFont="1" applyBorder="1"/>
    <xf numFmtId="3" fontId="22" fillId="0" borderId="0" xfId="4" applyNumberFormat="1" applyFont="1" applyFill="1" applyBorder="1"/>
    <xf numFmtId="0" fontId="4" fillId="0" borderId="0" xfId="4" applyFont="1" applyFill="1" applyBorder="1"/>
    <xf numFmtId="0" fontId="2" fillId="0" borderId="0" xfId="4" applyFill="1" applyBorder="1"/>
    <xf numFmtId="0" fontId="54" fillId="0" borderId="0" xfId="4" applyFont="1" applyFill="1" applyBorder="1" applyAlignment="1">
      <alignment horizontal="left"/>
    </xf>
    <xf numFmtId="10" fontId="4" fillId="0" borderId="0" xfId="4" applyNumberFormat="1" applyFont="1" applyFill="1" applyBorder="1"/>
    <xf numFmtId="10" fontId="4" fillId="0" borderId="0" xfId="4" applyNumberFormat="1" applyFont="1" applyFill="1" applyBorder="1" applyAlignment="1">
      <alignment horizontal="centerContinuous"/>
    </xf>
    <xf numFmtId="0" fontId="49" fillId="0" borderId="0" xfId="4" applyFont="1" applyFill="1" applyBorder="1" applyAlignment="1">
      <alignment horizontal="center"/>
    </xf>
    <xf numFmtId="0" fontId="49" fillId="0" borderId="0" xfId="4" applyFont="1" applyFill="1" applyBorder="1"/>
    <xf numFmtId="0" fontId="6" fillId="0" borderId="0" xfId="4" applyFont="1" applyFill="1" applyBorder="1" applyAlignment="1">
      <alignment horizontal="left"/>
    </xf>
    <xf numFmtId="0" fontId="7" fillId="0" borderId="0" xfId="4" applyFont="1" applyFill="1" applyBorder="1" applyAlignment="1">
      <alignment horizontal="right"/>
    </xf>
    <xf numFmtId="3" fontId="4" fillId="0" borderId="0" xfId="4" applyNumberFormat="1" applyFont="1" applyFill="1" applyBorder="1"/>
    <xf numFmtId="0" fontId="4" fillId="0" borderId="0" xfId="4" applyFont="1" applyFill="1" applyBorder="1" applyAlignment="1">
      <alignment horizontal="center"/>
    </xf>
    <xf numFmtId="10" fontId="11" fillId="0" borderId="0" xfId="4" applyNumberFormat="1" applyFont="1" applyFill="1" applyBorder="1"/>
    <xf numFmtId="0" fontId="22" fillId="0" borderId="0" xfId="4" applyFont="1" applyFill="1" applyBorder="1"/>
    <xf numFmtId="3" fontId="4" fillId="0" borderId="0" xfId="2" applyNumberFormat="1" applyFont="1" applyFill="1" applyBorder="1"/>
    <xf numFmtId="169" fontId="11" fillId="0" borderId="0" xfId="4" applyNumberFormat="1" applyFont="1" applyFill="1" applyBorder="1"/>
    <xf numFmtId="3" fontId="9" fillId="0" borderId="0" xfId="4" applyNumberFormat="1" applyFont="1" applyFill="1" applyBorder="1"/>
    <xf numFmtId="0" fontId="4" fillId="0" borderId="0" xfId="4" applyFont="1" applyFill="1" applyBorder="1" applyAlignment="1">
      <alignment horizontal="left"/>
    </xf>
    <xf numFmtId="3" fontId="31" fillId="0" borderId="0" xfId="4" applyNumberFormat="1" applyFont="1" applyFill="1" applyBorder="1"/>
    <xf numFmtId="3" fontId="51" fillId="0" borderId="0" xfId="2" applyNumberFormat="1" applyFont="1" applyFill="1" applyBorder="1"/>
    <xf numFmtId="3" fontId="32" fillId="0" borderId="0" xfId="2" applyNumberFormat="1" applyFont="1" applyFill="1" applyBorder="1"/>
    <xf numFmtId="3" fontId="22" fillId="0" borderId="0" xfId="2" applyNumberFormat="1" applyFont="1" applyFill="1" applyBorder="1"/>
    <xf numFmtId="0" fontId="37" fillId="0" borderId="0" xfId="4" applyFont="1" applyFill="1" applyBorder="1"/>
    <xf numFmtId="0" fontId="22" fillId="0" borderId="0" xfId="4" applyFont="1" applyFill="1" applyBorder="1" applyAlignment="1">
      <alignment horizontal="right"/>
    </xf>
    <xf numFmtId="0" fontId="34" fillId="0" borderId="0" xfId="4" applyFont="1" applyFill="1" applyBorder="1"/>
    <xf numFmtId="0" fontId="5" fillId="0" borderId="0" xfId="4" quotePrefix="1" applyFont="1" applyFill="1" applyBorder="1" applyAlignment="1">
      <alignment horizontal="left"/>
    </xf>
    <xf numFmtId="0" fontId="35" fillId="0" borderId="0" xfId="4" applyFont="1" applyFill="1" applyBorder="1"/>
    <xf numFmtId="9" fontId="22" fillId="0" borderId="0" xfId="4" applyNumberFormat="1" applyFont="1" applyFill="1" applyBorder="1"/>
    <xf numFmtId="3" fontId="32" fillId="0" borderId="0" xfId="4" applyNumberFormat="1" applyFont="1" applyFill="1" applyBorder="1"/>
    <xf numFmtId="3" fontId="38" fillId="0" borderId="0" xfId="4" applyNumberFormat="1" applyFont="1" applyFill="1" applyBorder="1"/>
    <xf numFmtId="9" fontId="32" fillId="0" borderId="0" xfId="4" applyNumberFormat="1" applyFont="1" applyFill="1" applyBorder="1"/>
    <xf numFmtId="0" fontId="27" fillId="0" borderId="0" xfId="4" applyFont="1" applyFill="1" applyBorder="1"/>
    <xf numFmtId="9" fontId="36" fillId="0" borderId="0" xfId="4" applyNumberFormat="1" applyFont="1" applyFill="1" applyBorder="1"/>
    <xf numFmtId="1" fontId="4" fillId="0" borderId="0" xfId="4" applyNumberFormat="1" applyFont="1" applyFill="1" applyBorder="1"/>
    <xf numFmtId="2" fontId="31" fillId="0" borderId="60" xfId="4" applyNumberFormat="1" applyFont="1" applyFill="1" applyBorder="1"/>
    <xf numFmtId="0" fontId="4" fillId="0" borderId="44" xfId="4" applyFont="1" applyBorder="1" applyAlignment="1">
      <alignment horizontal="center"/>
    </xf>
    <xf numFmtId="0" fontId="44" fillId="0" borderId="1" xfId="4" applyFont="1" applyFill="1" applyBorder="1" applyAlignment="1">
      <alignment horizontal="center"/>
    </xf>
    <xf numFmtId="164" fontId="22" fillId="0" borderId="1" xfId="4" applyNumberFormat="1" applyFont="1" applyBorder="1"/>
    <xf numFmtId="0" fontId="44" fillId="0" borderId="1" xfId="4" applyFont="1" applyBorder="1" applyAlignment="1">
      <alignment horizontal="center"/>
    </xf>
    <xf numFmtId="164" fontId="22" fillId="0" borderId="3" xfId="0" applyNumberFormat="1" applyFont="1" applyBorder="1"/>
    <xf numFmtId="164" fontId="22" fillId="0" borderId="2" xfId="0" applyNumberFormat="1" applyFont="1" applyBorder="1"/>
    <xf numFmtId="164" fontId="4" fillId="0" borderId="20" xfId="0" applyNumberFormat="1" applyFont="1" applyBorder="1"/>
    <xf numFmtId="164" fontId="4" fillId="0" borderId="17" xfId="0" applyNumberFormat="1" applyFont="1" applyBorder="1"/>
    <xf numFmtId="10" fontId="4" fillId="0" borderId="6" xfId="0" applyNumberFormat="1" applyFont="1" applyBorder="1"/>
    <xf numFmtId="166" fontId="4" fillId="0" borderId="14" xfId="0" applyNumberFormat="1" applyFont="1" applyBorder="1" applyAlignment="1">
      <alignment horizontal="right"/>
    </xf>
    <xf numFmtId="164" fontId="27" fillId="0" borderId="6" xfId="0" applyNumberFormat="1" applyFont="1" applyBorder="1"/>
    <xf numFmtId="0" fontId="22" fillId="0" borderId="4" xfId="0" applyNumberFormat="1" applyFont="1" applyBorder="1"/>
    <xf numFmtId="0" fontId="22" fillId="0" borderId="5" xfId="0" applyNumberFormat="1" applyFont="1" applyBorder="1"/>
    <xf numFmtId="0" fontId="17" fillId="0" borderId="6" xfId="4" quotePrefix="1" applyFont="1" applyBorder="1" applyAlignment="1">
      <alignment horizontal="left"/>
    </xf>
    <xf numFmtId="165" fontId="22" fillId="0" borderId="21" xfId="0" applyNumberFormat="1" applyFont="1" applyBorder="1"/>
    <xf numFmtId="165" fontId="22" fillId="0" borderId="22" xfId="0" applyNumberFormat="1" applyFont="1" applyBorder="1"/>
    <xf numFmtId="167" fontId="31" fillId="0" borderId="4" xfId="4" applyNumberFormat="1" applyFont="1" applyFill="1" applyBorder="1"/>
    <xf numFmtId="167" fontId="31" fillId="0" borderId="5" xfId="4" applyNumberFormat="1" applyFont="1" applyFill="1" applyBorder="1"/>
    <xf numFmtId="167" fontId="31" fillId="0" borderId="35" xfId="4" applyNumberFormat="1" applyFont="1" applyFill="1" applyBorder="1"/>
    <xf numFmtId="167" fontId="31" fillId="0" borderId="20" xfId="4" applyNumberFormat="1" applyFont="1" applyFill="1" applyBorder="1"/>
    <xf numFmtId="167" fontId="31" fillId="0" borderId="17" xfId="4" applyNumberFormat="1" applyFont="1" applyFill="1" applyBorder="1"/>
    <xf numFmtId="167" fontId="31" fillId="5" borderId="5" xfId="4" applyNumberFormat="1" applyFont="1" applyFill="1" applyBorder="1"/>
    <xf numFmtId="167" fontId="31" fillId="5" borderId="0" xfId="4" applyNumberFormat="1" applyFont="1" applyFill="1" applyBorder="1"/>
    <xf numFmtId="167" fontId="31" fillId="5" borderId="3" xfId="4" applyNumberFormat="1" applyFont="1" applyFill="1" applyBorder="1"/>
    <xf numFmtId="165" fontId="5" fillId="0" borderId="0" xfId="4" applyNumberFormat="1" applyFont="1" applyFill="1"/>
    <xf numFmtId="10" fontId="5" fillId="0" borderId="0" xfId="4" applyNumberFormat="1" applyFont="1" applyFill="1"/>
    <xf numFmtId="169" fontId="5" fillId="0" borderId="0" xfId="4" applyNumberFormat="1" applyFont="1" applyFill="1"/>
    <xf numFmtId="169" fontId="5" fillId="0" borderId="0" xfId="4" applyNumberFormat="1" applyFont="1" applyFill="1" applyBorder="1"/>
    <xf numFmtId="1" fontId="5" fillId="0" borderId="0" xfId="5" applyNumberFormat="1" applyFont="1" applyFill="1" applyBorder="1"/>
    <xf numFmtId="0" fontId="5" fillId="2" borderId="6" xfId="4" applyFont="1" applyFill="1" applyBorder="1"/>
    <xf numFmtId="0" fontId="5" fillId="2" borderId="34" xfId="4" applyFont="1" applyFill="1" applyBorder="1"/>
    <xf numFmtId="0" fontId="10" fillId="2" borderId="21" xfId="4" applyFont="1" applyFill="1" applyBorder="1"/>
    <xf numFmtId="0" fontId="10" fillId="2" borderId="16" xfId="4" applyFont="1" applyFill="1" applyBorder="1"/>
    <xf numFmtId="0" fontId="5" fillId="2" borderId="4" xfId="4" applyFont="1" applyFill="1" applyBorder="1"/>
    <xf numFmtId="0" fontId="5" fillId="2" borderId="2" xfId="4" applyFont="1" applyFill="1" applyBorder="1"/>
    <xf numFmtId="0" fontId="5" fillId="2" borderId="17" xfId="4" applyFont="1" applyFill="1" applyBorder="1"/>
    <xf numFmtId="10" fontId="5" fillId="2" borderId="22" xfId="5" applyNumberFormat="1" applyFont="1" applyFill="1" applyBorder="1"/>
    <xf numFmtId="174" fontId="70" fillId="0" borderId="6" xfId="1" applyNumberFormat="1" applyFont="1" applyFill="1" applyBorder="1"/>
    <xf numFmtId="165" fontId="43" fillId="0" borderId="13" xfId="4" applyNumberFormat="1" applyFont="1" applyBorder="1"/>
    <xf numFmtId="0" fontId="5" fillId="6" borderId="21" xfId="4" applyFont="1" applyFill="1" applyBorder="1"/>
    <xf numFmtId="0" fontId="56" fillId="6" borderId="34" xfId="4" applyFont="1" applyFill="1" applyBorder="1"/>
    <xf numFmtId="165" fontId="33" fillId="6" borderId="16" xfId="4" applyNumberFormat="1" applyFont="1" applyFill="1" applyBorder="1"/>
    <xf numFmtId="0" fontId="5" fillId="6" borderId="13" xfId="4" applyFont="1" applyFill="1" applyBorder="1"/>
    <xf numFmtId="165" fontId="33" fillId="6" borderId="13" xfId="4" applyNumberFormat="1" applyFont="1" applyFill="1" applyBorder="1"/>
    <xf numFmtId="0" fontId="5" fillId="6" borderId="14" xfId="4" applyFont="1" applyFill="1" applyBorder="1"/>
    <xf numFmtId="0" fontId="5" fillId="0" borderId="1" xfId="4" applyFont="1" applyBorder="1"/>
    <xf numFmtId="0" fontId="5" fillId="2" borderId="5" xfId="4" applyFont="1" applyFill="1" applyBorder="1"/>
    <xf numFmtId="0" fontId="5" fillId="2" borderId="3" xfId="4" applyFont="1" applyFill="1" applyBorder="1"/>
    <xf numFmtId="0" fontId="5" fillId="0" borderId="20" xfId="4" applyFont="1" applyFill="1" applyBorder="1"/>
    <xf numFmtId="0" fontId="10" fillId="0" borderId="20" xfId="4" applyFont="1" applyFill="1" applyBorder="1"/>
    <xf numFmtId="169" fontId="33" fillId="2" borderId="21" xfId="4" applyNumberFormat="1" applyFont="1" applyFill="1" applyBorder="1"/>
    <xf numFmtId="169" fontId="33" fillId="2" borderId="22" xfId="4" applyNumberFormat="1" applyFont="1" applyFill="1" applyBorder="1"/>
    <xf numFmtId="169" fontId="33" fillId="0" borderId="0" xfId="4" applyNumberFormat="1" applyFont="1" applyFill="1" applyBorder="1"/>
    <xf numFmtId="0" fontId="8" fillId="0" borderId="6" xfId="4" applyFont="1" applyFill="1" applyBorder="1" applyAlignment="1">
      <alignment horizontal="center"/>
    </xf>
    <xf numFmtId="0" fontId="10" fillId="0" borderId="0" xfId="4" applyFont="1" applyFill="1" applyBorder="1" applyAlignment="1">
      <alignment horizontal="center"/>
    </xf>
    <xf numFmtId="0" fontId="68" fillId="0" borderId="0" xfId="4" applyFont="1" applyFill="1" applyBorder="1"/>
    <xf numFmtId="0" fontId="39" fillId="0" borderId="0" xfId="4" applyNumberFormat="1" applyFont="1" applyFill="1" applyBorder="1"/>
    <xf numFmtId="0" fontId="31" fillId="0" borderId="16" xfId="4" applyNumberFormat="1" applyFont="1" applyFill="1" applyBorder="1"/>
    <xf numFmtId="3" fontId="72" fillId="0" borderId="22" xfId="4" applyNumberFormat="1" applyFont="1" applyBorder="1"/>
    <xf numFmtId="3" fontId="72" fillId="0" borderId="3" xfId="4" applyNumberFormat="1" applyFont="1" applyBorder="1"/>
    <xf numFmtId="3" fontId="0" fillId="0" borderId="0" xfId="0" applyNumberFormat="1"/>
    <xf numFmtId="0" fontId="4" fillId="0" borderId="34" xfId="4" applyFont="1" applyBorder="1" applyAlignment="1">
      <alignment horizontal="right"/>
    </xf>
    <xf numFmtId="164" fontId="43" fillId="0" borderId="0" xfId="4" applyNumberFormat="1" applyFont="1" applyBorder="1"/>
    <xf numFmtId="0" fontId="31" fillId="0" borderId="0" xfId="4" applyFont="1"/>
    <xf numFmtId="164" fontId="22" fillId="2" borderId="22" xfId="4" applyNumberFormat="1" applyFont="1" applyFill="1" applyBorder="1"/>
    <xf numFmtId="3" fontId="4" fillId="0" borderId="22" xfId="0" applyNumberFormat="1" applyFont="1" applyFill="1" applyBorder="1"/>
    <xf numFmtId="0" fontId="25" fillId="0" borderId="4" xfId="4" quotePrefix="1" applyFont="1" applyBorder="1" applyAlignment="1">
      <alignment horizontal="center"/>
    </xf>
    <xf numFmtId="0" fontId="25" fillId="0" borderId="5" xfId="4" applyFont="1" applyBorder="1" applyAlignment="1">
      <alignment horizontal="center"/>
    </xf>
    <xf numFmtId="164" fontId="33" fillId="0" borderId="6" xfId="4" applyNumberFormat="1" applyFont="1" applyBorder="1"/>
    <xf numFmtId="0" fontId="4" fillId="0" borderId="6" xfId="4" applyFont="1" applyBorder="1" applyAlignment="1">
      <alignment horizontal="right"/>
    </xf>
    <xf numFmtId="0" fontId="31" fillId="2" borderId="0" xfId="4" applyFont="1" applyFill="1" applyAlignment="1">
      <alignment horizontal="right"/>
    </xf>
    <xf numFmtId="164" fontId="31" fillId="0" borderId="51" xfId="4" applyNumberFormat="1" applyFont="1" applyBorder="1"/>
    <xf numFmtId="1" fontId="40" fillId="0" borderId="0" xfId="0" applyNumberFormat="1" applyFont="1"/>
    <xf numFmtId="164" fontId="40" fillId="0" borderId="0" xfId="0" applyNumberFormat="1" applyFont="1" applyBorder="1" applyAlignment="1">
      <alignment horizontal="right"/>
    </xf>
    <xf numFmtId="0" fontId="73" fillId="0" borderId="0" xfId="0" applyFont="1"/>
    <xf numFmtId="0" fontId="74" fillId="0" borderId="0" xfId="0" applyFont="1"/>
    <xf numFmtId="0" fontId="0" fillId="0" borderId="1" xfId="0" applyBorder="1"/>
    <xf numFmtId="0" fontId="74" fillId="0" borderId="1" xfId="0" applyFont="1" applyBorder="1"/>
    <xf numFmtId="0" fontId="74" fillId="0" borderId="1" xfId="0" applyFont="1" applyBorder="1" applyAlignment="1">
      <alignment horizontal="centerContinuous"/>
    </xf>
    <xf numFmtId="0" fontId="74" fillId="0" borderId="0" xfId="0" applyFont="1" applyBorder="1" applyAlignment="1">
      <alignment horizontal="center"/>
    </xf>
    <xf numFmtId="0" fontId="74" fillId="0" borderId="0" xfId="0" applyFont="1" applyBorder="1"/>
    <xf numFmtId="0" fontId="74" fillId="0" borderId="20" xfId="0" applyFont="1" applyBorder="1" applyAlignment="1">
      <alignment horizontal="centerContinuous"/>
    </xf>
    <xf numFmtId="0" fontId="74" fillId="0" borderId="20" xfId="0" applyFont="1" applyBorder="1"/>
    <xf numFmtId="0" fontId="73" fillId="0" borderId="0" xfId="0" applyFont="1" applyBorder="1" applyAlignment="1">
      <alignment horizontal="center"/>
    </xf>
    <xf numFmtId="164" fontId="72" fillId="0" borderId="0" xfId="0" applyNumberFormat="1" applyFont="1" applyBorder="1"/>
    <xf numFmtId="1" fontId="0" fillId="0" borderId="0" xfId="0" applyNumberFormat="1"/>
    <xf numFmtId="10" fontId="0" fillId="0" borderId="0" xfId="0" applyNumberFormat="1"/>
    <xf numFmtId="0" fontId="73" fillId="0" borderId="20" xfId="0" applyFont="1" applyBorder="1" applyAlignment="1">
      <alignment horizontal="centerContinuous"/>
    </xf>
    <xf numFmtId="164" fontId="32" fillId="0" borderId="21" xfId="4" applyNumberFormat="1" applyFont="1" applyBorder="1"/>
    <xf numFmtId="164" fontId="32" fillId="0" borderId="22" xfId="4" applyNumberFormat="1" applyFont="1" applyBorder="1"/>
    <xf numFmtId="164" fontId="4" fillId="2" borderId="21" xfId="4" applyNumberFormat="1" applyFont="1" applyFill="1" applyBorder="1"/>
    <xf numFmtId="164" fontId="4" fillId="2" borderId="22" xfId="4" applyNumberFormat="1" applyFont="1" applyFill="1" applyBorder="1"/>
    <xf numFmtId="3" fontId="30" fillId="0" borderId="22" xfId="4" applyNumberFormat="1" applyFont="1" applyFill="1" applyBorder="1"/>
    <xf numFmtId="3" fontId="31" fillId="2" borderId="22" xfId="4" applyNumberFormat="1" applyFont="1" applyFill="1" applyBorder="1"/>
    <xf numFmtId="164" fontId="49" fillId="0" borderId="5" xfId="4" applyNumberFormat="1" applyFont="1" applyBorder="1" applyAlignment="1" applyProtection="1">
      <alignment horizontal="right"/>
    </xf>
    <xf numFmtId="164" fontId="49" fillId="0" borderId="0" xfId="4" applyNumberFormat="1" applyFont="1" applyBorder="1" applyAlignment="1" applyProtection="1">
      <alignment horizontal="right"/>
    </xf>
    <xf numFmtId="164" fontId="49" fillId="0" borderId="3" xfId="4" applyNumberFormat="1" applyFont="1" applyBorder="1"/>
    <xf numFmtId="164" fontId="49" fillId="0" borderId="5" xfId="4" applyNumberFormat="1" applyFont="1" applyFill="1" applyBorder="1" applyAlignment="1" applyProtection="1">
      <alignment horizontal="right"/>
    </xf>
    <xf numFmtId="164" fontId="49" fillId="0" borderId="0" xfId="4" applyNumberFormat="1" applyFont="1" applyFill="1" applyBorder="1" applyAlignment="1" applyProtection="1">
      <alignment horizontal="right"/>
    </xf>
    <xf numFmtId="164" fontId="49" fillId="0" borderId="3" xfId="4" applyNumberFormat="1" applyFont="1" applyFill="1" applyBorder="1"/>
    <xf numFmtId="167" fontId="22" fillId="0" borderId="22" xfId="0" quotePrefix="1" applyNumberFormat="1" applyFont="1" applyFill="1" applyBorder="1" applyAlignment="1">
      <alignment horizontal="right"/>
    </xf>
    <xf numFmtId="164" fontId="2" fillId="0" borderId="0" xfId="4" applyNumberFormat="1"/>
    <xf numFmtId="164" fontId="11" fillId="0" borderId="0" xfId="4" applyNumberFormat="1" applyFont="1" applyBorder="1"/>
    <xf numFmtId="164" fontId="5" fillId="0" borderId="0" xfId="4" applyNumberFormat="1" applyFont="1" applyBorder="1"/>
    <xf numFmtId="165" fontId="59" fillId="0" borderId="0" xfId="3" applyNumberFormat="1" applyBorder="1" applyAlignment="1" applyProtection="1"/>
    <xf numFmtId="2" fontId="64" fillId="0" borderId="0" xfId="4" applyNumberFormat="1" applyFont="1" applyFill="1" applyBorder="1"/>
    <xf numFmtId="2" fontId="77" fillId="2" borderId="88" xfId="4" applyNumberFormat="1" applyFont="1" applyFill="1" applyBorder="1"/>
    <xf numFmtId="2" fontId="31" fillId="2" borderId="5" xfId="4" applyNumberFormat="1" applyFont="1" applyFill="1" applyBorder="1"/>
    <xf numFmtId="2" fontId="31" fillId="2" borderId="0" xfId="4" applyNumberFormat="1" applyFont="1" applyFill="1" applyBorder="1"/>
    <xf numFmtId="2" fontId="31" fillId="2" borderId="3" xfId="4" applyNumberFormat="1" applyFont="1" applyFill="1" applyBorder="1"/>
    <xf numFmtId="2" fontId="31" fillId="2" borderId="35" xfId="4" applyNumberFormat="1" applyFont="1" applyFill="1" applyBorder="1"/>
    <xf numFmtId="2" fontId="31" fillId="2" borderId="20" xfId="4" applyNumberFormat="1" applyFont="1" applyFill="1" applyBorder="1"/>
    <xf numFmtId="2" fontId="22" fillId="2" borderId="20" xfId="4" applyNumberFormat="1" applyFont="1" applyFill="1" applyBorder="1"/>
    <xf numFmtId="2" fontId="22" fillId="2" borderId="17" xfId="4" applyNumberFormat="1" applyFont="1" applyFill="1" applyBorder="1"/>
    <xf numFmtId="164" fontId="22" fillId="0" borderId="0" xfId="4" applyNumberFormat="1" applyFont="1" applyFill="1" applyBorder="1"/>
    <xf numFmtId="0" fontId="46" fillId="0" borderId="89" xfId="4" applyFont="1" applyBorder="1" applyAlignment="1">
      <alignment horizontal="right"/>
    </xf>
    <xf numFmtId="0" fontId="46" fillId="0" borderId="46" xfId="4" applyFont="1" applyBorder="1" applyAlignment="1">
      <alignment horizontal="right"/>
    </xf>
    <xf numFmtId="3" fontId="31" fillId="2" borderId="21" xfId="4" applyNumberFormat="1" applyFont="1" applyFill="1" applyBorder="1"/>
    <xf numFmtId="3" fontId="61" fillId="2" borderId="22" xfId="4" applyNumberFormat="1" applyFont="1" applyFill="1" applyBorder="1"/>
    <xf numFmtId="169" fontId="31" fillId="2" borderId="0" xfId="4" applyNumberFormat="1" applyFont="1" applyFill="1" applyAlignment="1">
      <alignment horizontal="right"/>
    </xf>
    <xf numFmtId="0" fontId="0" fillId="0" borderId="13" xfId="0" applyBorder="1"/>
    <xf numFmtId="0" fontId="4" fillId="2" borderId="0" xfId="4" applyFont="1" applyFill="1" applyBorder="1"/>
    <xf numFmtId="2" fontId="66" fillId="2" borderId="6" xfId="4" applyNumberFormat="1" applyFont="1" applyFill="1" applyBorder="1"/>
    <xf numFmtId="0" fontId="66" fillId="2" borderId="6" xfId="4" applyFont="1" applyFill="1" applyBorder="1"/>
    <xf numFmtId="0" fontId="4" fillId="2" borderId="21" xfId="4" applyFont="1" applyFill="1" applyBorder="1" applyAlignment="1">
      <alignment horizontal="center"/>
    </xf>
    <xf numFmtId="0" fontId="21" fillId="2" borderId="22" xfId="4" applyFont="1" applyFill="1" applyBorder="1" applyAlignment="1">
      <alignment horizontal="center"/>
    </xf>
    <xf numFmtId="0" fontId="4" fillId="0" borderId="90" xfId="4" applyFont="1" applyBorder="1" applyAlignment="1">
      <alignment horizontal="center"/>
    </xf>
    <xf numFmtId="0" fontId="30" fillId="0" borderId="0" xfId="4" applyFont="1"/>
    <xf numFmtId="0" fontId="0" fillId="0" borderId="20" xfId="0" applyBorder="1"/>
    <xf numFmtId="0" fontId="0" fillId="0" borderId="13" xfId="0" applyBorder="1" applyAlignment="1">
      <alignment horizontal="centerContinuous"/>
    </xf>
    <xf numFmtId="0" fontId="0" fillId="0" borderId="20" xfId="0" applyBorder="1" applyAlignment="1">
      <alignment horizontal="center"/>
    </xf>
    <xf numFmtId="14" fontId="81" fillId="0" borderId="0" xfId="4" applyNumberFormat="1" applyFont="1"/>
    <xf numFmtId="172" fontId="31" fillId="0" borderId="0" xfId="4" applyNumberFormat="1" applyFont="1"/>
    <xf numFmtId="0" fontId="37" fillId="0" borderId="6" xfId="4" applyFont="1" applyBorder="1" applyAlignment="1">
      <alignment horizontal="center"/>
    </xf>
    <xf numFmtId="164" fontId="31" fillId="0" borderId="35" xfId="4" quotePrefix="1" applyNumberFormat="1" applyFont="1" applyBorder="1" applyAlignment="1">
      <alignment horizontal="right"/>
    </xf>
    <xf numFmtId="164" fontId="31" fillId="0" borderId="20" xfId="4" quotePrefix="1" applyNumberFormat="1" applyFont="1" applyBorder="1" applyAlignment="1">
      <alignment horizontal="right"/>
    </xf>
    <xf numFmtId="164" fontId="31" fillId="0" borderId="17" xfId="4" quotePrefix="1" applyNumberFormat="1" applyFont="1" applyBorder="1" applyAlignment="1">
      <alignment horizontal="right"/>
    </xf>
    <xf numFmtId="0" fontId="33" fillId="0" borderId="0" xfId="4" applyFont="1" applyBorder="1"/>
    <xf numFmtId="167" fontId="31" fillId="0" borderId="4" xfId="5" applyNumberFormat="1" applyFont="1" applyBorder="1" applyAlignment="1">
      <alignment horizontal="right"/>
    </xf>
    <xf numFmtId="167" fontId="31" fillId="0" borderId="1" xfId="5" applyNumberFormat="1" applyFont="1" applyBorder="1" applyAlignment="1">
      <alignment horizontal="right"/>
    </xf>
    <xf numFmtId="167" fontId="31" fillId="0" borderId="5" xfId="5" applyNumberFormat="1" applyFont="1" applyBorder="1" applyAlignment="1">
      <alignment horizontal="right"/>
    </xf>
    <xf numFmtId="167" fontId="31" fillId="0" borderId="0" xfId="5" applyNumberFormat="1" applyFont="1" applyBorder="1" applyAlignment="1">
      <alignment horizontal="right"/>
    </xf>
    <xf numFmtId="167" fontId="31" fillId="0" borderId="3" xfId="5" applyNumberFormat="1" applyFont="1" applyBorder="1" applyAlignment="1">
      <alignment horizontal="right"/>
    </xf>
    <xf numFmtId="3" fontId="31" fillId="0" borderId="22" xfId="0" applyNumberFormat="1" applyFont="1" applyBorder="1"/>
    <xf numFmtId="2" fontId="31" fillId="0" borderId="21" xfId="4" applyNumberFormat="1" applyFont="1" applyBorder="1"/>
    <xf numFmtId="2" fontId="31" fillId="0" borderId="22" xfId="4" applyNumberFormat="1" applyFont="1" applyBorder="1"/>
    <xf numFmtId="169" fontId="31" fillId="0" borderId="22" xfId="4" applyNumberFormat="1" applyFont="1" applyBorder="1"/>
    <xf numFmtId="2" fontId="31" fillId="0" borderId="22" xfId="4" applyNumberFormat="1" applyFont="1" applyFill="1" applyBorder="1"/>
    <xf numFmtId="2" fontId="31" fillId="0" borderId="22" xfId="4" applyNumberFormat="1" applyFont="1" applyFill="1" applyBorder="1" applyAlignment="1">
      <alignment horizontal="right"/>
    </xf>
    <xf numFmtId="169" fontId="31" fillId="0" borderId="22" xfId="4" applyNumberFormat="1" applyFont="1" applyBorder="1" applyAlignment="1">
      <alignment horizontal="right"/>
    </xf>
    <xf numFmtId="0" fontId="37" fillId="0" borderId="22" xfId="4" applyFont="1" applyFill="1" applyBorder="1" applyAlignment="1">
      <alignment horizontal="center"/>
    </xf>
    <xf numFmtId="169" fontId="31" fillId="0" borderId="13" xfId="4" applyNumberFormat="1" applyFont="1" applyBorder="1"/>
    <xf numFmtId="0" fontId="37" fillId="0" borderId="6" xfId="4" applyFont="1" applyBorder="1" applyAlignment="1">
      <alignment horizontal="right"/>
    </xf>
    <xf numFmtId="3" fontId="72" fillId="0" borderId="21" xfId="4" applyNumberFormat="1" applyFont="1" applyFill="1" applyBorder="1"/>
    <xf numFmtId="3" fontId="72" fillId="0" borderId="2" xfId="4" applyNumberFormat="1" applyFont="1" applyFill="1" applyBorder="1"/>
    <xf numFmtId="167" fontId="72" fillId="0" borderId="34" xfId="5" applyNumberFormat="1" applyFont="1" applyBorder="1"/>
    <xf numFmtId="167" fontId="72" fillId="0" borderId="17" xfId="5" applyNumberFormat="1" applyFont="1" applyBorder="1"/>
    <xf numFmtId="164" fontId="72" fillId="0" borderId="21" xfId="4" applyNumberFormat="1" applyFont="1" applyFill="1" applyBorder="1"/>
    <xf numFmtId="164" fontId="72" fillId="0" borderId="3" xfId="4" applyNumberFormat="1" applyFont="1" applyBorder="1"/>
    <xf numFmtId="164" fontId="82" fillId="0" borderId="34" xfId="4" applyNumberFormat="1" applyFont="1" applyBorder="1"/>
    <xf numFmtId="164" fontId="82" fillId="0" borderId="14" xfId="4" applyNumberFormat="1" applyFont="1" applyBorder="1"/>
    <xf numFmtId="165" fontId="31" fillId="0" borderId="6" xfId="4" applyNumberFormat="1" applyFont="1" applyBorder="1"/>
    <xf numFmtId="164" fontId="31" fillId="2" borderId="22" xfId="4" applyNumberFormat="1" applyFont="1" applyFill="1" applyBorder="1"/>
    <xf numFmtId="2" fontId="31" fillId="0" borderId="21" xfId="4" applyNumberFormat="1" applyFont="1" applyFill="1" applyBorder="1"/>
    <xf numFmtId="0" fontId="33" fillId="0" borderId="88" xfId="4" applyFont="1" applyFill="1" applyBorder="1"/>
    <xf numFmtId="0" fontId="33" fillId="2" borderId="35" xfId="4" applyFont="1" applyFill="1" applyBorder="1"/>
    <xf numFmtId="0" fontId="33" fillId="2" borderId="17" xfId="4" applyFont="1" applyFill="1" applyBorder="1"/>
    <xf numFmtId="0" fontId="83" fillId="0" borderId="6" xfId="4" applyFont="1" applyBorder="1" applyAlignment="1">
      <alignment horizontal="center"/>
    </xf>
    <xf numFmtId="0" fontId="83" fillId="0" borderId="0" xfId="4" applyFont="1" applyBorder="1" applyAlignment="1">
      <alignment horizontal="center"/>
    </xf>
    <xf numFmtId="0" fontId="84" fillId="3" borderId="0" xfId="4" applyFont="1" applyFill="1" applyBorder="1"/>
    <xf numFmtId="0" fontId="83" fillId="0" borderId="34" xfId="4" applyFont="1" applyBorder="1" applyAlignment="1">
      <alignment horizontal="center"/>
    </xf>
    <xf numFmtId="0" fontId="83" fillId="3" borderId="6" xfId="4" applyFont="1" applyFill="1" applyBorder="1" applyAlignment="1">
      <alignment horizontal="center"/>
    </xf>
    <xf numFmtId="0" fontId="83" fillId="0" borderId="14" xfId="4" applyFont="1" applyBorder="1" applyAlignment="1">
      <alignment horizontal="center"/>
    </xf>
    <xf numFmtId="0" fontId="83" fillId="0" borderId="16" xfId="4" applyFont="1" applyBorder="1" applyAlignment="1">
      <alignment horizontal="center"/>
    </xf>
    <xf numFmtId="0" fontId="86" fillId="0" borderId="34" xfId="4" applyFont="1" applyBorder="1" applyAlignment="1">
      <alignment horizontal="center"/>
    </xf>
    <xf numFmtId="0" fontId="83" fillId="0" borderId="21" xfId="4" applyFont="1" applyBorder="1" applyAlignment="1">
      <alignment horizontal="right"/>
    </xf>
    <xf numFmtId="0" fontId="83" fillId="0" borderId="21" xfId="4" quotePrefix="1" applyFont="1" applyBorder="1" applyAlignment="1">
      <alignment horizontal="right"/>
    </xf>
    <xf numFmtId="0" fontId="86" fillId="0" borderId="0" xfId="4" applyFont="1"/>
    <xf numFmtId="0" fontId="86" fillId="3" borderId="0" xfId="4" applyFont="1" applyFill="1"/>
    <xf numFmtId="0" fontId="83" fillId="0" borderId="6" xfId="4" applyFont="1" applyBorder="1" applyAlignment="1">
      <alignment horizontal="right"/>
    </xf>
    <xf numFmtId="0" fontId="86" fillId="0" borderId="0" xfId="4" applyFont="1" applyBorder="1"/>
    <xf numFmtId="0" fontId="86" fillId="3" borderId="31" xfId="4" applyFont="1" applyFill="1" applyBorder="1"/>
    <xf numFmtId="0" fontId="85" fillId="0" borderId="6" xfId="4" applyFont="1" applyBorder="1" applyAlignment="1">
      <alignment horizontal="center"/>
    </xf>
    <xf numFmtId="0" fontId="83" fillId="0" borderId="21" xfId="4" applyFont="1" applyBorder="1" applyAlignment="1">
      <alignment horizontal="center"/>
    </xf>
    <xf numFmtId="0" fontId="83" fillId="0" borderId="22" xfId="4" applyFont="1" applyBorder="1" applyAlignment="1">
      <alignment horizontal="center"/>
    </xf>
    <xf numFmtId="0" fontId="83" fillId="0" borderId="22" xfId="4" applyFont="1" applyFill="1" applyBorder="1" applyAlignment="1">
      <alignment horizontal="center"/>
    </xf>
    <xf numFmtId="0" fontId="7" fillId="0" borderId="18" xfId="4" applyFont="1" applyBorder="1" applyAlignment="1">
      <alignment horizontal="center"/>
    </xf>
    <xf numFmtId="0" fontId="83" fillId="0" borderId="91" xfId="4" applyFont="1" applyBorder="1" applyAlignment="1">
      <alignment horizontal="center"/>
    </xf>
    <xf numFmtId="0" fontId="83" fillId="0" borderId="19" xfId="4" applyFont="1" applyBorder="1" applyAlignment="1">
      <alignment horizontal="center"/>
    </xf>
    <xf numFmtId="0" fontId="83" fillId="0" borderId="19" xfId="4" applyFont="1" applyFill="1" applyBorder="1" applyAlignment="1">
      <alignment horizontal="center"/>
    </xf>
    <xf numFmtId="1" fontId="39" fillId="0" borderId="35" xfId="4" quotePrefix="1" applyNumberFormat="1" applyFont="1" applyBorder="1" applyAlignment="1">
      <alignment horizontal="center"/>
    </xf>
    <xf numFmtId="0" fontId="37" fillId="0" borderId="34" xfId="4" applyFont="1" applyFill="1" applyBorder="1" applyAlignment="1">
      <alignment horizontal="center"/>
    </xf>
    <xf numFmtId="0" fontId="83" fillId="0" borderId="5" xfId="4" applyFont="1" applyFill="1" applyBorder="1" applyAlignment="1">
      <alignment horizontal="center"/>
    </xf>
    <xf numFmtId="0" fontId="10" fillId="2" borderId="6" xfId="4" applyFont="1" applyFill="1" applyBorder="1" applyAlignment="1">
      <alignment horizontal="center"/>
    </xf>
    <xf numFmtId="0" fontId="10" fillId="2" borderId="21" xfId="4" applyFont="1" applyFill="1" applyBorder="1" applyAlignment="1">
      <alignment horizontal="center"/>
    </xf>
    <xf numFmtId="0" fontId="10" fillId="2" borderId="22" xfId="4" applyFont="1" applyFill="1" applyBorder="1" applyAlignment="1">
      <alignment horizontal="center"/>
    </xf>
    <xf numFmtId="0" fontId="88" fillId="0" borderId="5" xfId="4" applyFont="1" applyFill="1" applyBorder="1" applyAlignment="1">
      <alignment horizontal="center"/>
    </xf>
    <xf numFmtId="0" fontId="4" fillId="7" borderId="13" xfId="4" applyFont="1" applyFill="1" applyBorder="1"/>
    <xf numFmtId="10" fontId="89" fillId="0" borderId="5" xfId="0" applyNumberFormat="1" applyFont="1" applyFill="1" applyBorder="1" applyAlignment="1"/>
    <xf numFmtId="10" fontId="89" fillId="0" borderId="0" xfId="0" applyNumberFormat="1" applyFont="1" applyFill="1" applyBorder="1" applyAlignment="1"/>
    <xf numFmtId="10" fontId="89" fillId="0" borderId="0" xfId="0" quotePrefix="1" applyNumberFormat="1" applyFont="1" applyFill="1" applyBorder="1" applyAlignment="1">
      <alignment horizontal="right"/>
    </xf>
    <xf numFmtId="3" fontId="30" fillId="0" borderId="0" xfId="4" applyNumberFormat="1" applyFont="1" applyFill="1" applyBorder="1"/>
    <xf numFmtId="2" fontId="31" fillId="0" borderId="5" xfId="4" applyNumberFormat="1" applyFont="1" applyFill="1" applyBorder="1"/>
    <xf numFmtId="2" fontId="31" fillId="0" borderId="0" xfId="4" applyNumberFormat="1" applyFont="1" applyFill="1" applyBorder="1"/>
    <xf numFmtId="2" fontId="31" fillId="0" borderId="3" xfId="4" applyNumberFormat="1" applyFont="1" applyFill="1" applyBorder="1"/>
    <xf numFmtId="164" fontId="22" fillId="2" borderId="22" xfId="4" applyNumberFormat="1" applyFont="1" applyFill="1" applyBorder="1" applyAlignment="1">
      <alignment horizontal="right"/>
    </xf>
    <xf numFmtId="0" fontId="87" fillId="0" borderId="6" xfId="4" applyFont="1" applyBorder="1" applyAlignment="1">
      <alignment horizontal="right"/>
    </xf>
    <xf numFmtId="2" fontId="36" fillId="0" borderId="0" xfId="4" applyNumberFormat="1" applyFont="1" applyFill="1" applyBorder="1"/>
    <xf numFmtId="0" fontId="90" fillId="0" borderId="0" xfId="0" applyFont="1"/>
    <xf numFmtId="0" fontId="76" fillId="0" borderId="0" xfId="0" applyFont="1" applyBorder="1" applyAlignment="1">
      <alignment horizontal="center"/>
    </xf>
    <xf numFmtId="0" fontId="74" fillId="0" borderId="0" xfId="0" applyFont="1" applyBorder="1" applyAlignment="1">
      <alignment horizontal="right"/>
    </xf>
    <xf numFmtId="0" fontId="73" fillId="0" borderId="1" xfId="0" applyFont="1" applyBorder="1" applyAlignment="1">
      <alignment horizontal="center"/>
    </xf>
    <xf numFmtId="164" fontId="72" fillId="0" borderId="1" xfId="0" applyNumberFormat="1" applyFont="1" applyBorder="1"/>
    <xf numFmtId="176" fontId="73" fillId="0" borderId="1" xfId="0" applyNumberFormat="1" applyFont="1" applyBorder="1"/>
    <xf numFmtId="164" fontId="40" fillId="0" borderId="1" xfId="0" applyNumberFormat="1" applyFont="1" applyBorder="1" applyAlignment="1">
      <alignment horizontal="right"/>
    </xf>
    <xf numFmtId="176" fontId="73" fillId="0" borderId="0" xfId="0" applyNumberFormat="1" applyFont="1" applyBorder="1"/>
    <xf numFmtId="0" fontId="73" fillId="0" borderId="20" xfId="0" applyFont="1" applyBorder="1" applyAlignment="1">
      <alignment horizontal="center"/>
    </xf>
    <xf numFmtId="0" fontId="75" fillId="0" borderId="20" xfId="0" applyFont="1" applyFill="1" applyBorder="1" applyAlignment="1">
      <alignment horizontal="center"/>
    </xf>
    <xf numFmtId="164" fontId="72" fillId="0" borderId="20" xfId="0" applyNumberFormat="1" applyFont="1" applyBorder="1"/>
    <xf numFmtId="176" fontId="73" fillId="0" borderId="20" xfId="0" applyNumberFormat="1" applyFont="1" applyBorder="1"/>
    <xf numFmtId="164" fontId="40" fillId="0" borderId="20" xfId="0" applyNumberFormat="1" applyFont="1" applyBorder="1"/>
    <xf numFmtId="10" fontId="4" fillId="0" borderId="0" xfId="0" applyNumberFormat="1" applyFont="1" applyBorder="1" applyAlignment="1">
      <alignment horizontal="right"/>
    </xf>
    <xf numFmtId="10" fontId="4" fillId="0" borderId="5" xfId="0" applyNumberFormat="1" applyFont="1" applyBorder="1" applyAlignment="1">
      <alignment horizontal="right"/>
    </xf>
    <xf numFmtId="10" fontId="4" fillId="0" borderId="3" xfId="0" applyNumberFormat="1" applyFont="1" applyBorder="1" applyAlignment="1">
      <alignment horizontal="right"/>
    </xf>
    <xf numFmtId="10" fontId="31" fillId="8" borderId="35" xfId="4" applyNumberFormat="1" applyFont="1" applyFill="1" applyBorder="1" applyAlignment="1"/>
    <xf numFmtId="10" fontId="31" fillId="8" borderId="20" xfId="4" applyNumberFormat="1" applyFont="1" applyFill="1" applyBorder="1" applyAlignment="1"/>
    <xf numFmtId="10" fontId="31" fillId="8" borderId="20" xfId="4" quotePrefix="1" applyNumberFormat="1" applyFont="1" applyFill="1" applyBorder="1" applyAlignment="1">
      <alignment horizontal="right"/>
    </xf>
    <xf numFmtId="10" fontId="31" fillId="8" borderId="5" xfId="4" applyNumberFormat="1" applyFont="1" applyFill="1" applyBorder="1" applyAlignment="1">
      <alignment horizontal="right"/>
    </xf>
    <xf numFmtId="10" fontId="31" fillId="8" borderId="0" xfId="4" applyNumberFormat="1" applyFont="1" applyFill="1" applyBorder="1" applyAlignment="1">
      <alignment horizontal="right"/>
    </xf>
    <xf numFmtId="10" fontId="31" fillId="8" borderId="3" xfId="4" applyNumberFormat="1" applyFont="1" applyFill="1" applyBorder="1" applyAlignment="1">
      <alignment horizontal="right"/>
    </xf>
    <xf numFmtId="167" fontId="11" fillId="8" borderId="5" xfId="5" applyNumberFormat="1" applyFont="1" applyFill="1" applyBorder="1" applyAlignment="1">
      <alignment horizontal="right"/>
    </xf>
    <xf numFmtId="167" fontId="11" fillId="8" borderId="0" xfId="5" applyNumberFormat="1" applyFont="1" applyFill="1" applyBorder="1" applyAlignment="1">
      <alignment horizontal="right"/>
    </xf>
    <xf numFmtId="167" fontId="11" fillId="8" borderId="3" xfId="5" applyNumberFormat="1" applyFont="1" applyFill="1" applyBorder="1" applyAlignment="1">
      <alignment horizontal="right"/>
    </xf>
    <xf numFmtId="0" fontId="83" fillId="0" borderId="6" xfId="4" quotePrefix="1" applyFont="1" applyBorder="1" applyAlignment="1">
      <alignment horizontal="center"/>
    </xf>
    <xf numFmtId="164" fontId="86" fillId="0" borderId="0" xfId="4" applyNumberFormat="1" applyFont="1" applyFill="1" applyBorder="1"/>
    <xf numFmtId="3" fontId="31" fillId="0" borderId="22" xfId="4" applyNumberFormat="1" applyFont="1" applyFill="1" applyBorder="1"/>
    <xf numFmtId="3" fontId="31" fillId="0" borderId="22" xfId="4" quotePrefix="1" applyNumberFormat="1" applyFont="1" applyFill="1" applyBorder="1"/>
    <xf numFmtId="3" fontId="31" fillId="0" borderId="34" xfId="4" quotePrefix="1" applyNumberFormat="1" applyFont="1" applyFill="1" applyBorder="1"/>
    <xf numFmtId="0" fontId="66" fillId="0" borderId="6" xfId="4" applyFont="1" applyFill="1" applyBorder="1"/>
    <xf numFmtId="0" fontId="83" fillId="0" borderId="4" xfId="4" applyFont="1" applyBorder="1" applyAlignment="1">
      <alignment horizontal="center"/>
    </xf>
    <xf numFmtId="0" fontId="83" fillId="0" borderId="5" xfId="4" applyFont="1" applyBorder="1" applyAlignment="1">
      <alignment horizontal="center"/>
    </xf>
    <xf numFmtId="164" fontId="31" fillId="2" borderId="35" xfId="4" applyNumberFormat="1" applyFont="1" applyFill="1" applyBorder="1"/>
    <xf numFmtId="164" fontId="31" fillId="0" borderId="92" xfId="4" applyNumberFormat="1" applyFont="1" applyBorder="1"/>
    <xf numFmtId="164" fontId="31" fillId="0" borderId="93" xfId="4" applyNumberFormat="1" applyFont="1" applyBorder="1"/>
    <xf numFmtId="164" fontId="31" fillId="1" borderId="92" xfId="4" applyNumberFormat="1" applyFont="1" applyFill="1" applyBorder="1"/>
    <xf numFmtId="164" fontId="31" fillId="1" borderId="93" xfId="4" applyNumberFormat="1" applyFont="1" applyFill="1" applyBorder="1"/>
    <xf numFmtId="0" fontId="87" fillId="0" borderId="0" xfId="4" applyFont="1"/>
    <xf numFmtId="0" fontId="91" fillId="0" borderId="1" xfId="0" applyFont="1" applyBorder="1" applyAlignment="1">
      <alignment horizontal="center"/>
    </xf>
    <xf numFmtId="0" fontId="91" fillId="0" borderId="0" xfId="0" applyFont="1" applyBorder="1" applyAlignment="1">
      <alignment horizontal="center"/>
    </xf>
    <xf numFmtId="0" fontId="91" fillId="0" borderId="0" xfId="0" applyFont="1" applyFill="1" applyBorder="1" applyAlignment="1">
      <alignment horizontal="center"/>
    </xf>
    <xf numFmtId="0" fontId="92" fillId="0" borderId="0" xfId="0" applyFont="1" applyFill="1" applyBorder="1" applyAlignment="1">
      <alignment horizontal="center"/>
    </xf>
    <xf numFmtId="164" fontId="93" fillId="0" borderId="1" xfId="0" applyNumberFormat="1" applyFont="1" applyBorder="1"/>
    <xf numFmtId="164" fontId="93" fillId="0" borderId="0" xfId="0" applyNumberFormat="1" applyFont="1" applyBorder="1"/>
    <xf numFmtId="0" fontId="94" fillId="0" borderId="0" xfId="0" applyFont="1" applyBorder="1"/>
    <xf numFmtId="1" fontId="93" fillId="0" borderId="0" xfId="0" applyNumberFormat="1" applyFont="1" applyBorder="1"/>
    <xf numFmtId="0" fontId="93" fillId="0" borderId="0" xfId="0" applyFont="1" applyBorder="1" applyAlignment="1">
      <alignment horizontal="center"/>
    </xf>
    <xf numFmtId="0" fontId="95" fillId="0" borderId="0" xfId="0" applyFont="1" applyFill="1" applyBorder="1" applyAlignment="1">
      <alignment horizontal="center"/>
    </xf>
    <xf numFmtId="176" fontId="93" fillId="0" borderId="0" xfId="0" applyNumberFormat="1" applyFont="1"/>
    <xf numFmtId="0" fontId="96" fillId="0" borderId="0" xfId="0" applyFont="1"/>
    <xf numFmtId="0" fontId="94" fillId="0" borderId="0" xfId="0" applyFont="1"/>
    <xf numFmtId="164" fontId="97" fillId="0" borderId="0" xfId="0" applyNumberFormat="1" applyFont="1"/>
    <xf numFmtId="0" fontId="96" fillId="0" borderId="1" xfId="0" applyFont="1" applyBorder="1"/>
    <xf numFmtId="164" fontId="93" fillId="0" borderId="0" xfId="0" applyNumberFormat="1" applyFont="1"/>
    <xf numFmtId="0" fontId="96" fillId="0" borderId="13" xfId="0" applyFont="1" applyBorder="1" applyAlignment="1">
      <alignment horizontal="right"/>
    </xf>
    <xf numFmtId="176" fontId="93" fillId="0" borderId="13" xfId="0" applyNumberFormat="1" applyFont="1" applyBorder="1"/>
    <xf numFmtId="0" fontId="96" fillId="0" borderId="20" xfId="0" applyFont="1" applyBorder="1"/>
    <xf numFmtId="164" fontId="93" fillId="0" borderId="20" xfId="0" applyNumberFormat="1" applyFont="1" applyBorder="1"/>
    <xf numFmtId="0" fontId="96" fillId="0" borderId="0" xfId="0" applyFont="1" applyBorder="1"/>
    <xf numFmtId="0" fontId="98" fillId="0" borderId="13" xfId="0" applyFont="1" applyFill="1" applyBorder="1" applyAlignment="1">
      <alignment horizontal="center"/>
    </xf>
    <xf numFmtId="0" fontId="96" fillId="0" borderId="13" xfId="0" applyFont="1" applyBorder="1"/>
    <xf numFmtId="164" fontId="96" fillId="0" borderId="0" xfId="0" applyNumberFormat="1" applyFont="1"/>
    <xf numFmtId="10" fontId="22" fillId="7" borderId="5" xfId="0" applyNumberFormat="1" applyFont="1" applyFill="1" applyBorder="1" applyAlignment="1"/>
    <xf numFmtId="10" fontId="22" fillId="7" borderId="0" xfId="0" applyNumberFormat="1" applyFont="1" applyFill="1" applyBorder="1" applyAlignment="1"/>
    <xf numFmtId="10" fontId="22" fillId="7" borderId="0" xfId="0" quotePrefix="1" applyNumberFormat="1" applyFont="1" applyFill="1" applyBorder="1" applyAlignment="1">
      <alignment horizontal="right"/>
    </xf>
    <xf numFmtId="2" fontId="66" fillId="0" borderId="6" xfId="4" applyNumberFormat="1" applyFont="1" applyFill="1" applyBorder="1"/>
    <xf numFmtId="3" fontId="30" fillId="0" borderId="5" xfId="4" applyNumberFormat="1" applyFont="1" applyFill="1" applyBorder="1"/>
    <xf numFmtId="2" fontId="1" fillId="0" borderId="21" xfId="0" applyNumberFormat="1" applyFont="1" applyBorder="1"/>
    <xf numFmtId="2" fontId="1" fillId="0" borderId="22" xfId="0" applyNumberFormat="1" applyFont="1" applyBorder="1"/>
    <xf numFmtId="2" fontId="1" fillId="0" borderId="34" xfId="0" applyNumberFormat="1" applyFont="1" applyBorder="1"/>
    <xf numFmtId="0" fontId="98" fillId="0" borderId="1" xfId="0" applyFont="1" applyFill="1" applyBorder="1" applyAlignment="1">
      <alignment horizontal="left"/>
    </xf>
    <xf numFmtId="0" fontId="83" fillId="0" borderId="0" xfId="4" applyFont="1" applyFill="1" applyBorder="1" applyAlignment="1">
      <alignment horizontal="center"/>
    </xf>
    <xf numFmtId="164" fontId="22" fillId="0" borderId="3" xfId="0" applyNumberFormat="1" applyFont="1" applyFill="1" applyBorder="1"/>
    <xf numFmtId="0" fontId="37" fillId="0" borderId="0" xfId="4" applyFont="1" applyFill="1" applyBorder="1" applyAlignment="1">
      <alignment horizontal="center"/>
    </xf>
    <xf numFmtId="164" fontId="31" fillId="7" borderId="0" xfId="4" applyNumberFormat="1" applyFont="1" applyFill="1" applyBorder="1"/>
    <xf numFmtId="164" fontId="31" fillId="11" borderId="93" xfId="4" applyNumberFormat="1" applyFont="1" applyFill="1" applyBorder="1"/>
    <xf numFmtId="0" fontId="99" fillId="0" borderId="21" xfId="4" applyFont="1" applyBorder="1"/>
    <xf numFmtId="0" fontId="99" fillId="0" borderId="22" xfId="4" applyFont="1" applyBorder="1"/>
    <xf numFmtId="3" fontId="101" fillId="0" borderId="22" xfId="1" applyNumberFormat="1" applyFont="1" applyBorder="1"/>
    <xf numFmtId="164" fontId="22" fillId="0" borderId="0" xfId="0" applyNumberFormat="1" applyFont="1" applyFill="1" applyBorder="1"/>
    <xf numFmtId="2" fontId="4" fillId="0" borderId="0" xfId="4" applyNumberFormat="1" applyFont="1"/>
    <xf numFmtId="10" fontId="22" fillId="0" borderId="0" xfId="5" applyNumberFormat="1" applyFont="1" applyFill="1" applyBorder="1"/>
    <xf numFmtId="0" fontId="8" fillId="0" borderId="6" xfId="4" applyFont="1" applyBorder="1" applyAlignment="1">
      <alignment horizontal="right"/>
    </xf>
    <xf numFmtId="0" fontId="83" fillId="0" borderId="6" xfId="4" quotePrefix="1" applyFont="1" applyBorder="1" applyAlignment="1">
      <alignment horizontal="right"/>
    </xf>
    <xf numFmtId="3" fontId="31" fillId="0" borderId="0" xfId="4" applyNumberFormat="1" applyFont="1" applyBorder="1" applyAlignment="1">
      <alignment horizontal="right"/>
    </xf>
    <xf numFmtId="4" fontId="32" fillId="0" borderId="0" xfId="4" quotePrefix="1" applyNumberFormat="1" applyFont="1" applyBorder="1" applyAlignment="1">
      <alignment horizontal="right"/>
    </xf>
    <xf numFmtId="0" fontId="104" fillId="0" borderId="0" xfId="0" applyFont="1"/>
    <xf numFmtId="0" fontId="91" fillId="0" borderId="0" xfId="0" applyFont="1"/>
    <xf numFmtId="0" fontId="91" fillId="0" borderId="1" xfId="0" applyFont="1" applyBorder="1"/>
    <xf numFmtId="0" fontId="91" fillId="0" borderId="20" xfId="0" applyFont="1" applyBorder="1" applyAlignment="1">
      <alignment horizontal="center"/>
    </xf>
    <xf numFmtId="0" fontId="91" fillId="0" borderId="20" xfId="0" applyFont="1" applyBorder="1" applyAlignment="1">
      <alignment horizontal="right"/>
    </xf>
    <xf numFmtId="0" fontId="91" fillId="0" borderId="20" xfId="0" applyFont="1" applyBorder="1"/>
    <xf numFmtId="165" fontId="104" fillId="0" borderId="1" xfId="0" applyNumberFormat="1" applyFont="1" applyBorder="1"/>
    <xf numFmtId="169" fontId="106" fillId="2" borderId="21" xfId="0" applyNumberFormat="1" applyFont="1" applyFill="1" applyBorder="1"/>
    <xf numFmtId="4" fontId="91" fillId="0" borderId="1" xfId="1" applyFont="1" applyBorder="1"/>
    <xf numFmtId="0" fontId="91" fillId="0" borderId="0" xfId="0" applyFont="1" applyBorder="1"/>
    <xf numFmtId="165" fontId="104" fillId="0" borderId="0" xfId="0" applyNumberFormat="1" applyFont="1" applyBorder="1"/>
    <xf numFmtId="169" fontId="106" fillId="2" borderId="22" xfId="0" applyNumberFormat="1" applyFont="1" applyFill="1" applyBorder="1"/>
    <xf numFmtId="4" fontId="91" fillId="0" borderId="0" xfId="1" applyFont="1" applyBorder="1"/>
    <xf numFmtId="175" fontId="104" fillId="0" borderId="0" xfId="0" applyNumberFormat="1" applyFont="1" applyBorder="1"/>
    <xf numFmtId="169" fontId="106" fillId="2" borderId="34" xfId="0" applyNumberFormat="1" applyFont="1" applyFill="1" applyBorder="1"/>
    <xf numFmtId="0" fontId="104" fillId="0" borderId="0" xfId="0" applyFont="1" applyBorder="1"/>
    <xf numFmtId="169" fontId="106" fillId="2" borderId="0" xfId="0" applyNumberFormat="1" applyFont="1" applyFill="1" applyBorder="1"/>
    <xf numFmtId="0" fontId="91" fillId="0" borderId="0" xfId="0" applyFont="1" applyFill="1" applyBorder="1"/>
    <xf numFmtId="0" fontId="91" fillId="0" borderId="13" xfId="0" applyFont="1" applyBorder="1" applyAlignment="1">
      <alignment horizontal="center"/>
    </xf>
    <xf numFmtId="0" fontId="91" fillId="0" borderId="13" xfId="0" applyFont="1" applyBorder="1" applyAlignment="1">
      <alignment horizontal="right"/>
    </xf>
    <xf numFmtId="165" fontId="106" fillId="2" borderId="22" xfId="0" applyNumberFormat="1" applyFont="1" applyFill="1" applyBorder="1"/>
    <xf numFmtId="165" fontId="106" fillId="0" borderId="0" xfId="0" applyNumberFormat="1" applyFont="1" applyFill="1" applyBorder="1"/>
    <xf numFmtId="0" fontId="105" fillId="2" borderId="0" xfId="0" applyFont="1" applyFill="1"/>
    <xf numFmtId="166" fontId="104" fillId="0" borderId="0" xfId="0" applyNumberFormat="1" applyFont="1" applyBorder="1"/>
    <xf numFmtId="0" fontId="91" fillId="2" borderId="0" xfId="0" applyFont="1" applyFill="1"/>
    <xf numFmtId="0" fontId="92" fillId="0" borderId="0" xfId="0" applyFont="1" applyBorder="1"/>
    <xf numFmtId="0" fontId="108" fillId="7" borderId="0" xfId="0" applyFont="1" applyFill="1"/>
    <xf numFmtId="0" fontId="109" fillId="7" borderId="0" xfId="0" applyFont="1" applyFill="1"/>
    <xf numFmtId="0" fontId="103" fillId="7" borderId="0" xfId="0" applyFont="1" applyFill="1"/>
    <xf numFmtId="0" fontId="96" fillId="7" borderId="0" xfId="0" applyFont="1" applyFill="1"/>
    <xf numFmtId="0" fontId="109" fillId="0" borderId="0" xfId="0" applyFont="1" applyBorder="1"/>
    <xf numFmtId="0" fontId="26" fillId="0" borderId="6" xfId="4" applyFont="1" applyBorder="1" applyAlignment="1">
      <alignment horizontal="center" wrapText="1"/>
    </xf>
    <xf numFmtId="0" fontId="111" fillId="0" borderId="0" xfId="0" applyFont="1" applyBorder="1"/>
    <xf numFmtId="0" fontId="110" fillId="0" borderId="0" xfId="0" applyFont="1" applyBorder="1"/>
    <xf numFmtId="169" fontId="104" fillId="0" borderId="0" xfId="5" applyNumberFormat="1" applyFont="1" applyBorder="1"/>
    <xf numFmtId="4" fontId="91" fillId="0" borderId="0" xfId="1" applyFont="1" applyFill="1" applyBorder="1"/>
    <xf numFmtId="0" fontId="104" fillId="0" borderId="0" xfId="0" applyFont="1" applyFill="1" applyBorder="1"/>
    <xf numFmtId="165" fontId="114" fillId="0" borderId="0" xfId="4" quotePrefix="1" applyNumberFormat="1" applyFont="1" applyFill="1"/>
    <xf numFmtId="0" fontId="91" fillId="7" borderId="0" xfId="0" applyFont="1" applyFill="1" applyBorder="1"/>
    <xf numFmtId="0" fontId="104" fillId="7" borderId="0" xfId="0" applyFont="1" applyFill="1" applyBorder="1"/>
    <xf numFmtId="169" fontId="106" fillId="7" borderId="0" xfId="0" applyNumberFormat="1" applyFont="1" applyFill="1" applyBorder="1"/>
    <xf numFmtId="4" fontId="91" fillId="7" borderId="0" xfId="1" applyFont="1" applyFill="1" applyBorder="1"/>
    <xf numFmtId="0" fontId="91" fillId="7" borderId="0" xfId="0" applyFont="1" applyFill="1" applyBorder="1" applyAlignment="1">
      <alignment horizontal="center"/>
    </xf>
    <xf numFmtId="169" fontId="104" fillId="0" borderId="0" xfId="0" applyNumberFormat="1" applyFont="1" applyBorder="1"/>
    <xf numFmtId="0" fontId="69" fillId="0" borderId="0" xfId="4" applyNumberFormat="1" applyFont="1" applyBorder="1"/>
    <xf numFmtId="164" fontId="22" fillId="7" borderId="0" xfId="4" applyNumberFormat="1" applyFont="1" applyFill="1" applyBorder="1"/>
    <xf numFmtId="164" fontId="49" fillId="7" borderId="5" xfId="4" applyNumberFormat="1" applyFont="1" applyFill="1" applyBorder="1" applyAlignment="1" applyProtection="1">
      <alignment horizontal="right"/>
    </xf>
    <xf numFmtId="164" fontId="49" fillId="7" borderId="0" xfId="4" applyNumberFormat="1" applyFont="1" applyFill="1" applyBorder="1" applyAlignment="1" applyProtection="1">
      <alignment horizontal="right"/>
    </xf>
    <xf numFmtId="164" fontId="49" fillId="7" borderId="3" xfId="4" applyNumberFormat="1" applyFont="1" applyFill="1" applyBorder="1"/>
    <xf numFmtId="164" fontId="86" fillId="0" borderId="0" xfId="0" applyNumberFormat="1" applyFont="1" applyFill="1" applyBorder="1"/>
    <xf numFmtId="3" fontId="91" fillId="0" borderId="22" xfId="4" applyNumberFormat="1" applyFont="1" applyBorder="1"/>
    <xf numFmtId="3" fontId="110" fillId="0" borderId="22" xfId="4" applyNumberFormat="1" applyFont="1" applyFill="1" applyBorder="1"/>
    <xf numFmtId="3" fontId="110" fillId="0" borderId="0" xfId="4" applyNumberFormat="1" applyFont="1" applyFill="1" applyBorder="1"/>
    <xf numFmtId="3" fontId="91" fillId="0" borderId="22" xfId="4" applyNumberFormat="1" applyFont="1" applyFill="1" applyBorder="1"/>
    <xf numFmtId="0" fontId="37" fillId="8" borderId="34" xfId="4" applyFont="1" applyFill="1" applyBorder="1" applyAlignment="1">
      <alignment horizontal="center"/>
    </xf>
    <xf numFmtId="164" fontId="31" fillId="8" borderId="5" xfId="4" applyNumberFormat="1" applyFont="1" applyFill="1" applyBorder="1"/>
    <xf numFmtId="164" fontId="31" fillId="8" borderId="0" xfId="4" applyNumberFormat="1" applyFont="1" applyFill="1" applyBorder="1"/>
    <xf numFmtId="164" fontId="31" fillId="12" borderId="3" xfId="4" applyNumberFormat="1" applyFont="1" applyFill="1" applyBorder="1"/>
    <xf numFmtId="3" fontId="31" fillId="8" borderId="0" xfId="4" applyNumberFormat="1" applyFont="1" applyFill="1" applyBorder="1"/>
    <xf numFmtId="3" fontId="31" fillId="8" borderId="22" xfId="4" applyNumberFormat="1" applyFont="1" applyFill="1" applyBorder="1"/>
    <xf numFmtId="0" fontId="37" fillId="8" borderId="22" xfId="4" applyFont="1" applyFill="1" applyBorder="1" applyAlignment="1">
      <alignment horizontal="center"/>
    </xf>
    <xf numFmtId="3" fontId="31" fillId="8" borderId="5" xfId="4" applyNumberFormat="1" applyFont="1" applyFill="1" applyBorder="1"/>
    <xf numFmtId="3" fontId="31" fillId="12" borderId="3" xfId="4" applyNumberFormat="1" applyFont="1" applyFill="1" applyBorder="1"/>
    <xf numFmtId="3" fontId="31" fillId="8" borderId="3" xfId="4" applyNumberFormat="1" applyFont="1" applyFill="1" applyBorder="1"/>
    <xf numFmtId="0" fontId="25" fillId="10" borderId="0" xfId="4" applyFont="1" applyFill="1" applyBorder="1" applyAlignment="1">
      <alignment horizontal="center"/>
    </xf>
    <xf numFmtId="0" fontId="25" fillId="0" borderId="5" xfId="4" applyFont="1" applyFill="1" applyBorder="1" applyAlignment="1">
      <alignment horizontal="center"/>
    </xf>
    <xf numFmtId="0" fontId="83" fillId="0" borderId="3" xfId="4" applyFont="1" applyFill="1" applyBorder="1" applyAlignment="1">
      <alignment horizontal="center"/>
    </xf>
    <xf numFmtId="169" fontId="99" fillId="0" borderId="21" xfId="4" applyNumberFormat="1" applyFont="1" applyBorder="1"/>
    <xf numFmtId="169" fontId="100" fillId="0" borderId="21" xfId="4" applyNumberFormat="1" applyFont="1" applyBorder="1"/>
    <xf numFmtId="169" fontId="99" fillId="0" borderId="22" xfId="4" applyNumberFormat="1" applyFont="1" applyBorder="1"/>
    <xf numFmtId="169" fontId="100" fillId="0" borderId="22" xfId="4" applyNumberFormat="1" applyFont="1" applyBorder="1"/>
    <xf numFmtId="169" fontId="101" fillId="0" borderId="22" xfId="4" applyNumberFormat="1" applyFont="1" applyBorder="1"/>
    <xf numFmtId="169" fontId="101" fillId="0" borderId="0" xfId="4" applyNumberFormat="1" applyFont="1"/>
    <xf numFmtId="0" fontId="109" fillId="0" borderId="1" xfId="0" applyFont="1" applyBorder="1"/>
    <xf numFmtId="0" fontId="109" fillId="0" borderId="1" xfId="0" applyFont="1" applyBorder="1" applyAlignment="1">
      <alignment horizontal="right"/>
    </xf>
    <xf numFmtId="0" fontId="109" fillId="0" borderId="1" xfId="0" applyFont="1" applyBorder="1" applyAlignment="1">
      <alignment horizontal="left"/>
    </xf>
    <xf numFmtId="175" fontId="106" fillId="2" borderId="22" xfId="0" applyNumberFormat="1" applyFont="1" applyFill="1" applyBorder="1"/>
    <xf numFmtId="175" fontId="107" fillId="0" borderId="0" xfId="0" applyNumberFormat="1" applyFont="1" applyBorder="1"/>
    <xf numFmtId="165" fontId="91" fillId="0" borderId="0" xfId="0" applyNumberFormat="1" applyFont="1" applyBorder="1"/>
    <xf numFmtId="169" fontId="91" fillId="0" borderId="0" xfId="0" applyNumberFormat="1" applyFont="1"/>
    <xf numFmtId="169" fontId="104" fillId="0" borderId="1" xfId="0" applyNumberFormat="1" applyFont="1" applyBorder="1"/>
    <xf numFmtId="167" fontId="104" fillId="0" borderId="0" xfId="5" applyNumberFormat="1" applyFont="1" applyBorder="1"/>
    <xf numFmtId="167" fontId="109" fillId="7" borderId="0" xfId="5" applyNumberFormat="1" applyFont="1" applyFill="1" applyBorder="1"/>
    <xf numFmtId="10" fontId="111" fillId="0" borderId="0" xfId="0" applyNumberFormat="1" applyFont="1"/>
    <xf numFmtId="0" fontId="91" fillId="0" borderId="0" xfId="0" applyFont="1" applyAlignment="1">
      <alignment horizontal="right"/>
    </xf>
    <xf numFmtId="0" fontId="74" fillId="0" borderId="0" xfId="0" applyFont="1" applyAlignment="1">
      <alignment horizontal="center"/>
    </xf>
    <xf numFmtId="167" fontId="104" fillId="0" borderId="0" xfId="5" applyNumberFormat="1" applyFont="1" applyFill="1" applyBorder="1"/>
    <xf numFmtId="167" fontId="104" fillId="7" borderId="92" xfId="5" applyNumberFormat="1" applyFont="1" applyFill="1" applyBorder="1"/>
    <xf numFmtId="167" fontId="104" fillId="7" borderId="93" xfId="5" applyNumberFormat="1" applyFont="1" applyFill="1" applyBorder="1"/>
    <xf numFmtId="167" fontId="104" fillId="7" borderId="94" xfId="5" applyNumberFormat="1" applyFont="1" applyFill="1" applyBorder="1"/>
    <xf numFmtId="0" fontId="109" fillId="9" borderId="1" xfId="0" applyFont="1" applyFill="1" applyBorder="1" applyAlignment="1">
      <alignment horizontal="right"/>
    </xf>
    <xf numFmtId="0" fontId="91" fillId="9" borderId="20" xfId="0" applyFont="1" applyFill="1" applyBorder="1" applyAlignment="1">
      <alignment horizontal="right"/>
    </xf>
    <xf numFmtId="0" fontId="0" fillId="13" borderId="0" xfId="0" applyFill="1"/>
    <xf numFmtId="0" fontId="0" fillId="13" borderId="13" xfId="0" applyFill="1" applyBorder="1" applyAlignment="1">
      <alignment horizontal="center"/>
    </xf>
    <xf numFmtId="0" fontId="0" fillId="13" borderId="0" xfId="0" applyFill="1" applyBorder="1" applyAlignment="1">
      <alignment horizontal="center"/>
    </xf>
    <xf numFmtId="169" fontId="0" fillId="0" borderId="0" xfId="0" applyNumberFormat="1" applyBorder="1"/>
    <xf numFmtId="0" fontId="0" fillId="13" borderId="20" xfId="0" applyFill="1" applyBorder="1" applyAlignment="1">
      <alignment horizontal="center"/>
    </xf>
    <xf numFmtId="165" fontId="106" fillId="2" borderId="0" xfId="0" applyNumberFormat="1" applyFont="1" applyFill="1" applyBorder="1"/>
    <xf numFmtId="165" fontId="104" fillId="0" borderId="92" xfId="0" applyNumberFormat="1" applyFont="1" applyBorder="1"/>
    <xf numFmtId="165" fontId="104" fillId="0" borderId="93" xfId="0" applyNumberFormat="1" applyFont="1" applyBorder="1"/>
    <xf numFmtId="0" fontId="104" fillId="7" borderId="93" xfId="0" applyFont="1" applyFill="1" applyBorder="1"/>
    <xf numFmtId="0" fontId="104" fillId="0" borderId="94" xfId="0" applyFont="1" applyBorder="1"/>
    <xf numFmtId="169" fontId="115" fillId="7" borderId="0" xfId="0" applyNumberFormat="1" applyFont="1" applyFill="1" applyBorder="1"/>
    <xf numFmtId="169" fontId="96" fillId="0" borderId="92" xfId="0" applyNumberFormat="1" applyFont="1" applyBorder="1"/>
    <xf numFmtId="169" fontId="96" fillId="0" borderId="93" xfId="0" applyNumberFormat="1" applyFont="1" applyBorder="1"/>
    <xf numFmtId="169" fontId="96" fillId="0" borderId="94" xfId="0" applyNumberFormat="1" applyFont="1" applyBorder="1"/>
    <xf numFmtId="0" fontId="91" fillId="9" borderId="1" xfId="0" applyFont="1" applyFill="1" applyBorder="1"/>
    <xf numFmtId="0" fontId="10" fillId="2" borderId="5" xfId="4" applyFont="1" applyFill="1" applyBorder="1"/>
    <xf numFmtId="10" fontId="5" fillId="2" borderId="3" xfId="5" applyNumberFormat="1" applyFont="1" applyFill="1" applyBorder="1"/>
    <xf numFmtId="174" fontId="43" fillId="0" borderId="21" xfId="1" applyNumberFormat="1" applyFont="1" applyBorder="1"/>
    <xf numFmtId="10" fontId="5" fillId="2" borderId="92" xfId="5" applyNumberFormat="1" applyFont="1" applyFill="1" applyBorder="1"/>
    <xf numFmtId="10" fontId="5" fillId="2" borderId="93" xfId="5" applyNumberFormat="1" applyFont="1" applyFill="1" applyBorder="1"/>
    <xf numFmtId="10" fontId="114" fillId="2" borderId="93" xfId="5" applyNumberFormat="1" applyFont="1" applyFill="1" applyBorder="1"/>
    <xf numFmtId="10" fontId="114" fillId="2" borderId="94" xfId="5" applyNumberFormat="1" applyFont="1" applyFill="1" applyBorder="1"/>
    <xf numFmtId="10" fontId="84" fillId="2" borderId="93" xfId="5" applyNumberFormat="1" applyFont="1" applyFill="1" applyBorder="1"/>
    <xf numFmtId="10" fontId="84" fillId="2" borderId="94" xfId="5" applyNumberFormat="1" applyFont="1" applyFill="1" applyBorder="1"/>
    <xf numFmtId="10" fontId="84" fillId="2" borderId="22" xfId="5" applyNumberFormat="1" applyFont="1" applyFill="1" applyBorder="1"/>
    <xf numFmtId="10" fontId="5" fillId="2" borderId="5" xfId="5" applyNumberFormat="1" applyFont="1" applyFill="1" applyBorder="1"/>
    <xf numFmtId="10" fontId="114" fillId="2" borderId="92" xfId="5" applyNumberFormat="1" applyFont="1" applyFill="1" applyBorder="1"/>
    <xf numFmtId="3" fontId="107" fillId="7" borderId="22" xfId="4" applyNumberFormat="1" applyFont="1" applyFill="1" applyBorder="1"/>
    <xf numFmtId="3" fontId="4" fillId="0" borderId="5" xfId="4" applyNumberFormat="1" applyFont="1" applyBorder="1"/>
    <xf numFmtId="169" fontId="4" fillId="0" borderId="22" xfId="0" applyNumberFormat="1" applyFont="1" applyBorder="1" applyAlignment="1">
      <alignment horizontal="right"/>
    </xf>
    <xf numFmtId="169" fontId="4" fillId="0" borderId="34" xfId="0" applyNumberFormat="1" applyFont="1" applyBorder="1" applyAlignment="1">
      <alignment horizontal="right"/>
    </xf>
    <xf numFmtId="169" fontId="117" fillId="0" borderId="21" xfId="0" applyNumberFormat="1" applyFont="1" applyBorder="1"/>
    <xf numFmtId="10" fontId="117" fillId="0" borderId="0" xfId="0" applyNumberFormat="1" applyFont="1"/>
    <xf numFmtId="0" fontId="52" fillId="0" borderId="0" xfId="0" applyFont="1" applyAlignment="1">
      <alignment horizontal="right"/>
    </xf>
    <xf numFmtId="0" fontId="4" fillId="0" borderId="0" xfId="0" applyFont="1" applyAlignment="1">
      <alignment horizontal="right"/>
    </xf>
    <xf numFmtId="169" fontId="69" fillId="0" borderId="21" xfId="4" applyNumberFormat="1" applyFont="1" applyBorder="1" applyAlignment="1">
      <alignment horizontal="center"/>
    </xf>
    <xf numFmtId="169" fontId="69" fillId="0" borderId="22" xfId="4" applyNumberFormat="1" applyFont="1" applyBorder="1" applyAlignment="1">
      <alignment horizontal="center"/>
    </xf>
    <xf numFmtId="169" fontId="71" fillId="0" borderId="22" xfId="4" applyNumberFormat="1" applyFont="1" applyBorder="1"/>
    <xf numFmtId="0" fontId="118" fillId="0" borderId="0" xfId="4" applyFont="1" applyAlignment="1">
      <alignment horizontal="center"/>
    </xf>
    <xf numFmtId="169" fontId="2" fillId="0" borderId="0" xfId="4" applyNumberFormat="1"/>
    <xf numFmtId="169" fontId="40" fillId="0" borderId="0" xfId="4" applyNumberFormat="1" applyFont="1"/>
    <xf numFmtId="0" fontId="0" fillId="7" borderId="0" xfId="0" applyFill="1"/>
    <xf numFmtId="0" fontId="4" fillId="0" borderId="95" xfId="0" applyFont="1" applyBorder="1"/>
    <xf numFmtId="0" fontId="4" fillId="0" borderId="0" xfId="0" applyFont="1" applyBorder="1"/>
    <xf numFmtId="0" fontId="119" fillId="0" borderId="0" xfId="0" applyFont="1" applyBorder="1"/>
    <xf numFmtId="0" fontId="120" fillId="0" borderId="0" xfId="0" applyFont="1" applyBorder="1"/>
    <xf numFmtId="167" fontId="120" fillId="0" borderId="0" xfId="5" applyNumberFormat="1" applyFont="1" applyBorder="1"/>
    <xf numFmtId="1" fontId="120" fillId="0" borderId="0" xfId="5" applyNumberFormat="1" applyFont="1" applyBorder="1"/>
    <xf numFmtId="0" fontId="37" fillId="0" borderId="0" xfId="4" applyFont="1" applyBorder="1" applyAlignment="1">
      <alignment horizontal="center"/>
    </xf>
    <xf numFmtId="3" fontId="72" fillId="0" borderId="0" xfId="4" applyNumberFormat="1" applyFont="1" applyFill="1" applyBorder="1"/>
    <xf numFmtId="3" fontId="72" fillId="0" borderId="0" xfId="4" applyNumberFormat="1" applyFont="1" applyBorder="1"/>
    <xf numFmtId="167" fontId="72" fillId="0" borderId="0" xfId="5" applyNumberFormat="1" applyFont="1" applyBorder="1"/>
    <xf numFmtId="164" fontId="72" fillId="0" borderId="0" xfId="4" applyNumberFormat="1" applyFont="1" applyFill="1" applyBorder="1"/>
    <xf numFmtId="164" fontId="72" fillId="0" borderId="0" xfId="4" applyNumberFormat="1" applyFont="1" applyBorder="1"/>
    <xf numFmtId="164" fontId="82" fillId="0" borderId="0" xfId="4" applyNumberFormat="1" applyFont="1" applyBorder="1"/>
    <xf numFmtId="0" fontId="19" fillId="0" borderId="0" xfId="4" applyFont="1" applyBorder="1"/>
    <xf numFmtId="0" fontId="25" fillId="0" borderId="0" xfId="4" quotePrefix="1" applyFont="1" applyBorder="1" applyAlignment="1">
      <alignment horizontal="center"/>
    </xf>
    <xf numFmtId="0" fontId="17" fillId="0" borderId="0" xfId="4" quotePrefix="1" applyFont="1" applyBorder="1" applyAlignment="1">
      <alignment horizontal="left"/>
    </xf>
    <xf numFmtId="0" fontId="117" fillId="0" borderId="0" xfId="4" applyFont="1"/>
    <xf numFmtId="10" fontId="32" fillId="0" borderId="0" xfId="5" applyNumberFormat="1" applyFont="1" applyBorder="1" applyAlignment="1">
      <alignment horizontal="right"/>
    </xf>
    <xf numFmtId="10" fontId="87" fillId="0" borderId="5" xfId="4" applyNumberFormat="1" applyFont="1" applyFill="1" applyBorder="1" applyAlignment="1"/>
    <xf numFmtId="167" fontId="4" fillId="0" borderId="3" xfId="4" applyNumberFormat="1" applyFont="1" applyBorder="1"/>
    <xf numFmtId="167" fontId="4" fillId="0" borderId="3" xfId="4" quotePrefix="1" applyNumberFormat="1" applyFont="1" applyBorder="1" applyAlignment="1">
      <alignment horizontal="right"/>
    </xf>
    <xf numFmtId="167" fontId="22" fillId="0" borderId="3" xfId="4" quotePrefix="1" applyNumberFormat="1" applyFont="1" applyBorder="1" applyAlignment="1">
      <alignment horizontal="right"/>
    </xf>
    <xf numFmtId="167" fontId="22" fillId="0" borderId="3" xfId="0" quotePrefix="1" applyNumberFormat="1" applyFont="1" applyBorder="1" applyAlignment="1">
      <alignment horizontal="right"/>
    </xf>
    <xf numFmtId="167" fontId="22" fillId="0" borderId="3" xfId="0" quotePrefix="1" applyNumberFormat="1" applyFont="1" applyFill="1" applyBorder="1" applyAlignment="1">
      <alignment horizontal="right"/>
    </xf>
    <xf numFmtId="0" fontId="121" fillId="0" borderId="0" xfId="4" applyFont="1" applyBorder="1" applyAlignment="1">
      <alignment horizontal="center"/>
    </xf>
    <xf numFmtId="0" fontId="86" fillId="0" borderId="0" xfId="4" applyFont="1" applyBorder="1" applyAlignment="1">
      <alignment horizontal="center"/>
    </xf>
    <xf numFmtId="0" fontId="86" fillId="0" borderId="0" xfId="4" applyFont="1" applyFill="1" applyBorder="1" applyAlignment="1">
      <alignment horizontal="center"/>
    </xf>
    <xf numFmtId="0" fontId="4" fillId="0" borderId="0" xfId="0" applyFont="1" applyBorder="1" applyAlignment="1">
      <alignment horizontal="center"/>
    </xf>
    <xf numFmtId="0" fontId="120" fillId="0" borderId="0" xfId="0" applyFont="1" applyBorder="1" applyAlignment="1">
      <alignment horizontal="right"/>
    </xf>
    <xf numFmtId="0" fontId="13" fillId="0" borderId="3" xfId="4" applyFont="1" applyBorder="1" applyAlignment="1">
      <alignment horizontal="center"/>
    </xf>
    <xf numFmtId="2" fontId="4" fillId="0" borderId="5" xfId="4" applyNumberFormat="1" applyFont="1" applyBorder="1" applyAlignment="1">
      <alignment horizontal="center"/>
    </xf>
    <xf numFmtId="0" fontId="5" fillId="0" borderId="5" xfId="4" applyFont="1" applyBorder="1" applyAlignment="1">
      <alignment horizontal="center"/>
    </xf>
    <xf numFmtId="0" fontId="2" fillId="0" borderId="5" xfId="4" applyFont="1" applyBorder="1" applyAlignment="1">
      <alignment horizontal="center"/>
    </xf>
    <xf numFmtId="2" fontId="4" fillId="0" borderId="3" xfId="4" applyNumberFormat="1" applyFont="1" applyBorder="1" applyAlignment="1">
      <alignment horizontal="center"/>
    </xf>
    <xf numFmtId="0" fontId="5" fillId="0" borderId="3" xfId="4" applyFont="1" applyBorder="1" applyAlignment="1">
      <alignment horizontal="center"/>
    </xf>
    <xf numFmtId="0" fontId="2" fillId="0" borderId="3" xfId="4" applyFont="1" applyBorder="1" applyAlignment="1">
      <alignment horizontal="center"/>
    </xf>
    <xf numFmtId="0" fontId="114" fillId="0" borderId="22" xfId="4" applyFont="1" applyBorder="1" applyAlignment="1">
      <alignment horizontal="center"/>
    </xf>
    <xf numFmtId="2" fontId="32" fillId="0" borderId="92" xfId="0" applyNumberFormat="1" applyFont="1" applyFill="1" applyBorder="1" applyAlignment="1">
      <alignment horizontal="center"/>
    </xf>
    <xf numFmtId="2" fontId="4" fillId="0" borderId="93" xfId="4" applyNumberFormat="1" applyFont="1" applyFill="1" applyBorder="1" applyAlignment="1">
      <alignment horizontal="center"/>
    </xf>
    <xf numFmtId="2" fontId="32" fillId="0" borderId="93" xfId="0" applyNumberFormat="1" applyFont="1" applyFill="1" applyBorder="1" applyAlignment="1">
      <alignment horizontal="center"/>
    </xf>
    <xf numFmtId="0" fontId="5" fillId="0" borderId="93" xfId="4" applyFont="1" applyFill="1" applyBorder="1" applyAlignment="1">
      <alignment horizontal="center"/>
    </xf>
    <xf numFmtId="0" fontId="2" fillId="0" borderId="94" xfId="4" applyFont="1" applyFill="1" applyBorder="1" applyAlignment="1">
      <alignment horizontal="center"/>
    </xf>
    <xf numFmtId="164" fontId="87" fillId="7" borderId="21" xfId="4" applyNumberFormat="1" applyFont="1" applyFill="1" applyBorder="1"/>
    <xf numFmtId="164" fontId="87" fillId="7" borderId="22" xfId="4" applyNumberFormat="1" applyFont="1" applyFill="1" applyBorder="1"/>
    <xf numFmtId="0" fontId="87" fillId="0" borderId="0" xfId="4" applyFont="1" applyBorder="1"/>
    <xf numFmtId="0" fontId="122" fillId="0" borderId="0" xfId="0" applyFont="1" applyBorder="1"/>
    <xf numFmtId="2" fontId="32" fillId="0" borderId="92" xfId="0" applyNumberFormat="1" applyFont="1" applyFill="1" applyBorder="1" applyAlignment="1">
      <alignment horizontal="right"/>
    </xf>
    <xf numFmtId="164" fontId="4" fillId="2" borderId="4" xfId="4" applyNumberFormat="1" applyFont="1" applyFill="1" applyBorder="1"/>
    <xf numFmtId="164" fontId="4" fillId="2" borderId="5" xfId="4" applyNumberFormat="1" applyFont="1" applyFill="1" applyBorder="1"/>
    <xf numFmtId="164" fontId="22" fillId="2" borderId="5" xfId="4" applyNumberFormat="1" applyFont="1" applyFill="1" applyBorder="1"/>
    <xf numFmtId="164" fontId="22" fillId="2" borderId="5" xfId="4" applyNumberFormat="1" applyFont="1" applyFill="1" applyBorder="1" applyAlignment="1">
      <alignment horizontal="right"/>
    </xf>
    <xf numFmtId="0" fontId="4" fillId="0" borderId="41" xfId="4" applyFont="1" applyBorder="1" applyAlignment="1">
      <alignment horizontal="center"/>
    </xf>
    <xf numFmtId="2" fontId="32" fillId="0" borderId="93" xfId="0" applyNumberFormat="1" applyFont="1" applyFill="1" applyBorder="1" applyAlignment="1">
      <alignment horizontal="right"/>
    </xf>
    <xf numFmtId="2" fontId="32" fillId="0" borderId="94" xfId="0" applyNumberFormat="1" applyFont="1" applyFill="1" applyBorder="1" applyAlignment="1">
      <alignment horizontal="right"/>
    </xf>
    <xf numFmtId="3" fontId="91" fillId="0" borderId="3" xfId="4" applyNumberFormat="1" applyFont="1" applyBorder="1"/>
    <xf numFmtId="0" fontId="2" fillId="0" borderId="3" xfId="4" applyFont="1" applyBorder="1"/>
    <xf numFmtId="0" fontId="2" fillId="0" borderId="3" xfId="4" applyBorder="1"/>
    <xf numFmtId="3" fontId="30" fillId="0" borderId="3" xfId="4" applyNumberFormat="1" applyFont="1" applyFill="1" applyBorder="1"/>
    <xf numFmtId="0" fontId="120" fillId="8" borderId="0" xfId="0" applyFont="1" applyFill="1" applyBorder="1"/>
    <xf numFmtId="0" fontId="52" fillId="0" borderId="3" xfId="0" applyFont="1" applyBorder="1" applyAlignment="1">
      <alignment horizontal="right"/>
    </xf>
    <xf numFmtId="0" fontId="52" fillId="0" borderId="96" xfId="4" applyFont="1" applyBorder="1" applyAlignment="1">
      <alignment horizontal="right"/>
    </xf>
    <xf numFmtId="9" fontId="120" fillId="0" borderId="0" xfId="5" applyFont="1" applyBorder="1"/>
    <xf numFmtId="9" fontId="4" fillId="0" borderId="0" xfId="5" applyFont="1" applyBorder="1"/>
    <xf numFmtId="0" fontId="120" fillId="0" borderId="0" xfId="0" applyFont="1" applyBorder="1" applyAlignment="1">
      <alignment horizontal="center"/>
    </xf>
    <xf numFmtId="0" fontId="119" fillId="9" borderId="95" xfId="0" applyFont="1" applyFill="1" applyBorder="1"/>
    <xf numFmtId="1" fontId="123" fillId="0" borderId="0" xfId="5" applyNumberFormat="1" applyFont="1" applyFill="1" applyBorder="1"/>
    <xf numFmtId="1" fontId="123" fillId="0" borderId="0" xfId="5" applyNumberFormat="1" applyFont="1" applyBorder="1"/>
    <xf numFmtId="3" fontId="117" fillId="0" borderId="0" xfId="1" applyNumberFormat="1" applyFont="1"/>
    <xf numFmtId="3" fontId="74" fillId="0" borderId="0" xfId="4" applyNumberFormat="1" applyFont="1"/>
    <xf numFmtId="3" fontId="74" fillId="0" borderId="0" xfId="4" applyNumberFormat="1" applyFont="1" applyBorder="1"/>
    <xf numFmtId="3" fontId="124" fillId="0" borderId="0" xfId="4" applyNumberFormat="1" applyFont="1"/>
    <xf numFmtId="3" fontId="117" fillId="0" borderId="0" xfId="4" applyNumberFormat="1" applyFont="1"/>
    <xf numFmtId="3" fontId="125" fillId="0" borderId="0" xfId="4" applyNumberFormat="1" applyFont="1"/>
    <xf numFmtId="166" fontId="31" fillId="7" borderId="22" xfId="4" applyNumberFormat="1" applyFont="1" applyFill="1" applyBorder="1"/>
    <xf numFmtId="1" fontId="4" fillId="0" borderId="0" xfId="4" applyNumberFormat="1" applyFont="1"/>
    <xf numFmtId="0" fontId="8" fillId="0" borderId="0" xfId="0" applyFont="1" applyFill="1" applyBorder="1" applyAlignment="1">
      <alignment horizontal="right"/>
    </xf>
    <xf numFmtId="0" fontId="4" fillId="0" borderId="3" xfId="4" applyFont="1" applyBorder="1" applyAlignment="1">
      <alignment horizontal="center"/>
    </xf>
    <xf numFmtId="166" fontId="31" fillId="0" borderId="6" xfId="4" applyNumberFormat="1" applyFont="1" applyBorder="1"/>
    <xf numFmtId="166" fontId="31" fillId="0" borderId="6" xfId="4" quotePrefix="1" applyNumberFormat="1" applyFont="1" applyBorder="1"/>
    <xf numFmtId="0" fontId="4" fillId="0" borderId="5" xfId="4" applyFont="1" applyBorder="1" applyAlignment="1">
      <alignment horizontal="left"/>
    </xf>
    <xf numFmtId="0" fontId="4" fillId="0" borderId="35" xfId="4" applyFont="1" applyBorder="1" applyAlignment="1">
      <alignment horizontal="left"/>
    </xf>
    <xf numFmtId="0" fontId="8" fillId="0" borderId="35" xfId="4" applyFont="1" applyBorder="1" applyAlignment="1">
      <alignment horizontal="left"/>
    </xf>
    <xf numFmtId="3" fontId="31" fillId="0" borderId="17" xfId="4" applyNumberFormat="1" applyFont="1" applyBorder="1"/>
    <xf numFmtId="164" fontId="31" fillId="7" borderId="16" xfId="4" applyNumberFormat="1" applyFont="1" applyFill="1" applyBorder="1"/>
    <xf numFmtId="2" fontId="0" fillId="0" borderId="6" xfId="0" applyNumberFormat="1" applyBorder="1"/>
    <xf numFmtId="0" fontId="126" fillId="0" borderId="0" xfId="0" applyFont="1" applyBorder="1"/>
    <xf numFmtId="0" fontId="127" fillId="0" borderId="0" xfId="0" applyFont="1" applyBorder="1"/>
    <xf numFmtId="3" fontId="32" fillId="0" borderId="22" xfId="0" applyNumberFormat="1" applyFont="1" applyFill="1" applyBorder="1" applyAlignment="1">
      <alignment horizontal="right"/>
    </xf>
    <xf numFmtId="2" fontId="31" fillId="0" borderId="22" xfId="4" quotePrefix="1" applyNumberFormat="1" applyFont="1" applyBorder="1"/>
    <xf numFmtId="2" fontId="31" fillId="0" borderId="34" xfId="4" quotePrefix="1" applyNumberFormat="1" applyFont="1" applyBorder="1"/>
    <xf numFmtId="0" fontId="4" fillId="0" borderId="0" xfId="0" applyFont="1" applyAlignment="1">
      <alignment horizontal="left"/>
    </xf>
    <xf numFmtId="3" fontId="117" fillId="0" borderId="0" xfId="1" applyNumberFormat="1" applyFont="1" applyAlignment="1">
      <alignment horizontal="center"/>
    </xf>
    <xf numFmtId="0" fontId="0" fillId="0" borderId="0" xfId="0" pivotButton="1"/>
    <xf numFmtId="0" fontId="87" fillId="7" borderId="0" xfId="4" applyFont="1" applyFill="1"/>
    <xf numFmtId="0" fontId="4" fillId="0" borderId="20" xfId="0" applyFont="1" applyBorder="1" applyAlignment="1">
      <alignment horizontal="center"/>
    </xf>
    <xf numFmtId="0" fontId="4" fillId="0" borderId="20" xfId="0" applyFont="1" applyBorder="1" applyAlignment="1">
      <alignment horizontal="right"/>
    </xf>
    <xf numFmtId="0" fontId="4" fillId="0" borderId="20" xfId="4" applyFont="1" applyBorder="1" applyAlignment="1">
      <alignment horizontal="right"/>
    </xf>
    <xf numFmtId="0" fontId="4" fillId="0" borderId="1" xfId="4" applyFont="1" applyBorder="1" applyAlignment="1">
      <alignment horizontal="right"/>
    </xf>
    <xf numFmtId="0" fontId="4" fillId="9" borderId="0" xfId="4" applyFont="1" applyFill="1" applyAlignment="1">
      <alignment horizontal="center"/>
    </xf>
    <xf numFmtId="3" fontId="117" fillId="9" borderId="0" xfId="1" applyNumberFormat="1" applyFont="1" applyFill="1" applyAlignment="1">
      <alignment horizontal="center"/>
    </xf>
    <xf numFmtId="3" fontId="125" fillId="9" borderId="0" xfId="4" applyNumberFormat="1" applyFont="1" applyFill="1"/>
    <xf numFmtId="1" fontId="74" fillId="0" borderId="0" xfId="4" applyNumberFormat="1" applyFont="1"/>
    <xf numFmtId="0" fontId="87" fillId="9" borderId="0" xfId="0" applyFont="1" applyFill="1" applyAlignment="1">
      <alignment horizontal="left"/>
    </xf>
    <xf numFmtId="3" fontId="74" fillId="9" borderId="0" xfId="4" applyNumberFormat="1" applyFont="1" applyFill="1"/>
    <xf numFmtId="0" fontId="4" fillId="9" borderId="0" xfId="4" applyFont="1" applyFill="1"/>
    <xf numFmtId="0" fontId="74" fillId="0" borderId="0" xfId="0" applyNumberFormat="1" applyFont="1"/>
    <xf numFmtId="0" fontId="111" fillId="0" borderId="0" xfId="0" applyFont="1"/>
    <xf numFmtId="9" fontId="128" fillId="0" borderId="0" xfId="5" applyNumberFormat="1" applyFont="1"/>
    <xf numFmtId="10" fontId="4" fillId="0" borderId="0" xfId="5" applyNumberFormat="1" applyFont="1"/>
    <xf numFmtId="0" fontId="74" fillId="0" borderId="0" xfId="4" applyFont="1"/>
    <xf numFmtId="0" fontId="91" fillId="0" borderId="0" xfId="4" applyFont="1"/>
    <xf numFmtId="0" fontId="129" fillId="0" borderId="0" xfId="4" applyFont="1"/>
    <xf numFmtId="0" fontId="124" fillId="0" borderId="0" xfId="0" applyFont="1"/>
    <xf numFmtId="0" fontId="124" fillId="0" borderId="1" xfId="0" applyFont="1" applyBorder="1"/>
    <xf numFmtId="0" fontId="124" fillId="0" borderId="13" xfId="0" applyFont="1" applyBorder="1" applyAlignment="1">
      <alignment horizontal="centerContinuous"/>
    </xf>
    <xf numFmtId="0" fontId="124" fillId="0" borderId="13" xfId="0" applyFont="1" applyBorder="1"/>
    <xf numFmtId="0" fontId="130" fillId="0" borderId="20" xfId="0" applyFont="1" applyBorder="1"/>
    <xf numFmtId="0" fontId="124" fillId="0" borderId="20" xfId="0" applyFont="1" applyBorder="1"/>
    <xf numFmtId="0" fontId="124" fillId="0" borderId="20" xfId="0" applyFont="1" applyBorder="1" applyAlignment="1">
      <alignment horizontal="right"/>
    </xf>
    <xf numFmtId="0" fontId="130" fillId="0" borderId="0" xfId="0" applyFont="1"/>
    <xf numFmtId="3" fontId="73" fillId="0" borderId="0" xfId="0" applyNumberFormat="1" applyFont="1"/>
    <xf numFmtId="3" fontId="82" fillId="0" borderId="0" xfId="0" applyNumberFormat="1" applyFont="1"/>
    <xf numFmtId="1" fontId="73" fillId="0" borderId="0" xfId="0" applyNumberFormat="1" applyFont="1"/>
    <xf numFmtId="164" fontId="73" fillId="0" borderId="0" xfId="0" applyNumberFormat="1" applyFont="1"/>
    <xf numFmtId="10" fontId="73" fillId="0" borderId="0" xfId="5" applyNumberFormat="1" applyFont="1"/>
    <xf numFmtId="10" fontId="124" fillId="0" borderId="0" xfId="0" applyNumberFormat="1" applyFont="1"/>
    <xf numFmtId="2" fontId="73" fillId="0" borderId="0" xfId="0" applyNumberFormat="1" applyFont="1"/>
    <xf numFmtId="0" fontId="124" fillId="0" borderId="0" xfId="0" applyFont="1" applyBorder="1" applyAlignment="1">
      <alignment horizontal="center"/>
    </xf>
    <xf numFmtId="0" fontId="124" fillId="0" borderId="0" xfId="0" applyFont="1" applyBorder="1"/>
    <xf numFmtId="0" fontId="124" fillId="0" borderId="1" xfId="0" applyFont="1" applyBorder="1" applyAlignment="1">
      <alignment horizontal="centerContinuous"/>
    </xf>
    <xf numFmtId="0" fontId="124" fillId="0" borderId="20" xfId="0" applyFont="1" applyBorder="1" applyAlignment="1">
      <alignment horizontal="center"/>
    </xf>
    <xf numFmtId="9" fontId="124" fillId="0" borderId="0" xfId="0" applyNumberFormat="1" applyFont="1" applyBorder="1"/>
    <xf numFmtId="167" fontId="124" fillId="0" borderId="20" xfId="5" applyNumberFormat="1" applyFont="1" applyBorder="1"/>
    <xf numFmtId="167" fontId="124" fillId="0" borderId="0" xfId="5" applyNumberFormat="1" applyFont="1"/>
    <xf numFmtId="164" fontId="73" fillId="0" borderId="0" xfId="0" applyNumberFormat="1" applyFont="1" applyBorder="1" applyAlignment="1">
      <alignment horizontal="right"/>
    </xf>
    <xf numFmtId="3" fontId="73" fillId="0" borderId="0" xfId="0" applyNumberFormat="1" applyFont="1" applyBorder="1" applyAlignment="1">
      <alignment horizontal="right"/>
    </xf>
    <xf numFmtId="0" fontId="124" fillId="0" borderId="13" xfId="0" applyFont="1" applyBorder="1" applyAlignment="1">
      <alignment horizontal="center"/>
    </xf>
    <xf numFmtId="3" fontId="73" fillId="0" borderId="13" xfId="0" applyNumberFormat="1" applyFont="1" applyBorder="1"/>
    <xf numFmtId="0" fontId="75" fillId="0" borderId="0" xfId="4" applyFont="1" applyBorder="1"/>
    <xf numFmtId="0" fontId="75" fillId="0" borderId="0" xfId="4" applyFont="1" applyBorder="1" applyAlignment="1">
      <alignment horizontal="left"/>
    </xf>
    <xf numFmtId="0" fontId="124" fillId="0" borderId="20" xfId="0" applyFont="1" applyBorder="1" applyAlignment="1">
      <alignment horizontal="centerContinuous"/>
    </xf>
    <xf numFmtId="0" fontId="124" fillId="0" borderId="20" xfId="0" applyFont="1" applyFill="1" applyBorder="1" applyAlignment="1">
      <alignment horizontal="right"/>
    </xf>
    <xf numFmtId="0" fontId="124" fillId="0" borderId="0" xfId="0" applyFont="1" applyFill="1" applyBorder="1" applyAlignment="1">
      <alignment horizontal="center"/>
    </xf>
    <xf numFmtId="167" fontId="73" fillId="0" borderId="0" xfId="0" applyNumberFormat="1" applyFont="1" applyBorder="1"/>
    <xf numFmtId="0" fontId="124" fillId="0" borderId="0" xfId="0" applyFont="1" applyAlignment="1">
      <alignment horizontal="center"/>
    </xf>
    <xf numFmtId="167" fontId="73" fillId="0" borderId="0" xfId="5" applyNumberFormat="1" applyFont="1"/>
    <xf numFmtId="10" fontId="124" fillId="0" borderId="0" xfId="5" applyNumberFormat="1" applyFont="1"/>
    <xf numFmtId="0" fontId="124" fillId="0" borderId="13" xfId="0" applyFont="1" applyBorder="1" applyAlignment="1">
      <alignment horizontal="right"/>
    </xf>
    <xf numFmtId="0" fontId="131" fillId="0" borderId="0" xfId="0" applyFont="1"/>
    <xf numFmtId="0" fontId="74" fillId="0" borderId="1" xfId="0" applyFont="1" applyBorder="1" applyAlignment="1">
      <alignment horizontal="center"/>
    </xf>
    <xf numFmtId="0" fontId="74" fillId="7" borderId="1" xfId="0" applyFont="1" applyFill="1" applyBorder="1" applyAlignment="1">
      <alignment horizontal="center"/>
    </xf>
    <xf numFmtId="0" fontId="74" fillId="0" borderId="13" xfId="0" applyFont="1" applyBorder="1" applyAlignment="1">
      <alignment horizontal="center"/>
    </xf>
    <xf numFmtId="0" fontId="103" fillId="0" borderId="13" xfId="0" applyFont="1" applyBorder="1" applyAlignment="1">
      <alignment horizontal="centerContinuous"/>
    </xf>
    <xf numFmtId="0" fontId="74" fillId="0" borderId="13" xfId="0" applyFont="1" applyBorder="1" applyAlignment="1">
      <alignment horizontal="centerContinuous"/>
    </xf>
    <xf numFmtId="0" fontId="74" fillId="0" borderId="1" xfId="0" applyFont="1" applyBorder="1" applyAlignment="1">
      <alignment horizontal="left"/>
    </xf>
    <xf numFmtId="0" fontId="74" fillId="0" borderId="1" xfId="0" applyFont="1" applyBorder="1" applyAlignment="1"/>
    <xf numFmtId="0" fontId="74" fillId="0" borderId="13" xfId="0" applyFont="1" applyBorder="1"/>
    <xf numFmtId="0" fontId="74" fillId="0" borderId="20" xfId="0" applyFont="1" applyBorder="1" applyAlignment="1">
      <alignment horizontal="center"/>
    </xf>
    <xf numFmtId="0" fontId="74" fillId="7" borderId="20" xfId="0" applyFont="1" applyFill="1" applyBorder="1" applyAlignment="1">
      <alignment horizontal="center"/>
    </xf>
    <xf numFmtId="0" fontId="74" fillId="0" borderId="20" xfId="0" applyFont="1" applyBorder="1" applyAlignment="1">
      <alignment horizontal="center" wrapText="1"/>
    </xf>
    <xf numFmtId="0" fontId="74" fillId="0" borderId="20" xfId="0" applyFont="1" applyBorder="1" applyAlignment="1">
      <alignment horizontal="right"/>
    </xf>
    <xf numFmtId="0" fontId="73" fillId="0" borderId="0" xfId="0" applyFont="1" applyAlignment="1">
      <alignment horizontal="center"/>
    </xf>
    <xf numFmtId="4" fontId="73" fillId="0" borderId="0" xfId="0" applyNumberFormat="1" applyFont="1" applyAlignment="1">
      <alignment horizontal="right"/>
    </xf>
    <xf numFmtId="3" fontId="73" fillId="0" borderId="0" xfId="0" applyNumberFormat="1" applyFont="1" applyAlignment="1">
      <alignment horizontal="right"/>
    </xf>
    <xf numFmtId="177" fontId="124" fillId="0" borderId="0" xfId="0" applyNumberFormat="1" applyFont="1"/>
    <xf numFmtId="9" fontId="73" fillId="0" borderId="0" xfId="0" applyNumberFormat="1" applyFont="1"/>
    <xf numFmtId="177" fontId="73" fillId="0" borderId="0" xfId="0" applyNumberFormat="1" applyFont="1"/>
    <xf numFmtId="1" fontId="74" fillId="0" borderId="0" xfId="0" applyNumberFormat="1" applyFont="1"/>
    <xf numFmtId="3" fontId="74" fillId="0" borderId="0" xfId="0" applyNumberFormat="1" applyFont="1"/>
    <xf numFmtId="0" fontId="74" fillId="0" borderId="13" xfId="0" applyFont="1" applyBorder="1" applyAlignment="1">
      <alignment horizontal="left"/>
    </xf>
    <xf numFmtId="0" fontId="74" fillId="0" borderId="13" xfId="0" applyFont="1" applyBorder="1" applyAlignment="1">
      <alignment horizontal="right"/>
    </xf>
    <xf numFmtId="177" fontId="73" fillId="0" borderId="13" xfId="0" applyNumberFormat="1" applyFont="1" applyBorder="1"/>
    <xf numFmtId="9" fontId="73" fillId="0" borderId="13" xfId="0" applyNumberFormat="1" applyFont="1" applyBorder="1"/>
    <xf numFmtId="9" fontId="73" fillId="0" borderId="13" xfId="0" applyNumberFormat="1" applyFont="1" applyFill="1" applyBorder="1"/>
    <xf numFmtId="0" fontId="74" fillId="0" borderId="1" xfId="0" applyFont="1" applyBorder="1" applyAlignment="1">
      <alignment horizontal="right"/>
    </xf>
    <xf numFmtId="9" fontId="73" fillId="0" borderId="1" xfId="0" applyNumberFormat="1" applyFont="1" applyBorder="1"/>
    <xf numFmtId="9" fontId="73" fillId="0" borderId="0" xfId="0" applyNumberFormat="1" applyFont="1" applyBorder="1"/>
    <xf numFmtId="9" fontId="73" fillId="0" borderId="20" xfId="0" applyNumberFormat="1" applyFont="1" applyBorder="1"/>
    <xf numFmtId="1" fontId="133" fillId="0" borderId="0" xfId="0" applyNumberFormat="1" applyFont="1" applyBorder="1"/>
    <xf numFmtId="9" fontId="73" fillId="9" borderId="13" xfId="0" applyNumberFormat="1" applyFont="1" applyFill="1" applyBorder="1"/>
    <xf numFmtId="9" fontId="73" fillId="9" borderId="1" xfId="0" applyNumberFormat="1" applyFont="1" applyFill="1" applyBorder="1"/>
    <xf numFmtId="9" fontId="73" fillId="8" borderId="13" xfId="0" applyNumberFormat="1" applyFont="1" applyFill="1" applyBorder="1"/>
    <xf numFmtId="9" fontId="73" fillId="8" borderId="1" xfId="0" applyNumberFormat="1" applyFont="1" applyFill="1" applyBorder="1"/>
    <xf numFmtId="9" fontId="73" fillId="0" borderId="1" xfId="0" applyNumberFormat="1" applyFont="1" applyFill="1" applyBorder="1"/>
    <xf numFmtId="3" fontId="74" fillId="0" borderId="0" xfId="0" applyNumberFormat="1" applyFont="1" applyAlignment="1">
      <alignment horizontal="right"/>
    </xf>
    <xf numFmtId="3" fontId="134" fillId="7" borderId="0" xfId="1" applyNumberFormat="1" applyFont="1" applyFill="1"/>
    <xf numFmtId="3" fontId="73" fillId="0" borderId="0" xfId="0" applyNumberFormat="1" applyFont="1" applyFill="1" applyAlignment="1">
      <alignment horizontal="right"/>
    </xf>
    <xf numFmtId="3" fontId="73" fillId="0" borderId="0" xfId="0" applyNumberFormat="1" applyFont="1" applyFill="1"/>
    <xf numFmtId="0" fontId="74" fillId="0" borderId="0" xfId="0" applyFont="1" applyFill="1"/>
    <xf numFmtId="9" fontId="135" fillId="0" borderId="13" xfId="0" applyNumberFormat="1" applyFont="1" applyBorder="1" applyAlignment="1">
      <alignment horizontal="right" wrapText="1"/>
    </xf>
    <xf numFmtId="9" fontId="73" fillId="0" borderId="0" xfId="0" applyNumberFormat="1" applyFont="1" applyFill="1" applyBorder="1"/>
    <xf numFmtId="0" fontId="4" fillId="7" borderId="0" xfId="0" applyFont="1" applyFill="1" applyAlignment="1">
      <alignment horizontal="left"/>
    </xf>
    <xf numFmtId="166" fontId="91" fillId="0" borderId="0" xfId="0" applyNumberFormat="1" applyFont="1"/>
    <xf numFmtId="178" fontId="106" fillId="9" borderId="22" xfId="5" applyNumberFormat="1" applyFont="1" applyFill="1" applyBorder="1"/>
    <xf numFmtId="178" fontId="106" fillId="9" borderId="0" xfId="5" applyNumberFormat="1" applyFont="1" applyFill="1" applyBorder="1"/>
    <xf numFmtId="175" fontId="106" fillId="2" borderId="4" xfId="0" applyNumberFormat="1" applyFont="1" applyFill="1" applyBorder="1"/>
    <xf numFmtId="175" fontId="106" fillId="2" borderId="5" xfId="0" applyNumberFormat="1" applyFont="1" applyFill="1" applyBorder="1"/>
    <xf numFmtId="165" fontId="106" fillId="2" borderId="2" xfId="0" applyNumberFormat="1" applyFont="1" applyFill="1" applyBorder="1"/>
    <xf numFmtId="165" fontId="106" fillId="2" borderId="3" xfId="0" applyNumberFormat="1" applyFont="1" applyFill="1" applyBorder="1"/>
    <xf numFmtId="16" fontId="91" fillId="9" borderId="1" xfId="0" applyNumberFormat="1" applyFont="1" applyFill="1" applyBorder="1" applyAlignment="1">
      <alignment horizontal="right"/>
    </xf>
    <xf numFmtId="178" fontId="106" fillId="9" borderId="92" xfId="5" applyNumberFormat="1" applyFont="1" applyFill="1" applyBorder="1"/>
    <xf numFmtId="178" fontId="106" fillId="9" borderId="93" xfId="5" applyNumberFormat="1" applyFont="1" applyFill="1" applyBorder="1"/>
    <xf numFmtId="178" fontId="106" fillId="9" borderId="94" xfId="5" applyNumberFormat="1" applyFont="1" applyFill="1" applyBorder="1"/>
    <xf numFmtId="10" fontId="0" fillId="0" borderId="0" xfId="5" applyNumberFormat="1" applyFont="1" applyBorder="1"/>
    <xf numFmtId="10" fontId="0" fillId="0" borderId="20" xfId="5" applyNumberFormat="1" applyFont="1" applyBorder="1"/>
    <xf numFmtId="178" fontId="0" fillId="0" borderId="0" xfId="5" applyNumberFormat="1" applyFont="1" applyBorder="1"/>
    <xf numFmtId="178" fontId="0" fillId="0" borderId="20" xfId="5" applyNumberFormat="1" applyFont="1" applyBorder="1"/>
    <xf numFmtId="178" fontId="5" fillId="2" borderId="92" xfId="5" applyNumberFormat="1" applyFont="1" applyFill="1" applyBorder="1"/>
    <xf numFmtId="178" fontId="5" fillId="2" borderId="93" xfId="5" applyNumberFormat="1" applyFont="1" applyFill="1" applyBorder="1"/>
    <xf numFmtId="178" fontId="84" fillId="2" borderId="93" xfId="5" applyNumberFormat="1" applyFont="1" applyFill="1" applyBorder="1"/>
    <xf numFmtId="178" fontId="84" fillId="2" borderId="94" xfId="5" applyNumberFormat="1" applyFont="1" applyFill="1" applyBorder="1"/>
    <xf numFmtId="178" fontId="0" fillId="10" borderId="0" xfId="5" applyNumberFormat="1" applyFont="1" applyFill="1" applyBorder="1"/>
    <xf numFmtId="167" fontId="91" fillId="0" borderId="0" xfId="0" applyNumberFormat="1" applyFont="1"/>
    <xf numFmtId="167" fontId="109" fillId="7" borderId="92" xfId="5" applyNumberFormat="1" applyFont="1" applyFill="1" applyBorder="1"/>
    <xf numFmtId="167" fontId="109" fillId="7" borderId="93" xfId="5" applyNumberFormat="1" applyFont="1" applyFill="1" applyBorder="1"/>
    <xf numFmtId="167" fontId="109" fillId="7" borderId="94" xfId="5" applyNumberFormat="1" applyFont="1" applyFill="1" applyBorder="1"/>
    <xf numFmtId="0" fontId="91" fillId="0" borderId="0" xfId="4" applyFont="1" applyAlignment="1">
      <alignment horizontal="left"/>
    </xf>
    <xf numFmtId="3" fontId="74" fillId="0" borderId="0" xfId="4" applyNumberFormat="1" applyFont="1" applyFill="1"/>
    <xf numFmtId="3" fontId="125" fillId="0" borderId="0" xfId="4" applyNumberFormat="1" applyFont="1" applyFill="1"/>
    <xf numFmtId="0" fontId="0" fillId="0" borderId="0" xfId="0" applyAlignment="1">
      <alignment horizontal="left"/>
    </xf>
    <xf numFmtId="0" fontId="74" fillId="0" borderId="0" xfId="0" applyFont="1" applyAlignment="1">
      <alignment horizontal="left"/>
    </xf>
    <xf numFmtId="10" fontId="74" fillId="0" borderId="0" xfId="0" applyNumberFormat="1" applyFont="1"/>
    <xf numFmtId="3" fontId="74" fillId="0" borderId="0" xfId="1" applyNumberFormat="1" applyFont="1"/>
    <xf numFmtId="0" fontId="136" fillId="0" borderId="0" xfId="0" applyFont="1"/>
    <xf numFmtId="0" fontId="137" fillId="0" borderId="0" xfId="0" applyFont="1" applyAlignment="1">
      <alignment wrapText="1"/>
    </xf>
    <xf numFmtId="3" fontId="137" fillId="0" borderId="0" xfId="0" applyNumberFormat="1" applyFont="1" applyAlignment="1">
      <alignment horizontal="left"/>
    </xf>
    <xf numFmtId="0" fontId="137" fillId="0" borderId="0" xfId="4" applyFont="1"/>
    <xf numFmtId="0" fontId="75" fillId="0" borderId="0" xfId="4" applyFont="1"/>
    <xf numFmtId="0" fontId="138" fillId="0" borderId="0" xfId="0" applyFont="1"/>
    <xf numFmtId="0" fontId="5" fillId="0" borderId="0" xfId="4" quotePrefix="1" applyFont="1" applyBorder="1" applyAlignment="1">
      <alignment horizontal="center"/>
    </xf>
    <xf numFmtId="0" fontId="87" fillId="7" borderId="1" xfId="4" applyFont="1" applyFill="1" applyBorder="1" applyAlignment="1">
      <alignment horizontal="center"/>
    </xf>
  </cellXfs>
  <cellStyles count="6">
    <cellStyle name="Comma" xfId="1" builtinId="3"/>
    <cellStyle name="Comma_PeteSR" xfId="2"/>
    <cellStyle name="Hyperlink" xfId="3" builtinId="8"/>
    <cellStyle name="Normal" xfId="0" builtinId="0"/>
    <cellStyle name="Normal_PeteSR" xfId="4"/>
    <cellStyle name="Percent" xfId="5" builtinId="5"/>
  </cellStyles>
  <dxfs count="6">
    <dxf>
      <numFmt numFmtId="14" formatCode="0.00%"/>
    </dxf>
    <dxf>
      <alignment wrapText="1" readingOrder="0"/>
    </dxf>
    <dxf>
      <font>
        <name val="Times New Roman"/>
        <scheme val="none"/>
      </font>
    </dxf>
    <dxf>
      <font>
        <name val="Times New Roman"/>
        <scheme val="none"/>
      </font>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pivotCacheDefinition" Target="pivotCache/pivotCacheDefinition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1494657921507"/>
          <c:y val="0.0586903795132035"/>
          <c:w val="0.823834606327315"/>
          <c:h val="0.787336761947576"/>
        </c:manualLayout>
      </c:layout>
      <c:lineChart>
        <c:grouping val="standard"/>
        <c:varyColors val="0"/>
        <c:ser>
          <c:idx val="0"/>
          <c:order val="0"/>
          <c:spPr>
            <a:ln w="50800">
              <a:solidFill>
                <a:schemeClr val="tx1"/>
              </a:solidFill>
              <a:prstDash val="solid"/>
            </a:ln>
          </c:spPr>
          <c:marker>
            <c:symbol val="diamond"/>
            <c:size val="12"/>
            <c:spPr>
              <a:solidFill>
                <a:schemeClr val="bg1"/>
              </a:solidFill>
              <a:ln>
                <a:solidFill>
                  <a:srgbClr val="000080"/>
                </a:solidFill>
                <a:prstDash val="solid"/>
              </a:ln>
            </c:spPr>
          </c:marker>
          <c:cat>
            <c:numRef>
              <c:f>'Age 3 recruitment'!$B$9:$B$43</c:f>
              <c:numCache>
                <c:formatCode>General</c:formatCode>
                <c:ptCount val="35"/>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numCache>
            </c:numRef>
          </c:cat>
          <c:val>
            <c:numRef>
              <c:f>'Age 3 recruitment'!$C$9:$C$43</c:f>
              <c:numCache>
                <c:formatCode>0.0</c:formatCode>
                <c:ptCount val="35"/>
                <c:pt idx="0">
                  <c:v>248.5012361642086</c:v>
                </c:pt>
                <c:pt idx="1">
                  <c:v>113.9994557484989</c:v>
                </c:pt>
                <c:pt idx="2">
                  <c:v>108.0420825750251</c:v>
                </c:pt>
                <c:pt idx="3">
                  <c:v>406.6258783035564</c:v>
                </c:pt>
                <c:pt idx="4">
                  <c:v>372.6025607320121</c:v>
                </c:pt>
                <c:pt idx="5">
                  <c:v>129.844494832523</c:v>
                </c:pt>
                <c:pt idx="6">
                  <c:v>114.528513965581</c:v>
                </c:pt>
                <c:pt idx="7">
                  <c:v>1087.657139062862</c:v>
                </c:pt>
                <c:pt idx="8">
                  <c:v>0.1</c:v>
                </c:pt>
                <c:pt idx="9">
                  <c:v>0.1</c:v>
                </c:pt>
                <c:pt idx="10">
                  <c:v>0.01</c:v>
                </c:pt>
                <c:pt idx="11">
                  <c:v>721.5762147120051</c:v>
                </c:pt>
                <c:pt idx="12">
                  <c:v>76.9580099755495</c:v>
                </c:pt>
                <c:pt idx="13">
                  <c:v>151.9339210543335</c:v>
                </c:pt>
                <c:pt idx="14">
                  <c:v>0.1</c:v>
                </c:pt>
                <c:pt idx="15">
                  <c:v>0.1</c:v>
                </c:pt>
                <c:pt idx="16">
                  <c:v>173.4252318060544</c:v>
                </c:pt>
                <c:pt idx="17">
                  <c:v>223.6410207158353</c:v>
                </c:pt>
                <c:pt idx="18">
                  <c:v>66.48173146467661</c:v>
                </c:pt>
                <c:pt idx="19">
                  <c:v>0.1</c:v>
                </c:pt>
                <c:pt idx="20">
                  <c:v>0.1</c:v>
                </c:pt>
                <c:pt idx="21">
                  <c:v>0.01</c:v>
                </c:pt>
                <c:pt idx="22">
                  <c:v>186.6500759396772</c:v>
                </c:pt>
                <c:pt idx="23">
                  <c:v>54.88328672991759</c:v>
                </c:pt>
                <c:pt idx="24">
                  <c:v>13.01064988460101</c:v>
                </c:pt>
                <c:pt idx="25">
                  <c:v>24.47052857045064</c:v>
                </c:pt>
                <c:pt idx="26">
                  <c:v>30.01478249611452</c:v>
                </c:pt>
                <c:pt idx="27">
                  <c:v>124.1905064543455</c:v>
                </c:pt>
                <c:pt idx="28">
                  <c:v>96.3972050281062</c:v>
                </c:pt>
                <c:pt idx="29">
                  <c:v>30.21471259841086</c:v>
                </c:pt>
                <c:pt idx="30">
                  <c:v>70.31191201685488</c:v>
                </c:pt>
                <c:pt idx="31">
                  <c:v>33.84558045623272</c:v>
                </c:pt>
                <c:pt idx="32">
                  <c:v>94.54625276121466</c:v>
                </c:pt>
                <c:pt idx="33">
                  <c:v>44.0706068473764</c:v>
                </c:pt>
                <c:pt idx="34">
                  <c:v>40.39092750714607</c:v>
                </c:pt>
              </c:numCache>
            </c:numRef>
          </c:val>
          <c:smooth val="0"/>
        </c:ser>
        <c:ser>
          <c:idx val="1"/>
          <c:order val="1"/>
          <c:spPr>
            <a:ln w="44450">
              <a:solidFill>
                <a:schemeClr val="tx1"/>
              </a:solidFill>
              <a:prstDash val="solid"/>
            </a:ln>
          </c:spPr>
          <c:marker>
            <c:symbol val="none"/>
          </c:marker>
          <c:cat>
            <c:numRef>
              <c:f>'Age 3 recruitment'!$B$9:$B$43</c:f>
              <c:numCache>
                <c:formatCode>General</c:formatCode>
                <c:ptCount val="35"/>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numCache>
            </c:numRef>
          </c:cat>
          <c:val>
            <c:numRef>
              <c:f>'Age 3 recruitment'!$M$9:$M$43</c:f>
              <c:numCache>
                <c:formatCode>0.0</c:formatCode>
                <c:ptCount val="35"/>
                <c:pt idx="0">
                  <c:v>111.020769161762</c:v>
                </c:pt>
                <c:pt idx="1">
                  <c:v>111.020769161762</c:v>
                </c:pt>
                <c:pt idx="2">
                  <c:v>111.020769161762</c:v>
                </c:pt>
                <c:pt idx="3">
                  <c:v>111.020769161762</c:v>
                </c:pt>
                <c:pt idx="4">
                  <c:v>111.020769161762</c:v>
                </c:pt>
                <c:pt idx="5">
                  <c:v>111.020769161762</c:v>
                </c:pt>
                <c:pt idx="6">
                  <c:v>111.020769161762</c:v>
                </c:pt>
                <c:pt idx="7">
                  <c:v>111.020769161762</c:v>
                </c:pt>
                <c:pt idx="8">
                  <c:v>111.020769161762</c:v>
                </c:pt>
                <c:pt idx="9">
                  <c:v>111.020769161762</c:v>
                </c:pt>
                <c:pt idx="10">
                  <c:v>111.020769161762</c:v>
                </c:pt>
                <c:pt idx="11">
                  <c:v>111.020769161762</c:v>
                </c:pt>
                <c:pt idx="12">
                  <c:v>111.020769161762</c:v>
                </c:pt>
                <c:pt idx="13">
                  <c:v>111.020769161762</c:v>
                </c:pt>
                <c:pt idx="14">
                  <c:v>111.020769161762</c:v>
                </c:pt>
                <c:pt idx="15">
                  <c:v>111.020769161762</c:v>
                </c:pt>
                <c:pt idx="16">
                  <c:v>111.020769161762</c:v>
                </c:pt>
                <c:pt idx="17">
                  <c:v>111.020769161762</c:v>
                </c:pt>
                <c:pt idx="18">
                  <c:v>111.020769161762</c:v>
                </c:pt>
                <c:pt idx="19">
                  <c:v>111.020769161762</c:v>
                </c:pt>
                <c:pt idx="20">
                  <c:v>111.020769161762</c:v>
                </c:pt>
                <c:pt idx="21">
                  <c:v>111.020769161762</c:v>
                </c:pt>
                <c:pt idx="22">
                  <c:v>111.020769161762</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ser>
        <c:ser>
          <c:idx val="2"/>
          <c:order val="2"/>
          <c:spPr>
            <a:ln w="44450">
              <a:solidFill>
                <a:schemeClr val="tx1"/>
              </a:solidFill>
              <a:prstDash val="solid"/>
            </a:ln>
          </c:spPr>
          <c:marker>
            <c:symbol val="none"/>
          </c:marker>
          <c:cat>
            <c:numRef>
              <c:f>'Age 3 recruitment'!$B$9:$B$43</c:f>
              <c:numCache>
                <c:formatCode>General</c:formatCode>
                <c:ptCount val="35"/>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numCache>
            </c:numRef>
          </c:cat>
          <c:val>
            <c:numRef>
              <c:f>'Age 3 recruitment'!$L$9:$L$43</c:f>
              <c:numCache>
                <c:formatCode>0.0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42.23076717726124</c:v>
                </c:pt>
                <c:pt idx="24">
                  <c:v>42.23076717726124</c:v>
                </c:pt>
                <c:pt idx="25">
                  <c:v>42.23076717726124</c:v>
                </c:pt>
                <c:pt idx="26">
                  <c:v>42.23076717726124</c:v>
                </c:pt>
                <c:pt idx="27">
                  <c:v>42.23076717726124</c:v>
                </c:pt>
                <c:pt idx="28">
                  <c:v>42.23076717726124</c:v>
                </c:pt>
                <c:pt idx="29">
                  <c:v>42.23076717726124</c:v>
                </c:pt>
                <c:pt idx="30">
                  <c:v>42.23076717726124</c:v>
                </c:pt>
                <c:pt idx="31">
                  <c:v>42.23076717726124</c:v>
                </c:pt>
                <c:pt idx="32">
                  <c:v>42.23076717726124</c:v>
                </c:pt>
                <c:pt idx="33">
                  <c:v>42.23076717726124</c:v>
                </c:pt>
                <c:pt idx="34">
                  <c:v>42.23076717726124</c:v>
                </c:pt>
              </c:numCache>
            </c:numRef>
          </c:val>
          <c:smooth val="0"/>
        </c:ser>
        <c:dLbls>
          <c:showLegendKey val="0"/>
          <c:showVal val="0"/>
          <c:showCatName val="0"/>
          <c:showSerName val="0"/>
          <c:showPercent val="0"/>
          <c:showBubbleSize val="0"/>
        </c:dLbls>
        <c:marker val="1"/>
        <c:smooth val="0"/>
        <c:axId val="-2085095144"/>
        <c:axId val="-2091251976"/>
      </c:lineChart>
      <c:catAx>
        <c:axId val="-2085095144"/>
        <c:scaling>
          <c:orientation val="minMax"/>
        </c:scaling>
        <c:delete val="0"/>
        <c:axPos val="b"/>
        <c:title>
          <c:tx>
            <c:rich>
              <a:bodyPr/>
              <a:lstStyle/>
              <a:p>
                <a:pPr>
                  <a:defRPr sz="2400" b="1" i="0" u="none" strike="noStrike" baseline="0">
                    <a:solidFill>
                      <a:schemeClr val="bg1"/>
                    </a:solidFill>
                    <a:latin typeface="Arial"/>
                    <a:ea typeface="Arial"/>
                    <a:cs typeface="Arial"/>
                  </a:defRPr>
                </a:pPr>
                <a:r>
                  <a:rPr lang="en-US" sz="2400">
                    <a:solidFill>
                      <a:schemeClr val="bg1"/>
                    </a:solidFill>
                  </a:rPr>
                  <a:t>Recruit year at age 3</a:t>
                </a:r>
              </a:p>
            </c:rich>
          </c:tx>
          <c:layout>
            <c:manualLayout>
              <c:xMode val="edge"/>
              <c:yMode val="edge"/>
              <c:x val="0.431502919736749"/>
              <c:y val="0.921475808415583"/>
            </c:manualLayout>
          </c:layout>
          <c:overlay val="0"/>
          <c:spPr>
            <a:noFill/>
            <a:ln w="25400">
              <a:noFill/>
            </a:ln>
          </c:spPr>
        </c:title>
        <c:numFmt formatCode="General" sourceLinked="1"/>
        <c:majorTickMark val="out"/>
        <c:minorTickMark val="none"/>
        <c:tickLblPos val="nextTo"/>
        <c:spPr>
          <a:ln w="25400">
            <a:solidFill>
              <a:schemeClr val="tx1"/>
            </a:solidFill>
            <a:prstDash val="solid"/>
          </a:ln>
        </c:spPr>
        <c:txPr>
          <a:bodyPr rot="-5400000" vert="horz"/>
          <a:lstStyle/>
          <a:p>
            <a:pPr>
              <a:defRPr sz="1400" b="0" i="0" u="none" strike="noStrike" baseline="0">
                <a:solidFill>
                  <a:schemeClr val="tx1"/>
                </a:solidFill>
                <a:latin typeface="Arial"/>
                <a:ea typeface="Arial"/>
                <a:cs typeface="Arial"/>
              </a:defRPr>
            </a:pPr>
            <a:endParaRPr lang="en-US"/>
          </a:p>
        </c:txPr>
        <c:crossAx val="-2091251976"/>
        <c:crosses val="autoZero"/>
        <c:auto val="1"/>
        <c:lblAlgn val="ctr"/>
        <c:lblOffset val="100"/>
        <c:tickLblSkip val="2"/>
        <c:tickMarkSkip val="1"/>
        <c:noMultiLvlLbl val="0"/>
      </c:catAx>
      <c:valAx>
        <c:axId val="-2091251976"/>
        <c:scaling>
          <c:orientation val="minMax"/>
        </c:scaling>
        <c:delete val="0"/>
        <c:axPos val="l"/>
        <c:title>
          <c:tx>
            <c:rich>
              <a:bodyPr/>
              <a:lstStyle/>
              <a:p>
                <a:pPr>
                  <a:defRPr sz="1200" b="0" i="0" u="none" strike="noStrike" baseline="0">
                    <a:solidFill>
                      <a:schemeClr val="tx1"/>
                    </a:solidFill>
                    <a:latin typeface="Arial"/>
                    <a:ea typeface="Arial"/>
                    <a:cs typeface="Arial"/>
                  </a:defRPr>
                </a:pPr>
                <a:r>
                  <a:rPr lang="en-US" sz="1200" b="0">
                    <a:solidFill>
                      <a:schemeClr val="tx1"/>
                    </a:solidFill>
                  </a:rPr>
                  <a:t>Age-3 recruitment
 (millions)</a:t>
                </a:r>
              </a:p>
            </c:rich>
          </c:tx>
          <c:layout>
            <c:manualLayout>
              <c:xMode val="edge"/>
              <c:yMode val="edge"/>
              <c:x val="0.0185451336784188"/>
              <c:y val="0.19652157843013"/>
            </c:manualLayout>
          </c:layout>
          <c:overlay val="0"/>
          <c:spPr>
            <a:solidFill>
              <a:schemeClr val="bg1"/>
            </a:solidFill>
            <a:ln w="25400">
              <a:noFill/>
            </a:ln>
          </c:spPr>
        </c:title>
        <c:numFmt formatCode="#,##0" sourceLinked="0"/>
        <c:majorTickMark val="out"/>
        <c:minorTickMark val="none"/>
        <c:tickLblPos val="nextTo"/>
        <c:spPr>
          <a:ln w="25400">
            <a:solidFill>
              <a:schemeClr val="tx1"/>
            </a:solidFill>
            <a:prstDash val="solid"/>
          </a:ln>
        </c:spPr>
        <c:txPr>
          <a:bodyPr rot="0" vert="horz"/>
          <a:lstStyle/>
          <a:p>
            <a:pPr>
              <a:defRPr sz="1200" b="0" i="0" u="none" strike="noStrike" baseline="0">
                <a:solidFill>
                  <a:schemeClr val="tx1"/>
                </a:solidFill>
                <a:latin typeface="Arial"/>
                <a:ea typeface="Arial"/>
                <a:cs typeface="Arial"/>
              </a:defRPr>
            </a:pPr>
            <a:endParaRPr lang="en-US"/>
          </a:p>
        </c:txPr>
        <c:crossAx val="-2085095144"/>
        <c:crosses val="autoZero"/>
        <c:crossBetween val="between"/>
      </c:valAx>
      <c:spPr>
        <a:solidFill>
          <a:schemeClr val="bg1"/>
        </a:solidFill>
        <a:ln w="25400">
          <a:noFill/>
        </a:ln>
      </c:spPr>
    </c:plotArea>
    <c:plotVisOnly val="1"/>
    <c:dispBlanksAs val="gap"/>
    <c:showDLblsOverMax val="0"/>
  </c:chart>
  <c:spPr>
    <a:solidFill>
      <a:schemeClr val="bg1"/>
    </a:solidFill>
    <a:ln w="9525">
      <a:noFill/>
    </a:ln>
  </c:spPr>
  <c:txPr>
    <a:bodyPr/>
    <a:lstStyle/>
    <a:p>
      <a:pPr>
        <a:defRPr sz="1525" b="0" i="0" u="none" strike="noStrike" baseline="0">
          <a:solidFill>
            <a:srgbClr val="000000"/>
          </a:solidFill>
          <a:latin typeface="Arial"/>
          <a:ea typeface="Arial"/>
          <a:cs typeface="Arial"/>
        </a:defRPr>
      </a:pPr>
      <a:endParaRPr lang="en-US"/>
    </a:p>
  </c:txPr>
  <c:printSettings>
    <c:headerFooter alignWithMargins="0"/>
    <c:pageMargins b="1.0" l="0.750000000000005" r="0.750000000000005" t="1.0"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2504258943782"/>
          <c:y val="0.154667069445496"/>
          <c:w val="0.783645655877343"/>
          <c:h val="0.592001541670682"/>
        </c:manualLayout>
      </c:layout>
      <c:barChart>
        <c:barDir val="col"/>
        <c:grouping val="clustered"/>
        <c:varyColors val="0"/>
        <c:ser>
          <c:idx val="0"/>
          <c:order val="0"/>
          <c:spPr>
            <a:solidFill>
              <a:srgbClr val="800000"/>
            </a:solidFill>
            <a:ln w="12700">
              <a:solidFill>
                <a:srgbClr val="000000"/>
              </a:solidFill>
              <a:prstDash val="solid"/>
            </a:ln>
          </c:spPr>
          <c:invertIfNegative val="0"/>
          <c:dLbls>
            <c:spPr>
              <a:noFill/>
              <a:ln w="25400">
                <a:noFill/>
              </a:ln>
            </c:spPr>
            <c:txPr>
              <a:bodyPr/>
              <a:lstStyle/>
              <a:p>
                <a:pPr>
                  <a:defRPr sz="1400" b="1" i="0" u="none" strike="noStrike" baseline="0">
                    <a:solidFill>
                      <a:srgbClr val="FFFFFF"/>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cat>
            <c:strRef>
              <c:f>'Table 1'!$C$7:$I$7</c:f>
              <c:strCache>
                <c:ptCount val="7"/>
                <c:pt idx="0">
                  <c:v>3</c:v>
                </c:pt>
                <c:pt idx="1">
                  <c:v>4</c:v>
                </c:pt>
                <c:pt idx="2">
                  <c:v>5</c:v>
                </c:pt>
                <c:pt idx="3">
                  <c:v>6</c:v>
                </c:pt>
                <c:pt idx="4">
                  <c:v>7</c:v>
                </c:pt>
                <c:pt idx="5">
                  <c:v>8</c:v>
                </c:pt>
                <c:pt idx="6">
                  <c:v>9+</c:v>
                </c:pt>
              </c:strCache>
            </c:strRef>
          </c:cat>
          <c:val>
            <c:numRef>
              <c:f>'Table 1'!$C$10:$I$10</c:f>
              <c:numCache>
                <c:formatCode>#,##0</c:formatCode>
                <c:ptCount val="7"/>
                <c:pt idx="0">
                  <c:v>1446.988255526532</c:v>
                </c:pt>
                <c:pt idx="1">
                  <c:v>5706.718405281274</c:v>
                </c:pt>
                <c:pt idx="2">
                  <c:v>2607.656925976106</c:v>
                </c:pt>
                <c:pt idx="3">
                  <c:v>3640.749310395959</c:v>
                </c:pt>
                <c:pt idx="4">
                  <c:v>1018.860485409221</c:v>
                </c:pt>
                <c:pt idx="5">
                  <c:v>2346.633956601618</c:v>
                </c:pt>
                <c:pt idx="6">
                  <c:v>2904.623921322935</c:v>
                </c:pt>
              </c:numCache>
            </c:numRef>
          </c:val>
        </c:ser>
        <c:dLbls>
          <c:showLegendKey val="0"/>
          <c:showVal val="1"/>
          <c:showCatName val="0"/>
          <c:showSerName val="0"/>
          <c:showPercent val="0"/>
          <c:showBubbleSize val="0"/>
        </c:dLbls>
        <c:gapWidth val="150"/>
        <c:axId val="-2092868792"/>
        <c:axId val="-2091880744"/>
      </c:barChart>
      <c:catAx>
        <c:axId val="-2092868792"/>
        <c:scaling>
          <c:orientation val="minMax"/>
        </c:scaling>
        <c:delete val="0"/>
        <c:axPos val="b"/>
        <c:title>
          <c:tx>
            <c:rich>
              <a:bodyPr/>
              <a:lstStyle/>
              <a:p>
                <a:pPr>
                  <a:defRPr sz="2000" b="1" i="0" u="none" strike="noStrike" baseline="0">
                    <a:solidFill>
                      <a:srgbClr val="FFFFFF"/>
                    </a:solidFill>
                    <a:latin typeface="Times New Roman"/>
                    <a:ea typeface="Times New Roman"/>
                    <a:cs typeface="Times New Roman"/>
                  </a:defRPr>
                </a:pPr>
                <a:r>
                  <a:rPr lang="en-US"/>
                  <a:t>Age class</a:t>
                </a:r>
              </a:p>
            </c:rich>
          </c:tx>
          <c:layout>
            <c:manualLayout>
              <c:xMode val="edge"/>
              <c:yMode val="edge"/>
              <c:x val="0.487223168654174"/>
              <c:y val="0.8666689236169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1" i="0" u="none" strike="noStrike" baseline="0">
                <a:solidFill>
                  <a:srgbClr val="FFFFFF"/>
                </a:solidFill>
                <a:latin typeface="Times New Roman"/>
                <a:ea typeface="Times New Roman"/>
                <a:cs typeface="Times New Roman"/>
              </a:defRPr>
            </a:pPr>
            <a:endParaRPr lang="en-US"/>
          </a:p>
        </c:txPr>
        <c:crossAx val="-2091880744"/>
        <c:crosses val="autoZero"/>
        <c:auto val="1"/>
        <c:lblAlgn val="ctr"/>
        <c:lblOffset val="100"/>
        <c:tickLblSkip val="1"/>
        <c:tickMarkSkip val="1"/>
        <c:noMultiLvlLbl val="0"/>
      </c:catAx>
      <c:valAx>
        <c:axId val="-2091880744"/>
        <c:scaling>
          <c:orientation val="minMax"/>
        </c:scaling>
        <c:delete val="0"/>
        <c:axPos val="l"/>
        <c:title>
          <c:tx>
            <c:rich>
              <a:bodyPr/>
              <a:lstStyle/>
              <a:p>
                <a:pPr>
                  <a:defRPr sz="2400" b="1" i="0" u="none" strike="noStrike" baseline="0">
                    <a:solidFill>
                      <a:srgbClr val="FFFFFF"/>
                    </a:solidFill>
                    <a:latin typeface="Times New Roman"/>
                    <a:ea typeface="Times New Roman"/>
                    <a:cs typeface="Times New Roman"/>
                  </a:defRPr>
                </a:pPr>
                <a:r>
                  <a:rPr lang="en-US"/>
                  <a:t>Biomass in tons</a:t>
                </a:r>
              </a:p>
            </c:rich>
          </c:tx>
          <c:layout>
            <c:manualLayout>
              <c:xMode val="edge"/>
              <c:yMode val="edge"/>
              <c:x val="0.00851788756388416"/>
              <c:y val="0.15466706944549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FFFFFF"/>
                </a:solidFill>
                <a:latin typeface="Times New Roman"/>
                <a:ea typeface="Times New Roman"/>
                <a:cs typeface="Times New Roman"/>
              </a:defRPr>
            </a:pPr>
            <a:endParaRPr lang="en-US"/>
          </a:p>
        </c:txPr>
        <c:crossAx val="-2092868792"/>
        <c:crosses val="autoZero"/>
        <c:crossBetween val="between"/>
        <c:majorUnit val="2500.0"/>
      </c:valAx>
      <c:spPr>
        <a:solidFill>
          <a:srgbClr val="0000FF"/>
        </a:solidFill>
        <a:ln w="25400">
          <a:noFill/>
        </a:ln>
      </c:spPr>
    </c:plotArea>
    <c:plotVisOnly val="1"/>
    <c:dispBlanksAs val="gap"/>
    <c:showDLblsOverMax val="0"/>
  </c:chart>
  <c:spPr>
    <a:solidFill>
      <a:srgbClr val="0000FF"/>
    </a:solidFill>
    <a:ln w="3175">
      <a:solidFill>
        <a:srgbClr val="000000"/>
      </a:solidFill>
      <a:prstDash val="solid"/>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alignWithMargins="0"/>
    <c:pageMargins b="1.0" l="0.750000000000005" r="0.75000000000000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2420122070419"/>
          <c:y val="0.0891893068904495"/>
          <c:w val="0.709965029648784"/>
          <c:h val="0.659460329735438"/>
        </c:manualLayout>
      </c:layout>
      <c:scatterChart>
        <c:scatterStyle val="lineMarker"/>
        <c:varyColors val="0"/>
        <c:ser>
          <c:idx val="0"/>
          <c:order val="0"/>
          <c:tx>
            <c:strRef>
              <c:f>ASA!$P$361</c:f>
              <c:strCache>
                <c:ptCount val="1"/>
                <c:pt idx="0">
                  <c:v>RickerR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ASA!$O$362:$O$393</c:f>
              <c:numCache>
                <c:formatCode>0</c:formatCode>
                <c:ptCount val="32"/>
                <c:pt idx="0">
                  <c:v>55583.00819602724</c:v>
                </c:pt>
                <c:pt idx="1">
                  <c:v>55230.01513675407</c:v>
                </c:pt>
                <c:pt idx="2">
                  <c:v>49794.81093072972</c:v>
                </c:pt>
                <c:pt idx="3">
                  <c:v>59473.30395351564</c:v>
                </c:pt>
                <c:pt idx="4">
                  <c:v>69416.12755023276</c:v>
                </c:pt>
                <c:pt idx="5">
                  <c:v>85587.21682436671</c:v>
                </c:pt>
                <c:pt idx="6">
                  <c:v>74507.70009787702</c:v>
                </c:pt>
                <c:pt idx="7">
                  <c:v>85712.38668454824</c:v>
                </c:pt>
                <c:pt idx="8">
                  <c:v>110449.62698871</c:v>
                </c:pt>
                <c:pt idx="9">
                  <c:v>108683.3005945848</c:v>
                </c:pt>
                <c:pt idx="10">
                  <c:v>83650.70632860981</c:v>
                </c:pt>
                <c:pt idx="11">
                  <c:v>67474.18373697134</c:v>
                </c:pt>
                <c:pt idx="12">
                  <c:v>66730.43295865788</c:v>
                </c:pt>
                <c:pt idx="13">
                  <c:v>34039.0124018675</c:v>
                </c:pt>
                <c:pt idx="14">
                  <c:v>18453.78044145937</c:v>
                </c:pt>
                <c:pt idx="15">
                  <c:v>14076.07858573049</c:v>
                </c:pt>
                <c:pt idx="16">
                  <c:v>14411.04221529327</c:v>
                </c:pt>
                <c:pt idx="17">
                  <c:v>22870.08373719395</c:v>
                </c:pt>
                <c:pt idx="18">
                  <c:v>18242.31233164847</c:v>
                </c:pt>
                <c:pt idx="19">
                  <c:v>13526.10553833649</c:v>
                </c:pt>
                <c:pt idx="20">
                  <c:v>11142.03373393887</c:v>
                </c:pt>
                <c:pt idx="21">
                  <c:v>7969.482994794175</c:v>
                </c:pt>
                <c:pt idx="22">
                  <c:v>10703.78224437695</c:v>
                </c:pt>
                <c:pt idx="23">
                  <c:v>14013.70094279194</c:v>
                </c:pt>
                <c:pt idx="24">
                  <c:v>16842.14507043613</c:v>
                </c:pt>
                <c:pt idx="25">
                  <c:v>13384.94353573383</c:v>
                </c:pt>
                <c:pt idx="26">
                  <c:v>11556.06668050114</c:v>
                </c:pt>
                <c:pt idx="27">
                  <c:v>13640.29501570148</c:v>
                </c:pt>
                <c:pt idx="28">
                  <c:v>18363.77905665512</c:v>
                </c:pt>
                <c:pt idx="29">
                  <c:v>19469.92249694218</c:v>
                </c:pt>
                <c:pt idx="30">
                  <c:v>20506.50199445952</c:v>
                </c:pt>
                <c:pt idx="31">
                  <c:v>17638.92485131304</c:v>
                </c:pt>
              </c:numCache>
            </c:numRef>
          </c:xVal>
          <c:yVal>
            <c:numRef>
              <c:f>ASA!$P$362:$P$393</c:f>
              <c:numCache>
                <c:formatCode>0</c:formatCode>
                <c:ptCount val="32"/>
                <c:pt idx="0">
                  <c:v>158.0166239055197</c:v>
                </c:pt>
                <c:pt idx="1">
                  <c:v>157.0131019066436</c:v>
                </c:pt>
                <c:pt idx="2">
                  <c:v>141.5613901920834</c:v>
                </c:pt>
                <c:pt idx="3">
                  <c:v>169.076324010708</c:v>
                </c:pt>
                <c:pt idx="4">
                  <c:v>197.3427217432739</c:v>
                </c:pt>
                <c:pt idx="5">
                  <c:v>243.3154212229693</c:v>
                </c:pt>
                <c:pt idx="6">
                  <c:v>211.81752493333</c:v>
                </c:pt>
                <c:pt idx="7">
                  <c:v>243.6712659201627</c:v>
                </c:pt>
                <c:pt idx="8">
                  <c:v>313.9966283729739</c:v>
                </c:pt>
                <c:pt idx="9">
                  <c:v>308.9751489213666</c:v>
                </c:pt>
                <c:pt idx="10">
                  <c:v>237.8101263382822</c:v>
                </c:pt>
                <c:pt idx="11">
                  <c:v>191.8219805105654</c:v>
                </c:pt>
                <c:pt idx="12">
                  <c:v>189.7075755722484</c:v>
                </c:pt>
                <c:pt idx="13">
                  <c:v>96.76931845523355</c:v>
                </c:pt>
                <c:pt idx="14">
                  <c:v>52.46214946425913</c:v>
                </c:pt>
                <c:pt idx="15">
                  <c:v>40.01680528159849</c:v>
                </c:pt>
                <c:pt idx="16">
                  <c:v>40.9690715153363</c:v>
                </c:pt>
                <c:pt idx="17">
                  <c:v>65.01723346535635</c:v>
                </c:pt>
                <c:pt idx="18">
                  <c:v>51.86096795464827</c:v>
                </c:pt>
                <c:pt idx="19">
                  <c:v>38.45328997343561</c:v>
                </c:pt>
                <c:pt idx="20">
                  <c:v>31.67562554133714</c:v>
                </c:pt>
                <c:pt idx="21">
                  <c:v>22.65639874453277</c:v>
                </c:pt>
                <c:pt idx="22">
                  <c:v>30.42972282664583</c:v>
                </c:pt>
                <c:pt idx="23">
                  <c:v>39.8394722284904</c:v>
                </c:pt>
                <c:pt idx="24">
                  <c:v>47.88044025921445</c:v>
                </c:pt>
                <c:pt idx="25">
                  <c:v>38.05198130377263</c:v>
                </c:pt>
                <c:pt idx="26">
                  <c:v>32.85267749524886</c:v>
                </c:pt>
                <c:pt idx="27">
                  <c:v>38.77791860157886</c:v>
                </c:pt>
                <c:pt idx="28">
                  <c:v>52.20628502951256</c:v>
                </c:pt>
                <c:pt idx="29">
                  <c:v>55.35093404478287</c:v>
                </c:pt>
                <c:pt idx="30">
                  <c:v>58.29782011524708</c:v>
                </c:pt>
                <c:pt idx="31">
                  <c:v>50.14560105307281</c:v>
                </c:pt>
              </c:numCache>
            </c:numRef>
          </c:yVal>
          <c:smooth val="1"/>
        </c:ser>
        <c:ser>
          <c:idx val="1"/>
          <c:order val="1"/>
          <c:spPr>
            <a:ln w="28575">
              <a:noFill/>
            </a:ln>
          </c:spPr>
          <c:marker>
            <c:symbol val="square"/>
            <c:size val="5"/>
            <c:spPr>
              <a:solidFill>
                <a:srgbClr val="FF00FF"/>
              </a:solidFill>
              <a:ln>
                <a:solidFill>
                  <a:srgbClr val="FF00FF"/>
                </a:solidFill>
                <a:prstDash val="solid"/>
              </a:ln>
            </c:spPr>
          </c:marker>
          <c:xVal>
            <c:numRef>
              <c:f>ASA!$O$362:$O$393</c:f>
              <c:numCache>
                <c:formatCode>0</c:formatCode>
                <c:ptCount val="32"/>
                <c:pt idx="0">
                  <c:v>55583.00819602724</c:v>
                </c:pt>
                <c:pt idx="1">
                  <c:v>55230.01513675407</c:v>
                </c:pt>
                <c:pt idx="2">
                  <c:v>49794.81093072972</c:v>
                </c:pt>
                <c:pt idx="3">
                  <c:v>59473.30395351564</c:v>
                </c:pt>
                <c:pt idx="4">
                  <c:v>69416.12755023276</c:v>
                </c:pt>
                <c:pt idx="5">
                  <c:v>85587.21682436671</c:v>
                </c:pt>
                <c:pt idx="6">
                  <c:v>74507.70009787702</c:v>
                </c:pt>
                <c:pt idx="7">
                  <c:v>85712.38668454824</c:v>
                </c:pt>
                <c:pt idx="8">
                  <c:v>110449.62698871</c:v>
                </c:pt>
                <c:pt idx="9">
                  <c:v>108683.3005945848</c:v>
                </c:pt>
                <c:pt idx="10">
                  <c:v>83650.70632860981</c:v>
                </c:pt>
                <c:pt idx="11">
                  <c:v>67474.18373697134</c:v>
                </c:pt>
                <c:pt idx="12">
                  <c:v>66730.43295865788</c:v>
                </c:pt>
                <c:pt idx="13">
                  <c:v>34039.0124018675</c:v>
                </c:pt>
                <c:pt idx="14">
                  <c:v>18453.78044145937</c:v>
                </c:pt>
                <c:pt idx="15">
                  <c:v>14076.07858573049</c:v>
                </c:pt>
                <c:pt idx="16">
                  <c:v>14411.04221529327</c:v>
                </c:pt>
                <c:pt idx="17">
                  <c:v>22870.08373719395</c:v>
                </c:pt>
                <c:pt idx="18">
                  <c:v>18242.31233164847</c:v>
                </c:pt>
                <c:pt idx="19">
                  <c:v>13526.10553833649</c:v>
                </c:pt>
                <c:pt idx="20">
                  <c:v>11142.03373393887</c:v>
                </c:pt>
                <c:pt idx="21">
                  <c:v>7969.482994794175</c:v>
                </c:pt>
                <c:pt idx="22">
                  <c:v>10703.78224437695</c:v>
                </c:pt>
                <c:pt idx="23">
                  <c:v>14013.70094279194</c:v>
                </c:pt>
                <c:pt idx="24">
                  <c:v>16842.14507043613</c:v>
                </c:pt>
                <c:pt idx="25">
                  <c:v>13384.94353573383</c:v>
                </c:pt>
                <c:pt idx="26">
                  <c:v>11556.06668050114</c:v>
                </c:pt>
                <c:pt idx="27">
                  <c:v>13640.29501570148</c:v>
                </c:pt>
                <c:pt idx="28">
                  <c:v>18363.77905665512</c:v>
                </c:pt>
                <c:pt idx="29">
                  <c:v>19469.92249694218</c:v>
                </c:pt>
                <c:pt idx="30">
                  <c:v>20506.50199445952</c:v>
                </c:pt>
                <c:pt idx="31">
                  <c:v>17638.92485131304</c:v>
                </c:pt>
              </c:numCache>
            </c:numRef>
          </c:xVal>
          <c:yVal>
            <c:numRef>
              <c:f>ASA!$N$362:$N$393</c:f>
              <c:numCache>
                <c:formatCode>0</c:formatCode>
                <c:ptCount val="32"/>
                <c:pt idx="0">
                  <c:v>406.6258783035564</c:v>
                </c:pt>
                <c:pt idx="1">
                  <c:v>372.6025607320121</c:v>
                </c:pt>
                <c:pt idx="2">
                  <c:v>129.844494832523</c:v>
                </c:pt>
                <c:pt idx="3">
                  <c:v>114.528513965581</c:v>
                </c:pt>
                <c:pt idx="4">
                  <c:v>1087.657139062862</c:v>
                </c:pt>
                <c:pt idx="5">
                  <c:v>0.1</c:v>
                </c:pt>
                <c:pt idx="6">
                  <c:v>0.1</c:v>
                </c:pt>
                <c:pt idx="7">
                  <c:v>0.01</c:v>
                </c:pt>
                <c:pt idx="8">
                  <c:v>721.5762147120051</c:v>
                </c:pt>
                <c:pt idx="9">
                  <c:v>76.9580099755495</c:v>
                </c:pt>
                <c:pt idx="10">
                  <c:v>151.9339210543335</c:v>
                </c:pt>
                <c:pt idx="11">
                  <c:v>0.1</c:v>
                </c:pt>
                <c:pt idx="12">
                  <c:v>0.1</c:v>
                </c:pt>
                <c:pt idx="13">
                  <c:v>173.4252318060544</c:v>
                </c:pt>
                <c:pt idx="14">
                  <c:v>223.6410207158353</c:v>
                </c:pt>
                <c:pt idx="15">
                  <c:v>66.48173146467661</c:v>
                </c:pt>
                <c:pt idx="16">
                  <c:v>0.1</c:v>
                </c:pt>
                <c:pt idx="17">
                  <c:v>0.1</c:v>
                </c:pt>
                <c:pt idx="18">
                  <c:v>0.01</c:v>
                </c:pt>
                <c:pt idx="19">
                  <c:v>186.6500759396772</c:v>
                </c:pt>
                <c:pt idx="20">
                  <c:v>54.88328672991759</c:v>
                </c:pt>
                <c:pt idx="21">
                  <c:v>13.01064988460101</c:v>
                </c:pt>
                <c:pt idx="22">
                  <c:v>24.47052857045064</c:v>
                </c:pt>
                <c:pt idx="23">
                  <c:v>30.01478249611452</c:v>
                </c:pt>
                <c:pt idx="24">
                  <c:v>124.1905064543455</c:v>
                </c:pt>
                <c:pt idx="25">
                  <c:v>96.3972050281062</c:v>
                </c:pt>
                <c:pt idx="26">
                  <c:v>30.21471259841086</c:v>
                </c:pt>
                <c:pt idx="27">
                  <c:v>70.31191201685488</c:v>
                </c:pt>
                <c:pt idx="28">
                  <c:v>33.84558045623272</c:v>
                </c:pt>
                <c:pt idx="29">
                  <c:v>94.54625276121466</c:v>
                </c:pt>
                <c:pt idx="30">
                  <c:v>44.0706068473764</c:v>
                </c:pt>
                <c:pt idx="31">
                  <c:v>40.39092750714607</c:v>
                </c:pt>
              </c:numCache>
            </c:numRef>
          </c:yVal>
          <c:smooth val="0"/>
        </c:ser>
        <c:dLbls>
          <c:showLegendKey val="0"/>
          <c:showVal val="0"/>
          <c:showCatName val="0"/>
          <c:showSerName val="0"/>
          <c:showPercent val="0"/>
          <c:showBubbleSize val="0"/>
        </c:dLbls>
        <c:axId val="-2119062680"/>
        <c:axId val="-2092854184"/>
      </c:scatterChart>
      <c:valAx>
        <c:axId val="-2119062680"/>
        <c:scaling>
          <c:orientation val="minMax"/>
        </c:scaling>
        <c:delete val="0"/>
        <c:axPos val="b"/>
        <c:title>
          <c:tx>
            <c:rich>
              <a:bodyPr/>
              <a:lstStyle/>
              <a:p>
                <a:pPr>
                  <a:defRPr sz="1200" b="1" i="0" u="none" strike="noStrike" baseline="0">
                    <a:solidFill>
                      <a:srgbClr val="000000"/>
                    </a:solidFill>
                    <a:latin typeface="Times New Roman"/>
                    <a:ea typeface="Times New Roman"/>
                    <a:cs typeface="Times New Roman"/>
                  </a:defRPr>
                </a:pPr>
                <a:r>
                  <a:rPr lang="en-US"/>
                  <a:t>SpBio</a:t>
                </a:r>
              </a:p>
            </c:rich>
          </c:tx>
          <c:layout>
            <c:manualLayout>
              <c:xMode val="edge"/>
              <c:yMode val="edge"/>
              <c:x val="0.491103629531484"/>
              <c:y val="0.85405518113278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092854184"/>
        <c:crosses val="autoZero"/>
        <c:crossBetween val="midCat"/>
      </c:valAx>
      <c:valAx>
        <c:axId val="-2092854184"/>
        <c:scaling>
          <c:orientation val="minMax"/>
        </c:scaling>
        <c:delete val="0"/>
        <c:axPos val="l"/>
        <c:title>
          <c:tx>
            <c:rich>
              <a:bodyPr/>
              <a:lstStyle/>
              <a:p>
                <a:pPr>
                  <a:defRPr sz="1000" b="1" i="0" u="none" strike="noStrike" baseline="0">
                    <a:solidFill>
                      <a:srgbClr val="000000"/>
                    </a:solidFill>
                    <a:latin typeface="Times New Roman"/>
                    <a:ea typeface="Times New Roman"/>
                    <a:cs typeface="Times New Roman"/>
                  </a:defRPr>
                </a:pPr>
                <a:r>
                  <a:rPr lang="en-US"/>
                  <a:t>Recruits at 
age 3</a:t>
                </a:r>
              </a:p>
            </c:rich>
          </c:tx>
          <c:layout>
            <c:manualLayout>
              <c:xMode val="edge"/>
              <c:yMode val="edge"/>
              <c:x val="0.0693950780859706"/>
              <c:y val="0.33243287113713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119062680"/>
        <c:crosses val="autoZero"/>
        <c:crossBetween val="midCat"/>
      </c:valAx>
      <c:spPr>
        <a:solidFill>
          <a:srgbClr val="FFFFFF"/>
        </a:solidFill>
        <a:ln w="25400">
          <a:noFill/>
        </a:ln>
      </c:spPr>
    </c:plotArea>
    <c:legend>
      <c:legendPos val="r"/>
      <c:layout>
        <c:manualLayout>
          <c:xMode val="edge"/>
          <c:yMode val="edge"/>
          <c:x val="0.224199483046984"/>
          <c:y val="0.172973201242084"/>
          <c:w val="0.236655009882927"/>
          <c:h val="0.12162178212334"/>
        </c:manualLayout>
      </c:layout>
      <c:overlay val="0"/>
      <c:spPr>
        <a:solidFill>
          <a:srgbClr val="FFFFFF"/>
        </a:solidFill>
        <a:ln w="25400">
          <a:noFill/>
        </a:ln>
      </c:spPr>
      <c:txPr>
        <a:bodyPr/>
        <a:lstStyle/>
        <a:p>
          <a:pPr>
            <a:defRPr sz="96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Times New Roman"/>
          <a:ea typeface="Times New Roman"/>
          <a:cs typeface="Times New Roman"/>
        </a:defRPr>
      </a:pPr>
      <a:endParaRPr lang="en-US"/>
    </a:p>
  </c:txPr>
  <c:printSettings>
    <c:headerFooter alignWithMargins="0"/>
    <c:pageMargins b="1.0" l="0.750000000000005" r="0.750000000000005" t="1.0"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2420122070419"/>
          <c:y val="0.0891893068904495"/>
          <c:w val="0.709965029648784"/>
          <c:h val="0.659460329735438"/>
        </c:manualLayout>
      </c:layout>
      <c:scatterChart>
        <c:scatterStyle val="lineMarker"/>
        <c:varyColors val="0"/>
        <c:ser>
          <c:idx val="0"/>
          <c:order val="0"/>
          <c:tx>
            <c:strRef>
              <c:f>'ASA (Boot)'!$P$361</c:f>
              <c:strCache>
                <c:ptCount val="1"/>
                <c:pt idx="0">
                  <c:v>RickerR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'ASA (Boot)'!$O$362:$O$393</c:f>
              <c:numCache>
                <c:formatCode>0</c:formatCode>
                <c:ptCount val="32"/>
                <c:pt idx="0">
                  <c:v>64344.60407356579</c:v>
                </c:pt>
                <c:pt idx="1">
                  <c:v>57538.16849455425</c:v>
                </c:pt>
                <c:pt idx="2">
                  <c:v>53198.25687310535</c:v>
                </c:pt>
                <c:pt idx="3">
                  <c:v>65490.12638325537</c:v>
                </c:pt>
                <c:pt idx="4">
                  <c:v>85282.14963236117</c:v>
                </c:pt>
                <c:pt idx="5">
                  <c:v>108656.3601445774</c:v>
                </c:pt>
                <c:pt idx="6">
                  <c:v>86689.10824732509</c:v>
                </c:pt>
                <c:pt idx="7">
                  <c:v>82241.0202674051</c:v>
                </c:pt>
                <c:pt idx="8">
                  <c:v>99861.1760226451</c:v>
                </c:pt>
                <c:pt idx="9">
                  <c:v>90458.48443527165</c:v>
                </c:pt>
                <c:pt idx="10">
                  <c:v>65886.93331126784</c:v>
                </c:pt>
                <c:pt idx="11">
                  <c:v>55209.79709364085</c:v>
                </c:pt>
                <c:pt idx="12">
                  <c:v>71477.11211481689</c:v>
                </c:pt>
                <c:pt idx="13">
                  <c:v>25017.09619977693</c:v>
                </c:pt>
                <c:pt idx="14">
                  <c:v>11102.73977591551</c:v>
                </c:pt>
                <c:pt idx="15">
                  <c:v>12623.32791794136</c:v>
                </c:pt>
                <c:pt idx="16">
                  <c:v>24906.74948754923</c:v>
                </c:pt>
                <c:pt idx="17">
                  <c:v>23150.11732731718</c:v>
                </c:pt>
                <c:pt idx="18">
                  <c:v>21502.22279675617</c:v>
                </c:pt>
                <c:pt idx="19">
                  <c:v>19434.03261226988</c:v>
                </c:pt>
                <c:pt idx="20">
                  <c:v>11832.34024648739</c:v>
                </c:pt>
                <c:pt idx="21">
                  <c:v>8451.66700517244</c:v>
                </c:pt>
                <c:pt idx="22">
                  <c:v>8881.369579186796</c:v>
                </c:pt>
                <c:pt idx="23">
                  <c:v>7856.691834215756</c:v>
                </c:pt>
                <c:pt idx="24">
                  <c:v>22940.70558271616</c:v>
                </c:pt>
                <c:pt idx="25">
                  <c:v>14199.69100984193</c:v>
                </c:pt>
                <c:pt idx="26">
                  <c:v>9681.305491536415</c:v>
                </c:pt>
                <c:pt idx="27">
                  <c:v>8292.56374365368</c:v>
                </c:pt>
                <c:pt idx="28">
                  <c:v>13688.39287126088</c:v>
                </c:pt>
                <c:pt idx="29">
                  <c:v>17619.58421252147</c:v>
                </c:pt>
                <c:pt idx="30">
                  <c:v>24099.35823928723</c:v>
                </c:pt>
                <c:pt idx="31">
                  <c:v>19237.44597633898</c:v>
                </c:pt>
              </c:numCache>
            </c:numRef>
          </c:xVal>
          <c:yVal>
            <c:numRef>
              <c:f>'ASA (Boot)'!$P$362:$P$393</c:f>
              <c:numCache>
                <c:formatCode>0</c:formatCode>
                <c:ptCount val="32"/>
                <c:pt idx="0">
                  <c:v>84.90128283170044</c:v>
                </c:pt>
                <c:pt idx="1">
                  <c:v>75.92034153149883</c:v>
                </c:pt>
                <c:pt idx="2">
                  <c:v>70.19392407439632</c:v>
                </c:pt>
                <c:pt idx="3">
                  <c:v>86.4127741992405</c:v>
                </c:pt>
                <c:pt idx="4">
                  <c:v>112.5279114027074</c:v>
                </c:pt>
                <c:pt idx="5">
                  <c:v>143.3696655208379</c:v>
                </c:pt>
                <c:pt idx="6">
                  <c:v>114.3843621963897</c:v>
                </c:pt>
                <c:pt idx="7">
                  <c:v>108.5152084253648</c:v>
                </c:pt>
                <c:pt idx="8">
                  <c:v>131.7646144766303</c:v>
                </c:pt>
                <c:pt idx="9">
                  <c:v>119.3579707598372</c:v>
                </c:pt>
                <c:pt idx="10">
                  <c:v>86.93635216991614</c:v>
                </c:pt>
                <c:pt idx="11">
                  <c:v>72.8481069332382</c:v>
                </c:pt>
                <c:pt idx="12">
                  <c:v>94.31246953847224</c:v>
                </c:pt>
                <c:pt idx="13">
                  <c:v>33.00950546928145</c:v>
                </c:pt>
                <c:pt idx="14">
                  <c:v>14.64981972449543</c:v>
                </c:pt>
                <c:pt idx="15">
                  <c:v>16.6562021675215</c:v>
                </c:pt>
                <c:pt idx="16">
                  <c:v>32.8639054215497</c:v>
                </c:pt>
                <c:pt idx="17">
                  <c:v>30.54606811390835</c:v>
                </c:pt>
                <c:pt idx="18">
                  <c:v>28.37170770513166</c:v>
                </c:pt>
                <c:pt idx="19">
                  <c:v>25.64277647102131</c:v>
                </c:pt>
                <c:pt idx="20">
                  <c:v>15.61251141866366</c:v>
                </c:pt>
                <c:pt idx="21">
                  <c:v>11.15178780158637</c:v>
                </c:pt>
                <c:pt idx="22">
                  <c:v>11.71877085005135</c:v>
                </c:pt>
                <c:pt idx="23">
                  <c:v>10.36673121456504</c:v>
                </c:pt>
                <c:pt idx="24">
                  <c:v>30.26975394564765</c:v>
                </c:pt>
                <c:pt idx="25">
                  <c:v>18.73617842408358</c:v>
                </c:pt>
                <c:pt idx="26">
                  <c:v>12.77426860498324</c:v>
                </c:pt>
                <c:pt idx="27">
                  <c:v>10.94185456475728</c:v>
                </c:pt>
                <c:pt idx="28">
                  <c:v>18.06153183172347</c:v>
                </c:pt>
                <c:pt idx="29">
                  <c:v>23.24865191328155</c:v>
                </c:pt>
                <c:pt idx="30">
                  <c:v>31.79857051567072</c:v>
                </c:pt>
                <c:pt idx="31">
                  <c:v>25.38338475017057</c:v>
                </c:pt>
              </c:numCache>
            </c:numRef>
          </c:yVal>
          <c:smooth val="1"/>
        </c:ser>
        <c:ser>
          <c:idx val="1"/>
          <c:order val="1"/>
          <c:spPr>
            <a:ln w="28575">
              <a:noFill/>
            </a:ln>
          </c:spPr>
          <c:marker>
            <c:symbol val="square"/>
            <c:size val="5"/>
            <c:spPr>
              <a:solidFill>
                <a:srgbClr val="FF00FF"/>
              </a:solidFill>
              <a:ln>
                <a:solidFill>
                  <a:srgbClr val="FF00FF"/>
                </a:solidFill>
                <a:prstDash val="solid"/>
              </a:ln>
            </c:spPr>
          </c:marker>
          <c:xVal>
            <c:numRef>
              <c:f>'ASA (Boot)'!$O$362:$O$393</c:f>
              <c:numCache>
                <c:formatCode>0</c:formatCode>
                <c:ptCount val="32"/>
                <c:pt idx="0">
                  <c:v>64344.60407356579</c:v>
                </c:pt>
                <c:pt idx="1">
                  <c:v>57538.16849455425</c:v>
                </c:pt>
                <c:pt idx="2">
                  <c:v>53198.25687310535</c:v>
                </c:pt>
                <c:pt idx="3">
                  <c:v>65490.12638325537</c:v>
                </c:pt>
                <c:pt idx="4">
                  <c:v>85282.14963236117</c:v>
                </c:pt>
                <c:pt idx="5">
                  <c:v>108656.3601445774</c:v>
                </c:pt>
                <c:pt idx="6">
                  <c:v>86689.10824732509</c:v>
                </c:pt>
                <c:pt idx="7">
                  <c:v>82241.0202674051</c:v>
                </c:pt>
                <c:pt idx="8">
                  <c:v>99861.1760226451</c:v>
                </c:pt>
                <c:pt idx="9">
                  <c:v>90458.48443527165</c:v>
                </c:pt>
                <c:pt idx="10">
                  <c:v>65886.93331126784</c:v>
                </c:pt>
                <c:pt idx="11">
                  <c:v>55209.79709364085</c:v>
                </c:pt>
                <c:pt idx="12">
                  <c:v>71477.11211481689</c:v>
                </c:pt>
                <c:pt idx="13">
                  <c:v>25017.09619977693</c:v>
                </c:pt>
                <c:pt idx="14">
                  <c:v>11102.73977591551</c:v>
                </c:pt>
                <c:pt idx="15">
                  <c:v>12623.32791794136</c:v>
                </c:pt>
                <c:pt idx="16">
                  <c:v>24906.74948754923</c:v>
                </c:pt>
                <c:pt idx="17">
                  <c:v>23150.11732731718</c:v>
                </c:pt>
                <c:pt idx="18">
                  <c:v>21502.22279675617</c:v>
                </c:pt>
                <c:pt idx="19">
                  <c:v>19434.03261226988</c:v>
                </c:pt>
                <c:pt idx="20">
                  <c:v>11832.34024648739</c:v>
                </c:pt>
                <c:pt idx="21">
                  <c:v>8451.66700517244</c:v>
                </c:pt>
                <c:pt idx="22">
                  <c:v>8881.369579186796</c:v>
                </c:pt>
                <c:pt idx="23">
                  <c:v>7856.691834215756</c:v>
                </c:pt>
                <c:pt idx="24">
                  <c:v>22940.70558271616</c:v>
                </c:pt>
                <c:pt idx="25">
                  <c:v>14199.69100984193</c:v>
                </c:pt>
                <c:pt idx="26">
                  <c:v>9681.305491536415</c:v>
                </c:pt>
                <c:pt idx="27">
                  <c:v>8292.56374365368</c:v>
                </c:pt>
                <c:pt idx="28">
                  <c:v>13688.39287126088</c:v>
                </c:pt>
                <c:pt idx="29">
                  <c:v>17619.58421252147</c:v>
                </c:pt>
                <c:pt idx="30">
                  <c:v>24099.35823928723</c:v>
                </c:pt>
                <c:pt idx="31">
                  <c:v>19237.44597633898</c:v>
                </c:pt>
              </c:numCache>
            </c:numRef>
          </c:xVal>
          <c:yVal>
            <c:numRef>
              <c:f>'ASA (Boot)'!$N$362:$N$393</c:f>
              <c:numCache>
                <c:formatCode>0</c:formatCode>
                <c:ptCount val="32"/>
                <c:pt idx="0">
                  <c:v>535.3287777619131</c:v>
                </c:pt>
                <c:pt idx="1">
                  <c:v>470.5148959659175</c:v>
                </c:pt>
                <c:pt idx="2">
                  <c:v>145.3345980597152</c:v>
                </c:pt>
                <c:pt idx="3">
                  <c:v>47.78282535639967</c:v>
                </c:pt>
                <c:pt idx="4">
                  <c:v>811.0740657499047</c:v>
                </c:pt>
                <c:pt idx="5">
                  <c:v>3.013170731615568</c:v>
                </c:pt>
                <c:pt idx="6">
                  <c:v>47.24521398946522</c:v>
                </c:pt>
                <c:pt idx="7">
                  <c:v>92.3515880588014</c:v>
                </c:pt>
                <c:pt idx="8">
                  <c:v>906.629157881074</c:v>
                </c:pt>
                <c:pt idx="9">
                  <c:v>184.4255225695251</c:v>
                </c:pt>
                <c:pt idx="10">
                  <c:v>0.1</c:v>
                </c:pt>
                <c:pt idx="11">
                  <c:v>27.91409779732756</c:v>
                </c:pt>
                <c:pt idx="12">
                  <c:v>193.144376949625</c:v>
                </c:pt>
                <c:pt idx="13">
                  <c:v>199.6280346718375</c:v>
                </c:pt>
                <c:pt idx="14">
                  <c:v>161.0826931091132</c:v>
                </c:pt>
                <c:pt idx="15">
                  <c:v>0.1</c:v>
                </c:pt>
                <c:pt idx="16">
                  <c:v>29.6700397106713</c:v>
                </c:pt>
                <c:pt idx="17">
                  <c:v>0.1</c:v>
                </c:pt>
                <c:pt idx="18">
                  <c:v>3.120740624732509</c:v>
                </c:pt>
                <c:pt idx="19">
                  <c:v>307.7184001780092</c:v>
                </c:pt>
                <c:pt idx="20">
                  <c:v>48.86018418598007</c:v>
                </c:pt>
                <c:pt idx="21">
                  <c:v>14.56813266739223</c:v>
                </c:pt>
                <c:pt idx="22">
                  <c:v>13.53607641208559</c:v>
                </c:pt>
                <c:pt idx="23">
                  <c:v>66.83009709829638</c:v>
                </c:pt>
                <c:pt idx="24">
                  <c:v>137.1341045187623</c:v>
                </c:pt>
                <c:pt idx="25">
                  <c:v>202.5080383834807</c:v>
                </c:pt>
                <c:pt idx="26">
                  <c:v>91.79235174061408</c:v>
                </c:pt>
                <c:pt idx="27">
                  <c:v>72.21705884445937</c:v>
                </c:pt>
                <c:pt idx="28">
                  <c:v>40.24474693013588</c:v>
                </c:pt>
                <c:pt idx="29">
                  <c:v>194.6584156478395</c:v>
                </c:pt>
                <c:pt idx="30">
                  <c:v>62.83555807270647</c:v>
                </c:pt>
                <c:pt idx="31">
                  <c:v>74.59606956510933</c:v>
                </c:pt>
              </c:numCache>
            </c:numRef>
          </c:yVal>
          <c:smooth val="0"/>
        </c:ser>
        <c:dLbls>
          <c:showLegendKey val="0"/>
          <c:showVal val="0"/>
          <c:showCatName val="0"/>
          <c:showSerName val="0"/>
          <c:showPercent val="0"/>
          <c:showBubbleSize val="0"/>
        </c:dLbls>
        <c:axId val="-2117729368"/>
        <c:axId val="-2117740584"/>
      </c:scatterChart>
      <c:valAx>
        <c:axId val="-2117729368"/>
        <c:scaling>
          <c:orientation val="minMax"/>
        </c:scaling>
        <c:delete val="0"/>
        <c:axPos val="b"/>
        <c:title>
          <c:tx>
            <c:rich>
              <a:bodyPr/>
              <a:lstStyle/>
              <a:p>
                <a:pPr>
                  <a:defRPr sz="1200" b="1" i="0" u="none" strike="noStrike" baseline="0">
                    <a:solidFill>
                      <a:srgbClr val="000000"/>
                    </a:solidFill>
                    <a:latin typeface="Times New Roman"/>
                    <a:ea typeface="Times New Roman"/>
                    <a:cs typeface="Times New Roman"/>
                  </a:defRPr>
                </a:pPr>
                <a:r>
                  <a:rPr lang="en-US"/>
                  <a:t>Female SpBio</a:t>
                </a:r>
              </a:p>
            </c:rich>
          </c:tx>
          <c:layout>
            <c:manualLayout>
              <c:xMode val="edge"/>
              <c:yMode val="edge"/>
              <c:x val="0.491103629531484"/>
              <c:y val="0.85405518113278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117740584"/>
        <c:crosses val="autoZero"/>
        <c:crossBetween val="midCat"/>
      </c:valAx>
      <c:valAx>
        <c:axId val="-2117740584"/>
        <c:scaling>
          <c:orientation val="minMax"/>
        </c:scaling>
        <c:delete val="0"/>
        <c:axPos val="l"/>
        <c:title>
          <c:tx>
            <c:rich>
              <a:bodyPr/>
              <a:lstStyle/>
              <a:p>
                <a:pPr>
                  <a:defRPr sz="1000" b="1" i="0" u="none" strike="noStrike" baseline="0">
                    <a:solidFill>
                      <a:srgbClr val="000000"/>
                    </a:solidFill>
                    <a:latin typeface="Times New Roman"/>
                    <a:ea typeface="Times New Roman"/>
                    <a:cs typeface="Times New Roman"/>
                  </a:defRPr>
                </a:pPr>
                <a:r>
                  <a:rPr lang="en-US"/>
                  <a:t>Recruits at 
age 3</a:t>
                </a:r>
              </a:p>
            </c:rich>
          </c:tx>
          <c:layout>
            <c:manualLayout>
              <c:xMode val="edge"/>
              <c:yMode val="edge"/>
              <c:x val="0.0693950780859706"/>
              <c:y val="0.33243287113713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117729368"/>
        <c:crosses val="autoZero"/>
        <c:crossBetween val="midCat"/>
      </c:valAx>
      <c:spPr>
        <a:solidFill>
          <a:srgbClr val="FFFFFF"/>
        </a:solidFill>
        <a:ln w="25400">
          <a:noFill/>
        </a:ln>
      </c:spPr>
    </c:plotArea>
    <c:legend>
      <c:legendPos val="r"/>
      <c:layout>
        <c:manualLayout>
          <c:xMode val="edge"/>
          <c:yMode val="edge"/>
          <c:x val="0.224199483046984"/>
          <c:y val="0.172973201242084"/>
          <c:w val="0.236655009882927"/>
          <c:h val="0.12162178212334"/>
        </c:manualLayout>
      </c:layout>
      <c:overlay val="0"/>
      <c:spPr>
        <a:solidFill>
          <a:srgbClr val="FFFFFF"/>
        </a:solidFill>
        <a:ln w="25400">
          <a:noFill/>
        </a:ln>
      </c:spPr>
      <c:txPr>
        <a:bodyPr/>
        <a:lstStyle/>
        <a:p>
          <a:pPr>
            <a:defRPr sz="96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Times New Roman"/>
          <a:ea typeface="Times New Roman"/>
          <a:cs typeface="Times New Roman"/>
        </a:defRPr>
      </a:pPr>
      <a:endParaRPr lang="en-US"/>
    </a:p>
  </c:txPr>
  <c:printSettings>
    <c:headerFooter alignWithMargins="0"/>
    <c:pageMargins b="1.0" l="0.750000000000005" r="0.750000000000005" t="1.0"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727000614284917"/>
          <c:y val="0.0310995017754035"/>
          <c:w val="0.915175776600154"/>
          <c:h val="0.876108841418832"/>
        </c:manualLayout>
      </c:layout>
      <c:lineChart>
        <c:grouping val="standard"/>
        <c:varyColors val="0"/>
        <c:ser>
          <c:idx val="0"/>
          <c:order val="0"/>
          <c:tx>
            <c:v>Median</c:v>
          </c:tx>
          <c:spPr>
            <a:ln>
              <a:solidFill>
                <a:schemeClr val="tx1"/>
              </a:solidFill>
            </a:ln>
          </c:spPr>
          <c:cat>
            <c:numRef>
              <c:f>'ASA (Boot)'!$CS$6:$CS$41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(Boot)'!$CV$6:$CV$41</c:f>
              <c:numCache>
                <c:formatCode>#,##0</c:formatCode>
                <c:ptCount val="36"/>
                <c:pt idx="0">
                  <c:v>57893.60763790552</c:v>
                </c:pt>
                <c:pt idx="1">
                  <c:v>59727.22253181945</c:v>
                </c:pt>
                <c:pt idx="2">
                  <c:v>53381.78437601452</c:v>
                </c:pt>
                <c:pt idx="3">
                  <c:v>60430.20975640923</c:v>
                </c:pt>
                <c:pt idx="4">
                  <c:v>73064.55881789669</c:v>
                </c:pt>
                <c:pt idx="5">
                  <c:v>94918.75668114492</c:v>
                </c:pt>
                <c:pt idx="6">
                  <c:v>82694.62328846069</c:v>
                </c:pt>
                <c:pt idx="7">
                  <c:v>89580.83543827797</c:v>
                </c:pt>
                <c:pt idx="8">
                  <c:v>116334.7372378497</c:v>
                </c:pt>
                <c:pt idx="9">
                  <c:v>112778.9585239822</c:v>
                </c:pt>
                <c:pt idx="10">
                  <c:v>87521.94574095219</c:v>
                </c:pt>
                <c:pt idx="11">
                  <c:v>68496.49981164091</c:v>
                </c:pt>
                <c:pt idx="12">
                  <c:v>72537.46145718105</c:v>
                </c:pt>
                <c:pt idx="13">
                  <c:v>32106.22612943338</c:v>
                </c:pt>
                <c:pt idx="14">
                  <c:v>14959.24922418069</c:v>
                </c:pt>
                <c:pt idx="15">
                  <c:v>13750.77803562188</c:v>
                </c:pt>
                <c:pt idx="16">
                  <c:v>18537.18514360218</c:v>
                </c:pt>
                <c:pt idx="17">
                  <c:v>25020.60794484483</c:v>
                </c:pt>
                <c:pt idx="18">
                  <c:v>22069.72994825167</c:v>
                </c:pt>
                <c:pt idx="19">
                  <c:v>17937.28894210676</c:v>
                </c:pt>
                <c:pt idx="20">
                  <c:v>12297.17875480535</c:v>
                </c:pt>
                <c:pt idx="21">
                  <c:v>7709.755588161026</c:v>
                </c:pt>
                <c:pt idx="22">
                  <c:v>9673.685931991025</c:v>
                </c:pt>
                <c:pt idx="23">
                  <c:v>12953.16756486448</c:v>
                </c:pt>
                <c:pt idx="24">
                  <c:v>20149.92745325059</c:v>
                </c:pt>
                <c:pt idx="25">
                  <c:v>15069.5966859189</c:v>
                </c:pt>
                <c:pt idx="26">
                  <c:v>11846.25357214172</c:v>
                </c:pt>
                <c:pt idx="27">
                  <c:v>13532.92079059693</c:v>
                </c:pt>
                <c:pt idx="28">
                  <c:v>18631.7380541676</c:v>
                </c:pt>
                <c:pt idx="29">
                  <c:v>21000.4689499231</c:v>
                </c:pt>
                <c:pt idx="30">
                  <c:v>21520.36534973816</c:v>
                </c:pt>
                <c:pt idx="31">
                  <c:v>17590.64793766845</c:v>
                </c:pt>
                <c:pt idx="32">
                  <c:v>20802.0374305393</c:v>
                </c:pt>
                <c:pt idx="33">
                  <c:v>19119.1128490653</c:v>
                </c:pt>
                <c:pt idx="34">
                  <c:v>21330.83348487649</c:v>
                </c:pt>
                <c:pt idx="35">
                  <c:v>20171.17961953031</c:v>
                </c:pt>
              </c:numCache>
            </c:numRef>
          </c:val>
          <c:smooth val="0"/>
        </c:ser>
        <c:ser>
          <c:idx val="1"/>
          <c:order val="1"/>
          <c:tx>
            <c:v>L95%</c:v>
          </c:tx>
          <c:marker>
            <c:symbol val="none"/>
          </c:marker>
          <c:cat>
            <c:numRef>
              <c:f>'ASA (Boot)'!$CS$6:$CS$41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(Boot)'!$CW$6:$CW$41</c:f>
              <c:numCache>
                <c:formatCode>#,##0</c:formatCode>
                <c:ptCount val="36"/>
                <c:pt idx="0">
                  <c:v>39125.09946394888</c:v>
                </c:pt>
                <c:pt idx="1">
                  <c:v>42644.92138824375</c:v>
                </c:pt>
                <c:pt idx="2">
                  <c:v>37381.06175405831</c:v>
                </c:pt>
                <c:pt idx="3">
                  <c:v>41361.94450673202</c:v>
                </c:pt>
                <c:pt idx="4">
                  <c:v>51523.29409248935</c:v>
                </c:pt>
                <c:pt idx="5">
                  <c:v>66928.0857303441</c:v>
                </c:pt>
                <c:pt idx="6">
                  <c:v>57928.61693165768</c:v>
                </c:pt>
                <c:pt idx="7">
                  <c:v>62817.58366824318</c:v>
                </c:pt>
                <c:pt idx="8">
                  <c:v>83599.45966789498</c:v>
                </c:pt>
                <c:pt idx="9">
                  <c:v>83859.6519669202</c:v>
                </c:pt>
                <c:pt idx="10">
                  <c:v>63240.62958994442</c:v>
                </c:pt>
                <c:pt idx="11">
                  <c:v>47545.86203003898</c:v>
                </c:pt>
                <c:pt idx="12">
                  <c:v>46051.18610951115</c:v>
                </c:pt>
                <c:pt idx="13">
                  <c:v>22163.4458031089</c:v>
                </c:pt>
                <c:pt idx="14">
                  <c:v>10149.0385863157</c:v>
                </c:pt>
                <c:pt idx="15">
                  <c:v>9676.850202227182</c:v>
                </c:pt>
                <c:pt idx="16">
                  <c:v>12143.29373782952</c:v>
                </c:pt>
                <c:pt idx="17">
                  <c:v>17617.89597358435</c:v>
                </c:pt>
                <c:pt idx="18">
                  <c:v>15458.27514481144</c:v>
                </c:pt>
                <c:pt idx="19">
                  <c:v>12323.14978459071</c:v>
                </c:pt>
                <c:pt idx="20">
                  <c:v>8784.946749403287</c:v>
                </c:pt>
                <c:pt idx="21">
                  <c:v>5369.107986905826</c:v>
                </c:pt>
                <c:pt idx="22">
                  <c:v>6754.57806299359</c:v>
                </c:pt>
                <c:pt idx="23">
                  <c:v>8640.404315772875</c:v>
                </c:pt>
                <c:pt idx="24">
                  <c:v>14359.33700785509</c:v>
                </c:pt>
                <c:pt idx="25">
                  <c:v>10866.54140859344</c:v>
                </c:pt>
                <c:pt idx="26">
                  <c:v>8418.73045609542</c:v>
                </c:pt>
                <c:pt idx="27">
                  <c:v>9497.096311761017</c:v>
                </c:pt>
                <c:pt idx="28">
                  <c:v>13216.4033282363</c:v>
                </c:pt>
                <c:pt idx="29">
                  <c:v>15157.45076232258</c:v>
                </c:pt>
                <c:pt idx="30">
                  <c:v>15434.26611339829</c:v>
                </c:pt>
                <c:pt idx="31">
                  <c:v>12532.74035670946</c:v>
                </c:pt>
                <c:pt idx="32">
                  <c:v>14793.58387391623</c:v>
                </c:pt>
                <c:pt idx="33">
                  <c:v>13326.19553701146</c:v>
                </c:pt>
                <c:pt idx="34">
                  <c:v>14322.34852707793</c:v>
                </c:pt>
                <c:pt idx="35">
                  <c:v>14206.28577489487</c:v>
                </c:pt>
              </c:numCache>
            </c:numRef>
          </c:val>
          <c:smooth val="0"/>
        </c:ser>
        <c:ser>
          <c:idx val="2"/>
          <c:order val="2"/>
          <c:tx>
            <c:v>U95%</c:v>
          </c:tx>
          <c:marker>
            <c:symbol val="none"/>
          </c:marker>
          <c:cat>
            <c:numRef>
              <c:f>'ASA (Boot)'!$CS$6:$CS$41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(Boot)'!$CX$6:$CX$41</c:f>
              <c:numCache>
                <c:formatCode>#,##0</c:formatCode>
                <c:ptCount val="36"/>
                <c:pt idx="0">
                  <c:v>82387.41671881083</c:v>
                </c:pt>
                <c:pt idx="1">
                  <c:v>83742.13585635008</c:v>
                </c:pt>
                <c:pt idx="2">
                  <c:v>76564.93633748255</c:v>
                </c:pt>
                <c:pt idx="3">
                  <c:v>87268.0191504489</c:v>
                </c:pt>
                <c:pt idx="4">
                  <c:v>103749.486796404</c:v>
                </c:pt>
                <c:pt idx="5">
                  <c:v>133640.5546176568</c:v>
                </c:pt>
                <c:pt idx="6">
                  <c:v>117062.0693253665</c:v>
                </c:pt>
                <c:pt idx="7">
                  <c:v>123282.1605265917</c:v>
                </c:pt>
                <c:pt idx="8">
                  <c:v>155058.5994661904</c:v>
                </c:pt>
                <c:pt idx="9">
                  <c:v>148859.6078251296</c:v>
                </c:pt>
                <c:pt idx="10">
                  <c:v>117570.4514188079</c:v>
                </c:pt>
                <c:pt idx="11">
                  <c:v>97411.76251846907</c:v>
                </c:pt>
                <c:pt idx="12">
                  <c:v>109663.5166466342</c:v>
                </c:pt>
                <c:pt idx="13">
                  <c:v>49038.05228556485</c:v>
                </c:pt>
                <c:pt idx="14">
                  <c:v>22632.01884792977</c:v>
                </c:pt>
                <c:pt idx="15">
                  <c:v>19562.99160904214</c:v>
                </c:pt>
                <c:pt idx="16">
                  <c:v>27767.17869935672</c:v>
                </c:pt>
                <c:pt idx="17">
                  <c:v>34826.10290120578</c:v>
                </c:pt>
                <c:pt idx="18">
                  <c:v>30609.55440118704</c:v>
                </c:pt>
                <c:pt idx="19">
                  <c:v>25076.8030086503</c:v>
                </c:pt>
                <c:pt idx="20">
                  <c:v>16766.60741753994</c:v>
                </c:pt>
                <c:pt idx="21">
                  <c:v>10963.56317288525</c:v>
                </c:pt>
                <c:pt idx="22">
                  <c:v>13783.90304078147</c:v>
                </c:pt>
                <c:pt idx="23">
                  <c:v>19190.47375336688</c:v>
                </c:pt>
                <c:pt idx="24">
                  <c:v>28969.27121886765</c:v>
                </c:pt>
                <c:pt idx="25">
                  <c:v>21004.03658626208</c:v>
                </c:pt>
                <c:pt idx="26">
                  <c:v>16585.51773946452</c:v>
                </c:pt>
                <c:pt idx="27">
                  <c:v>19276.71933846566</c:v>
                </c:pt>
                <c:pt idx="28">
                  <c:v>25765.4543190913</c:v>
                </c:pt>
                <c:pt idx="29">
                  <c:v>28990.26644249802</c:v>
                </c:pt>
                <c:pt idx="30">
                  <c:v>29712.5246229588</c:v>
                </c:pt>
                <c:pt idx="31">
                  <c:v>23916.4247001453</c:v>
                </c:pt>
                <c:pt idx="32">
                  <c:v>28342.43473365564</c:v>
                </c:pt>
                <c:pt idx="33">
                  <c:v>26788.7822651904</c:v>
                </c:pt>
                <c:pt idx="34">
                  <c:v>31076.81101466238</c:v>
                </c:pt>
                <c:pt idx="35">
                  <c:v>28218.8804592346</c:v>
                </c:pt>
              </c:numCache>
            </c:numRef>
          </c:val>
          <c:smooth val="0"/>
        </c:ser>
        <c:ser>
          <c:idx val="3"/>
          <c:order val="3"/>
          <c:tx>
            <c:v>Regulatory Threshold</c:v>
          </c:tx>
          <c:spPr>
            <a:ln w="25400">
              <a:solidFill>
                <a:schemeClr val="tx1"/>
              </a:solidFill>
              <a:prstDash val="sysDash"/>
            </a:ln>
          </c:spPr>
          <c:marker>
            <c:symbol val="none"/>
          </c:marker>
          <c:val>
            <c:numRef>
              <c:f>'ASA (Boot)'!$CY$6:$CY$41</c:f>
              <c:numCache>
                <c:formatCode>#,##0</c:formatCode>
                <c:ptCount val="36"/>
                <c:pt idx="0">
                  <c:v>20000.0</c:v>
                </c:pt>
                <c:pt idx="1">
                  <c:v>20000.0</c:v>
                </c:pt>
                <c:pt idx="2">
                  <c:v>20000.0</c:v>
                </c:pt>
                <c:pt idx="3">
                  <c:v>20000.0</c:v>
                </c:pt>
                <c:pt idx="4">
                  <c:v>20000.0</c:v>
                </c:pt>
                <c:pt idx="5">
                  <c:v>20000.0</c:v>
                </c:pt>
                <c:pt idx="6">
                  <c:v>20000.0</c:v>
                </c:pt>
                <c:pt idx="7">
                  <c:v>20000.0</c:v>
                </c:pt>
                <c:pt idx="8">
                  <c:v>20000.0</c:v>
                </c:pt>
                <c:pt idx="9">
                  <c:v>20000.0</c:v>
                </c:pt>
                <c:pt idx="10">
                  <c:v>20000.0</c:v>
                </c:pt>
                <c:pt idx="11">
                  <c:v>20000.0</c:v>
                </c:pt>
                <c:pt idx="12">
                  <c:v>20000.0</c:v>
                </c:pt>
                <c:pt idx="13">
                  <c:v>20000.0</c:v>
                </c:pt>
                <c:pt idx="14">
                  <c:v>20000.0</c:v>
                </c:pt>
                <c:pt idx="15">
                  <c:v>20000.0</c:v>
                </c:pt>
                <c:pt idx="16">
                  <c:v>20000.0</c:v>
                </c:pt>
                <c:pt idx="17">
                  <c:v>20000.0</c:v>
                </c:pt>
                <c:pt idx="18">
                  <c:v>20000.0</c:v>
                </c:pt>
                <c:pt idx="19">
                  <c:v>20000.0</c:v>
                </c:pt>
                <c:pt idx="20">
                  <c:v>20000.0</c:v>
                </c:pt>
                <c:pt idx="21">
                  <c:v>20000.0</c:v>
                </c:pt>
                <c:pt idx="22">
                  <c:v>20000.0</c:v>
                </c:pt>
                <c:pt idx="23">
                  <c:v>20000.0</c:v>
                </c:pt>
                <c:pt idx="24">
                  <c:v>20000.0</c:v>
                </c:pt>
                <c:pt idx="25">
                  <c:v>20000.0</c:v>
                </c:pt>
                <c:pt idx="26">
                  <c:v>20000.0</c:v>
                </c:pt>
                <c:pt idx="27">
                  <c:v>20000.0</c:v>
                </c:pt>
                <c:pt idx="28">
                  <c:v>20000.0</c:v>
                </c:pt>
                <c:pt idx="29">
                  <c:v>20000.0</c:v>
                </c:pt>
                <c:pt idx="30">
                  <c:v>20000.0</c:v>
                </c:pt>
                <c:pt idx="31">
                  <c:v>20000.0</c:v>
                </c:pt>
                <c:pt idx="32">
                  <c:v>20000.0</c:v>
                </c:pt>
                <c:pt idx="33">
                  <c:v>20000.0</c:v>
                </c:pt>
                <c:pt idx="34">
                  <c:v>20000.0</c:v>
                </c:pt>
                <c:pt idx="35">
                  <c:v>20000.0</c:v>
                </c:pt>
              </c:numCache>
            </c:numRef>
          </c:val>
          <c:smooth val="0"/>
        </c:ser>
        <c:dLbls>
          <c:showLegendKey val="0"/>
          <c:showVal val="0"/>
          <c:showCatName val="0"/>
          <c:showSerName val="0"/>
          <c:showPercent val="0"/>
          <c:showBubbleSize val="0"/>
        </c:dLbls>
        <c:marker val="1"/>
        <c:smooth val="0"/>
        <c:axId val="-2117844456"/>
        <c:axId val="-2117853992"/>
      </c:lineChart>
      <c:catAx>
        <c:axId val="-2117844456"/>
        <c:scaling>
          <c:orientation val="minMax"/>
        </c:scaling>
        <c:delete val="0"/>
        <c:axPos val="b"/>
        <c:numFmt formatCode="General" sourceLinked="1"/>
        <c:majorTickMark val="out"/>
        <c:minorTickMark val="none"/>
        <c:tickLblPos val="nextTo"/>
        <c:txPr>
          <a:bodyPr rot="-5400000"/>
          <a:lstStyle/>
          <a:p>
            <a:pPr>
              <a:defRPr/>
            </a:pPr>
            <a:endParaRPr lang="en-US"/>
          </a:p>
        </c:txPr>
        <c:crossAx val="-2117853992"/>
        <c:crosses val="autoZero"/>
        <c:auto val="1"/>
        <c:lblAlgn val="ctr"/>
        <c:lblOffset val="100"/>
        <c:noMultiLvlLbl val="0"/>
      </c:catAx>
      <c:valAx>
        <c:axId val="-2117853992"/>
        <c:scaling>
          <c:orientation val="minMax"/>
        </c:scaling>
        <c:delete val="0"/>
        <c:axPos val="l"/>
        <c:numFmt formatCode="#,##0" sourceLinked="1"/>
        <c:majorTickMark val="out"/>
        <c:minorTickMark val="none"/>
        <c:tickLblPos val="nextTo"/>
        <c:crossAx val="-2117844456"/>
        <c:crosses val="autoZero"/>
        <c:crossBetween val="between"/>
      </c:valAx>
    </c:plotArea>
    <c:legend>
      <c:legendPos val="r"/>
      <c:layout>
        <c:manualLayout>
          <c:xMode val="edge"/>
          <c:yMode val="edge"/>
          <c:x val="0.573850091168511"/>
          <c:y val="0.263816129264035"/>
          <c:w val="0.196366124016429"/>
          <c:h val="0.17609054906784"/>
        </c:manualLayout>
      </c:layout>
      <c:overlay val="0"/>
      <c:txPr>
        <a:bodyPr/>
        <a:lstStyle/>
        <a:p>
          <a:pPr>
            <a:defRPr sz="1200"/>
          </a:pPr>
          <a:endParaRPr lang="en-US"/>
        </a:p>
      </c:txPr>
    </c:legend>
    <c:plotVisOnly val="1"/>
    <c:dispBlanksAs val="gap"/>
    <c:showDLblsOverMax val="0"/>
  </c:chart>
  <c:printSettings>
    <c:headerFooter/>
    <c:pageMargins b="0.75" l="0.7" r="0.7" t="0.75" header="0.3" footer="0.3"/>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92984086928282"/>
          <c:y val="0.0310995017754035"/>
          <c:w val="0.894891845415875"/>
          <c:h val="0.86966766835305"/>
        </c:manualLayout>
      </c:layout>
      <c:lineChart>
        <c:grouping val="standard"/>
        <c:varyColors val="0"/>
        <c:ser>
          <c:idx val="0"/>
          <c:order val="0"/>
          <c:tx>
            <c:v>Median</c:v>
          </c:tx>
          <c:spPr>
            <a:ln>
              <a:solidFill>
                <a:schemeClr val="tx1"/>
              </a:solidFill>
            </a:ln>
          </c:spPr>
          <c:cat>
            <c:numRef>
              <c:f>'ASA (Boot)'!$CS$46:$CS$81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(Boot)'!$CV$46:$CV$81</c:f>
              <c:numCache>
                <c:formatCode>#,##0</c:formatCode>
                <c:ptCount val="36"/>
                <c:pt idx="0">
                  <c:v>63816.12369926326</c:v>
                </c:pt>
                <c:pt idx="1">
                  <c:v>65837.31739682458</c:v>
                </c:pt>
                <c:pt idx="2">
                  <c:v>58842.74091768081</c:v>
                </c:pt>
                <c:pt idx="3">
                  <c:v>66612.2202144899</c:v>
                </c:pt>
                <c:pt idx="4">
                  <c:v>80539.06318496753</c:v>
                </c:pt>
                <c:pt idx="5">
                  <c:v>104628.9454896261</c:v>
                </c:pt>
                <c:pt idx="6">
                  <c:v>91154.28325087023</c:v>
                </c:pt>
                <c:pt idx="7">
                  <c:v>98744.95490361382</c:v>
                </c:pt>
                <c:pt idx="8">
                  <c:v>128235.7808572818</c:v>
                </c:pt>
                <c:pt idx="9">
                  <c:v>124316.2459809856</c:v>
                </c:pt>
                <c:pt idx="10">
                  <c:v>96475.4407902516</c:v>
                </c:pt>
                <c:pt idx="11">
                  <c:v>75503.69174237178</c:v>
                </c:pt>
                <c:pt idx="12">
                  <c:v>79958.04376425067</c:v>
                </c:pt>
                <c:pt idx="13">
                  <c:v>35390.69306247442</c:v>
                </c:pt>
                <c:pt idx="14">
                  <c:v>16489.58041981437</c:v>
                </c:pt>
                <c:pt idx="15">
                  <c:v>15157.48262866599</c:v>
                </c:pt>
                <c:pt idx="16">
                  <c:v>20433.53918379268</c:v>
                </c:pt>
                <c:pt idx="17">
                  <c:v>27580.21613760246</c:v>
                </c:pt>
                <c:pt idx="18">
                  <c:v>24327.46332195781</c:v>
                </c:pt>
                <c:pt idx="19">
                  <c:v>19772.27360088428</c:v>
                </c:pt>
                <c:pt idx="20">
                  <c:v>13555.18014142194</c:v>
                </c:pt>
                <c:pt idx="21">
                  <c:v>8498.463584829899</c:v>
                </c:pt>
                <c:pt idx="22">
                  <c:v>10663.30400283371</c:v>
                </c:pt>
                <c:pt idx="23">
                  <c:v>14278.27660675012</c:v>
                </c:pt>
                <c:pt idx="24">
                  <c:v>22211.26503171813</c:v>
                </c:pt>
                <c:pt idx="25">
                  <c:v>16611.2164268884</c:v>
                </c:pt>
                <c:pt idx="26">
                  <c:v>13058.12531257182</c:v>
                </c:pt>
                <c:pt idx="27">
                  <c:v>14917.338587475</c:v>
                </c:pt>
                <c:pt idx="28">
                  <c:v>20537.76485710894</c:v>
                </c:pt>
                <c:pt idx="29">
                  <c:v>23148.81692350023</c:v>
                </c:pt>
                <c:pt idx="30">
                  <c:v>23721.89872501637</c:v>
                </c:pt>
                <c:pt idx="31">
                  <c:v>19390.17122169193</c:v>
                </c:pt>
                <c:pt idx="32">
                  <c:v>22930.08585968346</c:v>
                </c:pt>
                <c:pt idx="33">
                  <c:v>21074.99809352467</c:v>
                </c:pt>
                <c:pt idx="34">
                  <c:v>23512.97775037935</c:v>
                </c:pt>
                <c:pt idx="35">
                  <c:v>22234.69129460826</c:v>
                </c:pt>
              </c:numCache>
            </c:numRef>
          </c:val>
          <c:smooth val="0"/>
        </c:ser>
        <c:ser>
          <c:idx val="1"/>
          <c:order val="1"/>
          <c:tx>
            <c:v>Lower 95% CI</c:v>
          </c:tx>
          <c:marker>
            <c:symbol val="none"/>
          </c:marker>
          <c:cat>
            <c:numRef>
              <c:f>'ASA (Boot)'!$CS$46:$CS$81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(Boot)'!$CW$46:$CW$81</c:f>
              <c:numCache>
                <c:formatCode>#,##0</c:formatCode>
                <c:ptCount val="36"/>
                <c:pt idx="0">
                  <c:v>43127.59713911085</c:v>
                </c:pt>
                <c:pt idx="1">
                  <c:v>47007.49684626109</c:v>
                </c:pt>
                <c:pt idx="2">
                  <c:v>41205.14437149847</c:v>
                </c:pt>
                <c:pt idx="3">
                  <c:v>45593.27142977071</c:v>
                </c:pt>
                <c:pt idx="4">
                  <c:v>56794.12707815101</c:v>
                </c:pt>
                <c:pt idx="5">
                  <c:v>73774.8289005583</c:v>
                </c:pt>
                <c:pt idx="6">
                  <c:v>63854.71444376626</c:v>
                </c:pt>
                <c:pt idx="7">
                  <c:v>69243.82247750447</c:v>
                </c:pt>
                <c:pt idx="8">
                  <c:v>92151.68439192066</c:v>
                </c:pt>
                <c:pt idx="9">
                  <c:v>92438.49436313614</c:v>
                </c:pt>
                <c:pt idx="10">
                  <c:v>69710.14599699573</c:v>
                </c:pt>
                <c:pt idx="11">
                  <c:v>52409.80371571198</c:v>
                </c:pt>
                <c:pt idx="12">
                  <c:v>50762.22244851415</c:v>
                </c:pt>
                <c:pt idx="13">
                  <c:v>24430.76630876695</c:v>
                </c:pt>
                <c:pt idx="14">
                  <c:v>11187.2852336958</c:v>
                </c:pt>
                <c:pt idx="15">
                  <c:v>10666.79197791502</c:v>
                </c:pt>
                <c:pt idx="16">
                  <c:v>13385.55268720949</c:v>
                </c:pt>
                <c:pt idx="17">
                  <c:v>19420.20673168203</c:v>
                </c:pt>
                <c:pt idx="18">
                  <c:v>17039.65669212566</c:v>
                </c:pt>
                <c:pt idx="19">
                  <c:v>13583.80800755434</c:v>
                </c:pt>
                <c:pt idx="20">
                  <c:v>9683.646801867243</c:v>
                </c:pt>
                <c:pt idx="21">
                  <c:v>5918.367733966293</c:v>
                </c:pt>
                <c:pt idx="22">
                  <c:v>7445.571398837835</c:v>
                </c:pt>
                <c:pt idx="23">
                  <c:v>9524.317677276441</c:v>
                </c:pt>
                <c:pt idx="24">
                  <c:v>15828.29718375866</c:v>
                </c:pt>
                <c:pt idx="25">
                  <c:v>11978.18859469254</c:v>
                </c:pt>
                <c:pt idx="26">
                  <c:v>9279.966581753983</c:v>
                </c:pt>
                <c:pt idx="27">
                  <c:v>10468.64926445417</c:v>
                </c:pt>
                <c:pt idx="28">
                  <c:v>14568.44138871487</c:v>
                </c:pt>
                <c:pt idx="29">
                  <c:v>16708.05797530818</c:v>
                </c:pt>
                <c:pt idx="30">
                  <c:v>17013.19153679894</c:v>
                </c:pt>
                <c:pt idx="31">
                  <c:v>13814.83969520084</c:v>
                </c:pt>
                <c:pt idx="32">
                  <c:v>16306.96750421786</c:v>
                </c:pt>
                <c:pt idx="33">
                  <c:v>14689.46534044774</c:v>
                </c:pt>
                <c:pt idx="34">
                  <c:v>15787.524781398</c:v>
                </c:pt>
                <c:pt idx="35">
                  <c:v>15659.58880966661</c:v>
                </c:pt>
              </c:numCache>
            </c:numRef>
          </c:val>
          <c:smooth val="0"/>
        </c:ser>
        <c:ser>
          <c:idx val="2"/>
          <c:order val="2"/>
          <c:tx>
            <c:v>Upper 95% CI</c:v>
          </c:tx>
          <c:marker>
            <c:symbol val="none"/>
          </c:marker>
          <c:cat>
            <c:numRef>
              <c:f>'ASA (Boot)'!$CS$46:$CS$81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(Boot)'!$CX$46:$CX$81</c:f>
              <c:numCache>
                <c:formatCode>#,##0</c:formatCode>
                <c:ptCount val="36"/>
                <c:pt idx="0">
                  <c:v>90815.64944914517</c:v>
                </c:pt>
                <c:pt idx="1">
                  <c:v>92308.9563544547</c:v>
                </c:pt>
                <c:pt idx="2">
                  <c:v>84397.529324807</c:v>
                </c:pt>
                <c:pt idx="3">
                  <c:v>96195.53750953983</c:v>
                </c:pt>
                <c:pt idx="4">
                  <c:v>114363.0592956761</c:v>
                </c:pt>
                <c:pt idx="5">
                  <c:v>147311.9833550431</c:v>
                </c:pt>
                <c:pt idx="6">
                  <c:v>129037.5190173514</c:v>
                </c:pt>
                <c:pt idx="7">
                  <c:v>135893.9255484621</c:v>
                </c:pt>
                <c:pt idx="8">
                  <c:v>170921.0941915816</c:v>
                </c:pt>
                <c:pt idx="9">
                  <c:v>164087.9457056404</c:v>
                </c:pt>
                <c:pt idx="10">
                  <c:v>129597.908598952</c:v>
                </c:pt>
                <c:pt idx="11">
                  <c:v>107376.9858241085</c:v>
                </c:pt>
                <c:pt idx="12">
                  <c:v>120882.0943995849</c:v>
                </c:pt>
                <c:pt idx="13">
                  <c:v>54054.64503437813</c:v>
                </c:pt>
                <c:pt idx="14">
                  <c:v>24947.27437607299</c:v>
                </c:pt>
                <c:pt idx="15">
                  <c:v>21564.28565064715</c:v>
                </c:pt>
                <c:pt idx="16">
                  <c:v>30607.76108030091</c:v>
                </c:pt>
                <c:pt idx="17">
                  <c:v>38388.81322799914</c:v>
                </c:pt>
                <c:pt idx="18">
                  <c:v>33740.91181642847</c:v>
                </c:pt>
                <c:pt idx="19">
                  <c:v>27642.15995643522</c:v>
                </c:pt>
                <c:pt idx="20">
                  <c:v>18481.83135635428</c:v>
                </c:pt>
                <c:pt idx="21">
                  <c:v>12085.13568547142</c:v>
                </c:pt>
                <c:pt idx="22">
                  <c:v>15193.99632185341</c:v>
                </c:pt>
                <c:pt idx="23">
                  <c:v>21153.65921833632</c:v>
                </c:pt>
                <c:pt idx="24">
                  <c:v>31932.82766455781</c:v>
                </c:pt>
                <c:pt idx="25">
                  <c:v>23152.74952903669</c:v>
                </c:pt>
                <c:pt idx="26">
                  <c:v>18282.21620421174</c:v>
                </c:pt>
                <c:pt idx="27">
                  <c:v>21248.7277267907</c:v>
                </c:pt>
                <c:pt idx="28">
                  <c:v>28401.26029593434</c:v>
                </c:pt>
                <c:pt idx="29">
                  <c:v>31955.97069956557</c:v>
                </c:pt>
                <c:pt idx="30">
                  <c:v>32752.11589188748</c:v>
                </c:pt>
                <c:pt idx="31">
                  <c:v>26363.07494697017</c:v>
                </c:pt>
                <c:pt idx="32">
                  <c:v>31241.86580690861</c:v>
                </c:pt>
                <c:pt idx="33">
                  <c:v>29529.27469091937</c:v>
                </c:pt>
                <c:pt idx="34">
                  <c:v>34255.96878146234</c:v>
                </c:pt>
                <c:pt idx="35">
                  <c:v>31105.6719302143</c:v>
                </c:pt>
              </c:numCache>
            </c:numRef>
          </c:val>
          <c:smooth val="0"/>
        </c:ser>
        <c:ser>
          <c:idx val="3"/>
          <c:order val="3"/>
          <c:tx>
            <c:v>Regulatory threshold</c:v>
          </c:tx>
          <c:spPr>
            <a:ln w="25400">
              <a:solidFill>
                <a:schemeClr val="tx1"/>
              </a:solidFill>
              <a:prstDash val="sysDash"/>
            </a:ln>
          </c:spPr>
          <c:marker>
            <c:symbol val="none"/>
          </c:marker>
          <c:cat>
            <c:numRef>
              <c:f>'ASA (Boot)'!$CS$46:$CS$81</c:f>
              <c:numCache>
                <c:formatCode>General</c:formatCode>
                <c:ptCount val="36"/>
                <c:pt idx="0">
                  <c:v>1980.0</c:v>
                </c:pt>
                <c:pt idx="1">
                  <c:v>1981.0</c:v>
                </c:pt>
                <c:pt idx="2">
                  <c:v>1982.0</c:v>
                </c:pt>
                <c:pt idx="3">
                  <c:v>1983.0</c:v>
                </c:pt>
                <c:pt idx="4">
                  <c:v>1984.0</c:v>
                </c:pt>
                <c:pt idx="5">
                  <c:v>1985.0</c:v>
                </c:pt>
                <c:pt idx="6">
                  <c:v>1986.0</c:v>
                </c:pt>
                <c:pt idx="7">
                  <c:v>1987.0</c:v>
                </c:pt>
                <c:pt idx="8">
                  <c:v>1988.0</c:v>
                </c:pt>
                <c:pt idx="9">
                  <c:v>1989.0</c:v>
                </c:pt>
                <c:pt idx="10">
                  <c:v>1990.0</c:v>
                </c:pt>
                <c:pt idx="11">
                  <c:v>1991.0</c:v>
                </c:pt>
                <c:pt idx="12">
                  <c:v>1992.0</c:v>
                </c:pt>
                <c:pt idx="13">
                  <c:v>1993.0</c:v>
                </c:pt>
                <c:pt idx="14">
                  <c:v>1994.0</c:v>
                </c:pt>
                <c:pt idx="15">
                  <c:v>1995.0</c:v>
                </c:pt>
                <c:pt idx="16">
                  <c:v>1996.0</c:v>
                </c:pt>
                <c:pt idx="17">
                  <c:v>1997.0</c:v>
                </c:pt>
                <c:pt idx="18">
                  <c:v>1998.0</c:v>
                </c:pt>
                <c:pt idx="19">
                  <c:v>1999.0</c:v>
                </c:pt>
                <c:pt idx="20">
                  <c:v>2000.0</c:v>
                </c:pt>
                <c:pt idx="21">
                  <c:v>2001.0</c:v>
                </c:pt>
                <c:pt idx="22">
                  <c:v>2002.0</c:v>
                </c:pt>
                <c:pt idx="23">
                  <c:v>2003.0</c:v>
                </c:pt>
                <c:pt idx="24">
                  <c:v>2004.0</c:v>
                </c:pt>
                <c:pt idx="25">
                  <c:v>2005.0</c:v>
                </c:pt>
                <c:pt idx="26">
                  <c:v>2006.0</c:v>
                </c:pt>
                <c:pt idx="27">
                  <c:v>2007.0</c:v>
                </c:pt>
                <c:pt idx="28">
                  <c:v>2008.0</c:v>
                </c:pt>
                <c:pt idx="29">
                  <c:v>2009.0</c:v>
                </c:pt>
                <c:pt idx="30">
                  <c:v>2010.0</c:v>
                </c:pt>
                <c:pt idx="31">
                  <c:v>2011.0</c:v>
                </c:pt>
                <c:pt idx="32">
                  <c:v>2012.0</c:v>
                </c:pt>
                <c:pt idx="33">
                  <c:v>2013.0</c:v>
                </c:pt>
                <c:pt idx="34">
                  <c:v>2014.0</c:v>
                </c:pt>
                <c:pt idx="35">
                  <c:v>2015.0</c:v>
                </c:pt>
              </c:numCache>
            </c:numRef>
          </c:cat>
          <c:val>
            <c:numRef>
              <c:f>'ASA (Boot)'!$CY$46:$CY$81</c:f>
              <c:numCache>
                <c:formatCode>#,##0</c:formatCode>
                <c:ptCount val="36"/>
                <c:pt idx="0">
                  <c:v>22000.0</c:v>
                </c:pt>
                <c:pt idx="1">
                  <c:v>22000.0</c:v>
                </c:pt>
                <c:pt idx="2">
                  <c:v>22000.0</c:v>
                </c:pt>
                <c:pt idx="3">
                  <c:v>22000.0</c:v>
                </c:pt>
                <c:pt idx="4">
                  <c:v>22000.0</c:v>
                </c:pt>
                <c:pt idx="5">
                  <c:v>22000.0</c:v>
                </c:pt>
                <c:pt idx="6">
                  <c:v>22000.0</c:v>
                </c:pt>
                <c:pt idx="7">
                  <c:v>22000.0</c:v>
                </c:pt>
                <c:pt idx="8">
                  <c:v>22000.0</c:v>
                </c:pt>
                <c:pt idx="9">
                  <c:v>22000.0</c:v>
                </c:pt>
                <c:pt idx="10">
                  <c:v>22000.0</c:v>
                </c:pt>
                <c:pt idx="11">
                  <c:v>22000.0</c:v>
                </c:pt>
                <c:pt idx="12">
                  <c:v>22000.0</c:v>
                </c:pt>
                <c:pt idx="13">
                  <c:v>22000.0</c:v>
                </c:pt>
                <c:pt idx="14">
                  <c:v>22000.0</c:v>
                </c:pt>
                <c:pt idx="15">
                  <c:v>22000.0</c:v>
                </c:pt>
                <c:pt idx="16">
                  <c:v>22000.0</c:v>
                </c:pt>
                <c:pt idx="17">
                  <c:v>22000.0</c:v>
                </c:pt>
                <c:pt idx="18">
                  <c:v>22000.0</c:v>
                </c:pt>
                <c:pt idx="19">
                  <c:v>22000.0</c:v>
                </c:pt>
                <c:pt idx="20">
                  <c:v>22000.0</c:v>
                </c:pt>
                <c:pt idx="21">
                  <c:v>22000.0</c:v>
                </c:pt>
                <c:pt idx="22">
                  <c:v>22000.0</c:v>
                </c:pt>
                <c:pt idx="23">
                  <c:v>22000.0</c:v>
                </c:pt>
                <c:pt idx="24">
                  <c:v>22000.0</c:v>
                </c:pt>
                <c:pt idx="25">
                  <c:v>22000.0</c:v>
                </c:pt>
                <c:pt idx="26">
                  <c:v>22000.0</c:v>
                </c:pt>
                <c:pt idx="27">
                  <c:v>22000.0</c:v>
                </c:pt>
                <c:pt idx="28">
                  <c:v>22000.0</c:v>
                </c:pt>
                <c:pt idx="29">
                  <c:v>22000.0</c:v>
                </c:pt>
                <c:pt idx="30">
                  <c:v>22000.0</c:v>
                </c:pt>
                <c:pt idx="31">
                  <c:v>22000.0</c:v>
                </c:pt>
                <c:pt idx="32">
                  <c:v>22000.0</c:v>
                </c:pt>
                <c:pt idx="33">
                  <c:v>22000.0</c:v>
                </c:pt>
                <c:pt idx="34">
                  <c:v>22000.0</c:v>
                </c:pt>
                <c:pt idx="35">
                  <c:v>22000.0</c:v>
                </c:pt>
              </c:numCache>
            </c:numRef>
          </c:val>
          <c:smooth val="0"/>
        </c:ser>
        <c:dLbls>
          <c:showLegendKey val="0"/>
          <c:showVal val="0"/>
          <c:showCatName val="0"/>
          <c:showSerName val="0"/>
          <c:showPercent val="0"/>
          <c:showBubbleSize val="0"/>
        </c:dLbls>
        <c:marker val="1"/>
        <c:smooth val="0"/>
        <c:axId val="-2118099048"/>
        <c:axId val="-2118113720"/>
      </c:lineChart>
      <c:catAx>
        <c:axId val="-2118099048"/>
        <c:scaling>
          <c:orientation val="minMax"/>
        </c:scaling>
        <c:delete val="0"/>
        <c:axPos val="b"/>
        <c:title>
          <c:tx>
            <c:rich>
              <a:bodyPr/>
              <a:lstStyle/>
              <a:p>
                <a:pPr>
                  <a:defRPr sz="1100"/>
                </a:pPr>
                <a:r>
                  <a:rPr lang="en-US" sz="1100"/>
                  <a:t>Run Year</a:t>
                </a:r>
              </a:p>
            </c:rich>
          </c:tx>
          <c:overlay val="0"/>
        </c:title>
        <c:numFmt formatCode="General" sourceLinked="1"/>
        <c:majorTickMark val="out"/>
        <c:minorTickMark val="none"/>
        <c:tickLblPos val="nextTo"/>
        <c:txPr>
          <a:bodyPr rot="-5400000"/>
          <a:lstStyle/>
          <a:p>
            <a:pPr>
              <a:defRPr sz="1000">
                <a:latin typeface="Times New Roman" panose="02020603050405020304" pitchFamily="18" charset="0"/>
                <a:cs typeface="Times New Roman" panose="02020603050405020304" pitchFamily="18" charset="0"/>
              </a:defRPr>
            </a:pPr>
            <a:endParaRPr lang="en-US"/>
          </a:p>
        </c:txPr>
        <c:crossAx val="-2118113720"/>
        <c:crosses val="autoZero"/>
        <c:auto val="1"/>
        <c:lblAlgn val="ctr"/>
        <c:lblOffset val="100"/>
        <c:noMultiLvlLbl val="0"/>
      </c:catAx>
      <c:valAx>
        <c:axId val="-2118113720"/>
        <c:scaling>
          <c:orientation val="minMax"/>
        </c:scaling>
        <c:delete val="0"/>
        <c:axPos val="l"/>
        <c:title>
          <c:tx>
            <c:rich>
              <a:bodyPr rot="-5400000" vert="horz"/>
              <a:lstStyle/>
              <a:p>
                <a:pPr>
                  <a:defRPr sz="1600" b="1">
                    <a:latin typeface="Times New Roman" panose="02020603050405020304" pitchFamily="18" charset="0"/>
                    <a:cs typeface="Times New Roman" panose="02020603050405020304" pitchFamily="18" charset="0"/>
                  </a:defRPr>
                </a:pPr>
                <a:r>
                  <a:rPr lang="en-US" sz="1600" b="1">
                    <a:latin typeface="Times New Roman" panose="02020603050405020304" pitchFamily="18" charset="0"/>
                    <a:cs typeface="Times New Roman" panose="02020603050405020304" pitchFamily="18" charset="0"/>
                  </a:rPr>
                  <a:t>Spawning biomass (short tons)</a:t>
                </a:r>
              </a:p>
            </c:rich>
          </c:tx>
          <c:overlay val="0"/>
        </c:title>
        <c:numFmt formatCode="#,##0" sourceLinked="1"/>
        <c:majorTickMark val="out"/>
        <c:minorTickMark val="none"/>
        <c:tickLblPos val="nextTo"/>
        <c:txPr>
          <a:bodyPr/>
          <a:lstStyle/>
          <a:p>
            <a:pPr>
              <a:defRPr sz="1100">
                <a:latin typeface="Times New Roman" panose="02020603050405020304" pitchFamily="18" charset="0"/>
                <a:cs typeface="Times New Roman" panose="02020603050405020304" pitchFamily="18" charset="0"/>
              </a:defRPr>
            </a:pPr>
            <a:endParaRPr lang="en-US"/>
          </a:p>
        </c:txPr>
        <c:crossAx val="-2118099048"/>
        <c:crosses val="autoZero"/>
        <c:crossBetween val="between"/>
      </c:valAx>
    </c:plotArea>
    <c:legend>
      <c:legendPos val="r"/>
      <c:layout>
        <c:manualLayout>
          <c:xMode val="edge"/>
          <c:yMode val="edge"/>
          <c:x val="0.56573647868053"/>
          <c:y val="0.399081829747127"/>
          <c:w val="0.196366124016429"/>
          <c:h val="0.17609054906784"/>
        </c:manualLayout>
      </c:layout>
      <c:overlay val="0"/>
      <c:txPr>
        <a:bodyPr/>
        <a:lstStyle/>
        <a:p>
          <a:pPr>
            <a:defRPr sz="1200"/>
          </a:pPr>
          <a:endParaRPr lang="en-US"/>
        </a:p>
      </c:txPr>
    </c:legend>
    <c:plotVisOnly val="1"/>
    <c:dispBlanksAs val="gap"/>
    <c:showDLblsOverMax val="0"/>
  </c:chart>
  <c:printSettings>
    <c:headerFooter/>
    <c:pageMargins b="0.75" l="0.7" r="0.7" t="0.75" header="0.3" footer="0.3"/>
    <c:pageSetup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[PWS_ASA_2014_FINAL.xlsm]ASA (Boot)!PivotTable1</c:name>
    <c:fmtId val="3"/>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dLbl>
          <c:idx val="0"/>
          <c:spPr/>
          <c:txPr>
            <a:bodyPr/>
            <a:lstStyle/>
            <a:p>
              <a:pPr>
                <a:defRPr/>
              </a:pPr>
              <a:endParaRPr lang="en-US"/>
            </a:p>
          </c:txPr>
          <c:showLegendKey val="0"/>
          <c:showVal val="1"/>
          <c:showCatName val="0"/>
          <c:showSerName val="0"/>
          <c:showPercent val="0"/>
          <c:showBubbleSize val="0"/>
        </c:dLbl>
      </c:pivotFmt>
      <c:pivotFmt>
        <c:idx val="8"/>
        <c:marker>
          <c:symbol val="none"/>
        </c:marker>
      </c:pivotFmt>
    </c:pivotFmts>
    <c:plotArea>
      <c:layout/>
      <c:barChart>
        <c:barDir val="col"/>
        <c:grouping val="clustered"/>
        <c:varyColors val="0"/>
        <c:ser>
          <c:idx val="0"/>
          <c:order val="0"/>
          <c:tx>
            <c:strRef>
              <c:f>'ASA (Boot)'!$DR$7</c:f>
              <c:strCache>
                <c:ptCount val="1"/>
                <c:pt idx="0">
                  <c:v>Count of SP2015 (short tons)</c:v>
                </c:pt>
              </c:strCache>
            </c:strRef>
          </c:tx>
          <c:invertIfNegative val="0"/>
          <c:dLbls>
            <c:txPr>
              <a:bodyPr/>
              <a:lstStyle/>
              <a:p>
                <a:pPr>
                  <a:defRPr/>
                </a:pPr>
                <a:endParaRPr lang="en-US"/>
              </a:p>
            </c:txPr>
            <c:showLegendKey val="0"/>
            <c:showVal val="1"/>
            <c:showCatName val="0"/>
            <c:showSerName val="0"/>
            <c:showPercent val="0"/>
            <c:showBubbleSize val="0"/>
            <c:showLeaderLines val="0"/>
          </c:dLbls>
          <c:cat>
            <c:strRef>
              <c:f>'ASA (Boot)'!$DQ$8:$DQ$33</c:f>
              <c:strCache>
                <c:ptCount val="25"/>
                <c:pt idx="0">
                  <c:v>8000-9000</c:v>
                </c:pt>
                <c:pt idx="1">
                  <c:v>13000-14000</c:v>
                </c:pt>
                <c:pt idx="2">
                  <c:v>14000-15000</c:v>
                </c:pt>
                <c:pt idx="3">
                  <c:v>15000-16000</c:v>
                </c:pt>
                <c:pt idx="4">
                  <c:v>16000-17000</c:v>
                </c:pt>
                <c:pt idx="5">
                  <c:v>17000-18000</c:v>
                </c:pt>
                <c:pt idx="6">
                  <c:v>18000-19000</c:v>
                </c:pt>
                <c:pt idx="7">
                  <c:v>19000-20000</c:v>
                </c:pt>
                <c:pt idx="8">
                  <c:v>20000-21000</c:v>
                </c:pt>
                <c:pt idx="9">
                  <c:v>21000-22000</c:v>
                </c:pt>
                <c:pt idx="10">
                  <c:v>22000-23000</c:v>
                </c:pt>
                <c:pt idx="11">
                  <c:v>23000-24000</c:v>
                </c:pt>
                <c:pt idx="12">
                  <c:v>24000-25000</c:v>
                </c:pt>
                <c:pt idx="13">
                  <c:v>25000-26000</c:v>
                </c:pt>
                <c:pt idx="14">
                  <c:v>26000-27000</c:v>
                </c:pt>
                <c:pt idx="15">
                  <c:v>27000-28000</c:v>
                </c:pt>
                <c:pt idx="16">
                  <c:v>28000-29000</c:v>
                </c:pt>
                <c:pt idx="17">
                  <c:v>29000-30000</c:v>
                </c:pt>
                <c:pt idx="18">
                  <c:v>30000-31000</c:v>
                </c:pt>
                <c:pt idx="19">
                  <c:v>31000-32000</c:v>
                </c:pt>
                <c:pt idx="20">
                  <c:v>32000-33000</c:v>
                </c:pt>
                <c:pt idx="21">
                  <c:v>33000-34000</c:v>
                </c:pt>
                <c:pt idx="22">
                  <c:v>34000-35000</c:v>
                </c:pt>
                <c:pt idx="23">
                  <c:v>35000-36000</c:v>
                </c:pt>
                <c:pt idx="24">
                  <c:v>36000-37000</c:v>
                </c:pt>
              </c:strCache>
            </c:strRef>
          </c:cat>
          <c:val>
            <c:numRef>
              <c:f>'ASA (Boot)'!$DR$8:$DR$33</c:f>
              <c:numCache>
                <c:formatCode>General</c:formatCode>
                <c:ptCount val="25"/>
                <c:pt idx="0">
                  <c:v>2.0</c:v>
                </c:pt>
                <c:pt idx="1">
                  <c:v>16.0</c:v>
                </c:pt>
                <c:pt idx="2">
                  <c:v>21.0</c:v>
                </c:pt>
                <c:pt idx="3">
                  <c:v>71.0</c:v>
                </c:pt>
                <c:pt idx="4">
                  <c:v>112.0</c:v>
                </c:pt>
                <c:pt idx="5">
                  <c:v>145.0</c:v>
                </c:pt>
                <c:pt idx="6">
                  <c:v>208.0</c:v>
                </c:pt>
                <c:pt idx="7">
                  <c:v>261.0</c:v>
                </c:pt>
                <c:pt idx="8">
                  <c:v>277.0</c:v>
                </c:pt>
                <c:pt idx="9">
                  <c:v>317.0</c:v>
                </c:pt>
                <c:pt idx="10">
                  <c:v>297.0</c:v>
                </c:pt>
                <c:pt idx="11">
                  <c:v>237.0</c:v>
                </c:pt>
                <c:pt idx="12">
                  <c:v>233.0</c:v>
                </c:pt>
                <c:pt idx="13">
                  <c:v>207.0</c:v>
                </c:pt>
                <c:pt idx="14">
                  <c:v>182.0</c:v>
                </c:pt>
                <c:pt idx="15">
                  <c:v>124.0</c:v>
                </c:pt>
                <c:pt idx="16">
                  <c:v>102.0</c:v>
                </c:pt>
                <c:pt idx="17">
                  <c:v>70.0</c:v>
                </c:pt>
                <c:pt idx="18">
                  <c:v>40.0</c:v>
                </c:pt>
                <c:pt idx="19">
                  <c:v>28.0</c:v>
                </c:pt>
                <c:pt idx="20">
                  <c:v>18.0</c:v>
                </c:pt>
                <c:pt idx="21">
                  <c:v>9.0</c:v>
                </c:pt>
                <c:pt idx="22">
                  <c:v>15.0</c:v>
                </c:pt>
                <c:pt idx="23">
                  <c:v>5.0</c:v>
                </c:pt>
                <c:pt idx="24">
                  <c:v>6.0</c:v>
                </c:pt>
              </c:numCache>
            </c:numRef>
          </c:val>
        </c:ser>
        <c:ser>
          <c:idx val="1"/>
          <c:order val="1"/>
          <c:tx>
            <c:strRef>
              <c:f>'ASA (Boot)'!$DS$7</c:f>
              <c:strCache>
                <c:ptCount val="1"/>
                <c:pt idx="0">
                  <c:v>Count of SP2015 (short tons)2</c:v>
                </c:pt>
              </c:strCache>
            </c:strRef>
          </c:tx>
          <c:invertIfNegative val="0"/>
          <c:cat>
            <c:strRef>
              <c:f>'ASA (Boot)'!$DQ$8:$DQ$33</c:f>
              <c:strCache>
                <c:ptCount val="25"/>
                <c:pt idx="0">
                  <c:v>8000-9000</c:v>
                </c:pt>
                <c:pt idx="1">
                  <c:v>13000-14000</c:v>
                </c:pt>
                <c:pt idx="2">
                  <c:v>14000-15000</c:v>
                </c:pt>
                <c:pt idx="3">
                  <c:v>15000-16000</c:v>
                </c:pt>
                <c:pt idx="4">
                  <c:v>16000-17000</c:v>
                </c:pt>
                <c:pt idx="5">
                  <c:v>17000-18000</c:v>
                </c:pt>
                <c:pt idx="6">
                  <c:v>18000-19000</c:v>
                </c:pt>
                <c:pt idx="7">
                  <c:v>19000-20000</c:v>
                </c:pt>
                <c:pt idx="8">
                  <c:v>20000-21000</c:v>
                </c:pt>
                <c:pt idx="9">
                  <c:v>21000-22000</c:v>
                </c:pt>
                <c:pt idx="10">
                  <c:v>22000-23000</c:v>
                </c:pt>
                <c:pt idx="11">
                  <c:v>23000-24000</c:v>
                </c:pt>
                <c:pt idx="12">
                  <c:v>24000-25000</c:v>
                </c:pt>
                <c:pt idx="13">
                  <c:v>25000-26000</c:v>
                </c:pt>
                <c:pt idx="14">
                  <c:v>26000-27000</c:v>
                </c:pt>
                <c:pt idx="15">
                  <c:v>27000-28000</c:v>
                </c:pt>
                <c:pt idx="16">
                  <c:v>28000-29000</c:v>
                </c:pt>
                <c:pt idx="17">
                  <c:v>29000-30000</c:v>
                </c:pt>
                <c:pt idx="18">
                  <c:v>30000-31000</c:v>
                </c:pt>
                <c:pt idx="19">
                  <c:v>31000-32000</c:v>
                </c:pt>
                <c:pt idx="20">
                  <c:v>32000-33000</c:v>
                </c:pt>
                <c:pt idx="21">
                  <c:v>33000-34000</c:v>
                </c:pt>
                <c:pt idx="22">
                  <c:v>34000-35000</c:v>
                </c:pt>
                <c:pt idx="23">
                  <c:v>35000-36000</c:v>
                </c:pt>
                <c:pt idx="24">
                  <c:v>36000-37000</c:v>
                </c:pt>
              </c:strCache>
            </c:strRef>
          </c:cat>
          <c:val>
            <c:numRef>
              <c:f>'ASA (Boot)'!$DS$8:$DS$33</c:f>
              <c:numCache>
                <c:formatCode>0.00%</c:formatCode>
                <c:ptCount val="25"/>
                <c:pt idx="0">
                  <c:v>0.000666000666000666</c:v>
                </c:pt>
                <c:pt idx="1">
                  <c:v>0.00532800532800533</c:v>
                </c:pt>
                <c:pt idx="2">
                  <c:v>0.00699300699300699</c:v>
                </c:pt>
                <c:pt idx="3">
                  <c:v>0.0236430236430236</c:v>
                </c:pt>
                <c:pt idx="4">
                  <c:v>0.0372960372960373</c:v>
                </c:pt>
                <c:pt idx="5">
                  <c:v>0.0482850482850483</c:v>
                </c:pt>
                <c:pt idx="6">
                  <c:v>0.0692640692640692</c:v>
                </c:pt>
                <c:pt idx="7">
                  <c:v>0.0869130869130869</c:v>
                </c:pt>
                <c:pt idx="8">
                  <c:v>0.0922410922410922</c:v>
                </c:pt>
                <c:pt idx="9">
                  <c:v>0.105561105561106</c:v>
                </c:pt>
                <c:pt idx="10">
                  <c:v>0.0989010989010989</c:v>
                </c:pt>
                <c:pt idx="11">
                  <c:v>0.0789210789210789</c:v>
                </c:pt>
                <c:pt idx="12">
                  <c:v>0.0775890775890776</c:v>
                </c:pt>
                <c:pt idx="13">
                  <c:v>0.0689310689310689</c:v>
                </c:pt>
                <c:pt idx="14">
                  <c:v>0.0606060606060606</c:v>
                </c:pt>
                <c:pt idx="15">
                  <c:v>0.0412920412920413</c:v>
                </c:pt>
                <c:pt idx="16">
                  <c:v>0.033966033966034</c:v>
                </c:pt>
                <c:pt idx="17">
                  <c:v>0.0233100233100233</c:v>
                </c:pt>
                <c:pt idx="18">
                  <c:v>0.0133200133200133</c:v>
                </c:pt>
                <c:pt idx="19">
                  <c:v>0.00932400932400932</c:v>
                </c:pt>
                <c:pt idx="20">
                  <c:v>0.00599400599400599</c:v>
                </c:pt>
                <c:pt idx="21">
                  <c:v>0.002997002997003</c:v>
                </c:pt>
                <c:pt idx="22">
                  <c:v>0.004995004995005</c:v>
                </c:pt>
                <c:pt idx="23">
                  <c:v>0.00166500166500167</c:v>
                </c:pt>
                <c:pt idx="24">
                  <c:v>0.001998001998002</c:v>
                </c:pt>
              </c:numCache>
            </c:numRef>
          </c:val>
        </c:ser>
        <c:dLbls>
          <c:showLegendKey val="0"/>
          <c:showVal val="0"/>
          <c:showCatName val="0"/>
          <c:showSerName val="0"/>
          <c:showPercent val="0"/>
          <c:showBubbleSize val="0"/>
        </c:dLbls>
        <c:gapWidth val="20"/>
        <c:axId val="-2095792008"/>
        <c:axId val="-2118021976"/>
      </c:barChart>
      <c:catAx>
        <c:axId val="-2095792008"/>
        <c:scaling>
          <c:orientation val="minMax"/>
        </c:scaling>
        <c:delete val="0"/>
        <c:axPos val="b"/>
        <c:majorTickMark val="out"/>
        <c:minorTickMark val="none"/>
        <c:tickLblPos val="nextTo"/>
        <c:crossAx val="-2118021976"/>
        <c:crosses val="autoZero"/>
        <c:auto val="1"/>
        <c:lblAlgn val="ctr"/>
        <c:lblOffset val="100"/>
        <c:noMultiLvlLbl val="0"/>
      </c:catAx>
      <c:valAx>
        <c:axId val="-2118021976"/>
        <c:scaling>
          <c:orientation val="minMax"/>
        </c:scaling>
        <c:delete val="0"/>
        <c:axPos val="l"/>
        <c:numFmt formatCode="General" sourceLinked="1"/>
        <c:majorTickMark val="out"/>
        <c:minorTickMark val="none"/>
        <c:tickLblPos val="nextTo"/>
        <c:crossAx val="-209579200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Lbls>
            <c:dLbl>
              <c:idx val="0"/>
              <c:tx>
                <c:strRef>
                  <c:f>'ASA (Boot)'!$DE$138</c:f>
                  <c:strCache>
                    <c:ptCount val="1"/>
                    <c:pt idx="0">
                      <c:v>0.10%</c:v>
                    </c:pt>
                  </c:strCache>
                </c:strRef>
              </c:tx>
              <c:dLblPos val="outEnd"/>
              <c:showLegendKey val="0"/>
              <c:showVal val="1"/>
              <c:showCatName val="0"/>
              <c:showSerName val="0"/>
              <c:showPercent val="0"/>
              <c:showBubbleSize val="0"/>
            </c:dLbl>
            <c:dLbl>
              <c:idx val="1"/>
              <c:layout>
                <c:manualLayout>
                  <c:x val="-0.002710027100271"/>
                  <c:y val="-0.00725952674745002"/>
                </c:manualLayout>
              </c:layout>
              <c:tx>
                <c:strRef>
                  <c:f>'ASA (Boot)'!$DE$139</c:f>
                  <c:strCache>
                    <c:ptCount val="1"/>
                    <c:pt idx="0">
                      <c:v>0.70%</c:v>
                    </c:pt>
                  </c:strCache>
                </c:strRef>
              </c:tx>
              <c:dLblPos val="outEnd"/>
              <c:showLegendKey val="0"/>
              <c:showVal val="1"/>
              <c:showCatName val="0"/>
              <c:showSerName val="0"/>
              <c:showPercent val="0"/>
              <c:showBubbleSize val="0"/>
            </c:dLbl>
            <c:dLbl>
              <c:idx val="2"/>
              <c:tx>
                <c:strRef>
                  <c:f>'ASA (Boot)'!$DE$140</c:f>
                  <c:strCache>
                    <c:ptCount val="1"/>
                    <c:pt idx="0">
                      <c:v>0.60%</c:v>
                    </c:pt>
                  </c:strCache>
                </c:strRef>
              </c:tx>
              <c:dLblPos val="outEnd"/>
              <c:showLegendKey val="0"/>
              <c:showVal val="1"/>
              <c:showCatName val="0"/>
              <c:showSerName val="0"/>
              <c:showPercent val="0"/>
              <c:showBubbleSize val="0"/>
            </c:dLbl>
            <c:dLbl>
              <c:idx val="3"/>
              <c:layout>
                <c:manualLayout>
                  <c:x val="-0.00677506775067751"/>
                  <c:y val="-0.00967936899660011"/>
                </c:manualLayout>
              </c:layout>
              <c:tx>
                <c:strRef>
                  <c:f>'ASA (Boot)'!$DE$141</c:f>
                  <c:strCache>
                    <c:ptCount val="1"/>
                    <c:pt idx="0">
                      <c:v>2.20%</c:v>
                    </c:pt>
                  </c:strCache>
                </c:strRef>
              </c:tx>
              <c:dLblPos val="outEnd"/>
              <c:showLegendKey val="0"/>
              <c:showVal val="1"/>
              <c:showCatName val="0"/>
              <c:showSerName val="0"/>
              <c:showPercent val="0"/>
              <c:showBubbleSize val="0"/>
            </c:dLbl>
            <c:dLbl>
              <c:idx val="4"/>
              <c:tx>
                <c:strRef>
                  <c:f>'ASA (Boot)'!$DE$142</c:f>
                  <c:strCache>
                    <c:ptCount val="1"/>
                    <c:pt idx="0">
                      <c:v>2.30%</c:v>
                    </c:pt>
                  </c:strCache>
                </c:strRef>
              </c:tx>
              <c:dLblPos val="outEnd"/>
              <c:showLegendKey val="0"/>
              <c:showVal val="1"/>
              <c:showCatName val="0"/>
              <c:showSerName val="0"/>
              <c:showPercent val="0"/>
              <c:showBubbleSize val="0"/>
            </c:dLbl>
            <c:dLbl>
              <c:idx val="5"/>
              <c:tx>
                <c:strRef>
                  <c:f>'ASA (Boot)'!$DE$143</c:f>
                  <c:strCache>
                    <c:ptCount val="1"/>
                    <c:pt idx="0">
                      <c:v>4.70%</c:v>
                    </c:pt>
                  </c:strCache>
                </c:strRef>
              </c:tx>
              <c:dLblPos val="outEnd"/>
              <c:showLegendKey val="0"/>
              <c:showVal val="1"/>
              <c:showCatName val="0"/>
              <c:showSerName val="0"/>
              <c:showPercent val="0"/>
              <c:showBubbleSize val="0"/>
            </c:dLbl>
            <c:dLbl>
              <c:idx val="6"/>
              <c:tx>
                <c:strRef>
                  <c:f>'ASA (Boot)'!$DE$144</c:f>
                  <c:strCache>
                    <c:ptCount val="1"/>
                    <c:pt idx="0">
                      <c:v>5.70%</c:v>
                    </c:pt>
                  </c:strCache>
                </c:strRef>
              </c:tx>
              <c:dLblPos val="outEnd"/>
              <c:showLegendKey val="0"/>
              <c:showVal val="1"/>
              <c:showCatName val="0"/>
              <c:showSerName val="0"/>
              <c:showPercent val="0"/>
              <c:showBubbleSize val="0"/>
            </c:dLbl>
            <c:dLbl>
              <c:idx val="7"/>
              <c:layout>
                <c:manualLayout>
                  <c:x val="-0.002710027100271"/>
                  <c:y val="-0.00967936899659998"/>
                </c:manualLayout>
              </c:layout>
              <c:tx>
                <c:strRef>
                  <c:f>'ASA (Boot)'!$DE$145</c:f>
                  <c:strCache>
                    <c:ptCount val="1"/>
                    <c:pt idx="0">
                      <c:v>8.50%</c:v>
                    </c:pt>
                  </c:strCache>
                </c:strRef>
              </c:tx>
              <c:dLblPos val="outEnd"/>
              <c:showLegendKey val="0"/>
              <c:showVal val="1"/>
              <c:showCatName val="0"/>
              <c:showSerName val="0"/>
              <c:showPercent val="0"/>
              <c:showBubbleSize val="0"/>
            </c:dLbl>
            <c:dLbl>
              <c:idx val="8"/>
              <c:tx>
                <c:strRef>
                  <c:f>'ASA (Boot)'!$DE$146</c:f>
                  <c:strCache>
                    <c:ptCount val="1"/>
                    <c:pt idx="0">
                      <c:v>8.40%</c:v>
                    </c:pt>
                  </c:strCache>
                </c:strRef>
              </c:tx>
              <c:dLblPos val="outEnd"/>
              <c:showLegendKey val="0"/>
              <c:showVal val="1"/>
              <c:showCatName val="0"/>
              <c:showSerName val="0"/>
              <c:showPercent val="0"/>
              <c:showBubbleSize val="0"/>
            </c:dLbl>
            <c:dLbl>
              <c:idx val="9"/>
              <c:layout>
                <c:manualLayout>
                  <c:x val="-0.010840108401084"/>
                  <c:y val="-0.00241984224915001"/>
                </c:manualLayout>
              </c:layout>
              <c:tx>
                <c:strRef>
                  <c:f>'ASA (Boot)'!$DE$147</c:f>
                  <c:strCache>
                    <c:ptCount val="1"/>
                    <c:pt idx="0">
                      <c:v>11.60%</c:v>
                    </c:pt>
                  </c:strCache>
                </c:strRef>
              </c:tx>
              <c:dLblPos val="outEnd"/>
              <c:showLegendKey val="0"/>
              <c:showVal val="1"/>
              <c:showCatName val="0"/>
              <c:showSerName val="0"/>
              <c:showPercent val="0"/>
              <c:showBubbleSize val="0"/>
            </c:dLbl>
            <c:dLbl>
              <c:idx val="10"/>
              <c:layout>
                <c:manualLayout>
                  <c:x val="0.00813008130081301"/>
                  <c:y val="0.0"/>
                </c:manualLayout>
              </c:layout>
              <c:tx>
                <c:strRef>
                  <c:f>'ASA (Boot)'!$DE$148</c:f>
                  <c:strCache>
                    <c:ptCount val="1"/>
                    <c:pt idx="0">
                      <c:v>8.90%</c:v>
                    </c:pt>
                  </c:strCache>
                </c:strRef>
              </c:tx>
              <c:dLblPos val="outEnd"/>
              <c:showLegendKey val="0"/>
              <c:showVal val="1"/>
              <c:showCatName val="0"/>
              <c:showSerName val="0"/>
              <c:showPercent val="0"/>
              <c:showBubbleSize val="0"/>
            </c:dLbl>
            <c:dLbl>
              <c:idx val="11"/>
              <c:tx>
                <c:strRef>
                  <c:f>'ASA (Boot)'!$DE$149</c:f>
                  <c:strCache>
                    <c:ptCount val="1"/>
                    <c:pt idx="0">
                      <c:v>6.80%</c:v>
                    </c:pt>
                  </c:strCache>
                </c:strRef>
              </c:tx>
              <c:dLblPos val="outEnd"/>
              <c:showLegendKey val="0"/>
              <c:showVal val="1"/>
              <c:showCatName val="0"/>
              <c:showSerName val="0"/>
              <c:showPercent val="0"/>
              <c:showBubbleSize val="0"/>
            </c:dLbl>
            <c:dLbl>
              <c:idx val="12"/>
              <c:tx>
                <c:strRef>
                  <c:f>'ASA (Boot)'!$DE$150</c:f>
                  <c:strCache>
                    <c:ptCount val="1"/>
                    <c:pt idx="0">
                      <c:v>6.60%</c:v>
                    </c:pt>
                  </c:strCache>
                </c:strRef>
              </c:tx>
              <c:dLblPos val="outEnd"/>
              <c:showLegendKey val="0"/>
              <c:showVal val="1"/>
              <c:showCatName val="0"/>
              <c:showSerName val="0"/>
              <c:showPercent val="0"/>
              <c:showBubbleSize val="0"/>
            </c:dLbl>
            <c:dLbl>
              <c:idx val="13"/>
              <c:tx>
                <c:strRef>
                  <c:f>'ASA (Boot)'!$DE$151</c:f>
                  <c:strCache>
                    <c:ptCount val="1"/>
                    <c:pt idx="0">
                      <c:v>8.30%</c:v>
                    </c:pt>
                  </c:strCache>
                </c:strRef>
              </c:tx>
              <c:dLblPos val="outEnd"/>
              <c:showLegendKey val="0"/>
              <c:showVal val="1"/>
              <c:showCatName val="0"/>
              <c:showSerName val="0"/>
              <c:showPercent val="0"/>
              <c:showBubbleSize val="0"/>
            </c:dLbl>
            <c:dLbl>
              <c:idx val="14"/>
              <c:layout>
                <c:manualLayout>
                  <c:x val="0.0"/>
                  <c:y val="-0.01209921124575"/>
                </c:manualLayout>
              </c:layout>
              <c:tx>
                <c:strRef>
                  <c:f>'ASA (Boot)'!$DE$152</c:f>
                  <c:strCache>
                    <c:ptCount val="1"/>
                    <c:pt idx="0">
                      <c:v>5.70%</c:v>
                    </c:pt>
                  </c:strCache>
                </c:strRef>
              </c:tx>
              <c:dLblPos val="outEnd"/>
              <c:showLegendKey val="0"/>
              <c:showVal val="1"/>
              <c:showCatName val="0"/>
              <c:showSerName val="0"/>
              <c:showPercent val="0"/>
              <c:showBubbleSize val="0"/>
            </c:dLbl>
            <c:dLbl>
              <c:idx val="15"/>
              <c:tx>
                <c:strRef>
                  <c:f>'ASA (Boot)'!$DE$153</c:f>
                  <c:strCache>
                    <c:ptCount val="1"/>
                    <c:pt idx="0">
                      <c:v>5.60%</c:v>
                    </c:pt>
                  </c:strCache>
                </c:strRef>
              </c:tx>
              <c:dLblPos val="outEnd"/>
              <c:showLegendKey val="0"/>
              <c:showVal val="1"/>
              <c:showCatName val="0"/>
              <c:showSerName val="0"/>
              <c:showPercent val="0"/>
              <c:showBubbleSize val="0"/>
            </c:dLbl>
            <c:dLbl>
              <c:idx val="16"/>
              <c:tx>
                <c:strRef>
                  <c:f>'ASA (Boot)'!$DE$154</c:f>
                  <c:strCache>
                    <c:ptCount val="1"/>
                    <c:pt idx="0">
                      <c:v>4.80%</c:v>
                    </c:pt>
                  </c:strCache>
                </c:strRef>
              </c:tx>
              <c:dLblPos val="outEnd"/>
              <c:showLegendKey val="0"/>
              <c:showVal val="1"/>
              <c:showCatName val="0"/>
              <c:showSerName val="0"/>
              <c:showPercent val="0"/>
              <c:showBubbleSize val="0"/>
            </c:dLbl>
            <c:dLbl>
              <c:idx val="17"/>
              <c:tx>
                <c:strRef>
                  <c:f>'ASA (Boot)'!$DE$155</c:f>
                  <c:strCache>
                    <c:ptCount val="1"/>
                    <c:pt idx="0">
                      <c:v>2.90%</c:v>
                    </c:pt>
                  </c:strCache>
                </c:strRef>
              </c:tx>
              <c:dLblPos val="outEnd"/>
              <c:showLegendKey val="0"/>
              <c:showVal val="1"/>
              <c:showCatName val="0"/>
              <c:showSerName val="0"/>
              <c:showPercent val="0"/>
              <c:showBubbleSize val="0"/>
            </c:dLbl>
            <c:dLbl>
              <c:idx val="18"/>
              <c:tx>
                <c:strRef>
                  <c:f>'ASA (Boot)'!$DE$156</c:f>
                  <c:strCache>
                    <c:ptCount val="1"/>
                    <c:pt idx="0">
                      <c:v>1.80%</c:v>
                    </c:pt>
                  </c:strCache>
                </c:strRef>
              </c:tx>
              <c:dLblPos val="outEnd"/>
              <c:showLegendKey val="0"/>
              <c:showVal val="1"/>
              <c:showCatName val="0"/>
              <c:showSerName val="0"/>
              <c:showPercent val="0"/>
              <c:showBubbleSize val="0"/>
            </c:dLbl>
            <c:dLbl>
              <c:idx val="19"/>
              <c:tx>
                <c:strRef>
                  <c:f>'ASA (Boot)'!$DE$157</c:f>
                  <c:strCache>
                    <c:ptCount val="1"/>
                    <c:pt idx="0">
                      <c:v>1.30%</c:v>
                    </c:pt>
                  </c:strCache>
                </c:strRef>
              </c:tx>
              <c:dLblPos val="outEnd"/>
              <c:showLegendKey val="0"/>
              <c:showVal val="1"/>
              <c:showCatName val="0"/>
              <c:showSerName val="0"/>
              <c:showPercent val="0"/>
              <c:showBubbleSize val="0"/>
            </c:dLbl>
            <c:dLbl>
              <c:idx val="20"/>
              <c:tx>
                <c:strRef>
                  <c:f>'ASA (Boot)'!$DE$158</c:f>
                  <c:strCache>
                    <c:ptCount val="1"/>
                    <c:pt idx="0">
                      <c:v>0.70%</c:v>
                    </c:pt>
                  </c:strCache>
                </c:strRef>
              </c:tx>
              <c:dLblPos val="outEnd"/>
              <c:showLegendKey val="0"/>
              <c:showVal val="1"/>
              <c:showCatName val="0"/>
              <c:showSerName val="0"/>
              <c:showPercent val="0"/>
              <c:showBubbleSize val="0"/>
            </c:dLbl>
            <c:dLbl>
              <c:idx val="21"/>
              <c:tx>
                <c:strRef>
                  <c:f>'ASA (Boot)'!$DE$159</c:f>
                  <c:strCache>
                    <c:ptCount val="1"/>
                    <c:pt idx="0">
                      <c:v>0.50%</c:v>
                    </c:pt>
                  </c:strCache>
                </c:strRef>
              </c:tx>
              <c:dLblPos val="outEnd"/>
              <c:showLegendKey val="0"/>
              <c:showVal val="1"/>
              <c:showCatName val="0"/>
              <c:showSerName val="0"/>
              <c:showPercent val="0"/>
              <c:showBubbleSize val="0"/>
            </c:dLbl>
            <c:dLbl>
              <c:idx val="22"/>
              <c:tx>
                <c:strRef>
                  <c:f>'ASA (Boot)'!$DE$160</c:f>
                  <c:strCache>
                    <c:ptCount val="1"/>
                    <c:pt idx="0">
                      <c:v>0.90%</c:v>
                    </c:pt>
                  </c:strCache>
                </c:strRef>
              </c:tx>
              <c:dLblPos val="outEnd"/>
              <c:showLegendKey val="0"/>
              <c:showVal val="1"/>
              <c:showCatName val="0"/>
              <c:showSerName val="0"/>
              <c:showPercent val="0"/>
              <c:showBubbleSize val="0"/>
            </c:dLbl>
            <c:dLbl>
              <c:idx val="23"/>
              <c:tx>
                <c:strRef>
                  <c:f>'ASA (Boot)'!$DE$161</c:f>
                  <c:strCache>
                    <c:ptCount val="1"/>
                    <c:pt idx="0">
                      <c:v>0.20%</c:v>
                    </c:pt>
                  </c:strCache>
                </c:strRef>
              </c:tx>
              <c:dLblPos val="outEnd"/>
              <c:showLegendKey val="0"/>
              <c:showVal val="1"/>
              <c:showCatName val="0"/>
              <c:showSerName val="0"/>
              <c:showPercent val="0"/>
              <c:showBubbleSize val="0"/>
            </c:dLbl>
            <c:dLbl>
              <c:idx val="24"/>
              <c:tx>
                <c:strRef>
                  <c:f>'ASA (Boot)'!$DE$162</c:f>
                  <c:strCache>
                    <c:ptCount val="1"/>
                    <c:pt idx="0">
                      <c:v>0.20%</c:v>
                    </c:pt>
                  </c:strCache>
                </c:strRef>
              </c:tx>
              <c:dLblPos val="outEnd"/>
              <c:showLegendKey val="0"/>
              <c:showVal val="1"/>
              <c:showCatName val="0"/>
              <c:showSerName val="0"/>
              <c:showPercent val="0"/>
              <c:showBubbleSize val="0"/>
            </c:dLbl>
            <c:showLegendKey val="0"/>
            <c:showVal val="1"/>
            <c:showCatName val="0"/>
            <c:showSerName val="0"/>
            <c:showPercent val="0"/>
            <c:showBubbleSize val="0"/>
            <c:showLeaderLines val="0"/>
          </c:dLbls>
          <c:cat>
            <c:strRef>
              <c:f>'ASA (Boot)'!$DA$138:$DA$162</c:f>
              <c:strCache>
                <c:ptCount val="25"/>
                <c:pt idx="0">
                  <c:v>8000-9000</c:v>
                </c:pt>
                <c:pt idx="1">
                  <c:v>13000-14000</c:v>
                </c:pt>
                <c:pt idx="2">
                  <c:v>14000-15000</c:v>
                </c:pt>
                <c:pt idx="3">
                  <c:v>15000-16000</c:v>
                </c:pt>
                <c:pt idx="4">
                  <c:v>16000-17000</c:v>
                </c:pt>
                <c:pt idx="5">
                  <c:v>17000-18000</c:v>
                </c:pt>
                <c:pt idx="6">
                  <c:v>18000-19000</c:v>
                </c:pt>
                <c:pt idx="7">
                  <c:v>19000-20000</c:v>
                </c:pt>
                <c:pt idx="8">
                  <c:v>20000-21000</c:v>
                </c:pt>
                <c:pt idx="9">
                  <c:v>21000-22000</c:v>
                </c:pt>
                <c:pt idx="10">
                  <c:v>22000-23000</c:v>
                </c:pt>
                <c:pt idx="11">
                  <c:v>23000-24000</c:v>
                </c:pt>
                <c:pt idx="12">
                  <c:v>24000-25000</c:v>
                </c:pt>
                <c:pt idx="13">
                  <c:v>25000-26000</c:v>
                </c:pt>
                <c:pt idx="14">
                  <c:v>26000-27000</c:v>
                </c:pt>
                <c:pt idx="15">
                  <c:v>27000-28000</c:v>
                </c:pt>
                <c:pt idx="16">
                  <c:v>28000-29000</c:v>
                </c:pt>
                <c:pt idx="17">
                  <c:v>29000-30000</c:v>
                </c:pt>
                <c:pt idx="18">
                  <c:v>30000-31000</c:v>
                </c:pt>
                <c:pt idx="19">
                  <c:v>31000-32000</c:v>
                </c:pt>
                <c:pt idx="20">
                  <c:v>32000-33000</c:v>
                </c:pt>
                <c:pt idx="21">
                  <c:v>33000-34000</c:v>
                </c:pt>
                <c:pt idx="22">
                  <c:v>34000-35000</c:v>
                </c:pt>
                <c:pt idx="23">
                  <c:v>35000-36000</c:v>
                </c:pt>
                <c:pt idx="24">
                  <c:v>36000-37000</c:v>
                </c:pt>
              </c:strCache>
            </c:strRef>
          </c:cat>
          <c:val>
            <c:numRef>
              <c:f>'ASA (Boot)'!$DB$138:$DB$162</c:f>
              <c:numCache>
                <c:formatCode>General</c:formatCode>
                <c:ptCount val="25"/>
                <c:pt idx="0">
                  <c:v>1.0</c:v>
                </c:pt>
                <c:pt idx="1">
                  <c:v>7.0</c:v>
                </c:pt>
                <c:pt idx="2">
                  <c:v>6.0</c:v>
                </c:pt>
                <c:pt idx="3">
                  <c:v>22.0</c:v>
                </c:pt>
                <c:pt idx="4">
                  <c:v>23.0</c:v>
                </c:pt>
                <c:pt idx="5">
                  <c:v>47.0</c:v>
                </c:pt>
                <c:pt idx="6">
                  <c:v>57.0</c:v>
                </c:pt>
                <c:pt idx="7">
                  <c:v>85.0</c:v>
                </c:pt>
                <c:pt idx="8">
                  <c:v>84.0</c:v>
                </c:pt>
                <c:pt idx="9">
                  <c:v>116.0</c:v>
                </c:pt>
                <c:pt idx="10">
                  <c:v>89.0</c:v>
                </c:pt>
                <c:pt idx="11">
                  <c:v>68.0</c:v>
                </c:pt>
                <c:pt idx="12">
                  <c:v>66.0</c:v>
                </c:pt>
                <c:pt idx="13">
                  <c:v>83.0</c:v>
                </c:pt>
                <c:pt idx="14">
                  <c:v>57.0</c:v>
                </c:pt>
                <c:pt idx="15">
                  <c:v>56.0</c:v>
                </c:pt>
                <c:pt idx="16">
                  <c:v>48.0</c:v>
                </c:pt>
                <c:pt idx="17">
                  <c:v>29.0</c:v>
                </c:pt>
                <c:pt idx="18">
                  <c:v>18.0</c:v>
                </c:pt>
                <c:pt idx="19">
                  <c:v>13.0</c:v>
                </c:pt>
                <c:pt idx="20">
                  <c:v>7.0</c:v>
                </c:pt>
                <c:pt idx="21">
                  <c:v>5.0</c:v>
                </c:pt>
                <c:pt idx="22">
                  <c:v>9.0</c:v>
                </c:pt>
                <c:pt idx="23">
                  <c:v>2.0</c:v>
                </c:pt>
                <c:pt idx="24">
                  <c:v>2.0</c:v>
                </c:pt>
              </c:numCache>
            </c:numRef>
          </c:val>
        </c:ser>
        <c:dLbls>
          <c:showLegendKey val="0"/>
          <c:showVal val="0"/>
          <c:showCatName val="0"/>
          <c:showSerName val="0"/>
          <c:showPercent val="0"/>
          <c:showBubbleSize val="0"/>
        </c:dLbls>
        <c:gapWidth val="48"/>
        <c:axId val="-2095280936"/>
        <c:axId val="-2095275192"/>
      </c:barChart>
      <c:catAx>
        <c:axId val="-2095280936"/>
        <c:scaling>
          <c:orientation val="minMax"/>
        </c:scaling>
        <c:delete val="0"/>
        <c:axPos val="b"/>
        <c:title>
          <c:tx>
            <c:rich>
              <a:bodyPr/>
              <a:lstStyle/>
              <a:p>
                <a:pPr>
                  <a:defRPr sz="1200">
                    <a:latin typeface="Times New Roman" panose="02020603050405020304" pitchFamily="18" charset="0"/>
                    <a:cs typeface="Times New Roman" panose="02020603050405020304" pitchFamily="18" charset="0"/>
                  </a:defRPr>
                </a:pPr>
                <a:r>
                  <a:rPr lang="en-US" sz="1200">
                    <a:latin typeface="Times New Roman" panose="02020603050405020304" pitchFamily="18" charset="0"/>
                    <a:cs typeface="Times New Roman" panose="02020603050405020304" pitchFamily="18" charset="0"/>
                  </a:rPr>
                  <a:t>Bin Range in short tons</a:t>
                </a:r>
              </a:p>
            </c:rich>
          </c:tx>
          <c:overlay val="0"/>
        </c:title>
        <c:majorTickMark val="out"/>
        <c:minorTickMark val="none"/>
        <c:tickLblPos val="nextTo"/>
        <c:txPr>
          <a:bodyPr/>
          <a:lstStyle/>
          <a:p>
            <a:pPr>
              <a:defRPr>
                <a:latin typeface="Times New Roman" panose="02020603050405020304" pitchFamily="18" charset="0"/>
                <a:cs typeface="Times New Roman" panose="02020603050405020304" pitchFamily="18" charset="0"/>
              </a:defRPr>
            </a:pPr>
            <a:endParaRPr lang="en-US"/>
          </a:p>
        </c:txPr>
        <c:crossAx val="-2095275192"/>
        <c:crosses val="autoZero"/>
        <c:auto val="1"/>
        <c:lblAlgn val="ctr"/>
        <c:lblOffset val="100"/>
        <c:noMultiLvlLbl val="0"/>
      </c:catAx>
      <c:valAx>
        <c:axId val="-2095275192"/>
        <c:scaling>
          <c:orientation val="minMax"/>
        </c:scaling>
        <c:delete val="0"/>
        <c:axPos val="l"/>
        <c:title>
          <c:tx>
            <c:rich>
              <a:bodyPr rot="-5400000" vert="horz"/>
              <a:lstStyle/>
              <a:p>
                <a:pPr>
                  <a:defRPr sz="1600">
                    <a:latin typeface="Times New Roman" panose="02020603050405020304" pitchFamily="18" charset="0"/>
                    <a:cs typeface="Times New Roman" panose="02020603050405020304" pitchFamily="18" charset="0"/>
                  </a:defRPr>
                </a:pPr>
                <a:r>
                  <a:rPr lang="en-US" sz="1600">
                    <a:latin typeface="Times New Roman" panose="02020603050405020304" pitchFamily="18" charset="0"/>
                    <a:cs typeface="Times New Roman" panose="02020603050405020304" pitchFamily="18" charset="0"/>
                  </a:rPr>
                  <a:t>Frequency Distribution</a:t>
                </a:r>
              </a:p>
            </c:rich>
          </c:tx>
          <c:overlay val="0"/>
        </c:title>
        <c:numFmt formatCode="General" sourceLinked="1"/>
        <c:majorTickMark val="out"/>
        <c:minorTickMark val="none"/>
        <c:tickLblPos val="nextTo"/>
        <c:txPr>
          <a:bodyPr/>
          <a:lstStyle/>
          <a:p>
            <a:pPr>
              <a:defRPr sz="1200">
                <a:latin typeface="Times New Roman" panose="02020603050405020304" pitchFamily="18" charset="0"/>
                <a:cs typeface="Times New Roman" panose="02020603050405020304" pitchFamily="18" charset="0"/>
              </a:defRPr>
            </a:pPr>
            <a:endParaRPr lang="en-US"/>
          </a:p>
        </c:txPr>
        <c:crossAx val="-2095280936"/>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14</xdr:col>
      <xdr:colOff>847725</xdr:colOff>
      <xdr:row>37</xdr:row>
      <xdr:rowOff>6350</xdr:rowOff>
    </xdr:from>
    <xdr:to>
      <xdr:col>24</xdr:col>
      <xdr:colOff>384175</xdr:colOff>
      <xdr:row>47</xdr:row>
      <xdr:rowOff>85725</xdr:rowOff>
    </xdr:to>
    <xdr:sp macro="" textlink="">
      <xdr:nvSpPr>
        <xdr:cNvPr id="31745" name="Text Box 1"/>
        <xdr:cNvSpPr txBox="1">
          <a:spLocks noChangeArrowheads="1"/>
        </xdr:cNvSpPr>
      </xdr:nvSpPr>
      <xdr:spPr bwMode="auto">
        <a:xfrm>
          <a:off x="12658725" y="7197725"/>
          <a:ext cx="6432550" cy="1984375"/>
        </a:xfrm>
        <a:prstGeom prst="rect">
          <a:avLst/>
        </a:prstGeom>
        <a:solidFill>
          <a:srgbClr val="FFFFFF"/>
        </a:solidFill>
        <a:ln w="9525">
          <a:solidFill>
            <a:srgbClr val="000000"/>
          </a:solidFill>
          <a:miter lim="800000"/>
          <a:headEnd/>
          <a:tailEnd/>
        </a:ln>
      </xdr:spPr>
      <xdr:txBody>
        <a:bodyPr vertOverflow="clip" wrap="square" lIns="54864" tIns="45720" rIns="54864" bIns="0" anchor="t" upright="1"/>
        <a:lstStyle/>
        <a:p>
          <a:pPr algn="ctr" rtl="0">
            <a:defRPr sz="1000"/>
          </a:pPr>
          <a:r>
            <a:rPr lang="en-US" sz="2600" b="0" i="0" u="none" strike="noStrike" baseline="0">
              <a:solidFill>
                <a:srgbClr val="FF0000"/>
              </a:solidFill>
              <a:latin typeface="Helv"/>
            </a:rPr>
            <a:t>Parts of this sheet needs to be updated and a method determined to use the current data. </a:t>
          </a:r>
        </a:p>
        <a:p>
          <a:pPr algn="ctr" rtl="0">
            <a:defRPr sz="1000"/>
          </a:pPr>
          <a:endParaRPr lang="en-US" sz="2600" b="0" i="0" u="none" strike="noStrike" baseline="0">
            <a:solidFill>
              <a:srgbClr val="FF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257175</xdr:colOff>
      <xdr:row>16</xdr:row>
      <xdr:rowOff>123825</xdr:rowOff>
    </xdr:from>
    <xdr:to>
      <xdr:col>20</xdr:col>
      <xdr:colOff>571500</xdr:colOff>
      <xdr:row>22</xdr:row>
      <xdr:rowOff>76200</xdr:rowOff>
    </xdr:to>
    <xdr:sp macro="" textlink="">
      <xdr:nvSpPr>
        <xdr:cNvPr id="27649" name="Line 1"/>
        <xdr:cNvSpPr>
          <a:spLocks noChangeShapeType="1"/>
        </xdr:cNvSpPr>
      </xdr:nvSpPr>
      <xdr:spPr bwMode="auto">
        <a:xfrm>
          <a:off x="11811000" y="2714625"/>
          <a:ext cx="314325" cy="923925"/>
        </a:xfrm>
        <a:prstGeom prst="line">
          <a:avLst/>
        </a:prstGeom>
        <a:noFill/>
        <a:ln w="9525">
          <a:noFill/>
          <a:round/>
          <a:headEnd/>
          <a:tailEnd type="triangle" w="med" len="med"/>
        </a:ln>
      </xdr:spPr>
    </xdr:sp>
    <xdr:clientData/>
  </xdr:twoCellAnchor>
  <xdr:twoCellAnchor>
    <xdr:from>
      <xdr:col>13</xdr:col>
      <xdr:colOff>548368</xdr:colOff>
      <xdr:row>8</xdr:row>
      <xdr:rowOff>54428</xdr:rowOff>
    </xdr:from>
    <xdr:to>
      <xdr:col>28</xdr:col>
      <xdr:colOff>259897</xdr:colOff>
      <xdr:row>39</xdr:row>
      <xdr:rowOff>122465</xdr:rowOff>
    </xdr:to>
    <xdr:graphicFrame macro="">
      <xdr:nvGraphicFramePr>
        <xdr:cNvPr id="276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123825</xdr:colOff>
      <xdr:row>3</xdr:row>
      <xdr:rowOff>66675</xdr:rowOff>
    </xdr:from>
    <xdr:to>
      <xdr:col>20</xdr:col>
      <xdr:colOff>219075</xdr:colOff>
      <xdr:row>25</xdr:row>
      <xdr:rowOff>76200</xdr:rowOff>
    </xdr:to>
    <xdr:graphicFrame macro="">
      <xdr:nvGraphicFramePr>
        <xdr:cNvPr id="2867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66675</xdr:colOff>
      <xdr:row>361</xdr:row>
      <xdr:rowOff>9525</xdr:rowOff>
    </xdr:from>
    <xdr:to>
      <xdr:col>8</xdr:col>
      <xdr:colOff>485775</xdr:colOff>
      <xdr:row>371</xdr:row>
      <xdr:rowOff>152400</xdr:rowOff>
    </xdr:to>
    <xdr:sp macro="" textlink="">
      <xdr:nvSpPr>
        <xdr:cNvPr id="26627" name="Text Box 3"/>
        <xdr:cNvSpPr txBox="1">
          <a:spLocks noChangeArrowheads="1"/>
        </xdr:cNvSpPr>
      </xdr:nvSpPr>
      <xdr:spPr bwMode="auto">
        <a:xfrm>
          <a:off x="3171825" y="51606450"/>
          <a:ext cx="2038350" cy="17621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0000"/>
              </a:solidFill>
              <a:latin typeface="Helv"/>
            </a:rPr>
            <a:t>Disease model for 1992-2003; 1992-93 prevalence estimated.</a:t>
          </a:r>
        </a:p>
        <a:p>
          <a:pPr algn="l" rtl="0">
            <a:defRPr sz="1000"/>
          </a:pPr>
          <a:endParaRPr lang="en-US" sz="1000" b="1" i="0" u="none" strike="noStrike" baseline="0">
            <a:solidFill>
              <a:srgbClr val="FF0000"/>
            </a:solidFill>
            <a:latin typeface="Helv"/>
          </a:endParaRPr>
        </a:p>
        <a:p>
          <a:pPr algn="l" rtl="0">
            <a:defRPr sz="1000"/>
          </a:pPr>
          <a:r>
            <a:rPr lang="en-US" sz="1000" b="1" i="0" u="none" strike="noStrike" baseline="0">
              <a:solidFill>
                <a:srgbClr val="FF0000"/>
              </a:solidFill>
              <a:latin typeface="Helv"/>
            </a:rPr>
            <a:t>Index developed by Marty, 7/9/02 (lower bound)</a:t>
          </a:r>
        </a:p>
        <a:p>
          <a:pPr algn="l" rtl="0">
            <a:defRPr sz="1000"/>
          </a:pPr>
          <a:endParaRPr lang="en-US" sz="1000" b="1" i="0" u="none" strike="noStrike" baseline="0">
            <a:solidFill>
              <a:srgbClr val="FF0000"/>
            </a:solidFill>
            <a:latin typeface="Helv"/>
          </a:endParaRPr>
        </a:p>
        <a:p>
          <a:pPr algn="l" rtl="0">
            <a:defRPr sz="1000"/>
          </a:pPr>
          <a:r>
            <a:rPr lang="en-US" sz="1000" b="1" i="0" u="none" strike="noStrike" baseline="0">
              <a:solidFill>
                <a:srgbClr val="FF0000"/>
              </a:solidFill>
              <a:latin typeface="Helv"/>
            </a:rPr>
            <a:t>Includes ichthyophonus data and VHSV data broken down by ages 3-4 and 5-9</a:t>
          </a:r>
        </a:p>
      </xdr:txBody>
    </xdr:sp>
    <xdr:clientData/>
  </xdr:twoCellAnchor>
  <xdr:twoCellAnchor>
    <xdr:from>
      <xdr:col>12</xdr:col>
      <xdr:colOff>85725</xdr:colOff>
      <xdr:row>260</xdr:row>
      <xdr:rowOff>76200</xdr:rowOff>
    </xdr:from>
    <xdr:to>
      <xdr:col>12</xdr:col>
      <xdr:colOff>428625</xdr:colOff>
      <xdr:row>260</xdr:row>
      <xdr:rowOff>76200</xdr:rowOff>
    </xdr:to>
    <xdr:sp macro="" textlink="">
      <xdr:nvSpPr>
        <xdr:cNvPr id="26634" name="Line 10"/>
        <xdr:cNvSpPr>
          <a:spLocks noChangeShapeType="1"/>
        </xdr:cNvSpPr>
      </xdr:nvSpPr>
      <xdr:spPr bwMode="auto">
        <a:xfrm flipH="1">
          <a:off x="7010400" y="37242750"/>
          <a:ext cx="342900" cy="0"/>
        </a:xfrm>
        <a:prstGeom prst="line">
          <a:avLst/>
        </a:prstGeom>
        <a:noFill/>
        <a:ln w="9525">
          <a:solidFill>
            <a:srgbClr val="000000"/>
          </a:solidFill>
          <a:round/>
          <a:headEnd/>
          <a:tailEnd type="triangle" w="med" len="med"/>
        </a:ln>
      </xdr:spPr>
    </xdr:sp>
    <xdr:clientData/>
  </xdr:twoCellAnchor>
  <xdr:twoCellAnchor>
    <xdr:from>
      <xdr:col>17</xdr:col>
      <xdr:colOff>381000</xdr:colOff>
      <xdr:row>359</xdr:row>
      <xdr:rowOff>85725</xdr:rowOff>
    </xdr:from>
    <xdr:to>
      <xdr:col>27</xdr:col>
      <xdr:colOff>400050</xdr:colOff>
      <xdr:row>381</xdr:row>
      <xdr:rowOff>47625</xdr:rowOff>
    </xdr:to>
    <xdr:graphicFrame macro="">
      <xdr:nvGraphicFramePr>
        <xdr:cNvPr id="26650"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174651</xdr:colOff>
      <xdr:row>0</xdr:row>
      <xdr:rowOff>147085</xdr:rowOff>
    </xdr:from>
    <xdr:to>
      <xdr:col>4</xdr:col>
      <xdr:colOff>438177</xdr:colOff>
      <xdr:row>4</xdr:row>
      <xdr:rowOff>130019</xdr:rowOff>
    </xdr:to>
    <xdr:sp macro="" textlink="">
      <xdr:nvSpPr>
        <xdr:cNvPr id="3" name="Line 10"/>
        <xdr:cNvSpPr>
          <a:spLocks noChangeShapeType="1"/>
        </xdr:cNvSpPr>
      </xdr:nvSpPr>
      <xdr:spPr bwMode="auto">
        <a:xfrm>
          <a:off x="669951" y="147085"/>
          <a:ext cx="2292351" cy="792559"/>
        </a:xfrm>
        <a:prstGeom prst="line">
          <a:avLst/>
        </a:prstGeom>
        <a:noFill/>
        <a:ln w="9525">
          <a:solidFill>
            <a:srgbClr val="000000"/>
          </a:solidFill>
          <a:round/>
          <a:headEnd/>
          <a:tailEnd type="triangle" w="med" len="med"/>
        </a:ln>
      </xdr:spPr>
    </xdr:sp>
    <xdr:clientData/>
  </xdr:twoCellAnchor>
  <xdr:twoCellAnchor>
    <xdr:from>
      <xdr:col>17</xdr:col>
      <xdr:colOff>381000</xdr:colOff>
      <xdr:row>359</xdr:row>
      <xdr:rowOff>85725</xdr:rowOff>
    </xdr:from>
    <xdr:to>
      <xdr:col>27</xdr:col>
      <xdr:colOff>400050</xdr:colOff>
      <xdr:row>381</xdr:row>
      <xdr:rowOff>47625</xdr:rowOff>
    </xdr:to>
    <xdr:graphicFrame macro="">
      <xdr:nvGraphicFramePr>
        <xdr:cNvPr id="4"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104</xdr:col>
      <xdr:colOff>9525</xdr:colOff>
      <xdr:row>5</xdr:row>
      <xdr:rowOff>28575</xdr:rowOff>
    </xdr:from>
    <xdr:to>
      <xdr:col>118</xdr:col>
      <xdr:colOff>590550</xdr:colOff>
      <xdr:row>41</xdr:row>
      <xdr:rowOff>85725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104</xdr:col>
      <xdr:colOff>9525</xdr:colOff>
      <xdr:row>43</xdr:row>
      <xdr:rowOff>28575</xdr:rowOff>
    </xdr:from>
    <xdr:to>
      <xdr:col>118</xdr:col>
      <xdr:colOff>600075</xdr:colOff>
      <xdr:row>88</xdr:row>
      <xdr:rowOff>9524</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124</xdr:col>
      <xdr:colOff>38100</xdr:colOff>
      <xdr:row>6</xdr:row>
      <xdr:rowOff>19050</xdr:rowOff>
    </xdr:from>
    <xdr:to>
      <xdr:col>138</xdr:col>
      <xdr:colOff>400050</xdr:colOff>
      <xdr:row>37</xdr:row>
      <xdr:rowOff>123825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104</xdr:col>
      <xdr:colOff>19050</xdr:colOff>
      <xdr:row>90</xdr:row>
      <xdr:rowOff>123824</xdr:rowOff>
    </xdr:from>
    <xdr:to>
      <xdr:col>118</xdr:col>
      <xdr:colOff>590550</xdr:colOff>
      <xdr:row>127</xdr:row>
      <xdr:rowOff>161925</xdr:rowOff>
    </xdr:to>
    <xdr:grpSp>
      <xdr:nvGrpSpPr>
        <xdr:cNvPr id="32" name="Group 31"/>
        <xdr:cNvGrpSpPr/>
      </xdr:nvGrpSpPr>
      <xdr:grpSpPr>
        <a:xfrm>
          <a:off x="89236550" y="15249524"/>
          <a:ext cx="12306300" cy="6146801"/>
          <a:chOff x="66455925" y="14071945"/>
          <a:chExt cx="9372600" cy="5248276"/>
        </a:xfrm>
      </xdr:grpSpPr>
      <xdr:graphicFrame macro="">
        <xdr:nvGraphicFramePr>
          <xdr:cNvPr id="10" name="Chart 9"/>
          <xdr:cNvGraphicFramePr/>
        </xdr:nvGraphicFramePr>
        <xdr:xfrm>
          <a:off x="66455925" y="14071945"/>
          <a:ext cx="9372600" cy="5248276"/>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11" name="Straight Connector 10"/>
          <xdr:cNvCxnSpPr/>
        </xdr:nvCxnSpPr>
        <xdr:spPr bwMode="auto">
          <a:xfrm flipH="1" flipV="1">
            <a:off x="70618350" y="14094153"/>
            <a:ext cx="9526" cy="4394616"/>
          </a:xfrm>
          <a:prstGeom prst="line">
            <a:avLst/>
          </a:prstGeom>
          <a:solidFill>
            <a:srgbClr val="FFFFFF"/>
          </a:solidFill>
          <a:ln w="34925" cap="flat" cmpd="sng" algn="ctr">
            <a:solidFill>
              <a:srgbClr val="FFC000"/>
            </a:solidFill>
            <a:prstDash val="solid"/>
            <a:round/>
            <a:headEnd type="none" w="med" len="med"/>
            <a:tailEnd type="none" w="med" len="med"/>
          </a:ln>
          <a:effectLst/>
        </xdr:spPr>
      </xdr:cxnSp>
      <xdr:cxnSp macro="">
        <xdr:nvCxnSpPr>
          <xdr:cNvPr id="13" name="Straight Arrow Connector 12"/>
          <xdr:cNvCxnSpPr/>
        </xdr:nvCxnSpPr>
        <xdr:spPr bwMode="auto">
          <a:xfrm flipH="1" flipV="1">
            <a:off x="69723000" y="14404849"/>
            <a:ext cx="885826" cy="2"/>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xnSp macro="">
        <xdr:nvCxnSpPr>
          <xdr:cNvPr id="18" name="Straight Arrow Connector 17"/>
          <xdr:cNvCxnSpPr/>
        </xdr:nvCxnSpPr>
        <xdr:spPr bwMode="auto">
          <a:xfrm>
            <a:off x="70618350" y="14404849"/>
            <a:ext cx="914400" cy="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grpSp>
    <xdr:clientData/>
  </xdr:twoCellAnchor>
  <xdr:twoCellAnchor>
    <xdr:from>
      <xdr:col>5</xdr:col>
      <xdr:colOff>0</xdr:colOff>
      <xdr:row>371</xdr:row>
      <xdr:rowOff>0</xdr:rowOff>
    </xdr:from>
    <xdr:to>
      <xdr:col>10</xdr:col>
      <xdr:colOff>428595</xdr:colOff>
      <xdr:row>378</xdr:row>
      <xdr:rowOff>133343</xdr:rowOff>
    </xdr:to>
    <xdr:sp macro="" textlink="">
      <xdr:nvSpPr>
        <xdr:cNvPr id="14" name="Text Box 3"/>
        <xdr:cNvSpPr txBox="1">
          <a:spLocks noChangeArrowheads="1"/>
        </xdr:cNvSpPr>
      </xdr:nvSpPr>
      <xdr:spPr bwMode="auto">
        <a:xfrm>
          <a:off x="3105150" y="62912625"/>
          <a:ext cx="2943195" cy="127634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0000"/>
              </a:solidFill>
              <a:latin typeface="Helv"/>
            </a:rPr>
            <a:t>Disease model for 1992-2003; 1992-93 prevalence estimated.</a:t>
          </a:r>
        </a:p>
        <a:p>
          <a:pPr algn="l" rtl="0">
            <a:defRPr sz="1000"/>
          </a:pPr>
          <a:endParaRPr lang="en-US" sz="1000" b="1" i="0" u="none" strike="noStrike" baseline="0">
            <a:solidFill>
              <a:srgbClr val="FF0000"/>
            </a:solidFill>
            <a:latin typeface="Helv"/>
          </a:endParaRPr>
        </a:p>
        <a:p>
          <a:pPr algn="l" rtl="0">
            <a:defRPr sz="1000"/>
          </a:pPr>
          <a:r>
            <a:rPr lang="en-US" sz="1000" b="1" i="0" u="none" strike="noStrike" baseline="0">
              <a:solidFill>
                <a:srgbClr val="FF0000"/>
              </a:solidFill>
              <a:latin typeface="Helv"/>
            </a:rPr>
            <a:t>Index developed by Marty, 7/9/02 (lower bound)</a:t>
          </a:r>
        </a:p>
        <a:p>
          <a:pPr algn="l" rtl="0">
            <a:defRPr sz="1000"/>
          </a:pPr>
          <a:endParaRPr lang="en-US" sz="1000" b="1" i="0" u="none" strike="noStrike" baseline="0">
            <a:solidFill>
              <a:srgbClr val="FF0000"/>
            </a:solidFill>
            <a:latin typeface="Helv"/>
          </a:endParaRPr>
        </a:p>
        <a:p>
          <a:pPr algn="l" rtl="0">
            <a:defRPr sz="1000"/>
          </a:pPr>
          <a:r>
            <a:rPr lang="en-US" sz="1000" b="1" i="0" u="none" strike="noStrike" baseline="0">
              <a:solidFill>
                <a:srgbClr val="FF0000"/>
              </a:solidFill>
              <a:latin typeface="Helv"/>
            </a:rPr>
            <a:t>Includes ichthyophonus data and VHSV data broken down by ages 3-4 and 5-9</a:t>
          </a:r>
        </a:p>
      </xdr:txBody>
    </xdr:sp>
    <xdr:clientData/>
  </xdr:twoCellAnchor>
</xdr:wsDr>
</file>

<file path=xl/drawings/drawing6.xml><?xml version="1.0" encoding="utf-8"?>
<c:userShapes xmlns:c="http://schemas.openxmlformats.org/drawingml/2006/chart">
  <cdr:relSizeAnchor xmlns:cdr="http://schemas.openxmlformats.org/drawingml/2006/chartDrawing">
    <cdr:from>
      <cdr:x>0.40655</cdr:x>
      <cdr:y>0.05314</cdr:y>
    </cdr:from>
    <cdr:to>
      <cdr:x>0.94808</cdr:x>
      <cdr:y>0.20612</cdr:y>
    </cdr:to>
    <cdr:sp macro="" textlink="">
      <cdr:nvSpPr>
        <cdr:cNvPr id="2" name="TextBox 1"/>
        <cdr:cNvSpPr txBox="1"/>
      </cdr:nvSpPr>
      <cdr:spPr>
        <a:xfrm xmlns:a="http://schemas.openxmlformats.org/drawingml/2006/main">
          <a:off x="3729109" y="314324"/>
          <a:ext cx="4967215" cy="90488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FF0000"/>
              </a:solidFill>
            </a:rPr>
            <a:t>Preliminary</a:t>
          </a:r>
          <a:r>
            <a:rPr lang="en-US" sz="1200"/>
            <a:t> Prince</a:t>
          </a:r>
          <a:r>
            <a:rPr lang="en-US" sz="1200" baseline="0"/>
            <a:t> William Sound Pacific herring spawning biomass  </a:t>
          </a:r>
        </a:p>
        <a:p xmlns:a="http://schemas.openxmlformats.org/drawingml/2006/main">
          <a:pPr algn="ctr"/>
          <a:r>
            <a:rPr lang="en-US" sz="1200" baseline="0">
              <a:solidFill>
                <a:schemeClr val="tx1"/>
              </a:solidFill>
            </a:rPr>
            <a:t>Bootstrap (n = 3,000) of </a:t>
          </a:r>
          <a:r>
            <a:rPr lang="en-US" sz="1200" baseline="0"/>
            <a:t>age structured model results for 1980–2015.</a:t>
          </a:r>
        </a:p>
        <a:p xmlns:a="http://schemas.openxmlformats.org/drawingml/2006/main">
          <a:pPr algn="ctr"/>
          <a:r>
            <a:rPr lang="en-US" sz="1200" baseline="0">
              <a:solidFill>
                <a:schemeClr val="tx1"/>
              </a:solidFill>
            </a:rPr>
            <a:t>as of 1-29-2015 </a:t>
          </a:r>
        </a:p>
        <a:p xmlns:a="http://schemas.openxmlformats.org/drawingml/2006/main">
          <a:pPr algn="ctr"/>
          <a:r>
            <a:rPr lang="en-US" sz="1200" baseline="0">
              <a:solidFill>
                <a:schemeClr val="tx1"/>
              </a:solidFill>
            </a:rPr>
            <a:t>Preliminary 2015 projection = 17,850 </a:t>
          </a:r>
          <a:r>
            <a:rPr lang="en-US" sz="1200" baseline="0">
              <a:solidFill>
                <a:srgbClr val="FF0000"/>
              </a:solidFill>
            </a:rPr>
            <a:t>metric tons </a:t>
          </a:r>
          <a:r>
            <a:rPr lang="en-US" sz="1200" baseline="0">
              <a:solidFill>
                <a:schemeClr val="tx1"/>
              </a:solidFill>
            </a:rPr>
            <a:t>(95% CI = 14,400 to 28,800)</a:t>
          </a:r>
          <a:endParaRPr lang="en-US" sz="1200">
            <a:solidFill>
              <a:schemeClr val="tx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0.40655</cdr:x>
      <cdr:y>0.05314</cdr:y>
    </cdr:from>
    <cdr:to>
      <cdr:x>0.946</cdr:x>
      <cdr:y>0.15325</cdr:y>
    </cdr:to>
    <cdr:sp macro="" textlink="">
      <cdr:nvSpPr>
        <cdr:cNvPr id="2" name="TextBox 1"/>
        <cdr:cNvSpPr txBox="1"/>
      </cdr:nvSpPr>
      <cdr:spPr>
        <a:xfrm xmlns:a="http://schemas.openxmlformats.org/drawingml/2006/main">
          <a:off x="3818175" y="389743"/>
          <a:ext cx="5066326" cy="7342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00">
              <a:latin typeface="Times New Roman" panose="02020603050405020304" pitchFamily="18" charset="0"/>
              <a:cs typeface="Times New Roman" panose="02020603050405020304" pitchFamily="18" charset="0"/>
            </a:rPr>
            <a:t>Prince</a:t>
          </a:r>
          <a:r>
            <a:rPr lang="en-US" sz="1000" baseline="0">
              <a:latin typeface="Times New Roman" panose="02020603050405020304" pitchFamily="18" charset="0"/>
              <a:cs typeface="Times New Roman" panose="02020603050405020304" pitchFamily="18" charset="0"/>
            </a:rPr>
            <a:t> William Sound Pacific herring spawning biomass  </a:t>
          </a:r>
        </a:p>
        <a:p xmlns:a="http://schemas.openxmlformats.org/drawingml/2006/main">
          <a:pPr algn="ctr"/>
          <a:r>
            <a:rPr lang="en-US" sz="1000" baseline="0">
              <a:solidFill>
                <a:schemeClr val="tx1"/>
              </a:solidFill>
              <a:latin typeface="Times New Roman" panose="02020603050405020304" pitchFamily="18" charset="0"/>
              <a:cs typeface="Times New Roman" panose="02020603050405020304" pitchFamily="18" charset="0"/>
            </a:rPr>
            <a:t>Bootstrap (n = 3,000) of </a:t>
          </a:r>
          <a:r>
            <a:rPr lang="en-US" sz="1000" baseline="0">
              <a:latin typeface="Times New Roman" panose="02020603050405020304" pitchFamily="18" charset="0"/>
              <a:cs typeface="Times New Roman" panose="02020603050405020304" pitchFamily="18" charset="0"/>
            </a:rPr>
            <a:t>age structured model for 1980–2015.</a:t>
          </a:r>
        </a:p>
        <a:p xmlns:a="http://schemas.openxmlformats.org/drawingml/2006/main">
          <a:pPr algn="ctr"/>
          <a:r>
            <a:rPr lang="en-US" sz="1000" baseline="0">
              <a:solidFill>
                <a:schemeClr val="tx1"/>
              </a:solidFill>
              <a:latin typeface="Times New Roman" panose="02020603050405020304" pitchFamily="18" charset="0"/>
              <a:cs typeface="Times New Roman" panose="02020603050405020304" pitchFamily="18" charset="0"/>
            </a:rPr>
            <a:t>as of 1-29-2015 </a:t>
          </a:r>
        </a:p>
        <a:p xmlns:a="http://schemas.openxmlformats.org/drawingml/2006/main">
          <a:pPr algn="ctr"/>
          <a:r>
            <a:rPr lang="en-US" sz="1000" baseline="0">
              <a:solidFill>
                <a:schemeClr val="tx1"/>
              </a:solidFill>
              <a:latin typeface="Times New Roman" panose="02020603050405020304" pitchFamily="18" charset="0"/>
              <a:cs typeface="Times New Roman" panose="02020603050405020304" pitchFamily="18" charset="0"/>
            </a:rPr>
            <a:t>Preliminary 2015 projection = 19,700 </a:t>
          </a:r>
          <a:r>
            <a:rPr lang="en-US" sz="1000" baseline="0">
              <a:solidFill>
                <a:srgbClr val="FF0000"/>
              </a:solidFill>
              <a:latin typeface="Times New Roman" panose="02020603050405020304" pitchFamily="18" charset="0"/>
              <a:cs typeface="Times New Roman" panose="02020603050405020304" pitchFamily="18" charset="0"/>
            </a:rPr>
            <a:t>short tons </a:t>
          </a:r>
          <a:r>
            <a:rPr lang="en-US" sz="1000" baseline="0">
              <a:solidFill>
                <a:schemeClr val="tx1"/>
              </a:solidFill>
              <a:latin typeface="Times New Roman" panose="02020603050405020304" pitchFamily="18" charset="0"/>
              <a:cs typeface="Times New Roman" panose="02020603050405020304" pitchFamily="18" charset="0"/>
            </a:rPr>
            <a:t>(95% CI = 15,800 to 32,000</a:t>
          </a:r>
          <a:r>
            <a:rPr lang="en-US" sz="1200" baseline="0">
              <a:solidFill>
                <a:schemeClr val="tx1"/>
              </a:solidFill>
            </a:rPr>
            <a:t>)</a:t>
          </a:r>
          <a:endParaRPr lang="en-US" sz="1200">
            <a:solidFill>
              <a:schemeClr val="tx1"/>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0.5498</cdr:x>
      <cdr:y>0.02178</cdr:y>
    </cdr:from>
    <cdr:to>
      <cdr:x>0.81098</cdr:x>
      <cdr:y>0.14519</cdr:y>
    </cdr:to>
    <cdr:sp macro="" textlink="">
      <cdr:nvSpPr>
        <cdr:cNvPr id="2" name="TextBox 1"/>
        <cdr:cNvSpPr txBox="1"/>
      </cdr:nvSpPr>
      <cdr:spPr>
        <a:xfrm xmlns:a="http://schemas.openxmlformats.org/drawingml/2006/main">
          <a:off x="5153025" y="114302"/>
          <a:ext cx="2447925"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latin typeface="Times New Roman" panose="02020603050405020304" pitchFamily="18" charset="0"/>
              <a:cs typeface="Times New Roman" panose="02020603050405020304" pitchFamily="18" charset="0"/>
            </a:rPr>
            <a:t>Probability </a:t>
          </a:r>
          <a:r>
            <a:rPr lang="en-US" sz="1200" baseline="0">
              <a:latin typeface="Times New Roman" panose="02020603050405020304" pitchFamily="18" charset="0"/>
              <a:cs typeface="Times New Roman" panose="02020603050405020304" pitchFamily="18" charset="0"/>
            </a:rPr>
            <a:t>of 2015 projection exceeding the 22,000 short ton regulatory threshold = 55%</a:t>
          </a:r>
          <a:endParaRPr lang="en-US" sz="14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0.09587</cdr:x>
      <cdr:y>0.02178</cdr:y>
    </cdr:from>
    <cdr:to>
      <cdr:x>0.34045</cdr:x>
      <cdr:y>0.13914</cdr:y>
    </cdr:to>
    <cdr:sp macro="" textlink="">
      <cdr:nvSpPr>
        <cdr:cNvPr id="3" name="TextBox 1"/>
        <cdr:cNvSpPr txBox="1"/>
      </cdr:nvSpPr>
      <cdr:spPr>
        <a:xfrm xmlns:a="http://schemas.openxmlformats.org/drawingml/2006/main">
          <a:off x="898525" y="114302"/>
          <a:ext cx="2292349" cy="6159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aseline="0">
              <a:latin typeface="Times New Roman" panose="02020603050405020304" pitchFamily="18" charset="0"/>
              <a:cs typeface="Times New Roman" panose="02020603050405020304" pitchFamily="18" charset="0"/>
            </a:rPr>
            <a:t>Probability of 2015 projection being below the 22,000 short ton regulatory threshold = 45%</a:t>
          </a:r>
          <a:endParaRPr lang="en-US" sz="12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0.78049</cdr:x>
      <cdr:y>1</cdr:y>
    </cdr:from>
    <cdr:to>
      <cdr:x>1</cdr:x>
      <cdr:y>1</cdr:y>
    </cdr:to>
    <cdr:cxnSp macro="">
      <cdr:nvCxnSpPr>
        <cdr:cNvPr id="4" name="Straight Arrow Connector 3"/>
        <cdr:cNvCxnSpPr/>
      </cdr:nvCxnSpPr>
      <cdr:spPr bwMode="auto">
        <a:xfrm xmlns:a="http://schemas.openxmlformats.org/drawingml/2006/main" flipH="1">
          <a:off x="68564125" y="13576300"/>
          <a:ext cx="2057400" cy="0"/>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0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0.78049</cdr:x>
      <cdr:y>1</cdr:y>
    </cdr:from>
    <cdr:to>
      <cdr:x>1</cdr:x>
      <cdr:y>1</cdr:y>
    </cdr:to>
    <cdr:cxnSp macro="">
      <cdr:nvCxnSpPr>
        <cdr:cNvPr id="5" name="Straight Arrow Connector 4"/>
        <cdr:cNvCxnSpPr/>
      </cdr:nvCxnSpPr>
      <cdr:spPr bwMode="auto">
        <a:xfrm xmlns:a="http://schemas.openxmlformats.org/drawingml/2006/main" flipH="1">
          <a:off x="68564125" y="13576300"/>
          <a:ext cx="2057400" cy="0"/>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0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0.78049</cdr:x>
      <cdr:y>1</cdr:y>
    </cdr:from>
    <cdr:to>
      <cdr:x>1</cdr:x>
      <cdr:y>1</cdr:y>
    </cdr:to>
    <cdr:cxnSp macro="">
      <cdr:nvCxnSpPr>
        <cdr:cNvPr id="6" name="Straight Arrow Connector 5"/>
        <cdr:cNvCxnSpPr/>
      </cdr:nvCxnSpPr>
      <cdr:spPr bwMode="auto">
        <a:xfrm xmlns:a="http://schemas.openxmlformats.org/drawingml/2006/main" flipH="1">
          <a:off x="68564125" y="13576300"/>
          <a:ext cx="2057400" cy="0"/>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000000"/>
          </a:solidFill>
          <a:prstDash val="solid"/>
          <a:round/>
          <a:headEnd type="none" w="med" len="med"/>
          <a:tailEnd type="arrow"/>
        </a:ln>
        <a:effectLst xmlns:a="http://schemas.openxmlformats.org/drawingml/2006/main"/>
      </cdr:spPr>
    </cdr:cxn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offitt, Steve D (DFG)" refreshedDate="42037.34508136574" createdVersion="4" refreshedVersion="4" minRefreshableVersion="3" recordCount="3490">
  <cacheSource type="worksheet">
    <worksheetSource ref="CQ8:CR3500" sheet="ASA (Boot)"/>
  </cacheSource>
  <cacheFields count="2">
    <cacheField name="SP2015 (short tons)" numFmtId="0">
      <sharedItems containsString="0" containsBlank="1" containsNumber="1" minValue="8063.0786754606206" maxValue="38704.579475257939" count="3490">
        <n v="26660.066214910425"/>
        <n v="26992.803013801175"/>
        <n v="25635.120676151302"/>
        <n v="36997.642468615086"/>
        <n v="23848.554848327316"/>
        <n v="24305.151736238335"/>
        <n v="27190.006287468383"/>
        <n v="27200.199035938524"/>
        <n v="24314.666522069911"/>
        <n v="25226.64058690051"/>
        <n v="24317.403659802196"/>
        <n v="24179.22915063069"/>
        <n v="19016.596976975899"/>
        <n v="18817.720998719931"/>
        <n v="27021.183372898453"/>
        <n v="36651.185350501313"/>
        <n v="21632.261369042451"/>
        <n v="21962.317969919273"/>
        <n v="19968.752390213351"/>
        <n v="19506.067809567201"/>
        <n v="35218.057001538727"/>
        <n v="21552.327457739422"/>
        <n v="22090.324109307101"/>
        <n v="21984.467418887176"/>
        <n v="22291.366255599649"/>
        <n v="21884.134880752263"/>
        <n v="26541.717556696458"/>
        <n v="26147.885799375475"/>
        <n v="20620.144686126459"/>
        <n v="35141.659340412312"/>
        <n v="20595.972988425838"/>
        <n v="21015.749413389742"/>
        <n v="20973.555627350524"/>
        <n v="20918.355728018669"/>
        <n v="23696.129811754963"/>
        <n v="24150.839368121073"/>
        <n v="15616.07054874918"/>
        <n v="16675.409671944381"/>
        <n v="21318.492889610297"/>
        <n v="21126.252553169503"/>
        <n v="17644.173565256453"/>
        <n v="17924.209772871236"/>
        <n v="24464.820168109363"/>
        <n v="23967.116480105495"/>
        <n v="24660.766307136582"/>
        <n v="34956.758875777195"/>
        <n v="23371.019354782413"/>
        <n v="23419.171034625026"/>
        <n v="17441.121800088666"/>
        <n v="17603.236220429506"/>
        <n v="21884.843759602372"/>
        <n v="21754.586328434336"/>
        <n v="21023.11814799995"/>
        <n v="20903.821795185435"/>
        <n v="25313.208823675111"/>
        <n v="25693.029574364416"/>
        <n v="21968.09894898269"/>
        <n v="21817.195539749013"/>
        <n v="21740.63345068564"/>
        <n v="21720.090180093906"/>
        <n v="25117.675412817109"/>
        <n v="25078.811929192874"/>
        <n v="34903.324720174991"/>
        <n v="23263.83763285249"/>
        <n v="25082.690313925923"/>
        <n v="25490.572708760254"/>
        <n v="22845.844359814866"/>
        <n v="34861.968446146529"/>
        <n v="26799.690674345424"/>
        <n v="27013.729086961259"/>
        <n v="14952.299524584556"/>
        <n v="34829.613456813684"/>
        <n v="24753.743386117658"/>
        <n v="34798.956598125369"/>
        <n v="14084.531652327141"/>
        <n v="34655.023311621706"/>
        <n v="34633.45974350749"/>
        <n v="34621.654849606653"/>
        <n v="18180.976018336507"/>
        <n v="22066.672772225713"/>
        <n v="34444.778188970282"/>
        <n v="20171.838449184263"/>
        <n v="16927.631585201787"/>
        <n v="25370.654081456541"/>
        <n v="25866.317968687596"/>
        <n v="23435.341113682964"/>
        <n v="23429.078421144328"/>
        <n v="27341.900403675234"/>
        <n v="27289.591518904806"/>
        <n v="23695.362409749268"/>
        <n v="22911.940123896235"/>
        <n v="20061.289531305571"/>
        <n v="20152.212337915869"/>
        <n v="23815.459995674886"/>
        <n v="24369.994634212177"/>
        <n v="26335.702972370313"/>
        <n v="26667.855961110108"/>
        <n v="33988.389879502683"/>
        <n v="24567.472972233343"/>
        <n v="33705.711228662753"/>
        <n v="23254.212852813398"/>
        <n v="24333.214284221696"/>
        <n v="23930.919469733017"/>
        <n v="33633.481298001134"/>
        <n v="18144.304389781686"/>
        <n v="26997.996185570795"/>
        <n v="27061.116623386639"/>
        <n v="27054.810780181037"/>
        <n v="27115.657820890177"/>
        <n v="21024.965369320729"/>
        <n v="21083.974512393826"/>
        <n v="15524.682606379123"/>
        <n v="27936.907845238933"/>
        <n v="27997.025526685135"/>
        <n v="19189.434889409491"/>
        <n v="19892.806779513536"/>
        <n v="21413.053233723451"/>
        <n v="21452.257396724599"/>
        <n v="28831.28358792252"/>
        <n v="33587.031334013729"/>
        <n v="27648.429957934251"/>
        <n v="27604.365074779933"/>
        <n v="33160.949843044633"/>
        <n v="26792.391115070834"/>
        <n v="15755.513829955289"/>
        <n v="18341.192781893176"/>
        <n v="24699.676455240718"/>
        <n v="25313.783777890276"/>
        <n v="22816.582494410977"/>
        <n v="23888.02622311189"/>
        <n v="24257.746898453093"/>
        <n v="22373.39505837356"/>
        <n v="15901.348418576606"/>
        <n v="16372.476409575578"/>
        <n v="17812.278002510444"/>
        <n v="25539.871421438525"/>
        <n v="25585.38667674896"/>
        <n v="26075.508249486731"/>
        <n v="25772.858280674034"/>
        <n v="32760.389022118376"/>
        <n v="20718.33454154104"/>
        <n v="18429.526578099707"/>
        <n v="18928.503493121323"/>
        <n v="22896.241904088256"/>
        <n v="22235.663053622935"/>
        <n v="22492.136749121924"/>
        <n v="22378.506647905586"/>
        <n v="28627.195487023753"/>
        <n v="19284.501183535307"/>
        <n v="19904.302511898495"/>
        <n v="20325.582362638717"/>
        <n v="20110.665570572557"/>
        <n v="21789.600750195332"/>
        <n v="22198.765324955442"/>
        <n v="32674.141201123453"/>
        <n v="24551.375310390533"/>
        <n v="20287.815688295341"/>
        <n v="20338.932275861309"/>
        <n v="26123.151948520292"/>
        <n v="32428.173446925772"/>
        <n v="17659.082580065795"/>
        <n v="16144.895853872607"/>
        <n v="21313.379777996237"/>
        <n v="21134.989243202017"/>
        <n v="26817.990021006055"/>
        <n v="26821.963373337545"/>
        <n v="26498.328372941472"/>
        <n v="26671.262439598588"/>
        <n v="15557.797143599082"/>
        <n v="32415.953547126705"/>
        <n v="20065.129394882657"/>
        <n v="23631.743267622016"/>
        <n v="24046.528104712139"/>
        <n v="20445.613125268566"/>
        <n v="20299.919732732054"/>
        <n v="18165.824338335206"/>
        <n v="16845.914209960585"/>
        <n v="25215.138681605094"/>
        <n v="24516.788756263919"/>
        <n v="20174.322085721091"/>
        <n v="18753.629528796795"/>
        <n v="21953.970590383899"/>
        <n v="32391.51703873706"/>
        <n v="29256.458752484719"/>
        <n v="29305.330725110813"/>
        <n v="17909.030326513799"/>
        <n v="32227.636028826993"/>
        <n v="18350.407134384976"/>
        <n v="17105.366396970461"/>
        <n v="16877.620710654472"/>
        <n v="20000.620115867983"/>
        <n v="20731.346750660436"/>
        <n v="25594.223151112801"/>
        <n v="25774.331362875695"/>
        <n v="21009.881580475776"/>
        <n v="20467.656953843365"/>
        <n v="25183.740684451172"/>
        <n v="25252.072447192502"/>
        <n v="21272.390792779519"/>
        <n v="21388.635163035044"/>
        <n v="24302.917553462208"/>
        <n v="24229.233217637451"/>
        <n v="19557.805106819898"/>
        <n v="19183.206472656922"/>
        <n v="23328.786016942388"/>
        <n v="23487.933261172151"/>
        <n v="26736.407611683164"/>
        <n v="26740.598584762378"/>
        <n v="25833.001959834772"/>
        <n v="25949.016657979551"/>
        <n v="20862.01949713549"/>
        <n v="20097.673578925613"/>
        <n v="26196.962592455002"/>
        <n v="32081.569885581299"/>
        <n v="25778.683620642056"/>
        <n v="26058.097864693675"/>
        <n v="31961.173462543578"/>
        <n v="23554.40310572162"/>
        <n v="31700.803944981737"/>
        <n v="25035.17644242974"/>
        <n v="22788.220534325144"/>
        <n v="22157.24793604295"/>
        <n v="18889.065536893497"/>
        <n v="21554.801282755525"/>
        <n v="25912.075132041657"/>
        <n v="31699.516779253765"/>
        <n v="25466.980058875561"/>
        <n v="26270.146609719159"/>
        <n v="28740.866618166998"/>
        <n v="28816.797401909575"/>
        <n v="31583.33061210766"/>
        <n v="31423.142037230664"/>
        <n v="13234.024820432143"/>
        <n v="24357.678805423897"/>
        <n v="24551.25324133024"/>
        <n v="19504.323062729327"/>
        <n v="20569.39043732372"/>
        <n v="25195.424216558506"/>
        <n v="25728.786681830763"/>
        <n v="25205.065441914903"/>
        <n v="23549.707947047678"/>
        <n v="23186.266501645161"/>
        <n v="23077.367824251949"/>
        <n v="23722.686576032425"/>
        <n v="23774.038140406901"/>
        <n v="20723.055970093683"/>
        <n v="20830.723582554863"/>
        <n v="26187.349145995227"/>
        <n v="25879.647733852777"/>
        <n v="26795.650530283354"/>
        <n v="26644.966815943335"/>
        <n v="20045.535515908996"/>
        <n v="17530.869272243785"/>
        <n v="19398.103566841321"/>
        <n v="20777.533415977294"/>
        <n v="20967.801697289495"/>
        <n v="20937.606854506106"/>
        <n v="28662.656860179071"/>
        <n v="28653.916946275676"/>
        <n v="14443.232662824754"/>
        <n v="27944.605492987139"/>
        <n v="16367.549194958257"/>
        <n v="16083.145013017687"/>
        <n v="19826.351413780554"/>
        <n v="19966.436479510183"/>
        <n v="17578.497213691608"/>
        <n v="17726.989395543693"/>
        <n v="16881.897071052488"/>
        <n v="17186.784874150155"/>
        <n v="22366.681470474887"/>
        <n v="22335.629969483634"/>
        <n v="20151.60340568344"/>
        <n v="20141.61894717941"/>
        <n v="27990.761651987912"/>
        <n v="29141.737311816098"/>
        <n v="16803.848591758127"/>
        <n v="16811.579449409022"/>
        <n v="23339.108788257454"/>
        <n v="27156.345757750998"/>
        <n v="21081.518464466568"/>
        <n v="21115.062413244108"/>
        <n v="23371.89294084764"/>
        <n v="21554.946216109653"/>
        <n v="14932.801389468452"/>
        <n v="22153.659429553212"/>
        <n v="22068.085782107159"/>
        <n v="25821.260139151378"/>
        <n v="25707.868799065363"/>
        <n v="18679.428065163713"/>
        <n v="18504.750618130882"/>
        <n v="18844.608998395681"/>
        <n v="20115.889990723608"/>
        <n v="31406.354961402307"/>
        <n v="19601.366131124192"/>
        <n v="27825.442446898134"/>
        <n v="18610.247747110396"/>
        <n v="26869.237465293445"/>
        <n v="26838.269690670797"/>
        <n v="23842.041629792209"/>
        <n v="31358.710503657163"/>
        <n v="29254.933337269973"/>
        <n v="20468.391636451728"/>
        <n v="21302.762783607926"/>
        <n v="21487.586944371236"/>
        <n v="23936.352065582989"/>
        <n v="23813.799718336384"/>
        <n v="19636.275183664824"/>
        <n v="19120.441911362141"/>
        <n v="20313.890751451996"/>
        <n v="19386.222795621376"/>
        <n v="28055.515436571139"/>
        <n v="27962.849859344253"/>
        <n v="25451.331060968245"/>
        <n v="26206.4242956259"/>
        <n v="21542.105661997488"/>
        <n v="21421.05167106396"/>
        <n v="31327.347170583227"/>
        <n v="31316.712890741564"/>
        <n v="18396.223516316346"/>
        <n v="18085.964691058594"/>
        <n v="20982.238461366047"/>
        <n v="20988.079991068422"/>
        <n v="26567.562908086828"/>
        <n v="25708.09681009582"/>
        <n v="21077.780990367755"/>
        <n v="20934.510483551199"/>
        <n v="20335.846709731541"/>
        <n v="19947.289910086969"/>
        <n v="19901.926360614962"/>
        <n v="18833.149192229128"/>
        <n v="31105.88152340534"/>
        <n v="15630.930402753796"/>
        <n v="15870.674994731446"/>
        <n v="15924.631394897648"/>
        <n v="27882.841643242598"/>
        <n v="27865.030054552259"/>
        <n v="16897.673150883224"/>
        <n v="16080.720910592132"/>
        <n v="23660.011284555418"/>
        <n v="23598.553880042804"/>
        <n v="27794.398934251542"/>
        <n v="27776.655510383116"/>
        <n v="16842.382759596101"/>
        <n v="16844.338519713019"/>
        <n v="19793.726418656959"/>
        <n v="19919.127337792823"/>
        <n v="19307.392684655661"/>
        <n v="19572.671685050944"/>
        <n v="21125.276846472145"/>
        <n v="21230.788307233794"/>
        <n v="20529.459982012311"/>
        <n v="20543.738596089544"/>
        <n v="13743.319132822706"/>
        <n v="13555.793418605619"/>
        <n v="28732.776814928267"/>
        <n v="28698.04095789557"/>
        <n v="16160.744247907027"/>
        <n v="15968.083308761388"/>
        <n v="29134.045936864906"/>
        <n v="20214.9306419942"/>
        <n v="18483.584108673655"/>
        <n v="18671.436452734597"/>
        <n v="19056.068430194431"/>
        <n v="27275.189116473739"/>
        <n v="31071.241274504911"/>
        <n v="26430.98391151346"/>
        <n v="23489.160385415194"/>
        <n v="23433.765410726079"/>
        <n v="25798.73990988173"/>
        <n v="25344.311374965426"/>
        <n v="28079.823845655596"/>
        <n v="28673.708415316272"/>
        <n v="20440.488172486574"/>
        <n v="27985.023695760556"/>
        <n v="20906.964329145165"/>
        <n v="20740.280051054662"/>
        <n v="26894.209191370493"/>
        <n v="26749.292103773041"/>
        <n v="26360.972859492278"/>
        <n v="26331.469765711023"/>
        <n v="24883.345492898625"/>
        <n v="25032.512945582213"/>
        <n v="25422.466316835049"/>
        <n v="25527.650873857499"/>
        <n v="22147.733886756607"/>
        <n v="22844.232997291998"/>
        <n v="25243.828709380861"/>
        <n v="25366.416907979667"/>
        <n v="18770.958709946892"/>
        <n v="18929.43697261556"/>
        <n v="19386.682382427709"/>
        <n v="19107.603818348922"/>
        <n v="18571.298653863374"/>
        <n v="18602.889271123455"/>
        <n v="31006.851765170479"/>
        <n v="14301.850495461762"/>
        <n v="27557.843928923245"/>
        <n v="31002.366429710648"/>
        <n v="23407.331597158467"/>
        <n v="30957.400318192365"/>
        <n v="20039.932659931728"/>
        <n v="19360.24416547353"/>
        <n v="22926.868575981815"/>
        <n v="22633.240517358543"/>
        <n v="21473.971603667673"/>
        <n v="21421.920352804565"/>
        <n v="25093.158331443145"/>
        <n v="25089.698663310341"/>
        <n v="22004.482955762876"/>
        <n v="22749.217868695221"/>
        <n v="22509.461214457035"/>
        <n v="22806.183645191199"/>
        <n v="22366.868144782711"/>
        <n v="22652.813361441949"/>
        <n v="23776.178003216555"/>
        <n v="21898.251186969224"/>
        <n v="23436.817043125549"/>
        <n v="23683.662690631838"/>
        <n v="30845.607625659071"/>
        <n v="19605.539678730667"/>
        <n v="25871.244558955619"/>
        <n v="25894.063740311736"/>
        <n v="30773.45490890323"/>
        <n v="24481.77805036867"/>
        <n v="21585.047247073398"/>
        <n v="21814.330824932436"/>
        <n v="30709.386982706379"/>
        <n v="13941.85944446467"/>
        <n v="16500.592501240058"/>
        <n v="8562.4219726606898"/>
        <n v="30577.991029315661"/>
        <n v="30553.405273523065"/>
        <n v="20866.714744541747"/>
        <n v="21093.761983895009"/>
        <n v="19003.432955518834"/>
        <n v="18412.263394620244"/>
        <n v="25245.233329767718"/>
        <n v="25017.637344093084"/>
        <n v="20747.150821280775"/>
        <n v="17132.17268841825"/>
        <n v="26226.487774712776"/>
        <n v="26183.355036041939"/>
        <n v="24513.703244487853"/>
        <n v="23875.794907134332"/>
        <n v="25177.488045410613"/>
        <n v="25188.038177047099"/>
        <n v="15982.539926465999"/>
        <n v="16494.037814241223"/>
        <n v="17197.874400914556"/>
        <n v="15915.754632210896"/>
        <n v="27140.529909177152"/>
        <n v="27222.735585716073"/>
        <n v="30504.053619466835"/>
        <n v="23198.321903127482"/>
        <n v="17404.676338448327"/>
        <n v="17595.195869858744"/>
        <n v="28963.901913788461"/>
        <n v="29065.866068462135"/>
        <n v="20759.527341313933"/>
        <n v="20549.751335767793"/>
        <n v="19861.683835688793"/>
        <n v="19927.733339649763"/>
        <n v="30438.879840118378"/>
        <n v="30438.400423388059"/>
        <n v="22720.893591681681"/>
        <n v="23671.233420863166"/>
        <n v="22314.084302402731"/>
        <n v="22165.070076888522"/>
        <n v="21558.76070790998"/>
        <n v="30357.048524806662"/>
        <n v="18522.241351525299"/>
        <n v="18584.223293659135"/>
        <n v="19503.699631826188"/>
        <n v="19111.208541658001"/>
        <n v="25597.777320509293"/>
        <n v="24826.670268032831"/>
        <n v="20251.367424601314"/>
        <n v="19494.58046964485"/>
        <n v="22286.124326996221"/>
        <n v="22207.503564980907"/>
        <n v="24163.238627534924"/>
        <n v="24098.207779909917"/>
        <n v="30327.93200193287"/>
        <n v="26960.050578934555"/>
        <n v="30302.724381440221"/>
        <n v="20577.867620175621"/>
        <n v="20595.984383964369"/>
        <n v="19977.302165514935"/>
        <n v="18881.277254986238"/>
        <n v="19222.081831375388"/>
        <n v="22575.825724789222"/>
        <n v="22289.397959088015"/>
        <n v="30279.510841318308"/>
        <n v="24891.178359527727"/>
        <n v="27923.365250055234"/>
        <n v="21879.869570079441"/>
        <n v="23662.825304886464"/>
        <n v="23493.782518434473"/>
        <n v="27467.964527615099"/>
        <n v="27356.496118790197"/>
        <n v="17832.149367377031"/>
        <n v="23193.575486719452"/>
        <n v="22693.68789392351"/>
        <n v="19760.69210313998"/>
        <n v="19676.343295513991"/>
        <n v="21446.722517150669"/>
        <n v="21842.671093821271"/>
        <n v="27889.012981391541"/>
        <n v="27970.608631098657"/>
        <n v="28194.976793699614"/>
        <n v="30166.819810110959"/>
        <n v="21657.975626503361"/>
        <n v="22101.534925544649"/>
        <n v="15884.536310491018"/>
        <n v="15011.167967595136"/>
        <n v="20078.805193675445"/>
        <n v="20065.029400958105"/>
        <n v="18524.795366598933"/>
        <n v="19659.315362262376"/>
        <n v="28041.592734643262"/>
        <n v="30162.939510705943"/>
        <n v="24085.393195933419"/>
        <n v="24564.19577198246"/>
        <n v="21426.555099132118"/>
        <n v="21710.098715192144"/>
        <n v="17544.328273000345"/>
        <n v="16889.092209924132"/>
        <n v="21998.318217182128"/>
        <n v="22379.14516929795"/>
        <n v="17784.409230026096"/>
        <n v="30162.660255025043"/>
        <n v="25055.829730850033"/>
        <n v="22002.482721022952"/>
        <n v="22363.658836822662"/>
        <n v="23620.593391374983"/>
        <n v="23754.517313957727"/>
        <n v="21017.346384218978"/>
        <n v="21278.294999747253"/>
        <n v="30052.677535658873"/>
        <n v="27280.21923001363"/>
        <n v="28772.317659937104"/>
        <n v="23093.799492631169"/>
        <n v="23621.422964814392"/>
        <n v="23344.778280369505"/>
        <n v="23391.088429351508"/>
        <n v="28722.282494199535"/>
        <n v="28837.60027172312"/>
        <n v="29078.069057289766"/>
        <n v="26650.878247099372"/>
        <n v="21575.874896359288"/>
        <n v="30046.011529432508"/>
        <n v="24388.524445618761"/>
        <n v="20882.447106067786"/>
        <n v="20593.921001296403"/>
        <n v="27514.760947519346"/>
        <n v="27639.572129827404"/>
        <n v="29875.833192601265"/>
        <n v="18141.962844935872"/>
        <n v="17593.482678242101"/>
        <n v="18357.247343448595"/>
        <n v="20911.978144166038"/>
        <n v="21350.875855442446"/>
        <n v="18921.867045988784"/>
        <n v="18086.108594031251"/>
        <n v="28018.192414639998"/>
        <n v="22108.516161962405"/>
        <n v="27884.973850968443"/>
        <n v="28005.915711115686"/>
        <n v="29718.963376033473"/>
        <n v="25144.345204904555"/>
        <n v="26441.573121147776"/>
        <n v="21496.535884649998"/>
        <n v="18072.841015429771"/>
        <n v="17458.610240529742"/>
        <n v="17903.758799752526"/>
        <n v="19396.651847587684"/>
        <n v="21255.234850687822"/>
        <n v="28951.729465766119"/>
        <n v="16319.443979399393"/>
        <n v="17075.399754521055"/>
        <n v="25237.256331169126"/>
        <n v="25253.034416856823"/>
        <n v="19481.739593043338"/>
        <n v="19726.554764646611"/>
        <n v="22019.777208701198"/>
        <n v="22468.422062167811"/>
        <n v="22155.413726061059"/>
        <n v="23602.70608491392"/>
        <n v="23339.794242874308"/>
        <n v="22151.353205631262"/>
        <n v="29699.36331398035"/>
        <n v="17793.114019664761"/>
        <n v="18569.962468872574"/>
        <n v="23216.012301063445"/>
        <n v="23512.766779882444"/>
        <n v="21273.675123979836"/>
        <n v="21303.12532812047"/>
        <n v="18824.009602868231"/>
        <n v="19251.578663050394"/>
        <n v="22987.696770819432"/>
        <n v="22921.253869917422"/>
        <n v="21648.889807085576"/>
        <n v="20888.135108732084"/>
        <n v="29663.457306027991"/>
        <n v="20910.417146305888"/>
        <n v="22856.599342767357"/>
        <n v="23290.925152655385"/>
        <n v="24346.378852622824"/>
        <n v="24331.310378295406"/>
        <n v="26730.89909850866"/>
        <n v="26248.401571993796"/>
        <n v="18929.60908986444"/>
        <n v="19261.2445310166"/>
        <n v="27834.287710656085"/>
        <n v="18103.281803038361"/>
        <n v="17946.24740184132"/>
        <n v="20288.39184399242"/>
        <n v="20203.557689380821"/>
        <n v="28628.982727608007"/>
        <n v="27818.50854235416"/>
        <n v="29657.581539539478"/>
        <n v="18478.496800829264"/>
        <n v="29647.599722213025"/>
        <n v="23912.899981828923"/>
        <n v="23701.781557966948"/>
        <n v="24316.539372704905"/>
        <n v="24117.329406628396"/>
        <n v="26521.949491852462"/>
        <n v="26377.086461688505"/>
        <n v="29627.582845429526"/>
        <n v="25095.435947601301"/>
        <n v="25513.246606248384"/>
        <n v="25668.95391056898"/>
        <n v="26263.249841693454"/>
        <n v="25469.477881146828"/>
        <n v="26041.959028210091"/>
        <n v="17546.252266102099"/>
        <n v="15713.830563209736"/>
        <n v="27453.495029148002"/>
        <n v="27409.032137439011"/>
        <n v="17967.660976539788"/>
        <n v="17433.139387619241"/>
        <n v="19700.685267789871"/>
        <n v="19881.614284819389"/>
        <n v="29615.275079691324"/>
        <n v="21984.379518352926"/>
        <n v="19987.0947393395"/>
        <n v="17872.147915590042"/>
        <n v="22849.382249376216"/>
        <n v="22782.940184138293"/>
        <n v="18976.597344595357"/>
        <n v="19207.623165964887"/>
        <n v="22413.978122734708"/>
        <n v="22471.46919365467"/>
        <n v="29580.286344677017"/>
        <n v="24076.142352729323"/>
        <n v="29566.593169300715"/>
        <n v="19098.143374009585"/>
        <n v="24449.928216517197"/>
        <n v="24340.847286906079"/>
        <n v="20854.862994780615"/>
        <n v="19329.794099933231"/>
        <n v="24311.683165143262"/>
        <n v="22487.935073831566"/>
        <n v="21489.440268272276"/>
        <n v="21492.387024383952"/>
        <n v="24521.482315112076"/>
        <n v="24439.104678039766"/>
        <n v="21824.987671229581"/>
        <n v="29544.980184442607"/>
        <n v="18627.137457349996"/>
        <n v="18405.301234836617"/>
        <n v="29534.851120112671"/>
        <n v="21337.793185354538"/>
        <n v="22352.533912273113"/>
        <n v="22607.75612828508"/>
        <n v="29501.682780507901"/>
        <n v="25213.661090135232"/>
        <n v="22761.356315402201"/>
        <n v="23331.355524351464"/>
        <n v="24662.063480109755"/>
        <n v="25274.620479063724"/>
        <n v="25116.905422199328"/>
        <n v="24475.763292422223"/>
        <n v="29495.233816038712"/>
        <n v="19067.67858771281"/>
        <n v="18953.059998447163"/>
        <n v="21136.237216161808"/>
        <n v="21017.203456035364"/>
        <n v="18700.170888246223"/>
        <n v="19165.76435352398"/>
        <n v="22043.388493693117"/>
        <n v="28653.900424067884"/>
        <n v="25830.674667616047"/>
        <n v="26024.393795105956"/>
        <n v="21928.559895416784"/>
        <n v="22038.764361467274"/>
        <n v="21179.007874278152"/>
        <n v="20613.790947278034"/>
        <n v="21237.016069119225"/>
        <n v="21495.373066487376"/>
        <n v="24804.536349262977"/>
        <n v="24951.125647871799"/>
        <n v="19480.802507236782"/>
        <n v="19980.599244895409"/>
        <n v="20735.277708065496"/>
        <n v="20501.647041362939"/>
        <n v="29493.236026334933"/>
        <n v="22777.089289733703"/>
        <n v="22044.836853986337"/>
        <n v="22552.575484848996"/>
        <n v="25063.943724643806"/>
        <n v="25033.439098792387"/>
        <n v="19034.379185428617"/>
        <n v="17908.974683668705"/>
        <n v="22706.215317840124"/>
        <n v="29441.899794513723"/>
        <n v="16333.716762761556"/>
        <n v="17035.623504616466"/>
        <n v="20082.802481006158"/>
        <n v="19872.787805675598"/>
        <n v="20565.926557269679"/>
        <n v="19654.53544486763"/>
        <n v="24786.61309060362"/>
        <n v="24893.961901017465"/>
        <n v="25237.379518235768"/>
        <n v="25145.165451373919"/>
        <n v="19876.098783793295"/>
        <n v="19815.98952540688"/>
        <n v="22584.888474009873"/>
        <n v="22553.982251927871"/>
        <n v="24424.363538900081"/>
        <n v="29375.298950121211"/>
        <n v="25298.697765072844"/>
        <n v="29315.853531569526"/>
        <n v="23329.383382283213"/>
        <n v="23352.434675323562"/>
        <n v="21687.969237050693"/>
        <n v="21609.75634662326"/>
        <n v="21582.191905010008"/>
        <n v="21743.691924777962"/>
        <n v="19604.292144151976"/>
        <n v="19938.791859480119"/>
        <n v="24360.940777532614"/>
        <n v="24464.258022146758"/>
        <n v="19668.474731384988"/>
        <n v="20020.164115488096"/>
        <n v="17211.303794068222"/>
        <n v="17926.546989152059"/>
        <n v="23256.496601905063"/>
        <n v="22841.6632853599"/>
        <n v="17512.664554002018"/>
        <n v="17206.175254159811"/>
        <n v="19801.084081007011"/>
        <n v="19784.93585729591"/>
        <n v="29314.934386204608"/>
        <n v="18381.916250644488"/>
        <n v="18445.02360992723"/>
        <n v="18773.471087715156"/>
        <n v="21375.48813875944"/>
        <n v="21338.253625709884"/>
        <n v="21117.263215818126"/>
        <n v="21188.281372190137"/>
        <n v="29058.090787771896"/>
        <n v="28962.734262232669"/>
        <n v="15008.324794566688"/>
        <n v="17028.965522804949"/>
        <n v="22530.431615188216"/>
        <n v="22500.023333630368"/>
        <n v="17927.772756881677"/>
        <n v="17102.172815977541"/>
        <n v="21044.285418421794"/>
        <n v="21078.073404927181"/>
        <n v="21219.885637982574"/>
        <n v="21222.471491341654"/>
        <n v="14369.469054854388"/>
        <n v="15595.087044040967"/>
        <n v="15672.839237420219"/>
        <n v="28624.681893873083"/>
        <n v="16940.808812976727"/>
        <n v="17090.437261238225"/>
        <n v="21726.929416214556"/>
        <n v="21795.24633642042"/>
        <n v="22222.799141143838"/>
        <n v="22323.525697601304"/>
        <n v="15997.310120099721"/>
        <n v="17543.543745322775"/>
        <n v="22757.848399931692"/>
        <n v="22712.046787423344"/>
        <n v="25006.817656451229"/>
        <n v="24532.294515551555"/>
        <n v="28619.509168917521"/>
        <n v="23122.763607883997"/>
        <n v="21883.067156879566"/>
        <n v="21861.990500422293"/>
        <n v="22289.340388536217"/>
        <n v="22048.197637579568"/>
        <n v="23105.08523279415"/>
        <n v="22701.683054910663"/>
        <n v="21088.082682626042"/>
        <n v="21255.032492513998"/>
        <n v="19428.628931973741"/>
        <n v="18970.301828322245"/>
        <n v="20352.535708008254"/>
        <n v="20793.865101475127"/>
        <n v="28597.05459643912"/>
        <n v="27174.75798409549"/>
        <n v="28591.432710930323"/>
        <n v="25085.99293727383"/>
        <n v="23015.348031349611"/>
        <n v="23695.903078467098"/>
        <n v="21742.421559310744"/>
        <n v="21630.24290297454"/>
        <n v="26958.091122060901"/>
        <n v="26716.28232470158"/>
        <n v="19759.630331965134"/>
        <n v="18966.504173677185"/>
        <n v="22053.525304797182"/>
        <n v="21751.387374549053"/>
        <n v="25856.296672273733"/>
        <n v="26503.033032742711"/>
        <n v="28565.693647004835"/>
        <n v="25115.291488669984"/>
        <n v="20796.294628429267"/>
        <n v="28563.248185390734"/>
        <n v="17405.410987243366"/>
        <n v="18422.480655796706"/>
        <n v="28552.262887764678"/>
        <n v="23423.955666294009"/>
        <n v="18511.677609177321"/>
        <n v="18223.641833199414"/>
        <n v="20210.764186328604"/>
        <n v="20474.787972054302"/>
        <n v="28546.183423471597"/>
        <n v="28542.321926340046"/>
        <n v="21396.571286640232"/>
        <n v="27835.775014605329"/>
        <n v="26908.607760351508"/>
        <n v="26911.464447966737"/>
        <n v="13337.666704204035"/>
        <n v="15801.443126344098"/>
        <n v="17180.602955122205"/>
        <n v="17601.221982172199"/>
        <n v="19776.007724611478"/>
        <n v="19786.68295583906"/>
        <n v="27272.380742193156"/>
        <n v="27192.308616294082"/>
        <n v="22013.275710096066"/>
        <n v="21907.68318556028"/>
        <n v="23840.925279191255"/>
        <n v="24050.0352772037"/>
        <n v="24383.305410152581"/>
        <n v="24939.390911192597"/>
        <n v="17085.961127818555"/>
        <n v="15895.863675817325"/>
        <n v="23777.467334040357"/>
        <n v="23794.153896269701"/>
        <n v="22653.555337389895"/>
        <n v="22828.482789826667"/>
        <n v="19225.31554632149"/>
        <n v="19407.876902803058"/>
        <n v="27122.891423698624"/>
        <n v="25511.070310186067"/>
        <n v="20713.676175127232"/>
        <n v="20803.377225917618"/>
        <n v="26154.977516824933"/>
        <n v="26249.477313989057"/>
        <n v="24101.357456587521"/>
        <n v="24106.691706120229"/>
        <n v="29096.54057317644"/>
        <n v="24479.583429223305"/>
        <n v="24861.953575760654"/>
        <n v="19616.144762659438"/>
        <n v="28520.824707380769"/>
        <n v="28510.079876583994"/>
        <n v="26613.066914810777"/>
        <n v="27156.772689024521"/>
        <n v="27347.364344756861"/>
        <n v="27301.112628354473"/>
        <n v="21646.556264259587"/>
        <n v="21359.638350695852"/>
        <n v="27668.41987451294"/>
        <n v="27666.782946589046"/>
        <n v="27423.818843378587"/>
        <n v="27424.97177402494"/>
        <n v="22934.525204802652"/>
        <n v="22954.356367362165"/>
        <n v="25542.793609449462"/>
        <n v="25522.09486374084"/>
        <n v="20188.843663620242"/>
        <n v="20748.343482503496"/>
        <n v="22573.200865368046"/>
        <n v="22425.365523996898"/>
        <n v="21798.689700412302"/>
        <n v="21740.722593132465"/>
        <n v="24881.295364299982"/>
        <n v="28479.248089946668"/>
        <n v="28463.013820498727"/>
        <n v="24074.923626958425"/>
        <n v="24250.056736716138"/>
        <n v="25770.08269521434"/>
        <n v="25693.699057800004"/>
        <n v="24775.354205834141"/>
        <n v="24578.661648079313"/>
        <n v="27966.516334860946"/>
        <n v="25032.052020182084"/>
        <n v="21944.445094682989"/>
        <n v="21923.524339243675"/>
        <n v="21676.216648158479"/>
        <n v="21469.415185364553"/>
        <n v="22072.287416781222"/>
        <n v="22133.801168791666"/>
        <n v="24870.302283735069"/>
        <n v="28443.439644784146"/>
        <n v="25804.5886389927"/>
        <n v="26009.694154238929"/>
        <n v="15717.707454506302"/>
        <n v="13493.601192493126"/>
        <n v="19744.840314425022"/>
        <n v="19753.080697399473"/>
        <n v="21391.188718059795"/>
        <n v="21287.408730831783"/>
        <n v="21489.129687668981"/>
        <n v="21411.042911685567"/>
        <n v="26458.876105359497"/>
        <n v="26785.50375562437"/>
        <n v="18224.483875808557"/>
        <n v="18120.249317833455"/>
        <n v="19489.249073899668"/>
        <n v="19927.042053096764"/>
        <n v="21522.264955386865"/>
        <n v="21285.450710561574"/>
        <n v="24385.567929876288"/>
        <n v="28438.446806338798"/>
        <n v="19705.377001067438"/>
        <n v="21383.656219933488"/>
        <n v="19998.205904495419"/>
        <n v="20774.002734068043"/>
        <n v="18946.628179946911"/>
        <n v="19666.938615913743"/>
        <n v="13812.256069150309"/>
        <n v="28666.941061970818"/>
        <n v="28662.917116750275"/>
        <n v="21252.247599093938"/>
        <n v="23121.522391716713"/>
        <n v="19258.247865733014"/>
        <n v="21923.920532091342"/>
        <n v="21898.171632290156"/>
        <n v="28394.438372371849"/>
        <n v="25905.823769908227"/>
        <n v="20002.223566867768"/>
        <n v="19358.4596801999"/>
        <n v="20560.223167989749"/>
        <n v="19760.482867953971"/>
        <n v="17648.713963789825"/>
        <n v="17247.741168049313"/>
        <n v="27018.361191031345"/>
        <n v="27192.193948956465"/>
        <n v="26411.79693510805"/>
        <n v="25482.465276840274"/>
        <n v="28343.426648939039"/>
        <n v="26829.693395577498"/>
        <n v="18697.311382156626"/>
        <n v="18094.671409079303"/>
        <n v="22673.852463351552"/>
        <n v="28727.896350309249"/>
        <n v="25403.081289668986"/>
        <n v="25188.990214996447"/>
        <n v="20567.566712691023"/>
        <n v="20520.459445616423"/>
        <n v="28257.070987723953"/>
        <n v="19403.888628031335"/>
        <n v="26679.971640136479"/>
        <n v="28246.768341273244"/>
        <n v="24734.622914289248"/>
        <n v="24732.85780428426"/>
        <n v="28235.579487026993"/>
        <n v="17819.856812105707"/>
        <n v="15995.173186818793"/>
        <n v="16408.538030372722"/>
        <n v="28936.559842001552"/>
        <n v="21589.506800286312"/>
        <n v="22718.525436464333"/>
        <n v="22648.051139843988"/>
        <n v="28230.244332689363"/>
        <n v="21203.700934516026"/>
        <n v="19120.690735894954"/>
        <n v="19478.572922001953"/>
        <n v="21995.075236017052"/>
        <n v="23341.60782142913"/>
        <n v="22298.352950137931"/>
        <n v="22339.424584641438"/>
        <n v="25253.154470553971"/>
        <n v="25281.782783500817"/>
        <n v="20250.251870917389"/>
        <n v="20322.126496811663"/>
        <n v="19880.365773222406"/>
        <n v="18674.070284391211"/>
        <n v="29205.060966650457"/>
        <n v="21864.70121216117"/>
        <n v="27878.946516178203"/>
        <n v="25048.131296213684"/>
        <n v="24928.885540973984"/>
        <n v="22966.242658866729"/>
        <n v="23157.875296327504"/>
        <n v="21006.769303464374"/>
        <n v="20821.617507610135"/>
        <n v="20313.62519094138"/>
        <n v="21000.215205793731"/>
        <n v="28229.1531991456"/>
        <n v="20800.375814470131"/>
        <n v="19967.787814706953"/>
        <n v="19831.85434933543"/>
        <n v="21780.617235596452"/>
        <n v="21856.887235760802"/>
        <n v="27203.987400933405"/>
        <n v="28222.639576530819"/>
        <n v="23130.299537620704"/>
        <n v="23391.843125737414"/>
        <n v="24170.856582932189"/>
        <n v="24442.388563141245"/>
        <n v="21420.32273047393"/>
        <n v="21198.605936488348"/>
        <n v="21286.961741519077"/>
        <n v="21086.422142645766"/>
        <n v="24994.388256296974"/>
        <n v="28218.101950898053"/>
        <n v="19531.080850045651"/>
        <n v="25611.428438604151"/>
        <n v="25703.947501891911"/>
        <n v="26567.870232382105"/>
        <n v="26237.405847201924"/>
        <n v="27783.790616987848"/>
        <n v="21074.636923964532"/>
        <n v="20469.941981709613"/>
        <n v="20568.01365973525"/>
        <n v="20389.758955961031"/>
        <n v="28210.345748011132"/>
        <n v="19635.243441462517"/>
        <n v="28960.234162638975"/>
        <n v="20111.071010674477"/>
        <n v="22097.379590963588"/>
        <n v="21680.547061060923"/>
        <n v="8063.0786754606206"/>
        <n v="18045.061663150133"/>
        <n v="17201.880410763442"/>
        <n v="18806.401822759744"/>
        <n v="19223.882707874949"/>
        <n v="19202.755775605259"/>
        <n v="20030.491326857995"/>
        <n v="20421.46142771636"/>
        <n v="19073.649227084359"/>
        <n v="19113.43987037137"/>
        <n v="15441.662597099717"/>
        <n v="13982.553968400298"/>
        <n v="19348.263446958194"/>
        <n v="19330.764721719512"/>
        <n v="15458.934832660127"/>
        <n v="17641.368811848606"/>
        <n v="17682.842691483696"/>
        <n v="21098.015278942483"/>
        <n v="21219.417305307601"/>
        <n v="21497.349002015068"/>
        <n v="16912.761479638706"/>
        <n v="18573.969250899911"/>
        <n v="14768.345228552873"/>
        <n v="21017.651586150951"/>
        <n v="18474.675570139043"/>
        <n v="14371.139528743235"/>
        <n v="20917.85351911826"/>
        <n v="14962.580345878243"/>
        <n v="19807.189328811728"/>
        <n v="19407.931039233699"/>
        <n v="20050.583221425375"/>
        <n v="19838.875039467206"/>
        <n v="20031.87148489197"/>
        <n v="19243.132713271509"/>
        <n v="14738.733720239823"/>
        <n v="17387.856476918492"/>
        <n v="17029.688419268958"/>
        <n v="14567.955936382232"/>
        <n v="23466.583205038467"/>
        <n v="20004.423968234707"/>
        <n v="20019.076710611938"/>
        <n v="17647.123483149753"/>
        <n v="15469.714250018757"/>
        <n v="15660.410346839815"/>
        <n v="14520.191882242776"/>
        <n v="16607.910707248433"/>
        <n v="18948.857657019944"/>
        <n v="16749.253573190817"/>
        <n v="19865.555432916502"/>
        <n v="16727.591766224075"/>
        <n v="18215.266379087792"/>
        <n v="18213.551791896927"/>
        <n v="19052.229328592864"/>
        <n v="22151.559820404778"/>
        <n v="19679.071915605407"/>
        <n v="18992.083805679489"/>
        <n v="15726.453562964873"/>
        <n v="23830.440134489047"/>
        <n v="22525.409558837157"/>
        <n v="18865.972769147884"/>
        <n v="19977.707242958721"/>
        <n v="17560.682133833019"/>
        <n v="15905.284875558751"/>
        <n v="18599.707330219077"/>
        <n v="20696.025251448627"/>
        <n v="18885.731473626744"/>
        <n v="17067.51120104664"/>
        <n v="18814.876450968186"/>
        <n v="17218.79536803922"/>
        <n v="17107.316389799551"/>
        <n v="22906.622166040957"/>
        <n v="20045.248735242003"/>
        <n v="17334.725930850396"/>
        <n v="20103.625180079856"/>
        <n v="15423.076693804211"/>
        <n v="22949.695538235992"/>
        <n v="20056.69831934612"/>
        <n v="15079.660653708372"/>
        <n v="14803.173783556329"/>
        <n v="20055.133283322331"/>
        <n v="19016.495054437208"/>
        <n v="17778.036830977024"/>
        <n v="15165.189269270028"/>
        <n v="18228.341081013506"/>
        <n v="19507.548497913704"/>
        <n v="15030.334997561487"/>
        <n v="21058.179682596881"/>
        <n v="19684.178327594494"/>
        <n v="22756.053800363952"/>
        <n v="20547.613069080187"/>
        <n v="20473.746302999043"/>
        <n v="21548.773333507426"/>
        <n v="22149.276717673223"/>
        <n v="15630.225669544379"/>
        <n v="17216.711541617955"/>
        <n v="18891.813633315036"/>
        <n v="19500.424005365061"/>
        <n v="19646.994624537881"/>
        <n v="19099.821884678226"/>
        <n v="22989.109146130744"/>
        <n v="24026.807014005655"/>
        <n v="24132.545085480589"/>
        <n v="23992.218812438445"/>
        <n v="19724.496476797613"/>
        <n v="17245.548236145823"/>
        <n v="18667.608494101853"/>
        <n v="22756.382069986095"/>
        <n v="18327.030433193275"/>
        <n v="19497.772595860133"/>
        <n v="18120.283599281382"/>
        <n v="18507.723541381034"/>
        <n v="17416.358073103602"/>
        <n v="19101.707122088756"/>
        <n v="18421.553274484017"/>
        <n v="18374.02789921462"/>
        <n v="17748.177647949917"/>
        <n v="19184.210215435476"/>
        <n v="15785.930883647117"/>
        <n v="19269.079689779843"/>
        <n v="15318.553611406596"/>
        <n v="22216.510087729665"/>
        <n v="18540.912421355799"/>
        <n v="21587.409574488782"/>
        <n v="17261.258588334607"/>
        <n v="19405.595358036568"/>
        <n v="15811.759081711889"/>
        <n v="18334.692186976983"/>
        <n v="16911.972961908054"/>
        <n v="19648.116461903104"/>
        <n v="18907.150303436047"/>
        <n v="15247.5585615216"/>
        <n v="18137.872142586373"/>
        <n v="18234.127935775985"/>
        <n v="22225.152448732497"/>
        <n v="22344.356131282922"/>
        <n v="21345.340389826764"/>
        <n v="19513.446646746463"/>
        <n v="23953.346962953972"/>
        <n v="15412.9988431002"/>
        <n v="20922.164605457299"/>
        <n v="22006.368366664323"/>
        <n v="19516.126192938984"/>
        <n v="16606.959847444439"/>
        <n v="16270.201039107204"/>
        <n v="24452.085926642976"/>
        <n v="16651.633413842577"/>
        <n v="18556.311016334923"/>
        <n v="16460.723134580101"/>
        <n v="20494.71760000303"/>
        <n v="20648.775535587316"/>
        <n v="18576.967663787127"/>
        <n v="20999.130366533078"/>
        <n v="17486.037498601851"/>
        <n v="16141.38976978563"/>
        <n v="17612.304629847498"/>
        <n v="15680.535980540715"/>
        <n v="17454.339743494242"/>
        <n v="23129.742632715675"/>
        <n v="22903.724561922125"/>
        <n v="19180.913902479391"/>
        <n v="18652.586914103529"/>
        <n v="21660.071780024453"/>
        <n v="16047.625506535114"/>
        <n v="19606.02742440164"/>
        <n v="22933.415294788276"/>
        <n v="15352.616256506717"/>
        <n v="18430.718675440814"/>
        <n v="22876.470728193337"/>
        <n v="23449.857247860393"/>
        <n v="22875.071375077132"/>
        <n v="21529.5679017939"/>
        <n v="18965.772244168082"/>
        <n v="19122.461992306948"/>
        <n v="23107.405844322195"/>
        <n v="21477.334784265564"/>
        <n v="18938.279395152196"/>
        <n v="23550.873178833735"/>
        <n v="16967.931036379439"/>
        <n v="17834.054025732192"/>
        <n v="20515.581001011942"/>
        <n v="13310.765089748784"/>
        <n v="15996.573921374782"/>
        <n v="19244.209280627696"/>
        <n v="19401.82949392901"/>
        <n v="18888.717173021443"/>
        <n v="15568.438364314519"/>
        <n v="21328.711865812966"/>
        <n v="20997.718975455551"/>
        <n v="20014.87628299238"/>
        <n v="15610.129393894056"/>
        <n v="22433.16191437958"/>
        <n v="19112.727975111593"/>
        <n v="20143.505098705882"/>
        <n v="21065.120662402522"/>
        <n v="18085.864897047617"/>
        <n v="16244.164386654465"/>
        <n v="17513.785344923028"/>
        <n v="21944.561944041372"/>
        <n v="22964.616231115851"/>
        <n v="17584.614353060108"/>
        <n v="13705.61651880892"/>
        <n v="18993.783402819867"/>
        <n v="16343.282683639447"/>
        <n v="16350.015890654846"/>
        <n v="16659.761976809637"/>
        <n v="24239.935244367505"/>
        <n v="21644.847955451125"/>
        <n v="20617.569014390912"/>
        <n v="22005.271620364725"/>
        <n v="22445.414649260234"/>
        <n v="15198.906780444731"/>
        <n v="17609.843274511724"/>
        <n v="19540.395914254623"/>
        <n v="24223.126074693915"/>
        <n v="19186.016914623382"/>
        <n v="19177.257401230167"/>
        <n v="19034.709746756078"/>
        <n v="23311.940347676398"/>
        <n v="20068.482603746867"/>
        <n v="30002.149147008629"/>
        <n v="16944.761006316294"/>
        <n v="16260.770098339968"/>
        <n v="20138.460097458134"/>
        <n v="19758.728642256196"/>
        <n v="23296.023624737143"/>
        <n v="18738.247811990812"/>
        <n v="18203.539266738062"/>
        <n v="22287.905911173159"/>
        <n v="16687.786465990186"/>
        <n v="18979.902431445782"/>
        <n v="21275.559275019354"/>
        <n v="25266.049671411922"/>
        <n v="20359.880079204675"/>
        <n v="17102.852279679832"/>
        <n v="22456.679432552319"/>
        <n v="20318.942734943281"/>
        <n v="19134.579006009131"/>
        <n v="17502.506850106638"/>
        <n v="18000.434228981696"/>
        <n v="22753.692886736852"/>
        <n v="23201.045352536181"/>
        <n v="21358.299837643986"/>
        <n v="18906.756430853129"/>
        <n v="19914.03966272519"/>
        <n v="20215.881590484343"/>
        <n v="16749.199342480963"/>
        <n v="18458.774445259107"/>
        <n v="23208.878878235406"/>
        <n v="15761.579240621933"/>
        <n v="22365.784987994808"/>
        <n v="22539.36220246314"/>
        <n v="24034.794390120464"/>
        <n v="20215.92646604816"/>
        <n v="17963.276575676748"/>
        <n v="16402.798088067644"/>
        <n v="22599.292966297493"/>
        <n v="18263.264673470883"/>
        <n v="22529.374903013406"/>
        <n v="20989.5114611463"/>
        <n v="17946.352470713213"/>
        <n v="22985.889179308011"/>
        <n v="24121.108459397947"/>
        <n v="23708.323409558801"/>
        <n v="16466.012129342551"/>
        <n v="19797.632717810411"/>
        <n v="25684.092056111193"/>
        <n v="26469.082146969446"/>
        <n v="20121.211937948909"/>
        <n v="22876.294557688328"/>
        <n v="22754.45245736439"/>
        <n v="17701.625917985071"/>
        <n v="21043.886929689685"/>
        <n v="21644.43814157871"/>
        <n v="17980.289681333019"/>
        <n v="27090.408558686406"/>
        <n v="17928.252095793508"/>
        <n v="21060.165779048424"/>
        <n v="17231.434755618386"/>
        <n v="17267.12840646509"/>
        <n v="26511.066771613096"/>
        <n v="20967.30569536885"/>
        <n v="19866.088332896165"/>
        <n v="24880.276036997497"/>
        <n v="19090.00026347279"/>
        <n v="14981.918642676874"/>
        <n v="20314.552094657647"/>
        <n v="19364.007027733383"/>
        <n v="15900.108370099602"/>
        <n v="15400.147623869832"/>
        <n v="15507.198456796074"/>
        <n v="17986.812507338098"/>
        <n v="18261.831293038336"/>
        <n v="15073.462930011112"/>
        <n v="18004.378467416162"/>
        <n v="23118.500586089231"/>
        <n v="21268.751911366828"/>
        <n v="15747.957631125597"/>
        <n v="22181.663610803382"/>
        <n v="21407.240486519619"/>
        <n v="23354.990551223575"/>
        <n v="24301.295850505114"/>
        <n v="24307.077972597981"/>
        <n v="26978.239991317037"/>
        <n v="19739.789458148298"/>
        <n v="15565.20718131506"/>
        <n v="18970.421738607365"/>
        <n v="15992.45061907224"/>
        <n v="18368.685592362195"/>
        <n v="19920.476786163617"/>
        <n v="20047.588487887322"/>
        <n v="23450.871297008864"/>
        <n v="30073.254603788195"/>
        <n v="19858.761542644424"/>
        <n v="19181.795426902361"/>
        <n v="19128.911599954179"/>
        <n v="18403.786931118502"/>
        <n v="19900.583545291753"/>
        <n v="18509.213301039901"/>
        <n v="23658.525510864576"/>
        <n v="16382.290626829888"/>
        <n v="19849.309814693512"/>
        <n v="22700.099630288481"/>
        <n v="21176.357248826036"/>
        <n v="27551.742517296592"/>
        <n v="16726.871236047838"/>
        <n v="20541.28402650719"/>
        <n v="22653.395163876292"/>
        <n v="19001.95160774867"/>
        <n v="15932.31731241594"/>
        <n v="19009.204154587947"/>
        <n v="19899.119327618577"/>
        <n v="19596.119098234376"/>
        <n v="14408.605369035071"/>
        <n v="19687.07102029855"/>
        <n v="21688.713573075675"/>
        <n v="16779.441007366429"/>
        <n v="19217.932387448764"/>
        <n v="16397.092595346148"/>
        <n v="19583.245904085969"/>
        <n v="24398.813050552057"/>
        <n v="19716.527192053156"/>
        <n v="24364.558657890953"/>
        <n v="16177.754296575542"/>
        <n v="21544.215994936738"/>
        <n v="20992.990822890504"/>
        <n v="21066.264946003033"/>
        <n v="21036.011968690844"/>
        <n v="18199.565449504276"/>
        <n v="20558.052979708671"/>
        <n v="16783.693547938721"/>
        <n v="19962.699090041497"/>
        <n v="22311.631941905405"/>
        <n v="16846.510459555218"/>
        <n v="16577.27954687571"/>
        <n v="22419.194038599315"/>
        <n v="21634.994899276022"/>
        <n v="17648.43436894146"/>
        <n v="18790.198263432463"/>
        <n v="20242.778911258403"/>
        <n v="16220.549392894734"/>
        <n v="17530.555036749862"/>
        <n v="22843.745381929639"/>
        <n v="20724.355310720002"/>
        <n v="20914.064074587866"/>
        <n v="20262.53739157955"/>
        <n v="23144.375262383841"/>
        <n v="24002.053058692178"/>
        <n v="15977.614865630878"/>
        <n v="20891.849227335395"/>
        <n v="22192.565218432595"/>
        <n v="20331.227517353873"/>
        <n v="17942.990783089957"/>
        <n v="13671.371894237442"/>
        <n v="13671.437100090416"/>
        <n v="18965.309761670775"/>
        <n v="19804.305786749053"/>
        <n v="17604.556947776735"/>
        <n v="17956.488397604793"/>
        <n v="18372.373880768042"/>
        <n v="17633.224113382548"/>
        <n v="19545.704638318046"/>
        <n v="24121.329153887564"/>
        <n v="22716.511816683145"/>
        <n v="21838.500682769489"/>
        <n v="21491.290591860445"/>
        <n v="24318.718874051523"/>
        <n v="18607.944780037742"/>
        <n v="16229.956227026776"/>
        <n v="23306.436141387909"/>
        <n v="17489.315707493508"/>
        <n v="20211.654271619358"/>
        <n v="18501.490593134196"/>
        <n v="23466.186663761193"/>
        <n v="17498.955794522011"/>
        <n v="22824.336778041816"/>
        <n v="26167.34820431301"/>
        <n v="21733.799949061151"/>
        <n v="18338.09211850573"/>
        <n v="16117.154354104016"/>
        <n v="21364.7220424234"/>
        <n v="16033.553701501005"/>
        <n v="23810.902613987604"/>
        <n v="19398.313968136634"/>
        <n v="19348.874599783743"/>
        <n v="17873.178232891336"/>
        <n v="17409.056292522764"/>
        <n v="18758.631249019116"/>
        <n v="20778.307355445915"/>
        <n v="17864.505108420661"/>
        <n v="18772.836565122125"/>
        <n v="22022.025984973392"/>
        <n v="20235.091531393282"/>
        <n v="24525.425030432478"/>
        <n v="16847.024188624699"/>
        <n v="13855.490609211365"/>
        <n v="14345.305615146548"/>
        <n v="13395.910181355843"/>
        <n v="13544.469631802589"/>
        <n v="29664.9656908012"/>
        <n v="21572.231413480371"/>
        <n v="17783.503497635902"/>
        <n v="14343.659350367687"/>
        <n v="21609.545115776211"/>
        <n v="16028.133788090499"/>
        <n v="17135.921432472423"/>
        <n v="22004.594744023674"/>
        <n v="20900.163932125692"/>
        <n v="17737.296443387506"/>
        <n v="20683.636195666542"/>
        <n v="19991.091413853392"/>
        <n v="18832.218908613613"/>
        <n v="18425.844175086633"/>
        <n v="20886.200487713013"/>
        <n v="20320.547815404771"/>
        <n v="20316.708672746732"/>
        <n v="20576.318812942747"/>
        <n v="21002.310887812888"/>
        <n v="23317.569363772112"/>
        <n v="13616.308364738396"/>
        <n v="16213.038760499203"/>
        <n v="20655.688128438076"/>
        <n v="15961.198294655511"/>
        <n v="20924.577053204739"/>
        <n v="18864.255109688678"/>
        <n v="20159.886639524044"/>
        <n v="21383.059424370764"/>
        <n v="26166.304770202471"/>
        <n v="20142.271442248108"/>
        <n v="24834.915759720519"/>
        <n v="27158.394595380989"/>
        <n v="26291.905467330329"/>
        <n v="20640.691579941449"/>
        <n v="20529.523285854273"/>
        <n v="15670.593471845112"/>
        <n v="20274.715358720787"/>
        <n v="19453.307867149215"/>
        <n v="18277.41709803577"/>
        <n v="23519.426321615098"/>
        <n v="14848.462071075659"/>
        <n v="21446.90120799977"/>
        <n v="29583.998712561061"/>
        <n v="22098.501773498923"/>
        <n v="21762.438706772406"/>
        <n v="24248.380303783957"/>
        <n v="16181.660281432669"/>
        <n v="16201.639067530787"/>
        <n v="20071.276959678915"/>
        <n v="21232.773699922374"/>
        <n v="20740.170854581811"/>
        <n v="16004.836022342108"/>
        <n v="17870.349039734851"/>
        <n v="22289.024550434755"/>
        <n v="17387.522706591822"/>
        <n v="23372.932529510243"/>
        <n v="20900.47500575718"/>
        <n v="26350.819949477154"/>
        <n v="16357.080187645823"/>
        <n v="19001.345888442622"/>
        <n v="21757.074262003996"/>
        <n v="22809.507466065945"/>
        <n v="18170.61838549711"/>
        <n v="35850.392474361048"/>
        <n v="21995.429634702821"/>
        <n v="21046.339374904124"/>
        <n v="26112.711602621741"/>
        <n v="21339.225197715252"/>
        <n v="18968.902940546999"/>
        <n v="22704.042180831741"/>
        <n v="18663.125588334588"/>
        <n v="18827.41034975314"/>
        <n v="22229.288361633546"/>
        <n v="21512.950921253589"/>
        <n v="16279.319172795327"/>
        <n v="22253.623689478864"/>
        <n v="19087.097072445282"/>
        <n v="20776.676821028519"/>
        <n v="15354.836736656071"/>
        <n v="16309.836364185168"/>
        <n v="21503.684570426776"/>
        <n v="19206.643673444192"/>
        <n v="19620.325622837114"/>
        <n v="21690.258077973856"/>
        <n v="18201.779124549052"/>
        <n v="16751.75084009143"/>
        <n v="21693.482461717776"/>
        <n v="20796.192112103767"/>
        <n v="19284.043235915618"/>
        <n v="21612.825004839538"/>
        <n v="18001.588735987854"/>
        <n v="20821.706512264016"/>
        <n v="18303.389062953142"/>
        <n v="20863.163069324906"/>
        <n v="21610.547702446333"/>
        <n v="18208.326031051591"/>
        <n v="18248.017844022903"/>
        <n v="18970.883735518302"/>
        <n v="19778.228566412759"/>
        <n v="19887.159815209056"/>
        <n v="17948.315745848522"/>
        <n v="23265.915256191056"/>
        <n v="15450.334809366825"/>
        <n v="18391.47770500385"/>
        <n v="23497.864835559987"/>
        <n v="19631.269463256358"/>
        <n v="19981.489644630739"/>
        <n v="27326.429381846268"/>
        <n v="18524.368317116117"/>
        <n v="23216.422766764575"/>
        <n v="20642.630991456062"/>
        <n v="21083.279692354252"/>
        <n v="24823.616532121127"/>
        <n v="23763.132991149589"/>
        <n v="20855.128919489776"/>
        <n v="20247.901925573762"/>
        <n v="19146.410309486597"/>
        <n v="23563.161844879742"/>
        <n v="16020.036980823043"/>
        <n v="19500.737337884148"/>
        <n v="21594.473500085081"/>
        <n v="21163.743622748621"/>
        <n v="22173.852360968354"/>
        <n v="25906.674359529905"/>
        <n v="23001.527628558928"/>
        <n v="23073.923857913054"/>
        <n v="21551.529421009389"/>
        <n v="16712.616518834649"/>
        <n v="17404.370075093222"/>
        <n v="16783.080009130106"/>
        <n v="23338.917281917649"/>
        <n v="21971.190078866159"/>
        <n v="19400.958866681431"/>
        <n v="24548.346377060127"/>
        <n v="18306.508651191038"/>
        <n v="21032.345097323032"/>
        <n v="17238.8712092684"/>
        <n v="24437.086133086021"/>
        <n v="20592.640331189861"/>
        <n v="24940.173561410989"/>
        <n v="19602.247740139886"/>
        <n v="22393.202633016681"/>
        <n v="16217.5597360351"/>
        <n v="24204.86207153619"/>
        <n v="23600.277034058308"/>
        <n v="20073.565088069725"/>
        <n v="21124.668344854592"/>
        <n v="20838.879133712911"/>
        <n v="18717.335543338191"/>
        <n v="21071.219961610728"/>
        <n v="19142.666945810881"/>
        <n v="22000.335878303649"/>
        <n v="21226.735761100277"/>
        <n v="20471.935169731478"/>
        <n v="20817.404021796152"/>
        <n v="22907.502760309024"/>
        <n v="21784.815576499474"/>
        <n v="22299.045196225499"/>
        <n v="18894.459195959935"/>
        <n v="22870.358988506545"/>
        <n v="29366.063557257628"/>
        <n v="24121.25274743668"/>
        <n v="25607.370857739515"/>
        <n v="15118.500856724402"/>
        <n v="24637.299088856562"/>
        <n v="20180.926466062188"/>
        <n v="19093.300773546413"/>
        <n v="22949.546917200449"/>
        <n v="19168.414783233424"/>
        <n v="19292.348124648783"/>
        <n v="22110.034378817214"/>
        <n v="23897.218778243474"/>
        <n v="27073.20892449973"/>
        <n v="18164.877948264548"/>
        <n v="21791.957079289117"/>
        <n v="19910.663605554677"/>
        <n v="22196.512898662855"/>
        <n v="21513.670089459316"/>
        <n v="18330.976243891324"/>
        <n v="20253.974538910014"/>
        <n v="15745.092590405846"/>
        <n v="17613.568880899984"/>
        <n v="20244.807164040729"/>
        <n v="17622.249234369156"/>
        <n v="23609.368222520097"/>
        <n v="20326.660271332599"/>
        <n v="22278.409037929698"/>
        <n v="16217.380857135593"/>
        <n v="27171.150035789153"/>
        <n v="20312.891871032698"/>
        <n v="19832.216504768876"/>
        <n v="18647.658473689124"/>
        <n v="19788.569537476815"/>
        <n v="18218.467804954962"/>
        <n v="17084.560504831054"/>
        <n v="22174.043854319141"/>
        <n v="24595.41571660139"/>
        <n v="17035.625096519325"/>
        <n v="24691.744422916872"/>
        <n v="23853.724617090622"/>
        <n v="22788.560061887649"/>
        <n v="18657.802844983067"/>
        <n v="16695.370519673681"/>
        <n v="17624.969230798179"/>
        <n v="23823.286601375792"/>
        <n v="18734.493800224624"/>
        <n v="20431.39558773219"/>
        <n v="18477.955646281694"/>
        <n v="29252.21176135405"/>
        <n v="19090.712077488661"/>
        <n v="17124.489488087474"/>
        <n v="26254.775080641124"/>
        <n v="18660.965433034045"/>
        <n v="21896.603426500355"/>
        <n v="21180.794248094098"/>
        <n v="23510.266765111286"/>
        <n v="18602.740972716052"/>
        <n v="18628.103996777503"/>
        <n v="22974.92439798755"/>
        <n v="21707.623877298611"/>
        <n v="21406.482260305555"/>
        <n v="19888.925821451507"/>
        <n v="20197.799146688285"/>
        <n v="19922.687378117309"/>
        <n v="18880.355712688612"/>
        <n v="25125.250565708833"/>
        <n v="23790.253992151251"/>
        <n v="18891.767334505974"/>
        <n v="21937.121946264113"/>
        <n v="18040.207843086111"/>
        <n v="27404.655594837255"/>
        <n v="21167.937218093772"/>
        <n v="17307.713420390821"/>
        <n v="17703.330287978701"/>
        <n v="23636.570250914676"/>
        <n v="30139.126420142551"/>
        <n v="20931.867505684317"/>
        <n v="16880.034864854977"/>
        <n v="22110.386058432374"/>
        <n v="23379.68017619387"/>
        <n v="20866.138200056314"/>
        <n v="23490.487467494975"/>
        <n v="24612.392877838472"/>
        <n v="18560.081791866498"/>
        <n v="26758.174203904902"/>
        <n v="18389.725176329961"/>
        <n v="21333.2894382913"/>
        <n v="21059.209237877159"/>
        <n v="26388.008715608175"/>
        <n v="23934.42497464093"/>
        <n v="16468.228055037256"/>
        <n v="16808.247563528039"/>
        <n v="14755.39266356551"/>
        <n v="20964.302542908303"/>
        <n v="16872.204437090455"/>
        <n v="19780.030308235117"/>
        <n v="23882.317904869138"/>
        <n v="19082.065326945874"/>
        <n v="16638.154454047937"/>
        <n v="15442.166272581338"/>
        <n v="22037.136111341661"/>
        <n v="23668.099310475362"/>
        <n v="25532.232032521588"/>
        <n v="23668.009364654332"/>
        <n v="19147.890743313314"/>
        <n v="16657.507405625056"/>
        <n v="21580.30757290886"/>
        <n v="23857.322843351212"/>
        <n v="24170.375365877557"/>
        <n v="19999.216055784127"/>
        <n v="24023.507778184907"/>
        <n v="15209.869331474789"/>
        <n v="19378.265772721057"/>
        <n v="19075.345338777242"/>
        <n v="16404.047734139393"/>
        <n v="24427.885876311095"/>
        <n v="23667.929807332886"/>
        <n v="24635.34132741647"/>
        <n v="25714.934633006571"/>
        <n v="15903.030550603748"/>
        <n v="23763.255081699121"/>
        <n v="19015.013146681722"/>
        <n v="16045.902277781479"/>
        <n v="18021.537661285813"/>
        <n v="17829.405669977074"/>
        <n v="17285.586098764543"/>
        <n v="26075.236305145081"/>
        <n v="16295.048582556661"/>
        <n v="17811.734878376359"/>
        <n v="24670.109053513235"/>
        <n v="28629.580908966353"/>
        <n v="24518.534914258962"/>
        <n v="19114.864209609041"/>
        <n v="20987.782811133864"/>
        <n v="24902.193379914901"/>
        <n v="32005.748022685078"/>
        <n v="21623.363415491975"/>
        <n v="21921.371006448237"/>
        <n v="16058.871579048027"/>
        <n v="24615.778668926243"/>
        <n v="18789.180065295674"/>
        <n v="18761.923125292498"/>
        <n v="18788.009296339915"/>
        <n v="20133.104391585654"/>
        <n v="20799.789759584168"/>
        <n v="16189.371042474273"/>
        <n v="16255.987596813164"/>
        <n v="19512.924406780246"/>
        <n v="16613.703715004562"/>
        <n v="16654.705940538319"/>
        <n v="17724.646250221016"/>
        <n v="19879.295077412185"/>
        <n v="24759.8957478257"/>
        <n v="22784.087860823984"/>
        <n v="18882.812347212282"/>
        <n v="18139.075309442098"/>
        <n v="16832.803000860771"/>
        <n v="26594.719641484367"/>
        <n v="21167.933295509461"/>
        <n v="22187.136523394136"/>
        <n v="22498.623857298546"/>
        <n v="20655.588816153129"/>
        <n v="18130.019420179982"/>
        <n v="24635.871504299554"/>
        <n v="19387.573281157835"/>
        <n v="19333.957334779141"/>
        <n v="22381.343324419773"/>
        <n v="17884.580639383039"/>
        <n v="15936.666100901706"/>
        <n v="21153.500838275941"/>
        <n v="18940.466554596307"/>
        <n v="19264.454156198375"/>
        <n v="22822.322448755178"/>
        <n v="21665.237416911008"/>
        <n v="18884.64495697675"/>
        <n v="25804.014363061073"/>
        <n v="21459.448426224444"/>
        <n v="22763.076580996985"/>
        <n v="19085.974332202892"/>
        <n v="21699.454626410337"/>
        <n v="24924.048044491086"/>
        <n v="22762.279246310787"/>
        <n v="20884.944365248575"/>
        <n v="17930.540197990445"/>
        <n v="20549.503911845117"/>
        <n v="17998.143179959057"/>
        <n v="24988.908587451951"/>
        <n v="15800.553585387435"/>
        <n v="17691.432662406478"/>
        <n v="15629.004906121529"/>
        <n v="21293.400952331547"/>
        <n v="26023.22179107778"/>
        <n v="19369.800317070229"/>
        <n v="22757.903762636015"/>
        <n v="18648.672678930117"/>
        <n v="23212.947866419654"/>
        <n v="17429.255804073819"/>
        <n v="24504.349495785613"/>
        <n v="21155.095986959965"/>
        <n v="20284.812881363228"/>
        <n v="25407.689195249975"/>
        <n v="23236.538318174629"/>
        <n v="25614.053206955861"/>
        <n v="17270.750652626302"/>
        <n v="23235.360922956472"/>
        <n v="18955.13083474174"/>
        <n v="21075.827105742374"/>
        <n v="22793.417714627019"/>
        <n v="16740.431684044383"/>
        <n v="22310.465450906977"/>
        <n v="25266.920375535916"/>
        <n v="21648.474964354511"/>
        <n v="24612.088433777728"/>
        <n v="23884.080953553272"/>
        <n v="16744.837291413558"/>
        <n v="24461.925510071993"/>
        <n v="24731.163716327868"/>
        <n v="21947.409965792063"/>
        <n v="24791.608834367078"/>
        <n v="20108.231219836718"/>
        <n v="26305.900847280787"/>
        <n v="17527.979649896453"/>
        <n v="22396.016594667093"/>
        <n v="29391.487512598047"/>
        <n v="25719.082284103511"/>
        <n v="24204.613737536387"/>
        <n v="20740.518402524875"/>
        <n v="20797.954754430215"/>
        <n v="31623.509702551437"/>
        <n v="20219.772322533052"/>
        <n v="21612.159640804635"/>
        <n v="16561.226005526492"/>
        <n v="20899.201844353913"/>
        <n v="19180.79772735322"/>
        <n v="15717.058923160201"/>
        <n v="23639.464537808239"/>
        <n v="21984.277454474199"/>
        <n v="21757.663987779222"/>
        <n v="23958.656524170659"/>
        <n v="19150.096157063232"/>
        <n v="17839.156741971627"/>
        <n v="21799.007971319254"/>
        <n v="14704.823522424083"/>
        <n v="25376.581916841969"/>
        <n v="21963.117712243384"/>
        <n v="24933.89065751624"/>
        <n v="24599.50386589962"/>
        <n v="23560.844392892843"/>
        <n v="19105.280246574828"/>
        <n v="20090.160448890052"/>
        <n v="25109.913445695227"/>
        <n v="17902.719427235501"/>
        <n v="17062.693168920363"/>
        <n v="18174.385816930404"/>
        <n v="18576.331221187902"/>
        <n v="21327.730582587756"/>
        <n v="25325.236941075487"/>
        <n v="19918.064811502962"/>
        <n v="24298.854460657316"/>
        <n v="25474.285672506528"/>
        <n v="22088.737154146664"/>
        <n v="19585.801307665235"/>
        <n v="19694.693556061553"/>
        <n v="18822.599169344634"/>
        <n v="17756.573508207617"/>
        <n v="25992.186701733743"/>
        <n v="16700.811264184074"/>
        <n v="21596.080443952516"/>
        <n v="16265.881879044819"/>
        <n v="30452.6166233488"/>
        <n v="26578.799760879698"/>
        <n v="26340.406483909766"/>
        <n v="25011.844994568277"/>
        <n v="25478.71096498708"/>
        <n v="16788.038848909327"/>
        <n v="16801.072063342945"/>
        <n v="20558.393403444228"/>
        <n v="16292.778995556497"/>
        <n v="28941.227605912318"/>
        <n v="25780.069308679951"/>
        <n v="26626.853999107992"/>
        <n v="19550.603079753073"/>
        <n v="24694.171202063404"/>
        <n v="26913.666987452856"/>
        <n v="28231.736117706496"/>
        <n v="31399.861677711448"/>
        <n v="25988.755802537737"/>
        <n v="21844.141105728213"/>
        <n v="16827.29059816994"/>
        <n v="24733.077086597455"/>
        <n v="24204.793416717788"/>
        <n v="16225.738754241895"/>
        <n v="23782.794378805178"/>
        <n v="15400.054399064633"/>
        <n v="27994.171951680255"/>
        <n v="20361.411721749017"/>
        <n v="22218.608041901498"/>
        <n v="22141.639836453181"/>
        <n v="20498.529008012705"/>
        <n v="31826.05835566653"/>
        <n v="22142.914272423408"/>
        <n v="26600.454619129367"/>
        <n v="19639.578971514948"/>
        <n v="20664.962222465896"/>
        <n v="23027.654606139771"/>
        <n v="21962.684632990931"/>
        <n v="18219.428186417426"/>
        <n v="25973.935425159689"/>
        <n v="21622.274530146911"/>
        <n v="19621.407505002298"/>
        <n v="30318.127016622842"/>
        <n v="18091.013055390486"/>
        <n v="27292.371959508302"/>
        <n v="22572.879013282753"/>
        <n v="16960.56317355375"/>
        <n v="23415.121020231349"/>
        <n v="23251.571032557855"/>
        <n v="16816.374644766747"/>
        <n v="17992.853615905395"/>
        <n v="28139.39234238214"/>
        <n v="21317.166452415597"/>
        <n v="17036.060110675764"/>
        <n v="18142.031422827891"/>
        <n v="21270.088596641974"/>
        <n v="19172.211687782361"/>
        <n v="17301.83786296743"/>
        <n v="26332.793678318245"/>
        <n v="19204.853246515515"/>
        <n v="22917.007590339817"/>
        <n v="26604.720150490295"/>
        <n v="22586.045561310177"/>
        <n v="28077.781924033927"/>
        <n v="20616.167632667053"/>
        <n v="28244.423159429174"/>
        <n v="24235.71479228793"/>
        <n v="26357.216020006283"/>
        <n v="22739.315860768835"/>
        <n v="25762.300925649648"/>
        <n v="18344.175509687506"/>
        <n v="19993.214135529623"/>
        <n v="26892.585873640761"/>
        <n v="31815.834412213615"/>
        <n v="22822.092236930774"/>
        <n v="21513.260319436205"/>
        <n v="29733.437652468463"/>
        <n v="21437.487471971926"/>
        <n v="20969.399095851586"/>
        <n v="27278.203090447543"/>
        <n v="22521.666342693687"/>
        <n v="19375.592782401785"/>
        <n v="14657.686804259722"/>
        <n v="25953.836822381742"/>
        <n v="18661.84597463936"/>
        <n v="26888.170244338246"/>
        <n v="26048.98828407644"/>
        <n v="17699.760265625628"/>
        <n v="22195.47703889247"/>
        <n v="21339.528780815599"/>
        <n v="24827.780596372217"/>
        <n v="18277.613155303661"/>
        <n v="26442.428626792454"/>
        <n v="20474.012985725793"/>
        <n v="25915.302425951744"/>
        <n v="24345.920079341475"/>
        <n v="28365.137965132908"/>
        <n v="19424.675119586322"/>
        <n v="24552.218136521904"/>
        <n v="19567.770371375766"/>
        <n v="23858.841419038516"/>
        <n v="22181.118954633617"/>
        <n v="27178.942076208285"/>
        <n v="18235.788320766609"/>
        <n v="22274.383702750718"/>
        <n v="16830.779793796599"/>
        <n v="24176.819292755041"/>
        <n v="21923.872163376182"/>
        <n v="25726.797844869765"/>
        <n v="22234.175807676573"/>
        <n v="23110.771015883667"/>
        <n v="19247.459123691482"/>
        <n v="23204.765202244111"/>
        <n v="17825.185692152358"/>
        <n v="26426.566798299093"/>
        <n v="20888.907188452024"/>
        <n v="22076.91834976977"/>
        <n v="26218.529986528894"/>
        <n v="16491.41966054634"/>
        <n v="21175.579054548311"/>
        <n v="21003.643719889791"/>
        <n v="23464.465184551642"/>
        <n v="23391.81286259085"/>
        <n v="20041.686092251697"/>
        <n v="26565.988070969346"/>
        <n v="23508.695412697725"/>
        <n v="28231.027568072903"/>
        <n v="17936.477281499672"/>
        <n v="19452.914039996049"/>
        <n v="23095.144092823601"/>
        <n v="25416.838747065471"/>
        <n v="20393.514396034119"/>
        <n v="25691.698937889392"/>
        <n v="26775.018367108893"/>
        <n v="24670.629763738863"/>
        <n v="24051.927252021331"/>
        <n v="22040.843464856185"/>
        <n v="26376.919153680574"/>
        <n v="21994.758672152915"/>
        <n v="24030.129336698305"/>
        <n v="21284.064273297412"/>
        <n v="25185.879032510769"/>
        <n v="16667.84647747704"/>
        <n v="20945.211833542395"/>
        <n v="19064.884377269253"/>
        <n v="20168.638029322599"/>
        <n v="18108.992694064982"/>
        <n v="26689.472249858864"/>
        <n v="25322.77661698806"/>
        <n v="26917.599783305835"/>
        <n v="23381.92667882302"/>
        <n v="22524.2157473562"/>
        <n v="20079.771861979567"/>
        <n v="21284.529444500724"/>
        <n v="22451.107963036036"/>
        <n v="25772.059260954131"/>
        <n v="21962.387426160705"/>
        <n v="22822.661507899018"/>
        <n v="26579.242368108124"/>
        <n v="23933.856986644849"/>
        <n v="16338.197829862494"/>
        <n v="24568.415335584748"/>
        <n v="26937.820827354695"/>
        <n v="19080.063029959718"/>
        <n v="18633.317650846177"/>
        <n v="22497.900133531421"/>
        <n v="29171.40662947587"/>
        <n v="18640.040421987851"/>
        <n v="20497.178981210272"/>
        <n v="24946.19163652198"/>
        <n v="18225.291512985572"/>
        <n v="18491.29470156565"/>
        <n v="26970.266584902667"/>
        <n v="27368.7240181017"/>
        <n v="18549.314260484429"/>
        <n v="30291.929274358226"/>
        <n v="21300.786470077928"/>
        <n v="18433.17624847098"/>
        <n v="26006.780955998482"/>
        <n v="17882.805325939295"/>
        <n v="21362.830818234917"/>
        <n v="23918.787758527633"/>
        <n v="28175.4271303651"/>
        <n v="26501.510961097512"/>
        <n v="18606.218188725972"/>
        <n v="17498.637593337706"/>
        <n v="20345.931974704963"/>
        <n v="20789.593187621715"/>
        <n v="24721.862572650192"/>
        <n v="24906.0805350349"/>
        <n v="22318.112884252769"/>
        <n v="23679.423233565303"/>
        <n v="17543.308011050172"/>
        <n v="21185.023753584341"/>
        <n v="20511.757030596273"/>
        <n v="20508.104779473331"/>
        <n v="23165.045687535476"/>
        <n v="23771.233976938689"/>
        <n v="18136.664121526293"/>
        <n v="21374.145419485361"/>
        <n v="19731.916871620211"/>
        <n v="28407.021536185086"/>
        <n v="30900.802896826659"/>
        <n v="25011.238533696822"/>
        <n v="22555.451478286912"/>
        <n v="26735.808496564394"/>
        <n v="18483.580212251039"/>
        <n v="24785.137966506813"/>
        <n v="16150.575856853715"/>
        <n v="29977.667289526722"/>
        <n v="20718.319675153052"/>
        <n v="21721.519037567239"/>
        <n v="27001.456581678951"/>
        <n v="29853.758779505268"/>
        <n v="21186.6075884813"/>
        <n v="23657.437807390608"/>
        <n v="27390.164120770809"/>
        <n v="26661.951870958826"/>
        <n v="18247.665904018962"/>
        <n v="17780.479553082238"/>
        <n v="26359.387312623727"/>
        <n v="32440.27347876006"/>
        <n v="24617.051093535443"/>
        <n v="18356.42162859967"/>
        <n v="22711.41196661333"/>
        <n v="24868.851533406007"/>
        <n v="25700.921913252358"/>
        <n v="24855.587955271629"/>
        <n v="21874.378832867562"/>
        <n v="21197.319204116022"/>
        <n v="20405.376292045403"/>
        <n v="31110.264017283349"/>
        <n v="29617.400927200604"/>
        <n v="25757.373352739545"/>
        <n v="23332.99056894748"/>
        <n v="21859.088383583607"/>
        <n v="25887.242231658503"/>
        <n v="22965.026725292468"/>
        <n v="26171.893159941788"/>
        <n v="27910.26648273733"/>
        <n v="23188.528646449144"/>
        <n v="22388.004033941375"/>
        <n v="19683.225794020531"/>
        <n v="16317.663633833939"/>
        <n v="16501.547420076513"/>
        <n v="28695.455067554834"/>
        <n v="27942.699847090436"/>
        <n v="21979.834453552317"/>
        <n v="17370.727017499255"/>
        <n v="19004.282916739507"/>
        <n v="21949.345770662389"/>
        <n v="22296.836405396556"/>
        <n v="16381.798903855282"/>
        <n v="18688.286873627392"/>
        <n v="23473.344000943387"/>
        <n v="22737.758345986134"/>
        <n v="25738.659727380389"/>
        <n v="22251.679824476552"/>
        <n v="27731.712893051572"/>
        <n v="18891.044974084638"/>
        <n v="19536.017084504729"/>
        <n v="24536.404541531931"/>
        <n v="26982.727712860127"/>
        <n v="19974.624974755021"/>
        <n v="23268.944817143896"/>
        <n v="24062.74898178989"/>
        <n v="19004.117264895627"/>
        <n v="23836.802097680375"/>
        <n v="26621.183847909117"/>
        <n v="19241.997152052998"/>
        <n v="20413.835955773269"/>
        <n v="25857.803107827516"/>
        <n v="28042.299723118555"/>
        <n v="27239.985571631969"/>
        <n v="21070.053480870254"/>
        <n v="28159.106432826393"/>
        <n v="28613.360409368444"/>
        <n v="26475.709555058267"/>
        <n v="20272.409620690891"/>
        <n v="24428.410866166596"/>
        <n v="28515.945455930028"/>
        <n v="21299.050986478655"/>
        <n v="20960.238779121766"/>
        <n v="21269.136990092731"/>
        <n v="24544.948131727768"/>
        <n v="16416.914267694498"/>
        <n v="25839.156223147085"/>
        <n v="28263.667151352605"/>
        <n v="25958.994522747675"/>
        <n v="16481.587064805328"/>
        <n v="29384.593611038908"/>
        <n v="20386.076652661381"/>
        <n v="25296.364703664065"/>
        <n v="27335.209618575082"/>
        <n v="21170.001340963565"/>
        <n v="31142.310984241489"/>
        <n v="21971.181392177852"/>
        <n v="22850.033409563079"/>
        <n v="16443.003642021551"/>
        <n v="21864.664536396242"/>
        <n v="25524.973960290008"/>
        <n v="28980.873914055945"/>
        <n v="21520.380280877529"/>
        <n v="25655.190497496176"/>
        <n v="28884.375410571083"/>
        <n v="19576.22146959235"/>
        <n v="22352.300224615581"/>
        <n v="20061.375163227982"/>
        <n v="23086.319823302449"/>
        <n v="23904.722299731151"/>
        <n v="19662.692186269589"/>
        <n v="19304.965401427718"/>
        <n v="26898.240643858819"/>
        <n v="20594.669744164217"/>
        <n v="23722.570074350922"/>
        <n v="18814.994253784884"/>
        <n v="23011.985653374697"/>
        <n v="24116.118995026958"/>
        <n v="23686.751543117047"/>
        <n v="17975.095998266534"/>
        <n v="24125.41049951248"/>
        <n v="19917.003274623799"/>
        <n v="27689.327769408541"/>
        <n v="22332.063016219989"/>
        <n v="20717.115727387969"/>
        <n v="22962.117031539325"/>
        <n v="20300.352489477995"/>
        <n v="19393.507050731147"/>
        <n v="26737.070259660191"/>
        <n v="27314.015136370268"/>
        <n v="26818.833118955834"/>
        <n v="20838.406515192506"/>
        <n v="27361.394298170515"/>
        <n v="22999.050184556269"/>
        <n v="27126.001962272239"/>
        <n v="19694.285520726571"/>
        <n v="18991.23566618712"/>
        <n v="22990.931292600948"/>
        <n v="24762.370736802415"/>
        <n v="20026.352203232011"/>
        <n v="22722.536678928576"/>
        <n v="29355.876724234084"/>
        <n v="26241.681723174675"/>
        <n v="24414.987509711966"/>
        <n v="27283.777871282513"/>
        <n v="19599.650869257603"/>
        <n v="22737.961337084904"/>
        <n v="20555.961920478898"/>
        <n v="32674.16202260608"/>
        <n v="34584.264968505478"/>
        <n v="21928.371393174912"/>
        <n v="19972.323133114238"/>
        <n v="22321.642585613794"/>
        <n v="20616.668471516419"/>
        <n v="21721.620914531417"/>
        <n v="20729.2252453455"/>
        <n v="24807.006547435925"/>
        <n v="23615.223155057276"/>
        <n v="20065.972547482594"/>
        <n v="34855.252178660252"/>
        <n v="19731.227509837383"/>
        <n v="25815.725386952014"/>
        <n v="23450.567190271628"/>
        <n v="25825.43682895962"/>
        <n v="21518.870345967054"/>
        <n v="16323.029132280471"/>
        <n v="28913.627070852392"/>
        <n v="22028.621572982011"/>
        <n v="26392.564568374932"/>
        <n v="34831.248941570411"/>
        <n v="26003.47279296309"/>
        <n v="24391.933372229432"/>
        <n v="26024.524212120272"/>
        <n v="19153.032233244321"/>
        <n v="17700.539523107091"/>
        <n v="25693.024194231937"/>
        <n v="29469.901418630136"/>
        <n v="26656.019729346852"/>
        <n v="22775.841608889848"/>
        <n v="19043.391372987418"/>
        <n v="20656.968070950632"/>
        <n v="23216.372558410301"/>
        <n v="27867.497203546456"/>
        <n v="23988.528841945354"/>
        <n v="27132.7139992915"/>
        <n v="22627.826813779899"/>
        <n v="27468.26307742986"/>
        <n v="21592.726518309068"/>
        <n v="22759.753794794313"/>
        <n v="22390.767947364417"/>
        <n v="23067.64140016324"/>
        <n v="20061.968569906152"/>
        <n v="23996.2787054619"/>
        <n v="24082.737838806694"/>
        <n v="21824.346949326082"/>
        <n v="28845.474836825542"/>
        <n v="26943.860664472933"/>
        <n v="28104.830208700201"/>
        <n v="23088.791098648977"/>
        <n v="24306.314731673239"/>
        <n v="22503.852363909344"/>
        <n v="19694.044427725228"/>
        <n v="21564.200127571374"/>
        <n v="21900.838937338511"/>
        <n v="24430.15688138827"/>
        <n v="24932.050351322607"/>
        <n v="26150.035660977301"/>
        <n v="28887.978237623181"/>
        <n v="22623.353974653994"/>
        <n v="22489.511338799173"/>
        <n v="32088.27927067878"/>
        <n v="21998.167340288193"/>
        <n v="22596.232865407968"/>
        <n v="17884.252123303759"/>
        <n v="18202.654077831965"/>
        <n v="20525.694883224332"/>
        <n v="19915.682949920007"/>
        <n v="23086.960271929391"/>
        <n v="23293.556824120769"/>
        <n v="25664.51977278609"/>
        <n v="22157.58037474407"/>
        <n v="22937.952865983214"/>
        <n v="20411.806692102651"/>
        <n v="21239.080149979236"/>
        <n v="20043.016003800371"/>
        <n v="22919.399679864"/>
        <n v="23329.124399610082"/>
        <n v="26937.053036652673"/>
        <n v="19141.595567678694"/>
        <n v="22302.589998722826"/>
        <n v="20213.811935787158"/>
        <n v="24011.246732225121"/>
        <n v="20212.376806020991"/>
        <n v="25672.529436519664"/>
        <n v="21248.938193536484"/>
        <n v="26291.846155610376"/>
        <n v="20844.177145534224"/>
        <n v="20148.138444962624"/>
        <n v="21399.018197094687"/>
        <n v="28635.800216374744"/>
        <n v="20334.024396474182"/>
        <n v="21706.502633257558"/>
        <n v="28604.342730013574"/>
        <n v="19375.014720200641"/>
        <n v="26235.35301830163"/>
        <n v="26330.393563873087"/>
        <n v="24802.181474043438"/>
        <n v="22189.924024284235"/>
        <n v="19361.505647854268"/>
        <n v="23128.514478004163"/>
        <n v="20492.241087449558"/>
        <n v="25401.7871216901"/>
        <n v="27186.404007632267"/>
        <n v="26565.775142695875"/>
        <n v="23018.848835415654"/>
        <n v="27088.519389224639"/>
        <n v="23836.450371970655"/>
        <n v="26814.44045288505"/>
        <n v="21346.76964960328"/>
        <n v="28315.896056227906"/>
        <n v="22515.184332540237"/>
        <n v="25306.963420284093"/>
        <n v="25500.434085844903"/>
        <n v="25392.304990657278"/>
        <n v="23817.494525522976"/>
        <n v="25437.909210310852"/>
        <n v="22606.915216517842"/>
        <n v="21188.713836485975"/>
        <n v="26212.766874849349"/>
        <n v="24840.783036993089"/>
        <n v="29277.628808247991"/>
        <n v="28568.302467609315"/>
        <n v="21769.898704559047"/>
        <n v="21831.614037962601"/>
        <n v="26064.114661152336"/>
        <n v="32486.399614146831"/>
        <n v="25514.492783458722"/>
        <n v="18521.110641215786"/>
        <n v="22598.298684773141"/>
        <n v="24792.225087149174"/>
        <n v="26802.312678541948"/>
        <n v="20427.693264534417"/>
        <n v="21960.431370601349"/>
        <n v="23634.529886029737"/>
        <n v="26207.042043845107"/>
        <n v="21179.131695983346"/>
        <n v="27283.524477770879"/>
        <n v="21777.531696257538"/>
        <n v="23596.668547704608"/>
        <n v="25446.469556644097"/>
        <n v="28922.363582469075"/>
        <n v="22288.571874592148"/>
        <n v="25761.763175211327"/>
        <n v="20682.731906990695"/>
        <n v="22607.491885388685"/>
        <n v="18992.548327650838"/>
        <n v="22695.680217900961"/>
        <n v="26849.164491932046"/>
        <n v="25575.544696494606"/>
        <n v="29337.672328158042"/>
        <n v="18099.410834500643"/>
        <n v="24473.126714154547"/>
        <n v="27049.743912781203"/>
        <n v="22267.523267025816"/>
        <n v="23979.229626124885"/>
        <n v="24312.280278675753"/>
        <n v="27360.640744581451"/>
        <n v="20250.488424421248"/>
        <n v="19594.865103171272"/>
        <n v="21860.427971371162"/>
        <n v="20998.235504201875"/>
        <n v="25157.410014775276"/>
        <n v="24715.860682386967"/>
        <n v="25273.824574307233"/>
        <n v="27387.07407850755"/>
        <n v="23182.141321155628"/>
        <n v="23580.702474408703"/>
        <n v="18628.877987744792"/>
        <n v="22340.214909338709"/>
        <n v="27499.135228292489"/>
        <n v="19518.208664482125"/>
        <n v="27684.751286243616"/>
        <n v="22239.084734093831"/>
        <n v="22841.854804366452"/>
        <n v="25611.344061612224"/>
        <n v="19472.375634630978"/>
        <n v="21238.928748592123"/>
        <n v="23762.481940734328"/>
        <n v="24517.68799903509"/>
        <n v="21628.20244805784"/>
        <n v="21475.832505928127"/>
        <n v="29367.32806306742"/>
        <n v="18203.461931102087"/>
        <n v="24410.067650288314"/>
        <n v="26076.505324703179"/>
        <n v="24045.736048095612"/>
        <n v="24718.325457008566"/>
        <n v="24663.40233047838"/>
        <n v="22512.612469487354"/>
        <n v="26930.550593047072"/>
        <n v="23742.565458565696"/>
        <n v="30344.758755100494"/>
        <n v="18472.091798455469"/>
        <n v="26470.129544677271"/>
        <n v="25600.234623495828"/>
        <n v="18393.814379764684"/>
        <n v="25619.148493014833"/>
        <n v="22255.152600066951"/>
        <n v="21834.232277972573"/>
        <n v="25204.012984520705"/>
        <n v="20533.448958959485"/>
        <n v="19704.917319693996"/>
        <n v="18339.763114795405"/>
        <n v="24663.929173667479"/>
        <n v="20537.935279012065"/>
        <n v="21209.502717929627"/>
        <n v="22793.631665933004"/>
        <n v="22426.729589130184"/>
        <n v="26249.129355173794"/>
        <n v="21247.42761734017"/>
        <n v="26419.703746197229"/>
        <n v="20035.338740729891"/>
        <n v="18234.247337253051"/>
        <n v="22849.646634315031"/>
        <n v="22495.663789176117"/>
        <n v="22561.072686450909"/>
        <n v="25829.199428334574"/>
        <n v="25725.657072366208"/>
        <n v="24891.803253071921"/>
        <n v="17468.020743866029"/>
        <n v="32994.093175980342"/>
        <n v="31175.536547345764"/>
        <n v="30763.22741045048"/>
        <n v="23285.113836657041"/>
        <n v="29416.032111724846"/>
        <n v="21020.452335129601"/>
        <n v="27385.12775535911"/>
        <n v="29876.028957962193"/>
        <n v="18187.340006123763"/>
        <n v="27812.78729874792"/>
        <n v="24188.454750884976"/>
        <n v="29727.550527776526"/>
        <n v="24183.290276281881"/>
        <n v="28818.756558056204"/>
        <n v="27299.613993970619"/>
        <n v="24455.142397036507"/>
        <n v="23247.134476866322"/>
        <n v="21425.325171832548"/>
        <n v="25067.19865329588"/>
        <n v="17856.5826211809"/>
        <n v="29221.576953050317"/>
        <n v="19287.671051177647"/>
        <n v="28949.529152574174"/>
        <n v="22457.595602817346"/>
        <n v="23662.195293482386"/>
        <n v="23468.395638753227"/>
        <n v="24091.803728003717"/>
        <n v="22186.555688432014"/>
        <n v="22446.671309860805"/>
        <n v="30644.913943945732"/>
        <n v="27542.291062597218"/>
        <n v="25457.201481942171"/>
        <n v="22286.897103969819"/>
        <n v="21480.668786924045"/>
        <n v="30949.990402917061"/>
        <n v="24450.949432688158"/>
        <n v="29758.402472980652"/>
        <n v="24871.064151635659"/>
        <n v="22368.195842214704"/>
        <n v="28401.03076006765"/>
        <n v="26492.722803432771"/>
        <n v="23390.76290276878"/>
        <n v="25885.106323056738"/>
        <n v="21714.325504498407"/>
        <n v="25996.840452727592"/>
        <n v="21809.220690311166"/>
        <n v="23961.498631607676"/>
        <n v="21507.71345906729"/>
        <n v="20674.901326856027"/>
        <n v="23754.895317533887"/>
        <n v="21555.303642245541"/>
        <n v="31053.708775669482"/>
        <n v="24139.070418418349"/>
        <n v="20513.911324545425"/>
        <n v="24100.170567061839"/>
        <n v="21894.109563510308"/>
        <n v="29884.268038969469"/>
        <n v="21354.827344324352"/>
        <n v="24390.578324019971"/>
        <n v="26376.916077632632"/>
        <n v="25435.153302329792"/>
        <n v="15450.283911947532"/>
        <n v="25479.609035159756"/>
        <n v="22425.361787389938"/>
        <n v="22697.916991345959"/>
        <n v="24223.257912092278"/>
        <n v="22160.570117094376"/>
        <n v="25283.685563939209"/>
        <n v="36094.316296788391"/>
        <n v="23362.570426024649"/>
        <n v="20143.307828593963"/>
        <n v="21909.15371941603"/>
        <n v="20197.263711196902"/>
        <n v="19594.004692320905"/>
        <n v="24607.954516775215"/>
        <n v="23999.846078348572"/>
        <n v="23585.483969743869"/>
        <n v="21907.809374088687"/>
        <n v="27784.932813196596"/>
        <n v="25753.471126412755"/>
        <n v="28837.479896231333"/>
        <n v="22405.938511649045"/>
        <n v="22912.270424259736"/>
        <n v="20671.721276650784"/>
        <n v="31618.768143089601"/>
        <n v="23422.298635571457"/>
        <n v="25200.693948957498"/>
        <n v="19995.125411321871"/>
        <n v="25848.974576574536"/>
        <n v="20378.014928407818"/>
        <n v="25983.908203562059"/>
        <n v="24624.679062285853"/>
        <n v="22321.410763397726"/>
        <n v="18260.862211768759"/>
        <n v="20360.680124883009"/>
        <n v="27271.455017014254"/>
        <n v="23734.951956652145"/>
        <n v="22674.864259371167"/>
        <n v="19374.573742336899"/>
        <n v="20516.680563026122"/>
        <n v="25195.368728247071"/>
        <n v="25320.256743445963"/>
        <n v="28514.855896118825"/>
        <n v="21707.96183649476"/>
        <n v="25174.008376488964"/>
        <n v="24106.523299567329"/>
        <n v="17675.187559788708"/>
        <n v="26875.708980111656"/>
        <n v="25495.836530480112"/>
        <n v="26240.134565771605"/>
        <n v="24514.377132866433"/>
        <n v="21055.412328870749"/>
        <n v="15633.975783596245"/>
        <n v="21003.20588397163"/>
        <n v="20373.66660995705"/>
        <n v="22926.536444337642"/>
        <n v="21741.550890949889"/>
        <n v="23581.939088080417"/>
        <n v="25974.795866994882"/>
        <n v="21823.062302185754"/>
        <n v="20590.946278718111"/>
        <n v="20395.931131515114"/>
        <n v="21702.825128113294"/>
        <n v="25147.699253875347"/>
        <n v="25201.159098161927"/>
        <n v="24025.356837199175"/>
        <n v="18038.364401453888"/>
        <n v="23589.240898832461"/>
        <n v="23415.071957940821"/>
        <n v="20646.89062805635"/>
        <n v="28240.227576433128"/>
        <n v="22570.543961688832"/>
        <n v="27928.498969316861"/>
        <n v="27675.214852028603"/>
        <n v="27081.26553491933"/>
        <n v="25082.630444919636"/>
        <n v="21188.768133354828"/>
        <n v="24465.699061989319"/>
        <n v="28436.580406768637"/>
        <n v="25035.39969641624"/>
        <n v="22878.522687786332"/>
        <n v="22770.177948186203"/>
        <n v="26674.729351095342"/>
        <n v="21541.335213828723"/>
        <n v="26022.790880456476"/>
        <n v="22614.864389660364"/>
        <n v="19716.938168568435"/>
        <n v="23356.09454774456"/>
        <n v="25560.970180727862"/>
        <n v="23681.844708726192"/>
        <n v="26073.2638355909"/>
        <n v="20021.896438012933"/>
        <n v="22631.725490512141"/>
        <n v="22707.779478347395"/>
        <n v="19635.958127285383"/>
        <n v="24949.131636984945"/>
        <n v="22684.435909457334"/>
        <n v="27700.735087110457"/>
        <n v="21522.837890356492"/>
        <n v="26606.770697633787"/>
        <n v="19508.391739305975"/>
        <n v="19919.916475882463"/>
        <n v="19594.945696605362"/>
        <n v="23072.476527647181"/>
        <n v="19695.549446573179"/>
        <n v="23931.707513822075"/>
        <n v="25520.051442537224"/>
        <n v="25195.793270386715"/>
        <n v="19427.610962184521"/>
        <n v="22106.943139945022"/>
        <n v="22803.212226086092"/>
        <n v="27227.130826060824"/>
        <n v="26796.895198390906"/>
        <n v="24072.299941598212"/>
        <n v="24068.098124935321"/>
        <n v="24681.197468455179"/>
        <n v="25222.508527881557"/>
        <n v="30568.606271413286"/>
        <n v="23454.77141268691"/>
        <n v="27345.440624728366"/>
        <n v="18321.488916116148"/>
        <n v="26744.225534995669"/>
        <n v="25466.72163037807"/>
        <n v="26376.300959760654"/>
        <n v="27851.244628825076"/>
        <n v="25515.13395686162"/>
        <n v="26633.19479511887"/>
        <n v="22398.118516715069"/>
        <n v="30408.404358775573"/>
        <n v="24826.909660564103"/>
        <n v="17218.509353797032"/>
        <n v="22909.921832298038"/>
        <n v="24232.172497993135"/>
        <n v="20711.866241714368"/>
        <n v="20746.491402934887"/>
        <n v="18085.578345670096"/>
        <n v="26552.33736832664"/>
        <n v="25478.108564948328"/>
        <n v="22818.298573506167"/>
        <n v="25624.469531437586"/>
        <n v="26908.765094378523"/>
        <n v="22318.284674472401"/>
        <n v="25002.355943153776"/>
        <n v="24756.596187531872"/>
        <n v="25319.385347019728"/>
        <n v="26578.591958662531"/>
        <n v="22476.613290133108"/>
        <n v="18276.130362500851"/>
        <n v="27235.831726226377"/>
        <n v="22903.131905733604"/>
        <n v="26555.514574004883"/>
        <n v="29782.848699423121"/>
        <n v="20790.130513649383"/>
        <n v="17957.029012712243"/>
        <n v="21947.095224796907"/>
        <n v="30564.287654074644"/>
        <n v="22621.007312623413"/>
        <n v="22244.549107174469"/>
        <n v="25585.648802441203"/>
        <n v="23379.445794124244"/>
        <n v="22716.755577171578"/>
        <n v="21003.629954493757"/>
        <n v="26293.93575872534"/>
        <n v="17222.331054898365"/>
        <n v="24079.833295032393"/>
        <n v="24897.488123827632"/>
        <n v="24510.4498576769"/>
        <n v="19416.795932189507"/>
        <n v="22997.863230405976"/>
        <n v="35284.383396962403"/>
        <n v="30640.704389941162"/>
        <n v="25183.268313238768"/>
        <n v="15305.088901493342"/>
        <n v="26960.150266960907"/>
        <n v="23818.487446817944"/>
        <n v="24117.627132660931"/>
        <n v="29573.406991472115"/>
        <n v="35588.986174893136"/>
        <n v="23339.643435034959"/>
        <n v="20328.500940467828"/>
        <n v="30321.766351420109"/>
        <n v="23013.194180533996"/>
        <n v="36169.731688595304"/>
        <n v="24257.95144441889"/>
        <n v="24559.142313880435"/>
        <n v="34437.602429582774"/>
        <n v="19425.288650214457"/>
        <n v="24236.80875667528"/>
        <n v="21569.239401955492"/>
        <n v="17775.750964067025"/>
        <n v="29615.415859066892"/>
        <n v="22924.01238354206"/>
        <n v="23638.104612593899"/>
        <n v="20960.950341401702"/>
        <n v="24182.508507971892"/>
        <n v="31224.335108729574"/>
        <n v="19635.236573766982"/>
        <n v="24054.094570244484"/>
        <n v="21194.620540055657"/>
        <n v="24088.186617857045"/>
        <n v="23549.853818116513"/>
        <n v="21123.144590718533"/>
        <n v="25764.263543510966"/>
        <n v="25764.470404994303"/>
        <n v="24228.502033495366"/>
        <n v="18363.177799365327"/>
        <n v="25968.816960777571"/>
        <n v="21764.625767369012"/>
        <n v="23944.749191679843"/>
        <n v="23790.251871739049"/>
        <n v="20482.86636460372"/>
        <n v="26666.414232938845"/>
        <n v="28946.617318109107"/>
        <n v="23470.86991170554"/>
        <n v="28502.066266508213"/>
        <n v="21275.881822417967"/>
        <n v="24216.015046742388"/>
        <n v="33746.241225228405"/>
        <n v="21619.076385939556"/>
        <n v="28719.860017433719"/>
        <n v="23807.531760780948"/>
        <n v="20321.2050105298"/>
        <n v="20905.764836064303"/>
        <n v="24086.776416846005"/>
        <n v="28484.858959884114"/>
        <n v="18159.382053133213"/>
        <n v="29364.861179141022"/>
        <n v="22759.361266245411"/>
        <n v="26862.143271311448"/>
        <n v="23128.274844151794"/>
        <n v="22748.109689655976"/>
        <n v="23774.46045671418"/>
        <n v="24644.068731507617"/>
        <n v="31665.575058703384"/>
        <n v="28783.021814411717"/>
        <n v="30861.749963966871"/>
        <n v="23330.688884919338"/>
        <n v="26865.144294430822"/>
        <n v="28679.56640136681"/>
        <n v="20987.640749686398"/>
        <n v="26868.201043810957"/>
        <n v="24512.202470456177"/>
        <n v="22158.701542289862"/>
        <n v="27726.736748016177"/>
        <n v="22011.734193371813"/>
        <n v="23743.144521730213"/>
        <n v="24008.108954548428"/>
        <n v="22506.299459313555"/>
        <n v="22286.009095831545"/>
        <n v="34997.567536308663"/>
        <n v="28721.134705103595"/>
        <n v="22414.990972672593"/>
        <n v="24156.018114626495"/>
        <n v="28979.229557798481"/>
        <n v="36033.07764813651"/>
        <n v="22547.144159022409"/>
        <n v="31021.506642446438"/>
        <n v="34739.376184781322"/>
        <n v="25150.195413631096"/>
        <n v="24319.74081618755"/>
        <n v="21982.680210854403"/>
        <n v="27194.363322893772"/>
        <n v="29888.748801442009"/>
        <n v="30852.110868813052"/>
        <n v="19452.989466123763"/>
        <n v="22615.684397882738"/>
        <n v="26697.817219264172"/>
        <n v="24723.564025402618"/>
        <n v="25017.145079567526"/>
        <n v="23928.443082071775"/>
        <n v="24929.924772896826"/>
        <n v="22047.036980866735"/>
        <n v="19526.481186690758"/>
        <n v="29423.238610197684"/>
        <n v="32916.08390440495"/>
        <n v="25639.65147236496"/>
        <n v="20315.577149628702"/>
        <n v="20541.181177642586"/>
        <n v="29201.167490557884"/>
        <n v="20770.144973238788"/>
        <n v="18868.550810820729"/>
        <n v="24191.956815532718"/>
        <n v="27424.949995914561"/>
        <n v="31734.473346687842"/>
        <n v="24292.382130768779"/>
        <n v="18874.306331174666"/>
        <n v="23265.29242507938"/>
        <n v="29073.53365966968"/>
        <n v="33646.332986151145"/>
        <n v="24045.856161267449"/>
        <n v="28381.591480848758"/>
        <n v="32492.139713638277"/>
        <n v="26320.380017062882"/>
        <n v="20256.707631438218"/>
        <n v="26047.706736018685"/>
        <n v="23761.890453503893"/>
        <n v="32046.280698134855"/>
        <n v="30666.422843991193"/>
        <n v="29899.740864866824"/>
        <n v="32043.870990741216"/>
        <n v="24044.56596483085"/>
        <n v="25788.880352798573"/>
        <n v="25219.966513448511"/>
        <n v="18472.602884889195"/>
        <n v="24217.7404519677"/>
        <n v="21726.778749391702"/>
        <n v="19471.103120571603"/>
        <n v="24401.347218512736"/>
        <n v="23478.013890013059"/>
        <n v="22262.871959185948"/>
        <n v="26903.178691120676"/>
        <n v="29607.267989627206"/>
        <n v="20397.582186348682"/>
        <n v="23252.461103005509"/>
        <n v="26522.887176806194"/>
        <n v="28393.873526085616"/>
        <n v="26287.170088636183"/>
        <n v="19608.236146414092"/>
        <n v="23219.008047710791"/>
        <n v="18716.317805389259"/>
        <n v="21861.942981142522"/>
        <n v="25056.753454866845"/>
        <n v="21262.427023144552"/>
        <n v="24043.799609143083"/>
        <n v="33186.380684295189"/>
        <n v="26628.314352162502"/>
        <n v="20851.556500866503"/>
        <n v="30059.61424426638"/>
        <n v="26242.393755916506"/>
        <n v="25446.707797522165"/>
        <n v="24516.064712092153"/>
        <n v="22267.763575062534"/>
        <n v="23682.205802404933"/>
        <n v="26421.485716441784"/>
        <n v="18303.569301848547"/>
        <n v="24723.511230438056"/>
        <n v="23439.651106210666"/>
        <n v="20858.741700444738"/>
        <n v="28953.173240350137"/>
        <n v="27454.694171802843"/>
        <n v="21054.620653793776"/>
        <n v="26280.724934452348"/>
        <n v="23237.744604614265"/>
        <n v="27062.318494183524"/>
        <n v="22020.919783772373"/>
        <n v="29178.622659932844"/>
        <n v="25452.215429189728"/>
        <n v="20851.654392123943"/>
        <n v="22018.965374590527"/>
        <n v="25544.443312790794"/>
        <n v="25009.52185168651"/>
        <n v="19850.06551675489"/>
        <n v="23798.466186603338"/>
        <n v="23882.286331963882"/>
        <n v="24755.779123859138"/>
        <n v="26996.838208427216"/>
        <n v="20698.65530925928"/>
        <n v="26021.669481323661"/>
        <n v="29216.792561129085"/>
        <n v="29672.214959269542"/>
        <n v="20881.650832136034"/>
        <n v="31411.909531578956"/>
        <n v="22316.041689736947"/>
        <n v="25877.559540794318"/>
        <n v="26888.835954815539"/>
        <n v="26324.828581191181"/>
        <n v="22694.736232134674"/>
        <n v="23568.235537945253"/>
        <n v="27137.261484339"/>
        <n v="27499.927086757067"/>
        <n v="22486.69118797352"/>
        <n v="24724.681459939184"/>
        <n v="26249.694233279832"/>
        <n v="24030.398843106461"/>
        <n v="23201.234218202891"/>
        <n v="29970.227579219489"/>
        <n v="19873.062094536472"/>
        <n v="30028.21256204963"/>
        <n v="21158.587771455732"/>
        <n v="27540.325927355967"/>
        <n v="23213.211135149515"/>
        <n v="27491.818111414785"/>
        <n v="29465.069157911803"/>
        <n v="26415.61540598375"/>
        <n v="25010.826646499772"/>
        <n v="18385.166808460326"/>
        <n v="24542.58071916299"/>
        <n v="22684.843972240087"/>
        <n v="26341.003898592677"/>
        <n v="26173.435881059664"/>
        <n v="22196.953286654705"/>
        <n v="24673.371781358663"/>
        <n v="20764.071346407662"/>
        <n v="24158.211229048684"/>
        <n v="21394.132704395688"/>
        <n v="22612.637362784193"/>
        <n v="20487.816336575819"/>
        <n v="27437.807710596677"/>
        <n v="26500.932017841707"/>
        <n v="21310.039829878107"/>
        <n v="29705.261131143059"/>
        <n v="21317.759519153376"/>
        <n v="29641.528205730796"/>
        <n v="24702.072558613985"/>
        <n v="23814.140248524054"/>
        <n v="24481.594683008156"/>
        <n v="29404.880730132809"/>
        <n v="23381.600095081991"/>
        <n v="22482.107385731633"/>
        <n v="24566.581469967365"/>
        <n v="26339.314005292581"/>
        <n v="27039.682893384128"/>
        <n v="25554.977280686024"/>
        <n v="17203.536581007906"/>
        <n v="22939.410467565078"/>
        <n v="27080.137155030079"/>
        <n v="26522.614427466804"/>
        <n v="27585.696565666876"/>
        <n v="21320.966104982883"/>
        <n v="22013.174333752824"/>
        <n v="26930.991524458706"/>
        <n v="28723.417358579252"/>
        <n v="21110.468965581258"/>
        <n v="25058.328074138502"/>
        <n v="31945.792609684264"/>
        <n v="24717.048682969751"/>
        <n v="27630.795981533971"/>
        <n v="21248.092516491335"/>
        <n v="32163.937586020336"/>
        <n v="23689.031555833088"/>
        <n v="24233.250739528092"/>
        <n v="22106.395032016189"/>
        <n v="26427.75715849781"/>
        <n v="24335.634014607425"/>
        <n v="29352.545401697469"/>
        <n v="28815.781953783717"/>
        <n v="25554.695275329035"/>
        <n v="24841.612208084553"/>
        <n v="24101.157611827108"/>
        <n v="27670.64824278454"/>
        <n v="22874.642879449315"/>
        <n v="25157.053878619576"/>
        <n v="21720.43791528749"/>
        <n v="25509.999648867968"/>
        <n v="23479.83879559565"/>
        <n v="23093.355262868739"/>
        <n v="22964.458972549222"/>
        <n v="23136.226862268439"/>
        <n v="26873.299933361268"/>
        <n v="22122.536223725048"/>
        <n v="28470.370118250361"/>
        <n v="25454.950600302182"/>
        <n v="36916.989521913107"/>
        <n v="26995.33977328055"/>
        <n v="25632.135614685682"/>
        <n v="25705.762059356097"/>
        <n v="24827.494275214904"/>
        <n v="21753.619162428935"/>
        <n v="22257.250804817661"/>
        <n v="23059.050548485669"/>
        <n v="23537.83256463406"/>
        <n v="26422.357627941554"/>
        <n v="22754.342192123753"/>
        <n v="23142.262493031692"/>
        <n v="27670.332780965844"/>
        <n v="20987.593035663471"/>
        <n v="33404.424318008765"/>
        <n v="23280.057897227252"/>
        <n v="26787.301232707083"/>
        <n v="28229.943144682962"/>
        <n v="23092.895811477942"/>
        <n v="23485.136886898832"/>
        <n v="22866.024839828013"/>
        <n v="30005.757399223057"/>
        <n v="21937.06167092473"/>
        <n v="25772.912396579242"/>
        <n v="27828.964657164819"/>
        <n v="22578.353535214705"/>
        <n v="22127.960018782087"/>
        <n v="20328.178952797654"/>
        <n v="25071.657927433305"/>
        <n v="20555.754829903115"/>
        <n v="23030.569883856424"/>
        <n v="26390.157676886578"/>
        <n v="21775.59537331371"/>
        <n v="19346.398970611121"/>
        <n v="27498.887557307906"/>
        <n v="26275.032212854203"/>
        <n v="24526.831558574911"/>
        <n v="28136.645367077421"/>
        <n v="25882.229755895758"/>
        <n v="32570.881115020406"/>
        <n v="22610.030765460855"/>
        <n v="23059.026679413724"/>
        <n v="31999.523511380434"/>
        <n v="26258.198804948737"/>
        <n v="24647.602742006464"/>
        <n v="23936.461540219305"/>
        <n v="22653.985474834746"/>
        <n v="28246.99859275467"/>
        <n v="29626.579204938451"/>
        <n v="22018.741951552805"/>
        <n v="20205.141721961318"/>
        <n v="24436.903886453514"/>
        <n v="23146.929454526944"/>
        <n v="25793.56541647514"/>
        <n v="24441.113344051555"/>
        <n v="25538.400046338214"/>
        <n v="19021.935548637535"/>
        <n v="32195.907673317317"/>
        <n v="23629.753344792236"/>
        <n v="23896.644157901781"/>
        <n v="21271.143196530898"/>
        <n v="26769.14298496467"/>
        <n v="24921.259292877407"/>
        <n v="20676.017702044621"/>
        <n v="29154.948281186964"/>
        <n v="26123.629823189767"/>
        <n v="24352.33371759926"/>
        <n v="30615.377152598056"/>
        <n v="18947.368510364064"/>
        <n v="25964.03316072081"/>
        <n v="24785.871204019979"/>
        <n v="25654.868736498593"/>
        <n v="29270.836900485188"/>
        <n v="35774.636782509668"/>
        <n v="26943.981976489478"/>
        <n v="23007.716307412029"/>
        <n v="23002.253921711443"/>
        <n v="24480.832679910058"/>
        <n v="25226.100902308288"/>
        <n v="28458.493924905069"/>
        <n v="28438.88773389269"/>
        <n v="34247.631430136607"/>
        <n v="22262.276242176857"/>
        <n v="22162.053905236433"/>
        <n v="27746.21249843296"/>
        <n v="24891.258526947568"/>
        <n v="23911.257480311015"/>
        <n v="30174.032652888047"/>
        <n v="26060.049646077154"/>
        <n v="23022.181054121356"/>
        <n v="25049.636971964552"/>
        <n v="23343.721363804903"/>
        <n v="24340.94377490232"/>
        <n v="27668.580877749861"/>
        <n v="25083.072509863723"/>
        <n v="25101.076594473023"/>
        <n v="21327.734867953634"/>
        <n v="29690.89881026377"/>
        <n v="26348.703025032588"/>
        <n v="26676.483351505798"/>
        <n v="22939.899774806359"/>
        <n v="24002.337198645895"/>
        <n v="21824.754204417928"/>
        <n v="27945.407651155052"/>
        <n v="31575.466759989478"/>
        <n v="26291.849567051951"/>
        <n v="27647.16547441683"/>
        <n v="23842.521259141991"/>
        <n v="22649.244564071654"/>
        <n v="24746.965803264295"/>
        <n v="20968.161938350902"/>
        <n v="29987.615278559162"/>
        <n v="22807.134629506902"/>
        <n v="34060.511315586526"/>
        <n v="31704.653382068846"/>
        <n v="23549.822781795658"/>
        <n v="25731.824418730332"/>
        <n v="25863.976614401199"/>
        <n v="26763.273196632948"/>
        <n v="24685.092008558699"/>
        <n v="30342.177622756739"/>
        <n v="29582.710349167173"/>
        <n v="26214.776756909887"/>
        <n v="21680.329123363383"/>
        <n v="22015.112516109366"/>
        <n v="27398.427521169102"/>
        <n v="32902.429451713782"/>
        <n v="34274.088528497734"/>
        <n v="31839.374821245601"/>
        <n v="23822.570774542924"/>
        <n v="23087.599722613686"/>
        <n v="25373.397880273733"/>
        <n v="25375.321688784163"/>
        <n v="24770.485070438746"/>
        <n v="26283.88821938205"/>
        <n v="26576.590165089936"/>
        <n v="29100.179685137973"/>
        <n v="23664.033559463613"/>
        <n v="28532.846644807352"/>
        <n v="24893.732613268607"/>
        <n v="32750.156593940636"/>
        <n v="36802.4235164415"/>
        <n v="22785.670869317015"/>
        <n v="23147.938736109722"/>
        <n v="26732.137365805622"/>
        <n v="25373.317719799099"/>
        <n v="22913.430021406097"/>
        <n v="20011.218418202312"/>
        <n v="29963.837345102475"/>
        <n v="32352.588945523432"/>
        <n v="30231.168867536704"/>
        <n v="27307.162656694738"/>
        <n v="21423.822938671005"/>
        <n v="29704.528820359497"/>
        <n v="25366.204338201333"/>
        <n v="21864.922404060373"/>
        <n v="28846.59170511015"/>
        <n v="26389.328418675035"/>
        <n v="26373.015516177664"/>
        <n v="25259.988848706267"/>
        <n v="22628.780949065436"/>
        <n v="29008.602039111367"/>
        <n v="24798.509159725385"/>
        <n v="21315.055155727827"/>
        <n v="29844.923810114433"/>
        <n v="25966.619092422086"/>
        <n v="29909.813996864992"/>
        <n v="22264.341528242108"/>
        <n v="26967.704146065138"/>
        <n v="21112.254921653323"/>
        <n v="33401.431129626246"/>
        <n v="23641.030712466461"/>
        <n v="25305.130217804417"/>
        <n v="21527.793104497447"/>
        <n v="25165.291757344767"/>
        <n v="31734.835141238509"/>
        <n v="26756.502779361217"/>
        <n v="22878.811024328152"/>
        <n v="25349.919544864191"/>
        <n v="28102.541319653061"/>
        <n v="25040.425959286451"/>
        <n v="24548.456991587689"/>
        <n v="21739.074708442469"/>
        <n v="33856.76986517285"/>
        <n v="26396.366171433125"/>
        <n v="21747.681501681302"/>
        <n v="22380.658437898433"/>
        <n v="22055.840853440764"/>
        <n v="24145.875653121777"/>
        <n v="20944.164219346458"/>
        <n v="22871.46086200661"/>
        <n v="20789.006439179408"/>
        <n v="30622.264047889112"/>
        <n v="26188.96114279818"/>
        <n v="29935.276674725974"/>
        <n v="30565.947016798025"/>
        <n v="20785.463138550989"/>
        <n v="29625.451567837004"/>
        <n v="24436.171381997185"/>
        <n v="24405.462315305558"/>
        <n v="26625.435740795401"/>
        <n v="23536.050182045245"/>
        <n v="37777.396343216511"/>
        <n v="31385.499556911247"/>
        <n v="20387.471145601703"/>
        <n v="24763.257794467525"/>
        <n v="25161.184432634818"/>
        <n v="27007.528758269975"/>
        <n v="27287.006459203287"/>
        <n v="22875.568580246938"/>
        <n v="25277.366154012478"/>
        <n v="24853.772812782554"/>
        <n v="26062.722715272776"/>
        <n v="31097.935657535651"/>
        <n v="24889.041079522285"/>
        <n v="31195.887477202574"/>
        <n v="27885.139076786163"/>
        <n v="26541.246053910163"/>
        <n v="22725.448246599255"/>
        <n v="23990.398600983088"/>
        <n v="26875.630225948156"/>
        <n v="24819.297789821689"/>
        <n v="28872.550708615116"/>
        <n v="24528.524494899713"/>
        <n v="24975.932752449706"/>
        <n v="28074.649126173837"/>
        <n v="21677.69568973799"/>
        <n v="30885.211081748897"/>
        <n v="23938.604935322976"/>
        <n v="29271.574921305335"/>
        <n v="27829.938793513869"/>
        <n v="29350.548624629813"/>
        <n v="25828.081637230756"/>
        <n v="26983.767706423481"/>
        <n v="23315.182468671992"/>
        <n v="29846.987318361742"/>
        <n v="21621.248975503058"/>
        <n v="24524.584185270636"/>
        <n v="32694.034589544241"/>
        <n v="26096.033267960058"/>
        <n v="27835.27726229142"/>
        <n v="23774.557680786405"/>
        <n v="28945.88392352669"/>
        <n v="24548.050256869079"/>
        <n v="26399.989115926172"/>
        <n v="24857.197123379905"/>
        <n v="26553.205579649893"/>
        <n v="23711.009815991387"/>
        <n v="33496.289300589277"/>
        <n v="29126.493464012281"/>
        <n v="22434.802526676227"/>
        <n v="28826.340179196715"/>
        <n v="30674.837202819774"/>
        <n v="26357.255043913548"/>
        <n v="30132.684104102893"/>
        <n v="24756.384439122801"/>
        <n v="30786.282091444478"/>
        <n v="17043.069450241514"/>
        <n v="24104.400524387424"/>
        <n v="26565.212030240255"/>
        <n v="22597.750434575963"/>
        <n v="27487.839670166777"/>
        <n v="30407.766275528153"/>
        <n v="25103.141490390382"/>
        <n v="30335.067302822066"/>
        <n v="24028.970320117063"/>
        <n v="25620.18199188065"/>
        <n v="29782.827023286671"/>
        <n v="27251.990211593467"/>
        <n v="24623.903588803812"/>
        <n v="25503.855020539519"/>
        <n v="22207.124862953871"/>
        <n v="30017.839027094047"/>
        <n v="29251.354445688958"/>
        <n v="33337.944406056413"/>
        <n v="29418.13916036535"/>
        <n v="26661.399250454317"/>
        <n v="24413.55858534262"/>
        <n v="24290.91399681252"/>
        <n v="25749.089380992678"/>
        <n v="21768.250382119204"/>
        <n v="34080.936493020774"/>
        <n v="28823.821895920122"/>
        <n v="26902.137049286324"/>
        <n v="31028.97701561539"/>
        <n v="24614.942839817057"/>
        <n v="28769.857968669992"/>
        <n v="17666.260250136605"/>
        <n v="24469.841310031301"/>
        <n v="20777.168942503158"/>
        <n v="23656.214560056476"/>
        <n v="27271.193279702493"/>
        <n v="22081.408209567264"/>
        <n v="30974.158369100573"/>
        <n v="25223.496733075652"/>
        <n v="32139.96474292241"/>
        <n v="17645.324522495277"/>
        <n v="28728.748616006465"/>
        <n v="25815.500972507642"/>
        <n v="25320.461476574874"/>
        <n v="28891.528393374523"/>
        <n v="28647.959645375977"/>
        <n v="29202.810118267687"/>
        <n v="20801.626859214724"/>
        <n v="29611.098578745936"/>
        <n v="25211.64045528703"/>
        <n v="31152.138811790934"/>
        <n v="31028.821628057733"/>
        <n v="25458.612506528592"/>
        <n v="27371.516358144592"/>
        <n v="24765.999913586918"/>
        <n v="26446.77773863199"/>
        <n v="28515.161801719238"/>
        <n v="26602.48119989402"/>
        <n v="29577.804303611592"/>
        <n v="26762.488740800403"/>
        <n v="19865.855899232876"/>
        <n v="26019.858164355432"/>
        <n v="30057.635280236544"/>
        <n v="25437.682096081047"/>
        <n v="22636.778576242803"/>
        <n v="34561.806789776791"/>
        <n v="24319.672725584336"/>
        <n v="31745.221976318455"/>
        <n v="33262.152764080914"/>
        <n v="26883.434354512665"/>
        <n v="22643.765306290181"/>
        <n v="24269.737107202054"/>
        <n v="29028.035922791445"/>
        <n v="27942.832858455549"/>
        <n v="27054.997415892205"/>
        <n v="26515.331135124365"/>
        <n v="27554.403565727327"/>
        <n v="34754.048959197287"/>
        <n v="30921.191978468483"/>
        <n v="27872.760377575887"/>
        <n v="34595.829017223834"/>
        <n v="22866.922817341987"/>
        <n v="26118.462227520129"/>
        <n v="31483.122692543438"/>
        <n v="31781.229453611122"/>
        <n v="26305.698931202987"/>
        <n v="22260.645126841129"/>
        <n v="26533.275959386538"/>
        <n v="31677.667489596326"/>
        <n v="25596.700193088131"/>
        <n v="34872.193802784946"/>
        <n v="17586.716044221124"/>
        <n v="25891.461028290149"/>
        <n v="22773.05704400879"/>
        <n v="32208.323075005734"/>
        <n v="26364.315059967525"/>
        <n v="34585.040523844102"/>
        <n v="28395.46801561004"/>
        <n v="25573.650958434882"/>
        <n v="22502.885118838811"/>
        <n v="21098.380165106257"/>
        <n v="24553.426972678455"/>
        <n v="24355.415198196584"/>
        <n v="26994.990464491679"/>
        <n v="37077.947775859902"/>
        <n v="29552.507192867473"/>
        <n v="20332.120709835552"/>
        <n v="30569.516301462732"/>
        <n v="24712.126982802165"/>
        <n v="23254.347608611341"/>
        <n v="25393.450900277479"/>
        <n v="23233.862242936273"/>
        <n v="22881.701372887826"/>
        <n v="26930.75557293529"/>
        <n v="30601.102669767959"/>
        <n v="27081.155484811967"/>
        <n v="25008.981153696754"/>
        <n v="30574.596789238749"/>
        <n v="26968.641095748866"/>
        <n v="26795.546451140104"/>
        <n v="31529.871164666831"/>
        <n v="20218.142067579683"/>
        <n v="32023.082206727417"/>
        <n v="23506.627177057959"/>
        <n v="23552.340055875575"/>
        <n v="28352.480556507624"/>
        <n v="24963.507810963474"/>
        <n v="27023.790413776427"/>
        <n v="29319.986220725739"/>
        <n v="32375.18049470062"/>
        <n v="28624.660241290254"/>
        <n v="25441.543979176298"/>
        <n v="27060.527253751534"/>
        <n v="35918.676793143743"/>
        <n v="20909.65137673376"/>
        <n v="31967.221147851862"/>
        <n v="24139.48135581904"/>
        <n v="28606.741350362063"/>
        <n v="31009.293069313717"/>
        <n v="28215.41529708913"/>
        <n v="23474.656993702185"/>
        <n v="17755.382883866463"/>
        <n v="31955.983138990301"/>
        <n v="30608.474310945418"/>
        <n v="23319.594572109785"/>
        <n v="31856.99310363457"/>
        <n v="26554.825921171901"/>
        <n v="28413.2174869062"/>
        <n v="28421.70879614279"/>
        <n v="35901.661863771493"/>
        <n v="32809.711677434847"/>
        <n v="28527.570161402695"/>
        <n v="38704.579475257939"/>
        <n v="38278.183671954612"/>
        <n v="34040.495588150057"/>
        <n v="32505.359218306345"/>
        <n v="28532.079264570126"/>
        <n v="28669.205258827023"/>
        <n v="28553.485750178828"/>
        <n v="24418.918121321844"/>
        <n v="32665.906424021396"/>
        <n v="24496.498015453984"/>
        <n v="32049.001529235607"/>
        <n v="18266.387694179692"/>
        <n v="22449.370617405322"/>
        <n v="33051.388514074679"/>
        <n v="26982.877070282058"/>
        <n v="36814.336142805034"/>
        <n v="29883.897024229231"/>
        <n v="35032.130880272205"/>
        <n v="37189.812511706165"/>
        <n v="26899.851792601385"/>
        <n v="30637.540208185779"/>
        <n v="30625.996487029843"/>
        <n v="21797.416472925739"/>
        <n v="34300.367324649313"/>
        <n v="33189.767137958792"/>
        <n v="30818.04966651434"/>
        <n v="23608.992116475318"/>
        <n v="25832.069573712502"/>
        <n v="22469.666843441566"/>
        <n v="29038.391241357072"/>
        <n v="29348.468646061403"/>
        <n v="26264.687348834872"/>
        <n v="29773.311695260745"/>
        <n v="24226.858941722548"/>
        <n v="29016.860695165189"/>
        <n v="28946.714262129506"/>
        <n v="28860.458914372961"/>
        <n v="29156.504931052506"/>
        <n v="30456.970640472759"/>
        <n v="30606.717328673592"/>
        <n v="24868.5954991826"/>
        <n v="37292.036257115768"/>
        <n v="22913.570390852106"/>
        <n v="28958.407391738245"/>
        <n v="27450.858599307503"/>
        <n v="28600.841466962003"/>
        <n v="29615.579311699774"/>
        <n v="29281.356607021677"/>
        <n v="31023.620190219808"/>
        <n v="22696.414208563972"/>
        <n v="37717.865699738024"/>
        <n v="23141.282832544151"/>
        <n v="33907.237267620309"/>
        <n v="22242.957070400276"/>
        <n v="28650.37294117971"/>
        <n v="29186.747593880264"/>
        <n v="36445.571732908342"/>
        <n v="28727.035361301143"/>
        <n v="32082.534684809074"/>
        <n v="31290.446019810341"/>
        <n v="33565.54497484475"/>
        <n v="23348.061025730356"/>
        <n v="28239.500240942049"/>
        <n v="28739.068798379856"/>
        <n v="19047.892814909559"/>
        <n v="26523.502923594453"/>
        <n v="28692.467146277646"/>
        <n v="27287.907050110607"/>
        <n v="28170.90114016095"/>
        <n v="32874.498012327436"/>
        <n v="21424.376326040769"/>
        <n v="29525.578970849463"/>
        <n v="24260.294815839388"/>
        <n v="26650.755357577065"/>
        <n v="27978.561786287926"/>
        <n v="34098.672854790821"/>
        <n v="22869.830401432715"/>
        <n v="28433.709102076962"/>
        <n v="30347.122890377021"/>
        <n v="33575.962915060685"/>
        <n v="32343.682818565605"/>
        <n v="27154.427397068652"/>
        <n v="28943.667395713172"/>
        <n v="22248.345810350249"/>
        <n v="29149.472400414488"/>
        <n v="35228.258033896498"/>
        <n v="26915.129457759031"/>
        <n v="22889.094101442795"/>
        <n v="19496.175888336234"/>
        <n v="23093.184773988607"/>
        <n v="33883.049836621918"/>
        <n v="28362.676118463889"/>
        <n v="28861.908738316903"/>
        <n v="28668.260090755692"/>
        <n v="27504.114004449275"/>
        <n v="27836.849518540745"/>
        <n v="33207.38241913254"/>
        <n v="27761.120225186351"/>
        <n v="29195.120902605169"/>
        <n v="27451.292654617606"/>
        <n v="24755.30970341733"/>
        <n v="27249.12699073875"/>
        <n v="30717.02603237555"/>
        <n v="30123.464195274384"/>
        <n v="29800.12816008876"/>
        <n v="30137.795342521949"/>
        <n v="26452.255833266285"/>
        <n v="28726.216809660418"/>
        <n v="34693.965776743571"/>
        <n v="26539.423609403566"/>
        <m/>
      </sharedItems>
      <fieldGroup base="0">
        <rangePr autoStart="0" autoEnd="0" startNum="8000" endNum="38000" groupInterval="1000"/>
        <groupItems count="32">
          <s v="&lt;8000 or (blank)"/>
          <s v="8000-9000"/>
          <s v="9000-10000"/>
          <s v="10000-11000"/>
          <s v="11000-12000"/>
          <s v="12000-13000"/>
          <s v="13000-14000"/>
          <s v="14000-15000"/>
          <s v="15000-16000"/>
          <s v="16000-17000"/>
          <s v="17000-18000"/>
          <s v="18000-19000"/>
          <s v="19000-20000"/>
          <s v="20000-21000"/>
          <s v="21000-22000"/>
          <s v="22000-23000"/>
          <s v="23000-24000"/>
          <s v="24000-25000"/>
          <s v="25000-26000"/>
          <s v="26000-27000"/>
          <s v="27000-28000"/>
          <s v="28000-29000"/>
          <s v="29000-30000"/>
          <s v="30000-31000"/>
          <s v="31000-32000"/>
          <s v="32000-33000"/>
          <s v="33000-34000"/>
          <s v="34000-35000"/>
          <s v="35000-36000"/>
          <s v="36000-37000"/>
          <s v="37000-38000"/>
          <s v="&gt;38000"/>
        </groupItems>
      </fieldGroup>
    </cacheField>
    <cacheField name="Iterations" numFmtId="0">
      <sharedItems containsBlank="1" count="5">
        <s v="FirstThousand"/>
        <s v="SecondThousand"/>
        <s v="ThirdThousand"/>
        <s v="FourthGroup"/>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90">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0"/>
  </r>
  <r>
    <x v="47"/>
    <x v="0"/>
  </r>
  <r>
    <x v="48"/>
    <x v="0"/>
  </r>
  <r>
    <x v="49"/>
    <x v="0"/>
  </r>
  <r>
    <x v="50"/>
    <x v="0"/>
  </r>
  <r>
    <x v="51"/>
    <x v="0"/>
  </r>
  <r>
    <x v="52"/>
    <x v="0"/>
  </r>
  <r>
    <x v="53"/>
    <x v="0"/>
  </r>
  <r>
    <x v="54"/>
    <x v="0"/>
  </r>
  <r>
    <x v="55"/>
    <x v="0"/>
  </r>
  <r>
    <x v="56"/>
    <x v="0"/>
  </r>
  <r>
    <x v="57"/>
    <x v="0"/>
  </r>
  <r>
    <x v="58"/>
    <x v="0"/>
  </r>
  <r>
    <x v="59"/>
    <x v="0"/>
  </r>
  <r>
    <x v="60"/>
    <x v="0"/>
  </r>
  <r>
    <x v="61"/>
    <x v="0"/>
  </r>
  <r>
    <x v="62"/>
    <x v="0"/>
  </r>
  <r>
    <x v="63"/>
    <x v="0"/>
  </r>
  <r>
    <x v="64"/>
    <x v="0"/>
  </r>
  <r>
    <x v="65"/>
    <x v="0"/>
  </r>
  <r>
    <x v="66"/>
    <x v="0"/>
  </r>
  <r>
    <x v="67"/>
    <x v="0"/>
  </r>
  <r>
    <x v="68"/>
    <x v="0"/>
  </r>
  <r>
    <x v="69"/>
    <x v="0"/>
  </r>
  <r>
    <x v="70"/>
    <x v="0"/>
  </r>
  <r>
    <x v="71"/>
    <x v="0"/>
  </r>
  <r>
    <x v="72"/>
    <x v="0"/>
  </r>
  <r>
    <x v="73"/>
    <x v="0"/>
  </r>
  <r>
    <x v="74"/>
    <x v="0"/>
  </r>
  <r>
    <x v="75"/>
    <x v="0"/>
  </r>
  <r>
    <x v="76"/>
    <x v="0"/>
  </r>
  <r>
    <x v="77"/>
    <x v="0"/>
  </r>
  <r>
    <x v="78"/>
    <x v="0"/>
  </r>
  <r>
    <x v="79"/>
    <x v="0"/>
  </r>
  <r>
    <x v="80"/>
    <x v="0"/>
  </r>
  <r>
    <x v="81"/>
    <x v="0"/>
  </r>
  <r>
    <x v="82"/>
    <x v="0"/>
  </r>
  <r>
    <x v="83"/>
    <x v="0"/>
  </r>
  <r>
    <x v="84"/>
    <x v="0"/>
  </r>
  <r>
    <x v="85"/>
    <x v="0"/>
  </r>
  <r>
    <x v="86"/>
    <x v="0"/>
  </r>
  <r>
    <x v="87"/>
    <x v="0"/>
  </r>
  <r>
    <x v="88"/>
    <x v="0"/>
  </r>
  <r>
    <x v="89"/>
    <x v="0"/>
  </r>
  <r>
    <x v="90"/>
    <x v="0"/>
  </r>
  <r>
    <x v="91"/>
    <x v="0"/>
  </r>
  <r>
    <x v="92"/>
    <x v="0"/>
  </r>
  <r>
    <x v="93"/>
    <x v="0"/>
  </r>
  <r>
    <x v="94"/>
    <x v="0"/>
  </r>
  <r>
    <x v="95"/>
    <x v="0"/>
  </r>
  <r>
    <x v="96"/>
    <x v="0"/>
  </r>
  <r>
    <x v="97"/>
    <x v="0"/>
  </r>
  <r>
    <x v="98"/>
    <x v="0"/>
  </r>
  <r>
    <x v="99"/>
    <x v="0"/>
  </r>
  <r>
    <x v="100"/>
    <x v="0"/>
  </r>
  <r>
    <x v="101"/>
    <x v="0"/>
  </r>
  <r>
    <x v="102"/>
    <x v="0"/>
  </r>
  <r>
    <x v="103"/>
    <x v="0"/>
  </r>
  <r>
    <x v="104"/>
    <x v="0"/>
  </r>
  <r>
    <x v="105"/>
    <x v="0"/>
  </r>
  <r>
    <x v="106"/>
    <x v="0"/>
  </r>
  <r>
    <x v="107"/>
    <x v="0"/>
  </r>
  <r>
    <x v="108"/>
    <x v="0"/>
  </r>
  <r>
    <x v="109"/>
    <x v="0"/>
  </r>
  <r>
    <x v="110"/>
    <x v="0"/>
  </r>
  <r>
    <x v="111"/>
    <x v="0"/>
  </r>
  <r>
    <x v="112"/>
    <x v="0"/>
  </r>
  <r>
    <x v="113"/>
    <x v="0"/>
  </r>
  <r>
    <x v="114"/>
    <x v="0"/>
  </r>
  <r>
    <x v="115"/>
    <x v="0"/>
  </r>
  <r>
    <x v="116"/>
    <x v="0"/>
  </r>
  <r>
    <x v="117"/>
    <x v="0"/>
  </r>
  <r>
    <x v="118"/>
    <x v="0"/>
  </r>
  <r>
    <x v="119"/>
    <x v="0"/>
  </r>
  <r>
    <x v="120"/>
    <x v="0"/>
  </r>
  <r>
    <x v="121"/>
    <x v="0"/>
  </r>
  <r>
    <x v="122"/>
    <x v="0"/>
  </r>
  <r>
    <x v="123"/>
    <x v="0"/>
  </r>
  <r>
    <x v="124"/>
    <x v="0"/>
  </r>
  <r>
    <x v="125"/>
    <x v="0"/>
  </r>
  <r>
    <x v="126"/>
    <x v="0"/>
  </r>
  <r>
    <x v="127"/>
    <x v="0"/>
  </r>
  <r>
    <x v="128"/>
    <x v="0"/>
  </r>
  <r>
    <x v="129"/>
    <x v="0"/>
  </r>
  <r>
    <x v="130"/>
    <x v="0"/>
  </r>
  <r>
    <x v="131"/>
    <x v="0"/>
  </r>
  <r>
    <x v="132"/>
    <x v="0"/>
  </r>
  <r>
    <x v="133"/>
    <x v="0"/>
  </r>
  <r>
    <x v="134"/>
    <x v="0"/>
  </r>
  <r>
    <x v="135"/>
    <x v="0"/>
  </r>
  <r>
    <x v="136"/>
    <x v="0"/>
  </r>
  <r>
    <x v="137"/>
    <x v="0"/>
  </r>
  <r>
    <x v="138"/>
    <x v="0"/>
  </r>
  <r>
    <x v="139"/>
    <x v="0"/>
  </r>
  <r>
    <x v="140"/>
    <x v="0"/>
  </r>
  <r>
    <x v="141"/>
    <x v="0"/>
  </r>
  <r>
    <x v="142"/>
    <x v="0"/>
  </r>
  <r>
    <x v="143"/>
    <x v="0"/>
  </r>
  <r>
    <x v="144"/>
    <x v="0"/>
  </r>
  <r>
    <x v="145"/>
    <x v="0"/>
  </r>
  <r>
    <x v="146"/>
    <x v="0"/>
  </r>
  <r>
    <x v="147"/>
    <x v="0"/>
  </r>
  <r>
    <x v="148"/>
    <x v="0"/>
  </r>
  <r>
    <x v="149"/>
    <x v="0"/>
  </r>
  <r>
    <x v="150"/>
    <x v="0"/>
  </r>
  <r>
    <x v="151"/>
    <x v="0"/>
  </r>
  <r>
    <x v="152"/>
    <x v="0"/>
  </r>
  <r>
    <x v="153"/>
    <x v="0"/>
  </r>
  <r>
    <x v="154"/>
    <x v="0"/>
  </r>
  <r>
    <x v="155"/>
    <x v="0"/>
  </r>
  <r>
    <x v="156"/>
    <x v="0"/>
  </r>
  <r>
    <x v="157"/>
    <x v="0"/>
  </r>
  <r>
    <x v="158"/>
    <x v="0"/>
  </r>
  <r>
    <x v="159"/>
    <x v="0"/>
  </r>
  <r>
    <x v="160"/>
    <x v="0"/>
  </r>
  <r>
    <x v="161"/>
    <x v="0"/>
  </r>
  <r>
    <x v="162"/>
    <x v="0"/>
  </r>
  <r>
    <x v="163"/>
    <x v="0"/>
  </r>
  <r>
    <x v="164"/>
    <x v="0"/>
  </r>
  <r>
    <x v="165"/>
    <x v="0"/>
  </r>
  <r>
    <x v="166"/>
    <x v="0"/>
  </r>
  <r>
    <x v="167"/>
    <x v="0"/>
  </r>
  <r>
    <x v="168"/>
    <x v="0"/>
  </r>
  <r>
    <x v="169"/>
    <x v="0"/>
  </r>
  <r>
    <x v="170"/>
    <x v="0"/>
  </r>
  <r>
    <x v="171"/>
    <x v="0"/>
  </r>
  <r>
    <x v="172"/>
    <x v="0"/>
  </r>
  <r>
    <x v="173"/>
    <x v="0"/>
  </r>
  <r>
    <x v="174"/>
    <x v="0"/>
  </r>
  <r>
    <x v="175"/>
    <x v="0"/>
  </r>
  <r>
    <x v="176"/>
    <x v="0"/>
  </r>
  <r>
    <x v="177"/>
    <x v="0"/>
  </r>
  <r>
    <x v="178"/>
    <x v="0"/>
  </r>
  <r>
    <x v="179"/>
    <x v="0"/>
  </r>
  <r>
    <x v="180"/>
    <x v="0"/>
  </r>
  <r>
    <x v="181"/>
    <x v="0"/>
  </r>
  <r>
    <x v="182"/>
    <x v="0"/>
  </r>
  <r>
    <x v="183"/>
    <x v="0"/>
  </r>
  <r>
    <x v="184"/>
    <x v="0"/>
  </r>
  <r>
    <x v="185"/>
    <x v="0"/>
  </r>
  <r>
    <x v="186"/>
    <x v="0"/>
  </r>
  <r>
    <x v="187"/>
    <x v="0"/>
  </r>
  <r>
    <x v="188"/>
    <x v="0"/>
  </r>
  <r>
    <x v="189"/>
    <x v="0"/>
  </r>
  <r>
    <x v="190"/>
    <x v="0"/>
  </r>
  <r>
    <x v="191"/>
    <x v="0"/>
  </r>
  <r>
    <x v="192"/>
    <x v="0"/>
  </r>
  <r>
    <x v="193"/>
    <x v="0"/>
  </r>
  <r>
    <x v="194"/>
    <x v="0"/>
  </r>
  <r>
    <x v="195"/>
    <x v="0"/>
  </r>
  <r>
    <x v="196"/>
    <x v="0"/>
  </r>
  <r>
    <x v="197"/>
    <x v="0"/>
  </r>
  <r>
    <x v="198"/>
    <x v="0"/>
  </r>
  <r>
    <x v="199"/>
    <x v="0"/>
  </r>
  <r>
    <x v="200"/>
    <x v="0"/>
  </r>
  <r>
    <x v="201"/>
    <x v="0"/>
  </r>
  <r>
    <x v="202"/>
    <x v="0"/>
  </r>
  <r>
    <x v="203"/>
    <x v="0"/>
  </r>
  <r>
    <x v="204"/>
    <x v="0"/>
  </r>
  <r>
    <x v="205"/>
    <x v="0"/>
  </r>
  <r>
    <x v="206"/>
    <x v="0"/>
  </r>
  <r>
    <x v="207"/>
    <x v="0"/>
  </r>
  <r>
    <x v="208"/>
    <x v="0"/>
  </r>
  <r>
    <x v="209"/>
    <x v="0"/>
  </r>
  <r>
    <x v="210"/>
    <x v="0"/>
  </r>
  <r>
    <x v="211"/>
    <x v="0"/>
  </r>
  <r>
    <x v="212"/>
    <x v="0"/>
  </r>
  <r>
    <x v="213"/>
    <x v="0"/>
  </r>
  <r>
    <x v="214"/>
    <x v="0"/>
  </r>
  <r>
    <x v="215"/>
    <x v="0"/>
  </r>
  <r>
    <x v="216"/>
    <x v="0"/>
  </r>
  <r>
    <x v="217"/>
    <x v="0"/>
  </r>
  <r>
    <x v="218"/>
    <x v="0"/>
  </r>
  <r>
    <x v="219"/>
    <x v="0"/>
  </r>
  <r>
    <x v="220"/>
    <x v="0"/>
  </r>
  <r>
    <x v="221"/>
    <x v="0"/>
  </r>
  <r>
    <x v="222"/>
    <x v="0"/>
  </r>
  <r>
    <x v="223"/>
    <x v="0"/>
  </r>
  <r>
    <x v="224"/>
    <x v="0"/>
  </r>
  <r>
    <x v="225"/>
    <x v="0"/>
  </r>
  <r>
    <x v="226"/>
    <x v="0"/>
  </r>
  <r>
    <x v="227"/>
    <x v="0"/>
  </r>
  <r>
    <x v="228"/>
    <x v="0"/>
  </r>
  <r>
    <x v="229"/>
    <x v="0"/>
  </r>
  <r>
    <x v="230"/>
    <x v="0"/>
  </r>
  <r>
    <x v="231"/>
    <x v="0"/>
  </r>
  <r>
    <x v="232"/>
    <x v="0"/>
  </r>
  <r>
    <x v="233"/>
    <x v="0"/>
  </r>
  <r>
    <x v="234"/>
    <x v="0"/>
  </r>
  <r>
    <x v="235"/>
    <x v="0"/>
  </r>
  <r>
    <x v="236"/>
    <x v="0"/>
  </r>
  <r>
    <x v="237"/>
    <x v="0"/>
  </r>
  <r>
    <x v="238"/>
    <x v="0"/>
  </r>
  <r>
    <x v="239"/>
    <x v="0"/>
  </r>
  <r>
    <x v="240"/>
    <x v="0"/>
  </r>
  <r>
    <x v="241"/>
    <x v="0"/>
  </r>
  <r>
    <x v="242"/>
    <x v="0"/>
  </r>
  <r>
    <x v="243"/>
    <x v="0"/>
  </r>
  <r>
    <x v="244"/>
    <x v="0"/>
  </r>
  <r>
    <x v="245"/>
    <x v="0"/>
  </r>
  <r>
    <x v="246"/>
    <x v="0"/>
  </r>
  <r>
    <x v="247"/>
    <x v="0"/>
  </r>
  <r>
    <x v="248"/>
    <x v="0"/>
  </r>
  <r>
    <x v="249"/>
    <x v="0"/>
  </r>
  <r>
    <x v="250"/>
    <x v="0"/>
  </r>
  <r>
    <x v="251"/>
    <x v="0"/>
  </r>
  <r>
    <x v="252"/>
    <x v="0"/>
  </r>
  <r>
    <x v="253"/>
    <x v="0"/>
  </r>
  <r>
    <x v="254"/>
    <x v="0"/>
  </r>
  <r>
    <x v="255"/>
    <x v="0"/>
  </r>
  <r>
    <x v="256"/>
    <x v="0"/>
  </r>
  <r>
    <x v="257"/>
    <x v="0"/>
  </r>
  <r>
    <x v="258"/>
    <x v="0"/>
  </r>
  <r>
    <x v="259"/>
    <x v="0"/>
  </r>
  <r>
    <x v="260"/>
    <x v="0"/>
  </r>
  <r>
    <x v="261"/>
    <x v="0"/>
  </r>
  <r>
    <x v="262"/>
    <x v="0"/>
  </r>
  <r>
    <x v="263"/>
    <x v="0"/>
  </r>
  <r>
    <x v="264"/>
    <x v="0"/>
  </r>
  <r>
    <x v="265"/>
    <x v="0"/>
  </r>
  <r>
    <x v="266"/>
    <x v="0"/>
  </r>
  <r>
    <x v="267"/>
    <x v="0"/>
  </r>
  <r>
    <x v="268"/>
    <x v="0"/>
  </r>
  <r>
    <x v="269"/>
    <x v="0"/>
  </r>
  <r>
    <x v="270"/>
    <x v="0"/>
  </r>
  <r>
    <x v="271"/>
    <x v="0"/>
  </r>
  <r>
    <x v="272"/>
    <x v="0"/>
  </r>
  <r>
    <x v="273"/>
    <x v="0"/>
  </r>
  <r>
    <x v="274"/>
    <x v="0"/>
  </r>
  <r>
    <x v="275"/>
    <x v="0"/>
  </r>
  <r>
    <x v="276"/>
    <x v="0"/>
  </r>
  <r>
    <x v="277"/>
    <x v="0"/>
  </r>
  <r>
    <x v="278"/>
    <x v="0"/>
  </r>
  <r>
    <x v="279"/>
    <x v="0"/>
  </r>
  <r>
    <x v="280"/>
    <x v="0"/>
  </r>
  <r>
    <x v="281"/>
    <x v="0"/>
  </r>
  <r>
    <x v="282"/>
    <x v="0"/>
  </r>
  <r>
    <x v="283"/>
    <x v="0"/>
  </r>
  <r>
    <x v="284"/>
    <x v="0"/>
  </r>
  <r>
    <x v="285"/>
    <x v="0"/>
  </r>
  <r>
    <x v="286"/>
    <x v="0"/>
  </r>
  <r>
    <x v="287"/>
    <x v="0"/>
  </r>
  <r>
    <x v="288"/>
    <x v="0"/>
  </r>
  <r>
    <x v="289"/>
    <x v="0"/>
  </r>
  <r>
    <x v="290"/>
    <x v="0"/>
  </r>
  <r>
    <x v="291"/>
    <x v="0"/>
  </r>
  <r>
    <x v="292"/>
    <x v="0"/>
  </r>
  <r>
    <x v="293"/>
    <x v="0"/>
  </r>
  <r>
    <x v="294"/>
    <x v="0"/>
  </r>
  <r>
    <x v="295"/>
    <x v="0"/>
  </r>
  <r>
    <x v="296"/>
    <x v="0"/>
  </r>
  <r>
    <x v="297"/>
    <x v="0"/>
  </r>
  <r>
    <x v="298"/>
    <x v="0"/>
  </r>
  <r>
    <x v="299"/>
    <x v="0"/>
  </r>
  <r>
    <x v="300"/>
    <x v="0"/>
  </r>
  <r>
    <x v="301"/>
    <x v="0"/>
  </r>
  <r>
    <x v="302"/>
    <x v="0"/>
  </r>
  <r>
    <x v="303"/>
    <x v="0"/>
  </r>
  <r>
    <x v="304"/>
    <x v="0"/>
  </r>
  <r>
    <x v="305"/>
    <x v="0"/>
  </r>
  <r>
    <x v="306"/>
    <x v="0"/>
  </r>
  <r>
    <x v="307"/>
    <x v="0"/>
  </r>
  <r>
    <x v="308"/>
    <x v="0"/>
  </r>
  <r>
    <x v="309"/>
    <x v="0"/>
  </r>
  <r>
    <x v="310"/>
    <x v="0"/>
  </r>
  <r>
    <x v="311"/>
    <x v="0"/>
  </r>
  <r>
    <x v="312"/>
    <x v="0"/>
  </r>
  <r>
    <x v="313"/>
    <x v="0"/>
  </r>
  <r>
    <x v="314"/>
    <x v="0"/>
  </r>
  <r>
    <x v="315"/>
    <x v="0"/>
  </r>
  <r>
    <x v="316"/>
    <x v="0"/>
  </r>
  <r>
    <x v="317"/>
    <x v="0"/>
  </r>
  <r>
    <x v="318"/>
    <x v="0"/>
  </r>
  <r>
    <x v="319"/>
    <x v="0"/>
  </r>
  <r>
    <x v="320"/>
    <x v="0"/>
  </r>
  <r>
    <x v="321"/>
    <x v="0"/>
  </r>
  <r>
    <x v="322"/>
    <x v="0"/>
  </r>
  <r>
    <x v="323"/>
    <x v="0"/>
  </r>
  <r>
    <x v="324"/>
    <x v="0"/>
  </r>
  <r>
    <x v="325"/>
    <x v="0"/>
  </r>
  <r>
    <x v="326"/>
    <x v="0"/>
  </r>
  <r>
    <x v="327"/>
    <x v="0"/>
  </r>
  <r>
    <x v="328"/>
    <x v="0"/>
  </r>
  <r>
    <x v="329"/>
    <x v="0"/>
  </r>
  <r>
    <x v="330"/>
    <x v="0"/>
  </r>
  <r>
    <x v="331"/>
    <x v="0"/>
  </r>
  <r>
    <x v="332"/>
    <x v="0"/>
  </r>
  <r>
    <x v="333"/>
    <x v="0"/>
  </r>
  <r>
    <x v="334"/>
    <x v="0"/>
  </r>
  <r>
    <x v="335"/>
    <x v="0"/>
  </r>
  <r>
    <x v="336"/>
    <x v="0"/>
  </r>
  <r>
    <x v="337"/>
    <x v="0"/>
  </r>
  <r>
    <x v="338"/>
    <x v="0"/>
  </r>
  <r>
    <x v="339"/>
    <x v="0"/>
  </r>
  <r>
    <x v="340"/>
    <x v="0"/>
  </r>
  <r>
    <x v="341"/>
    <x v="0"/>
  </r>
  <r>
    <x v="342"/>
    <x v="0"/>
  </r>
  <r>
    <x v="343"/>
    <x v="0"/>
  </r>
  <r>
    <x v="344"/>
    <x v="0"/>
  </r>
  <r>
    <x v="345"/>
    <x v="0"/>
  </r>
  <r>
    <x v="346"/>
    <x v="0"/>
  </r>
  <r>
    <x v="347"/>
    <x v="0"/>
  </r>
  <r>
    <x v="348"/>
    <x v="0"/>
  </r>
  <r>
    <x v="349"/>
    <x v="0"/>
  </r>
  <r>
    <x v="350"/>
    <x v="0"/>
  </r>
  <r>
    <x v="351"/>
    <x v="0"/>
  </r>
  <r>
    <x v="352"/>
    <x v="0"/>
  </r>
  <r>
    <x v="353"/>
    <x v="0"/>
  </r>
  <r>
    <x v="354"/>
    <x v="0"/>
  </r>
  <r>
    <x v="355"/>
    <x v="0"/>
  </r>
  <r>
    <x v="356"/>
    <x v="0"/>
  </r>
  <r>
    <x v="357"/>
    <x v="0"/>
  </r>
  <r>
    <x v="358"/>
    <x v="0"/>
  </r>
  <r>
    <x v="359"/>
    <x v="0"/>
  </r>
  <r>
    <x v="360"/>
    <x v="0"/>
  </r>
  <r>
    <x v="361"/>
    <x v="0"/>
  </r>
  <r>
    <x v="362"/>
    <x v="0"/>
  </r>
  <r>
    <x v="363"/>
    <x v="0"/>
  </r>
  <r>
    <x v="364"/>
    <x v="0"/>
  </r>
  <r>
    <x v="365"/>
    <x v="0"/>
  </r>
  <r>
    <x v="366"/>
    <x v="0"/>
  </r>
  <r>
    <x v="367"/>
    <x v="0"/>
  </r>
  <r>
    <x v="368"/>
    <x v="0"/>
  </r>
  <r>
    <x v="369"/>
    <x v="0"/>
  </r>
  <r>
    <x v="370"/>
    <x v="0"/>
  </r>
  <r>
    <x v="371"/>
    <x v="0"/>
  </r>
  <r>
    <x v="372"/>
    <x v="0"/>
  </r>
  <r>
    <x v="373"/>
    <x v="0"/>
  </r>
  <r>
    <x v="374"/>
    <x v="0"/>
  </r>
  <r>
    <x v="375"/>
    <x v="0"/>
  </r>
  <r>
    <x v="376"/>
    <x v="0"/>
  </r>
  <r>
    <x v="377"/>
    <x v="0"/>
  </r>
  <r>
    <x v="378"/>
    <x v="0"/>
  </r>
  <r>
    <x v="379"/>
    <x v="0"/>
  </r>
  <r>
    <x v="380"/>
    <x v="0"/>
  </r>
  <r>
    <x v="381"/>
    <x v="0"/>
  </r>
  <r>
    <x v="382"/>
    <x v="0"/>
  </r>
  <r>
    <x v="383"/>
    <x v="0"/>
  </r>
  <r>
    <x v="384"/>
    <x v="0"/>
  </r>
  <r>
    <x v="385"/>
    <x v="0"/>
  </r>
  <r>
    <x v="386"/>
    <x v="0"/>
  </r>
  <r>
    <x v="387"/>
    <x v="0"/>
  </r>
  <r>
    <x v="388"/>
    <x v="0"/>
  </r>
  <r>
    <x v="389"/>
    <x v="0"/>
  </r>
  <r>
    <x v="390"/>
    <x v="0"/>
  </r>
  <r>
    <x v="391"/>
    <x v="0"/>
  </r>
  <r>
    <x v="392"/>
    <x v="0"/>
  </r>
  <r>
    <x v="393"/>
    <x v="0"/>
  </r>
  <r>
    <x v="394"/>
    <x v="0"/>
  </r>
  <r>
    <x v="395"/>
    <x v="0"/>
  </r>
  <r>
    <x v="396"/>
    <x v="0"/>
  </r>
  <r>
    <x v="397"/>
    <x v="0"/>
  </r>
  <r>
    <x v="398"/>
    <x v="0"/>
  </r>
  <r>
    <x v="399"/>
    <x v="0"/>
  </r>
  <r>
    <x v="400"/>
    <x v="0"/>
  </r>
  <r>
    <x v="401"/>
    <x v="0"/>
  </r>
  <r>
    <x v="402"/>
    <x v="0"/>
  </r>
  <r>
    <x v="403"/>
    <x v="0"/>
  </r>
  <r>
    <x v="404"/>
    <x v="0"/>
  </r>
  <r>
    <x v="405"/>
    <x v="0"/>
  </r>
  <r>
    <x v="406"/>
    <x v="0"/>
  </r>
  <r>
    <x v="407"/>
    <x v="0"/>
  </r>
  <r>
    <x v="408"/>
    <x v="0"/>
  </r>
  <r>
    <x v="409"/>
    <x v="0"/>
  </r>
  <r>
    <x v="410"/>
    <x v="0"/>
  </r>
  <r>
    <x v="411"/>
    <x v="0"/>
  </r>
  <r>
    <x v="412"/>
    <x v="0"/>
  </r>
  <r>
    <x v="413"/>
    <x v="0"/>
  </r>
  <r>
    <x v="414"/>
    <x v="0"/>
  </r>
  <r>
    <x v="415"/>
    <x v="0"/>
  </r>
  <r>
    <x v="416"/>
    <x v="0"/>
  </r>
  <r>
    <x v="417"/>
    <x v="0"/>
  </r>
  <r>
    <x v="418"/>
    <x v="0"/>
  </r>
  <r>
    <x v="419"/>
    <x v="0"/>
  </r>
  <r>
    <x v="420"/>
    <x v="0"/>
  </r>
  <r>
    <x v="421"/>
    <x v="0"/>
  </r>
  <r>
    <x v="422"/>
    <x v="0"/>
  </r>
  <r>
    <x v="423"/>
    <x v="0"/>
  </r>
  <r>
    <x v="424"/>
    <x v="0"/>
  </r>
  <r>
    <x v="425"/>
    <x v="0"/>
  </r>
  <r>
    <x v="426"/>
    <x v="0"/>
  </r>
  <r>
    <x v="427"/>
    <x v="0"/>
  </r>
  <r>
    <x v="428"/>
    <x v="0"/>
  </r>
  <r>
    <x v="429"/>
    <x v="0"/>
  </r>
  <r>
    <x v="430"/>
    <x v="0"/>
  </r>
  <r>
    <x v="431"/>
    <x v="0"/>
  </r>
  <r>
    <x v="432"/>
    <x v="0"/>
  </r>
  <r>
    <x v="433"/>
    <x v="0"/>
  </r>
  <r>
    <x v="434"/>
    <x v="0"/>
  </r>
  <r>
    <x v="435"/>
    <x v="0"/>
  </r>
  <r>
    <x v="436"/>
    <x v="0"/>
  </r>
  <r>
    <x v="437"/>
    <x v="0"/>
  </r>
  <r>
    <x v="438"/>
    <x v="0"/>
  </r>
  <r>
    <x v="439"/>
    <x v="0"/>
  </r>
  <r>
    <x v="440"/>
    <x v="0"/>
  </r>
  <r>
    <x v="441"/>
    <x v="0"/>
  </r>
  <r>
    <x v="442"/>
    <x v="0"/>
  </r>
  <r>
    <x v="443"/>
    <x v="0"/>
  </r>
  <r>
    <x v="444"/>
    <x v="0"/>
  </r>
  <r>
    <x v="445"/>
    <x v="0"/>
  </r>
  <r>
    <x v="446"/>
    <x v="0"/>
  </r>
  <r>
    <x v="447"/>
    <x v="0"/>
  </r>
  <r>
    <x v="448"/>
    <x v="0"/>
  </r>
  <r>
    <x v="449"/>
    <x v="0"/>
  </r>
  <r>
    <x v="450"/>
    <x v="0"/>
  </r>
  <r>
    <x v="451"/>
    <x v="0"/>
  </r>
  <r>
    <x v="452"/>
    <x v="0"/>
  </r>
  <r>
    <x v="453"/>
    <x v="0"/>
  </r>
  <r>
    <x v="454"/>
    <x v="0"/>
  </r>
  <r>
    <x v="455"/>
    <x v="0"/>
  </r>
  <r>
    <x v="456"/>
    <x v="0"/>
  </r>
  <r>
    <x v="457"/>
    <x v="0"/>
  </r>
  <r>
    <x v="458"/>
    <x v="0"/>
  </r>
  <r>
    <x v="459"/>
    <x v="0"/>
  </r>
  <r>
    <x v="460"/>
    <x v="0"/>
  </r>
  <r>
    <x v="461"/>
    <x v="0"/>
  </r>
  <r>
    <x v="462"/>
    <x v="0"/>
  </r>
  <r>
    <x v="463"/>
    <x v="0"/>
  </r>
  <r>
    <x v="464"/>
    <x v="0"/>
  </r>
  <r>
    <x v="465"/>
    <x v="0"/>
  </r>
  <r>
    <x v="466"/>
    <x v="0"/>
  </r>
  <r>
    <x v="467"/>
    <x v="0"/>
  </r>
  <r>
    <x v="468"/>
    <x v="0"/>
  </r>
  <r>
    <x v="469"/>
    <x v="0"/>
  </r>
  <r>
    <x v="470"/>
    <x v="0"/>
  </r>
  <r>
    <x v="471"/>
    <x v="0"/>
  </r>
  <r>
    <x v="472"/>
    <x v="0"/>
  </r>
  <r>
    <x v="473"/>
    <x v="0"/>
  </r>
  <r>
    <x v="474"/>
    <x v="0"/>
  </r>
  <r>
    <x v="475"/>
    <x v="0"/>
  </r>
  <r>
    <x v="476"/>
    <x v="0"/>
  </r>
  <r>
    <x v="477"/>
    <x v="0"/>
  </r>
  <r>
    <x v="478"/>
    <x v="0"/>
  </r>
  <r>
    <x v="479"/>
    <x v="0"/>
  </r>
  <r>
    <x v="480"/>
    <x v="0"/>
  </r>
  <r>
    <x v="481"/>
    <x v="0"/>
  </r>
  <r>
    <x v="482"/>
    <x v="0"/>
  </r>
  <r>
    <x v="483"/>
    <x v="0"/>
  </r>
  <r>
    <x v="484"/>
    <x v="0"/>
  </r>
  <r>
    <x v="485"/>
    <x v="0"/>
  </r>
  <r>
    <x v="486"/>
    <x v="0"/>
  </r>
  <r>
    <x v="487"/>
    <x v="0"/>
  </r>
  <r>
    <x v="488"/>
    <x v="0"/>
  </r>
  <r>
    <x v="489"/>
    <x v="0"/>
  </r>
  <r>
    <x v="490"/>
    <x v="0"/>
  </r>
  <r>
    <x v="491"/>
    <x v="0"/>
  </r>
  <r>
    <x v="492"/>
    <x v="0"/>
  </r>
  <r>
    <x v="493"/>
    <x v="0"/>
  </r>
  <r>
    <x v="494"/>
    <x v="0"/>
  </r>
  <r>
    <x v="495"/>
    <x v="0"/>
  </r>
  <r>
    <x v="496"/>
    <x v="0"/>
  </r>
  <r>
    <x v="497"/>
    <x v="0"/>
  </r>
  <r>
    <x v="498"/>
    <x v="0"/>
  </r>
  <r>
    <x v="499"/>
    <x v="0"/>
  </r>
  <r>
    <x v="500"/>
    <x v="0"/>
  </r>
  <r>
    <x v="501"/>
    <x v="0"/>
  </r>
  <r>
    <x v="502"/>
    <x v="0"/>
  </r>
  <r>
    <x v="503"/>
    <x v="0"/>
  </r>
  <r>
    <x v="504"/>
    <x v="0"/>
  </r>
  <r>
    <x v="505"/>
    <x v="0"/>
  </r>
  <r>
    <x v="506"/>
    <x v="0"/>
  </r>
  <r>
    <x v="507"/>
    <x v="0"/>
  </r>
  <r>
    <x v="508"/>
    <x v="0"/>
  </r>
  <r>
    <x v="509"/>
    <x v="0"/>
  </r>
  <r>
    <x v="510"/>
    <x v="0"/>
  </r>
  <r>
    <x v="511"/>
    <x v="0"/>
  </r>
  <r>
    <x v="512"/>
    <x v="0"/>
  </r>
  <r>
    <x v="513"/>
    <x v="0"/>
  </r>
  <r>
    <x v="514"/>
    <x v="0"/>
  </r>
  <r>
    <x v="515"/>
    <x v="0"/>
  </r>
  <r>
    <x v="516"/>
    <x v="0"/>
  </r>
  <r>
    <x v="517"/>
    <x v="0"/>
  </r>
  <r>
    <x v="518"/>
    <x v="0"/>
  </r>
  <r>
    <x v="519"/>
    <x v="0"/>
  </r>
  <r>
    <x v="520"/>
    <x v="0"/>
  </r>
  <r>
    <x v="521"/>
    <x v="0"/>
  </r>
  <r>
    <x v="522"/>
    <x v="0"/>
  </r>
  <r>
    <x v="523"/>
    <x v="0"/>
  </r>
  <r>
    <x v="524"/>
    <x v="0"/>
  </r>
  <r>
    <x v="525"/>
    <x v="0"/>
  </r>
  <r>
    <x v="526"/>
    <x v="0"/>
  </r>
  <r>
    <x v="527"/>
    <x v="0"/>
  </r>
  <r>
    <x v="528"/>
    <x v="0"/>
  </r>
  <r>
    <x v="529"/>
    <x v="0"/>
  </r>
  <r>
    <x v="530"/>
    <x v="0"/>
  </r>
  <r>
    <x v="531"/>
    <x v="0"/>
  </r>
  <r>
    <x v="532"/>
    <x v="0"/>
  </r>
  <r>
    <x v="533"/>
    <x v="0"/>
  </r>
  <r>
    <x v="534"/>
    <x v="0"/>
  </r>
  <r>
    <x v="535"/>
    <x v="0"/>
  </r>
  <r>
    <x v="536"/>
    <x v="0"/>
  </r>
  <r>
    <x v="537"/>
    <x v="0"/>
  </r>
  <r>
    <x v="538"/>
    <x v="0"/>
  </r>
  <r>
    <x v="539"/>
    <x v="0"/>
  </r>
  <r>
    <x v="540"/>
    <x v="0"/>
  </r>
  <r>
    <x v="541"/>
    <x v="0"/>
  </r>
  <r>
    <x v="542"/>
    <x v="0"/>
  </r>
  <r>
    <x v="543"/>
    <x v="0"/>
  </r>
  <r>
    <x v="544"/>
    <x v="0"/>
  </r>
  <r>
    <x v="545"/>
    <x v="0"/>
  </r>
  <r>
    <x v="546"/>
    <x v="0"/>
  </r>
  <r>
    <x v="547"/>
    <x v="0"/>
  </r>
  <r>
    <x v="548"/>
    <x v="0"/>
  </r>
  <r>
    <x v="549"/>
    <x v="0"/>
  </r>
  <r>
    <x v="550"/>
    <x v="0"/>
  </r>
  <r>
    <x v="551"/>
    <x v="0"/>
  </r>
  <r>
    <x v="552"/>
    <x v="0"/>
  </r>
  <r>
    <x v="553"/>
    <x v="0"/>
  </r>
  <r>
    <x v="554"/>
    <x v="0"/>
  </r>
  <r>
    <x v="555"/>
    <x v="0"/>
  </r>
  <r>
    <x v="556"/>
    <x v="0"/>
  </r>
  <r>
    <x v="557"/>
    <x v="0"/>
  </r>
  <r>
    <x v="558"/>
    <x v="0"/>
  </r>
  <r>
    <x v="559"/>
    <x v="0"/>
  </r>
  <r>
    <x v="560"/>
    <x v="0"/>
  </r>
  <r>
    <x v="561"/>
    <x v="0"/>
  </r>
  <r>
    <x v="562"/>
    <x v="0"/>
  </r>
  <r>
    <x v="563"/>
    <x v="0"/>
  </r>
  <r>
    <x v="564"/>
    <x v="0"/>
  </r>
  <r>
    <x v="565"/>
    <x v="0"/>
  </r>
  <r>
    <x v="566"/>
    <x v="0"/>
  </r>
  <r>
    <x v="567"/>
    <x v="0"/>
  </r>
  <r>
    <x v="568"/>
    <x v="0"/>
  </r>
  <r>
    <x v="569"/>
    <x v="0"/>
  </r>
  <r>
    <x v="570"/>
    <x v="0"/>
  </r>
  <r>
    <x v="571"/>
    <x v="0"/>
  </r>
  <r>
    <x v="572"/>
    <x v="0"/>
  </r>
  <r>
    <x v="573"/>
    <x v="0"/>
  </r>
  <r>
    <x v="574"/>
    <x v="0"/>
  </r>
  <r>
    <x v="575"/>
    <x v="0"/>
  </r>
  <r>
    <x v="576"/>
    <x v="0"/>
  </r>
  <r>
    <x v="577"/>
    <x v="0"/>
  </r>
  <r>
    <x v="578"/>
    <x v="0"/>
  </r>
  <r>
    <x v="579"/>
    <x v="0"/>
  </r>
  <r>
    <x v="580"/>
    <x v="0"/>
  </r>
  <r>
    <x v="581"/>
    <x v="0"/>
  </r>
  <r>
    <x v="582"/>
    <x v="0"/>
  </r>
  <r>
    <x v="583"/>
    <x v="0"/>
  </r>
  <r>
    <x v="584"/>
    <x v="0"/>
  </r>
  <r>
    <x v="585"/>
    <x v="0"/>
  </r>
  <r>
    <x v="586"/>
    <x v="0"/>
  </r>
  <r>
    <x v="587"/>
    <x v="0"/>
  </r>
  <r>
    <x v="588"/>
    <x v="0"/>
  </r>
  <r>
    <x v="589"/>
    <x v="0"/>
  </r>
  <r>
    <x v="590"/>
    <x v="0"/>
  </r>
  <r>
    <x v="591"/>
    <x v="0"/>
  </r>
  <r>
    <x v="592"/>
    <x v="0"/>
  </r>
  <r>
    <x v="593"/>
    <x v="0"/>
  </r>
  <r>
    <x v="594"/>
    <x v="0"/>
  </r>
  <r>
    <x v="595"/>
    <x v="0"/>
  </r>
  <r>
    <x v="596"/>
    <x v="0"/>
  </r>
  <r>
    <x v="597"/>
    <x v="0"/>
  </r>
  <r>
    <x v="598"/>
    <x v="0"/>
  </r>
  <r>
    <x v="599"/>
    <x v="0"/>
  </r>
  <r>
    <x v="600"/>
    <x v="0"/>
  </r>
  <r>
    <x v="601"/>
    <x v="0"/>
  </r>
  <r>
    <x v="602"/>
    <x v="0"/>
  </r>
  <r>
    <x v="603"/>
    <x v="0"/>
  </r>
  <r>
    <x v="604"/>
    <x v="0"/>
  </r>
  <r>
    <x v="605"/>
    <x v="0"/>
  </r>
  <r>
    <x v="606"/>
    <x v="0"/>
  </r>
  <r>
    <x v="607"/>
    <x v="0"/>
  </r>
  <r>
    <x v="608"/>
    <x v="0"/>
  </r>
  <r>
    <x v="609"/>
    <x v="0"/>
  </r>
  <r>
    <x v="610"/>
    <x v="0"/>
  </r>
  <r>
    <x v="611"/>
    <x v="0"/>
  </r>
  <r>
    <x v="612"/>
    <x v="0"/>
  </r>
  <r>
    <x v="613"/>
    <x v="0"/>
  </r>
  <r>
    <x v="614"/>
    <x v="0"/>
  </r>
  <r>
    <x v="615"/>
    <x v="0"/>
  </r>
  <r>
    <x v="616"/>
    <x v="0"/>
  </r>
  <r>
    <x v="617"/>
    <x v="0"/>
  </r>
  <r>
    <x v="618"/>
    <x v="0"/>
  </r>
  <r>
    <x v="619"/>
    <x v="0"/>
  </r>
  <r>
    <x v="620"/>
    <x v="0"/>
  </r>
  <r>
    <x v="621"/>
    <x v="0"/>
  </r>
  <r>
    <x v="622"/>
    <x v="0"/>
  </r>
  <r>
    <x v="623"/>
    <x v="0"/>
  </r>
  <r>
    <x v="624"/>
    <x v="0"/>
  </r>
  <r>
    <x v="625"/>
    <x v="0"/>
  </r>
  <r>
    <x v="626"/>
    <x v="0"/>
  </r>
  <r>
    <x v="627"/>
    <x v="0"/>
  </r>
  <r>
    <x v="628"/>
    <x v="0"/>
  </r>
  <r>
    <x v="629"/>
    <x v="0"/>
  </r>
  <r>
    <x v="630"/>
    <x v="0"/>
  </r>
  <r>
    <x v="631"/>
    <x v="0"/>
  </r>
  <r>
    <x v="632"/>
    <x v="0"/>
  </r>
  <r>
    <x v="633"/>
    <x v="0"/>
  </r>
  <r>
    <x v="634"/>
    <x v="0"/>
  </r>
  <r>
    <x v="635"/>
    <x v="0"/>
  </r>
  <r>
    <x v="636"/>
    <x v="0"/>
  </r>
  <r>
    <x v="637"/>
    <x v="0"/>
  </r>
  <r>
    <x v="638"/>
    <x v="0"/>
  </r>
  <r>
    <x v="639"/>
    <x v="0"/>
  </r>
  <r>
    <x v="640"/>
    <x v="0"/>
  </r>
  <r>
    <x v="641"/>
    <x v="0"/>
  </r>
  <r>
    <x v="642"/>
    <x v="0"/>
  </r>
  <r>
    <x v="643"/>
    <x v="0"/>
  </r>
  <r>
    <x v="644"/>
    <x v="0"/>
  </r>
  <r>
    <x v="645"/>
    <x v="0"/>
  </r>
  <r>
    <x v="646"/>
    <x v="0"/>
  </r>
  <r>
    <x v="647"/>
    <x v="0"/>
  </r>
  <r>
    <x v="648"/>
    <x v="0"/>
  </r>
  <r>
    <x v="649"/>
    <x v="0"/>
  </r>
  <r>
    <x v="650"/>
    <x v="0"/>
  </r>
  <r>
    <x v="651"/>
    <x v="0"/>
  </r>
  <r>
    <x v="652"/>
    <x v="0"/>
  </r>
  <r>
    <x v="653"/>
    <x v="0"/>
  </r>
  <r>
    <x v="654"/>
    <x v="0"/>
  </r>
  <r>
    <x v="655"/>
    <x v="0"/>
  </r>
  <r>
    <x v="656"/>
    <x v="0"/>
  </r>
  <r>
    <x v="657"/>
    <x v="0"/>
  </r>
  <r>
    <x v="658"/>
    <x v="0"/>
  </r>
  <r>
    <x v="659"/>
    <x v="0"/>
  </r>
  <r>
    <x v="660"/>
    <x v="0"/>
  </r>
  <r>
    <x v="661"/>
    <x v="0"/>
  </r>
  <r>
    <x v="662"/>
    <x v="0"/>
  </r>
  <r>
    <x v="663"/>
    <x v="0"/>
  </r>
  <r>
    <x v="664"/>
    <x v="0"/>
  </r>
  <r>
    <x v="665"/>
    <x v="0"/>
  </r>
  <r>
    <x v="666"/>
    <x v="0"/>
  </r>
  <r>
    <x v="667"/>
    <x v="0"/>
  </r>
  <r>
    <x v="668"/>
    <x v="0"/>
  </r>
  <r>
    <x v="669"/>
    <x v="0"/>
  </r>
  <r>
    <x v="670"/>
    <x v="0"/>
  </r>
  <r>
    <x v="671"/>
    <x v="0"/>
  </r>
  <r>
    <x v="672"/>
    <x v="0"/>
  </r>
  <r>
    <x v="673"/>
    <x v="0"/>
  </r>
  <r>
    <x v="674"/>
    <x v="0"/>
  </r>
  <r>
    <x v="675"/>
    <x v="0"/>
  </r>
  <r>
    <x v="676"/>
    <x v="0"/>
  </r>
  <r>
    <x v="677"/>
    <x v="0"/>
  </r>
  <r>
    <x v="678"/>
    <x v="0"/>
  </r>
  <r>
    <x v="679"/>
    <x v="0"/>
  </r>
  <r>
    <x v="680"/>
    <x v="0"/>
  </r>
  <r>
    <x v="681"/>
    <x v="0"/>
  </r>
  <r>
    <x v="682"/>
    <x v="0"/>
  </r>
  <r>
    <x v="683"/>
    <x v="0"/>
  </r>
  <r>
    <x v="684"/>
    <x v="0"/>
  </r>
  <r>
    <x v="685"/>
    <x v="0"/>
  </r>
  <r>
    <x v="686"/>
    <x v="0"/>
  </r>
  <r>
    <x v="687"/>
    <x v="0"/>
  </r>
  <r>
    <x v="688"/>
    <x v="0"/>
  </r>
  <r>
    <x v="689"/>
    <x v="0"/>
  </r>
  <r>
    <x v="690"/>
    <x v="0"/>
  </r>
  <r>
    <x v="691"/>
    <x v="0"/>
  </r>
  <r>
    <x v="692"/>
    <x v="0"/>
  </r>
  <r>
    <x v="693"/>
    <x v="0"/>
  </r>
  <r>
    <x v="694"/>
    <x v="0"/>
  </r>
  <r>
    <x v="695"/>
    <x v="0"/>
  </r>
  <r>
    <x v="696"/>
    <x v="0"/>
  </r>
  <r>
    <x v="697"/>
    <x v="0"/>
  </r>
  <r>
    <x v="698"/>
    <x v="0"/>
  </r>
  <r>
    <x v="699"/>
    <x v="0"/>
  </r>
  <r>
    <x v="700"/>
    <x v="0"/>
  </r>
  <r>
    <x v="701"/>
    <x v="0"/>
  </r>
  <r>
    <x v="702"/>
    <x v="0"/>
  </r>
  <r>
    <x v="703"/>
    <x v="0"/>
  </r>
  <r>
    <x v="704"/>
    <x v="0"/>
  </r>
  <r>
    <x v="705"/>
    <x v="0"/>
  </r>
  <r>
    <x v="706"/>
    <x v="0"/>
  </r>
  <r>
    <x v="707"/>
    <x v="0"/>
  </r>
  <r>
    <x v="708"/>
    <x v="0"/>
  </r>
  <r>
    <x v="709"/>
    <x v="0"/>
  </r>
  <r>
    <x v="710"/>
    <x v="0"/>
  </r>
  <r>
    <x v="711"/>
    <x v="0"/>
  </r>
  <r>
    <x v="712"/>
    <x v="0"/>
  </r>
  <r>
    <x v="713"/>
    <x v="0"/>
  </r>
  <r>
    <x v="714"/>
    <x v="0"/>
  </r>
  <r>
    <x v="715"/>
    <x v="0"/>
  </r>
  <r>
    <x v="716"/>
    <x v="0"/>
  </r>
  <r>
    <x v="717"/>
    <x v="0"/>
  </r>
  <r>
    <x v="718"/>
    <x v="0"/>
  </r>
  <r>
    <x v="719"/>
    <x v="0"/>
  </r>
  <r>
    <x v="720"/>
    <x v="0"/>
  </r>
  <r>
    <x v="721"/>
    <x v="0"/>
  </r>
  <r>
    <x v="722"/>
    <x v="0"/>
  </r>
  <r>
    <x v="723"/>
    <x v="0"/>
  </r>
  <r>
    <x v="724"/>
    <x v="0"/>
  </r>
  <r>
    <x v="725"/>
    <x v="0"/>
  </r>
  <r>
    <x v="726"/>
    <x v="0"/>
  </r>
  <r>
    <x v="727"/>
    <x v="0"/>
  </r>
  <r>
    <x v="728"/>
    <x v="0"/>
  </r>
  <r>
    <x v="729"/>
    <x v="0"/>
  </r>
  <r>
    <x v="730"/>
    <x v="0"/>
  </r>
  <r>
    <x v="731"/>
    <x v="0"/>
  </r>
  <r>
    <x v="732"/>
    <x v="0"/>
  </r>
  <r>
    <x v="733"/>
    <x v="0"/>
  </r>
  <r>
    <x v="734"/>
    <x v="0"/>
  </r>
  <r>
    <x v="735"/>
    <x v="0"/>
  </r>
  <r>
    <x v="736"/>
    <x v="0"/>
  </r>
  <r>
    <x v="737"/>
    <x v="0"/>
  </r>
  <r>
    <x v="738"/>
    <x v="0"/>
  </r>
  <r>
    <x v="739"/>
    <x v="0"/>
  </r>
  <r>
    <x v="740"/>
    <x v="0"/>
  </r>
  <r>
    <x v="741"/>
    <x v="0"/>
  </r>
  <r>
    <x v="742"/>
    <x v="0"/>
  </r>
  <r>
    <x v="743"/>
    <x v="0"/>
  </r>
  <r>
    <x v="744"/>
    <x v="0"/>
  </r>
  <r>
    <x v="745"/>
    <x v="0"/>
  </r>
  <r>
    <x v="746"/>
    <x v="0"/>
  </r>
  <r>
    <x v="747"/>
    <x v="0"/>
  </r>
  <r>
    <x v="748"/>
    <x v="0"/>
  </r>
  <r>
    <x v="749"/>
    <x v="0"/>
  </r>
  <r>
    <x v="750"/>
    <x v="0"/>
  </r>
  <r>
    <x v="751"/>
    <x v="0"/>
  </r>
  <r>
    <x v="752"/>
    <x v="0"/>
  </r>
  <r>
    <x v="753"/>
    <x v="0"/>
  </r>
  <r>
    <x v="754"/>
    <x v="0"/>
  </r>
  <r>
    <x v="755"/>
    <x v="0"/>
  </r>
  <r>
    <x v="756"/>
    <x v="0"/>
  </r>
  <r>
    <x v="757"/>
    <x v="0"/>
  </r>
  <r>
    <x v="758"/>
    <x v="0"/>
  </r>
  <r>
    <x v="759"/>
    <x v="0"/>
  </r>
  <r>
    <x v="760"/>
    <x v="0"/>
  </r>
  <r>
    <x v="761"/>
    <x v="0"/>
  </r>
  <r>
    <x v="762"/>
    <x v="0"/>
  </r>
  <r>
    <x v="763"/>
    <x v="0"/>
  </r>
  <r>
    <x v="764"/>
    <x v="0"/>
  </r>
  <r>
    <x v="765"/>
    <x v="0"/>
  </r>
  <r>
    <x v="766"/>
    <x v="0"/>
  </r>
  <r>
    <x v="767"/>
    <x v="0"/>
  </r>
  <r>
    <x v="768"/>
    <x v="0"/>
  </r>
  <r>
    <x v="769"/>
    <x v="0"/>
  </r>
  <r>
    <x v="770"/>
    <x v="0"/>
  </r>
  <r>
    <x v="771"/>
    <x v="0"/>
  </r>
  <r>
    <x v="772"/>
    <x v="0"/>
  </r>
  <r>
    <x v="773"/>
    <x v="0"/>
  </r>
  <r>
    <x v="774"/>
    <x v="0"/>
  </r>
  <r>
    <x v="775"/>
    <x v="0"/>
  </r>
  <r>
    <x v="776"/>
    <x v="0"/>
  </r>
  <r>
    <x v="777"/>
    <x v="0"/>
  </r>
  <r>
    <x v="778"/>
    <x v="0"/>
  </r>
  <r>
    <x v="779"/>
    <x v="0"/>
  </r>
  <r>
    <x v="780"/>
    <x v="0"/>
  </r>
  <r>
    <x v="781"/>
    <x v="0"/>
  </r>
  <r>
    <x v="782"/>
    <x v="0"/>
  </r>
  <r>
    <x v="783"/>
    <x v="0"/>
  </r>
  <r>
    <x v="784"/>
    <x v="0"/>
  </r>
  <r>
    <x v="785"/>
    <x v="0"/>
  </r>
  <r>
    <x v="786"/>
    <x v="0"/>
  </r>
  <r>
    <x v="787"/>
    <x v="0"/>
  </r>
  <r>
    <x v="788"/>
    <x v="0"/>
  </r>
  <r>
    <x v="789"/>
    <x v="0"/>
  </r>
  <r>
    <x v="790"/>
    <x v="0"/>
  </r>
  <r>
    <x v="791"/>
    <x v="0"/>
  </r>
  <r>
    <x v="792"/>
    <x v="0"/>
  </r>
  <r>
    <x v="793"/>
    <x v="0"/>
  </r>
  <r>
    <x v="794"/>
    <x v="0"/>
  </r>
  <r>
    <x v="795"/>
    <x v="0"/>
  </r>
  <r>
    <x v="796"/>
    <x v="0"/>
  </r>
  <r>
    <x v="797"/>
    <x v="0"/>
  </r>
  <r>
    <x v="798"/>
    <x v="0"/>
  </r>
  <r>
    <x v="799"/>
    <x v="0"/>
  </r>
  <r>
    <x v="800"/>
    <x v="0"/>
  </r>
  <r>
    <x v="801"/>
    <x v="0"/>
  </r>
  <r>
    <x v="802"/>
    <x v="0"/>
  </r>
  <r>
    <x v="803"/>
    <x v="0"/>
  </r>
  <r>
    <x v="804"/>
    <x v="0"/>
  </r>
  <r>
    <x v="805"/>
    <x v="0"/>
  </r>
  <r>
    <x v="806"/>
    <x v="0"/>
  </r>
  <r>
    <x v="807"/>
    <x v="0"/>
  </r>
  <r>
    <x v="808"/>
    <x v="0"/>
  </r>
  <r>
    <x v="809"/>
    <x v="0"/>
  </r>
  <r>
    <x v="810"/>
    <x v="0"/>
  </r>
  <r>
    <x v="811"/>
    <x v="0"/>
  </r>
  <r>
    <x v="812"/>
    <x v="0"/>
  </r>
  <r>
    <x v="813"/>
    <x v="0"/>
  </r>
  <r>
    <x v="814"/>
    <x v="0"/>
  </r>
  <r>
    <x v="815"/>
    <x v="0"/>
  </r>
  <r>
    <x v="816"/>
    <x v="0"/>
  </r>
  <r>
    <x v="817"/>
    <x v="0"/>
  </r>
  <r>
    <x v="818"/>
    <x v="0"/>
  </r>
  <r>
    <x v="819"/>
    <x v="0"/>
  </r>
  <r>
    <x v="820"/>
    <x v="0"/>
  </r>
  <r>
    <x v="821"/>
    <x v="0"/>
  </r>
  <r>
    <x v="822"/>
    <x v="0"/>
  </r>
  <r>
    <x v="823"/>
    <x v="0"/>
  </r>
  <r>
    <x v="824"/>
    <x v="0"/>
  </r>
  <r>
    <x v="825"/>
    <x v="0"/>
  </r>
  <r>
    <x v="826"/>
    <x v="0"/>
  </r>
  <r>
    <x v="827"/>
    <x v="0"/>
  </r>
  <r>
    <x v="828"/>
    <x v="0"/>
  </r>
  <r>
    <x v="829"/>
    <x v="0"/>
  </r>
  <r>
    <x v="830"/>
    <x v="0"/>
  </r>
  <r>
    <x v="831"/>
    <x v="0"/>
  </r>
  <r>
    <x v="832"/>
    <x v="0"/>
  </r>
  <r>
    <x v="833"/>
    <x v="0"/>
  </r>
  <r>
    <x v="834"/>
    <x v="0"/>
  </r>
  <r>
    <x v="835"/>
    <x v="0"/>
  </r>
  <r>
    <x v="836"/>
    <x v="0"/>
  </r>
  <r>
    <x v="837"/>
    <x v="0"/>
  </r>
  <r>
    <x v="838"/>
    <x v="0"/>
  </r>
  <r>
    <x v="839"/>
    <x v="0"/>
  </r>
  <r>
    <x v="840"/>
    <x v="0"/>
  </r>
  <r>
    <x v="841"/>
    <x v="0"/>
  </r>
  <r>
    <x v="842"/>
    <x v="0"/>
  </r>
  <r>
    <x v="843"/>
    <x v="0"/>
  </r>
  <r>
    <x v="844"/>
    <x v="0"/>
  </r>
  <r>
    <x v="845"/>
    <x v="0"/>
  </r>
  <r>
    <x v="846"/>
    <x v="0"/>
  </r>
  <r>
    <x v="847"/>
    <x v="0"/>
  </r>
  <r>
    <x v="848"/>
    <x v="0"/>
  </r>
  <r>
    <x v="849"/>
    <x v="0"/>
  </r>
  <r>
    <x v="850"/>
    <x v="0"/>
  </r>
  <r>
    <x v="851"/>
    <x v="0"/>
  </r>
  <r>
    <x v="852"/>
    <x v="0"/>
  </r>
  <r>
    <x v="853"/>
    <x v="0"/>
  </r>
  <r>
    <x v="854"/>
    <x v="0"/>
  </r>
  <r>
    <x v="855"/>
    <x v="0"/>
  </r>
  <r>
    <x v="856"/>
    <x v="0"/>
  </r>
  <r>
    <x v="857"/>
    <x v="0"/>
  </r>
  <r>
    <x v="858"/>
    <x v="0"/>
  </r>
  <r>
    <x v="859"/>
    <x v="0"/>
  </r>
  <r>
    <x v="860"/>
    <x v="0"/>
  </r>
  <r>
    <x v="861"/>
    <x v="0"/>
  </r>
  <r>
    <x v="862"/>
    <x v="0"/>
  </r>
  <r>
    <x v="863"/>
    <x v="0"/>
  </r>
  <r>
    <x v="864"/>
    <x v="0"/>
  </r>
  <r>
    <x v="865"/>
    <x v="0"/>
  </r>
  <r>
    <x v="866"/>
    <x v="0"/>
  </r>
  <r>
    <x v="867"/>
    <x v="0"/>
  </r>
  <r>
    <x v="868"/>
    <x v="0"/>
  </r>
  <r>
    <x v="869"/>
    <x v="0"/>
  </r>
  <r>
    <x v="870"/>
    <x v="0"/>
  </r>
  <r>
    <x v="871"/>
    <x v="0"/>
  </r>
  <r>
    <x v="872"/>
    <x v="0"/>
  </r>
  <r>
    <x v="873"/>
    <x v="0"/>
  </r>
  <r>
    <x v="874"/>
    <x v="0"/>
  </r>
  <r>
    <x v="875"/>
    <x v="0"/>
  </r>
  <r>
    <x v="876"/>
    <x v="0"/>
  </r>
  <r>
    <x v="877"/>
    <x v="0"/>
  </r>
  <r>
    <x v="878"/>
    <x v="0"/>
  </r>
  <r>
    <x v="879"/>
    <x v="0"/>
  </r>
  <r>
    <x v="880"/>
    <x v="0"/>
  </r>
  <r>
    <x v="881"/>
    <x v="0"/>
  </r>
  <r>
    <x v="882"/>
    <x v="0"/>
  </r>
  <r>
    <x v="883"/>
    <x v="0"/>
  </r>
  <r>
    <x v="884"/>
    <x v="0"/>
  </r>
  <r>
    <x v="885"/>
    <x v="0"/>
  </r>
  <r>
    <x v="886"/>
    <x v="0"/>
  </r>
  <r>
    <x v="887"/>
    <x v="0"/>
  </r>
  <r>
    <x v="888"/>
    <x v="0"/>
  </r>
  <r>
    <x v="889"/>
    <x v="0"/>
  </r>
  <r>
    <x v="890"/>
    <x v="0"/>
  </r>
  <r>
    <x v="891"/>
    <x v="0"/>
  </r>
  <r>
    <x v="892"/>
    <x v="0"/>
  </r>
  <r>
    <x v="893"/>
    <x v="0"/>
  </r>
  <r>
    <x v="894"/>
    <x v="0"/>
  </r>
  <r>
    <x v="895"/>
    <x v="0"/>
  </r>
  <r>
    <x v="896"/>
    <x v="0"/>
  </r>
  <r>
    <x v="897"/>
    <x v="0"/>
  </r>
  <r>
    <x v="898"/>
    <x v="0"/>
  </r>
  <r>
    <x v="899"/>
    <x v="0"/>
  </r>
  <r>
    <x v="900"/>
    <x v="0"/>
  </r>
  <r>
    <x v="901"/>
    <x v="0"/>
  </r>
  <r>
    <x v="902"/>
    <x v="0"/>
  </r>
  <r>
    <x v="903"/>
    <x v="0"/>
  </r>
  <r>
    <x v="904"/>
    <x v="0"/>
  </r>
  <r>
    <x v="905"/>
    <x v="0"/>
  </r>
  <r>
    <x v="906"/>
    <x v="0"/>
  </r>
  <r>
    <x v="907"/>
    <x v="0"/>
  </r>
  <r>
    <x v="908"/>
    <x v="0"/>
  </r>
  <r>
    <x v="909"/>
    <x v="0"/>
  </r>
  <r>
    <x v="910"/>
    <x v="0"/>
  </r>
  <r>
    <x v="911"/>
    <x v="0"/>
  </r>
  <r>
    <x v="912"/>
    <x v="0"/>
  </r>
  <r>
    <x v="913"/>
    <x v="0"/>
  </r>
  <r>
    <x v="914"/>
    <x v="0"/>
  </r>
  <r>
    <x v="915"/>
    <x v="0"/>
  </r>
  <r>
    <x v="916"/>
    <x v="0"/>
  </r>
  <r>
    <x v="917"/>
    <x v="0"/>
  </r>
  <r>
    <x v="918"/>
    <x v="0"/>
  </r>
  <r>
    <x v="919"/>
    <x v="0"/>
  </r>
  <r>
    <x v="920"/>
    <x v="0"/>
  </r>
  <r>
    <x v="921"/>
    <x v="0"/>
  </r>
  <r>
    <x v="922"/>
    <x v="0"/>
  </r>
  <r>
    <x v="923"/>
    <x v="0"/>
  </r>
  <r>
    <x v="924"/>
    <x v="0"/>
  </r>
  <r>
    <x v="925"/>
    <x v="0"/>
  </r>
  <r>
    <x v="926"/>
    <x v="0"/>
  </r>
  <r>
    <x v="927"/>
    <x v="0"/>
  </r>
  <r>
    <x v="928"/>
    <x v="0"/>
  </r>
  <r>
    <x v="929"/>
    <x v="0"/>
  </r>
  <r>
    <x v="930"/>
    <x v="0"/>
  </r>
  <r>
    <x v="931"/>
    <x v="0"/>
  </r>
  <r>
    <x v="932"/>
    <x v="0"/>
  </r>
  <r>
    <x v="933"/>
    <x v="0"/>
  </r>
  <r>
    <x v="934"/>
    <x v="0"/>
  </r>
  <r>
    <x v="935"/>
    <x v="0"/>
  </r>
  <r>
    <x v="936"/>
    <x v="0"/>
  </r>
  <r>
    <x v="937"/>
    <x v="0"/>
  </r>
  <r>
    <x v="938"/>
    <x v="0"/>
  </r>
  <r>
    <x v="939"/>
    <x v="0"/>
  </r>
  <r>
    <x v="940"/>
    <x v="0"/>
  </r>
  <r>
    <x v="941"/>
    <x v="0"/>
  </r>
  <r>
    <x v="942"/>
    <x v="0"/>
  </r>
  <r>
    <x v="943"/>
    <x v="0"/>
  </r>
  <r>
    <x v="944"/>
    <x v="0"/>
  </r>
  <r>
    <x v="945"/>
    <x v="0"/>
  </r>
  <r>
    <x v="946"/>
    <x v="0"/>
  </r>
  <r>
    <x v="947"/>
    <x v="0"/>
  </r>
  <r>
    <x v="948"/>
    <x v="0"/>
  </r>
  <r>
    <x v="949"/>
    <x v="0"/>
  </r>
  <r>
    <x v="950"/>
    <x v="0"/>
  </r>
  <r>
    <x v="951"/>
    <x v="0"/>
  </r>
  <r>
    <x v="952"/>
    <x v="0"/>
  </r>
  <r>
    <x v="953"/>
    <x v="0"/>
  </r>
  <r>
    <x v="954"/>
    <x v="0"/>
  </r>
  <r>
    <x v="955"/>
    <x v="0"/>
  </r>
  <r>
    <x v="956"/>
    <x v="0"/>
  </r>
  <r>
    <x v="957"/>
    <x v="0"/>
  </r>
  <r>
    <x v="958"/>
    <x v="0"/>
  </r>
  <r>
    <x v="959"/>
    <x v="0"/>
  </r>
  <r>
    <x v="960"/>
    <x v="0"/>
  </r>
  <r>
    <x v="961"/>
    <x v="0"/>
  </r>
  <r>
    <x v="962"/>
    <x v="0"/>
  </r>
  <r>
    <x v="963"/>
    <x v="0"/>
  </r>
  <r>
    <x v="964"/>
    <x v="0"/>
  </r>
  <r>
    <x v="965"/>
    <x v="0"/>
  </r>
  <r>
    <x v="966"/>
    <x v="0"/>
  </r>
  <r>
    <x v="967"/>
    <x v="0"/>
  </r>
  <r>
    <x v="968"/>
    <x v="0"/>
  </r>
  <r>
    <x v="969"/>
    <x v="0"/>
  </r>
  <r>
    <x v="970"/>
    <x v="0"/>
  </r>
  <r>
    <x v="971"/>
    <x v="0"/>
  </r>
  <r>
    <x v="972"/>
    <x v="0"/>
  </r>
  <r>
    <x v="973"/>
    <x v="0"/>
  </r>
  <r>
    <x v="974"/>
    <x v="0"/>
  </r>
  <r>
    <x v="975"/>
    <x v="0"/>
  </r>
  <r>
    <x v="976"/>
    <x v="0"/>
  </r>
  <r>
    <x v="977"/>
    <x v="0"/>
  </r>
  <r>
    <x v="978"/>
    <x v="0"/>
  </r>
  <r>
    <x v="979"/>
    <x v="0"/>
  </r>
  <r>
    <x v="980"/>
    <x v="0"/>
  </r>
  <r>
    <x v="981"/>
    <x v="0"/>
  </r>
  <r>
    <x v="982"/>
    <x v="0"/>
  </r>
  <r>
    <x v="983"/>
    <x v="0"/>
  </r>
  <r>
    <x v="984"/>
    <x v="0"/>
  </r>
  <r>
    <x v="985"/>
    <x v="0"/>
  </r>
  <r>
    <x v="986"/>
    <x v="0"/>
  </r>
  <r>
    <x v="987"/>
    <x v="0"/>
  </r>
  <r>
    <x v="988"/>
    <x v="0"/>
  </r>
  <r>
    <x v="989"/>
    <x v="0"/>
  </r>
  <r>
    <x v="990"/>
    <x v="0"/>
  </r>
  <r>
    <x v="991"/>
    <x v="0"/>
  </r>
  <r>
    <x v="992"/>
    <x v="0"/>
  </r>
  <r>
    <x v="993"/>
    <x v="0"/>
  </r>
  <r>
    <x v="994"/>
    <x v="0"/>
  </r>
  <r>
    <x v="995"/>
    <x v="0"/>
  </r>
  <r>
    <x v="996"/>
    <x v="0"/>
  </r>
  <r>
    <x v="997"/>
    <x v="0"/>
  </r>
  <r>
    <x v="998"/>
    <x v="0"/>
  </r>
  <r>
    <x v="999"/>
    <x v="0"/>
  </r>
  <r>
    <x v="1000"/>
    <x v="0"/>
  </r>
  <r>
    <x v="1001"/>
    <x v="1"/>
  </r>
  <r>
    <x v="1002"/>
    <x v="1"/>
  </r>
  <r>
    <x v="1003"/>
    <x v="1"/>
  </r>
  <r>
    <x v="1004"/>
    <x v="1"/>
  </r>
  <r>
    <x v="1005"/>
    <x v="1"/>
  </r>
  <r>
    <x v="1006"/>
    <x v="1"/>
  </r>
  <r>
    <x v="1007"/>
    <x v="1"/>
  </r>
  <r>
    <x v="1008"/>
    <x v="1"/>
  </r>
  <r>
    <x v="1009"/>
    <x v="1"/>
  </r>
  <r>
    <x v="1010"/>
    <x v="1"/>
  </r>
  <r>
    <x v="1011"/>
    <x v="1"/>
  </r>
  <r>
    <x v="1012"/>
    <x v="1"/>
  </r>
  <r>
    <x v="1013"/>
    <x v="1"/>
  </r>
  <r>
    <x v="1014"/>
    <x v="1"/>
  </r>
  <r>
    <x v="1015"/>
    <x v="1"/>
  </r>
  <r>
    <x v="1016"/>
    <x v="1"/>
  </r>
  <r>
    <x v="1017"/>
    <x v="1"/>
  </r>
  <r>
    <x v="1018"/>
    <x v="1"/>
  </r>
  <r>
    <x v="1019"/>
    <x v="1"/>
  </r>
  <r>
    <x v="1020"/>
    <x v="1"/>
  </r>
  <r>
    <x v="1021"/>
    <x v="1"/>
  </r>
  <r>
    <x v="1022"/>
    <x v="1"/>
  </r>
  <r>
    <x v="1023"/>
    <x v="1"/>
  </r>
  <r>
    <x v="1024"/>
    <x v="1"/>
  </r>
  <r>
    <x v="1025"/>
    <x v="1"/>
  </r>
  <r>
    <x v="1026"/>
    <x v="1"/>
  </r>
  <r>
    <x v="1027"/>
    <x v="1"/>
  </r>
  <r>
    <x v="1028"/>
    <x v="1"/>
  </r>
  <r>
    <x v="1029"/>
    <x v="1"/>
  </r>
  <r>
    <x v="1030"/>
    <x v="1"/>
  </r>
  <r>
    <x v="1031"/>
    <x v="1"/>
  </r>
  <r>
    <x v="1032"/>
    <x v="1"/>
  </r>
  <r>
    <x v="1033"/>
    <x v="1"/>
  </r>
  <r>
    <x v="1034"/>
    <x v="1"/>
  </r>
  <r>
    <x v="1035"/>
    <x v="1"/>
  </r>
  <r>
    <x v="1036"/>
    <x v="1"/>
  </r>
  <r>
    <x v="1037"/>
    <x v="1"/>
  </r>
  <r>
    <x v="1038"/>
    <x v="1"/>
  </r>
  <r>
    <x v="1039"/>
    <x v="1"/>
  </r>
  <r>
    <x v="1040"/>
    <x v="1"/>
  </r>
  <r>
    <x v="1041"/>
    <x v="1"/>
  </r>
  <r>
    <x v="1042"/>
    <x v="1"/>
  </r>
  <r>
    <x v="1043"/>
    <x v="1"/>
  </r>
  <r>
    <x v="1044"/>
    <x v="1"/>
  </r>
  <r>
    <x v="1045"/>
    <x v="1"/>
  </r>
  <r>
    <x v="1046"/>
    <x v="1"/>
  </r>
  <r>
    <x v="1047"/>
    <x v="1"/>
  </r>
  <r>
    <x v="1048"/>
    <x v="1"/>
  </r>
  <r>
    <x v="1049"/>
    <x v="1"/>
  </r>
  <r>
    <x v="1050"/>
    <x v="1"/>
  </r>
  <r>
    <x v="1051"/>
    <x v="1"/>
  </r>
  <r>
    <x v="1052"/>
    <x v="1"/>
  </r>
  <r>
    <x v="1053"/>
    <x v="1"/>
  </r>
  <r>
    <x v="1054"/>
    <x v="1"/>
  </r>
  <r>
    <x v="1055"/>
    <x v="1"/>
  </r>
  <r>
    <x v="1056"/>
    <x v="1"/>
  </r>
  <r>
    <x v="1057"/>
    <x v="1"/>
  </r>
  <r>
    <x v="1058"/>
    <x v="1"/>
  </r>
  <r>
    <x v="1059"/>
    <x v="1"/>
  </r>
  <r>
    <x v="1060"/>
    <x v="1"/>
  </r>
  <r>
    <x v="1061"/>
    <x v="1"/>
  </r>
  <r>
    <x v="1062"/>
    <x v="1"/>
  </r>
  <r>
    <x v="1063"/>
    <x v="1"/>
  </r>
  <r>
    <x v="1064"/>
    <x v="1"/>
  </r>
  <r>
    <x v="1065"/>
    <x v="1"/>
  </r>
  <r>
    <x v="1066"/>
    <x v="1"/>
  </r>
  <r>
    <x v="1067"/>
    <x v="1"/>
  </r>
  <r>
    <x v="1068"/>
    <x v="1"/>
  </r>
  <r>
    <x v="1069"/>
    <x v="1"/>
  </r>
  <r>
    <x v="1070"/>
    <x v="1"/>
  </r>
  <r>
    <x v="1071"/>
    <x v="1"/>
  </r>
  <r>
    <x v="1072"/>
    <x v="1"/>
  </r>
  <r>
    <x v="1073"/>
    <x v="1"/>
  </r>
  <r>
    <x v="1074"/>
    <x v="1"/>
  </r>
  <r>
    <x v="1075"/>
    <x v="1"/>
  </r>
  <r>
    <x v="1076"/>
    <x v="1"/>
  </r>
  <r>
    <x v="1077"/>
    <x v="1"/>
  </r>
  <r>
    <x v="1078"/>
    <x v="1"/>
  </r>
  <r>
    <x v="1079"/>
    <x v="1"/>
  </r>
  <r>
    <x v="1080"/>
    <x v="1"/>
  </r>
  <r>
    <x v="1081"/>
    <x v="1"/>
  </r>
  <r>
    <x v="1082"/>
    <x v="1"/>
  </r>
  <r>
    <x v="1083"/>
    <x v="1"/>
  </r>
  <r>
    <x v="1084"/>
    <x v="1"/>
  </r>
  <r>
    <x v="1085"/>
    <x v="1"/>
  </r>
  <r>
    <x v="1086"/>
    <x v="1"/>
  </r>
  <r>
    <x v="1087"/>
    <x v="1"/>
  </r>
  <r>
    <x v="1088"/>
    <x v="1"/>
  </r>
  <r>
    <x v="1089"/>
    <x v="1"/>
  </r>
  <r>
    <x v="1090"/>
    <x v="1"/>
  </r>
  <r>
    <x v="1091"/>
    <x v="1"/>
  </r>
  <r>
    <x v="1092"/>
    <x v="1"/>
  </r>
  <r>
    <x v="1093"/>
    <x v="1"/>
  </r>
  <r>
    <x v="1094"/>
    <x v="1"/>
  </r>
  <r>
    <x v="1095"/>
    <x v="1"/>
  </r>
  <r>
    <x v="1096"/>
    <x v="1"/>
  </r>
  <r>
    <x v="1097"/>
    <x v="1"/>
  </r>
  <r>
    <x v="1098"/>
    <x v="1"/>
  </r>
  <r>
    <x v="1099"/>
    <x v="1"/>
  </r>
  <r>
    <x v="1100"/>
    <x v="1"/>
  </r>
  <r>
    <x v="1101"/>
    <x v="1"/>
  </r>
  <r>
    <x v="1102"/>
    <x v="1"/>
  </r>
  <r>
    <x v="1103"/>
    <x v="1"/>
  </r>
  <r>
    <x v="1104"/>
    <x v="1"/>
  </r>
  <r>
    <x v="1105"/>
    <x v="1"/>
  </r>
  <r>
    <x v="1106"/>
    <x v="1"/>
  </r>
  <r>
    <x v="1107"/>
    <x v="1"/>
  </r>
  <r>
    <x v="1108"/>
    <x v="1"/>
  </r>
  <r>
    <x v="1109"/>
    <x v="1"/>
  </r>
  <r>
    <x v="1110"/>
    <x v="1"/>
  </r>
  <r>
    <x v="1111"/>
    <x v="1"/>
  </r>
  <r>
    <x v="1112"/>
    <x v="1"/>
  </r>
  <r>
    <x v="1113"/>
    <x v="1"/>
  </r>
  <r>
    <x v="1114"/>
    <x v="1"/>
  </r>
  <r>
    <x v="1115"/>
    <x v="1"/>
  </r>
  <r>
    <x v="1116"/>
    <x v="1"/>
  </r>
  <r>
    <x v="1117"/>
    <x v="1"/>
  </r>
  <r>
    <x v="1118"/>
    <x v="1"/>
  </r>
  <r>
    <x v="1119"/>
    <x v="1"/>
  </r>
  <r>
    <x v="1120"/>
    <x v="1"/>
  </r>
  <r>
    <x v="1121"/>
    <x v="1"/>
  </r>
  <r>
    <x v="1122"/>
    <x v="1"/>
  </r>
  <r>
    <x v="1123"/>
    <x v="1"/>
  </r>
  <r>
    <x v="1124"/>
    <x v="1"/>
  </r>
  <r>
    <x v="1125"/>
    <x v="1"/>
  </r>
  <r>
    <x v="1126"/>
    <x v="1"/>
  </r>
  <r>
    <x v="1127"/>
    <x v="1"/>
  </r>
  <r>
    <x v="1128"/>
    <x v="1"/>
  </r>
  <r>
    <x v="1129"/>
    <x v="1"/>
  </r>
  <r>
    <x v="1130"/>
    <x v="1"/>
  </r>
  <r>
    <x v="1131"/>
    <x v="1"/>
  </r>
  <r>
    <x v="1132"/>
    <x v="1"/>
  </r>
  <r>
    <x v="1133"/>
    <x v="1"/>
  </r>
  <r>
    <x v="1134"/>
    <x v="1"/>
  </r>
  <r>
    <x v="1135"/>
    <x v="1"/>
  </r>
  <r>
    <x v="1136"/>
    <x v="1"/>
  </r>
  <r>
    <x v="1137"/>
    <x v="1"/>
  </r>
  <r>
    <x v="1138"/>
    <x v="1"/>
  </r>
  <r>
    <x v="1139"/>
    <x v="1"/>
  </r>
  <r>
    <x v="1140"/>
    <x v="1"/>
  </r>
  <r>
    <x v="1141"/>
    <x v="1"/>
  </r>
  <r>
    <x v="1142"/>
    <x v="1"/>
  </r>
  <r>
    <x v="1143"/>
    <x v="1"/>
  </r>
  <r>
    <x v="1144"/>
    <x v="1"/>
  </r>
  <r>
    <x v="1145"/>
    <x v="1"/>
  </r>
  <r>
    <x v="1146"/>
    <x v="1"/>
  </r>
  <r>
    <x v="1147"/>
    <x v="1"/>
  </r>
  <r>
    <x v="1148"/>
    <x v="1"/>
  </r>
  <r>
    <x v="1149"/>
    <x v="1"/>
  </r>
  <r>
    <x v="1150"/>
    <x v="1"/>
  </r>
  <r>
    <x v="1151"/>
    <x v="1"/>
  </r>
  <r>
    <x v="1152"/>
    <x v="1"/>
  </r>
  <r>
    <x v="1153"/>
    <x v="1"/>
  </r>
  <r>
    <x v="1154"/>
    <x v="1"/>
  </r>
  <r>
    <x v="1155"/>
    <x v="1"/>
  </r>
  <r>
    <x v="1156"/>
    <x v="1"/>
  </r>
  <r>
    <x v="1157"/>
    <x v="1"/>
  </r>
  <r>
    <x v="1158"/>
    <x v="1"/>
  </r>
  <r>
    <x v="1159"/>
    <x v="1"/>
  </r>
  <r>
    <x v="1160"/>
    <x v="1"/>
  </r>
  <r>
    <x v="1161"/>
    <x v="1"/>
  </r>
  <r>
    <x v="1162"/>
    <x v="1"/>
  </r>
  <r>
    <x v="1163"/>
    <x v="1"/>
  </r>
  <r>
    <x v="1164"/>
    <x v="1"/>
  </r>
  <r>
    <x v="1165"/>
    <x v="1"/>
  </r>
  <r>
    <x v="1166"/>
    <x v="1"/>
  </r>
  <r>
    <x v="1167"/>
    <x v="1"/>
  </r>
  <r>
    <x v="1168"/>
    <x v="1"/>
  </r>
  <r>
    <x v="1169"/>
    <x v="1"/>
  </r>
  <r>
    <x v="1170"/>
    <x v="1"/>
  </r>
  <r>
    <x v="1171"/>
    <x v="1"/>
  </r>
  <r>
    <x v="1172"/>
    <x v="1"/>
  </r>
  <r>
    <x v="1173"/>
    <x v="1"/>
  </r>
  <r>
    <x v="1174"/>
    <x v="1"/>
  </r>
  <r>
    <x v="1175"/>
    <x v="1"/>
  </r>
  <r>
    <x v="1176"/>
    <x v="1"/>
  </r>
  <r>
    <x v="1177"/>
    <x v="1"/>
  </r>
  <r>
    <x v="1178"/>
    <x v="1"/>
  </r>
  <r>
    <x v="1179"/>
    <x v="1"/>
  </r>
  <r>
    <x v="1180"/>
    <x v="1"/>
  </r>
  <r>
    <x v="1181"/>
    <x v="1"/>
  </r>
  <r>
    <x v="1182"/>
    <x v="1"/>
  </r>
  <r>
    <x v="1183"/>
    <x v="1"/>
  </r>
  <r>
    <x v="1184"/>
    <x v="1"/>
  </r>
  <r>
    <x v="1185"/>
    <x v="1"/>
  </r>
  <r>
    <x v="1186"/>
    <x v="1"/>
  </r>
  <r>
    <x v="1187"/>
    <x v="1"/>
  </r>
  <r>
    <x v="1188"/>
    <x v="1"/>
  </r>
  <r>
    <x v="1189"/>
    <x v="1"/>
  </r>
  <r>
    <x v="1190"/>
    <x v="1"/>
  </r>
  <r>
    <x v="1191"/>
    <x v="1"/>
  </r>
  <r>
    <x v="1192"/>
    <x v="1"/>
  </r>
  <r>
    <x v="1193"/>
    <x v="1"/>
  </r>
  <r>
    <x v="1194"/>
    <x v="1"/>
  </r>
  <r>
    <x v="1195"/>
    <x v="1"/>
  </r>
  <r>
    <x v="1196"/>
    <x v="1"/>
  </r>
  <r>
    <x v="1197"/>
    <x v="1"/>
  </r>
  <r>
    <x v="1198"/>
    <x v="1"/>
  </r>
  <r>
    <x v="1199"/>
    <x v="1"/>
  </r>
  <r>
    <x v="1200"/>
    <x v="1"/>
  </r>
  <r>
    <x v="1201"/>
    <x v="1"/>
  </r>
  <r>
    <x v="1202"/>
    <x v="1"/>
  </r>
  <r>
    <x v="1203"/>
    <x v="1"/>
  </r>
  <r>
    <x v="1204"/>
    <x v="1"/>
  </r>
  <r>
    <x v="1205"/>
    <x v="1"/>
  </r>
  <r>
    <x v="1206"/>
    <x v="1"/>
  </r>
  <r>
    <x v="1207"/>
    <x v="1"/>
  </r>
  <r>
    <x v="1208"/>
    <x v="1"/>
  </r>
  <r>
    <x v="1209"/>
    <x v="1"/>
  </r>
  <r>
    <x v="1210"/>
    <x v="1"/>
  </r>
  <r>
    <x v="1211"/>
    <x v="1"/>
  </r>
  <r>
    <x v="1212"/>
    <x v="1"/>
  </r>
  <r>
    <x v="1213"/>
    <x v="1"/>
  </r>
  <r>
    <x v="1214"/>
    <x v="1"/>
  </r>
  <r>
    <x v="1215"/>
    <x v="1"/>
  </r>
  <r>
    <x v="1216"/>
    <x v="1"/>
  </r>
  <r>
    <x v="1217"/>
    <x v="1"/>
  </r>
  <r>
    <x v="1218"/>
    <x v="1"/>
  </r>
  <r>
    <x v="1219"/>
    <x v="1"/>
  </r>
  <r>
    <x v="1220"/>
    <x v="1"/>
  </r>
  <r>
    <x v="1221"/>
    <x v="1"/>
  </r>
  <r>
    <x v="1222"/>
    <x v="1"/>
  </r>
  <r>
    <x v="1223"/>
    <x v="1"/>
  </r>
  <r>
    <x v="1224"/>
    <x v="1"/>
  </r>
  <r>
    <x v="1225"/>
    <x v="1"/>
  </r>
  <r>
    <x v="1226"/>
    <x v="1"/>
  </r>
  <r>
    <x v="1227"/>
    <x v="1"/>
  </r>
  <r>
    <x v="1228"/>
    <x v="1"/>
  </r>
  <r>
    <x v="1229"/>
    <x v="1"/>
  </r>
  <r>
    <x v="1230"/>
    <x v="1"/>
  </r>
  <r>
    <x v="1231"/>
    <x v="1"/>
  </r>
  <r>
    <x v="1232"/>
    <x v="1"/>
  </r>
  <r>
    <x v="1233"/>
    <x v="1"/>
  </r>
  <r>
    <x v="1234"/>
    <x v="1"/>
  </r>
  <r>
    <x v="1235"/>
    <x v="1"/>
  </r>
  <r>
    <x v="1236"/>
    <x v="1"/>
  </r>
  <r>
    <x v="1237"/>
    <x v="1"/>
  </r>
  <r>
    <x v="1238"/>
    <x v="1"/>
  </r>
  <r>
    <x v="1239"/>
    <x v="1"/>
  </r>
  <r>
    <x v="1240"/>
    <x v="1"/>
  </r>
  <r>
    <x v="1241"/>
    <x v="1"/>
  </r>
  <r>
    <x v="1242"/>
    <x v="1"/>
  </r>
  <r>
    <x v="1243"/>
    <x v="1"/>
  </r>
  <r>
    <x v="1244"/>
    <x v="1"/>
  </r>
  <r>
    <x v="1245"/>
    <x v="1"/>
  </r>
  <r>
    <x v="1246"/>
    <x v="1"/>
  </r>
  <r>
    <x v="1247"/>
    <x v="1"/>
  </r>
  <r>
    <x v="1248"/>
    <x v="1"/>
  </r>
  <r>
    <x v="1249"/>
    <x v="1"/>
  </r>
  <r>
    <x v="1250"/>
    <x v="1"/>
  </r>
  <r>
    <x v="1251"/>
    <x v="1"/>
  </r>
  <r>
    <x v="1252"/>
    <x v="1"/>
  </r>
  <r>
    <x v="1253"/>
    <x v="1"/>
  </r>
  <r>
    <x v="1254"/>
    <x v="1"/>
  </r>
  <r>
    <x v="1255"/>
    <x v="1"/>
  </r>
  <r>
    <x v="1256"/>
    <x v="1"/>
  </r>
  <r>
    <x v="1257"/>
    <x v="1"/>
  </r>
  <r>
    <x v="1258"/>
    <x v="1"/>
  </r>
  <r>
    <x v="1259"/>
    <x v="1"/>
  </r>
  <r>
    <x v="1260"/>
    <x v="1"/>
  </r>
  <r>
    <x v="1261"/>
    <x v="1"/>
  </r>
  <r>
    <x v="1262"/>
    <x v="1"/>
  </r>
  <r>
    <x v="1263"/>
    <x v="1"/>
  </r>
  <r>
    <x v="1264"/>
    <x v="1"/>
  </r>
  <r>
    <x v="1265"/>
    <x v="1"/>
  </r>
  <r>
    <x v="1266"/>
    <x v="1"/>
  </r>
  <r>
    <x v="1267"/>
    <x v="1"/>
  </r>
  <r>
    <x v="1268"/>
    <x v="1"/>
  </r>
  <r>
    <x v="1269"/>
    <x v="1"/>
  </r>
  <r>
    <x v="1270"/>
    <x v="1"/>
  </r>
  <r>
    <x v="1271"/>
    <x v="1"/>
  </r>
  <r>
    <x v="1272"/>
    <x v="1"/>
  </r>
  <r>
    <x v="1273"/>
    <x v="1"/>
  </r>
  <r>
    <x v="1274"/>
    <x v="1"/>
  </r>
  <r>
    <x v="1275"/>
    <x v="1"/>
  </r>
  <r>
    <x v="1276"/>
    <x v="1"/>
  </r>
  <r>
    <x v="1277"/>
    <x v="1"/>
  </r>
  <r>
    <x v="1278"/>
    <x v="1"/>
  </r>
  <r>
    <x v="1279"/>
    <x v="1"/>
  </r>
  <r>
    <x v="1280"/>
    <x v="1"/>
  </r>
  <r>
    <x v="1281"/>
    <x v="1"/>
  </r>
  <r>
    <x v="1282"/>
    <x v="1"/>
  </r>
  <r>
    <x v="1283"/>
    <x v="1"/>
  </r>
  <r>
    <x v="1284"/>
    <x v="1"/>
  </r>
  <r>
    <x v="1285"/>
    <x v="1"/>
  </r>
  <r>
    <x v="1286"/>
    <x v="1"/>
  </r>
  <r>
    <x v="1287"/>
    <x v="1"/>
  </r>
  <r>
    <x v="1288"/>
    <x v="1"/>
  </r>
  <r>
    <x v="1289"/>
    <x v="1"/>
  </r>
  <r>
    <x v="1290"/>
    <x v="1"/>
  </r>
  <r>
    <x v="1291"/>
    <x v="1"/>
  </r>
  <r>
    <x v="1292"/>
    <x v="1"/>
  </r>
  <r>
    <x v="1293"/>
    <x v="1"/>
  </r>
  <r>
    <x v="1294"/>
    <x v="1"/>
  </r>
  <r>
    <x v="1295"/>
    <x v="1"/>
  </r>
  <r>
    <x v="1296"/>
    <x v="1"/>
  </r>
  <r>
    <x v="1297"/>
    <x v="1"/>
  </r>
  <r>
    <x v="1298"/>
    <x v="1"/>
  </r>
  <r>
    <x v="1299"/>
    <x v="1"/>
  </r>
  <r>
    <x v="1300"/>
    <x v="1"/>
  </r>
  <r>
    <x v="1301"/>
    <x v="1"/>
  </r>
  <r>
    <x v="1302"/>
    <x v="1"/>
  </r>
  <r>
    <x v="1303"/>
    <x v="1"/>
  </r>
  <r>
    <x v="1304"/>
    <x v="1"/>
  </r>
  <r>
    <x v="1305"/>
    <x v="1"/>
  </r>
  <r>
    <x v="1306"/>
    <x v="1"/>
  </r>
  <r>
    <x v="1307"/>
    <x v="1"/>
  </r>
  <r>
    <x v="1308"/>
    <x v="1"/>
  </r>
  <r>
    <x v="1309"/>
    <x v="1"/>
  </r>
  <r>
    <x v="1310"/>
    <x v="1"/>
  </r>
  <r>
    <x v="1311"/>
    <x v="1"/>
  </r>
  <r>
    <x v="1312"/>
    <x v="1"/>
  </r>
  <r>
    <x v="1313"/>
    <x v="1"/>
  </r>
  <r>
    <x v="1314"/>
    <x v="1"/>
  </r>
  <r>
    <x v="1315"/>
    <x v="1"/>
  </r>
  <r>
    <x v="1316"/>
    <x v="1"/>
  </r>
  <r>
    <x v="1317"/>
    <x v="1"/>
  </r>
  <r>
    <x v="1318"/>
    <x v="1"/>
  </r>
  <r>
    <x v="1319"/>
    <x v="1"/>
  </r>
  <r>
    <x v="1320"/>
    <x v="1"/>
  </r>
  <r>
    <x v="1321"/>
    <x v="1"/>
  </r>
  <r>
    <x v="1322"/>
    <x v="1"/>
  </r>
  <r>
    <x v="1323"/>
    <x v="1"/>
  </r>
  <r>
    <x v="1324"/>
    <x v="1"/>
  </r>
  <r>
    <x v="1325"/>
    <x v="1"/>
  </r>
  <r>
    <x v="1326"/>
    <x v="1"/>
  </r>
  <r>
    <x v="1327"/>
    <x v="1"/>
  </r>
  <r>
    <x v="1328"/>
    <x v="1"/>
  </r>
  <r>
    <x v="1329"/>
    <x v="1"/>
  </r>
  <r>
    <x v="1330"/>
    <x v="1"/>
  </r>
  <r>
    <x v="1331"/>
    <x v="1"/>
  </r>
  <r>
    <x v="1332"/>
    <x v="1"/>
  </r>
  <r>
    <x v="1333"/>
    <x v="1"/>
  </r>
  <r>
    <x v="1334"/>
    <x v="1"/>
  </r>
  <r>
    <x v="1335"/>
    <x v="1"/>
  </r>
  <r>
    <x v="1336"/>
    <x v="1"/>
  </r>
  <r>
    <x v="1337"/>
    <x v="1"/>
  </r>
  <r>
    <x v="1338"/>
    <x v="1"/>
  </r>
  <r>
    <x v="1339"/>
    <x v="1"/>
  </r>
  <r>
    <x v="1340"/>
    <x v="1"/>
  </r>
  <r>
    <x v="1341"/>
    <x v="1"/>
  </r>
  <r>
    <x v="1342"/>
    <x v="1"/>
  </r>
  <r>
    <x v="1343"/>
    <x v="1"/>
  </r>
  <r>
    <x v="1344"/>
    <x v="1"/>
  </r>
  <r>
    <x v="1345"/>
    <x v="1"/>
  </r>
  <r>
    <x v="1346"/>
    <x v="1"/>
  </r>
  <r>
    <x v="1347"/>
    <x v="1"/>
  </r>
  <r>
    <x v="1348"/>
    <x v="1"/>
  </r>
  <r>
    <x v="1349"/>
    <x v="1"/>
  </r>
  <r>
    <x v="1350"/>
    <x v="1"/>
  </r>
  <r>
    <x v="1351"/>
    <x v="1"/>
  </r>
  <r>
    <x v="1352"/>
    <x v="1"/>
  </r>
  <r>
    <x v="1353"/>
    <x v="1"/>
  </r>
  <r>
    <x v="1354"/>
    <x v="1"/>
  </r>
  <r>
    <x v="1355"/>
    <x v="1"/>
  </r>
  <r>
    <x v="1356"/>
    <x v="1"/>
  </r>
  <r>
    <x v="1357"/>
    <x v="1"/>
  </r>
  <r>
    <x v="1358"/>
    <x v="1"/>
  </r>
  <r>
    <x v="1359"/>
    <x v="1"/>
  </r>
  <r>
    <x v="1360"/>
    <x v="1"/>
  </r>
  <r>
    <x v="1361"/>
    <x v="1"/>
  </r>
  <r>
    <x v="1362"/>
    <x v="1"/>
  </r>
  <r>
    <x v="1363"/>
    <x v="1"/>
  </r>
  <r>
    <x v="1364"/>
    <x v="1"/>
  </r>
  <r>
    <x v="1365"/>
    <x v="1"/>
  </r>
  <r>
    <x v="1366"/>
    <x v="1"/>
  </r>
  <r>
    <x v="1367"/>
    <x v="1"/>
  </r>
  <r>
    <x v="1368"/>
    <x v="1"/>
  </r>
  <r>
    <x v="1369"/>
    <x v="1"/>
  </r>
  <r>
    <x v="1370"/>
    <x v="1"/>
  </r>
  <r>
    <x v="1371"/>
    <x v="1"/>
  </r>
  <r>
    <x v="1372"/>
    <x v="1"/>
  </r>
  <r>
    <x v="1373"/>
    <x v="1"/>
  </r>
  <r>
    <x v="1374"/>
    <x v="1"/>
  </r>
  <r>
    <x v="1375"/>
    <x v="1"/>
  </r>
  <r>
    <x v="1376"/>
    <x v="1"/>
  </r>
  <r>
    <x v="1377"/>
    <x v="1"/>
  </r>
  <r>
    <x v="1378"/>
    <x v="1"/>
  </r>
  <r>
    <x v="1379"/>
    <x v="1"/>
  </r>
  <r>
    <x v="1380"/>
    <x v="1"/>
  </r>
  <r>
    <x v="1381"/>
    <x v="1"/>
  </r>
  <r>
    <x v="1382"/>
    <x v="1"/>
  </r>
  <r>
    <x v="1383"/>
    <x v="1"/>
  </r>
  <r>
    <x v="1384"/>
    <x v="1"/>
  </r>
  <r>
    <x v="1385"/>
    <x v="1"/>
  </r>
  <r>
    <x v="1386"/>
    <x v="1"/>
  </r>
  <r>
    <x v="1387"/>
    <x v="1"/>
  </r>
  <r>
    <x v="1388"/>
    <x v="1"/>
  </r>
  <r>
    <x v="1389"/>
    <x v="1"/>
  </r>
  <r>
    <x v="1390"/>
    <x v="1"/>
  </r>
  <r>
    <x v="1391"/>
    <x v="1"/>
  </r>
  <r>
    <x v="1392"/>
    <x v="1"/>
  </r>
  <r>
    <x v="1393"/>
    <x v="1"/>
  </r>
  <r>
    <x v="1394"/>
    <x v="1"/>
  </r>
  <r>
    <x v="1395"/>
    <x v="1"/>
  </r>
  <r>
    <x v="1396"/>
    <x v="1"/>
  </r>
  <r>
    <x v="1397"/>
    <x v="1"/>
  </r>
  <r>
    <x v="1398"/>
    <x v="1"/>
  </r>
  <r>
    <x v="1399"/>
    <x v="1"/>
  </r>
  <r>
    <x v="1400"/>
    <x v="1"/>
  </r>
  <r>
    <x v="1401"/>
    <x v="1"/>
  </r>
  <r>
    <x v="1402"/>
    <x v="1"/>
  </r>
  <r>
    <x v="1403"/>
    <x v="1"/>
  </r>
  <r>
    <x v="1404"/>
    <x v="1"/>
  </r>
  <r>
    <x v="1405"/>
    <x v="1"/>
  </r>
  <r>
    <x v="1406"/>
    <x v="1"/>
  </r>
  <r>
    <x v="1407"/>
    <x v="1"/>
  </r>
  <r>
    <x v="1408"/>
    <x v="1"/>
  </r>
  <r>
    <x v="1409"/>
    <x v="1"/>
  </r>
  <r>
    <x v="1410"/>
    <x v="1"/>
  </r>
  <r>
    <x v="1411"/>
    <x v="1"/>
  </r>
  <r>
    <x v="1412"/>
    <x v="1"/>
  </r>
  <r>
    <x v="1413"/>
    <x v="1"/>
  </r>
  <r>
    <x v="1414"/>
    <x v="1"/>
  </r>
  <r>
    <x v="1415"/>
    <x v="1"/>
  </r>
  <r>
    <x v="1416"/>
    <x v="1"/>
  </r>
  <r>
    <x v="1417"/>
    <x v="1"/>
  </r>
  <r>
    <x v="1418"/>
    <x v="1"/>
  </r>
  <r>
    <x v="1419"/>
    <x v="1"/>
  </r>
  <r>
    <x v="1420"/>
    <x v="1"/>
  </r>
  <r>
    <x v="1421"/>
    <x v="1"/>
  </r>
  <r>
    <x v="1422"/>
    <x v="1"/>
  </r>
  <r>
    <x v="1423"/>
    <x v="1"/>
  </r>
  <r>
    <x v="1424"/>
    <x v="1"/>
  </r>
  <r>
    <x v="1425"/>
    <x v="1"/>
  </r>
  <r>
    <x v="1426"/>
    <x v="1"/>
  </r>
  <r>
    <x v="1427"/>
    <x v="1"/>
  </r>
  <r>
    <x v="1428"/>
    <x v="1"/>
  </r>
  <r>
    <x v="1429"/>
    <x v="1"/>
  </r>
  <r>
    <x v="1430"/>
    <x v="1"/>
  </r>
  <r>
    <x v="1431"/>
    <x v="1"/>
  </r>
  <r>
    <x v="1432"/>
    <x v="1"/>
  </r>
  <r>
    <x v="1433"/>
    <x v="1"/>
  </r>
  <r>
    <x v="1434"/>
    <x v="1"/>
  </r>
  <r>
    <x v="1435"/>
    <x v="1"/>
  </r>
  <r>
    <x v="1436"/>
    <x v="1"/>
  </r>
  <r>
    <x v="1437"/>
    <x v="1"/>
  </r>
  <r>
    <x v="1438"/>
    <x v="1"/>
  </r>
  <r>
    <x v="1439"/>
    <x v="1"/>
  </r>
  <r>
    <x v="1440"/>
    <x v="1"/>
  </r>
  <r>
    <x v="1441"/>
    <x v="1"/>
  </r>
  <r>
    <x v="1442"/>
    <x v="1"/>
  </r>
  <r>
    <x v="1443"/>
    <x v="1"/>
  </r>
  <r>
    <x v="1444"/>
    <x v="1"/>
  </r>
  <r>
    <x v="1445"/>
    <x v="1"/>
  </r>
  <r>
    <x v="1446"/>
    <x v="1"/>
  </r>
  <r>
    <x v="1447"/>
    <x v="1"/>
  </r>
  <r>
    <x v="1448"/>
    <x v="1"/>
  </r>
  <r>
    <x v="1449"/>
    <x v="1"/>
  </r>
  <r>
    <x v="1450"/>
    <x v="1"/>
  </r>
  <r>
    <x v="1451"/>
    <x v="1"/>
  </r>
  <r>
    <x v="1452"/>
    <x v="1"/>
  </r>
  <r>
    <x v="1453"/>
    <x v="1"/>
  </r>
  <r>
    <x v="1454"/>
    <x v="1"/>
  </r>
  <r>
    <x v="1455"/>
    <x v="1"/>
  </r>
  <r>
    <x v="1456"/>
    <x v="1"/>
  </r>
  <r>
    <x v="1457"/>
    <x v="1"/>
  </r>
  <r>
    <x v="1458"/>
    <x v="1"/>
  </r>
  <r>
    <x v="1459"/>
    <x v="1"/>
  </r>
  <r>
    <x v="1460"/>
    <x v="1"/>
  </r>
  <r>
    <x v="1461"/>
    <x v="1"/>
  </r>
  <r>
    <x v="1462"/>
    <x v="1"/>
  </r>
  <r>
    <x v="1463"/>
    <x v="1"/>
  </r>
  <r>
    <x v="1464"/>
    <x v="1"/>
  </r>
  <r>
    <x v="1465"/>
    <x v="1"/>
  </r>
  <r>
    <x v="1466"/>
    <x v="1"/>
  </r>
  <r>
    <x v="1467"/>
    <x v="1"/>
  </r>
  <r>
    <x v="1468"/>
    <x v="1"/>
  </r>
  <r>
    <x v="1469"/>
    <x v="1"/>
  </r>
  <r>
    <x v="1470"/>
    <x v="1"/>
  </r>
  <r>
    <x v="1471"/>
    <x v="1"/>
  </r>
  <r>
    <x v="1472"/>
    <x v="1"/>
  </r>
  <r>
    <x v="1473"/>
    <x v="1"/>
  </r>
  <r>
    <x v="1474"/>
    <x v="1"/>
  </r>
  <r>
    <x v="1475"/>
    <x v="1"/>
  </r>
  <r>
    <x v="1476"/>
    <x v="1"/>
  </r>
  <r>
    <x v="1477"/>
    <x v="1"/>
  </r>
  <r>
    <x v="1478"/>
    <x v="1"/>
  </r>
  <r>
    <x v="1479"/>
    <x v="1"/>
  </r>
  <r>
    <x v="1480"/>
    <x v="1"/>
  </r>
  <r>
    <x v="1481"/>
    <x v="1"/>
  </r>
  <r>
    <x v="1482"/>
    <x v="1"/>
  </r>
  <r>
    <x v="1483"/>
    <x v="1"/>
  </r>
  <r>
    <x v="1484"/>
    <x v="1"/>
  </r>
  <r>
    <x v="1485"/>
    <x v="1"/>
  </r>
  <r>
    <x v="1486"/>
    <x v="1"/>
  </r>
  <r>
    <x v="1487"/>
    <x v="1"/>
  </r>
  <r>
    <x v="1488"/>
    <x v="1"/>
  </r>
  <r>
    <x v="1489"/>
    <x v="1"/>
  </r>
  <r>
    <x v="1490"/>
    <x v="1"/>
  </r>
  <r>
    <x v="1491"/>
    <x v="1"/>
  </r>
  <r>
    <x v="1492"/>
    <x v="1"/>
  </r>
  <r>
    <x v="1493"/>
    <x v="1"/>
  </r>
  <r>
    <x v="1494"/>
    <x v="1"/>
  </r>
  <r>
    <x v="1495"/>
    <x v="1"/>
  </r>
  <r>
    <x v="1496"/>
    <x v="1"/>
  </r>
  <r>
    <x v="1497"/>
    <x v="1"/>
  </r>
  <r>
    <x v="1498"/>
    <x v="1"/>
  </r>
  <r>
    <x v="1499"/>
    <x v="1"/>
  </r>
  <r>
    <x v="1500"/>
    <x v="1"/>
  </r>
  <r>
    <x v="1501"/>
    <x v="1"/>
  </r>
  <r>
    <x v="1502"/>
    <x v="1"/>
  </r>
  <r>
    <x v="1503"/>
    <x v="1"/>
  </r>
  <r>
    <x v="1504"/>
    <x v="1"/>
  </r>
  <r>
    <x v="1505"/>
    <x v="1"/>
  </r>
  <r>
    <x v="1506"/>
    <x v="1"/>
  </r>
  <r>
    <x v="1507"/>
    <x v="1"/>
  </r>
  <r>
    <x v="1508"/>
    <x v="1"/>
  </r>
  <r>
    <x v="1509"/>
    <x v="1"/>
  </r>
  <r>
    <x v="1510"/>
    <x v="1"/>
  </r>
  <r>
    <x v="1511"/>
    <x v="1"/>
  </r>
  <r>
    <x v="1512"/>
    <x v="1"/>
  </r>
  <r>
    <x v="1513"/>
    <x v="1"/>
  </r>
  <r>
    <x v="1514"/>
    <x v="1"/>
  </r>
  <r>
    <x v="1515"/>
    <x v="1"/>
  </r>
  <r>
    <x v="1516"/>
    <x v="1"/>
  </r>
  <r>
    <x v="1517"/>
    <x v="1"/>
  </r>
  <r>
    <x v="1518"/>
    <x v="1"/>
  </r>
  <r>
    <x v="1519"/>
    <x v="1"/>
  </r>
  <r>
    <x v="1520"/>
    <x v="1"/>
  </r>
  <r>
    <x v="1521"/>
    <x v="1"/>
  </r>
  <r>
    <x v="1522"/>
    <x v="1"/>
  </r>
  <r>
    <x v="1523"/>
    <x v="1"/>
  </r>
  <r>
    <x v="1524"/>
    <x v="1"/>
  </r>
  <r>
    <x v="1525"/>
    <x v="1"/>
  </r>
  <r>
    <x v="1526"/>
    <x v="1"/>
  </r>
  <r>
    <x v="1527"/>
    <x v="1"/>
  </r>
  <r>
    <x v="1528"/>
    <x v="1"/>
  </r>
  <r>
    <x v="1529"/>
    <x v="1"/>
  </r>
  <r>
    <x v="1530"/>
    <x v="1"/>
  </r>
  <r>
    <x v="1531"/>
    <x v="1"/>
  </r>
  <r>
    <x v="1532"/>
    <x v="1"/>
  </r>
  <r>
    <x v="1533"/>
    <x v="1"/>
  </r>
  <r>
    <x v="1534"/>
    <x v="1"/>
  </r>
  <r>
    <x v="1535"/>
    <x v="1"/>
  </r>
  <r>
    <x v="1536"/>
    <x v="1"/>
  </r>
  <r>
    <x v="1537"/>
    <x v="1"/>
  </r>
  <r>
    <x v="1538"/>
    <x v="1"/>
  </r>
  <r>
    <x v="1539"/>
    <x v="1"/>
  </r>
  <r>
    <x v="1540"/>
    <x v="1"/>
  </r>
  <r>
    <x v="1541"/>
    <x v="1"/>
  </r>
  <r>
    <x v="1542"/>
    <x v="1"/>
  </r>
  <r>
    <x v="1543"/>
    <x v="1"/>
  </r>
  <r>
    <x v="1544"/>
    <x v="1"/>
  </r>
  <r>
    <x v="1545"/>
    <x v="1"/>
  </r>
  <r>
    <x v="1546"/>
    <x v="1"/>
  </r>
  <r>
    <x v="1547"/>
    <x v="1"/>
  </r>
  <r>
    <x v="1548"/>
    <x v="1"/>
  </r>
  <r>
    <x v="1549"/>
    <x v="1"/>
  </r>
  <r>
    <x v="1550"/>
    <x v="1"/>
  </r>
  <r>
    <x v="1551"/>
    <x v="1"/>
  </r>
  <r>
    <x v="1552"/>
    <x v="1"/>
  </r>
  <r>
    <x v="1553"/>
    <x v="1"/>
  </r>
  <r>
    <x v="1554"/>
    <x v="1"/>
  </r>
  <r>
    <x v="1555"/>
    <x v="1"/>
  </r>
  <r>
    <x v="1556"/>
    <x v="1"/>
  </r>
  <r>
    <x v="1557"/>
    <x v="1"/>
  </r>
  <r>
    <x v="1558"/>
    <x v="1"/>
  </r>
  <r>
    <x v="1559"/>
    <x v="1"/>
  </r>
  <r>
    <x v="1560"/>
    <x v="1"/>
  </r>
  <r>
    <x v="1561"/>
    <x v="1"/>
  </r>
  <r>
    <x v="1562"/>
    <x v="1"/>
  </r>
  <r>
    <x v="1563"/>
    <x v="1"/>
  </r>
  <r>
    <x v="1564"/>
    <x v="1"/>
  </r>
  <r>
    <x v="1565"/>
    <x v="1"/>
  </r>
  <r>
    <x v="1566"/>
    <x v="1"/>
  </r>
  <r>
    <x v="1567"/>
    <x v="1"/>
  </r>
  <r>
    <x v="1568"/>
    <x v="1"/>
  </r>
  <r>
    <x v="1569"/>
    <x v="1"/>
  </r>
  <r>
    <x v="1570"/>
    <x v="1"/>
  </r>
  <r>
    <x v="1571"/>
    <x v="1"/>
  </r>
  <r>
    <x v="1572"/>
    <x v="1"/>
  </r>
  <r>
    <x v="1573"/>
    <x v="1"/>
  </r>
  <r>
    <x v="1574"/>
    <x v="1"/>
  </r>
  <r>
    <x v="1575"/>
    <x v="1"/>
  </r>
  <r>
    <x v="1576"/>
    <x v="1"/>
  </r>
  <r>
    <x v="1577"/>
    <x v="1"/>
  </r>
  <r>
    <x v="1578"/>
    <x v="1"/>
  </r>
  <r>
    <x v="1579"/>
    <x v="1"/>
  </r>
  <r>
    <x v="1580"/>
    <x v="1"/>
  </r>
  <r>
    <x v="1581"/>
    <x v="1"/>
  </r>
  <r>
    <x v="1582"/>
    <x v="1"/>
  </r>
  <r>
    <x v="1583"/>
    <x v="1"/>
  </r>
  <r>
    <x v="1584"/>
    <x v="1"/>
  </r>
  <r>
    <x v="1585"/>
    <x v="1"/>
  </r>
  <r>
    <x v="1586"/>
    <x v="1"/>
  </r>
  <r>
    <x v="1587"/>
    <x v="1"/>
  </r>
  <r>
    <x v="1588"/>
    <x v="1"/>
  </r>
  <r>
    <x v="1589"/>
    <x v="1"/>
  </r>
  <r>
    <x v="1590"/>
    <x v="1"/>
  </r>
  <r>
    <x v="1591"/>
    <x v="1"/>
  </r>
  <r>
    <x v="1592"/>
    <x v="1"/>
  </r>
  <r>
    <x v="1593"/>
    <x v="1"/>
  </r>
  <r>
    <x v="1594"/>
    <x v="1"/>
  </r>
  <r>
    <x v="1595"/>
    <x v="1"/>
  </r>
  <r>
    <x v="1596"/>
    <x v="1"/>
  </r>
  <r>
    <x v="1597"/>
    <x v="1"/>
  </r>
  <r>
    <x v="1598"/>
    <x v="1"/>
  </r>
  <r>
    <x v="1599"/>
    <x v="1"/>
  </r>
  <r>
    <x v="1600"/>
    <x v="1"/>
  </r>
  <r>
    <x v="1601"/>
    <x v="1"/>
  </r>
  <r>
    <x v="1602"/>
    <x v="1"/>
  </r>
  <r>
    <x v="1603"/>
    <x v="1"/>
  </r>
  <r>
    <x v="1604"/>
    <x v="1"/>
  </r>
  <r>
    <x v="1605"/>
    <x v="1"/>
  </r>
  <r>
    <x v="1606"/>
    <x v="1"/>
  </r>
  <r>
    <x v="1607"/>
    <x v="1"/>
  </r>
  <r>
    <x v="1608"/>
    <x v="1"/>
  </r>
  <r>
    <x v="1609"/>
    <x v="1"/>
  </r>
  <r>
    <x v="1610"/>
    <x v="1"/>
  </r>
  <r>
    <x v="1611"/>
    <x v="1"/>
  </r>
  <r>
    <x v="1612"/>
    <x v="1"/>
  </r>
  <r>
    <x v="1613"/>
    <x v="1"/>
  </r>
  <r>
    <x v="1614"/>
    <x v="1"/>
  </r>
  <r>
    <x v="1615"/>
    <x v="1"/>
  </r>
  <r>
    <x v="1616"/>
    <x v="1"/>
  </r>
  <r>
    <x v="1617"/>
    <x v="1"/>
  </r>
  <r>
    <x v="1618"/>
    <x v="1"/>
  </r>
  <r>
    <x v="1619"/>
    <x v="1"/>
  </r>
  <r>
    <x v="1620"/>
    <x v="1"/>
  </r>
  <r>
    <x v="1621"/>
    <x v="1"/>
  </r>
  <r>
    <x v="1622"/>
    <x v="1"/>
  </r>
  <r>
    <x v="1623"/>
    <x v="1"/>
  </r>
  <r>
    <x v="1624"/>
    <x v="1"/>
  </r>
  <r>
    <x v="1625"/>
    <x v="1"/>
  </r>
  <r>
    <x v="1626"/>
    <x v="1"/>
  </r>
  <r>
    <x v="1627"/>
    <x v="1"/>
  </r>
  <r>
    <x v="1628"/>
    <x v="1"/>
  </r>
  <r>
    <x v="1629"/>
    <x v="1"/>
  </r>
  <r>
    <x v="1630"/>
    <x v="1"/>
  </r>
  <r>
    <x v="1631"/>
    <x v="1"/>
  </r>
  <r>
    <x v="1632"/>
    <x v="1"/>
  </r>
  <r>
    <x v="1633"/>
    <x v="1"/>
  </r>
  <r>
    <x v="1634"/>
    <x v="1"/>
  </r>
  <r>
    <x v="1635"/>
    <x v="1"/>
  </r>
  <r>
    <x v="1636"/>
    <x v="1"/>
  </r>
  <r>
    <x v="1637"/>
    <x v="1"/>
  </r>
  <r>
    <x v="1638"/>
    <x v="1"/>
  </r>
  <r>
    <x v="1639"/>
    <x v="1"/>
  </r>
  <r>
    <x v="1640"/>
    <x v="1"/>
  </r>
  <r>
    <x v="1641"/>
    <x v="1"/>
  </r>
  <r>
    <x v="1642"/>
    <x v="1"/>
  </r>
  <r>
    <x v="1643"/>
    <x v="1"/>
  </r>
  <r>
    <x v="1644"/>
    <x v="1"/>
  </r>
  <r>
    <x v="1645"/>
    <x v="1"/>
  </r>
  <r>
    <x v="1646"/>
    <x v="1"/>
  </r>
  <r>
    <x v="1647"/>
    <x v="1"/>
  </r>
  <r>
    <x v="1648"/>
    <x v="1"/>
  </r>
  <r>
    <x v="1649"/>
    <x v="1"/>
  </r>
  <r>
    <x v="1650"/>
    <x v="1"/>
  </r>
  <r>
    <x v="1651"/>
    <x v="1"/>
  </r>
  <r>
    <x v="1652"/>
    <x v="1"/>
  </r>
  <r>
    <x v="1653"/>
    <x v="1"/>
  </r>
  <r>
    <x v="1654"/>
    <x v="1"/>
  </r>
  <r>
    <x v="1655"/>
    <x v="1"/>
  </r>
  <r>
    <x v="1656"/>
    <x v="1"/>
  </r>
  <r>
    <x v="1657"/>
    <x v="1"/>
  </r>
  <r>
    <x v="1658"/>
    <x v="1"/>
  </r>
  <r>
    <x v="1659"/>
    <x v="1"/>
  </r>
  <r>
    <x v="1660"/>
    <x v="1"/>
  </r>
  <r>
    <x v="1661"/>
    <x v="1"/>
  </r>
  <r>
    <x v="1662"/>
    <x v="1"/>
  </r>
  <r>
    <x v="1663"/>
    <x v="1"/>
  </r>
  <r>
    <x v="1664"/>
    <x v="1"/>
  </r>
  <r>
    <x v="1665"/>
    <x v="1"/>
  </r>
  <r>
    <x v="1666"/>
    <x v="1"/>
  </r>
  <r>
    <x v="1667"/>
    <x v="1"/>
  </r>
  <r>
    <x v="1668"/>
    <x v="1"/>
  </r>
  <r>
    <x v="1669"/>
    <x v="1"/>
  </r>
  <r>
    <x v="1670"/>
    <x v="1"/>
  </r>
  <r>
    <x v="1671"/>
    <x v="1"/>
  </r>
  <r>
    <x v="1672"/>
    <x v="1"/>
  </r>
  <r>
    <x v="1673"/>
    <x v="1"/>
  </r>
  <r>
    <x v="1674"/>
    <x v="1"/>
  </r>
  <r>
    <x v="1675"/>
    <x v="1"/>
  </r>
  <r>
    <x v="1676"/>
    <x v="1"/>
  </r>
  <r>
    <x v="1677"/>
    <x v="1"/>
  </r>
  <r>
    <x v="1678"/>
    <x v="1"/>
  </r>
  <r>
    <x v="1679"/>
    <x v="1"/>
  </r>
  <r>
    <x v="1680"/>
    <x v="1"/>
  </r>
  <r>
    <x v="1681"/>
    <x v="1"/>
  </r>
  <r>
    <x v="1682"/>
    <x v="1"/>
  </r>
  <r>
    <x v="1683"/>
    <x v="1"/>
  </r>
  <r>
    <x v="1684"/>
    <x v="1"/>
  </r>
  <r>
    <x v="1685"/>
    <x v="1"/>
  </r>
  <r>
    <x v="1686"/>
    <x v="1"/>
  </r>
  <r>
    <x v="1687"/>
    <x v="1"/>
  </r>
  <r>
    <x v="1688"/>
    <x v="1"/>
  </r>
  <r>
    <x v="1689"/>
    <x v="1"/>
  </r>
  <r>
    <x v="1690"/>
    <x v="1"/>
  </r>
  <r>
    <x v="1691"/>
    <x v="1"/>
  </r>
  <r>
    <x v="1692"/>
    <x v="1"/>
  </r>
  <r>
    <x v="1693"/>
    <x v="1"/>
  </r>
  <r>
    <x v="1694"/>
    <x v="1"/>
  </r>
  <r>
    <x v="1695"/>
    <x v="1"/>
  </r>
  <r>
    <x v="1696"/>
    <x v="1"/>
  </r>
  <r>
    <x v="1697"/>
    <x v="1"/>
  </r>
  <r>
    <x v="1698"/>
    <x v="1"/>
  </r>
  <r>
    <x v="1699"/>
    <x v="1"/>
  </r>
  <r>
    <x v="1700"/>
    <x v="1"/>
  </r>
  <r>
    <x v="1701"/>
    <x v="1"/>
  </r>
  <r>
    <x v="1702"/>
    <x v="1"/>
  </r>
  <r>
    <x v="1703"/>
    <x v="1"/>
  </r>
  <r>
    <x v="1704"/>
    <x v="1"/>
  </r>
  <r>
    <x v="1705"/>
    <x v="1"/>
  </r>
  <r>
    <x v="1706"/>
    <x v="1"/>
  </r>
  <r>
    <x v="1707"/>
    <x v="1"/>
  </r>
  <r>
    <x v="1708"/>
    <x v="1"/>
  </r>
  <r>
    <x v="1709"/>
    <x v="1"/>
  </r>
  <r>
    <x v="1710"/>
    <x v="1"/>
  </r>
  <r>
    <x v="1711"/>
    <x v="1"/>
  </r>
  <r>
    <x v="1712"/>
    <x v="1"/>
  </r>
  <r>
    <x v="1713"/>
    <x v="1"/>
  </r>
  <r>
    <x v="1714"/>
    <x v="1"/>
  </r>
  <r>
    <x v="1715"/>
    <x v="1"/>
  </r>
  <r>
    <x v="1716"/>
    <x v="1"/>
  </r>
  <r>
    <x v="1717"/>
    <x v="1"/>
  </r>
  <r>
    <x v="1718"/>
    <x v="1"/>
  </r>
  <r>
    <x v="1719"/>
    <x v="1"/>
  </r>
  <r>
    <x v="1720"/>
    <x v="1"/>
  </r>
  <r>
    <x v="1721"/>
    <x v="1"/>
  </r>
  <r>
    <x v="1722"/>
    <x v="1"/>
  </r>
  <r>
    <x v="1723"/>
    <x v="1"/>
  </r>
  <r>
    <x v="1724"/>
    <x v="1"/>
  </r>
  <r>
    <x v="1725"/>
    <x v="1"/>
  </r>
  <r>
    <x v="1726"/>
    <x v="1"/>
  </r>
  <r>
    <x v="1727"/>
    <x v="1"/>
  </r>
  <r>
    <x v="1728"/>
    <x v="1"/>
  </r>
  <r>
    <x v="1729"/>
    <x v="1"/>
  </r>
  <r>
    <x v="1730"/>
    <x v="1"/>
  </r>
  <r>
    <x v="1731"/>
    <x v="1"/>
  </r>
  <r>
    <x v="1732"/>
    <x v="1"/>
  </r>
  <r>
    <x v="1733"/>
    <x v="1"/>
  </r>
  <r>
    <x v="1734"/>
    <x v="1"/>
  </r>
  <r>
    <x v="1735"/>
    <x v="1"/>
  </r>
  <r>
    <x v="1736"/>
    <x v="1"/>
  </r>
  <r>
    <x v="1737"/>
    <x v="1"/>
  </r>
  <r>
    <x v="1738"/>
    <x v="1"/>
  </r>
  <r>
    <x v="1739"/>
    <x v="1"/>
  </r>
  <r>
    <x v="1740"/>
    <x v="1"/>
  </r>
  <r>
    <x v="1741"/>
    <x v="1"/>
  </r>
  <r>
    <x v="1742"/>
    <x v="1"/>
  </r>
  <r>
    <x v="1743"/>
    <x v="1"/>
  </r>
  <r>
    <x v="1744"/>
    <x v="1"/>
  </r>
  <r>
    <x v="1745"/>
    <x v="1"/>
  </r>
  <r>
    <x v="1746"/>
    <x v="1"/>
  </r>
  <r>
    <x v="1747"/>
    <x v="1"/>
  </r>
  <r>
    <x v="1748"/>
    <x v="1"/>
  </r>
  <r>
    <x v="1749"/>
    <x v="1"/>
  </r>
  <r>
    <x v="1750"/>
    <x v="1"/>
  </r>
  <r>
    <x v="1751"/>
    <x v="1"/>
  </r>
  <r>
    <x v="1752"/>
    <x v="1"/>
  </r>
  <r>
    <x v="1753"/>
    <x v="1"/>
  </r>
  <r>
    <x v="1754"/>
    <x v="1"/>
  </r>
  <r>
    <x v="1755"/>
    <x v="1"/>
  </r>
  <r>
    <x v="1756"/>
    <x v="1"/>
  </r>
  <r>
    <x v="1757"/>
    <x v="1"/>
  </r>
  <r>
    <x v="1758"/>
    <x v="1"/>
  </r>
  <r>
    <x v="1759"/>
    <x v="1"/>
  </r>
  <r>
    <x v="1760"/>
    <x v="1"/>
  </r>
  <r>
    <x v="1761"/>
    <x v="1"/>
  </r>
  <r>
    <x v="1762"/>
    <x v="1"/>
  </r>
  <r>
    <x v="1763"/>
    <x v="1"/>
  </r>
  <r>
    <x v="1764"/>
    <x v="1"/>
  </r>
  <r>
    <x v="1765"/>
    <x v="1"/>
  </r>
  <r>
    <x v="1766"/>
    <x v="1"/>
  </r>
  <r>
    <x v="1767"/>
    <x v="1"/>
  </r>
  <r>
    <x v="1768"/>
    <x v="1"/>
  </r>
  <r>
    <x v="1769"/>
    <x v="1"/>
  </r>
  <r>
    <x v="1770"/>
    <x v="1"/>
  </r>
  <r>
    <x v="1771"/>
    <x v="1"/>
  </r>
  <r>
    <x v="1772"/>
    <x v="1"/>
  </r>
  <r>
    <x v="1773"/>
    <x v="1"/>
  </r>
  <r>
    <x v="1774"/>
    <x v="1"/>
  </r>
  <r>
    <x v="1775"/>
    <x v="1"/>
  </r>
  <r>
    <x v="1776"/>
    <x v="1"/>
  </r>
  <r>
    <x v="1777"/>
    <x v="1"/>
  </r>
  <r>
    <x v="1778"/>
    <x v="1"/>
  </r>
  <r>
    <x v="1779"/>
    <x v="1"/>
  </r>
  <r>
    <x v="1780"/>
    <x v="1"/>
  </r>
  <r>
    <x v="1781"/>
    <x v="1"/>
  </r>
  <r>
    <x v="1782"/>
    <x v="1"/>
  </r>
  <r>
    <x v="1783"/>
    <x v="1"/>
  </r>
  <r>
    <x v="1784"/>
    <x v="1"/>
  </r>
  <r>
    <x v="1785"/>
    <x v="1"/>
  </r>
  <r>
    <x v="1786"/>
    <x v="1"/>
  </r>
  <r>
    <x v="1787"/>
    <x v="1"/>
  </r>
  <r>
    <x v="1788"/>
    <x v="1"/>
  </r>
  <r>
    <x v="1789"/>
    <x v="1"/>
  </r>
  <r>
    <x v="1790"/>
    <x v="1"/>
  </r>
  <r>
    <x v="1791"/>
    <x v="1"/>
  </r>
  <r>
    <x v="1792"/>
    <x v="1"/>
  </r>
  <r>
    <x v="1793"/>
    <x v="1"/>
  </r>
  <r>
    <x v="1794"/>
    <x v="1"/>
  </r>
  <r>
    <x v="1795"/>
    <x v="1"/>
  </r>
  <r>
    <x v="1796"/>
    <x v="1"/>
  </r>
  <r>
    <x v="1797"/>
    <x v="1"/>
  </r>
  <r>
    <x v="1798"/>
    <x v="1"/>
  </r>
  <r>
    <x v="1799"/>
    <x v="1"/>
  </r>
  <r>
    <x v="1800"/>
    <x v="1"/>
  </r>
  <r>
    <x v="1801"/>
    <x v="1"/>
  </r>
  <r>
    <x v="1802"/>
    <x v="1"/>
  </r>
  <r>
    <x v="1803"/>
    <x v="1"/>
  </r>
  <r>
    <x v="1804"/>
    <x v="1"/>
  </r>
  <r>
    <x v="1805"/>
    <x v="1"/>
  </r>
  <r>
    <x v="1806"/>
    <x v="1"/>
  </r>
  <r>
    <x v="1807"/>
    <x v="1"/>
  </r>
  <r>
    <x v="1808"/>
    <x v="1"/>
  </r>
  <r>
    <x v="1809"/>
    <x v="1"/>
  </r>
  <r>
    <x v="1810"/>
    <x v="1"/>
  </r>
  <r>
    <x v="1811"/>
    <x v="1"/>
  </r>
  <r>
    <x v="1812"/>
    <x v="1"/>
  </r>
  <r>
    <x v="1813"/>
    <x v="1"/>
  </r>
  <r>
    <x v="1814"/>
    <x v="1"/>
  </r>
  <r>
    <x v="1815"/>
    <x v="1"/>
  </r>
  <r>
    <x v="1816"/>
    <x v="1"/>
  </r>
  <r>
    <x v="1817"/>
    <x v="1"/>
  </r>
  <r>
    <x v="1818"/>
    <x v="1"/>
  </r>
  <r>
    <x v="1819"/>
    <x v="1"/>
  </r>
  <r>
    <x v="1820"/>
    <x v="1"/>
  </r>
  <r>
    <x v="1821"/>
    <x v="1"/>
  </r>
  <r>
    <x v="1822"/>
    <x v="1"/>
  </r>
  <r>
    <x v="1823"/>
    <x v="1"/>
  </r>
  <r>
    <x v="1824"/>
    <x v="1"/>
  </r>
  <r>
    <x v="1825"/>
    <x v="1"/>
  </r>
  <r>
    <x v="1826"/>
    <x v="1"/>
  </r>
  <r>
    <x v="1827"/>
    <x v="1"/>
  </r>
  <r>
    <x v="1828"/>
    <x v="1"/>
  </r>
  <r>
    <x v="1829"/>
    <x v="1"/>
  </r>
  <r>
    <x v="1830"/>
    <x v="1"/>
  </r>
  <r>
    <x v="1831"/>
    <x v="1"/>
  </r>
  <r>
    <x v="1832"/>
    <x v="1"/>
  </r>
  <r>
    <x v="1833"/>
    <x v="1"/>
  </r>
  <r>
    <x v="1834"/>
    <x v="1"/>
  </r>
  <r>
    <x v="1835"/>
    <x v="1"/>
  </r>
  <r>
    <x v="1836"/>
    <x v="1"/>
  </r>
  <r>
    <x v="1837"/>
    <x v="1"/>
  </r>
  <r>
    <x v="1838"/>
    <x v="1"/>
  </r>
  <r>
    <x v="1839"/>
    <x v="1"/>
  </r>
  <r>
    <x v="1840"/>
    <x v="1"/>
  </r>
  <r>
    <x v="1841"/>
    <x v="1"/>
  </r>
  <r>
    <x v="1842"/>
    <x v="1"/>
  </r>
  <r>
    <x v="1843"/>
    <x v="1"/>
  </r>
  <r>
    <x v="1844"/>
    <x v="1"/>
  </r>
  <r>
    <x v="1845"/>
    <x v="1"/>
  </r>
  <r>
    <x v="1846"/>
    <x v="1"/>
  </r>
  <r>
    <x v="1847"/>
    <x v="1"/>
  </r>
  <r>
    <x v="1848"/>
    <x v="1"/>
  </r>
  <r>
    <x v="1849"/>
    <x v="1"/>
  </r>
  <r>
    <x v="1850"/>
    <x v="1"/>
  </r>
  <r>
    <x v="1851"/>
    <x v="1"/>
  </r>
  <r>
    <x v="1852"/>
    <x v="1"/>
  </r>
  <r>
    <x v="1853"/>
    <x v="1"/>
  </r>
  <r>
    <x v="1854"/>
    <x v="1"/>
  </r>
  <r>
    <x v="1855"/>
    <x v="1"/>
  </r>
  <r>
    <x v="1856"/>
    <x v="1"/>
  </r>
  <r>
    <x v="1857"/>
    <x v="1"/>
  </r>
  <r>
    <x v="1858"/>
    <x v="1"/>
  </r>
  <r>
    <x v="1859"/>
    <x v="1"/>
  </r>
  <r>
    <x v="1860"/>
    <x v="1"/>
  </r>
  <r>
    <x v="1861"/>
    <x v="1"/>
  </r>
  <r>
    <x v="1862"/>
    <x v="1"/>
  </r>
  <r>
    <x v="1863"/>
    <x v="1"/>
  </r>
  <r>
    <x v="1864"/>
    <x v="1"/>
  </r>
  <r>
    <x v="1865"/>
    <x v="1"/>
  </r>
  <r>
    <x v="1866"/>
    <x v="1"/>
  </r>
  <r>
    <x v="1867"/>
    <x v="1"/>
  </r>
  <r>
    <x v="1868"/>
    <x v="1"/>
  </r>
  <r>
    <x v="1869"/>
    <x v="1"/>
  </r>
  <r>
    <x v="1870"/>
    <x v="1"/>
  </r>
  <r>
    <x v="1871"/>
    <x v="1"/>
  </r>
  <r>
    <x v="1872"/>
    <x v="1"/>
  </r>
  <r>
    <x v="1873"/>
    <x v="1"/>
  </r>
  <r>
    <x v="1874"/>
    <x v="1"/>
  </r>
  <r>
    <x v="1875"/>
    <x v="1"/>
  </r>
  <r>
    <x v="1876"/>
    <x v="1"/>
  </r>
  <r>
    <x v="1877"/>
    <x v="1"/>
  </r>
  <r>
    <x v="1878"/>
    <x v="1"/>
  </r>
  <r>
    <x v="1879"/>
    <x v="1"/>
  </r>
  <r>
    <x v="1880"/>
    <x v="1"/>
  </r>
  <r>
    <x v="1881"/>
    <x v="1"/>
  </r>
  <r>
    <x v="1882"/>
    <x v="1"/>
  </r>
  <r>
    <x v="1883"/>
    <x v="1"/>
  </r>
  <r>
    <x v="1884"/>
    <x v="1"/>
  </r>
  <r>
    <x v="1885"/>
    <x v="1"/>
  </r>
  <r>
    <x v="1886"/>
    <x v="1"/>
  </r>
  <r>
    <x v="1887"/>
    <x v="1"/>
  </r>
  <r>
    <x v="1888"/>
    <x v="1"/>
  </r>
  <r>
    <x v="1889"/>
    <x v="1"/>
  </r>
  <r>
    <x v="1890"/>
    <x v="1"/>
  </r>
  <r>
    <x v="1891"/>
    <x v="1"/>
  </r>
  <r>
    <x v="1892"/>
    <x v="1"/>
  </r>
  <r>
    <x v="1893"/>
    <x v="1"/>
  </r>
  <r>
    <x v="1894"/>
    <x v="1"/>
  </r>
  <r>
    <x v="1895"/>
    <x v="1"/>
  </r>
  <r>
    <x v="1896"/>
    <x v="1"/>
  </r>
  <r>
    <x v="1897"/>
    <x v="1"/>
  </r>
  <r>
    <x v="1898"/>
    <x v="1"/>
  </r>
  <r>
    <x v="1899"/>
    <x v="1"/>
  </r>
  <r>
    <x v="1900"/>
    <x v="1"/>
  </r>
  <r>
    <x v="1901"/>
    <x v="1"/>
  </r>
  <r>
    <x v="1902"/>
    <x v="1"/>
  </r>
  <r>
    <x v="1903"/>
    <x v="1"/>
  </r>
  <r>
    <x v="1904"/>
    <x v="1"/>
  </r>
  <r>
    <x v="1905"/>
    <x v="1"/>
  </r>
  <r>
    <x v="1906"/>
    <x v="1"/>
  </r>
  <r>
    <x v="1907"/>
    <x v="1"/>
  </r>
  <r>
    <x v="1908"/>
    <x v="1"/>
  </r>
  <r>
    <x v="1909"/>
    <x v="1"/>
  </r>
  <r>
    <x v="1910"/>
    <x v="1"/>
  </r>
  <r>
    <x v="1911"/>
    <x v="1"/>
  </r>
  <r>
    <x v="1912"/>
    <x v="1"/>
  </r>
  <r>
    <x v="1913"/>
    <x v="1"/>
  </r>
  <r>
    <x v="1914"/>
    <x v="1"/>
  </r>
  <r>
    <x v="1915"/>
    <x v="1"/>
  </r>
  <r>
    <x v="1916"/>
    <x v="1"/>
  </r>
  <r>
    <x v="1917"/>
    <x v="1"/>
  </r>
  <r>
    <x v="1918"/>
    <x v="1"/>
  </r>
  <r>
    <x v="1919"/>
    <x v="1"/>
  </r>
  <r>
    <x v="1920"/>
    <x v="1"/>
  </r>
  <r>
    <x v="1921"/>
    <x v="1"/>
  </r>
  <r>
    <x v="1922"/>
    <x v="1"/>
  </r>
  <r>
    <x v="1923"/>
    <x v="1"/>
  </r>
  <r>
    <x v="1924"/>
    <x v="1"/>
  </r>
  <r>
    <x v="1925"/>
    <x v="1"/>
  </r>
  <r>
    <x v="1926"/>
    <x v="1"/>
  </r>
  <r>
    <x v="1927"/>
    <x v="1"/>
  </r>
  <r>
    <x v="1928"/>
    <x v="1"/>
  </r>
  <r>
    <x v="1929"/>
    <x v="1"/>
  </r>
  <r>
    <x v="1930"/>
    <x v="1"/>
  </r>
  <r>
    <x v="1931"/>
    <x v="1"/>
  </r>
  <r>
    <x v="1932"/>
    <x v="1"/>
  </r>
  <r>
    <x v="1933"/>
    <x v="1"/>
  </r>
  <r>
    <x v="1934"/>
    <x v="1"/>
  </r>
  <r>
    <x v="1935"/>
    <x v="1"/>
  </r>
  <r>
    <x v="1936"/>
    <x v="1"/>
  </r>
  <r>
    <x v="1937"/>
    <x v="1"/>
  </r>
  <r>
    <x v="1938"/>
    <x v="1"/>
  </r>
  <r>
    <x v="1939"/>
    <x v="1"/>
  </r>
  <r>
    <x v="1940"/>
    <x v="1"/>
  </r>
  <r>
    <x v="1941"/>
    <x v="1"/>
  </r>
  <r>
    <x v="1942"/>
    <x v="1"/>
  </r>
  <r>
    <x v="1943"/>
    <x v="1"/>
  </r>
  <r>
    <x v="1944"/>
    <x v="1"/>
  </r>
  <r>
    <x v="1945"/>
    <x v="1"/>
  </r>
  <r>
    <x v="1946"/>
    <x v="1"/>
  </r>
  <r>
    <x v="1947"/>
    <x v="1"/>
  </r>
  <r>
    <x v="1948"/>
    <x v="1"/>
  </r>
  <r>
    <x v="1949"/>
    <x v="1"/>
  </r>
  <r>
    <x v="1950"/>
    <x v="1"/>
  </r>
  <r>
    <x v="1951"/>
    <x v="1"/>
  </r>
  <r>
    <x v="1952"/>
    <x v="1"/>
  </r>
  <r>
    <x v="1953"/>
    <x v="1"/>
  </r>
  <r>
    <x v="1954"/>
    <x v="1"/>
  </r>
  <r>
    <x v="1955"/>
    <x v="1"/>
  </r>
  <r>
    <x v="1956"/>
    <x v="1"/>
  </r>
  <r>
    <x v="1957"/>
    <x v="1"/>
  </r>
  <r>
    <x v="1958"/>
    <x v="1"/>
  </r>
  <r>
    <x v="1959"/>
    <x v="1"/>
  </r>
  <r>
    <x v="1960"/>
    <x v="1"/>
  </r>
  <r>
    <x v="1961"/>
    <x v="1"/>
  </r>
  <r>
    <x v="1962"/>
    <x v="1"/>
  </r>
  <r>
    <x v="1963"/>
    <x v="1"/>
  </r>
  <r>
    <x v="1964"/>
    <x v="1"/>
  </r>
  <r>
    <x v="1965"/>
    <x v="1"/>
  </r>
  <r>
    <x v="1966"/>
    <x v="1"/>
  </r>
  <r>
    <x v="1967"/>
    <x v="1"/>
  </r>
  <r>
    <x v="1968"/>
    <x v="1"/>
  </r>
  <r>
    <x v="1969"/>
    <x v="1"/>
  </r>
  <r>
    <x v="1970"/>
    <x v="1"/>
  </r>
  <r>
    <x v="1971"/>
    <x v="1"/>
  </r>
  <r>
    <x v="1972"/>
    <x v="1"/>
  </r>
  <r>
    <x v="1973"/>
    <x v="1"/>
  </r>
  <r>
    <x v="1974"/>
    <x v="1"/>
  </r>
  <r>
    <x v="1975"/>
    <x v="1"/>
  </r>
  <r>
    <x v="1976"/>
    <x v="1"/>
  </r>
  <r>
    <x v="1977"/>
    <x v="1"/>
  </r>
  <r>
    <x v="1978"/>
    <x v="1"/>
  </r>
  <r>
    <x v="1979"/>
    <x v="1"/>
  </r>
  <r>
    <x v="1980"/>
    <x v="1"/>
  </r>
  <r>
    <x v="1981"/>
    <x v="1"/>
  </r>
  <r>
    <x v="1982"/>
    <x v="1"/>
  </r>
  <r>
    <x v="1983"/>
    <x v="1"/>
  </r>
  <r>
    <x v="1984"/>
    <x v="1"/>
  </r>
  <r>
    <x v="1985"/>
    <x v="1"/>
  </r>
  <r>
    <x v="1986"/>
    <x v="1"/>
  </r>
  <r>
    <x v="1987"/>
    <x v="1"/>
  </r>
  <r>
    <x v="1988"/>
    <x v="1"/>
  </r>
  <r>
    <x v="1989"/>
    <x v="1"/>
  </r>
  <r>
    <x v="1990"/>
    <x v="1"/>
  </r>
  <r>
    <x v="1991"/>
    <x v="1"/>
  </r>
  <r>
    <x v="1992"/>
    <x v="1"/>
  </r>
  <r>
    <x v="1993"/>
    <x v="1"/>
  </r>
  <r>
    <x v="1994"/>
    <x v="1"/>
  </r>
  <r>
    <x v="1995"/>
    <x v="1"/>
  </r>
  <r>
    <x v="1996"/>
    <x v="1"/>
  </r>
  <r>
    <x v="1997"/>
    <x v="1"/>
  </r>
  <r>
    <x v="1998"/>
    <x v="1"/>
  </r>
  <r>
    <x v="1999"/>
    <x v="1"/>
  </r>
  <r>
    <x v="2000"/>
    <x v="1"/>
  </r>
  <r>
    <x v="2001"/>
    <x v="1"/>
  </r>
  <r>
    <x v="2002"/>
    <x v="2"/>
  </r>
  <r>
    <x v="2003"/>
    <x v="2"/>
  </r>
  <r>
    <x v="2004"/>
    <x v="2"/>
  </r>
  <r>
    <x v="2005"/>
    <x v="2"/>
  </r>
  <r>
    <x v="2006"/>
    <x v="2"/>
  </r>
  <r>
    <x v="2007"/>
    <x v="2"/>
  </r>
  <r>
    <x v="2008"/>
    <x v="2"/>
  </r>
  <r>
    <x v="2009"/>
    <x v="2"/>
  </r>
  <r>
    <x v="2010"/>
    <x v="2"/>
  </r>
  <r>
    <x v="2011"/>
    <x v="2"/>
  </r>
  <r>
    <x v="2012"/>
    <x v="2"/>
  </r>
  <r>
    <x v="2013"/>
    <x v="2"/>
  </r>
  <r>
    <x v="2014"/>
    <x v="2"/>
  </r>
  <r>
    <x v="2015"/>
    <x v="2"/>
  </r>
  <r>
    <x v="2016"/>
    <x v="2"/>
  </r>
  <r>
    <x v="2017"/>
    <x v="2"/>
  </r>
  <r>
    <x v="2018"/>
    <x v="2"/>
  </r>
  <r>
    <x v="2019"/>
    <x v="2"/>
  </r>
  <r>
    <x v="2020"/>
    <x v="2"/>
  </r>
  <r>
    <x v="2021"/>
    <x v="2"/>
  </r>
  <r>
    <x v="2022"/>
    <x v="2"/>
  </r>
  <r>
    <x v="2023"/>
    <x v="2"/>
  </r>
  <r>
    <x v="2024"/>
    <x v="2"/>
  </r>
  <r>
    <x v="2025"/>
    <x v="2"/>
  </r>
  <r>
    <x v="2026"/>
    <x v="2"/>
  </r>
  <r>
    <x v="2027"/>
    <x v="2"/>
  </r>
  <r>
    <x v="2028"/>
    <x v="2"/>
  </r>
  <r>
    <x v="2029"/>
    <x v="2"/>
  </r>
  <r>
    <x v="2030"/>
    <x v="2"/>
  </r>
  <r>
    <x v="2031"/>
    <x v="2"/>
  </r>
  <r>
    <x v="2032"/>
    <x v="2"/>
  </r>
  <r>
    <x v="2033"/>
    <x v="2"/>
  </r>
  <r>
    <x v="2034"/>
    <x v="2"/>
  </r>
  <r>
    <x v="2035"/>
    <x v="2"/>
  </r>
  <r>
    <x v="2036"/>
    <x v="2"/>
  </r>
  <r>
    <x v="2037"/>
    <x v="2"/>
  </r>
  <r>
    <x v="2038"/>
    <x v="2"/>
  </r>
  <r>
    <x v="2039"/>
    <x v="2"/>
  </r>
  <r>
    <x v="2040"/>
    <x v="2"/>
  </r>
  <r>
    <x v="2041"/>
    <x v="2"/>
  </r>
  <r>
    <x v="2042"/>
    <x v="2"/>
  </r>
  <r>
    <x v="2043"/>
    <x v="2"/>
  </r>
  <r>
    <x v="2044"/>
    <x v="2"/>
  </r>
  <r>
    <x v="2045"/>
    <x v="2"/>
  </r>
  <r>
    <x v="2046"/>
    <x v="2"/>
  </r>
  <r>
    <x v="2047"/>
    <x v="2"/>
  </r>
  <r>
    <x v="2048"/>
    <x v="2"/>
  </r>
  <r>
    <x v="2049"/>
    <x v="2"/>
  </r>
  <r>
    <x v="2050"/>
    <x v="2"/>
  </r>
  <r>
    <x v="2051"/>
    <x v="2"/>
  </r>
  <r>
    <x v="2052"/>
    <x v="2"/>
  </r>
  <r>
    <x v="2053"/>
    <x v="2"/>
  </r>
  <r>
    <x v="2054"/>
    <x v="2"/>
  </r>
  <r>
    <x v="2055"/>
    <x v="2"/>
  </r>
  <r>
    <x v="2056"/>
    <x v="2"/>
  </r>
  <r>
    <x v="2057"/>
    <x v="2"/>
  </r>
  <r>
    <x v="2058"/>
    <x v="2"/>
  </r>
  <r>
    <x v="2059"/>
    <x v="2"/>
  </r>
  <r>
    <x v="2060"/>
    <x v="2"/>
  </r>
  <r>
    <x v="2061"/>
    <x v="2"/>
  </r>
  <r>
    <x v="2062"/>
    <x v="2"/>
  </r>
  <r>
    <x v="2063"/>
    <x v="2"/>
  </r>
  <r>
    <x v="2064"/>
    <x v="2"/>
  </r>
  <r>
    <x v="2065"/>
    <x v="2"/>
  </r>
  <r>
    <x v="2066"/>
    <x v="2"/>
  </r>
  <r>
    <x v="2067"/>
    <x v="2"/>
  </r>
  <r>
    <x v="2068"/>
    <x v="2"/>
  </r>
  <r>
    <x v="2069"/>
    <x v="2"/>
  </r>
  <r>
    <x v="2070"/>
    <x v="2"/>
  </r>
  <r>
    <x v="2071"/>
    <x v="2"/>
  </r>
  <r>
    <x v="2072"/>
    <x v="2"/>
  </r>
  <r>
    <x v="2073"/>
    <x v="2"/>
  </r>
  <r>
    <x v="2074"/>
    <x v="2"/>
  </r>
  <r>
    <x v="2075"/>
    <x v="2"/>
  </r>
  <r>
    <x v="2076"/>
    <x v="2"/>
  </r>
  <r>
    <x v="2077"/>
    <x v="2"/>
  </r>
  <r>
    <x v="2078"/>
    <x v="2"/>
  </r>
  <r>
    <x v="2079"/>
    <x v="2"/>
  </r>
  <r>
    <x v="2080"/>
    <x v="2"/>
  </r>
  <r>
    <x v="2081"/>
    <x v="2"/>
  </r>
  <r>
    <x v="2082"/>
    <x v="2"/>
  </r>
  <r>
    <x v="2083"/>
    <x v="2"/>
  </r>
  <r>
    <x v="2084"/>
    <x v="2"/>
  </r>
  <r>
    <x v="2085"/>
    <x v="2"/>
  </r>
  <r>
    <x v="2086"/>
    <x v="2"/>
  </r>
  <r>
    <x v="2087"/>
    <x v="2"/>
  </r>
  <r>
    <x v="2088"/>
    <x v="2"/>
  </r>
  <r>
    <x v="2089"/>
    <x v="2"/>
  </r>
  <r>
    <x v="2090"/>
    <x v="2"/>
  </r>
  <r>
    <x v="2091"/>
    <x v="2"/>
  </r>
  <r>
    <x v="2092"/>
    <x v="2"/>
  </r>
  <r>
    <x v="2093"/>
    <x v="2"/>
  </r>
  <r>
    <x v="2094"/>
    <x v="2"/>
  </r>
  <r>
    <x v="2095"/>
    <x v="2"/>
  </r>
  <r>
    <x v="2096"/>
    <x v="2"/>
  </r>
  <r>
    <x v="2097"/>
    <x v="2"/>
  </r>
  <r>
    <x v="2098"/>
    <x v="2"/>
  </r>
  <r>
    <x v="2099"/>
    <x v="2"/>
  </r>
  <r>
    <x v="2100"/>
    <x v="2"/>
  </r>
  <r>
    <x v="2101"/>
    <x v="2"/>
  </r>
  <r>
    <x v="2102"/>
    <x v="2"/>
  </r>
  <r>
    <x v="2103"/>
    <x v="2"/>
  </r>
  <r>
    <x v="2104"/>
    <x v="2"/>
  </r>
  <r>
    <x v="2105"/>
    <x v="2"/>
  </r>
  <r>
    <x v="2106"/>
    <x v="2"/>
  </r>
  <r>
    <x v="2107"/>
    <x v="2"/>
  </r>
  <r>
    <x v="2108"/>
    <x v="2"/>
  </r>
  <r>
    <x v="2109"/>
    <x v="2"/>
  </r>
  <r>
    <x v="2110"/>
    <x v="2"/>
  </r>
  <r>
    <x v="2111"/>
    <x v="2"/>
  </r>
  <r>
    <x v="2112"/>
    <x v="2"/>
  </r>
  <r>
    <x v="2113"/>
    <x v="2"/>
  </r>
  <r>
    <x v="2114"/>
    <x v="2"/>
  </r>
  <r>
    <x v="2115"/>
    <x v="2"/>
  </r>
  <r>
    <x v="2116"/>
    <x v="2"/>
  </r>
  <r>
    <x v="2117"/>
    <x v="2"/>
  </r>
  <r>
    <x v="2118"/>
    <x v="2"/>
  </r>
  <r>
    <x v="2119"/>
    <x v="2"/>
  </r>
  <r>
    <x v="2120"/>
    <x v="2"/>
  </r>
  <r>
    <x v="2121"/>
    <x v="2"/>
  </r>
  <r>
    <x v="2122"/>
    <x v="2"/>
  </r>
  <r>
    <x v="2123"/>
    <x v="2"/>
  </r>
  <r>
    <x v="2124"/>
    <x v="2"/>
  </r>
  <r>
    <x v="2125"/>
    <x v="2"/>
  </r>
  <r>
    <x v="2126"/>
    <x v="2"/>
  </r>
  <r>
    <x v="2127"/>
    <x v="2"/>
  </r>
  <r>
    <x v="2128"/>
    <x v="2"/>
  </r>
  <r>
    <x v="2129"/>
    <x v="2"/>
  </r>
  <r>
    <x v="2130"/>
    <x v="2"/>
  </r>
  <r>
    <x v="2131"/>
    <x v="2"/>
  </r>
  <r>
    <x v="2132"/>
    <x v="2"/>
  </r>
  <r>
    <x v="2133"/>
    <x v="2"/>
  </r>
  <r>
    <x v="2134"/>
    <x v="2"/>
  </r>
  <r>
    <x v="2135"/>
    <x v="2"/>
  </r>
  <r>
    <x v="2136"/>
    <x v="2"/>
  </r>
  <r>
    <x v="2137"/>
    <x v="2"/>
  </r>
  <r>
    <x v="2138"/>
    <x v="2"/>
  </r>
  <r>
    <x v="2139"/>
    <x v="2"/>
  </r>
  <r>
    <x v="2140"/>
    <x v="2"/>
  </r>
  <r>
    <x v="2141"/>
    <x v="2"/>
  </r>
  <r>
    <x v="2142"/>
    <x v="2"/>
  </r>
  <r>
    <x v="2143"/>
    <x v="2"/>
  </r>
  <r>
    <x v="2144"/>
    <x v="2"/>
  </r>
  <r>
    <x v="2145"/>
    <x v="2"/>
  </r>
  <r>
    <x v="2146"/>
    <x v="2"/>
  </r>
  <r>
    <x v="2147"/>
    <x v="2"/>
  </r>
  <r>
    <x v="2148"/>
    <x v="2"/>
  </r>
  <r>
    <x v="2149"/>
    <x v="2"/>
  </r>
  <r>
    <x v="2150"/>
    <x v="2"/>
  </r>
  <r>
    <x v="2151"/>
    <x v="2"/>
  </r>
  <r>
    <x v="2152"/>
    <x v="2"/>
  </r>
  <r>
    <x v="2153"/>
    <x v="2"/>
  </r>
  <r>
    <x v="2154"/>
    <x v="2"/>
  </r>
  <r>
    <x v="2155"/>
    <x v="2"/>
  </r>
  <r>
    <x v="2156"/>
    <x v="2"/>
  </r>
  <r>
    <x v="2157"/>
    <x v="2"/>
  </r>
  <r>
    <x v="2158"/>
    <x v="2"/>
  </r>
  <r>
    <x v="2159"/>
    <x v="2"/>
  </r>
  <r>
    <x v="2160"/>
    <x v="2"/>
  </r>
  <r>
    <x v="2161"/>
    <x v="2"/>
  </r>
  <r>
    <x v="2162"/>
    <x v="2"/>
  </r>
  <r>
    <x v="2163"/>
    <x v="2"/>
  </r>
  <r>
    <x v="2164"/>
    <x v="2"/>
  </r>
  <r>
    <x v="2165"/>
    <x v="2"/>
  </r>
  <r>
    <x v="2166"/>
    <x v="2"/>
  </r>
  <r>
    <x v="2167"/>
    <x v="2"/>
  </r>
  <r>
    <x v="2168"/>
    <x v="2"/>
  </r>
  <r>
    <x v="2169"/>
    <x v="2"/>
  </r>
  <r>
    <x v="2170"/>
    <x v="2"/>
  </r>
  <r>
    <x v="2171"/>
    <x v="2"/>
  </r>
  <r>
    <x v="2172"/>
    <x v="2"/>
  </r>
  <r>
    <x v="2173"/>
    <x v="2"/>
  </r>
  <r>
    <x v="2174"/>
    <x v="2"/>
  </r>
  <r>
    <x v="2175"/>
    <x v="2"/>
  </r>
  <r>
    <x v="2176"/>
    <x v="2"/>
  </r>
  <r>
    <x v="2177"/>
    <x v="2"/>
  </r>
  <r>
    <x v="2178"/>
    <x v="2"/>
  </r>
  <r>
    <x v="2179"/>
    <x v="2"/>
  </r>
  <r>
    <x v="2180"/>
    <x v="2"/>
  </r>
  <r>
    <x v="2181"/>
    <x v="2"/>
  </r>
  <r>
    <x v="2182"/>
    <x v="2"/>
  </r>
  <r>
    <x v="2183"/>
    <x v="2"/>
  </r>
  <r>
    <x v="2184"/>
    <x v="2"/>
  </r>
  <r>
    <x v="2185"/>
    <x v="2"/>
  </r>
  <r>
    <x v="2186"/>
    <x v="2"/>
  </r>
  <r>
    <x v="2187"/>
    <x v="2"/>
  </r>
  <r>
    <x v="2188"/>
    <x v="2"/>
  </r>
  <r>
    <x v="2189"/>
    <x v="2"/>
  </r>
  <r>
    <x v="2190"/>
    <x v="2"/>
  </r>
  <r>
    <x v="2191"/>
    <x v="2"/>
  </r>
  <r>
    <x v="2192"/>
    <x v="2"/>
  </r>
  <r>
    <x v="2193"/>
    <x v="2"/>
  </r>
  <r>
    <x v="2194"/>
    <x v="2"/>
  </r>
  <r>
    <x v="2195"/>
    <x v="2"/>
  </r>
  <r>
    <x v="2196"/>
    <x v="2"/>
  </r>
  <r>
    <x v="2197"/>
    <x v="2"/>
  </r>
  <r>
    <x v="2198"/>
    <x v="2"/>
  </r>
  <r>
    <x v="2199"/>
    <x v="2"/>
  </r>
  <r>
    <x v="2200"/>
    <x v="2"/>
  </r>
  <r>
    <x v="2201"/>
    <x v="2"/>
  </r>
  <r>
    <x v="2202"/>
    <x v="2"/>
  </r>
  <r>
    <x v="2203"/>
    <x v="2"/>
  </r>
  <r>
    <x v="2204"/>
    <x v="2"/>
  </r>
  <r>
    <x v="2205"/>
    <x v="2"/>
  </r>
  <r>
    <x v="2206"/>
    <x v="2"/>
  </r>
  <r>
    <x v="2207"/>
    <x v="2"/>
  </r>
  <r>
    <x v="2208"/>
    <x v="2"/>
  </r>
  <r>
    <x v="2209"/>
    <x v="2"/>
  </r>
  <r>
    <x v="2210"/>
    <x v="2"/>
  </r>
  <r>
    <x v="2211"/>
    <x v="2"/>
  </r>
  <r>
    <x v="2212"/>
    <x v="2"/>
  </r>
  <r>
    <x v="2213"/>
    <x v="2"/>
  </r>
  <r>
    <x v="2214"/>
    <x v="2"/>
  </r>
  <r>
    <x v="2215"/>
    <x v="2"/>
  </r>
  <r>
    <x v="2216"/>
    <x v="2"/>
  </r>
  <r>
    <x v="2217"/>
    <x v="2"/>
  </r>
  <r>
    <x v="2218"/>
    <x v="2"/>
  </r>
  <r>
    <x v="2219"/>
    <x v="2"/>
  </r>
  <r>
    <x v="2220"/>
    <x v="2"/>
  </r>
  <r>
    <x v="2221"/>
    <x v="2"/>
  </r>
  <r>
    <x v="2222"/>
    <x v="2"/>
  </r>
  <r>
    <x v="2223"/>
    <x v="2"/>
  </r>
  <r>
    <x v="2224"/>
    <x v="2"/>
  </r>
  <r>
    <x v="2225"/>
    <x v="2"/>
  </r>
  <r>
    <x v="2226"/>
    <x v="2"/>
  </r>
  <r>
    <x v="2227"/>
    <x v="2"/>
  </r>
  <r>
    <x v="2228"/>
    <x v="2"/>
  </r>
  <r>
    <x v="2229"/>
    <x v="2"/>
  </r>
  <r>
    <x v="2230"/>
    <x v="2"/>
  </r>
  <r>
    <x v="2231"/>
    <x v="2"/>
  </r>
  <r>
    <x v="2232"/>
    <x v="2"/>
  </r>
  <r>
    <x v="2233"/>
    <x v="2"/>
  </r>
  <r>
    <x v="2234"/>
    <x v="2"/>
  </r>
  <r>
    <x v="2235"/>
    <x v="2"/>
  </r>
  <r>
    <x v="2236"/>
    <x v="2"/>
  </r>
  <r>
    <x v="2237"/>
    <x v="2"/>
  </r>
  <r>
    <x v="2238"/>
    <x v="2"/>
  </r>
  <r>
    <x v="2239"/>
    <x v="2"/>
  </r>
  <r>
    <x v="2240"/>
    <x v="2"/>
  </r>
  <r>
    <x v="2241"/>
    <x v="2"/>
  </r>
  <r>
    <x v="2242"/>
    <x v="2"/>
  </r>
  <r>
    <x v="2243"/>
    <x v="2"/>
  </r>
  <r>
    <x v="2244"/>
    <x v="2"/>
  </r>
  <r>
    <x v="2245"/>
    <x v="2"/>
  </r>
  <r>
    <x v="2246"/>
    <x v="2"/>
  </r>
  <r>
    <x v="2247"/>
    <x v="2"/>
  </r>
  <r>
    <x v="2248"/>
    <x v="2"/>
  </r>
  <r>
    <x v="2249"/>
    <x v="2"/>
  </r>
  <r>
    <x v="2250"/>
    <x v="2"/>
  </r>
  <r>
    <x v="2251"/>
    <x v="2"/>
  </r>
  <r>
    <x v="2252"/>
    <x v="2"/>
  </r>
  <r>
    <x v="2253"/>
    <x v="2"/>
  </r>
  <r>
    <x v="2254"/>
    <x v="2"/>
  </r>
  <r>
    <x v="2255"/>
    <x v="2"/>
  </r>
  <r>
    <x v="2256"/>
    <x v="2"/>
  </r>
  <r>
    <x v="2257"/>
    <x v="2"/>
  </r>
  <r>
    <x v="2258"/>
    <x v="2"/>
  </r>
  <r>
    <x v="2259"/>
    <x v="2"/>
  </r>
  <r>
    <x v="2260"/>
    <x v="2"/>
  </r>
  <r>
    <x v="2261"/>
    <x v="2"/>
  </r>
  <r>
    <x v="2262"/>
    <x v="2"/>
  </r>
  <r>
    <x v="2263"/>
    <x v="2"/>
  </r>
  <r>
    <x v="2264"/>
    <x v="2"/>
  </r>
  <r>
    <x v="2265"/>
    <x v="2"/>
  </r>
  <r>
    <x v="2266"/>
    <x v="2"/>
  </r>
  <r>
    <x v="2267"/>
    <x v="2"/>
  </r>
  <r>
    <x v="2268"/>
    <x v="2"/>
  </r>
  <r>
    <x v="2269"/>
    <x v="2"/>
  </r>
  <r>
    <x v="2270"/>
    <x v="2"/>
  </r>
  <r>
    <x v="2271"/>
    <x v="2"/>
  </r>
  <r>
    <x v="2272"/>
    <x v="2"/>
  </r>
  <r>
    <x v="2273"/>
    <x v="2"/>
  </r>
  <r>
    <x v="2274"/>
    <x v="2"/>
  </r>
  <r>
    <x v="2275"/>
    <x v="2"/>
  </r>
  <r>
    <x v="2276"/>
    <x v="2"/>
  </r>
  <r>
    <x v="2277"/>
    <x v="2"/>
  </r>
  <r>
    <x v="2278"/>
    <x v="2"/>
  </r>
  <r>
    <x v="2279"/>
    <x v="2"/>
  </r>
  <r>
    <x v="2280"/>
    <x v="2"/>
  </r>
  <r>
    <x v="2281"/>
    <x v="2"/>
  </r>
  <r>
    <x v="2282"/>
    <x v="2"/>
  </r>
  <r>
    <x v="2283"/>
    <x v="2"/>
  </r>
  <r>
    <x v="2284"/>
    <x v="2"/>
  </r>
  <r>
    <x v="2285"/>
    <x v="2"/>
  </r>
  <r>
    <x v="2286"/>
    <x v="2"/>
  </r>
  <r>
    <x v="2287"/>
    <x v="2"/>
  </r>
  <r>
    <x v="2288"/>
    <x v="2"/>
  </r>
  <r>
    <x v="2289"/>
    <x v="2"/>
  </r>
  <r>
    <x v="2290"/>
    <x v="2"/>
  </r>
  <r>
    <x v="2291"/>
    <x v="2"/>
  </r>
  <r>
    <x v="2292"/>
    <x v="2"/>
  </r>
  <r>
    <x v="2293"/>
    <x v="2"/>
  </r>
  <r>
    <x v="2294"/>
    <x v="2"/>
  </r>
  <r>
    <x v="2295"/>
    <x v="2"/>
  </r>
  <r>
    <x v="2296"/>
    <x v="2"/>
  </r>
  <r>
    <x v="2297"/>
    <x v="2"/>
  </r>
  <r>
    <x v="2298"/>
    <x v="2"/>
  </r>
  <r>
    <x v="2299"/>
    <x v="2"/>
  </r>
  <r>
    <x v="2300"/>
    <x v="2"/>
  </r>
  <r>
    <x v="2301"/>
    <x v="2"/>
  </r>
  <r>
    <x v="2302"/>
    <x v="2"/>
  </r>
  <r>
    <x v="2303"/>
    <x v="2"/>
  </r>
  <r>
    <x v="2304"/>
    <x v="2"/>
  </r>
  <r>
    <x v="2305"/>
    <x v="2"/>
  </r>
  <r>
    <x v="2306"/>
    <x v="2"/>
  </r>
  <r>
    <x v="2307"/>
    <x v="2"/>
  </r>
  <r>
    <x v="2308"/>
    <x v="2"/>
  </r>
  <r>
    <x v="2309"/>
    <x v="2"/>
  </r>
  <r>
    <x v="2310"/>
    <x v="2"/>
  </r>
  <r>
    <x v="2311"/>
    <x v="2"/>
  </r>
  <r>
    <x v="2312"/>
    <x v="2"/>
  </r>
  <r>
    <x v="2313"/>
    <x v="2"/>
  </r>
  <r>
    <x v="2314"/>
    <x v="2"/>
  </r>
  <r>
    <x v="2315"/>
    <x v="2"/>
  </r>
  <r>
    <x v="2316"/>
    <x v="2"/>
  </r>
  <r>
    <x v="2317"/>
    <x v="2"/>
  </r>
  <r>
    <x v="2318"/>
    <x v="2"/>
  </r>
  <r>
    <x v="2319"/>
    <x v="2"/>
  </r>
  <r>
    <x v="2320"/>
    <x v="2"/>
  </r>
  <r>
    <x v="2321"/>
    <x v="2"/>
  </r>
  <r>
    <x v="2322"/>
    <x v="2"/>
  </r>
  <r>
    <x v="2323"/>
    <x v="2"/>
  </r>
  <r>
    <x v="2324"/>
    <x v="2"/>
  </r>
  <r>
    <x v="2325"/>
    <x v="2"/>
  </r>
  <r>
    <x v="2326"/>
    <x v="2"/>
  </r>
  <r>
    <x v="2327"/>
    <x v="2"/>
  </r>
  <r>
    <x v="2328"/>
    <x v="2"/>
  </r>
  <r>
    <x v="2329"/>
    <x v="2"/>
  </r>
  <r>
    <x v="2330"/>
    <x v="2"/>
  </r>
  <r>
    <x v="2331"/>
    <x v="2"/>
  </r>
  <r>
    <x v="2332"/>
    <x v="2"/>
  </r>
  <r>
    <x v="2333"/>
    <x v="2"/>
  </r>
  <r>
    <x v="2334"/>
    <x v="2"/>
  </r>
  <r>
    <x v="2335"/>
    <x v="2"/>
  </r>
  <r>
    <x v="2336"/>
    <x v="2"/>
  </r>
  <r>
    <x v="2337"/>
    <x v="2"/>
  </r>
  <r>
    <x v="2338"/>
    <x v="2"/>
  </r>
  <r>
    <x v="2339"/>
    <x v="2"/>
  </r>
  <r>
    <x v="2340"/>
    <x v="2"/>
  </r>
  <r>
    <x v="2341"/>
    <x v="2"/>
  </r>
  <r>
    <x v="2342"/>
    <x v="2"/>
  </r>
  <r>
    <x v="2343"/>
    <x v="2"/>
  </r>
  <r>
    <x v="2344"/>
    <x v="2"/>
  </r>
  <r>
    <x v="2345"/>
    <x v="2"/>
  </r>
  <r>
    <x v="2346"/>
    <x v="2"/>
  </r>
  <r>
    <x v="2347"/>
    <x v="2"/>
  </r>
  <r>
    <x v="2348"/>
    <x v="2"/>
  </r>
  <r>
    <x v="2349"/>
    <x v="2"/>
  </r>
  <r>
    <x v="2350"/>
    <x v="2"/>
  </r>
  <r>
    <x v="2351"/>
    <x v="2"/>
  </r>
  <r>
    <x v="2352"/>
    <x v="2"/>
  </r>
  <r>
    <x v="2353"/>
    <x v="2"/>
  </r>
  <r>
    <x v="2354"/>
    <x v="2"/>
  </r>
  <r>
    <x v="2355"/>
    <x v="2"/>
  </r>
  <r>
    <x v="2356"/>
    <x v="2"/>
  </r>
  <r>
    <x v="2357"/>
    <x v="2"/>
  </r>
  <r>
    <x v="2358"/>
    <x v="2"/>
  </r>
  <r>
    <x v="2359"/>
    <x v="2"/>
  </r>
  <r>
    <x v="2360"/>
    <x v="2"/>
  </r>
  <r>
    <x v="2361"/>
    <x v="2"/>
  </r>
  <r>
    <x v="2362"/>
    <x v="2"/>
  </r>
  <r>
    <x v="2363"/>
    <x v="2"/>
  </r>
  <r>
    <x v="2364"/>
    <x v="2"/>
  </r>
  <r>
    <x v="2365"/>
    <x v="2"/>
  </r>
  <r>
    <x v="2366"/>
    <x v="2"/>
  </r>
  <r>
    <x v="2367"/>
    <x v="2"/>
  </r>
  <r>
    <x v="2368"/>
    <x v="2"/>
  </r>
  <r>
    <x v="2369"/>
    <x v="2"/>
  </r>
  <r>
    <x v="2370"/>
    <x v="2"/>
  </r>
  <r>
    <x v="2371"/>
    <x v="2"/>
  </r>
  <r>
    <x v="2372"/>
    <x v="2"/>
  </r>
  <r>
    <x v="2373"/>
    <x v="2"/>
  </r>
  <r>
    <x v="2374"/>
    <x v="2"/>
  </r>
  <r>
    <x v="2375"/>
    <x v="2"/>
  </r>
  <r>
    <x v="2376"/>
    <x v="2"/>
  </r>
  <r>
    <x v="2377"/>
    <x v="2"/>
  </r>
  <r>
    <x v="2378"/>
    <x v="2"/>
  </r>
  <r>
    <x v="2379"/>
    <x v="2"/>
  </r>
  <r>
    <x v="2380"/>
    <x v="2"/>
  </r>
  <r>
    <x v="2381"/>
    <x v="2"/>
  </r>
  <r>
    <x v="2382"/>
    <x v="2"/>
  </r>
  <r>
    <x v="2383"/>
    <x v="2"/>
  </r>
  <r>
    <x v="2384"/>
    <x v="2"/>
  </r>
  <r>
    <x v="2385"/>
    <x v="2"/>
  </r>
  <r>
    <x v="2386"/>
    <x v="2"/>
  </r>
  <r>
    <x v="2387"/>
    <x v="2"/>
  </r>
  <r>
    <x v="2388"/>
    <x v="2"/>
  </r>
  <r>
    <x v="2389"/>
    <x v="2"/>
  </r>
  <r>
    <x v="2390"/>
    <x v="2"/>
  </r>
  <r>
    <x v="2391"/>
    <x v="2"/>
  </r>
  <r>
    <x v="2392"/>
    <x v="2"/>
  </r>
  <r>
    <x v="2393"/>
    <x v="2"/>
  </r>
  <r>
    <x v="2394"/>
    <x v="2"/>
  </r>
  <r>
    <x v="2395"/>
    <x v="2"/>
  </r>
  <r>
    <x v="2396"/>
    <x v="2"/>
  </r>
  <r>
    <x v="2397"/>
    <x v="2"/>
  </r>
  <r>
    <x v="2398"/>
    <x v="2"/>
  </r>
  <r>
    <x v="2399"/>
    <x v="2"/>
  </r>
  <r>
    <x v="2400"/>
    <x v="2"/>
  </r>
  <r>
    <x v="2401"/>
    <x v="2"/>
  </r>
  <r>
    <x v="2402"/>
    <x v="2"/>
  </r>
  <r>
    <x v="2403"/>
    <x v="2"/>
  </r>
  <r>
    <x v="2404"/>
    <x v="2"/>
  </r>
  <r>
    <x v="2405"/>
    <x v="2"/>
  </r>
  <r>
    <x v="2406"/>
    <x v="2"/>
  </r>
  <r>
    <x v="2407"/>
    <x v="2"/>
  </r>
  <r>
    <x v="2408"/>
    <x v="2"/>
  </r>
  <r>
    <x v="2409"/>
    <x v="2"/>
  </r>
  <r>
    <x v="2410"/>
    <x v="2"/>
  </r>
  <r>
    <x v="2411"/>
    <x v="2"/>
  </r>
  <r>
    <x v="2412"/>
    <x v="2"/>
  </r>
  <r>
    <x v="2413"/>
    <x v="2"/>
  </r>
  <r>
    <x v="2414"/>
    <x v="2"/>
  </r>
  <r>
    <x v="2415"/>
    <x v="2"/>
  </r>
  <r>
    <x v="2416"/>
    <x v="2"/>
  </r>
  <r>
    <x v="2417"/>
    <x v="2"/>
  </r>
  <r>
    <x v="2418"/>
    <x v="2"/>
  </r>
  <r>
    <x v="2419"/>
    <x v="2"/>
  </r>
  <r>
    <x v="2420"/>
    <x v="2"/>
  </r>
  <r>
    <x v="2421"/>
    <x v="2"/>
  </r>
  <r>
    <x v="2422"/>
    <x v="2"/>
  </r>
  <r>
    <x v="2423"/>
    <x v="2"/>
  </r>
  <r>
    <x v="2424"/>
    <x v="2"/>
  </r>
  <r>
    <x v="2425"/>
    <x v="2"/>
  </r>
  <r>
    <x v="2426"/>
    <x v="2"/>
  </r>
  <r>
    <x v="2427"/>
    <x v="2"/>
  </r>
  <r>
    <x v="2428"/>
    <x v="2"/>
  </r>
  <r>
    <x v="2429"/>
    <x v="2"/>
  </r>
  <r>
    <x v="2430"/>
    <x v="2"/>
  </r>
  <r>
    <x v="2431"/>
    <x v="2"/>
  </r>
  <r>
    <x v="2432"/>
    <x v="2"/>
  </r>
  <r>
    <x v="2433"/>
    <x v="2"/>
  </r>
  <r>
    <x v="2434"/>
    <x v="2"/>
  </r>
  <r>
    <x v="2435"/>
    <x v="2"/>
  </r>
  <r>
    <x v="2436"/>
    <x v="2"/>
  </r>
  <r>
    <x v="2437"/>
    <x v="2"/>
  </r>
  <r>
    <x v="2438"/>
    <x v="2"/>
  </r>
  <r>
    <x v="2439"/>
    <x v="2"/>
  </r>
  <r>
    <x v="2440"/>
    <x v="2"/>
  </r>
  <r>
    <x v="2441"/>
    <x v="2"/>
  </r>
  <r>
    <x v="2442"/>
    <x v="2"/>
  </r>
  <r>
    <x v="2443"/>
    <x v="2"/>
  </r>
  <r>
    <x v="2444"/>
    <x v="2"/>
  </r>
  <r>
    <x v="2445"/>
    <x v="2"/>
  </r>
  <r>
    <x v="2446"/>
    <x v="2"/>
  </r>
  <r>
    <x v="2447"/>
    <x v="2"/>
  </r>
  <r>
    <x v="2448"/>
    <x v="2"/>
  </r>
  <r>
    <x v="2449"/>
    <x v="2"/>
  </r>
  <r>
    <x v="2450"/>
    <x v="2"/>
  </r>
  <r>
    <x v="2451"/>
    <x v="2"/>
  </r>
  <r>
    <x v="2452"/>
    <x v="2"/>
  </r>
  <r>
    <x v="2453"/>
    <x v="2"/>
  </r>
  <r>
    <x v="2454"/>
    <x v="2"/>
  </r>
  <r>
    <x v="2455"/>
    <x v="2"/>
  </r>
  <r>
    <x v="2456"/>
    <x v="2"/>
  </r>
  <r>
    <x v="2457"/>
    <x v="2"/>
  </r>
  <r>
    <x v="2458"/>
    <x v="2"/>
  </r>
  <r>
    <x v="2459"/>
    <x v="2"/>
  </r>
  <r>
    <x v="2460"/>
    <x v="2"/>
  </r>
  <r>
    <x v="2461"/>
    <x v="2"/>
  </r>
  <r>
    <x v="2462"/>
    <x v="2"/>
  </r>
  <r>
    <x v="2463"/>
    <x v="2"/>
  </r>
  <r>
    <x v="2464"/>
    <x v="2"/>
  </r>
  <r>
    <x v="2465"/>
    <x v="2"/>
  </r>
  <r>
    <x v="2466"/>
    <x v="2"/>
  </r>
  <r>
    <x v="2467"/>
    <x v="2"/>
  </r>
  <r>
    <x v="2468"/>
    <x v="2"/>
  </r>
  <r>
    <x v="2469"/>
    <x v="2"/>
  </r>
  <r>
    <x v="2470"/>
    <x v="2"/>
  </r>
  <r>
    <x v="2471"/>
    <x v="2"/>
  </r>
  <r>
    <x v="2472"/>
    <x v="2"/>
  </r>
  <r>
    <x v="2473"/>
    <x v="2"/>
  </r>
  <r>
    <x v="2474"/>
    <x v="2"/>
  </r>
  <r>
    <x v="2475"/>
    <x v="2"/>
  </r>
  <r>
    <x v="2476"/>
    <x v="2"/>
  </r>
  <r>
    <x v="2477"/>
    <x v="2"/>
  </r>
  <r>
    <x v="2478"/>
    <x v="2"/>
  </r>
  <r>
    <x v="2479"/>
    <x v="2"/>
  </r>
  <r>
    <x v="2480"/>
    <x v="2"/>
  </r>
  <r>
    <x v="2481"/>
    <x v="2"/>
  </r>
  <r>
    <x v="2482"/>
    <x v="2"/>
  </r>
  <r>
    <x v="2483"/>
    <x v="2"/>
  </r>
  <r>
    <x v="2484"/>
    <x v="2"/>
  </r>
  <r>
    <x v="2485"/>
    <x v="2"/>
  </r>
  <r>
    <x v="2486"/>
    <x v="2"/>
  </r>
  <r>
    <x v="2487"/>
    <x v="2"/>
  </r>
  <r>
    <x v="2488"/>
    <x v="2"/>
  </r>
  <r>
    <x v="2489"/>
    <x v="2"/>
  </r>
  <r>
    <x v="2490"/>
    <x v="2"/>
  </r>
  <r>
    <x v="2491"/>
    <x v="2"/>
  </r>
  <r>
    <x v="2492"/>
    <x v="2"/>
  </r>
  <r>
    <x v="2493"/>
    <x v="2"/>
  </r>
  <r>
    <x v="2494"/>
    <x v="2"/>
  </r>
  <r>
    <x v="2495"/>
    <x v="2"/>
  </r>
  <r>
    <x v="2496"/>
    <x v="2"/>
  </r>
  <r>
    <x v="2497"/>
    <x v="2"/>
  </r>
  <r>
    <x v="2498"/>
    <x v="2"/>
  </r>
  <r>
    <x v="2499"/>
    <x v="2"/>
  </r>
  <r>
    <x v="2500"/>
    <x v="2"/>
  </r>
  <r>
    <x v="2501"/>
    <x v="2"/>
  </r>
  <r>
    <x v="2502"/>
    <x v="2"/>
  </r>
  <r>
    <x v="2503"/>
    <x v="2"/>
  </r>
  <r>
    <x v="2504"/>
    <x v="2"/>
  </r>
  <r>
    <x v="2505"/>
    <x v="2"/>
  </r>
  <r>
    <x v="2506"/>
    <x v="2"/>
  </r>
  <r>
    <x v="2507"/>
    <x v="2"/>
  </r>
  <r>
    <x v="2508"/>
    <x v="2"/>
  </r>
  <r>
    <x v="2509"/>
    <x v="2"/>
  </r>
  <r>
    <x v="2510"/>
    <x v="2"/>
  </r>
  <r>
    <x v="2511"/>
    <x v="2"/>
  </r>
  <r>
    <x v="2512"/>
    <x v="2"/>
  </r>
  <r>
    <x v="2513"/>
    <x v="2"/>
  </r>
  <r>
    <x v="2514"/>
    <x v="2"/>
  </r>
  <r>
    <x v="2515"/>
    <x v="2"/>
  </r>
  <r>
    <x v="2516"/>
    <x v="2"/>
  </r>
  <r>
    <x v="2517"/>
    <x v="2"/>
  </r>
  <r>
    <x v="2518"/>
    <x v="2"/>
  </r>
  <r>
    <x v="2519"/>
    <x v="2"/>
  </r>
  <r>
    <x v="2520"/>
    <x v="2"/>
  </r>
  <r>
    <x v="2521"/>
    <x v="2"/>
  </r>
  <r>
    <x v="2522"/>
    <x v="2"/>
  </r>
  <r>
    <x v="2523"/>
    <x v="2"/>
  </r>
  <r>
    <x v="2524"/>
    <x v="2"/>
  </r>
  <r>
    <x v="2525"/>
    <x v="2"/>
  </r>
  <r>
    <x v="2526"/>
    <x v="2"/>
  </r>
  <r>
    <x v="2527"/>
    <x v="2"/>
  </r>
  <r>
    <x v="2528"/>
    <x v="2"/>
  </r>
  <r>
    <x v="2529"/>
    <x v="2"/>
  </r>
  <r>
    <x v="2530"/>
    <x v="2"/>
  </r>
  <r>
    <x v="2531"/>
    <x v="2"/>
  </r>
  <r>
    <x v="2532"/>
    <x v="2"/>
  </r>
  <r>
    <x v="2533"/>
    <x v="2"/>
  </r>
  <r>
    <x v="2534"/>
    <x v="2"/>
  </r>
  <r>
    <x v="2535"/>
    <x v="2"/>
  </r>
  <r>
    <x v="2536"/>
    <x v="2"/>
  </r>
  <r>
    <x v="2537"/>
    <x v="2"/>
  </r>
  <r>
    <x v="2538"/>
    <x v="2"/>
  </r>
  <r>
    <x v="2539"/>
    <x v="2"/>
  </r>
  <r>
    <x v="2540"/>
    <x v="2"/>
  </r>
  <r>
    <x v="2541"/>
    <x v="2"/>
  </r>
  <r>
    <x v="2542"/>
    <x v="2"/>
  </r>
  <r>
    <x v="2543"/>
    <x v="2"/>
  </r>
  <r>
    <x v="2544"/>
    <x v="2"/>
  </r>
  <r>
    <x v="2545"/>
    <x v="2"/>
  </r>
  <r>
    <x v="2546"/>
    <x v="2"/>
  </r>
  <r>
    <x v="2547"/>
    <x v="2"/>
  </r>
  <r>
    <x v="2548"/>
    <x v="2"/>
  </r>
  <r>
    <x v="2549"/>
    <x v="2"/>
  </r>
  <r>
    <x v="2550"/>
    <x v="2"/>
  </r>
  <r>
    <x v="2551"/>
    <x v="2"/>
  </r>
  <r>
    <x v="2552"/>
    <x v="2"/>
  </r>
  <r>
    <x v="2553"/>
    <x v="2"/>
  </r>
  <r>
    <x v="2554"/>
    <x v="2"/>
  </r>
  <r>
    <x v="2555"/>
    <x v="2"/>
  </r>
  <r>
    <x v="2556"/>
    <x v="2"/>
  </r>
  <r>
    <x v="2557"/>
    <x v="2"/>
  </r>
  <r>
    <x v="2558"/>
    <x v="2"/>
  </r>
  <r>
    <x v="2559"/>
    <x v="2"/>
  </r>
  <r>
    <x v="2560"/>
    <x v="2"/>
  </r>
  <r>
    <x v="2561"/>
    <x v="2"/>
  </r>
  <r>
    <x v="2562"/>
    <x v="2"/>
  </r>
  <r>
    <x v="2563"/>
    <x v="2"/>
  </r>
  <r>
    <x v="2564"/>
    <x v="2"/>
  </r>
  <r>
    <x v="2565"/>
    <x v="2"/>
  </r>
  <r>
    <x v="2566"/>
    <x v="2"/>
  </r>
  <r>
    <x v="2567"/>
    <x v="2"/>
  </r>
  <r>
    <x v="2568"/>
    <x v="2"/>
  </r>
  <r>
    <x v="2569"/>
    <x v="2"/>
  </r>
  <r>
    <x v="2570"/>
    <x v="2"/>
  </r>
  <r>
    <x v="2571"/>
    <x v="2"/>
  </r>
  <r>
    <x v="2572"/>
    <x v="2"/>
  </r>
  <r>
    <x v="2573"/>
    <x v="2"/>
  </r>
  <r>
    <x v="2574"/>
    <x v="2"/>
  </r>
  <r>
    <x v="2575"/>
    <x v="2"/>
  </r>
  <r>
    <x v="2576"/>
    <x v="2"/>
  </r>
  <r>
    <x v="2577"/>
    <x v="2"/>
  </r>
  <r>
    <x v="2578"/>
    <x v="2"/>
  </r>
  <r>
    <x v="2579"/>
    <x v="2"/>
  </r>
  <r>
    <x v="2580"/>
    <x v="2"/>
  </r>
  <r>
    <x v="2581"/>
    <x v="2"/>
  </r>
  <r>
    <x v="2582"/>
    <x v="2"/>
  </r>
  <r>
    <x v="2583"/>
    <x v="2"/>
  </r>
  <r>
    <x v="2584"/>
    <x v="2"/>
  </r>
  <r>
    <x v="2585"/>
    <x v="2"/>
  </r>
  <r>
    <x v="2586"/>
    <x v="2"/>
  </r>
  <r>
    <x v="2587"/>
    <x v="2"/>
  </r>
  <r>
    <x v="2588"/>
    <x v="2"/>
  </r>
  <r>
    <x v="2589"/>
    <x v="2"/>
  </r>
  <r>
    <x v="2590"/>
    <x v="2"/>
  </r>
  <r>
    <x v="2591"/>
    <x v="2"/>
  </r>
  <r>
    <x v="2592"/>
    <x v="2"/>
  </r>
  <r>
    <x v="2593"/>
    <x v="2"/>
  </r>
  <r>
    <x v="2594"/>
    <x v="2"/>
  </r>
  <r>
    <x v="2595"/>
    <x v="2"/>
  </r>
  <r>
    <x v="2596"/>
    <x v="2"/>
  </r>
  <r>
    <x v="2597"/>
    <x v="2"/>
  </r>
  <r>
    <x v="2598"/>
    <x v="2"/>
  </r>
  <r>
    <x v="2599"/>
    <x v="2"/>
  </r>
  <r>
    <x v="2600"/>
    <x v="2"/>
  </r>
  <r>
    <x v="2601"/>
    <x v="2"/>
  </r>
  <r>
    <x v="2602"/>
    <x v="2"/>
  </r>
  <r>
    <x v="2603"/>
    <x v="2"/>
  </r>
  <r>
    <x v="2604"/>
    <x v="2"/>
  </r>
  <r>
    <x v="2605"/>
    <x v="2"/>
  </r>
  <r>
    <x v="2606"/>
    <x v="2"/>
  </r>
  <r>
    <x v="2607"/>
    <x v="2"/>
  </r>
  <r>
    <x v="2608"/>
    <x v="2"/>
  </r>
  <r>
    <x v="2609"/>
    <x v="2"/>
  </r>
  <r>
    <x v="2610"/>
    <x v="2"/>
  </r>
  <r>
    <x v="2611"/>
    <x v="2"/>
  </r>
  <r>
    <x v="2612"/>
    <x v="2"/>
  </r>
  <r>
    <x v="2613"/>
    <x v="2"/>
  </r>
  <r>
    <x v="2614"/>
    <x v="2"/>
  </r>
  <r>
    <x v="2615"/>
    <x v="2"/>
  </r>
  <r>
    <x v="2616"/>
    <x v="2"/>
  </r>
  <r>
    <x v="2617"/>
    <x v="2"/>
  </r>
  <r>
    <x v="2618"/>
    <x v="2"/>
  </r>
  <r>
    <x v="2619"/>
    <x v="2"/>
  </r>
  <r>
    <x v="2620"/>
    <x v="2"/>
  </r>
  <r>
    <x v="2621"/>
    <x v="2"/>
  </r>
  <r>
    <x v="2622"/>
    <x v="2"/>
  </r>
  <r>
    <x v="2623"/>
    <x v="2"/>
  </r>
  <r>
    <x v="2624"/>
    <x v="2"/>
  </r>
  <r>
    <x v="2625"/>
    <x v="2"/>
  </r>
  <r>
    <x v="2626"/>
    <x v="2"/>
  </r>
  <r>
    <x v="2627"/>
    <x v="2"/>
  </r>
  <r>
    <x v="2628"/>
    <x v="2"/>
  </r>
  <r>
    <x v="2629"/>
    <x v="2"/>
  </r>
  <r>
    <x v="2630"/>
    <x v="2"/>
  </r>
  <r>
    <x v="2631"/>
    <x v="2"/>
  </r>
  <r>
    <x v="2632"/>
    <x v="2"/>
  </r>
  <r>
    <x v="2633"/>
    <x v="2"/>
  </r>
  <r>
    <x v="2634"/>
    <x v="2"/>
  </r>
  <r>
    <x v="2635"/>
    <x v="2"/>
  </r>
  <r>
    <x v="2636"/>
    <x v="2"/>
  </r>
  <r>
    <x v="2637"/>
    <x v="2"/>
  </r>
  <r>
    <x v="2638"/>
    <x v="2"/>
  </r>
  <r>
    <x v="2639"/>
    <x v="2"/>
  </r>
  <r>
    <x v="2640"/>
    <x v="2"/>
  </r>
  <r>
    <x v="2641"/>
    <x v="2"/>
  </r>
  <r>
    <x v="2642"/>
    <x v="2"/>
  </r>
  <r>
    <x v="2643"/>
    <x v="2"/>
  </r>
  <r>
    <x v="2644"/>
    <x v="2"/>
  </r>
  <r>
    <x v="2645"/>
    <x v="2"/>
  </r>
  <r>
    <x v="2646"/>
    <x v="2"/>
  </r>
  <r>
    <x v="2647"/>
    <x v="2"/>
  </r>
  <r>
    <x v="2648"/>
    <x v="2"/>
  </r>
  <r>
    <x v="2649"/>
    <x v="2"/>
  </r>
  <r>
    <x v="2650"/>
    <x v="2"/>
  </r>
  <r>
    <x v="2651"/>
    <x v="2"/>
  </r>
  <r>
    <x v="2652"/>
    <x v="2"/>
  </r>
  <r>
    <x v="2653"/>
    <x v="2"/>
  </r>
  <r>
    <x v="2654"/>
    <x v="2"/>
  </r>
  <r>
    <x v="2655"/>
    <x v="2"/>
  </r>
  <r>
    <x v="2656"/>
    <x v="2"/>
  </r>
  <r>
    <x v="2657"/>
    <x v="2"/>
  </r>
  <r>
    <x v="2658"/>
    <x v="2"/>
  </r>
  <r>
    <x v="2659"/>
    <x v="2"/>
  </r>
  <r>
    <x v="2660"/>
    <x v="2"/>
  </r>
  <r>
    <x v="2661"/>
    <x v="2"/>
  </r>
  <r>
    <x v="2662"/>
    <x v="2"/>
  </r>
  <r>
    <x v="2663"/>
    <x v="2"/>
  </r>
  <r>
    <x v="2664"/>
    <x v="2"/>
  </r>
  <r>
    <x v="2665"/>
    <x v="2"/>
  </r>
  <r>
    <x v="2666"/>
    <x v="2"/>
  </r>
  <r>
    <x v="2667"/>
    <x v="2"/>
  </r>
  <r>
    <x v="2668"/>
    <x v="2"/>
  </r>
  <r>
    <x v="2669"/>
    <x v="2"/>
  </r>
  <r>
    <x v="2670"/>
    <x v="2"/>
  </r>
  <r>
    <x v="2671"/>
    <x v="2"/>
  </r>
  <r>
    <x v="2672"/>
    <x v="2"/>
  </r>
  <r>
    <x v="2673"/>
    <x v="2"/>
  </r>
  <r>
    <x v="2674"/>
    <x v="2"/>
  </r>
  <r>
    <x v="2675"/>
    <x v="2"/>
  </r>
  <r>
    <x v="2676"/>
    <x v="2"/>
  </r>
  <r>
    <x v="2677"/>
    <x v="2"/>
  </r>
  <r>
    <x v="2678"/>
    <x v="2"/>
  </r>
  <r>
    <x v="2679"/>
    <x v="2"/>
  </r>
  <r>
    <x v="2680"/>
    <x v="2"/>
  </r>
  <r>
    <x v="2681"/>
    <x v="2"/>
  </r>
  <r>
    <x v="2682"/>
    <x v="2"/>
  </r>
  <r>
    <x v="2683"/>
    <x v="2"/>
  </r>
  <r>
    <x v="2684"/>
    <x v="2"/>
  </r>
  <r>
    <x v="2685"/>
    <x v="2"/>
  </r>
  <r>
    <x v="2686"/>
    <x v="2"/>
  </r>
  <r>
    <x v="2687"/>
    <x v="2"/>
  </r>
  <r>
    <x v="2688"/>
    <x v="2"/>
  </r>
  <r>
    <x v="2689"/>
    <x v="2"/>
  </r>
  <r>
    <x v="2690"/>
    <x v="2"/>
  </r>
  <r>
    <x v="2691"/>
    <x v="2"/>
  </r>
  <r>
    <x v="2692"/>
    <x v="2"/>
  </r>
  <r>
    <x v="2693"/>
    <x v="2"/>
  </r>
  <r>
    <x v="2694"/>
    <x v="2"/>
  </r>
  <r>
    <x v="2695"/>
    <x v="2"/>
  </r>
  <r>
    <x v="2696"/>
    <x v="2"/>
  </r>
  <r>
    <x v="2697"/>
    <x v="2"/>
  </r>
  <r>
    <x v="2698"/>
    <x v="2"/>
  </r>
  <r>
    <x v="2699"/>
    <x v="2"/>
  </r>
  <r>
    <x v="2700"/>
    <x v="2"/>
  </r>
  <r>
    <x v="2701"/>
    <x v="2"/>
  </r>
  <r>
    <x v="2702"/>
    <x v="2"/>
  </r>
  <r>
    <x v="2703"/>
    <x v="2"/>
  </r>
  <r>
    <x v="2704"/>
    <x v="2"/>
  </r>
  <r>
    <x v="2705"/>
    <x v="2"/>
  </r>
  <r>
    <x v="2706"/>
    <x v="2"/>
  </r>
  <r>
    <x v="2707"/>
    <x v="2"/>
  </r>
  <r>
    <x v="2708"/>
    <x v="2"/>
  </r>
  <r>
    <x v="2709"/>
    <x v="2"/>
  </r>
  <r>
    <x v="2710"/>
    <x v="2"/>
  </r>
  <r>
    <x v="2711"/>
    <x v="2"/>
  </r>
  <r>
    <x v="2712"/>
    <x v="2"/>
  </r>
  <r>
    <x v="2713"/>
    <x v="2"/>
  </r>
  <r>
    <x v="2714"/>
    <x v="2"/>
  </r>
  <r>
    <x v="2715"/>
    <x v="2"/>
  </r>
  <r>
    <x v="2716"/>
    <x v="2"/>
  </r>
  <r>
    <x v="2717"/>
    <x v="2"/>
  </r>
  <r>
    <x v="2718"/>
    <x v="2"/>
  </r>
  <r>
    <x v="2719"/>
    <x v="2"/>
  </r>
  <r>
    <x v="2720"/>
    <x v="2"/>
  </r>
  <r>
    <x v="2721"/>
    <x v="2"/>
  </r>
  <r>
    <x v="2722"/>
    <x v="2"/>
  </r>
  <r>
    <x v="2723"/>
    <x v="2"/>
  </r>
  <r>
    <x v="2724"/>
    <x v="2"/>
  </r>
  <r>
    <x v="2725"/>
    <x v="2"/>
  </r>
  <r>
    <x v="2726"/>
    <x v="2"/>
  </r>
  <r>
    <x v="2727"/>
    <x v="2"/>
  </r>
  <r>
    <x v="2728"/>
    <x v="2"/>
  </r>
  <r>
    <x v="2729"/>
    <x v="2"/>
  </r>
  <r>
    <x v="2730"/>
    <x v="2"/>
  </r>
  <r>
    <x v="2731"/>
    <x v="2"/>
  </r>
  <r>
    <x v="2732"/>
    <x v="2"/>
  </r>
  <r>
    <x v="2733"/>
    <x v="2"/>
  </r>
  <r>
    <x v="2734"/>
    <x v="2"/>
  </r>
  <r>
    <x v="2735"/>
    <x v="2"/>
  </r>
  <r>
    <x v="2736"/>
    <x v="2"/>
  </r>
  <r>
    <x v="2737"/>
    <x v="2"/>
  </r>
  <r>
    <x v="2738"/>
    <x v="2"/>
  </r>
  <r>
    <x v="2739"/>
    <x v="2"/>
  </r>
  <r>
    <x v="2740"/>
    <x v="2"/>
  </r>
  <r>
    <x v="2741"/>
    <x v="2"/>
  </r>
  <r>
    <x v="2742"/>
    <x v="2"/>
  </r>
  <r>
    <x v="2743"/>
    <x v="2"/>
  </r>
  <r>
    <x v="2744"/>
    <x v="2"/>
  </r>
  <r>
    <x v="2745"/>
    <x v="2"/>
  </r>
  <r>
    <x v="2746"/>
    <x v="2"/>
  </r>
  <r>
    <x v="2747"/>
    <x v="2"/>
  </r>
  <r>
    <x v="2748"/>
    <x v="2"/>
  </r>
  <r>
    <x v="2749"/>
    <x v="2"/>
  </r>
  <r>
    <x v="2750"/>
    <x v="2"/>
  </r>
  <r>
    <x v="2751"/>
    <x v="2"/>
  </r>
  <r>
    <x v="2752"/>
    <x v="2"/>
  </r>
  <r>
    <x v="2753"/>
    <x v="2"/>
  </r>
  <r>
    <x v="2754"/>
    <x v="2"/>
  </r>
  <r>
    <x v="2755"/>
    <x v="2"/>
  </r>
  <r>
    <x v="2756"/>
    <x v="2"/>
  </r>
  <r>
    <x v="2757"/>
    <x v="2"/>
  </r>
  <r>
    <x v="2758"/>
    <x v="2"/>
  </r>
  <r>
    <x v="2759"/>
    <x v="2"/>
  </r>
  <r>
    <x v="2760"/>
    <x v="2"/>
  </r>
  <r>
    <x v="2761"/>
    <x v="2"/>
  </r>
  <r>
    <x v="2762"/>
    <x v="2"/>
  </r>
  <r>
    <x v="2763"/>
    <x v="2"/>
  </r>
  <r>
    <x v="2764"/>
    <x v="2"/>
  </r>
  <r>
    <x v="2765"/>
    <x v="2"/>
  </r>
  <r>
    <x v="2766"/>
    <x v="2"/>
  </r>
  <r>
    <x v="2767"/>
    <x v="2"/>
  </r>
  <r>
    <x v="2768"/>
    <x v="2"/>
  </r>
  <r>
    <x v="2769"/>
    <x v="2"/>
  </r>
  <r>
    <x v="2770"/>
    <x v="2"/>
  </r>
  <r>
    <x v="2771"/>
    <x v="2"/>
  </r>
  <r>
    <x v="2772"/>
    <x v="2"/>
  </r>
  <r>
    <x v="2773"/>
    <x v="2"/>
  </r>
  <r>
    <x v="2774"/>
    <x v="2"/>
  </r>
  <r>
    <x v="2775"/>
    <x v="2"/>
  </r>
  <r>
    <x v="2776"/>
    <x v="2"/>
  </r>
  <r>
    <x v="2777"/>
    <x v="2"/>
  </r>
  <r>
    <x v="2778"/>
    <x v="2"/>
  </r>
  <r>
    <x v="2779"/>
    <x v="2"/>
  </r>
  <r>
    <x v="2780"/>
    <x v="2"/>
  </r>
  <r>
    <x v="2781"/>
    <x v="2"/>
  </r>
  <r>
    <x v="2782"/>
    <x v="2"/>
  </r>
  <r>
    <x v="2783"/>
    <x v="2"/>
  </r>
  <r>
    <x v="2784"/>
    <x v="2"/>
  </r>
  <r>
    <x v="2785"/>
    <x v="2"/>
  </r>
  <r>
    <x v="2786"/>
    <x v="2"/>
  </r>
  <r>
    <x v="2787"/>
    <x v="2"/>
  </r>
  <r>
    <x v="2788"/>
    <x v="2"/>
  </r>
  <r>
    <x v="2789"/>
    <x v="2"/>
  </r>
  <r>
    <x v="2790"/>
    <x v="2"/>
  </r>
  <r>
    <x v="2791"/>
    <x v="2"/>
  </r>
  <r>
    <x v="2792"/>
    <x v="2"/>
  </r>
  <r>
    <x v="2793"/>
    <x v="2"/>
  </r>
  <r>
    <x v="2794"/>
    <x v="2"/>
  </r>
  <r>
    <x v="2795"/>
    <x v="2"/>
  </r>
  <r>
    <x v="2796"/>
    <x v="2"/>
  </r>
  <r>
    <x v="2797"/>
    <x v="2"/>
  </r>
  <r>
    <x v="2798"/>
    <x v="2"/>
  </r>
  <r>
    <x v="2799"/>
    <x v="2"/>
  </r>
  <r>
    <x v="2800"/>
    <x v="2"/>
  </r>
  <r>
    <x v="2801"/>
    <x v="2"/>
  </r>
  <r>
    <x v="2802"/>
    <x v="2"/>
  </r>
  <r>
    <x v="2803"/>
    <x v="2"/>
  </r>
  <r>
    <x v="2804"/>
    <x v="2"/>
  </r>
  <r>
    <x v="2805"/>
    <x v="2"/>
  </r>
  <r>
    <x v="2806"/>
    <x v="2"/>
  </r>
  <r>
    <x v="2807"/>
    <x v="2"/>
  </r>
  <r>
    <x v="2808"/>
    <x v="2"/>
  </r>
  <r>
    <x v="2809"/>
    <x v="2"/>
  </r>
  <r>
    <x v="2810"/>
    <x v="2"/>
  </r>
  <r>
    <x v="2811"/>
    <x v="2"/>
  </r>
  <r>
    <x v="2812"/>
    <x v="2"/>
  </r>
  <r>
    <x v="2813"/>
    <x v="2"/>
  </r>
  <r>
    <x v="2814"/>
    <x v="2"/>
  </r>
  <r>
    <x v="2815"/>
    <x v="2"/>
  </r>
  <r>
    <x v="2816"/>
    <x v="2"/>
  </r>
  <r>
    <x v="2817"/>
    <x v="2"/>
  </r>
  <r>
    <x v="2818"/>
    <x v="2"/>
  </r>
  <r>
    <x v="2819"/>
    <x v="2"/>
  </r>
  <r>
    <x v="2820"/>
    <x v="2"/>
  </r>
  <r>
    <x v="2821"/>
    <x v="2"/>
  </r>
  <r>
    <x v="2822"/>
    <x v="2"/>
  </r>
  <r>
    <x v="2823"/>
    <x v="2"/>
  </r>
  <r>
    <x v="2824"/>
    <x v="2"/>
  </r>
  <r>
    <x v="2825"/>
    <x v="2"/>
  </r>
  <r>
    <x v="2826"/>
    <x v="2"/>
  </r>
  <r>
    <x v="2827"/>
    <x v="2"/>
  </r>
  <r>
    <x v="2828"/>
    <x v="2"/>
  </r>
  <r>
    <x v="2829"/>
    <x v="2"/>
  </r>
  <r>
    <x v="2830"/>
    <x v="2"/>
  </r>
  <r>
    <x v="2831"/>
    <x v="2"/>
  </r>
  <r>
    <x v="2832"/>
    <x v="2"/>
  </r>
  <r>
    <x v="2833"/>
    <x v="2"/>
  </r>
  <r>
    <x v="2834"/>
    <x v="2"/>
  </r>
  <r>
    <x v="2835"/>
    <x v="2"/>
  </r>
  <r>
    <x v="2836"/>
    <x v="2"/>
  </r>
  <r>
    <x v="2837"/>
    <x v="2"/>
  </r>
  <r>
    <x v="2838"/>
    <x v="2"/>
  </r>
  <r>
    <x v="2839"/>
    <x v="2"/>
  </r>
  <r>
    <x v="2840"/>
    <x v="2"/>
  </r>
  <r>
    <x v="2841"/>
    <x v="2"/>
  </r>
  <r>
    <x v="2842"/>
    <x v="2"/>
  </r>
  <r>
    <x v="2843"/>
    <x v="2"/>
  </r>
  <r>
    <x v="2844"/>
    <x v="2"/>
  </r>
  <r>
    <x v="2845"/>
    <x v="2"/>
  </r>
  <r>
    <x v="2846"/>
    <x v="2"/>
  </r>
  <r>
    <x v="2847"/>
    <x v="2"/>
  </r>
  <r>
    <x v="2848"/>
    <x v="2"/>
  </r>
  <r>
    <x v="2849"/>
    <x v="2"/>
  </r>
  <r>
    <x v="2850"/>
    <x v="2"/>
  </r>
  <r>
    <x v="2851"/>
    <x v="2"/>
  </r>
  <r>
    <x v="2852"/>
    <x v="2"/>
  </r>
  <r>
    <x v="2853"/>
    <x v="2"/>
  </r>
  <r>
    <x v="2854"/>
    <x v="2"/>
  </r>
  <r>
    <x v="2855"/>
    <x v="2"/>
  </r>
  <r>
    <x v="2856"/>
    <x v="2"/>
  </r>
  <r>
    <x v="2857"/>
    <x v="2"/>
  </r>
  <r>
    <x v="2858"/>
    <x v="2"/>
  </r>
  <r>
    <x v="2859"/>
    <x v="2"/>
  </r>
  <r>
    <x v="2860"/>
    <x v="2"/>
  </r>
  <r>
    <x v="2861"/>
    <x v="2"/>
  </r>
  <r>
    <x v="2862"/>
    <x v="2"/>
  </r>
  <r>
    <x v="2863"/>
    <x v="2"/>
  </r>
  <r>
    <x v="2864"/>
    <x v="2"/>
  </r>
  <r>
    <x v="2865"/>
    <x v="2"/>
  </r>
  <r>
    <x v="2866"/>
    <x v="2"/>
  </r>
  <r>
    <x v="2867"/>
    <x v="2"/>
  </r>
  <r>
    <x v="2868"/>
    <x v="2"/>
  </r>
  <r>
    <x v="2869"/>
    <x v="2"/>
  </r>
  <r>
    <x v="2870"/>
    <x v="2"/>
  </r>
  <r>
    <x v="2871"/>
    <x v="2"/>
  </r>
  <r>
    <x v="2872"/>
    <x v="2"/>
  </r>
  <r>
    <x v="2873"/>
    <x v="2"/>
  </r>
  <r>
    <x v="2874"/>
    <x v="2"/>
  </r>
  <r>
    <x v="2875"/>
    <x v="2"/>
  </r>
  <r>
    <x v="2876"/>
    <x v="2"/>
  </r>
  <r>
    <x v="2877"/>
    <x v="2"/>
  </r>
  <r>
    <x v="2878"/>
    <x v="2"/>
  </r>
  <r>
    <x v="2879"/>
    <x v="2"/>
  </r>
  <r>
    <x v="2880"/>
    <x v="2"/>
  </r>
  <r>
    <x v="2881"/>
    <x v="2"/>
  </r>
  <r>
    <x v="2882"/>
    <x v="2"/>
  </r>
  <r>
    <x v="2883"/>
    <x v="2"/>
  </r>
  <r>
    <x v="2884"/>
    <x v="2"/>
  </r>
  <r>
    <x v="2885"/>
    <x v="2"/>
  </r>
  <r>
    <x v="2886"/>
    <x v="2"/>
  </r>
  <r>
    <x v="2887"/>
    <x v="2"/>
  </r>
  <r>
    <x v="2888"/>
    <x v="2"/>
  </r>
  <r>
    <x v="2889"/>
    <x v="2"/>
  </r>
  <r>
    <x v="2890"/>
    <x v="2"/>
  </r>
  <r>
    <x v="2891"/>
    <x v="2"/>
  </r>
  <r>
    <x v="2892"/>
    <x v="2"/>
  </r>
  <r>
    <x v="2893"/>
    <x v="2"/>
  </r>
  <r>
    <x v="2894"/>
    <x v="2"/>
  </r>
  <r>
    <x v="2895"/>
    <x v="2"/>
  </r>
  <r>
    <x v="2896"/>
    <x v="2"/>
  </r>
  <r>
    <x v="2897"/>
    <x v="2"/>
  </r>
  <r>
    <x v="2898"/>
    <x v="2"/>
  </r>
  <r>
    <x v="2899"/>
    <x v="2"/>
  </r>
  <r>
    <x v="2900"/>
    <x v="2"/>
  </r>
  <r>
    <x v="2901"/>
    <x v="2"/>
  </r>
  <r>
    <x v="2902"/>
    <x v="2"/>
  </r>
  <r>
    <x v="2903"/>
    <x v="2"/>
  </r>
  <r>
    <x v="2904"/>
    <x v="2"/>
  </r>
  <r>
    <x v="2905"/>
    <x v="2"/>
  </r>
  <r>
    <x v="2906"/>
    <x v="2"/>
  </r>
  <r>
    <x v="2907"/>
    <x v="2"/>
  </r>
  <r>
    <x v="2908"/>
    <x v="2"/>
  </r>
  <r>
    <x v="2909"/>
    <x v="2"/>
  </r>
  <r>
    <x v="2910"/>
    <x v="2"/>
  </r>
  <r>
    <x v="2911"/>
    <x v="2"/>
  </r>
  <r>
    <x v="2912"/>
    <x v="2"/>
  </r>
  <r>
    <x v="2913"/>
    <x v="2"/>
  </r>
  <r>
    <x v="2914"/>
    <x v="2"/>
  </r>
  <r>
    <x v="2915"/>
    <x v="2"/>
  </r>
  <r>
    <x v="2916"/>
    <x v="2"/>
  </r>
  <r>
    <x v="2917"/>
    <x v="2"/>
  </r>
  <r>
    <x v="2918"/>
    <x v="2"/>
  </r>
  <r>
    <x v="2919"/>
    <x v="2"/>
  </r>
  <r>
    <x v="2920"/>
    <x v="2"/>
  </r>
  <r>
    <x v="2921"/>
    <x v="2"/>
  </r>
  <r>
    <x v="2922"/>
    <x v="2"/>
  </r>
  <r>
    <x v="2923"/>
    <x v="2"/>
  </r>
  <r>
    <x v="2924"/>
    <x v="2"/>
  </r>
  <r>
    <x v="2925"/>
    <x v="2"/>
  </r>
  <r>
    <x v="2926"/>
    <x v="2"/>
  </r>
  <r>
    <x v="2927"/>
    <x v="2"/>
  </r>
  <r>
    <x v="2928"/>
    <x v="2"/>
  </r>
  <r>
    <x v="2929"/>
    <x v="2"/>
  </r>
  <r>
    <x v="2930"/>
    <x v="2"/>
  </r>
  <r>
    <x v="2931"/>
    <x v="2"/>
  </r>
  <r>
    <x v="2932"/>
    <x v="2"/>
  </r>
  <r>
    <x v="2933"/>
    <x v="2"/>
  </r>
  <r>
    <x v="2934"/>
    <x v="2"/>
  </r>
  <r>
    <x v="2935"/>
    <x v="2"/>
  </r>
  <r>
    <x v="2936"/>
    <x v="2"/>
  </r>
  <r>
    <x v="2937"/>
    <x v="2"/>
  </r>
  <r>
    <x v="2938"/>
    <x v="2"/>
  </r>
  <r>
    <x v="2939"/>
    <x v="2"/>
  </r>
  <r>
    <x v="2940"/>
    <x v="2"/>
  </r>
  <r>
    <x v="2941"/>
    <x v="2"/>
  </r>
  <r>
    <x v="2942"/>
    <x v="2"/>
  </r>
  <r>
    <x v="2943"/>
    <x v="2"/>
  </r>
  <r>
    <x v="2944"/>
    <x v="2"/>
  </r>
  <r>
    <x v="2945"/>
    <x v="2"/>
  </r>
  <r>
    <x v="2946"/>
    <x v="2"/>
  </r>
  <r>
    <x v="2947"/>
    <x v="2"/>
  </r>
  <r>
    <x v="2948"/>
    <x v="2"/>
  </r>
  <r>
    <x v="2949"/>
    <x v="2"/>
  </r>
  <r>
    <x v="2950"/>
    <x v="2"/>
  </r>
  <r>
    <x v="2951"/>
    <x v="2"/>
  </r>
  <r>
    <x v="2952"/>
    <x v="2"/>
  </r>
  <r>
    <x v="2953"/>
    <x v="2"/>
  </r>
  <r>
    <x v="2954"/>
    <x v="2"/>
  </r>
  <r>
    <x v="2955"/>
    <x v="2"/>
  </r>
  <r>
    <x v="2956"/>
    <x v="2"/>
  </r>
  <r>
    <x v="2957"/>
    <x v="2"/>
  </r>
  <r>
    <x v="2958"/>
    <x v="2"/>
  </r>
  <r>
    <x v="2959"/>
    <x v="2"/>
  </r>
  <r>
    <x v="2960"/>
    <x v="2"/>
  </r>
  <r>
    <x v="2961"/>
    <x v="2"/>
  </r>
  <r>
    <x v="2962"/>
    <x v="2"/>
  </r>
  <r>
    <x v="2963"/>
    <x v="2"/>
  </r>
  <r>
    <x v="2964"/>
    <x v="2"/>
  </r>
  <r>
    <x v="2965"/>
    <x v="2"/>
  </r>
  <r>
    <x v="2966"/>
    <x v="2"/>
  </r>
  <r>
    <x v="2967"/>
    <x v="2"/>
  </r>
  <r>
    <x v="2968"/>
    <x v="2"/>
  </r>
  <r>
    <x v="2969"/>
    <x v="2"/>
  </r>
  <r>
    <x v="2970"/>
    <x v="2"/>
  </r>
  <r>
    <x v="2971"/>
    <x v="2"/>
  </r>
  <r>
    <x v="2972"/>
    <x v="2"/>
  </r>
  <r>
    <x v="2973"/>
    <x v="2"/>
  </r>
  <r>
    <x v="2974"/>
    <x v="2"/>
  </r>
  <r>
    <x v="2975"/>
    <x v="2"/>
  </r>
  <r>
    <x v="2976"/>
    <x v="2"/>
  </r>
  <r>
    <x v="2977"/>
    <x v="2"/>
  </r>
  <r>
    <x v="2978"/>
    <x v="2"/>
  </r>
  <r>
    <x v="2979"/>
    <x v="2"/>
  </r>
  <r>
    <x v="2980"/>
    <x v="2"/>
  </r>
  <r>
    <x v="2981"/>
    <x v="2"/>
  </r>
  <r>
    <x v="2982"/>
    <x v="2"/>
  </r>
  <r>
    <x v="2983"/>
    <x v="2"/>
  </r>
  <r>
    <x v="2984"/>
    <x v="2"/>
  </r>
  <r>
    <x v="2985"/>
    <x v="2"/>
  </r>
  <r>
    <x v="2986"/>
    <x v="2"/>
  </r>
  <r>
    <x v="2987"/>
    <x v="2"/>
  </r>
  <r>
    <x v="2988"/>
    <x v="2"/>
  </r>
  <r>
    <x v="2989"/>
    <x v="2"/>
  </r>
  <r>
    <x v="2990"/>
    <x v="2"/>
  </r>
  <r>
    <x v="2991"/>
    <x v="2"/>
  </r>
  <r>
    <x v="2992"/>
    <x v="2"/>
  </r>
  <r>
    <x v="2993"/>
    <x v="2"/>
  </r>
  <r>
    <x v="2994"/>
    <x v="2"/>
  </r>
  <r>
    <x v="2995"/>
    <x v="2"/>
  </r>
  <r>
    <x v="2996"/>
    <x v="2"/>
  </r>
  <r>
    <x v="2997"/>
    <x v="2"/>
  </r>
  <r>
    <x v="2998"/>
    <x v="2"/>
  </r>
  <r>
    <x v="2999"/>
    <x v="2"/>
  </r>
  <r>
    <x v="3000"/>
    <x v="2"/>
  </r>
  <r>
    <x v="3001"/>
    <x v="2"/>
  </r>
  <r>
    <x v="3002"/>
    <x v="2"/>
  </r>
  <r>
    <x v="3003"/>
    <x v="3"/>
  </r>
  <r>
    <x v="3004"/>
    <x v="3"/>
  </r>
  <r>
    <x v="3005"/>
    <x v="3"/>
  </r>
  <r>
    <x v="3006"/>
    <x v="3"/>
  </r>
  <r>
    <x v="3007"/>
    <x v="3"/>
  </r>
  <r>
    <x v="3008"/>
    <x v="3"/>
  </r>
  <r>
    <x v="3009"/>
    <x v="3"/>
  </r>
  <r>
    <x v="3010"/>
    <x v="3"/>
  </r>
  <r>
    <x v="3011"/>
    <x v="3"/>
  </r>
  <r>
    <x v="3012"/>
    <x v="3"/>
  </r>
  <r>
    <x v="3013"/>
    <x v="3"/>
  </r>
  <r>
    <x v="3014"/>
    <x v="3"/>
  </r>
  <r>
    <x v="3015"/>
    <x v="3"/>
  </r>
  <r>
    <x v="3016"/>
    <x v="3"/>
  </r>
  <r>
    <x v="3017"/>
    <x v="3"/>
  </r>
  <r>
    <x v="3018"/>
    <x v="3"/>
  </r>
  <r>
    <x v="3019"/>
    <x v="3"/>
  </r>
  <r>
    <x v="3020"/>
    <x v="3"/>
  </r>
  <r>
    <x v="3021"/>
    <x v="3"/>
  </r>
  <r>
    <x v="3022"/>
    <x v="3"/>
  </r>
  <r>
    <x v="3023"/>
    <x v="3"/>
  </r>
  <r>
    <x v="3024"/>
    <x v="3"/>
  </r>
  <r>
    <x v="3025"/>
    <x v="3"/>
  </r>
  <r>
    <x v="3026"/>
    <x v="3"/>
  </r>
  <r>
    <x v="3027"/>
    <x v="3"/>
  </r>
  <r>
    <x v="3028"/>
    <x v="3"/>
  </r>
  <r>
    <x v="3029"/>
    <x v="3"/>
  </r>
  <r>
    <x v="3030"/>
    <x v="3"/>
  </r>
  <r>
    <x v="3031"/>
    <x v="3"/>
  </r>
  <r>
    <x v="3032"/>
    <x v="3"/>
  </r>
  <r>
    <x v="3033"/>
    <x v="3"/>
  </r>
  <r>
    <x v="3034"/>
    <x v="3"/>
  </r>
  <r>
    <x v="3035"/>
    <x v="3"/>
  </r>
  <r>
    <x v="3036"/>
    <x v="3"/>
  </r>
  <r>
    <x v="3037"/>
    <x v="3"/>
  </r>
  <r>
    <x v="3038"/>
    <x v="3"/>
  </r>
  <r>
    <x v="3039"/>
    <x v="3"/>
  </r>
  <r>
    <x v="3040"/>
    <x v="3"/>
  </r>
  <r>
    <x v="3041"/>
    <x v="3"/>
  </r>
  <r>
    <x v="3042"/>
    <x v="3"/>
  </r>
  <r>
    <x v="3043"/>
    <x v="3"/>
  </r>
  <r>
    <x v="3044"/>
    <x v="3"/>
  </r>
  <r>
    <x v="3045"/>
    <x v="3"/>
  </r>
  <r>
    <x v="3046"/>
    <x v="3"/>
  </r>
  <r>
    <x v="3047"/>
    <x v="3"/>
  </r>
  <r>
    <x v="3048"/>
    <x v="3"/>
  </r>
  <r>
    <x v="3049"/>
    <x v="3"/>
  </r>
  <r>
    <x v="3050"/>
    <x v="3"/>
  </r>
  <r>
    <x v="3051"/>
    <x v="3"/>
  </r>
  <r>
    <x v="3052"/>
    <x v="3"/>
  </r>
  <r>
    <x v="3053"/>
    <x v="3"/>
  </r>
  <r>
    <x v="3054"/>
    <x v="3"/>
  </r>
  <r>
    <x v="3055"/>
    <x v="3"/>
  </r>
  <r>
    <x v="3056"/>
    <x v="3"/>
  </r>
  <r>
    <x v="3057"/>
    <x v="3"/>
  </r>
  <r>
    <x v="3058"/>
    <x v="3"/>
  </r>
  <r>
    <x v="3059"/>
    <x v="3"/>
  </r>
  <r>
    <x v="3060"/>
    <x v="3"/>
  </r>
  <r>
    <x v="3061"/>
    <x v="3"/>
  </r>
  <r>
    <x v="3062"/>
    <x v="3"/>
  </r>
  <r>
    <x v="3063"/>
    <x v="3"/>
  </r>
  <r>
    <x v="3064"/>
    <x v="3"/>
  </r>
  <r>
    <x v="3065"/>
    <x v="3"/>
  </r>
  <r>
    <x v="3066"/>
    <x v="3"/>
  </r>
  <r>
    <x v="3067"/>
    <x v="3"/>
  </r>
  <r>
    <x v="3068"/>
    <x v="3"/>
  </r>
  <r>
    <x v="3069"/>
    <x v="3"/>
  </r>
  <r>
    <x v="3070"/>
    <x v="3"/>
  </r>
  <r>
    <x v="3071"/>
    <x v="3"/>
  </r>
  <r>
    <x v="3072"/>
    <x v="3"/>
  </r>
  <r>
    <x v="3073"/>
    <x v="3"/>
  </r>
  <r>
    <x v="3074"/>
    <x v="3"/>
  </r>
  <r>
    <x v="3075"/>
    <x v="3"/>
  </r>
  <r>
    <x v="3076"/>
    <x v="3"/>
  </r>
  <r>
    <x v="3077"/>
    <x v="3"/>
  </r>
  <r>
    <x v="3078"/>
    <x v="3"/>
  </r>
  <r>
    <x v="3079"/>
    <x v="3"/>
  </r>
  <r>
    <x v="3080"/>
    <x v="3"/>
  </r>
  <r>
    <x v="3081"/>
    <x v="3"/>
  </r>
  <r>
    <x v="3082"/>
    <x v="3"/>
  </r>
  <r>
    <x v="3083"/>
    <x v="3"/>
  </r>
  <r>
    <x v="3084"/>
    <x v="3"/>
  </r>
  <r>
    <x v="3085"/>
    <x v="3"/>
  </r>
  <r>
    <x v="3086"/>
    <x v="3"/>
  </r>
  <r>
    <x v="3087"/>
    <x v="3"/>
  </r>
  <r>
    <x v="3088"/>
    <x v="3"/>
  </r>
  <r>
    <x v="3089"/>
    <x v="3"/>
  </r>
  <r>
    <x v="3090"/>
    <x v="3"/>
  </r>
  <r>
    <x v="3091"/>
    <x v="3"/>
  </r>
  <r>
    <x v="3092"/>
    <x v="3"/>
  </r>
  <r>
    <x v="3093"/>
    <x v="3"/>
  </r>
  <r>
    <x v="3094"/>
    <x v="3"/>
  </r>
  <r>
    <x v="3095"/>
    <x v="3"/>
  </r>
  <r>
    <x v="3096"/>
    <x v="3"/>
  </r>
  <r>
    <x v="3097"/>
    <x v="3"/>
  </r>
  <r>
    <x v="3098"/>
    <x v="3"/>
  </r>
  <r>
    <x v="3099"/>
    <x v="3"/>
  </r>
  <r>
    <x v="3100"/>
    <x v="3"/>
  </r>
  <r>
    <x v="3101"/>
    <x v="3"/>
  </r>
  <r>
    <x v="3102"/>
    <x v="3"/>
  </r>
  <r>
    <x v="3103"/>
    <x v="3"/>
  </r>
  <r>
    <x v="3104"/>
    <x v="3"/>
  </r>
  <r>
    <x v="3105"/>
    <x v="3"/>
  </r>
  <r>
    <x v="3106"/>
    <x v="3"/>
  </r>
  <r>
    <x v="3107"/>
    <x v="3"/>
  </r>
  <r>
    <x v="3108"/>
    <x v="3"/>
  </r>
  <r>
    <x v="3109"/>
    <x v="3"/>
  </r>
  <r>
    <x v="3110"/>
    <x v="3"/>
  </r>
  <r>
    <x v="3111"/>
    <x v="3"/>
  </r>
  <r>
    <x v="3112"/>
    <x v="3"/>
  </r>
  <r>
    <x v="3113"/>
    <x v="3"/>
  </r>
  <r>
    <x v="3114"/>
    <x v="3"/>
  </r>
  <r>
    <x v="3115"/>
    <x v="3"/>
  </r>
  <r>
    <x v="3116"/>
    <x v="3"/>
  </r>
  <r>
    <x v="3117"/>
    <x v="3"/>
  </r>
  <r>
    <x v="3118"/>
    <x v="3"/>
  </r>
  <r>
    <x v="3119"/>
    <x v="3"/>
  </r>
  <r>
    <x v="3120"/>
    <x v="3"/>
  </r>
  <r>
    <x v="3121"/>
    <x v="3"/>
  </r>
  <r>
    <x v="3122"/>
    <x v="3"/>
  </r>
  <r>
    <x v="3123"/>
    <x v="3"/>
  </r>
  <r>
    <x v="3124"/>
    <x v="3"/>
  </r>
  <r>
    <x v="3125"/>
    <x v="3"/>
  </r>
  <r>
    <x v="3126"/>
    <x v="3"/>
  </r>
  <r>
    <x v="3127"/>
    <x v="3"/>
  </r>
  <r>
    <x v="3128"/>
    <x v="3"/>
  </r>
  <r>
    <x v="3129"/>
    <x v="3"/>
  </r>
  <r>
    <x v="3130"/>
    <x v="3"/>
  </r>
  <r>
    <x v="3131"/>
    <x v="3"/>
  </r>
  <r>
    <x v="3132"/>
    <x v="3"/>
  </r>
  <r>
    <x v="3133"/>
    <x v="3"/>
  </r>
  <r>
    <x v="3134"/>
    <x v="3"/>
  </r>
  <r>
    <x v="3135"/>
    <x v="3"/>
  </r>
  <r>
    <x v="3136"/>
    <x v="3"/>
  </r>
  <r>
    <x v="3137"/>
    <x v="3"/>
  </r>
  <r>
    <x v="3138"/>
    <x v="3"/>
  </r>
  <r>
    <x v="3139"/>
    <x v="3"/>
  </r>
  <r>
    <x v="3140"/>
    <x v="3"/>
  </r>
  <r>
    <x v="3141"/>
    <x v="3"/>
  </r>
  <r>
    <x v="3142"/>
    <x v="3"/>
  </r>
  <r>
    <x v="3143"/>
    <x v="3"/>
  </r>
  <r>
    <x v="3144"/>
    <x v="3"/>
  </r>
  <r>
    <x v="3145"/>
    <x v="3"/>
  </r>
  <r>
    <x v="3146"/>
    <x v="3"/>
  </r>
  <r>
    <x v="3147"/>
    <x v="3"/>
  </r>
  <r>
    <x v="3148"/>
    <x v="3"/>
  </r>
  <r>
    <x v="3149"/>
    <x v="3"/>
  </r>
  <r>
    <x v="3150"/>
    <x v="3"/>
  </r>
  <r>
    <x v="3151"/>
    <x v="3"/>
  </r>
  <r>
    <x v="3152"/>
    <x v="3"/>
  </r>
  <r>
    <x v="3153"/>
    <x v="3"/>
  </r>
  <r>
    <x v="3154"/>
    <x v="3"/>
  </r>
  <r>
    <x v="3155"/>
    <x v="3"/>
  </r>
  <r>
    <x v="3156"/>
    <x v="3"/>
  </r>
  <r>
    <x v="3157"/>
    <x v="3"/>
  </r>
  <r>
    <x v="3158"/>
    <x v="3"/>
  </r>
  <r>
    <x v="3159"/>
    <x v="3"/>
  </r>
  <r>
    <x v="3160"/>
    <x v="3"/>
  </r>
  <r>
    <x v="3161"/>
    <x v="3"/>
  </r>
  <r>
    <x v="3162"/>
    <x v="3"/>
  </r>
  <r>
    <x v="3163"/>
    <x v="3"/>
  </r>
  <r>
    <x v="3164"/>
    <x v="3"/>
  </r>
  <r>
    <x v="3165"/>
    <x v="3"/>
  </r>
  <r>
    <x v="3166"/>
    <x v="3"/>
  </r>
  <r>
    <x v="3167"/>
    <x v="3"/>
  </r>
  <r>
    <x v="3168"/>
    <x v="3"/>
  </r>
  <r>
    <x v="3169"/>
    <x v="3"/>
  </r>
  <r>
    <x v="3170"/>
    <x v="3"/>
  </r>
  <r>
    <x v="3171"/>
    <x v="3"/>
  </r>
  <r>
    <x v="3172"/>
    <x v="3"/>
  </r>
  <r>
    <x v="3173"/>
    <x v="3"/>
  </r>
  <r>
    <x v="3174"/>
    <x v="3"/>
  </r>
  <r>
    <x v="3175"/>
    <x v="3"/>
  </r>
  <r>
    <x v="3176"/>
    <x v="3"/>
  </r>
  <r>
    <x v="3177"/>
    <x v="3"/>
  </r>
  <r>
    <x v="3178"/>
    <x v="3"/>
  </r>
  <r>
    <x v="3179"/>
    <x v="3"/>
  </r>
  <r>
    <x v="3180"/>
    <x v="3"/>
  </r>
  <r>
    <x v="3181"/>
    <x v="3"/>
  </r>
  <r>
    <x v="3182"/>
    <x v="3"/>
  </r>
  <r>
    <x v="3183"/>
    <x v="3"/>
  </r>
  <r>
    <x v="3184"/>
    <x v="3"/>
  </r>
  <r>
    <x v="3185"/>
    <x v="3"/>
  </r>
  <r>
    <x v="3186"/>
    <x v="3"/>
  </r>
  <r>
    <x v="3187"/>
    <x v="3"/>
  </r>
  <r>
    <x v="3188"/>
    <x v="3"/>
  </r>
  <r>
    <x v="3189"/>
    <x v="3"/>
  </r>
  <r>
    <x v="3190"/>
    <x v="3"/>
  </r>
  <r>
    <x v="3191"/>
    <x v="3"/>
  </r>
  <r>
    <x v="3192"/>
    <x v="3"/>
  </r>
  <r>
    <x v="3193"/>
    <x v="3"/>
  </r>
  <r>
    <x v="3194"/>
    <x v="3"/>
  </r>
  <r>
    <x v="3195"/>
    <x v="3"/>
  </r>
  <r>
    <x v="3196"/>
    <x v="3"/>
  </r>
  <r>
    <x v="3197"/>
    <x v="3"/>
  </r>
  <r>
    <x v="3198"/>
    <x v="3"/>
  </r>
  <r>
    <x v="3199"/>
    <x v="3"/>
  </r>
  <r>
    <x v="3200"/>
    <x v="3"/>
  </r>
  <r>
    <x v="3201"/>
    <x v="3"/>
  </r>
  <r>
    <x v="3202"/>
    <x v="3"/>
  </r>
  <r>
    <x v="3203"/>
    <x v="3"/>
  </r>
  <r>
    <x v="3204"/>
    <x v="3"/>
  </r>
  <r>
    <x v="3205"/>
    <x v="3"/>
  </r>
  <r>
    <x v="3206"/>
    <x v="3"/>
  </r>
  <r>
    <x v="3207"/>
    <x v="3"/>
  </r>
  <r>
    <x v="3208"/>
    <x v="3"/>
  </r>
  <r>
    <x v="3209"/>
    <x v="3"/>
  </r>
  <r>
    <x v="3210"/>
    <x v="3"/>
  </r>
  <r>
    <x v="3211"/>
    <x v="3"/>
  </r>
  <r>
    <x v="3212"/>
    <x v="3"/>
  </r>
  <r>
    <x v="3213"/>
    <x v="3"/>
  </r>
  <r>
    <x v="3214"/>
    <x v="3"/>
  </r>
  <r>
    <x v="3215"/>
    <x v="3"/>
  </r>
  <r>
    <x v="3216"/>
    <x v="3"/>
  </r>
  <r>
    <x v="3217"/>
    <x v="3"/>
  </r>
  <r>
    <x v="3218"/>
    <x v="3"/>
  </r>
  <r>
    <x v="3219"/>
    <x v="3"/>
  </r>
  <r>
    <x v="3220"/>
    <x v="3"/>
  </r>
  <r>
    <x v="3221"/>
    <x v="3"/>
  </r>
  <r>
    <x v="3222"/>
    <x v="3"/>
  </r>
  <r>
    <x v="3223"/>
    <x v="3"/>
  </r>
  <r>
    <x v="3224"/>
    <x v="3"/>
  </r>
  <r>
    <x v="3225"/>
    <x v="3"/>
  </r>
  <r>
    <x v="3226"/>
    <x v="3"/>
  </r>
  <r>
    <x v="3227"/>
    <x v="3"/>
  </r>
  <r>
    <x v="3228"/>
    <x v="3"/>
  </r>
  <r>
    <x v="3229"/>
    <x v="3"/>
  </r>
  <r>
    <x v="3230"/>
    <x v="3"/>
  </r>
  <r>
    <x v="3231"/>
    <x v="3"/>
  </r>
  <r>
    <x v="3232"/>
    <x v="3"/>
  </r>
  <r>
    <x v="3233"/>
    <x v="3"/>
  </r>
  <r>
    <x v="3234"/>
    <x v="3"/>
  </r>
  <r>
    <x v="3235"/>
    <x v="3"/>
  </r>
  <r>
    <x v="3236"/>
    <x v="3"/>
  </r>
  <r>
    <x v="3237"/>
    <x v="3"/>
  </r>
  <r>
    <x v="3238"/>
    <x v="3"/>
  </r>
  <r>
    <x v="3239"/>
    <x v="3"/>
  </r>
  <r>
    <x v="3240"/>
    <x v="3"/>
  </r>
  <r>
    <x v="3241"/>
    <x v="3"/>
  </r>
  <r>
    <x v="3242"/>
    <x v="3"/>
  </r>
  <r>
    <x v="3243"/>
    <x v="3"/>
  </r>
  <r>
    <x v="3244"/>
    <x v="3"/>
  </r>
  <r>
    <x v="3245"/>
    <x v="3"/>
  </r>
  <r>
    <x v="3246"/>
    <x v="3"/>
  </r>
  <r>
    <x v="3247"/>
    <x v="3"/>
  </r>
  <r>
    <x v="3248"/>
    <x v="3"/>
  </r>
  <r>
    <x v="3249"/>
    <x v="3"/>
  </r>
  <r>
    <x v="3250"/>
    <x v="3"/>
  </r>
  <r>
    <x v="3251"/>
    <x v="3"/>
  </r>
  <r>
    <x v="3252"/>
    <x v="3"/>
  </r>
  <r>
    <x v="3253"/>
    <x v="3"/>
  </r>
  <r>
    <x v="3254"/>
    <x v="3"/>
  </r>
  <r>
    <x v="3255"/>
    <x v="3"/>
  </r>
  <r>
    <x v="3256"/>
    <x v="3"/>
  </r>
  <r>
    <x v="3257"/>
    <x v="3"/>
  </r>
  <r>
    <x v="3258"/>
    <x v="3"/>
  </r>
  <r>
    <x v="3259"/>
    <x v="3"/>
  </r>
  <r>
    <x v="3260"/>
    <x v="3"/>
  </r>
  <r>
    <x v="3261"/>
    <x v="3"/>
  </r>
  <r>
    <x v="3262"/>
    <x v="3"/>
  </r>
  <r>
    <x v="3263"/>
    <x v="3"/>
  </r>
  <r>
    <x v="3264"/>
    <x v="3"/>
  </r>
  <r>
    <x v="3265"/>
    <x v="3"/>
  </r>
  <r>
    <x v="3266"/>
    <x v="3"/>
  </r>
  <r>
    <x v="3267"/>
    <x v="3"/>
  </r>
  <r>
    <x v="3268"/>
    <x v="3"/>
  </r>
  <r>
    <x v="3269"/>
    <x v="3"/>
  </r>
  <r>
    <x v="3270"/>
    <x v="3"/>
  </r>
  <r>
    <x v="3271"/>
    <x v="3"/>
  </r>
  <r>
    <x v="3272"/>
    <x v="3"/>
  </r>
  <r>
    <x v="3273"/>
    <x v="3"/>
  </r>
  <r>
    <x v="3274"/>
    <x v="3"/>
  </r>
  <r>
    <x v="3275"/>
    <x v="3"/>
  </r>
  <r>
    <x v="3276"/>
    <x v="3"/>
  </r>
  <r>
    <x v="3277"/>
    <x v="3"/>
  </r>
  <r>
    <x v="3278"/>
    <x v="3"/>
  </r>
  <r>
    <x v="3279"/>
    <x v="3"/>
  </r>
  <r>
    <x v="3280"/>
    <x v="3"/>
  </r>
  <r>
    <x v="3281"/>
    <x v="3"/>
  </r>
  <r>
    <x v="3282"/>
    <x v="3"/>
  </r>
  <r>
    <x v="3283"/>
    <x v="3"/>
  </r>
  <r>
    <x v="3284"/>
    <x v="3"/>
  </r>
  <r>
    <x v="3285"/>
    <x v="3"/>
  </r>
  <r>
    <x v="3286"/>
    <x v="3"/>
  </r>
  <r>
    <x v="3287"/>
    <x v="3"/>
  </r>
  <r>
    <x v="3288"/>
    <x v="3"/>
  </r>
  <r>
    <x v="3289"/>
    <x v="3"/>
  </r>
  <r>
    <x v="3290"/>
    <x v="3"/>
  </r>
  <r>
    <x v="3291"/>
    <x v="3"/>
  </r>
  <r>
    <x v="3292"/>
    <x v="3"/>
  </r>
  <r>
    <x v="3293"/>
    <x v="3"/>
  </r>
  <r>
    <x v="3294"/>
    <x v="3"/>
  </r>
  <r>
    <x v="3295"/>
    <x v="3"/>
  </r>
  <r>
    <x v="3296"/>
    <x v="3"/>
  </r>
  <r>
    <x v="3297"/>
    <x v="3"/>
  </r>
  <r>
    <x v="3298"/>
    <x v="3"/>
  </r>
  <r>
    <x v="3299"/>
    <x v="3"/>
  </r>
  <r>
    <x v="3300"/>
    <x v="3"/>
  </r>
  <r>
    <x v="3301"/>
    <x v="3"/>
  </r>
  <r>
    <x v="3302"/>
    <x v="3"/>
  </r>
  <r>
    <x v="3303"/>
    <x v="3"/>
  </r>
  <r>
    <x v="3304"/>
    <x v="3"/>
  </r>
  <r>
    <x v="3305"/>
    <x v="3"/>
  </r>
  <r>
    <x v="3306"/>
    <x v="3"/>
  </r>
  <r>
    <x v="3307"/>
    <x v="3"/>
  </r>
  <r>
    <x v="3308"/>
    <x v="3"/>
  </r>
  <r>
    <x v="3309"/>
    <x v="3"/>
  </r>
  <r>
    <x v="3310"/>
    <x v="3"/>
  </r>
  <r>
    <x v="3311"/>
    <x v="3"/>
  </r>
  <r>
    <x v="3312"/>
    <x v="3"/>
  </r>
  <r>
    <x v="3313"/>
    <x v="3"/>
  </r>
  <r>
    <x v="3314"/>
    <x v="3"/>
  </r>
  <r>
    <x v="3315"/>
    <x v="3"/>
  </r>
  <r>
    <x v="3316"/>
    <x v="3"/>
  </r>
  <r>
    <x v="3317"/>
    <x v="3"/>
  </r>
  <r>
    <x v="3318"/>
    <x v="3"/>
  </r>
  <r>
    <x v="3319"/>
    <x v="3"/>
  </r>
  <r>
    <x v="3320"/>
    <x v="3"/>
  </r>
  <r>
    <x v="3321"/>
    <x v="3"/>
  </r>
  <r>
    <x v="3322"/>
    <x v="3"/>
  </r>
  <r>
    <x v="3323"/>
    <x v="3"/>
  </r>
  <r>
    <x v="3324"/>
    <x v="3"/>
  </r>
  <r>
    <x v="3325"/>
    <x v="3"/>
  </r>
  <r>
    <x v="3326"/>
    <x v="3"/>
  </r>
  <r>
    <x v="3327"/>
    <x v="3"/>
  </r>
  <r>
    <x v="3328"/>
    <x v="3"/>
  </r>
  <r>
    <x v="3329"/>
    <x v="3"/>
  </r>
  <r>
    <x v="3330"/>
    <x v="3"/>
  </r>
  <r>
    <x v="3331"/>
    <x v="3"/>
  </r>
  <r>
    <x v="3332"/>
    <x v="3"/>
  </r>
  <r>
    <x v="3333"/>
    <x v="3"/>
  </r>
  <r>
    <x v="3334"/>
    <x v="3"/>
  </r>
  <r>
    <x v="3335"/>
    <x v="3"/>
  </r>
  <r>
    <x v="3336"/>
    <x v="3"/>
  </r>
  <r>
    <x v="3337"/>
    <x v="3"/>
  </r>
  <r>
    <x v="3338"/>
    <x v="3"/>
  </r>
  <r>
    <x v="3339"/>
    <x v="3"/>
  </r>
  <r>
    <x v="3340"/>
    <x v="3"/>
  </r>
  <r>
    <x v="3341"/>
    <x v="3"/>
  </r>
  <r>
    <x v="3342"/>
    <x v="3"/>
  </r>
  <r>
    <x v="3343"/>
    <x v="3"/>
  </r>
  <r>
    <x v="3344"/>
    <x v="3"/>
  </r>
  <r>
    <x v="3345"/>
    <x v="3"/>
  </r>
  <r>
    <x v="3346"/>
    <x v="3"/>
  </r>
  <r>
    <x v="3347"/>
    <x v="3"/>
  </r>
  <r>
    <x v="3348"/>
    <x v="3"/>
  </r>
  <r>
    <x v="3349"/>
    <x v="3"/>
  </r>
  <r>
    <x v="3350"/>
    <x v="3"/>
  </r>
  <r>
    <x v="3351"/>
    <x v="3"/>
  </r>
  <r>
    <x v="3352"/>
    <x v="3"/>
  </r>
  <r>
    <x v="3353"/>
    <x v="3"/>
  </r>
  <r>
    <x v="3354"/>
    <x v="3"/>
  </r>
  <r>
    <x v="3355"/>
    <x v="3"/>
  </r>
  <r>
    <x v="3356"/>
    <x v="3"/>
  </r>
  <r>
    <x v="3357"/>
    <x v="3"/>
  </r>
  <r>
    <x v="3358"/>
    <x v="3"/>
  </r>
  <r>
    <x v="3359"/>
    <x v="3"/>
  </r>
  <r>
    <x v="3360"/>
    <x v="3"/>
  </r>
  <r>
    <x v="3361"/>
    <x v="3"/>
  </r>
  <r>
    <x v="3362"/>
    <x v="3"/>
  </r>
  <r>
    <x v="3363"/>
    <x v="3"/>
  </r>
  <r>
    <x v="3364"/>
    <x v="3"/>
  </r>
  <r>
    <x v="3365"/>
    <x v="3"/>
  </r>
  <r>
    <x v="3366"/>
    <x v="3"/>
  </r>
  <r>
    <x v="3367"/>
    <x v="3"/>
  </r>
  <r>
    <x v="3368"/>
    <x v="3"/>
  </r>
  <r>
    <x v="3369"/>
    <x v="3"/>
  </r>
  <r>
    <x v="3370"/>
    <x v="3"/>
  </r>
  <r>
    <x v="3371"/>
    <x v="3"/>
  </r>
  <r>
    <x v="3372"/>
    <x v="3"/>
  </r>
  <r>
    <x v="3373"/>
    <x v="3"/>
  </r>
  <r>
    <x v="3374"/>
    <x v="3"/>
  </r>
  <r>
    <x v="3375"/>
    <x v="3"/>
  </r>
  <r>
    <x v="3376"/>
    <x v="3"/>
  </r>
  <r>
    <x v="3377"/>
    <x v="3"/>
  </r>
  <r>
    <x v="3378"/>
    <x v="3"/>
  </r>
  <r>
    <x v="3379"/>
    <x v="3"/>
  </r>
  <r>
    <x v="3380"/>
    <x v="3"/>
  </r>
  <r>
    <x v="3381"/>
    <x v="3"/>
  </r>
  <r>
    <x v="3382"/>
    <x v="3"/>
  </r>
  <r>
    <x v="3383"/>
    <x v="3"/>
  </r>
  <r>
    <x v="3384"/>
    <x v="3"/>
  </r>
  <r>
    <x v="3385"/>
    <x v="3"/>
  </r>
  <r>
    <x v="3386"/>
    <x v="3"/>
  </r>
  <r>
    <x v="3387"/>
    <x v="3"/>
  </r>
  <r>
    <x v="3388"/>
    <x v="3"/>
  </r>
  <r>
    <x v="3389"/>
    <x v="3"/>
  </r>
  <r>
    <x v="3390"/>
    <x v="3"/>
  </r>
  <r>
    <x v="3391"/>
    <x v="3"/>
  </r>
  <r>
    <x v="3392"/>
    <x v="3"/>
  </r>
  <r>
    <x v="3393"/>
    <x v="3"/>
  </r>
  <r>
    <x v="3394"/>
    <x v="3"/>
  </r>
  <r>
    <x v="3395"/>
    <x v="3"/>
  </r>
  <r>
    <x v="3396"/>
    <x v="3"/>
  </r>
  <r>
    <x v="3397"/>
    <x v="3"/>
  </r>
  <r>
    <x v="3398"/>
    <x v="3"/>
  </r>
  <r>
    <x v="3399"/>
    <x v="3"/>
  </r>
  <r>
    <x v="3400"/>
    <x v="3"/>
  </r>
  <r>
    <x v="3401"/>
    <x v="3"/>
  </r>
  <r>
    <x v="3402"/>
    <x v="3"/>
  </r>
  <r>
    <x v="3403"/>
    <x v="3"/>
  </r>
  <r>
    <x v="3404"/>
    <x v="3"/>
  </r>
  <r>
    <x v="3405"/>
    <x v="3"/>
  </r>
  <r>
    <x v="3406"/>
    <x v="3"/>
  </r>
  <r>
    <x v="3407"/>
    <x v="3"/>
  </r>
  <r>
    <x v="3408"/>
    <x v="3"/>
  </r>
  <r>
    <x v="3409"/>
    <x v="3"/>
  </r>
  <r>
    <x v="3410"/>
    <x v="3"/>
  </r>
  <r>
    <x v="3411"/>
    <x v="3"/>
  </r>
  <r>
    <x v="3412"/>
    <x v="3"/>
  </r>
  <r>
    <x v="3413"/>
    <x v="3"/>
  </r>
  <r>
    <x v="3414"/>
    <x v="3"/>
  </r>
  <r>
    <x v="3415"/>
    <x v="3"/>
  </r>
  <r>
    <x v="3416"/>
    <x v="3"/>
  </r>
  <r>
    <x v="3417"/>
    <x v="3"/>
  </r>
  <r>
    <x v="3418"/>
    <x v="3"/>
  </r>
  <r>
    <x v="3419"/>
    <x v="3"/>
  </r>
  <r>
    <x v="3420"/>
    <x v="3"/>
  </r>
  <r>
    <x v="3421"/>
    <x v="3"/>
  </r>
  <r>
    <x v="3422"/>
    <x v="3"/>
  </r>
  <r>
    <x v="3423"/>
    <x v="3"/>
  </r>
  <r>
    <x v="3424"/>
    <x v="3"/>
  </r>
  <r>
    <x v="3425"/>
    <x v="3"/>
  </r>
  <r>
    <x v="3426"/>
    <x v="3"/>
  </r>
  <r>
    <x v="3427"/>
    <x v="3"/>
  </r>
  <r>
    <x v="3428"/>
    <x v="3"/>
  </r>
  <r>
    <x v="3429"/>
    <x v="3"/>
  </r>
  <r>
    <x v="3430"/>
    <x v="3"/>
  </r>
  <r>
    <x v="3431"/>
    <x v="3"/>
  </r>
  <r>
    <x v="3432"/>
    <x v="3"/>
  </r>
  <r>
    <x v="3433"/>
    <x v="3"/>
  </r>
  <r>
    <x v="3434"/>
    <x v="3"/>
  </r>
  <r>
    <x v="3435"/>
    <x v="3"/>
  </r>
  <r>
    <x v="3436"/>
    <x v="3"/>
  </r>
  <r>
    <x v="3437"/>
    <x v="3"/>
  </r>
  <r>
    <x v="3438"/>
    <x v="3"/>
  </r>
  <r>
    <x v="3439"/>
    <x v="3"/>
  </r>
  <r>
    <x v="3440"/>
    <x v="3"/>
  </r>
  <r>
    <x v="3441"/>
    <x v="3"/>
  </r>
  <r>
    <x v="3442"/>
    <x v="3"/>
  </r>
  <r>
    <x v="3443"/>
    <x v="3"/>
  </r>
  <r>
    <x v="3444"/>
    <x v="3"/>
  </r>
  <r>
    <x v="3445"/>
    <x v="3"/>
  </r>
  <r>
    <x v="3446"/>
    <x v="3"/>
  </r>
  <r>
    <x v="3447"/>
    <x v="3"/>
  </r>
  <r>
    <x v="3448"/>
    <x v="3"/>
  </r>
  <r>
    <x v="3449"/>
    <x v="3"/>
  </r>
  <r>
    <x v="3450"/>
    <x v="3"/>
  </r>
  <r>
    <x v="3451"/>
    <x v="3"/>
  </r>
  <r>
    <x v="3452"/>
    <x v="3"/>
  </r>
  <r>
    <x v="3453"/>
    <x v="3"/>
  </r>
  <r>
    <x v="3454"/>
    <x v="3"/>
  </r>
  <r>
    <x v="3455"/>
    <x v="3"/>
  </r>
  <r>
    <x v="3456"/>
    <x v="3"/>
  </r>
  <r>
    <x v="3457"/>
    <x v="3"/>
  </r>
  <r>
    <x v="3458"/>
    <x v="3"/>
  </r>
  <r>
    <x v="3459"/>
    <x v="3"/>
  </r>
  <r>
    <x v="3460"/>
    <x v="3"/>
  </r>
  <r>
    <x v="3461"/>
    <x v="3"/>
  </r>
  <r>
    <x v="3462"/>
    <x v="3"/>
  </r>
  <r>
    <x v="3463"/>
    <x v="3"/>
  </r>
  <r>
    <x v="3464"/>
    <x v="3"/>
  </r>
  <r>
    <x v="3465"/>
    <x v="3"/>
  </r>
  <r>
    <x v="3466"/>
    <x v="3"/>
  </r>
  <r>
    <x v="3467"/>
    <x v="3"/>
  </r>
  <r>
    <x v="3468"/>
    <x v="3"/>
  </r>
  <r>
    <x v="3469"/>
    <x v="3"/>
  </r>
  <r>
    <x v="3470"/>
    <x v="3"/>
  </r>
  <r>
    <x v="3471"/>
    <x v="3"/>
  </r>
  <r>
    <x v="3472"/>
    <x v="3"/>
  </r>
  <r>
    <x v="3473"/>
    <x v="3"/>
  </r>
  <r>
    <x v="3474"/>
    <x v="3"/>
  </r>
  <r>
    <x v="3475"/>
    <x v="3"/>
  </r>
  <r>
    <x v="3476"/>
    <x v="3"/>
  </r>
  <r>
    <x v="3477"/>
    <x v="3"/>
  </r>
  <r>
    <x v="3478"/>
    <x v="3"/>
  </r>
  <r>
    <x v="3479"/>
    <x v="3"/>
  </r>
  <r>
    <x v="3480"/>
    <x v="3"/>
  </r>
  <r>
    <x v="3481"/>
    <x v="3"/>
  </r>
  <r>
    <x v="3482"/>
    <x v="3"/>
  </r>
  <r>
    <x v="3483"/>
    <x v="3"/>
  </r>
  <r>
    <x v="3484"/>
    <x v="3"/>
  </r>
  <r>
    <x v="3485"/>
    <x v="3"/>
  </r>
  <r>
    <x v="3486"/>
    <x v="3"/>
  </r>
  <r>
    <x v="3487"/>
    <x v="3"/>
  </r>
  <r>
    <x v="3488"/>
    <x v="3"/>
  </r>
  <r>
    <x v="348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DQ7:DS33" firstHeaderRow="0" firstDataRow="1" firstDataCol="1" rowPageCount="1" colPageCount="1"/>
  <pivotFields count="2">
    <pivotField axis="axisRow" dataField="1" showAll="0" defaultSubtota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axis="axisPage" multipleItemSelectionAllowed="1" showAll="0" defaultSubtotal="0">
      <items count="5">
        <item x="0"/>
        <item h="1" x="3"/>
        <item x="1"/>
        <item x="2"/>
        <item h="1" x="4"/>
      </items>
    </pivotField>
  </pivotFields>
  <rowFields count="1">
    <field x="0"/>
  </rowFields>
  <rowItems count="26">
    <i>
      <x v="1"/>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pageFields count="1">
    <pageField fld="1" hier="-1"/>
  </pageFields>
  <dataFields count="2">
    <dataField name="Count of SP2015 (short tons)" fld="0" subtotal="count" baseField="0" baseItem="0"/>
    <dataField name="Count of SP2015 (short tons)2" fld="0" subtotal="count" showDataAs="percentOfCol" baseField="0" baseItem="7" numFmtId="10"/>
  </dataFields>
  <formats count="4">
    <format dxfId="3">
      <pivotArea outline="0" collapsedLevelsAreSubtotals="1" fieldPosition="0"/>
    </format>
    <format dxfId="2">
      <pivotArea dataOnly="0" labelOnly="1" grandRow="1" outline="0" fieldPosition="0"/>
    </format>
    <format dxfId="1">
      <pivotArea dataOnly="0" labelOnly="1" outline="0" axis="axisValues" fieldPosition="0"/>
    </format>
    <format dxfId="0">
      <pivotArea outline="0" fieldPosition="0">
        <references count="1">
          <reference field="4294967294" count="1">
            <x v="1"/>
          </reference>
        </references>
      </pivotArea>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4" Type="http://schemas.openxmlformats.org/officeDocument/2006/relationships/comments" Target="../comments7.xml"/><Relationship Id="rId1" Type="http://schemas.openxmlformats.org/officeDocument/2006/relationships/pivotTable" Target="../pivotTables/pivotTable1.xml"/><Relationship Id="rId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S169"/>
  <sheetViews>
    <sheetView workbookViewId="0">
      <selection activeCell="B9" sqref="B9"/>
    </sheetView>
  </sheetViews>
  <sheetFormatPr baseColWidth="10" defaultColWidth="8.7109375" defaultRowHeight="13" x14ac:dyDescent="0"/>
  <cols>
    <col min="1" max="1" width="11.140625" customWidth="1"/>
  </cols>
  <sheetData>
    <row r="1" spans="1:19">
      <c r="A1" s="680"/>
      <c r="B1" s="680"/>
      <c r="C1" s="680"/>
      <c r="D1" s="680"/>
      <c r="E1" s="680"/>
      <c r="F1" s="680"/>
      <c r="G1" s="680"/>
      <c r="H1" s="680"/>
      <c r="I1" s="680"/>
      <c r="J1" s="680"/>
      <c r="K1" s="680"/>
      <c r="L1" s="680"/>
      <c r="M1" s="680"/>
      <c r="N1" s="680"/>
      <c r="O1" s="680"/>
      <c r="P1" s="680"/>
      <c r="Q1" s="680"/>
      <c r="R1" s="680"/>
      <c r="S1" s="680"/>
    </row>
    <row r="2" spans="1:19">
      <c r="A2" s="680"/>
      <c r="B2" s="680"/>
      <c r="C2" s="680"/>
      <c r="D2" s="680"/>
      <c r="E2" s="680"/>
      <c r="F2" s="680"/>
      <c r="G2" s="680"/>
      <c r="H2" s="680"/>
      <c r="I2" s="680"/>
      <c r="J2" s="680"/>
      <c r="K2" s="680"/>
      <c r="L2" s="680"/>
      <c r="M2" s="680"/>
      <c r="N2" s="680"/>
      <c r="O2" s="680"/>
      <c r="P2" s="680"/>
      <c r="Q2" s="680"/>
      <c r="R2" s="680"/>
      <c r="S2" s="680"/>
    </row>
    <row r="3" spans="1:19" ht="18">
      <c r="A3" s="1257" t="s">
        <v>553</v>
      </c>
      <c r="B3" s="1257"/>
      <c r="C3" s="1257"/>
      <c r="D3" s="680"/>
      <c r="E3" s="680"/>
      <c r="F3" s="680"/>
      <c r="G3" s="680"/>
      <c r="H3" s="680"/>
      <c r="I3" s="680"/>
      <c r="J3" s="680"/>
      <c r="K3" s="680"/>
      <c r="L3" s="680"/>
      <c r="M3" s="680"/>
      <c r="N3" s="680"/>
      <c r="O3" s="680"/>
      <c r="P3" s="680"/>
      <c r="Q3" s="680"/>
      <c r="R3" s="680"/>
      <c r="S3" s="680"/>
    </row>
    <row r="4" spans="1:19" ht="18">
      <c r="A4" s="1257"/>
      <c r="B4" s="1257"/>
      <c r="C4" s="1257"/>
      <c r="D4" s="680"/>
      <c r="E4" s="680"/>
      <c r="F4" s="680"/>
      <c r="G4" s="680"/>
      <c r="H4" s="680"/>
      <c r="I4" s="680"/>
      <c r="J4" s="680"/>
      <c r="K4" s="680"/>
      <c r="L4" s="680"/>
      <c r="M4" s="680"/>
      <c r="N4" s="680"/>
      <c r="O4" s="680"/>
      <c r="P4" s="680"/>
      <c r="Q4" s="680"/>
      <c r="R4" s="680"/>
      <c r="S4" s="680"/>
    </row>
    <row r="5" spans="1:19" ht="18">
      <c r="A5" s="1257">
        <v>1</v>
      </c>
      <c r="B5" s="1257" t="s">
        <v>550</v>
      </c>
      <c r="C5" s="1257"/>
      <c r="D5" s="680"/>
      <c r="E5" s="680"/>
      <c r="F5" s="680"/>
      <c r="G5" s="680"/>
      <c r="H5" s="680"/>
      <c r="I5" s="680"/>
      <c r="J5" s="680"/>
      <c r="K5" s="680"/>
      <c r="L5" s="680"/>
      <c r="M5" s="680"/>
      <c r="N5" s="680"/>
      <c r="O5" s="680"/>
      <c r="P5" s="680"/>
      <c r="Q5" s="680"/>
      <c r="R5" s="680"/>
      <c r="S5" s="680"/>
    </row>
    <row r="6" spans="1:19" ht="18">
      <c r="A6" s="1257"/>
      <c r="B6" s="1257" t="s">
        <v>549</v>
      </c>
      <c r="C6" s="1257"/>
      <c r="D6" s="680"/>
      <c r="E6" s="680"/>
      <c r="F6" s="680"/>
      <c r="G6" s="680"/>
      <c r="H6" s="680"/>
      <c r="I6" s="680"/>
      <c r="J6" s="680"/>
      <c r="K6" s="680"/>
      <c r="L6" s="680"/>
      <c r="M6" s="680"/>
      <c r="N6" s="680"/>
      <c r="O6" s="680"/>
      <c r="P6" s="680"/>
      <c r="Q6" s="680"/>
      <c r="R6" s="680"/>
      <c r="S6" s="680"/>
    </row>
    <row r="7" spans="1:19" ht="18">
      <c r="A7" s="1257"/>
      <c r="B7" s="1257" t="s">
        <v>551</v>
      </c>
      <c r="C7" s="1257"/>
      <c r="D7" s="680"/>
      <c r="E7" s="680"/>
      <c r="F7" s="680"/>
      <c r="G7" s="680"/>
      <c r="H7" s="680"/>
      <c r="I7" s="680"/>
      <c r="J7" s="680"/>
      <c r="K7" s="680"/>
      <c r="L7" s="680"/>
      <c r="M7" s="680"/>
      <c r="N7" s="680"/>
      <c r="O7" s="680"/>
      <c r="P7" s="680"/>
      <c r="Q7" s="680"/>
      <c r="R7" s="680"/>
      <c r="S7" s="680"/>
    </row>
    <row r="8" spans="1:19" ht="18">
      <c r="A8" s="1257"/>
      <c r="B8" s="1257" t="s">
        <v>552</v>
      </c>
      <c r="C8" s="1257"/>
      <c r="D8" s="680"/>
      <c r="E8" s="680"/>
      <c r="F8" s="680"/>
      <c r="G8" s="680"/>
      <c r="H8" s="680"/>
      <c r="I8" s="680"/>
      <c r="J8" s="680"/>
      <c r="K8" s="680"/>
      <c r="L8" s="680"/>
      <c r="M8" s="680"/>
      <c r="N8" s="680"/>
      <c r="O8" s="680"/>
      <c r="P8" s="680"/>
      <c r="Q8" s="680"/>
      <c r="R8" s="680"/>
      <c r="S8" s="680"/>
    </row>
    <row r="9" spans="1:19" ht="18">
      <c r="A9" s="1257">
        <v>2</v>
      </c>
      <c r="B9" s="1257" t="s">
        <v>557</v>
      </c>
      <c r="C9" s="1257"/>
      <c r="D9" s="680"/>
      <c r="E9" s="680"/>
      <c r="F9" s="680"/>
      <c r="G9" s="680"/>
      <c r="H9" s="680"/>
      <c r="I9" s="680"/>
      <c r="J9" s="680"/>
      <c r="K9" s="680"/>
      <c r="L9" s="680"/>
      <c r="M9" s="680"/>
      <c r="N9" s="680"/>
      <c r="O9" s="680"/>
      <c r="P9" s="680"/>
      <c r="Q9" s="680"/>
      <c r="R9" s="680"/>
      <c r="S9" s="680"/>
    </row>
    <row r="10" spans="1:19" ht="18">
      <c r="A10" s="1257">
        <v>3</v>
      </c>
      <c r="B10" s="1257" t="s">
        <v>556</v>
      </c>
      <c r="C10" s="1257"/>
      <c r="D10" s="680"/>
      <c r="E10" s="680"/>
      <c r="F10" s="680"/>
      <c r="G10" s="680"/>
      <c r="H10" s="680"/>
      <c r="I10" s="680"/>
      <c r="J10" s="680"/>
      <c r="K10" s="680"/>
      <c r="L10" s="680"/>
      <c r="M10" s="680"/>
      <c r="N10" s="680"/>
      <c r="O10" s="680"/>
      <c r="P10" s="680"/>
      <c r="Q10" s="680"/>
      <c r="R10" s="680"/>
      <c r="S10" s="680"/>
    </row>
    <row r="11" spans="1:19" ht="18">
      <c r="A11" s="1257"/>
      <c r="B11" s="1257"/>
      <c r="C11" s="1257"/>
      <c r="D11" s="680"/>
      <c r="E11" s="680"/>
      <c r="F11" s="680"/>
      <c r="G11" s="680"/>
      <c r="H11" s="680"/>
      <c r="I11" s="680"/>
      <c r="J11" s="680"/>
      <c r="K11" s="680"/>
      <c r="L11" s="680"/>
      <c r="M11" s="680"/>
      <c r="N11" s="680"/>
      <c r="O11" s="680"/>
      <c r="P11" s="680"/>
      <c r="Q11" s="680"/>
      <c r="R11" s="680"/>
      <c r="S11" s="680"/>
    </row>
    <row r="12" spans="1:19" ht="18">
      <c r="A12" s="1257"/>
      <c r="B12" s="1257"/>
      <c r="C12" s="1257"/>
      <c r="D12" s="680"/>
      <c r="E12" s="680"/>
      <c r="F12" s="680"/>
      <c r="G12" s="680"/>
      <c r="H12" s="680"/>
      <c r="I12" s="680"/>
      <c r="J12" s="680"/>
      <c r="K12" s="680"/>
      <c r="L12" s="680"/>
      <c r="M12" s="680"/>
      <c r="N12" s="680"/>
      <c r="O12" s="680"/>
      <c r="P12" s="680"/>
      <c r="Q12" s="680"/>
      <c r="R12" s="680"/>
      <c r="S12" s="680"/>
    </row>
    <row r="13" spans="1:19">
      <c r="A13" s="680"/>
      <c r="B13" s="680"/>
      <c r="C13" s="680"/>
      <c r="D13" s="680"/>
      <c r="E13" s="680"/>
      <c r="F13" s="680"/>
      <c r="G13" s="680"/>
      <c r="H13" s="680"/>
      <c r="I13" s="680"/>
      <c r="J13" s="680"/>
      <c r="K13" s="680"/>
      <c r="L13" s="680"/>
      <c r="M13" s="680"/>
      <c r="N13" s="680"/>
      <c r="O13" s="680"/>
      <c r="P13" s="680"/>
      <c r="Q13" s="680"/>
      <c r="R13" s="680"/>
      <c r="S13" s="680"/>
    </row>
    <row r="14" spans="1:19">
      <c r="A14" s="680" t="s">
        <v>426</v>
      </c>
      <c r="B14" s="680"/>
      <c r="C14" s="680"/>
      <c r="D14" s="680"/>
      <c r="E14" s="680"/>
      <c r="F14" s="680"/>
      <c r="G14" s="680"/>
      <c r="H14" s="680"/>
      <c r="I14" s="680"/>
      <c r="J14" s="680"/>
      <c r="K14" s="680"/>
      <c r="L14" s="680"/>
      <c r="M14" s="680"/>
      <c r="N14" s="680"/>
      <c r="O14" s="680"/>
      <c r="P14" s="680"/>
      <c r="Q14" s="680"/>
      <c r="R14" s="680"/>
      <c r="S14" s="680"/>
    </row>
    <row r="15" spans="1:19">
      <c r="A15" s="680" t="s">
        <v>418</v>
      </c>
      <c r="B15" s="680"/>
      <c r="C15" s="680"/>
      <c r="D15" s="680"/>
      <c r="E15" s="680"/>
      <c r="F15" s="680"/>
      <c r="G15" s="680"/>
      <c r="H15" s="680"/>
      <c r="I15" s="680"/>
      <c r="J15" s="680"/>
      <c r="K15" s="680"/>
      <c r="L15" s="680"/>
      <c r="M15" s="680"/>
      <c r="N15" s="680"/>
      <c r="O15" s="680"/>
      <c r="P15" s="680"/>
      <c r="Q15" s="680"/>
      <c r="R15" s="680"/>
      <c r="S15" s="680"/>
    </row>
    <row r="16" spans="1:19">
      <c r="A16" s="1256">
        <v>511</v>
      </c>
      <c r="B16" s="680"/>
      <c r="C16" s="680"/>
      <c r="D16" s="680"/>
      <c r="E16" s="680"/>
      <c r="F16" s="680"/>
      <c r="G16" s="680"/>
      <c r="H16" s="680"/>
      <c r="I16" s="680"/>
      <c r="J16" s="680"/>
      <c r="K16" s="680"/>
      <c r="L16" s="680"/>
      <c r="M16" s="680"/>
      <c r="N16" s="680"/>
      <c r="O16" s="680"/>
      <c r="P16" s="680"/>
      <c r="Q16" s="680"/>
      <c r="R16" s="680"/>
      <c r="S16" s="680"/>
    </row>
    <row r="17" spans="1:19">
      <c r="A17" s="1256">
        <v>237</v>
      </c>
      <c r="B17" s="680"/>
      <c r="C17" s="680"/>
      <c r="D17" s="680"/>
      <c r="E17" s="680"/>
      <c r="F17" s="680"/>
      <c r="G17" s="680"/>
      <c r="H17" s="680"/>
      <c r="I17" s="680"/>
      <c r="J17" s="680"/>
      <c r="K17" s="680"/>
      <c r="L17" s="680"/>
      <c r="M17" s="680"/>
      <c r="N17" s="680"/>
      <c r="O17" s="680"/>
      <c r="P17" s="680"/>
      <c r="Q17" s="680"/>
      <c r="R17" s="680"/>
      <c r="S17" s="680"/>
    </row>
    <row r="18" spans="1:19">
      <c r="A18" s="1256">
        <v>605</v>
      </c>
      <c r="B18" s="680"/>
      <c r="C18" s="680"/>
      <c r="D18" s="680"/>
      <c r="E18" s="680"/>
      <c r="F18" s="680"/>
      <c r="G18" s="680"/>
      <c r="H18" s="680"/>
      <c r="I18" s="680"/>
      <c r="J18" s="680"/>
      <c r="K18" s="680"/>
      <c r="L18" s="680"/>
      <c r="M18" s="680"/>
      <c r="N18" s="680"/>
      <c r="O18" s="680"/>
      <c r="P18" s="680"/>
      <c r="Q18" s="680"/>
      <c r="R18" s="680"/>
      <c r="S18" s="680"/>
    </row>
    <row r="19" spans="1:19">
      <c r="A19" s="1256">
        <v>814</v>
      </c>
      <c r="B19" s="680"/>
      <c r="C19" s="680"/>
      <c r="D19" s="680"/>
      <c r="E19" s="680"/>
      <c r="F19" s="680"/>
      <c r="G19" s="680"/>
      <c r="H19" s="680"/>
      <c r="I19" s="680"/>
      <c r="J19" s="680"/>
      <c r="K19" s="680"/>
      <c r="L19" s="680"/>
      <c r="M19" s="680"/>
      <c r="N19" s="680"/>
      <c r="O19" s="680"/>
      <c r="P19" s="680"/>
      <c r="Q19" s="680"/>
      <c r="R19" s="680"/>
      <c r="S19" s="680"/>
    </row>
    <row r="20" spans="1:19">
      <c r="A20" s="1256">
        <v>536</v>
      </c>
      <c r="B20" s="680"/>
      <c r="C20" s="680"/>
      <c r="D20" s="680"/>
      <c r="E20" s="680"/>
      <c r="F20" s="680"/>
      <c r="G20" s="680"/>
      <c r="H20" s="680"/>
      <c r="I20" s="680"/>
      <c r="J20" s="680"/>
      <c r="K20" s="680"/>
      <c r="L20" s="680"/>
      <c r="M20" s="680"/>
      <c r="N20" s="680"/>
      <c r="O20" s="680"/>
      <c r="P20" s="680"/>
      <c r="Q20" s="680"/>
      <c r="R20" s="680"/>
      <c r="S20" s="680"/>
    </row>
    <row r="21" spans="1:19">
      <c r="A21" s="1256">
        <v>1127</v>
      </c>
      <c r="B21" s="680"/>
      <c r="C21" s="680"/>
      <c r="D21" s="680"/>
      <c r="E21" s="680"/>
      <c r="F21" s="680"/>
      <c r="G21" s="680"/>
      <c r="H21" s="680"/>
      <c r="I21" s="680"/>
      <c r="J21" s="680"/>
      <c r="K21" s="680"/>
      <c r="L21" s="680"/>
      <c r="M21" s="680"/>
      <c r="N21" s="680"/>
      <c r="O21" s="680"/>
      <c r="P21" s="680"/>
      <c r="Q21" s="680"/>
      <c r="R21" s="680"/>
      <c r="S21" s="680"/>
    </row>
    <row r="22" spans="1:19">
      <c r="A22" s="1256">
        <v>1280</v>
      </c>
      <c r="B22" s="680"/>
      <c r="C22" s="680"/>
      <c r="D22" s="680"/>
      <c r="E22" s="680"/>
      <c r="F22" s="680"/>
      <c r="G22" s="680"/>
      <c r="H22" s="680"/>
      <c r="I22" s="680"/>
      <c r="J22" s="680"/>
      <c r="K22" s="680"/>
      <c r="L22" s="680"/>
      <c r="M22" s="680"/>
      <c r="N22" s="680"/>
      <c r="O22" s="680"/>
      <c r="P22" s="680"/>
      <c r="Q22" s="680"/>
      <c r="R22" s="680"/>
      <c r="S22" s="680"/>
    </row>
    <row r="23" spans="1:19">
      <c r="A23" s="1256">
        <v>1730</v>
      </c>
      <c r="B23" s="680"/>
      <c r="C23" s="680"/>
      <c r="D23" s="680"/>
      <c r="E23" s="680"/>
      <c r="F23" s="680"/>
      <c r="G23" s="680"/>
      <c r="H23" s="680"/>
      <c r="I23" s="680"/>
      <c r="J23" s="680"/>
      <c r="K23" s="680"/>
      <c r="L23" s="680"/>
      <c r="M23" s="680"/>
      <c r="N23" s="680"/>
      <c r="O23" s="680"/>
      <c r="P23" s="680"/>
      <c r="Q23" s="680"/>
      <c r="R23" s="680"/>
      <c r="S23" s="680"/>
    </row>
    <row r="24" spans="1:19">
      <c r="A24" s="1256">
        <v>1493</v>
      </c>
      <c r="B24" s="680"/>
      <c r="C24" s="680"/>
      <c r="D24" s="680"/>
      <c r="E24" s="680"/>
      <c r="F24" s="680"/>
      <c r="G24" s="680"/>
      <c r="H24" s="680"/>
      <c r="I24" s="680"/>
      <c r="J24" s="680"/>
      <c r="K24" s="680"/>
      <c r="L24" s="680"/>
      <c r="M24" s="680"/>
      <c r="N24" s="680"/>
      <c r="O24" s="680"/>
      <c r="P24" s="680"/>
      <c r="Q24" s="680"/>
      <c r="R24" s="680"/>
      <c r="S24" s="680"/>
    </row>
    <row r="25" spans="1:19">
      <c r="A25" s="680"/>
      <c r="B25" s="680"/>
      <c r="C25" s="680"/>
      <c r="D25" s="680"/>
      <c r="E25" s="680"/>
      <c r="F25" s="680"/>
      <c r="G25" s="680"/>
      <c r="H25" s="680"/>
      <c r="I25" s="680"/>
      <c r="J25" s="680"/>
      <c r="K25" s="680"/>
      <c r="L25" s="680"/>
      <c r="M25" s="680"/>
      <c r="N25" s="680"/>
      <c r="O25" s="680"/>
      <c r="P25" s="680"/>
      <c r="Q25" s="680"/>
      <c r="R25" s="680"/>
      <c r="S25" s="680"/>
    </row>
    <row r="26" spans="1:19">
      <c r="A26" s="680"/>
      <c r="B26" s="680"/>
      <c r="C26" s="680"/>
      <c r="D26" s="680"/>
      <c r="E26" s="680"/>
      <c r="F26" s="680"/>
      <c r="G26" s="680"/>
      <c r="H26" s="680"/>
      <c r="I26" s="680"/>
      <c r="J26" s="680"/>
      <c r="K26" s="680"/>
      <c r="L26" s="680"/>
      <c r="M26" s="680"/>
      <c r="N26" s="680"/>
      <c r="O26" s="680"/>
      <c r="P26" s="680"/>
      <c r="Q26" s="680"/>
      <c r="R26" s="680"/>
      <c r="S26" s="680"/>
    </row>
    <row r="27" spans="1:19">
      <c r="A27" s="680"/>
      <c r="B27" s="680"/>
      <c r="C27" s="680"/>
      <c r="D27" s="680"/>
      <c r="E27" s="680"/>
      <c r="F27" s="680"/>
      <c r="G27" s="680"/>
      <c r="H27" s="680"/>
      <c r="I27" s="680"/>
      <c r="J27" s="680"/>
      <c r="K27" s="680"/>
      <c r="L27" s="680"/>
      <c r="M27" s="680"/>
      <c r="N27" s="680"/>
      <c r="O27" s="680"/>
      <c r="P27" s="680"/>
      <c r="Q27" s="680"/>
      <c r="R27" s="680"/>
      <c r="S27" s="680"/>
    </row>
    <row r="28" spans="1:19">
      <c r="A28" s="680"/>
      <c r="B28" s="680"/>
      <c r="C28" s="680"/>
      <c r="D28" s="680"/>
      <c r="E28" s="680"/>
      <c r="F28" s="680"/>
      <c r="G28" s="680"/>
      <c r="H28" s="680"/>
      <c r="I28" s="680"/>
      <c r="J28" s="680"/>
      <c r="K28" s="680"/>
      <c r="L28" s="680"/>
      <c r="M28" s="680"/>
      <c r="N28" s="680"/>
      <c r="O28" s="680"/>
      <c r="P28" s="680"/>
      <c r="Q28" s="680"/>
      <c r="R28" s="680"/>
      <c r="S28" s="680"/>
    </row>
    <row r="29" spans="1:19">
      <c r="A29" s="680"/>
      <c r="B29" s="680"/>
      <c r="C29" s="680"/>
      <c r="D29" s="680"/>
      <c r="E29" s="680"/>
      <c r="F29" s="680"/>
      <c r="G29" s="680"/>
      <c r="H29" s="680"/>
      <c r="I29" s="680"/>
      <c r="J29" s="680"/>
      <c r="K29" s="680"/>
      <c r="L29" s="680"/>
      <c r="M29" s="680"/>
      <c r="N29" s="680"/>
      <c r="O29" s="680"/>
      <c r="P29" s="680"/>
      <c r="Q29" s="680"/>
      <c r="R29" s="680"/>
      <c r="S29" s="680"/>
    </row>
    <row r="30" spans="1:19">
      <c r="A30" s="680"/>
      <c r="B30" s="680"/>
      <c r="C30" s="680"/>
      <c r="D30" s="680"/>
      <c r="E30" s="680"/>
      <c r="F30" s="680"/>
      <c r="G30" s="680"/>
      <c r="H30" s="680"/>
      <c r="I30" s="680"/>
      <c r="J30" s="680"/>
      <c r="K30" s="680"/>
      <c r="L30" s="680"/>
      <c r="M30" s="680"/>
      <c r="N30" s="680"/>
      <c r="O30" s="680"/>
      <c r="P30" s="680"/>
      <c r="Q30" s="680"/>
      <c r="R30" s="680"/>
      <c r="S30" s="680"/>
    </row>
    <row r="31" spans="1:19">
      <c r="A31" s="680"/>
      <c r="B31" s="680"/>
      <c r="C31" s="680"/>
      <c r="D31" s="680"/>
      <c r="E31" s="680"/>
      <c r="F31" s="680"/>
      <c r="G31" s="680"/>
      <c r="H31" s="680"/>
      <c r="I31" s="680"/>
      <c r="J31" s="680"/>
      <c r="K31" s="680"/>
      <c r="L31" s="680"/>
      <c r="M31" s="680"/>
      <c r="N31" s="680"/>
      <c r="O31" s="680"/>
      <c r="P31" s="680"/>
      <c r="Q31" s="680"/>
      <c r="R31" s="680"/>
      <c r="S31" s="680"/>
    </row>
    <row r="32" spans="1:19">
      <c r="A32" s="680"/>
      <c r="B32" s="680"/>
      <c r="C32" s="680"/>
      <c r="D32" s="680"/>
      <c r="E32" s="680"/>
      <c r="F32" s="680"/>
      <c r="G32" s="680"/>
      <c r="H32" s="680"/>
      <c r="I32" s="680"/>
      <c r="J32" s="680"/>
      <c r="K32" s="680"/>
      <c r="L32" s="680"/>
      <c r="M32" s="680"/>
      <c r="N32" s="680"/>
      <c r="O32" s="680"/>
      <c r="P32" s="680"/>
      <c r="Q32" s="680"/>
      <c r="R32" s="680"/>
      <c r="S32" s="680"/>
    </row>
    <row r="33" spans="1:19">
      <c r="A33" s="680"/>
      <c r="B33" s="680"/>
      <c r="C33" s="680"/>
      <c r="D33" s="680"/>
      <c r="E33" s="680"/>
      <c r="F33" s="680"/>
      <c r="G33" s="680"/>
      <c r="H33" s="680"/>
      <c r="I33" s="680"/>
      <c r="J33" s="680"/>
      <c r="K33" s="680"/>
      <c r="L33" s="680"/>
      <c r="M33" s="680"/>
      <c r="N33" s="680"/>
      <c r="O33" s="680"/>
      <c r="P33" s="680"/>
      <c r="Q33" s="680"/>
      <c r="R33" s="680"/>
      <c r="S33" s="680"/>
    </row>
    <row r="34" spans="1:19">
      <c r="A34" s="680"/>
      <c r="B34" s="680"/>
      <c r="C34" s="680"/>
      <c r="D34" s="680"/>
      <c r="E34" s="680"/>
      <c r="F34" s="680"/>
      <c r="G34" s="680"/>
      <c r="H34" s="680"/>
      <c r="I34" s="680"/>
      <c r="J34" s="680"/>
      <c r="K34" s="680"/>
      <c r="L34" s="680"/>
      <c r="M34" s="680"/>
      <c r="N34" s="680"/>
      <c r="O34" s="680"/>
      <c r="P34" s="680"/>
      <c r="Q34" s="680"/>
      <c r="R34" s="680"/>
      <c r="S34" s="680"/>
    </row>
    <row r="35" spans="1:19">
      <c r="A35" s="680"/>
      <c r="B35" s="680"/>
      <c r="C35" s="680"/>
      <c r="D35" s="680"/>
      <c r="E35" s="680"/>
      <c r="F35" s="680"/>
      <c r="G35" s="680"/>
      <c r="H35" s="680"/>
      <c r="I35" s="680"/>
      <c r="J35" s="680"/>
      <c r="K35" s="680"/>
      <c r="L35" s="680"/>
      <c r="M35" s="680"/>
      <c r="N35" s="680"/>
      <c r="O35" s="680"/>
      <c r="P35" s="680"/>
      <c r="Q35" s="680"/>
      <c r="R35" s="680"/>
      <c r="S35" s="680"/>
    </row>
    <row r="36" spans="1:19">
      <c r="A36" s="680"/>
      <c r="B36" s="680"/>
      <c r="C36" s="680"/>
      <c r="D36" s="680"/>
      <c r="E36" s="680"/>
      <c r="F36" s="680"/>
      <c r="G36" s="680"/>
      <c r="H36" s="680"/>
      <c r="I36" s="680"/>
      <c r="J36" s="680"/>
      <c r="K36" s="680"/>
      <c r="L36" s="680"/>
      <c r="M36" s="680"/>
      <c r="N36" s="680"/>
      <c r="O36" s="680"/>
      <c r="P36" s="680"/>
      <c r="Q36" s="680"/>
      <c r="R36" s="680"/>
      <c r="S36" s="680"/>
    </row>
    <row r="37" spans="1:19">
      <c r="A37" s="680"/>
      <c r="B37" s="680"/>
      <c r="C37" s="680"/>
      <c r="D37" s="680"/>
      <c r="E37" s="680"/>
      <c r="F37" s="680"/>
      <c r="G37" s="680"/>
      <c r="H37" s="680"/>
      <c r="I37" s="680"/>
      <c r="J37" s="680"/>
      <c r="K37" s="680"/>
      <c r="L37" s="680"/>
      <c r="M37" s="680"/>
      <c r="N37" s="680"/>
      <c r="O37" s="680"/>
      <c r="P37" s="680"/>
      <c r="Q37" s="680"/>
      <c r="R37" s="680"/>
      <c r="S37" s="680"/>
    </row>
    <row r="38" spans="1:19">
      <c r="A38" s="680"/>
      <c r="B38" s="680"/>
      <c r="C38" s="680"/>
      <c r="D38" s="680"/>
      <c r="E38" s="680"/>
      <c r="F38" s="680"/>
      <c r="G38" s="680"/>
      <c r="H38" s="680"/>
      <c r="I38" s="680"/>
      <c r="J38" s="680"/>
      <c r="K38" s="680"/>
      <c r="L38" s="680"/>
      <c r="M38" s="680"/>
      <c r="N38" s="680"/>
      <c r="O38" s="680"/>
      <c r="P38" s="680"/>
      <c r="Q38" s="680"/>
      <c r="R38" s="680"/>
      <c r="S38" s="680"/>
    </row>
    <row r="39" spans="1:19">
      <c r="A39" s="680"/>
      <c r="B39" s="680"/>
      <c r="C39" s="680"/>
      <c r="D39" s="680"/>
      <c r="E39" s="680"/>
      <c r="F39" s="680"/>
      <c r="G39" s="680"/>
      <c r="H39" s="680"/>
      <c r="I39" s="680"/>
      <c r="J39" s="680"/>
      <c r="K39" s="680"/>
      <c r="L39" s="680"/>
      <c r="M39" s="680"/>
      <c r="N39" s="680"/>
      <c r="O39" s="680"/>
      <c r="P39" s="680"/>
      <c r="Q39" s="680"/>
      <c r="R39" s="680"/>
      <c r="S39" s="680"/>
    </row>
    <row r="40" spans="1:19">
      <c r="A40" s="680"/>
      <c r="B40" s="680"/>
      <c r="C40" s="680"/>
      <c r="D40" s="680"/>
      <c r="E40" s="680"/>
      <c r="F40" s="680"/>
      <c r="G40" s="680"/>
      <c r="H40" s="680"/>
      <c r="I40" s="680"/>
      <c r="J40" s="680"/>
      <c r="K40" s="680"/>
      <c r="L40" s="680"/>
      <c r="M40" s="680"/>
      <c r="N40" s="680"/>
      <c r="O40" s="680"/>
      <c r="P40" s="680"/>
      <c r="Q40" s="680"/>
      <c r="R40" s="680"/>
      <c r="S40" s="680"/>
    </row>
    <row r="41" spans="1:19">
      <c r="A41" s="680"/>
      <c r="B41" s="680"/>
      <c r="C41" s="680"/>
      <c r="D41" s="680"/>
      <c r="E41" s="680"/>
      <c r="F41" s="680"/>
      <c r="G41" s="680"/>
      <c r="H41" s="680"/>
      <c r="I41" s="680"/>
      <c r="J41" s="680"/>
      <c r="K41" s="680"/>
      <c r="L41" s="680"/>
      <c r="M41" s="680"/>
      <c r="N41" s="680"/>
      <c r="O41" s="680"/>
      <c r="P41" s="680"/>
      <c r="Q41" s="680"/>
      <c r="R41" s="680"/>
      <c r="S41" s="680"/>
    </row>
    <row r="42" spans="1:19">
      <c r="A42" s="680"/>
      <c r="B42" s="680"/>
      <c r="C42" s="680"/>
      <c r="D42" s="680"/>
      <c r="E42" s="680"/>
      <c r="F42" s="680"/>
      <c r="G42" s="680"/>
      <c r="H42" s="680"/>
      <c r="I42" s="680"/>
      <c r="J42" s="680"/>
      <c r="K42" s="680"/>
      <c r="L42" s="680"/>
      <c r="M42" s="680"/>
      <c r="N42" s="680"/>
      <c r="O42" s="680"/>
      <c r="P42" s="680"/>
      <c r="Q42" s="680"/>
      <c r="R42" s="680"/>
      <c r="S42" s="680"/>
    </row>
    <row r="43" spans="1:19">
      <c r="A43" s="680"/>
      <c r="B43" s="680"/>
      <c r="C43" s="680"/>
      <c r="D43" s="680"/>
      <c r="E43" s="680"/>
      <c r="F43" s="680"/>
      <c r="G43" s="680"/>
      <c r="H43" s="680"/>
      <c r="I43" s="680"/>
      <c r="J43" s="680"/>
      <c r="K43" s="680"/>
      <c r="L43" s="680"/>
      <c r="M43" s="680"/>
      <c r="N43" s="680"/>
      <c r="O43" s="680"/>
      <c r="P43" s="680"/>
      <c r="Q43" s="680"/>
      <c r="R43" s="680"/>
      <c r="S43" s="680"/>
    </row>
    <row r="44" spans="1:19">
      <c r="A44" s="680"/>
      <c r="B44" s="680"/>
      <c r="C44" s="680"/>
      <c r="D44" s="680"/>
      <c r="E44" s="680"/>
      <c r="F44" s="680"/>
      <c r="G44" s="680"/>
      <c r="H44" s="680"/>
      <c r="I44" s="680"/>
      <c r="J44" s="680"/>
      <c r="K44" s="680"/>
      <c r="L44" s="680"/>
      <c r="M44" s="680"/>
      <c r="N44" s="680"/>
      <c r="O44" s="680"/>
      <c r="P44" s="680"/>
      <c r="Q44" s="680"/>
      <c r="R44" s="680"/>
      <c r="S44" s="680"/>
    </row>
    <row r="45" spans="1:19">
      <c r="A45" s="680"/>
      <c r="B45" s="680"/>
      <c r="C45" s="680"/>
      <c r="D45" s="680"/>
      <c r="E45" s="680"/>
      <c r="F45" s="680"/>
      <c r="G45" s="680"/>
      <c r="H45" s="680"/>
      <c r="I45" s="680"/>
      <c r="J45" s="680"/>
      <c r="K45" s="680"/>
      <c r="L45" s="680"/>
      <c r="M45" s="680"/>
      <c r="N45" s="680"/>
      <c r="O45" s="680"/>
      <c r="P45" s="680"/>
      <c r="Q45" s="680"/>
      <c r="R45" s="680"/>
      <c r="S45" s="680"/>
    </row>
    <row r="46" spans="1:19">
      <c r="A46" s="680"/>
      <c r="B46" s="680"/>
      <c r="C46" s="680"/>
      <c r="D46" s="680"/>
      <c r="E46" s="680"/>
      <c r="F46" s="680"/>
      <c r="G46" s="680"/>
      <c r="H46" s="680"/>
      <c r="I46" s="680"/>
      <c r="J46" s="680"/>
      <c r="K46" s="680"/>
      <c r="L46" s="680"/>
      <c r="M46" s="680"/>
      <c r="N46" s="680"/>
      <c r="O46" s="680"/>
      <c r="P46" s="680"/>
      <c r="Q46" s="680"/>
      <c r="R46" s="680"/>
      <c r="S46" s="680"/>
    </row>
    <row r="47" spans="1:19">
      <c r="A47" s="680"/>
      <c r="B47" s="680"/>
      <c r="C47" s="680"/>
      <c r="D47" s="680"/>
      <c r="E47" s="680"/>
      <c r="F47" s="680"/>
      <c r="G47" s="680"/>
      <c r="H47" s="680"/>
      <c r="I47" s="680"/>
      <c r="J47" s="680"/>
      <c r="K47" s="680"/>
      <c r="L47" s="680"/>
      <c r="M47" s="680"/>
      <c r="N47" s="680"/>
      <c r="O47" s="680"/>
      <c r="P47" s="680"/>
      <c r="Q47" s="680"/>
      <c r="R47" s="680"/>
      <c r="S47" s="680"/>
    </row>
    <row r="48" spans="1:19">
      <c r="A48" s="680"/>
      <c r="B48" s="680"/>
      <c r="C48" s="680"/>
      <c r="D48" s="680"/>
      <c r="E48" s="680"/>
      <c r="F48" s="680"/>
      <c r="G48" s="680"/>
      <c r="H48" s="680"/>
      <c r="I48" s="680"/>
      <c r="J48" s="680"/>
      <c r="K48" s="680"/>
      <c r="L48" s="680"/>
      <c r="M48" s="680"/>
      <c r="N48" s="680"/>
      <c r="O48" s="680"/>
      <c r="P48" s="680"/>
      <c r="Q48" s="680"/>
      <c r="R48" s="680"/>
      <c r="S48" s="680"/>
    </row>
    <row r="49" spans="1:19">
      <c r="A49" s="680"/>
      <c r="B49" s="680"/>
      <c r="C49" s="680"/>
      <c r="D49" s="680"/>
      <c r="E49" s="680"/>
      <c r="F49" s="680"/>
      <c r="G49" s="680"/>
      <c r="H49" s="680"/>
      <c r="I49" s="680"/>
      <c r="J49" s="680"/>
      <c r="K49" s="680"/>
      <c r="L49" s="680"/>
      <c r="M49" s="680"/>
      <c r="N49" s="680"/>
      <c r="O49" s="680"/>
      <c r="P49" s="680"/>
      <c r="Q49" s="680"/>
      <c r="R49" s="680"/>
      <c r="S49" s="680"/>
    </row>
    <row r="50" spans="1:19">
      <c r="A50" s="680"/>
      <c r="B50" s="680"/>
      <c r="C50" s="680"/>
      <c r="D50" s="680"/>
      <c r="E50" s="680"/>
      <c r="F50" s="680"/>
      <c r="G50" s="680"/>
      <c r="H50" s="680"/>
      <c r="I50" s="680"/>
      <c r="J50" s="680"/>
      <c r="K50" s="680"/>
      <c r="L50" s="680"/>
      <c r="M50" s="680"/>
      <c r="N50" s="680"/>
      <c r="O50" s="680"/>
      <c r="P50" s="680"/>
      <c r="Q50" s="680"/>
      <c r="R50" s="680"/>
      <c r="S50" s="680"/>
    </row>
    <row r="51" spans="1:19">
      <c r="A51" s="680"/>
      <c r="B51" s="680"/>
      <c r="C51" s="680"/>
      <c r="D51" s="680"/>
      <c r="E51" s="680"/>
      <c r="F51" s="680"/>
      <c r="G51" s="680"/>
      <c r="H51" s="680"/>
      <c r="I51" s="680"/>
      <c r="J51" s="680"/>
      <c r="K51" s="680"/>
      <c r="L51" s="680"/>
      <c r="M51" s="680"/>
      <c r="N51" s="680"/>
      <c r="O51" s="680"/>
      <c r="P51" s="680"/>
      <c r="Q51" s="680"/>
      <c r="R51" s="680"/>
      <c r="S51" s="680"/>
    </row>
    <row r="52" spans="1:19">
      <c r="A52" s="680"/>
      <c r="B52" s="680"/>
      <c r="C52" s="680"/>
      <c r="D52" s="680"/>
      <c r="E52" s="680"/>
      <c r="F52" s="680"/>
      <c r="G52" s="680"/>
      <c r="H52" s="680"/>
      <c r="I52" s="680"/>
      <c r="J52" s="680"/>
      <c r="K52" s="680"/>
      <c r="L52" s="680"/>
      <c r="M52" s="680"/>
      <c r="N52" s="680"/>
      <c r="O52" s="680"/>
      <c r="P52" s="680"/>
      <c r="Q52" s="680"/>
      <c r="R52" s="680"/>
      <c r="S52" s="680"/>
    </row>
    <row r="53" spans="1:19">
      <c r="A53" s="680"/>
      <c r="B53" s="680"/>
      <c r="C53" s="680"/>
      <c r="D53" s="680"/>
      <c r="E53" s="680"/>
      <c r="F53" s="680"/>
      <c r="G53" s="680"/>
      <c r="H53" s="680"/>
      <c r="I53" s="680"/>
      <c r="J53" s="680"/>
      <c r="K53" s="680"/>
      <c r="L53" s="680"/>
      <c r="M53" s="680"/>
      <c r="N53" s="680"/>
      <c r="O53" s="680"/>
      <c r="P53" s="680"/>
      <c r="Q53" s="680"/>
      <c r="R53" s="680"/>
      <c r="S53" s="680"/>
    </row>
    <row r="54" spans="1:19">
      <c r="A54" s="680"/>
      <c r="B54" s="680"/>
      <c r="C54" s="680"/>
      <c r="D54" s="680"/>
      <c r="E54" s="680"/>
      <c r="F54" s="680"/>
      <c r="G54" s="680"/>
      <c r="H54" s="680"/>
      <c r="I54" s="680"/>
      <c r="J54" s="680"/>
      <c r="K54" s="680"/>
      <c r="L54" s="680"/>
      <c r="M54" s="680"/>
      <c r="N54" s="680"/>
      <c r="O54" s="680"/>
      <c r="P54" s="680"/>
      <c r="Q54" s="680"/>
      <c r="R54" s="680"/>
      <c r="S54" s="680"/>
    </row>
    <row r="55" spans="1:19">
      <c r="A55" s="680"/>
      <c r="B55" s="680"/>
      <c r="C55" s="680"/>
      <c r="D55" s="680"/>
      <c r="E55" s="680"/>
      <c r="F55" s="680"/>
      <c r="G55" s="680"/>
      <c r="H55" s="680"/>
      <c r="I55" s="680"/>
      <c r="J55" s="680"/>
      <c r="K55" s="680"/>
      <c r="L55" s="680"/>
      <c r="M55" s="680"/>
      <c r="N55" s="680"/>
      <c r="O55" s="680"/>
      <c r="P55" s="680"/>
      <c r="Q55" s="680"/>
      <c r="R55" s="680"/>
      <c r="S55" s="680"/>
    </row>
    <row r="56" spans="1:19">
      <c r="A56" s="680"/>
      <c r="B56" s="680"/>
      <c r="C56" s="680"/>
      <c r="D56" s="680"/>
      <c r="E56" s="680"/>
      <c r="F56" s="680"/>
      <c r="G56" s="680"/>
      <c r="H56" s="680"/>
      <c r="I56" s="680"/>
      <c r="J56" s="680"/>
      <c r="K56" s="680"/>
      <c r="L56" s="680"/>
      <c r="M56" s="680"/>
      <c r="N56" s="680"/>
      <c r="O56" s="680"/>
      <c r="P56" s="680"/>
      <c r="Q56" s="680"/>
      <c r="R56" s="680"/>
      <c r="S56" s="680"/>
    </row>
    <row r="57" spans="1:19">
      <c r="A57" s="680"/>
      <c r="B57" s="680"/>
      <c r="C57" s="680"/>
      <c r="D57" s="680"/>
      <c r="E57" s="680"/>
      <c r="F57" s="680"/>
      <c r="G57" s="680"/>
      <c r="H57" s="680"/>
      <c r="I57" s="680"/>
      <c r="J57" s="680"/>
      <c r="K57" s="680"/>
      <c r="L57" s="680"/>
      <c r="M57" s="680"/>
      <c r="N57" s="680"/>
      <c r="O57" s="680"/>
      <c r="P57" s="680"/>
      <c r="Q57" s="680"/>
      <c r="R57" s="680"/>
      <c r="S57" s="680"/>
    </row>
    <row r="58" spans="1:19">
      <c r="A58" s="680"/>
      <c r="B58" s="680"/>
      <c r="C58" s="680"/>
      <c r="D58" s="680"/>
      <c r="E58" s="680"/>
      <c r="F58" s="680"/>
      <c r="G58" s="680"/>
      <c r="H58" s="680"/>
      <c r="I58" s="680"/>
      <c r="J58" s="680"/>
      <c r="K58" s="680"/>
      <c r="L58" s="680"/>
      <c r="M58" s="680"/>
      <c r="N58" s="680"/>
      <c r="O58" s="680"/>
      <c r="P58" s="680"/>
      <c r="Q58" s="680"/>
      <c r="R58" s="680"/>
      <c r="S58" s="680"/>
    </row>
    <row r="59" spans="1:19">
      <c r="A59" s="680"/>
      <c r="B59" s="680"/>
      <c r="C59" s="680"/>
      <c r="D59" s="680"/>
      <c r="E59" s="680"/>
      <c r="F59" s="680"/>
      <c r="G59" s="680"/>
      <c r="H59" s="680"/>
      <c r="I59" s="680"/>
      <c r="J59" s="680"/>
      <c r="K59" s="680"/>
      <c r="L59" s="680"/>
      <c r="M59" s="680"/>
      <c r="N59" s="680"/>
      <c r="O59" s="680"/>
      <c r="P59" s="680"/>
      <c r="Q59" s="680"/>
      <c r="R59" s="680"/>
      <c r="S59" s="680"/>
    </row>
    <row r="60" spans="1:19">
      <c r="A60" s="680"/>
      <c r="B60" s="680"/>
      <c r="C60" s="680"/>
      <c r="D60" s="680"/>
      <c r="E60" s="680"/>
      <c r="F60" s="680"/>
      <c r="G60" s="680"/>
      <c r="H60" s="680"/>
      <c r="I60" s="680"/>
      <c r="J60" s="680"/>
      <c r="K60" s="680"/>
      <c r="L60" s="680"/>
      <c r="M60" s="680"/>
      <c r="N60" s="680"/>
      <c r="O60" s="680"/>
      <c r="P60" s="680"/>
      <c r="Q60" s="680"/>
      <c r="R60" s="680"/>
      <c r="S60" s="680"/>
    </row>
    <row r="61" spans="1:19">
      <c r="A61" s="680"/>
      <c r="B61" s="680"/>
      <c r="C61" s="680"/>
      <c r="D61" s="680"/>
      <c r="E61" s="680"/>
      <c r="F61" s="680"/>
      <c r="G61" s="680"/>
      <c r="H61" s="680"/>
      <c r="I61" s="680"/>
      <c r="J61" s="680"/>
      <c r="K61" s="680"/>
      <c r="L61" s="680"/>
      <c r="M61" s="680"/>
      <c r="N61" s="680"/>
      <c r="O61" s="680"/>
      <c r="P61" s="680"/>
      <c r="Q61" s="680"/>
      <c r="R61" s="680"/>
      <c r="S61" s="680"/>
    </row>
    <row r="62" spans="1:19">
      <c r="A62" s="680"/>
      <c r="B62" s="680"/>
      <c r="C62" s="680"/>
      <c r="D62" s="680"/>
      <c r="E62" s="680"/>
      <c r="F62" s="680"/>
      <c r="G62" s="680"/>
      <c r="H62" s="680"/>
      <c r="I62" s="680"/>
      <c r="J62" s="680"/>
      <c r="K62" s="680"/>
      <c r="L62" s="680"/>
      <c r="M62" s="680"/>
      <c r="N62" s="680"/>
      <c r="O62" s="680"/>
      <c r="P62" s="680"/>
      <c r="Q62" s="680"/>
      <c r="R62" s="680"/>
      <c r="S62" s="680"/>
    </row>
    <row r="63" spans="1:19">
      <c r="A63" s="680"/>
      <c r="B63" s="680"/>
      <c r="C63" s="680"/>
      <c r="D63" s="680"/>
      <c r="E63" s="680"/>
      <c r="F63" s="680"/>
      <c r="G63" s="680"/>
      <c r="H63" s="680"/>
      <c r="I63" s="680"/>
      <c r="J63" s="680"/>
      <c r="K63" s="680"/>
      <c r="L63" s="680"/>
      <c r="M63" s="680"/>
      <c r="N63" s="680"/>
      <c r="O63" s="680"/>
      <c r="P63" s="680"/>
      <c r="Q63" s="680"/>
      <c r="R63" s="680"/>
      <c r="S63" s="680"/>
    </row>
    <row r="64" spans="1:19">
      <c r="A64" s="680"/>
      <c r="B64" s="680"/>
      <c r="C64" s="680"/>
      <c r="D64" s="680"/>
      <c r="E64" s="680"/>
      <c r="F64" s="680"/>
      <c r="G64" s="680"/>
      <c r="H64" s="680"/>
      <c r="I64" s="680"/>
      <c r="J64" s="680"/>
      <c r="K64" s="680"/>
      <c r="L64" s="680"/>
      <c r="M64" s="680"/>
      <c r="N64" s="680"/>
      <c r="O64" s="680"/>
      <c r="P64" s="680"/>
      <c r="Q64" s="680"/>
      <c r="R64" s="680"/>
      <c r="S64" s="680"/>
    </row>
    <row r="65" spans="1:19">
      <c r="A65" s="680"/>
      <c r="B65" s="680"/>
      <c r="C65" s="680"/>
      <c r="D65" s="680"/>
      <c r="E65" s="680"/>
      <c r="F65" s="680"/>
      <c r="G65" s="680"/>
      <c r="H65" s="680"/>
      <c r="I65" s="680"/>
      <c r="J65" s="680"/>
      <c r="K65" s="680"/>
      <c r="L65" s="680"/>
      <c r="M65" s="680"/>
      <c r="N65" s="680"/>
      <c r="O65" s="680"/>
      <c r="P65" s="680"/>
      <c r="Q65" s="680"/>
      <c r="R65" s="680"/>
      <c r="S65" s="680"/>
    </row>
    <row r="66" spans="1:19">
      <c r="A66" s="680"/>
      <c r="B66" s="680"/>
      <c r="C66" s="680"/>
      <c r="D66" s="680"/>
      <c r="E66" s="680"/>
      <c r="F66" s="680"/>
      <c r="G66" s="680"/>
      <c r="H66" s="680"/>
      <c r="I66" s="680"/>
      <c r="J66" s="680"/>
      <c r="K66" s="680"/>
      <c r="L66" s="680"/>
      <c r="M66" s="680"/>
      <c r="N66" s="680"/>
      <c r="O66" s="680"/>
      <c r="P66" s="680"/>
      <c r="Q66" s="680"/>
      <c r="R66" s="680"/>
      <c r="S66" s="680"/>
    </row>
    <row r="67" spans="1:19">
      <c r="A67" s="680"/>
      <c r="B67" s="680"/>
      <c r="C67" s="680"/>
      <c r="D67" s="680"/>
      <c r="E67" s="680"/>
      <c r="F67" s="680"/>
      <c r="G67" s="680"/>
      <c r="H67" s="680"/>
      <c r="I67" s="680"/>
      <c r="J67" s="680"/>
      <c r="K67" s="680"/>
      <c r="L67" s="680"/>
      <c r="M67" s="680"/>
      <c r="N67" s="680"/>
      <c r="O67" s="680"/>
      <c r="P67" s="680"/>
      <c r="Q67" s="680"/>
      <c r="R67" s="680"/>
      <c r="S67" s="680"/>
    </row>
    <row r="68" spans="1:19">
      <c r="A68" s="680"/>
      <c r="B68" s="680"/>
      <c r="C68" s="680"/>
      <c r="D68" s="680"/>
      <c r="E68" s="680"/>
      <c r="F68" s="680"/>
      <c r="G68" s="680"/>
      <c r="H68" s="680"/>
      <c r="I68" s="680"/>
      <c r="J68" s="680"/>
      <c r="K68" s="680"/>
      <c r="L68" s="680"/>
      <c r="M68" s="680"/>
      <c r="N68" s="680"/>
      <c r="O68" s="680"/>
      <c r="P68" s="680"/>
      <c r="Q68" s="680"/>
      <c r="R68" s="680"/>
      <c r="S68" s="680"/>
    </row>
    <row r="69" spans="1:19">
      <c r="A69" s="680"/>
      <c r="B69" s="680"/>
      <c r="C69" s="680"/>
      <c r="D69" s="680"/>
      <c r="E69" s="680"/>
      <c r="F69" s="680"/>
      <c r="G69" s="680"/>
      <c r="H69" s="680"/>
      <c r="I69" s="680"/>
      <c r="J69" s="680"/>
      <c r="K69" s="680"/>
      <c r="L69" s="680"/>
      <c r="M69" s="680"/>
      <c r="N69" s="680"/>
      <c r="O69" s="680"/>
      <c r="P69" s="680"/>
      <c r="Q69" s="680"/>
      <c r="R69" s="680"/>
      <c r="S69" s="680"/>
    </row>
    <row r="70" spans="1:19">
      <c r="A70" s="680"/>
      <c r="B70" s="680"/>
      <c r="C70" s="680"/>
      <c r="D70" s="680"/>
      <c r="E70" s="680"/>
      <c r="F70" s="680"/>
      <c r="G70" s="680"/>
      <c r="H70" s="680"/>
      <c r="I70" s="680"/>
      <c r="J70" s="680"/>
      <c r="K70" s="680"/>
      <c r="L70" s="680"/>
      <c r="M70" s="680"/>
      <c r="N70" s="680"/>
      <c r="O70" s="680"/>
      <c r="P70" s="680"/>
      <c r="Q70" s="680"/>
      <c r="R70" s="680"/>
      <c r="S70" s="680"/>
    </row>
    <row r="71" spans="1:19">
      <c r="A71" s="680"/>
      <c r="B71" s="680"/>
      <c r="C71" s="680"/>
      <c r="D71" s="680"/>
      <c r="E71" s="680"/>
      <c r="F71" s="680"/>
      <c r="G71" s="680"/>
      <c r="H71" s="680"/>
      <c r="I71" s="680"/>
      <c r="J71" s="680"/>
      <c r="K71" s="680"/>
      <c r="L71" s="680"/>
      <c r="M71" s="680"/>
      <c r="N71" s="680"/>
      <c r="O71" s="680"/>
      <c r="P71" s="680"/>
      <c r="Q71" s="680"/>
      <c r="R71" s="680"/>
      <c r="S71" s="680"/>
    </row>
    <row r="72" spans="1:19">
      <c r="A72" s="680"/>
      <c r="B72" s="680"/>
      <c r="C72" s="680"/>
      <c r="D72" s="680"/>
      <c r="E72" s="680"/>
      <c r="F72" s="680"/>
      <c r="G72" s="680"/>
      <c r="H72" s="680"/>
      <c r="I72" s="680"/>
      <c r="J72" s="680"/>
      <c r="K72" s="680"/>
      <c r="L72" s="680"/>
      <c r="M72" s="680"/>
      <c r="N72" s="680"/>
      <c r="O72" s="680"/>
      <c r="P72" s="680"/>
      <c r="Q72" s="680"/>
      <c r="R72" s="680"/>
      <c r="S72" s="680"/>
    </row>
    <row r="73" spans="1:19">
      <c r="A73" s="680"/>
      <c r="B73" s="680"/>
      <c r="C73" s="680"/>
      <c r="D73" s="680"/>
      <c r="E73" s="680"/>
      <c r="F73" s="680"/>
      <c r="G73" s="680"/>
      <c r="H73" s="680"/>
      <c r="I73" s="680"/>
      <c r="J73" s="680"/>
      <c r="K73" s="680"/>
      <c r="L73" s="680"/>
      <c r="M73" s="680"/>
      <c r="N73" s="680"/>
      <c r="O73" s="680"/>
      <c r="P73" s="680"/>
      <c r="Q73" s="680"/>
      <c r="R73" s="680"/>
      <c r="S73" s="680"/>
    </row>
    <row r="74" spans="1:19">
      <c r="A74" s="680"/>
      <c r="B74" s="680"/>
      <c r="C74" s="680"/>
      <c r="D74" s="680"/>
      <c r="E74" s="680"/>
      <c r="F74" s="680"/>
      <c r="G74" s="680"/>
      <c r="H74" s="680"/>
      <c r="I74" s="680"/>
      <c r="J74" s="680"/>
      <c r="K74" s="680"/>
      <c r="L74" s="680"/>
      <c r="M74" s="680"/>
      <c r="N74" s="680"/>
      <c r="O74" s="680"/>
      <c r="P74" s="680"/>
      <c r="Q74" s="680"/>
      <c r="R74" s="680"/>
      <c r="S74" s="680"/>
    </row>
    <row r="75" spans="1:19">
      <c r="A75" s="680"/>
      <c r="B75" s="680"/>
      <c r="C75" s="680"/>
      <c r="D75" s="680"/>
      <c r="E75" s="680"/>
      <c r="F75" s="680"/>
      <c r="G75" s="680"/>
      <c r="H75" s="680"/>
      <c r="I75" s="680"/>
      <c r="J75" s="680"/>
      <c r="K75" s="680"/>
      <c r="L75" s="680"/>
      <c r="M75" s="680"/>
      <c r="N75" s="680"/>
      <c r="O75" s="680"/>
      <c r="P75" s="680"/>
      <c r="Q75" s="680"/>
      <c r="R75" s="680"/>
      <c r="S75" s="680"/>
    </row>
    <row r="76" spans="1:19">
      <c r="A76" s="680"/>
      <c r="B76" s="680"/>
      <c r="C76" s="680"/>
      <c r="D76" s="680"/>
      <c r="E76" s="680"/>
      <c r="F76" s="680"/>
      <c r="G76" s="680"/>
      <c r="H76" s="680"/>
      <c r="I76" s="680"/>
      <c r="J76" s="680"/>
      <c r="K76" s="680"/>
      <c r="L76" s="680"/>
      <c r="M76" s="680"/>
      <c r="N76" s="680"/>
      <c r="O76" s="680"/>
      <c r="P76" s="680"/>
      <c r="Q76" s="680"/>
      <c r="R76" s="680"/>
      <c r="S76" s="680"/>
    </row>
    <row r="77" spans="1:19">
      <c r="A77" s="680"/>
      <c r="B77" s="680"/>
      <c r="C77" s="680"/>
      <c r="D77" s="680"/>
      <c r="E77" s="680"/>
      <c r="F77" s="680"/>
      <c r="G77" s="680"/>
      <c r="H77" s="680"/>
      <c r="I77" s="680"/>
      <c r="J77" s="680"/>
      <c r="K77" s="680"/>
      <c r="L77" s="680"/>
      <c r="M77" s="680"/>
      <c r="N77" s="680"/>
      <c r="O77" s="680"/>
      <c r="P77" s="680"/>
      <c r="Q77" s="680"/>
      <c r="R77" s="680"/>
      <c r="S77" s="680"/>
    </row>
    <row r="78" spans="1:19">
      <c r="A78" s="680"/>
      <c r="B78" s="680"/>
      <c r="C78" s="680"/>
      <c r="D78" s="680"/>
      <c r="E78" s="680"/>
      <c r="F78" s="680"/>
      <c r="G78" s="680"/>
      <c r="H78" s="680"/>
      <c r="I78" s="680"/>
      <c r="J78" s="680"/>
      <c r="K78" s="680"/>
      <c r="L78" s="680"/>
      <c r="M78" s="680"/>
      <c r="N78" s="680"/>
      <c r="O78" s="680"/>
      <c r="P78" s="680"/>
      <c r="Q78" s="680"/>
      <c r="R78" s="680"/>
      <c r="S78" s="680"/>
    </row>
    <row r="79" spans="1:19">
      <c r="A79" s="680"/>
      <c r="B79" s="680"/>
      <c r="C79" s="680"/>
      <c r="D79" s="680"/>
      <c r="E79" s="680"/>
      <c r="F79" s="680"/>
      <c r="G79" s="680"/>
      <c r="H79" s="680"/>
      <c r="I79" s="680"/>
      <c r="J79" s="680"/>
      <c r="K79" s="680"/>
      <c r="L79" s="680"/>
      <c r="M79" s="680"/>
      <c r="N79" s="680"/>
      <c r="O79" s="680"/>
      <c r="P79" s="680"/>
      <c r="Q79" s="680"/>
      <c r="R79" s="680"/>
      <c r="S79" s="680"/>
    </row>
    <row r="80" spans="1:19">
      <c r="A80" s="680"/>
      <c r="B80" s="680"/>
      <c r="C80" s="680"/>
      <c r="D80" s="680"/>
      <c r="E80" s="680"/>
      <c r="F80" s="680"/>
      <c r="G80" s="680"/>
      <c r="H80" s="680"/>
      <c r="I80" s="680"/>
      <c r="J80" s="680"/>
      <c r="K80" s="680"/>
      <c r="L80" s="680"/>
      <c r="M80" s="680"/>
      <c r="N80" s="680"/>
      <c r="O80" s="680"/>
      <c r="P80" s="680"/>
      <c r="Q80" s="680"/>
      <c r="R80" s="680"/>
      <c r="S80" s="680"/>
    </row>
    <row r="81" spans="1:19">
      <c r="A81" s="680"/>
      <c r="B81" s="680"/>
      <c r="C81" s="680"/>
      <c r="D81" s="680"/>
      <c r="E81" s="680"/>
      <c r="F81" s="680"/>
      <c r="G81" s="680"/>
      <c r="H81" s="680"/>
      <c r="I81" s="680"/>
      <c r="J81" s="680"/>
      <c r="K81" s="680"/>
      <c r="L81" s="680"/>
      <c r="M81" s="680"/>
      <c r="N81" s="680"/>
      <c r="O81" s="680"/>
      <c r="P81" s="680"/>
      <c r="Q81" s="680"/>
      <c r="R81" s="680"/>
      <c r="S81" s="680"/>
    </row>
    <row r="82" spans="1:19">
      <c r="A82" s="680"/>
      <c r="B82" s="680"/>
      <c r="C82" s="680"/>
      <c r="D82" s="680"/>
      <c r="E82" s="680"/>
      <c r="F82" s="680"/>
      <c r="G82" s="680"/>
      <c r="H82" s="680"/>
      <c r="I82" s="680"/>
      <c r="J82" s="680"/>
      <c r="K82" s="680"/>
      <c r="L82" s="680"/>
      <c r="M82" s="680"/>
      <c r="N82" s="680"/>
      <c r="O82" s="680"/>
      <c r="P82" s="680"/>
      <c r="Q82" s="680"/>
      <c r="R82" s="680"/>
      <c r="S82" s="680"/>
    </row>
    <row r="83" spans="1:19">
      <c r="A83" s="680"/>
      <c r="B83" s="680"/>
      <c r="C83" s="680"/>
      <c r="D83" s="680"/>
      <c r="E83" s="680"/>
      <c r="F83" s="680"/>
      <c r="G83" s="680"/>
      <c r="H83" s="680"/>
      <c r="I83" s="680"/>
      <c r="J83" s="680"/>
      <c r="K83" s="680"/>
      <c r="L83" s="680"/>
      <c r="M83" s="680"/>
      <c r="N83" s="680"/>
      <c r="O83" s="680"/>
      <c r="P83" s="680"/>
      <c r="Q83" s="680"/>
      <c r="R83" s="680"/>
      <c r="S83" s="680"/>
    </row>
    <row r="84" spans="1:19">
      <c r="A84" s="680"/>
      <c r="B84" s="680"/>
      <c r="C84" s="680"/>
      <c r="D84" s="680"/>
      <c r="E84" s="680"/>
      <c r="F84" s="680"/>
      <c r="G84" s="680"/>
      <c r="H84" s="680"/>
      <c r="I84" s="680"/>
      <c r="J84" s="680"/>
      <c r="K84" s="680"/>
      <c r="L84" s="680"/>
      <c r="M84" s="680"/>
      <c r="N84" s="680"/>
      <c r="O84" s="680"/>
      <c r="P84" s="680"/>
      <c r="Q84" s="680"/>
      <c r="R84" s="680"/>
      <c r="S84" s="680"/>
    </row>
    <row r="85" spans="1:19">
      <c r="A85" s="680"/>
      <c r="B85" s="680"/>
      <c r="C85" s="680"/>
      <c r="D85" s="680"/>
      <c r="E85" s="680"/>
      <c r="F85" s="680"/>
      <c r="G85" s="680"/>
      <c r="H85" s="680"/>
      <c r="I85" s="680"/>
      <c r="J85" s="680"/>
      <c r="K85" s="680"/>
      <c r="L85" s="680"/>
      <c r="M85" s="680"/>
      <c r="N85" s="680"/>
      <c r="O85" s="680"/>
      <c r="P85" s="680"/>
      <c r="Q85" s="680"/>
      <c r="R85" s="680"/>
      <c r="S85" s="680"/>
    </row>
    <row r="86" spans="1:19">
      <c r="A86" s="680"/>
      <c r="B86" s="680"/>
      <c r="C86" s="680"/>
      <c r="D86" s="680"/>
      <c r="E86" s="680"/>
      <c r="F86" s="680"/>
      <c r="G86" s="680"/>
      <c r="H86" s="680"/>
      <c r="I86" s="680"/>
      <c r="J86" s="680"/>
      <c r="K86" s="680"/>
      <c r="L86" s="680"/>
      <c r="M86" s="680"/>
      <c r="N86" s="680"/>
      <c r="O86" s="680"/>
      <c r="P86" s="680"/>
      <c r="Q86" s="680"/>
      <c r="R86" s="680"/>
      <c r="S86" s="680"/>
    </row>
    <row r="87" spans="1:19">
      <c r="A87" s="680"/>
      <c r="B87" s="680"/>
      <c r="C87" s="680"/>
      <c r="D87" s="680"/>
      <c r="E87" s="680"/>
      <c r="F87" s="680"/>
      <c r="G87" s="680"/>
      <c r="H87" s="680"/>
      <c r="I87" s="680"/>
      <c r="J87" s="680"/>
      <c r="K87" s="680"/>
      <c r="L87" s="680"/>
      <c r="M87" s="680"/>
      <c r="N87" s="680"/>
      <c r="O87" s="680"/>
      <c r="P87" s="680"/>
      <c r="Q87" s="680"/>
      <c r="R87" s="680"/>
      <c r="S87" s="680"/>
    </row>
    <row r="88" spans="1:19">
      <c r="A88" s="680"/>
      <c r="B88" s="680"/>
      <c r="C88" s="680"/>
      <c r="D88" s="680"/>
      <c r="E88" s="680"/>
      <c r="F88" s="680"/>
      <c r="G88" s="680"/>
      <c r="H88" s="680"/>
      <c r="I88" s="680"/>
      <c r="J88" s="680"/>
      <c r="K88" s="680"/>
      <c r="L88" s="680"/>
      <c r="M88" s="680"/>
      <c r="N88" s="680"/>
      <c r="O88" s="680"/>
      <c r="P88" s="680"/>
      <c r="Q88" s="680"/>
      <c r="R88" s="680"/>
      <c r="S88" s="680"/>
    </row>
    <row r="89" spans="1:19">
      <c r="A89" s="680"/>
      <c r="B89" s="680"/>
      <c r="C89" s="680"/>
      <c r="D89" s="680"/>
      <c r="E89" s="680"/>
      <c r="F89" s="680"/>
      <c r="G89" s="680"/>
      <c r="H89" s="680"/>
      <c r="I89" s="680"/>
      <c r="J89" s="680"/>
      <c r="K89" s="680"/>
      <c r="L89" s="680"/>
      <c r="M89" s="680"/>
      <c r="N89" s="680"/>
      <c r="O89" s="680"/>
      <c r="P89" s="680"/>
      <c r="Q89" s="680"/>
      <c r="R89" s="680"/>
      <c r="S89" s="680"/>
    </row>
    <row r="90" spans="1:19">
      <c r="A90" s="680"/>
      <c r="B90" s="680"/>
      <c r="C90" s="680"/>
      <c r="D90" s="680"/>
      <c r="E90" s="680"/>
      <c r="F90" s="680"/>
      <c r="G90" s="680"/>
      <c r="H90" s="680"/>
      <c r="I90" s="680"/>
      <c r="J90" s="680"/>
      <c r="K90" s="680"/>
      <c r="L90" s="680"/>
      <c r="M90" s="680"/>
      <c r="N90" s="680"/>
      <c r="O90" s="680"/>
      <c r="P90" s="680"/>
      <c r="Q90" s="680"/>
      <c r="R90" s="680"/>
      <c r="S90" s="680"/>
    </row>
    <row r="91" spans="1:19">
      <c r="A91" s="680"/>
      <c r="B91" s="680"/>
      <c r="C91" s="680"/>
      <c r="D91" s="680"/>
      <c r="E91" s="680"/>
      <c r="F91" s="680"/>
      <c r="G91" s="680"/>
      <c r="H91" s="680"/>
      <c r="I91" s="680"/>
      <c r="J91" s="680"/>
      <c r="K91" s="680"/>
      <c r="L91" s="680"/>
      <c r="M91" s="680"/>
      <c r="N91" s="680"/>
      <c r="O91" s="680"/>
      <c r="P91" s="680"/>
      <c r="Q91" s="680"/>
      <c r="R91" s="680"/>
      <c r="S91" s="680"/>
    </row>
    <row r="92" spans="1:19">
      <c r="A92" s="680"/>
      <c r="B92" s="680"/>
      <c r="C92" s="680"/>
      <c r="D92" s="680"/>
      <c r="E92" s="680"/>
      <c r="F92" s="680"/>
      <c r="G92" s="680"/>
      <c r="H92" s="680"/>
      <c r="I92" s="680"/>
      <c r="J92" s="680"/>
      <c r="K92" s="680"/>
      <c r="L92" s="680"/>
      <c r="M92" s="680"/>
      <c r="N92" s="680"/>
      <c r="O92" s="680"/>
      <c r="P92" s="680"/>
      <c r="Q92" s="680"/>
      <c r="R92" s="680"/>
      <c r="S92" s="680"/>
    </row>
    <row r="93" spans="1:19">
      <c r="A93" s="680"/>
      <c r="B93" s="680"/>
      <c r="C93" s="680"/>
      <c r="D93" s="680"/>
      <c r="E93" s="680"/>
      <c r="F93" s="680"/>
      <c r="G93" s="680"/>
      <c r="H93" s="680"/>
      <c r="I93" s="680"/>
      <c r="J93" s="680"/>
      <c r="K93" s="680"/>
      <c r="L93" s="680"/>
      <c r="M93" s="680"/>
      <c r="N93" s="680"/>
      <c r="O93" s="680"/>
      <c r="P93" s="680"/>
      <c r="Q93" s="680"/>
      <c r="R93" s="680"/>
      <c r="S93" s="680"/>
    </row>
    <row r="94" spans="1:19">
      <c r="A94" s="680"/>
      <c r="B94" s="680"/>
      <c r="C94" s="680"/>
      <c r="D94" s="680"/>
      <c r="E94" s="680"/>
      <c r="F94" s="680"/>
      <c r="G94" s="680"/>
      <c r="H94" s="680"/>
      <c r="I94" s="680"/>
      <c r="J94" s="680"/>
      <c r="K94" s="680"/>
      <c r="L94" s="680"/>
      <c r="M94" s="680"/>
      <c r="N94" s="680"/>
      <c r="O94" s="680"/>
      <c r="P94" s="680"/>
      <c r="Q94" s="680"/>
      <c r="R94" s="680"/>
      <c r="S94" s="680"/>
    </row>
    <row r="95" spans="1:19">
      <c r="A95" s="680"/>
      <c r="B95" s="680"/>
      <c r="C95" s="680"/>
      <c r="D95" s="680"/>
      <c r="E95" s="680"/>
      <c r="F95" s="680"/>
      <c r="G95" s="680"/>
      <c r="H95" s="680"/>
      <c r="I95" s="680"/>
      <c r="J95" s="680"/>
      <c r="K95" s="680"/>
      <c r="L95" s="680"/>
      <c r="M95" s="680"/>
      <c r="N95" s="680"/>
      <c r="O95" s="680"/>
      <c r="P95" s="680"/>
      <c r="Q95" s="680"/>
      <c r="R95" s="680"/>
      <c r="S95" s="680"/>
    </row>
    <row r="96" spans="1:19">
      <c r="A96" s="680"/>
      <c r="B96" s="680"/>
      <c r="C96" s="680"/>
      <c r="D96" s="680"/>
      <c r="E96" s="680"/>
      <c r="F96" s="680"/>
      <c r="G96" s="680"/>
      <c r="H96" s="680"/>
      <c r="I96" s="680"/>
      <c r="J96" s="680"/>
      <c r="K96" s="680"/>
      <c r="L96" s="680"/>
      <c r="M96" s="680"/>
      <c r="N96" s="680"/>
      <c r="O96" s="680"/>
      <c r="P96" s="680"/>
      <c r="Q96" s="680"/>
      <c r="R96" s="680"/>
      <c r="S96" s="680"/>
    </row>
    <row r="97" spans="1:19">
      <c r="A97" s="680"/>
      <c r="B97" s="680"/>
      <c r="C97" s="680"/>
      <c r="D97" s="680"/>
      <c r="E97" s="680"/>
      <c r="F97" s="680"/>
      <c r="G97" s="680"/>
      <c r="H97" s="680"/>
      <c r="I97" s="680"/>
      <c r="J97" s="680"/>
      <c r="K97" s="680"/>
      <c r="L97" s="680"/>
      <c r="M97" s="680"/>
      <c r="N97" s="680"/>
      <c r="O97" s="680"/>
      <c r="P97" s="680"/>
      <c r="Q97" s="680"/>
      <c r="R97" s="680"/>
      <c r="S97" s="680"/>
    </row>
    <row r="98" spans="1:19">
      <c r="A98" s="680"/>
      <c r="B98" s="680"/>
      <c r="C98" s="680"/>
      <c r="D98" s="680"/>
      <c r="E98" s="680"/>
      <c r="F98" s="680"/>
      <c r="G98" s="680"/>
      <c r="H98" s="680"/>
      <c r="I98" s="680"/>
      <c r="J98" s="680"/>
      <c r="K98" s="680"/>
      <c r="L98" s="680"/>
      <c r="M98" s="680"/>
      <c r="N98" s="680"/>
      <c r="O98" s="680"/>
      <c r="P98" s="680"/>
      <c r="Q98" s="680"/>
      <c r="R98" s="680"/>
      <c r="S98" s="680"/>
    </row>
    <row r="99" spans="1:19">
      <c r="A99" s="680"/>
      <c r="B99" s="680"/>
      <c r="C99" s="680"/>
      <c r="D99" s="680"/>
      <c r="E99" s="680"/>
      <c r="F99" s="680"/>
      <c r="G99" s="680"/>
      <c r="H99" s="680"/>
      <c r="I99" s="680"/>
      <c r="J99" s="680"/>
      <c r="K99" s="680"/>
      <c r="L99" s="680"/>
      <c r="M99" s="680"/>
      <c r="N99" s="680"/>
      <c r="O99" s="680"/>
      <c r="P99" s="680"/>
      <c r="Q99" s="680"/>
      <c r="R99" s="680"/>
      <c r="S99" s="680"/>
    </row>
    <row r="100" spans="1:19">
      <c r="A100" s="680"/>
      <c r="B100" s="680"/>
      <c r="C100" s="680"/>
      <c r="D100" s="680"/>
      <c r="E100" s="680"/>
      <c r="F100" s="680"/>
      <c r="G100" s="680"/>
      <c r="H100" s="680"/>
      <c r="I100" s="680"/>
      <c r="J100" s="680"/>
      <c r="K100" s="680"/>
      <c r="L100" s="680"/>
      <c r="M100" s="680"/>
      <c r="N100" s="680"/>
      <c r="O100" s="680"/>
      <c r="P100" s="680"/>
      <c r="Q100" s="680"/>
      <c r="R100" s="680"/>
      <c r="S100" s="680"/>
    </row>
    <row r="101" spans="1:19">
      <c r="A101" s="680"/>
      <c r="B101" s="680"/>
      <c r="C101" s="680"/>
      <c r="D101" s="680"/>
      <c r="E101" s="680"/>
      <c r="F101" s="680"/>
      <c r="G101" s="680"/>
      <c r="H101" s="680"/>
      <c r="I101" s="680"/>
      <c r="J101" s="680"/>
      <c r="K101" s="680"/>
      <c r="L101" s="680"/>
      <c r="M101" s="680"/>
      <c r="N101" s="680"/>
      <c r="O101" s="680"/>
      <c r="P101" s="680"/>
      <c r="Q101" s="680"/>
      <c r="R101" s="680"/>
      <c r="S101" s="680"/>
    </row>
    <row r="102" spans="1:19">
      <c r="A102" s="680"/>
      <c r="B102" s="680"/>
      <c r="C102" s="680"/>
      <c r="D102" s="680"/>
      <c r="E102" s="680"/>
      <c r="F102" s="680"/>
      <c r="G102" s="680"/>
      <c r="H102" s="680"/>
      <c r="I102" s="680"/>
      <c r="J102" s="680"/>
      <c r="K102" s="680"/>
      <c r="L102" s="680"/>
      <c r="M102" s="680"/>
      <c r="N102" s="680"/>
      <c r="O102" s="680"/>
      <c r="P102" s="680"/>
      <c r="Q102" s="680"/>
      <c r="R102" s="680"/>
      <c r="S102" s="680"/>
    </row>
    <row r="103" spans="1:19">
      <c r="A103" s="680"/>
      <c r="B103" s="680"/>
      <c r="C103" s="680"/>
      <c r="D103" s="680"/>
      <c r="E103" s="680"/>
      <c r="F103" s="680"/>
      <c r="G103" s="680"/>
      <c r="H103" s="680"/>
      <c r="I103" s="680"/>
      <c r="J103" s="680"/>
      <c r="K103" s="680"/>
      <c r="L103" s="680"/>
      <c r="M103" s="680"/>
      <c r="N103" s="680"/>
      <c r="O103" s="680"/>
      <c r="P103" s="680"/>
      <c r="Q103" s="680"/>
      <c r="R103" s="680"/>
      <c r="S103" s="680"/>
    </row>
    <row r="104" spans="1:19">
      <c r="A104" s="680"/>
      <c r="B104" s="680"/>
      <c r="C104" s="680"/>
      <c r="D104" s="680"/>
      <c r="E104" s="680"/>
      <c r="F104" s="680"/>
      <c r="G104" s="680"/>
      <c r="H104" s="680"/>
      <c r="I104" s="680"/>
      <c r="J104" s="680"/>
      <c r="K104" s="680"/>
      <c r="L104" s="680"/>
      <c r="M104" s="680"/>
      <c r="N104" s="680"/>
      <c r="O104" s="680"/>
      <c r="P104" s="680"/>
      <c r="Q104" s="680"/>
      <c r="R104" s="680"/>
      <c r="S104" s="680"/>
    </row>
    <row r="105" spans="1:19">
      <c r="A105" s="680"/>
      <c r="B105" s="680"/>
      <c r="C105" s="680"/>
      <c r="D105" s="680"/>
      <c r="E105" s="680"/>
      <c r="F105" s="680"/>
      <c r="G105" s="680"/>
      <c r="H105" s="680"/>
      <c r="I105" s="680"/>
      <c r="J105" s="680"/>
      <c r="K105" s="680"/>
      <c r="L105" s="680"/>
      <c r="M105" s="680"/>
      <c r="N105" s="680"/>
      <c r="O105" s="680"/>
      <c r="P105" s="680"/>
      <c r="Q105" s="680"/>
      <c r="R105" s="680"/>
      <c r="S105" s="680"/>
    </row>
    <row r="106" spans="1:19">
      <c r="A106" s="680"/>
      <c r="B106" s="680"/>
      <c r="C106" s="680"/>
      <c r="D106" s="680"/>
      <c r="E106" s="680"/>
      <c r="F106" s="680"/>
      <c r="G106" s="680"/>
      <c r="H106" s="680"/>
      <c r="I106" s="680"/>
      <c r="J106" s="680"/>
      <c r="K106" s="680"/>
      <c r="L106" s="680"/>
      <c r="M106" s="680"/>
      <c r="N106" s="680"/>
      <c r="O106" s="680"/>
      <c r="P106" s="680"/>
      <c r="Q106" s="680"/>
      <c r="R106" s="680"/>
      <c r="S106" s="680"/>
    </row>
    <row r="107" spans="1:19">
      <c r="A107" s="680"/>
      <c r="B107" s="680"/>
      <c r="C107" s="680"/>
      <c r="D107" s="680"/>
      <c r="E107" s="680"/>
      <c r="F107" s="680"/>
      <c r="G107" s="680"/>
      <c r="H107" s="680"/>
      <c r="I107" s="680"/>
      <c r="J107" s="680"/>
      <c r="K107" s="680"/>
      <c r="L107" s="680"/>
      <c r="M107" s="680"/>
      <c r="N107" s="680"/>
      <c r="O107" s="680"/>
      <c r="P107" s="680"/>
      <c r="Q107" s="680"/>
      <c r="R107" s="680"/>
      <c r="S107" s="680"/>
    </row>
    <row r="108" spans="1:19">
      <c r="A108" s="680"/>
      <c r="B108" s="680"/>
      <c r="C108" s="680"/>
      <c r="D108" s="680"/>
      <c r="E108" s="680"/>
      <c r="F108" s="680"/>
      <c r="G108" s="680"/>
      <c r="H108" s="680"/>
      <c r="I108" s="680"/>
      <c r="J108" s="680"/>
      <c r="K108" s="680"/>
      <c r="L108" s="680"/>
      <c r="M108" s="680"/>
      <c r="N108" s="680"/>
      <c r="O108" s="680"/>
      <c r="P108" s="680"/>
      <c r="Q108" s="680"/>
      <c r="R108" s="680"/>
      <c r="S108" s="680"/>
    </row>
    <row r="109" spans="1:19">
      <c r="A109" s="680"/>
      <c r="B109" s="680"/>
      <c r="C109" s="680"/>
      <c r="D109" s="680"/>
      <c r="E109" s="680"/>
      <c r="F109" s="680"/>
      <c r="G109" s="680"/>
      <c r="H109" s="680"/>
      <c r="I109" s="680"/>
      <c r="J109" s="680"/>
      <c r="K109" s="680"/>
      <c r="L109" s="680"/>
      <c r="M109" s="680"/>
      <c r="N109" s="680"/>
      <c r="O109" s="680"/>
      <c r="P109" s="680"/>
      <c r="Q109" s="680"/>
      <c r="R109" s="680"/>
      <c r="S109" s="680"/>
    </row>
    <row r="110" spans="1:19">
      <c r="A110" s="680"/>
      <c r="B110" s="680"/>
      <c r="C110" s="680"/>
      <c r="D110" s="680"/>
      <c r="E110" s="680"/>
      <c r="F110" s="680"/>
      <c r="G110" s="680"/>
      <c r="H110" s="680"/>
      <c r="I110" s="680"/>
      <c r="J110" s="680"/>
      <c r="K110" s="680"/>
      <c r="L110" s="680"/>
      <c r="M110" s="680"/>
      <c r="N110" s="680"/>
      <c r="O110" s="680"/>
      <c r="P110" s="680"/>
      <c r="Q110" s="680"/>
      <c r="R110" s="680"/>
      <c r="S110" s="680"/>
    </row>
    <row r="111" spans="1:19">
      <c r="A111" s="680"/>
      <c r="B111" s="680"/>
      <c r="C111" s="680"/>
      <c r="D111" s="680"/>
      <c r="E111" s="680"/>
      <c r="F111" s="680"/>
      <c r="G111" s="680"/>
      <c r="H111" s="680"/>
      <c r="I111" s="680"/>
      <c r="J111" s="680"/>
      <c r="K111" s="680"/>
      <c r="L111" s="680"/>
      <c r="M111" s="680"/>
      <c r="N111" s="680"/>
      <c r="O111" s="680"/>
      <c r="P111" s="680"/>
      <c r="Q111" s="680"/>
      <c r="R111" s="680"/>
      <c r="S111" s="680"/>
    </row>
    <row r="112" spans="1:19">
      <c r="A112" s="680"/>
      <c r="B112" s="680"/>
      <c r="C112" s="680"/>
      <c r="D112" s="680"/>
      <c r="E112" s="680"/>
      <c r="F112" s="680"/>
      <c r="G112" s="680"/>
      <c r="H112" s="680"/>
      <c r="I112" s="680"/>
      <c r="J112" s="680"/>
      <c r="K112" s="680"/>
      <c r="L112" s="680"/>
      <c r="M112" s="680"/>
      <c r="N112" s="680"/>
      <c r="O112" s="680"/>
      <c r="P112" s="680"/>
      <c r="Q112" s="680"/>
      <c r="R112" s="680"/>
      <c r="S112" s="680"/>
    </row>
    <row r="113" spans="1:19">
      <c r="A113" s="680"/>
      <c r="B113" s="680"/>
      <c r="C113" s="680"/>
      <c r="D113" s="680"/>
      <c r="E113" s="680"/>
      <c r="F113" s="680"/>
      <c r="G113" s="680"/>
      <c r="H113" s="680"/>
      <c r="I113" s="680"/>
      <c r="J113" s="680"/>
      <c r="K113" s="680"/>
      <c r="L113" s="680"/>
      <c r="M113" s="680"/>
      <c r="N113" s="680"/>
      <c r="O113" s="680"/>
      <c r="P113" s="680"/>
      <c r="Q113" s="680"/>
      <c r="R113" s="680"/>
      <c r="S113" s="680"/>
    </row>
    <row r="114" spans="1:19">
      <c r="A114" s="680"/>
      <c r="B114" s="680"/>
      <c r="C114" s="680"/>
      <c r="D114" s="680"/>
      <c r="E114" s="680"/>
      <c r="F114" s="680"/>
      <c r="G114" s="680"/>
      <c r="H114" s="680"/>
      <c r="I114" s="680"/>
      <c r="J114" s="680"/>
      <c r="K114" s="680"/>
      <c r="L114" s="680"/>
      <c r="M114" s="680"/>
      <c r="N114" s="680"/>
      <c r="O114" s="680"/>
      <c r="P114" s="680"/>
      <c r="Q114" s="680"/>
      <c r="R114" s="680"/>
      <c r="S114" s="680"/>
    </row>
    <row r="115" spans="1:19">
      <c r="A115" s="680"/>
      <c r="B115" s="680"/>
      <c r="C115" s="680"/>
      <c r="D115" s="680"/>
      <c r="E115" s="680"/>
      <c r="F115" s="680"/>
      <c r="G115" s="680"/>
      <c r="H115" s="680"/>
      <c r="I115" s="680"/>
      <c r="J115" s="680"/>
      <c r="K115" s="680"/>
      <c r="L115" s="680"/>
      <c r="M115" s="680"/>
      <c r="N115" s="680"/>
      <c r="O115" s="680"/>
      <c r="P115" s="680"/>
      <c r="Q115" s="680"/>
      <c r="R115" s="680"/>
      <c r="S115" s="680"/>
    </row>
    <row r="116" spans="1:19">
      <c r="A116" s="680"/>
      <c r="B116" s="680"/>
      <c r="C116" s="680"/>
      <c r="D116" s="680"/>
      <c r="E116" s="680"/>
      <c r="F116" s="680"/>
      <c r="G116" s="680"/>
      <c r="H116" s="680"/>
      <c r="I116" s="680"/>
      <c r="J116" s="680"/>
      <c r="K116" s="680"/>
      <c r="L116" s="680"/>
      <c r="M116" s="680"/>
      <c r="N116" s="680"/>
      <c r="O116" s="680"/>
      <c r="P116" s="680"/>
      <c r="Q116" s="680"/>
      <c r="R116" s="680"/>
      <c r="S116" s="680"/>
    </row>
    <row r="117" spans="1:19">
      <c r="A117" s="680"/>
      <c r="B117" s="680"/>
      <c r="C117" s="680"/>
      <c r="D117" s="680"/>
      <c r="E117" s="680"/>
      <c r="F117" s="680"/>
      <c r="G117" s="680"/>
      <c r="H117" s="680"/>
      <c r="I117" s="680"/>
      <c r="J117" s="680"/>
      <c r="K117" s="680"/>
      <c r="L117" s="680"/>
      <c r="M117" s="680"/>
      <c r="N117" s="680"/>
      <c r="O117" s="680"/>
      <c r="P117" s="680"/>
      <c r="Q117" s="680"/>
      <c r="R117" s="680"/>
      <c r="S117" s="680"/>
    </row>
    <row r="118" spans="1:19">
      <c r="A118" s="680"/>
      <c r="B118" s="680"/>
      <c r="C118" s="680"/>
      <c r="D118" s="680"/>
      <c r="E118" s="680"/>
      <c r="F118" s="680"/>
      <c r="G118" s="680"/>
      <c r="H118" s="680"/>
      <c r="I118" s="680"/>
      <c r="J118" s="680"/>
      <c r="K118" s="680"/>
      <c r="L118" s="680"/>
      <c r="M118" s="680"/>
      <c r="N118" s="680"/>
      <c r="O118" s="680"/>
      <c r="P118" s="680"/>
      <c r="Q118" s="680"/>
      <c r="R118" s="680"/>
      <c r="S118" s="680"/>
    </row>
    <row r="119" spans="1:19">
      <c r="A119" s="680"/>
      <c r="B119" s="680"/>
      <c r="C119" s="680"/>
      <c r="D119" s="680"/>
      <c r="E119" s="680"/>
      <c r="F119" s="680"/>
      <c r="G119" s="680"/>
      <c r="H119" s="680"/>
      <c r="I119" s="680"/>
      <c r="J119" s="680"/>
      <c r="K119" s="680"/>
      <c r="L119" s="680"/>
      <c r="M119" s="680"/>
      <c r="N119" s="680"/>
      <c r="O119" s="680"/>
      <c r="P119" s="680"/>
      <c r="Q119" s="680"/>
      <c r="R119" s="680"/>
      <c r="S119" s="680"/>
    </row>
    <row r="120" spans="1:19">
      <c r="A120" s="680"/>
      <c r="B120" s="680"/>
      <c r="C120" s="680"/>
      <c r="D120" s="680"/>
      <c r="E120" s="680"/>
      <c r="F120" s="680"/>
      <c r="G120" s="680"/>
      <c r="H120" s="680"/>
      <c r="I120" s="680"/>
      <c r="J120" s="680"/>
      <c r="K120" s="680"/>
      <c r="L120" s="680"/>
      <c r="M120" s="680"/>
      <c r="N120" s="680"/>
      <c r="O120" s="680"/>
      <c r="P120" s="680"/>
      <c r="Q120" s="680"/>
      <c r="R120" s="680"/>
      <c r="S120" s="680"/>
    </row>
    <row r="121" spans="1:19">
      <c r="A121" s="680"/>
      <c r="B121" s="680"/>
      <c r="C121" s="680"/>
      <c r="D121" s="680"/>
      <c r="E121" s="680"/>
      <c r="F121" s="680"/>
      <c r="G121" s="680"/>
      <c r="H121" s="680"/>
      <c r="I121" s="680"/>
      <c r="J121" s="680"/>
      <c r="K121" s="680"/>
      <c r="L121" s="680"/>
      <c r="M121" s="680"/>
      <c r="N121" s="680"/>
      <c r="O121" s="680"/>
      <c r="P121" s="680"/>
      <c r="Q121" s="680"/>
      <c r="R121" s="680"/>
      <c r="S121" s="680"/>
    </row>
    <row r="122" spans="1:19">
      <c r="A122" s="680"/>
      <c r="B122" s="680"/>
      <c r="C122" s="680"/>
      <c r="D122" s="680"/>
      <c r="E122" s="680"/>
      <c r="F122" s="680"/>
      <c r="G122" s="680"/>
      <c r="H122" s="680"/>
      <c r="I122" s="680"/>
      <c r="J122" s="680"/>
      <c r="K122" s="680"/>
      <c r="L122" s="680"/>
      <c r="M122" s="680"/>
      <c r="N122" s="680"/>
      <c r="O122" s="680"/>
      <c r="P122" s="680"/>
      <c r="Q122" s="680"/>
      <c r="R122" s="680"/>
      <c r="S122" s="680"/>
    </row>
    <row r="123" spans="1:19">
      <c r="A123" s="680"/>
      <c r="B123" s="680"/>
      <c r="C123" s="680"/>
      <c r="D123" s="680"/>
      <c r="E123" s="680"/>
      <c r="F123" s="680"/>
      <c r="G123" s="680"/>
      <c r="H123" s="680"/>
      <c r="I123" s="680"/>
      <c r="J123" s="680"/>
      <c r="K123" s="680"/>
      <c r="L123" s="680"/>
      <c r="M123" s="680"/>
      <c r="N123" s="680"/>
      <c r="O123" s="680"/>
      <c r="P123" s="680"/>
      <c r="Q123" s="680"/>
      <c r="R123" s="680"/>
      <c r="S123" s="680"/>
    </row>
    <row r="124" spans="1:19">
      <c r="A124" s="680"/>
      <c r="B124" s="680"/>
      <c r="C124" s="680"/>
      <c r="D124" s="680"/>
      <c r="E124" s="680"/>
      <c r="F124" s="680"/>
      <c r="G124" s="680"/>
      <c r="H124" s="680"/>
      <c r="I124" s="680"/>
      <c r="J124" s="680"/>
      <c r="K124" s="680"/>
      <c r="L124" s="680"/>
      <c r="M124" s="680"/>
      <c r="N124" s="680"/>
      <c r="O124" s="680"/>
      <c r="P124" s="680"/>
      <c r="Q124" s="680"/>
      <c r="R124" s="680"/>
      <c r="S124" s="680"/>
    </row>
    <row r="125" spans="1:19">
      <c r="A125" s="680"/>
      <c r="B125" s="680"/>
      <c r="C125" s="680"/>
      <c r="D125" s="680"/>
      <c r="E125" s="680"/>
      <c r="F125" s="680"/>
      <c r="G125" s="680"/>
      <c r="H125" s="680"/>
      <c r="I125" s="680"/>
      <c r="J125" s="680"/>
      <c r="K125" s="680"/>
      <c r="L125" s="680"/>
      <c r="M125" s="680"/>
      <c r="N125" s="680"/>
      <c r="O125" s="680"/>
      <c r="P125" s="680"/>
      <c r="Q125" s="680"/>
      <c r="R125" s="680"/>
      <c r="S125" s="680"/>
    </row>
    <row r="126" spans="1:19">
      <c r="A126" s="680"/>
      <c r="B126" s="680"/>
      <c r="C126" s="680"/>
      <c r="D126" s="680"/>
      <c r="E126" s="680"/>
      <c r="F126" s="680"/>
      <c r="G126" s="680"/>
      <c r="H126" s="680"/>
      <c r="I126" s="680"/>
      <c r="J126" s="680"/>
      <c r="K126" s="680"/>
      <c r="L126" s="680"/>
      <c r="M126" s="680"/>
      <c r="N126" s="680"/>
      <c r="O126" s="680"/>
      <c r="P126" s="680"/>
      <c r="Q126" s="680"/>
      <c r="R126" s="680"/>
      <c r="S126" s="680"/>
    </row>
    <row r="127" spans="1:19">
      <c r="A127" s="680"/>
      <c r="B127" s="680"/>
      <c r="C127" s="680"/>
      <c r="D127" s="680"/>
      <c r="E127" s="680"/>
      <c r="F127" s="680"/>
      <c r="G127" s="680"/>
      <c r="H127" s="680"/>
      <c r="I127" s="680"/>
      <c r="J127" s="680"/>
      <c r="K127" s="680"/>
      <c r="L127" s="680"/>
      <c r="M127" s="680"/>
      <c r="N127" s="680"/>
      <c r="O127" s="680"/>
      <c r="P127" s="680"/>
      <c r="Q127" s="680"/>
      <c r="R127" s="680"/>
      <c r="S127" s="680"/>
    </row>
    <row r="128" spans="1:19">
      <c r="A128" s="680"/>
      <c r="B128" s="680"/>
      <c r="C128" s="680"/>
      <c r="D128" s="680"/>
      <c r="E128" s="680"/>
      <c r="F128" s="680"/>
      <c r="G128" s="680"/>
      <c r="H128" s="680"/>
      <c r="I128" s="680"/>
      <c r="J128" s="680"/>
      <c r="K128" s="680"/>
      <c r="L128" s="680"/>
      <c r="M128" s="680"/>
      <c r="N128" s="680"/>
      <c r="O128" s="680"/>
      <c r="P128" s="680"/>
      <c r="Q128" s="680"/>
      <c r="R128" s="680"/>
      <c r="S128" s="680"/>
    </row>
    <row r="129" spans="1:19">
      <c r="A129" s="680"/>
      <c r="B129" s="680"/>
      <c r="C129" s="680"/>
      <c r="D129" s="680"/>
      <c r="E129" s="680"/>
      <c r="F129" s="680"/>
      <c r="G129" s="680"/>
      <c r="H129" s="680"/>
      <c r="I129" s="680"/>
      <c r="J129" s="680"/>
      <c r="K129" s="680"/>
      <c r="L129" s="680"/>
      <c r="M129" s="680"/>
      <c r="N129" s="680"/>
      <c r="O129" s="680"/>
      <c r="P129" s="680"/>
      <c r="Q129" s="680"/>
      <c r="R129" s="680"/>
      <c r="S129" s="680"/>
    </row>
    <row r="130" spans="1:19">
      <c r="A130" s="680"/>
      <c r="B130" s="680"/>
      <c r="C130" s="680"/>
      <c r="D130" s="680"/>
      <c r="E130" s="680"/>
      <c r="F130" s="680"/>
      <c r="G130" s="680"/>
      <c r="H130" s="680"/>
      <c r="I130" s="680"/>
      <c r="J130" s="680"/>
      <c r="K130" s="680"/>
      <c r="L130" s="680"/>
      <c r="M130" s="680"/>
      <c r="N130" s="680"/>
      <c r="O130" s="680"/>
      <c r="P130" s="680"/>
      <c r="Q130" s="680"/>
      <c r="R130" s="680"/>
      <c r="S130" s="680"/>
    </row>
    <row r="131" spans="1:19">
      <c r="A131" s="680"/>
      <c r="B131" s="680"/>
      <c r="C131" s="680"/>
      <c r="D131" s="680"/>
      <c r="E131" s="680"/>
      <c r="F131" s="680"/>
      <c r="G131" s="680"/>
      <c r="H131" s="680"/>
      <c r="I131" s="680"/>
      <c r="J131" s="680"/>
      <c r="K131" s="680"/>
      <c r="L131" s="680"/>
      <c r="M131" s="680"/>
      <c r="N131" s="680"/>
      <c r="O131" s="680"/>
      <c r="P131" s="680"/>
      <c r="Q131" s="680"/>
      <c r="R131" s="680"/>
      <c r="S131" s="680"/>
    </row>
    <row r="132" spans="1:19">
      <c r="A132" s="680"/>
      <c r="B132" s="680"/>
      <c r="C132" s="680"/>
      <c r="D132" s="680"/>
      <c r="E132" s="680"/>
      <c r="F132" s="680"/>
      <c r="G132" s="680"/>
      <c r="H132" s="680"/>
      <c r="I132" s="680"/>
      <c r="J132" s="680"/>
      <c r="K132" s="680"/>
      <c r="L132" s="680"/>
      <c r="M132" s="680"/>
      <c r="N132" s="680"/>
      <c r="O132" s="680"/>
      <c r="P132" s="680"/>
      <c r="Q132" s="680"/>
      <c r="R132" s="680"/>
      <c r="S132" s="680"/>
    </row>
    <row r="133" spans="1:19">
      <c r="A133" s="680"/>
      <c r="B133" s="680"/>
      <c r="C133" s="680"/>
      <c r="D133" s="680"/>
      <c r="E133" s="680"/>
      <c r="F133" s="680"/>
      <c r="G133" s="680"/>
      <c r="H133" s="680"/>
      <c r="I133" s="680"/>
      <c r="J133" s="680"/>
      <c r="K133" s="680"/>
      <c r="L133" s="680"/>
      <c r="M133" s="680"/>
      <c r="N133" s="680"/>
      <c r="O133" s="680"/>
      <c r="P133" s="680"/>
      <c r="Q133" s="680"/>
      <c r="R133" s="680"/>
      <c r="S133" s="680"/>
    </row>
    <row r="134" spans="1:19">
      <c r="A134" s="680"/>
      <c r="B134" s="680"/>
      <c r="C134" s="680"/>
      <c r="D134" s="680"/>
      <c r="E134" s="680"/>
      <c r="F134" s="680"/>
      <c r="G134" s="680"/>
      <c r="H134" s="680"/>
      <c r="I134" s="680"/>
      <c r="J134" s="680"/>
      <c r="K134" s="680"/>
      <c r="L134" s="680"/>
      <c r="M134" s="680"/>
      <c r="N134" s="680"/>
      <c r="O134" s="680"/>
      <c r="P134" s="680"/>
      <c r="Q134" s="680"/>
      <c r="R134" s="680"/>
      <c r="S134" s="680"/>
    </row>
    <row r="135" spans="1:19">
      <c r="A135" s="680"/>
      <c r="B135" s="680"/>
      <c r="C135" s="680"/>
      <c r="D135" s="680"/>
      <c r="E135" s="680"/>
      <c r="F135" s="680"/>
      <c r="G135" s="680"/>
      <c r="H135" s="680"/>
      <c r="I135" s="680"/>
      <c r="J135" s="680"/>
      <c r="K135" s="680"/>
      <c r="L135" s="680"/>
      <c r="M135" s="680"/>
      <c r="N135" s="680"/>
      <c r="O135" s="680"/>
      <c r="P135" s="680"/>
      <c r="Q135" s="680"/>
      <c r="R135" s="680"/>
      <c r="S135" s="680"/>
    </row>
    <row r="136" spans="1:19">
      <c r="A136" s="680"/>
      <c r="B136" s="680"/>
      <c r="C136" s="680"/>
      <c r="D136" s="680"/>
      <c r="E136" s="680"/>
      <c r="F136" s="680"/>
      <c r="G136" s="680"/>
      <c r="H136" s="680"/>
      <c r="I136" s="680"/>
      <c r="J136" s="680"/>
      <c r="K136" s="680"/>
      <c r="L136" s="680"/>
      <c r="M136" s="680"/>
      <c r="N136" s="680"/>
      <c r="O136" s="680"/>
      <c r="P136" s="680"/>
      <c r="Q136" s="680"/>
      <c r="R136" s="680"/>
      <c r="S136" s="680"/>
    </row>
    <row r="137" spans="1:19">
      <c r="A137" s="680"/>
      <c r="B137" s="680"/>
      <c r="C137" s="680"/>
      <c r="D137" s="680"/>
      <c r="E137" s="680"/>
      <c r="F137" s="680"/>
      <c r="G137" s="680"/>
      <c r="H137" s="680"/>
      <c r="I137" s="680"/>
      <c r="J137" s="680"/>
      <c r="K137" s="680"/>
      <c r="L137" s="680"/>
      <c r="M137" s="680"/>
      <c r="N137" s="680"/>
      <c r="O137" s="680"/>
      <c r="P137" s="680"/>
      <c r="Q137" s="680"/>
      <c r="R137" s="680"/>
      <c r="S137" s="680"/>
    </row>
    <row r="138" spans="1:19">
      <c r="A138" s="680"/>
      <c r="B138" s="680"/>
      <c r="C138" s="680"/>
      <c r="D138" s="680"/>
      <c r="E138" s="680"/>
      <c r="F138" s="680"/>
      <c r="G138" s="680"/>
      <c r="H138" s="680"/>
      <c r="I138" s="680"/>
      <c r="J138" s="680"/>
      <c r="K138" s="680"/>
      <c r="L138" s="680"/>
      <c r="M138" s="680"/>
      <c r="N138" s="680"/>
      <c r="O138" s="680"/>
      <c r="P138" s="680"/>
      <c r="Q138" s="680"/>
      <c r="R138" s="680"/>
      <c r="S138" s="680"/>
    </row>
    <row r="139" spans="1:19">
      <c r="A139" s="680"/>
      <c r="B139" s="680"/>
      <c r="C139" s="680"/>
      <c r="D139" s="680"/>
      <c r="E139" s="680"/>
      <c r="F139" s="680"/>
      <c r="G139" s="680"/>
      <c r="H139" s="680"/>
      <c r="I139" s="680"/>
      <c r="J139" s="680"/>
      <c r="K139" s="680"/>
      <c r="L139" s="680"/>
      <c r="M139" s="680"/>
      <c r="N139" s="680"/>
      <c r="O139" s="680"/>
      <c r="P139" s="680"/>
      <c r="Q139" s="680"/>
      <c r="R139" s="680"/>
      <c r="S139" s="680"/>
    </row>
    <row r="140" spans="1:19">
      <c r="A140" s="680"/>
      <c r="B140" s="680"/>
      <c r="C140" s="680"/>
      <c r="D140" s="680"/>
      <c r="E140" s="680"/>
      <c r="F140" s="680"/>
      <c r="G140" s="680"/>
      <c r="H140" s="680"/>
      <c r="I140" s="680"/>
      <c r="J140" s="680"/>
      <c r="K140" s="680"/>
      <c r="L140" s="680"/>
      <c r="M140" s="680"/>
      <c r="N140" s="680"/>
      <c r="O140" s="680"/>
      <c r="P140" s="680"/>
      <c r="Q140" s="680"/>
      <c r="R140" s="680"/>
      <c r="S140" s="680"/>
    </row>
    <row r="141" spans="1:19">
      <c r="A141" s="680"/>
      <c r="B141" s="680"/>
      <c r="C141" s="680"/>
      <c r="D141" s="680"/>
      <c r="E141" s="680"/>
      <c r="F141" s="680"/>
      <c r="G141" s="680"/>
      <c r="H141" s="680"/>
      <c r="I141" s="680"/>
      <c r="J141" s="680"/>
      <c r="K141" s="680"/>
      <c r="L141" s="680"/>
      <c r="M141" s="680"/>
      <c r="N141" s="680"/>
      <c r="O141" s="680"/>
      <c r="P141" s="680"/>
      <c r="Q141" s="680"/>
      <c r="R141" s="680"/>
      <c r="S141" s="680"/>
    </row>
    <row r="142" spans="1:19">
      <c r="A142" s="680"/>
      <c r="B142" s="680"/>
      <c r="C142" s="680"/>
      <c r="D142" s="680"/>
      <c r="E142" s="680"/>
      <c r="F142" s="680"/>
      <c r="G142" s="680"/>
      <c r="H142" s="680"/>
      <c r="I142" s="680"/>
      <c r="J142" s="680"/>
      <c r="K142" s="680"/>
      <c r="L142" s="680"/>
      <c r="M142" s="680"/>
      <c r="N142" s="680"/>
      <c r="O142" s="680"/>
      <c r="P142" s="680"/>
      <c r="Q142" s="680"/>
      <c r="R142" s="680"/>
      <c r="S142" s="680"/>
    </row>
    <row r="143" spans="1:19">
      <c r="A143" s="680"/>
      <c r="B143" s="680"/>
      <c r="C143" s="680"/>
      <c r="D143" s="680"/>
      <c r="E143" s="680"/>
      <c r="F143" s="680"/>
      <c r="G143" s="680"/>
      <c r="H143" s="680"/>
      <c r="I143" s="680"/>
      <c r="J143" s="680"/>
      <c r="K143" s="680"/>
      <c r="L143" s="680"/>
      <c r="M143" s="680"/>
      <c r="N143" s="680"/>
      <c r="O143" s="680"/>
      <c r="P143" s="680"/>
      <c r="Q143" s="680"/>
      <c r="R143" s="680"/>
      <c r="S143" s="680"/>
    </row>
    <row r="144" spans="1:19">
      <c r="A144" s="680"/>
      <c r="B144" s="680"/>
      <c r="C144" s="680"/>
      <c r="D144" s="680"/>
      <c r="E144" s="680"/>
      <c r="F144" s="680"/>
      <c r="G144" s="680"/>
      <c r="H144" s="680"/>
      <c r="I144" s="680"/>
      <c r="J144" s="680"/>
      <c r="K144" s="680"/>
      <c r="L144" s="680"/>
      <c r="M144" s="680"/>
      <c r="N144" s="680"/>
      <c r="O144" s="680"/>
      <c r="P144" s="680"/>
      <c r="Q144" s="680"/>
      <c r="R144" s="680"/>
      <c r="S144" s="680"/>
    </row>
    <row r="145" spans="1:19">
      <c r="A145" s="680"/>
      <c r="B145" s="680"/>
      <c r="C145" s="680"/>
      <c r="D145" s="680"/>
      <c r="E145" s="680"/>
      <c r="F145" s="680"/>
      <c r="G145" s="680"/>
      <c r="H145" s="680"/>
      <c r="I145" s="680"/>
      <c r="J145" s="680"/>
      <c r="K145" s="680"/>
      <c r="L145" s="680"/>
      <c r="M145" s="680"/>
      <c r="N145" s="680"/>
      <c r="O145" s="680"/>
      <c r="P145" s="680"/>
      <c r="Q145" s="680"/>
      <c r="R145" s="680"/>
      <c r="S145" s="680"/>
    </row>
    <row r="146" spans="1:19">
      <c r="A146" s="680"/>
      <c r="B146" s="680"/>
      <c r="C146" s="680"/>
      <c r="D146" s="680"/>
      <c r="E146" s="680"/>
      <c r="F146" s="680"/>
      <c r="G146" s="680"/>
      <c r="H146" s="680"/>
      <c r="I146" s="680"/>
      <c r="J146" s="680"/>
      <c r="K146" s="680"/>
      <c r="L146" s="680"/>
      <c r="M146" s="680"/>
      <c r="N146" s="680"/>
      <c r="O146" s="680"/>
      <c r="P146" s="680"/>
      <c r="Q146" s="680"/>
      <c r="R146" s="680"/>
      <c r="S146" s="680"/>
    </row>
    <row r="147" spans="1:19">
      <c r="A147" s="680"/>
      <c r="B147" s="680"/>
      <c r="C147" s="680"/>
      <c r="D147" s="680"/>
      <c r="E147" s="680"/>
      <c r="F147" s="680"/>
      <c r="G147" s="680"/>
      <c r="H147" s="680"/>
      <c r="I147" s="680"/>
      <c r="J147" s="680"/>
      <c r="K147" s="680"/>
      <c r="L147" s="680"/>
      <c r="M147" s="680"/>
      <c r="N147" s="680"/>
      <c r="O147" s="680"/>
      <c r="P147" s="680"/>
      <c r="Q147" s="680"/>
      <c r="R147" s="680"/>
      <c r="S147" s="680"/>
    </row>
    <row r="148" spans="1:19">
      <c r="A148" s="680"/>
      <c r="B148" s="680"/>
      <c r="C148" s="680"/>
      <c r="D148" s="680"/>
      <c r="E148" s="680"/>
      <c r="F148" s="680"/>
      <c r="G148" s="680"/>
      <c r="H148" s="680"/>
      <c r="I148" s="680"/>
      <c r="J148" s="680"/>
      <c r="K148" s="680"/>
      <c r="L148" s="680"/>
      <c r="M148" s="680"/>
      <c r="N148" s="680"/>
      <c r="O148" s="680"/>
      <c r="P148" s="680"/>
      <c r="Q148" s="680"/>
      <c r="R148" s="680"/>
      <c r="S148" s="680"/>
    </row>
    <row r="149" spans="1:19">
      <c r="A149" s="680"/>
      <c r="B149" s="680"/>
      <c r="C149" s="680"/>
      <c r="D149" s="680"/>
      <c r="E149" s="680"/>
      <c r="F149" s="680"/>
      <c r="G149" s="680"/>
      <c r="H149" s="680"/>
      <c r="I149" s="680"/>
      <c r="J149" s="680"/>
      <c r="K149" s="680"/>
      <c r="L149" s="680"/>
      <c r="M149" s="680"/>
      <c r="N149" s="680"/>
      <c r="O149" s="680"/>
      <c r="P149" s="680"/>
      <c r="Q149" s="680"/>
      <c r="R149" s="680"/>
      <c r="S149" s="680"/>
    </row>
    <row r="150" spans="1:19">
      <c r="A150" s="680"/>
      <c r="B150" s="680"/>
      <c r="C150" s="680"/>
      <c r="D150" s="680"/>
      <c r="E150" s="680"/>
      <c r="F150" s="680"/>
      <c r="G150" s="680"/>
      <c r="H150" s="680"/>
      <c r="I150" s="680"/>
      <c r="J150" s="680"/>
      <c r="K150" s="680"/>
      <c r="L150" s="680"/>
      <c r="M150" s="680"/>
      <c r="N150" s="680"/>
      <c r="O150" s="680"/>
      <c r="P150" s="680"/>
      <c r="Q150" s="680"/>
      <c r="R150" s="680"/>
      <c r="S150" s="680"/>
    </row>
    <row r="151" spans="1:19">
      <c r="A151" s="680"/>
      <c r="B151" s="680"/>
      <c r="C151" s="680"/>
      <c r="D151" s="680"/>
      <c r="E151" s="680"/>
      <c r="F151" s="680"/>
      <c r="G151" s="680"/>
      <c r="H151" s="680"/>
      <c r="I151" s="680"/>
      <c r="J151" s="680"/>
      <c r="K151" s="680"/>
      <c r="L151" s="680"/>
      <c r="M151" s="680"/>
      <c r="N151" s="680"/>
      <c r="O151" s="680"/>
      <c r="P151" s="680"/>
      <c r="Q151" s="680"/>
      <c r="R151" s="680"/>
      <c r="S151" s="680"/>
    </row>
    <row r="152" spans="1:19">
      <c r="A152" s="680"/>
      <c r="B152" s="680"/>
      <c r="C152" s="680"/>
      <c r="D152" s="680"/>
      <c r="E152" s="680"/>
      <c r="F152" s="680"/>
      <c r="G152" s="680"/>
      <c r="H152" s="680"/>
      <c r="I152" s="680"/>
      <c r="J152" s="680"/>
      <c r="K152" s="680"/>
      <c r="L152" s="680"/>
      <c r="M152" s="680"/>
      <c r="N152" s="680"/>
      <c r="O152" s="680"/>
      <c r="P152" s="680"/>
      <c r="Q152" s="680"/>
      <c r="R152" s="680"/>
      <c r="S152" s="680"/>
    </row>
    <row r="153" spans="1:19">
      <c r="A153" s="680"/>
      <c r="B153" s="680"/>
      <c r="C153" s="680"/>
      <c r="D153" s="680"/>
      <c r="E153" s="680"/>
      <c r="F153" s="680"/>
      <c r="G153" s="680"/>
      <c r="H153" s="680"/>
      <c r="I153" s="680"/>
      <c r="J153" s="680"/>
      <c r="K153" s="680"/>
      <c r="L153" s="680"/>
      <c r="M153" s="680"/>
      <c r="N153" s="680"/>
      <c r="O153" s="680"/>
      <c r="P153" s="680"/>
      <c r="Q153" s="680"/>
      <c r="R153" s="680"/>
      <c r="S153" s="680"/>
    </row>
    <row r="154" spans="1:19">
      <c r="A154" s="680"/>
      <c r="B154" s="680"/>
      <c r="C154" s="680"/>
      <c r="D154" s="680"/>
      <c r="E154" s="680"/>
      <c r="F154" s="680"/>
      <c r="G154" s="680"/>
      <c r="H154" s="680"/>
      <c r="I154" s="680"/>
      <c r="J154" s="680"/>
      <c r="K154" s="680"/>
      <c r="L154" s="680"/>
      <c r="M154" s="680"/>
      <c r="N154" s="680"/>
      <c r="O154" s="680"/>
      <c r="P154" s="680"/>
      <c r="Q154" s="680"/>
      <c r="R154" s="680"/>
      <c r="S154" s="680"/>
    </row>
    <row r="155" spans="1:19">
      <c r="A155" s="680"/>
      <c r="B155" s="680"/>
      <c r="C155" s="680"/>
      <c r="D155" s="680"/>
      <c r="E155" s="680"/>
      <c r="F155" s="680"/>
      <c r="G155" s="680"/>
      <c r="H155" s="680"/>
      <c r="I155" s="680"/>
      <c r="J155" s="680"/>
      <c r="K155" s="680"/>
      <c r="L155" s="680"/>
      <c r="M155" s="680"/>
      <c r="N155" s="680"/>
      <c r="O155" s="680"/>
      <c r="P155" s="680"/>
      <c r="Q155" s="680"/>
      <c r="R155" s="680"/>
      <c r="S155" s="680"/>
    </row>
    <row r="156" spans="1:19">
      <c r="A156" s="680"/>
      <c r="B156" s="680"/>
      <c r="C156" s="680"/>
      <c r="D156" s="680"/>
      <c r="E156" s="680"/>
      <c r="F156" s="680"/>
      <c r="G156" s="680"/>
      <c r="H156" s="680"/>
      <c r="I156" s="680"/>
      <c r="J156" s="680"/>
      <c r="K156" s="680"/>
      <c r="L156" s="680"/>
      <c r="M156" s="680"/>
      <c r="N156" s="680"/>
      <c r="O156" s="680"/>
      <c r="P156" s="680"/>
      <c r="Q156" s="680"/>
      <c r="R156" s="680"/>
      <c r="S156" s="680"/>
    </row>
    <row r="157" spans="1:19">
      <c r="A157" s="680"/>
      <c r="B157" s="680"/>
      <c r="C157" s="680"/>
      <c r="D157" s="680"/>
      <c r="E157" s="680"/>
      <c r="F157" s="680"/>
      <c r="G157" s="680"/>
      <c r="H157" s="680"/>
      <c r="I157" s="680"/>
      <c r="J157" s="680"/>
      <c r="K157" s="680"/>
      <c r="L157" s="680"/>
      <c r="M157" s="680"/>
      <c r="N157" s="680"/>
      <c r="O157" s="680"/>
      <c r="P157" s="680"/>
      <c r="Q157" s="680"/>
      <c r="R157" s="680"/>
      <c r="S157" s="680"/>
    </row>
    <row r="158" spans="1:19">
      <c r="A158" s="680"/>
      <c r="B158" s="680"/>
      <c r="C158" s="680"/>
      <c r="D158" s="680"/>
      <c r="E158" s="680"/>
      <c r="F158" s="680"/>
      <c r="G158" s="680"/>
      <c r="H158" s="680"/>
      <c r="I158" s="680"/>
      <c r="J158" s="680"/>
      <c r="K158" s="680"/>
      <c r="L158" s="680"/>
      <c r="M158" s="680"/>
      <c r="N158" s="680"/>
      <c r="O158" s="680"/>
      <c r="P158" s="680"/>
      <c r="Q158" s="680"/>
      <c r="R158" s="680"/>
      <c r="S158" s="680"/>
    </row>
    <row r="159" spans="1:19">
      <c r="A159" s="680"/>
      <c r="B159" s="680"/>
      <c r="C159" s="680"/>
      <c r="D159" s="680"/>
      <c r="E159" s="680"/>
      <c r="F159" s="680"/>
      <c r="G159" s="680"/>
      <c r="H159" s="680"/>
      <c r="I159" s="680"/>
      <c r="J159" s="680"/>
      <c r="K159" s="680"/>
      <c r="L159" s="680"/>
      <c r="M159" s="680"/>
      <c r="N159" s="680"/>
      <c r="O159" s="680"/>
      <c r="P159" s="680"/>
      <c r="Q159" s="680"/>
      <c r="R159" s="680"/>
      <c r="S159" s="680"/>
    </row>
    <row r="160" spans="1:19">
      <c r="A160" s="680"/>
      <c r="B160" s="680"/>
      <c r="C160" s="680"/>
      <c r="D160" s="680"/>
      <c r="E160" s="680"/>
      <c r="F160" s="680"/>
      <c r="G160" s="680"/>
      <c r="H160" s="680"/>
      <c r="I160" s="680"/>
      <c r="J160" s="680"/>
      <c r="K160" s="680"/>
      <c r="L160" s="680"/>
      <c r="M160" s="680"/>
      <c r="N160" s="680"/>
      <c r="O160" s="680"/>
      <c r="P160" s="680"/>
      <c r="Q160" s="680"/>
      <c r="R160" s="680"/>
      <c r="S160" s="680"/>
    </row>
    <row r="161" spans="1:19">
      <c r="A161" s="680"/>
      <c r="B161" s="680"/>
      <c r="C161" s="680"/>
      <c r="D161" s="680"/>
      <c r="E161" s="680"/>
      <c r="F161" s="680"/>
      <c r="G161" s="680"/>
      <c r="H161" s="680"/>
      <c r="I161" s="680"/>
      <c r="J161" s="680"/>
      <c r="K161" s="680"/>
      <c r="L161" s="680"/>
      <c r="M161" s="680"/>
      <c r="N161" s="680"/>
      <c r="O161" s="680"/>
      <c r="P161" s="680"/>
      <c r="Q161" s="680"/>
      <c r="R161" s="680"/>
      <c r="S161" s="680"/>
    </row>
    <row r="162" spans="1:19">
      <c r="A162" s="680"/>
      <c r="B162" s="680"/>
      <c r="C162" s="680"/>
      <c r="D162" s="680"/>
      <c r="E162" s="680"/>
      <c r="F162" s="680"/>
      <c r="G162" s="680"/>
      <c r="H162" s="680"/>
      <c r="I162" s="680"/>
      <c r="J162" s="680"/>
      <c r="K162" s="680"/>
      <c r="L162" s="680"/>
      <c r="M162" s="680"/>
      <c r="N162" s="680"/>
      <c r="O162" s="680"/>
      <c r="P162" s="680"/>
      <c r="Q162" s="680"/>
      <c r="R162" s="680"/>
      <c r="S162" s="680"/>
    </row>
    <row r="163" spans="1:19">
      <c r="A163" s="680"/>
      <c r="B163" s="680"/>
      <c r="C163" s="680"/>
      <c r="D163" s="680"/>
      <c r="E163" s="680"/>
      <c r="F163" s="680"/>
      <c r="G163" s="680"/>
      <c r="H163" s="680"/>
      <c r="I163" s="680"/>
      <c r="J163" s="680"/>
      <c r="K163" s="680"/>
      <c r="L163" s="680"/>
      <c r="M163" s="680"/>
      <c r="N163" s="680"/>
      <c r="O163" s="680"/>
      <c r="P163" s="680"/>
      <c r="Q163" s="680"/>
      <c r="R163" s="680"/>
      <c r="S163" s="680"/>
    </row>
    <row r="164" spans="1:19">
      <c r="A164" s="680"/>
      <c r="B164" s="680"/>
      <c r="C164" s="680"/>
      <c r="D164" s="680"/>
      <c r="E164" s="680"/>
      <c r="F164" s="680"/>
      <c r="G164" s="680"/>
      <c r="H164" s="680"/>
      <c r="I164" s="680"/>
      <c r="J164" s="680"/>
      <c r="K164" s="680"/>
      <c r="L164" s="680"/>
      <c r="M164" s="680"/>
      <c r="N164" s="680"/>
      <c r="O164" s="680"/>
      <c r="P164" s="680"/>
      <c r="Q164" s="680"/>
      <c r="R164" s="680"/>
      <c r="S164" s="680"/>
    </row>
    <row r="165" spans="1:19">
      <c r="A165" s="680"/>
      <c r="B165" s="680"/>
      <c r="C165" s="680"/>
      <c r="D165" s="680"/>
      <c r="E165" s="680"/>
      <c r="F165" s="680"/>
      <c r="G165" s="680"/>
      <c r="H165" s="680"/>
      <c r="I165" s="680"/>
      <c r="J165" s="680"/>
      <c r="K165" s="680"/>
      <c r="L165" s="680"/>
      <c r="M165" s="680"/>
      <c r="N165" s="680"/>
      <c r="O165" s="680"/>
      <c r="P165" s="680"/>
      <c r="Q165" s="680"/>
      <c r="R165" s="680"/>
      <c r="S165" s="680"/>
    </row>
    <row r="166" spans="1:19">
      <c r="A166" s="680"/>
      <c r="B166" s="680"/>
      <c r="C166" s="680"/>
      <c r="D166" s="680"/>
      <c r="E166" s="680"/>
      <c r="F166" s="680"/>
      <c r="G166" s="680"/>
      <c r="H166" s="680"/>
      <c r="I166" s="680"/>
      <c r="J166" s="680"/>
      <c r="K166" s="680"/>
      <c r="L166" s="680"/>
      <c r="M166" s="680"/>
      <c r="N166" s="680"/>
      <c r="O166" s="680"/>
      <c r="P166" s="680"/>
      <c r="Q166" s="680"/>
      <c r="R166" s="680"/>
      <c r="S166" s="680"/>
    </row>
    <row r="167" spans="1:19">
      <c r="A167" s="680"/>
      <c r="B167" s="680"/>
      <c r="C167" s="680"/>
      <c r="D167" s="680"/>
      <c r="E167" s="680"/>
      <c r="F167" s="680"/>
      <c r="G167" s="680"/>
      <c r="H167" s="680"/>
      <c r="I167" s="680"/>
      <c r="J167" s="680"/>
      <c r="K167" s="680"/>
      <c r="L167" s="680"/>
      <c r="M167" s="680"/>
      <c r="N167" s="680"/>
      <c r="O167" s="680"/>
      <c r="P167" s="680"/>
      <c r="Q167" s="680"/>
      <c r="R167" s="680"/>
      <c r="S167" s="680"/>
    </row>
    <row r="168" spans="1:19">
      <c r="A168" s="680"/>
      <c r="B168" s="680"/>
      <c r="C168" s="680"/>
      <c r="D168" s="680"/>
      <c r="E168" s="680"/>
      <c r="F168" s="680"/>
      <c r="G168" s="680"/>
      <c r="H168" s="680"/>
      <c r="I168" s="680"/>
      <c r="J168" s="680"/>
      <c r="K168" s="680"/>
      <c r="L168" s="680"/>
      <c r="M168" s="680"/>
      <c r="N168" s="680"/>
      <c r="O168" s="680"/>
      <c r="P168" s="680"/>
      <c r="Q168" s="680"/>
      <c r="R168" s="680"/>
      <c r="S168" s="680"/>
    </row>
    <row r="169" spans="1:19">
      <c r="A169" s="680"/>
      <c r="B169" s="680"/>
      <c r="C169" s="680"/>
      <c r="D169" s="680"/>
      <c r="E169" s="680"/>
      <c r="F169" s="680"/>
      <c r="G169" s="680"/>
      <c r="H169" s="680"/>
      <c r="I169" s="680"/>
      <c r="J169" s="680"/>
      <c r="K169" s="680"/>
      <c r="L169" s="680"/>
      <c r="M169" s="680"/>
      <c r="N169" s="680"/>
      <c r="O169" s="680"/>
      <c r="P169" s="680"/>
      <c r="Q169" s="680"/>
      <c r="R169" s="680"/>
      <c r="S169" s="680"/>
    </row>
  </sheetData>
  <pageMargins left="0.7" right="0.7" top="0.75" bottom="0.75" header="0.3" footer="0.3"/>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T107"/>
  <sheetViews>
    <sheetView workbookViewId="0">
      <selection activeCell="J7" sqref="J7"/>
    </sheetView>
  </sheetViews>
  <sheetFormatPr baseColWidth="10" defaultColWidth="8.7109375" defaultRowHeight="13" x14ac:dyDescent="0"/>
  <cols>
    <col min="2" max="4" width="14.42578125" bestFit="1" customWidth="1"/>
    <col min="5" max="5" width="13.5703125" customWidth="1"/>
    <col min="6" max="6" width="10.5703125" bestFit="1" customWidth="1"/>
    <col min="7" max="7" width="12.42578125" customWidth="1"/>
    <col min="8" max="8" width="12" customWidth="1"/>
    <col min="9" max="9" width="13" customWidth="1"/>
    <col min="10" max="10" width="14.85546875" customWidth="1"/>
    <col min="11" max="11" width="12.7109375" customWidth="1"/>
    <col min="12" max="12" width="12" customWidth="1"/>
    <col min="13" max="13" width="10.85546875" customWidth="1"/>
    <col min="14" max="14" width="12.7109375" customWidth="1"/>
    <col min="15" max="15" width="15.28515625" customWidth="1"/>
    <col min="16" max="16" width="11.140625" customWidth="1"/>
    <col min="17" max="17" width="11.5703125" customWidth="1"/>
    <col min="18" max="18" width="10.5703125" bestFit="1" customWidth="1"/>
  </cols>
  <sheetData>
    <row r="1" spans="1:20">
      <c r="A1" s="900" t="str">
        <f ca="1">CELL("filename",A1)</f>
        <v>NWCLM04072996:Users:eric.ward:Documents:NCEAS-covariation:data:herring:[PWS_ASA_2014_FINAL.xlsm]Disease</v>
      </c>
      <c r="B1" s="901"/>
      <c r="C1" s="901"/>
      <c r="D1" s="901"/>
      <c r="E1" s="901"/>
      <c r="F1" s="901"/>
      <c r="G1" s="901"/>
      <c r="H1" s="901"/>
      <c r="I1" s="901"/>
      <c r="J1" s="901"/>
      <c r="K1" s="901"/>
      <c r="L1" s="901"/>
      <c r="M1" s="901"/>
      <c r="N1" s="901"/>
      <c r="O1" s="901"/>
      <c r="P1" s="901"/>
      <c r="Q1" s="901"/>
      <c r="R1" s="901"/>
    </row>
    <row r="2" spans="1:20">
      <c r="A2" s="901"/>
      <c r="B2" s="901"/>
      <c r="C2" s="901"/>
      <c r="D2" s="901"/>
      <c r="E2" s="901"/>
      <c r="F2" s="901"/>
      <c r="G2" s="901"/>
      <c r="H2" s="901"/>
      <c r="I2" s="901"/>
      <c r="J2" s="901"/>
      <c r="K2" s="901"/>
      <c r="L2" s="901"/>
      <c r="M2" s="901"/>
      <c r="N2" s="901"/>
      <c r="O2" s="979"/>
      <c r="P2" s="901"/>
      <c r="Q2" s="901"/>
      <c r="R2" s="901"/>
    </row>
    <row r="3" spans="1:20" ht="15">
      <c r="A3" s="928" t="s">
        <v>190</v>
      </c>
      <c r="B3" s="929"/>
      <c r="C3" s="901"/>
      <c r="D3" s="901"/>
      <c r="E3" s="901"/>
      <c r="F3" s="901"/>
      <c r="G3" s="901"/>
      <c r="H3" s="901"/>
      <c r="I3" s="901"/>
      <c r="J3" s="901"/>
      <c r="K3" s="901"/>
      <c r="L3" s="901"/>
      <c r="M3" s="901"/>
      <c r="N3" s="901"/>
      <c r="O3" s="979">
        <f>AVERAGE(O7:O17)</f>
        <v>0.14645881516057888</v>
      </c>
      <c r="P3" s="901"/>
      <c r="Q3" s="901"/>
      <c r="R3" s="901"/>
    </row>
    <row r="4" spans="1:20">
      <c r="A4" s="901"/>
      <c r="B4" s="901"/>
      <c r="C4" s="901"/>
      <c r="D4" s="901"/>
      <c r="E4" s="901"/>
      <c r="F4" s="901"/>
      <c r="G4" s="901"/>
      <c r="H4" s="901"/>
      <c r="I4" s="901"/>
      <c r="J4" s="901"/>
      <c r="K4" s="901"/>
      <c r="L4" s="901"/>
      <c r="M4" s="901"/>
      <c r="N4" s="901"/>
      <c r="O4" s="901"/>
      <c r="P4" s="901"/>
      <c r="Q4" s="901"/>
      <c r="R4" s="901"/>
    </row>
    <row r="5" spans="1:20">
      <c r="A5" s="902"/>
      <c r="B5" s="902"/>
      <c r="C5" s="973" t="s">
        <v>176</v>
      </c>
      <c r="D5" s="902"/>
      <c r="E5" s="902"/>
      <c r="F5" s="902"/>
      <c r="G5" s="974" t="s">
        <v>178</v>
      </c>
      <c r="H5" s="974" t="s">
        <v>178</v>
      </c>
      <c r="I5" s="974" t="s">
        <v>178</v>
      </c>
      <c r="J5" s="974" t="s">
        <v>178</v>
      </c>
      <c r="K5" s="902"/>
      <c r="L5" s="902"/>
      <c r="M5" s="973" t="s">
        <v>177</v>
      </c>
      <c r="N5" s="902"/>
      <c r="O5" s="1006"/>
      <c r="P5" s="902"/>
      <c r="Q5" s="902"/>
      <c r="R5" s="901"/>
      <c r="S5" s="509"/>
      <c r="T5" s="509"/>
    </row>
    <row r="6" spans="1:20">
      <c r="A6" s="903" t="s">
        <v>133</v>
      </c>
      <c r="B6" s="904" t="s">
        <v>179</v>
      </c>
      <c r="C6" s="904" t="s">
        <v>300</v>
      </c>
      <c r="D6" s="904" t="s">
        <v>301</v>
      </c>
      <c r="E6" s="904" t="s">
        <v>302</v>
      </c>
      <c r="F6" s="905"/>
      <c r="G6" s="904" t="s">
        <v>179</v>
      </c>
      <c r="H6" s="904" t="s">
        <v>300</v>
      </c>
      <c r="I6" s="904" t="s">
        <v>301</v>
      </c>
      <c r="J6" s="904" t="s">
        <v>302</v>
      </c>
      <c r="K6" s="905"/>
      <c r="L6" s="904" t="s">
        <v>179</v>
      </c>
      <c r="M6" s="904" t="s">
        <v>300</v>
      </c>
      <c r="N6" s="904" t="s">
        <v>301</v>
      </c>
      <c r="O6" s="991" t="s">
        <v>302</v>
      </c>
      <c r="P6" s="905"/>
      <c r="Q6" s="904" t="s">
        <v>324</v>
      </c>
      <c r="R6" s="901"/>
      <c r="S6" s="994"/>
      <c r="T6" s="509"/>
    </row>
    <row r="7" spans="1:20">
      <c r="A7" s="852">
        <v>1994</v>
      </c>
      <c r="B7" s="902">
        <v>212</v>
      </c>
      <c r="C7" s="902">
        <v>19</v>
      </c>
      <c r="D7" s="902">
        <v>193</v>
      </c>
      <c r="E7" s="906">
        <f>C7/B7</f>
        <v>8.9622641509433956E-2</v>
      </c>
      <c r="F7" s="902"/>
      <c r="G7" s="902">
        <v>38</v>
      </c>
      <c r="H7" s="902">
        <v>6</v>
      </c>
      <c r="I7" s="902">
        <v>32</v>
      </c>
      <c r="J7" s="907">
        <f>H7/G7</f>
        <v>0.15789473684210525</v>
      </c>
      <c r="K7" s="902"/>
      <c r="L7" s="902">
        <v>174</v>
      </c>
      <c r="M7" s="902">
        <v>13</v>
      </c>
      <c r="N7" s="902">
        <v>161</v>
      </c>
      <c r="O7" s="907">
        <f>M7/L7</f>
        <v>7.4712643678160925E-2</v>
      </c>
      <c r="P7" s="908">
        <v>23.563218390804597</v>
      </c>
      <c r="Q7" s="980">
        <f>P7/100</f>
        <v>0.23563218390804597</v>
      </c>
      <c r="R7" s="901"/>
      <c r="S7" s="995"/>
      <c r="T7" s="995"/>
    </row>
    <row r="8" spans="1:20">
      <c r="A8" s="853">
        <v>1995</v>
      </c>
      <c r="B8" s="909">
        <v>220</v>
      </c>
      <c r="C8" s="909">
        <v>22</v>
      </c>
      <c r="D8" s="909">
        <v>198</v>
      </c>
      <c r="E8" s="910">
        <f t="shared" ref="E8:E16" si="0">C8/B8</f>
        <v>0.1</v>
      </c>
      <c r="F8" s="909"/>
      <c r="G8" s="909">
        <v>53</v>
      </c>
      <c r="H8" s="909">
        <v>2</v>
      </c>
      <c r="I8" s="909">
        <v>51</v>
      </c>
      <c r="J8" s="911">
        <f t="shared" ref="J8" si="1">H8/G8</f>
        <v>3.7735849056603772E-2</v>
      </c>
      <c r="K8" s="909"/>
      <c r="L8" s="909">
        <v>167</v>
      </c>
      <c r="M8" s="909">
        <v>20</v>
      </c>
      <c r="N8" s="909">
        <v>147</v>
      </c>
      <c r="O8" s="911">
        <f t="shared" ref="O8:O16" si="2">M8/L8</f>
        <v>0.11976047904191617</v>
      </c>
      <c r="P8" s="912">
        <v>26.34730538922156</v>
      </c>
      <c r="Q8" s="943">
        <f>P8/100</f>
        <v>0.26347305389221559</v>
      </c>
      <c r="R8" s="901"/>
      <c r="S8" s="995"/>
      <c r="T8" s="995"/>
    </row>
    <row r="9" spans="1:20">
      <c r="A9" s="853">
        <v>1996</v>
      </c>
      <c r="B9" s="909">
        <v>259</v>
      </c>
      <c r="C9" s="909">
        <v>22</v>
      </c>
      <c r="D9" s="909">
        <v>237</v>
      </c>
      <c r="E9" s="910">
        <f t="shared" si="0"/>
        <v>8.4942084942084939E-2</v>
      </c>
      <c r="F9" s="909"/>
      <c r="G9" s="909">
        <v>118</v>
      </c>
      <c r="H9" s="909">
        <v>6</v>
      </c>
      <c r="I9" s="909">
        <v>112</v>
      </c>
      <c r="J9" s="911">
        <f t="shared" ref="J9:J17" si="3">H9/G9</f>
        <v>5.0847457627118647E-2</v>
      </c>
      <c r="K9" s="909"/>
      <c r="L9" s="909">
        <v>141</v>
      </c>
      <c r="M9" s="909">
        <v>16</v>
      </c>
      <c r="N9" s="909">
        <v>125</v>
      </c>
      <c r="O9" s="911">
        <f t="shared" si="2"/>
        <v>0.11347517730496454</v>
      </c>
      <c r="P9" s="912">
        <v>26.24113475177305</v>
      </c>
      <c r="Q9" s="943">
        <f t="shared" ref="Q9:Q15" si="4">P9/100</f>
        <v>0.26241134751773049</v>
      </c>
      <c r="R9" s="901"/>
      <c r="S9" s="995"/>
      <c r="T9" s="995"/>
    </row>
    <row r="10" spans="1:20">
      <c r="A10" s="853">
        <v>1997</v>
      </c>
      <c r="B10" s="909">
        <v>260</v>
      </c>
      <c r="C10" s="909">
        <v>19</v>
      </c>
      <c r="D10" s="909">
        <v>241</v>
      </c>
      <c r="E10" s="910">
        <f>C10/B10</f>
        <v>7.3076923076923081E-2</v>
      </c>
      <c r="F10" s="909"/>
      <c r="G10" s="909">
        <v>133</v>
      </c>
      <c r="H10" s="909">
        <v>6</v>
      </c>
      <c r="I10" s="909">
        <v>127</v>
      </c>
      <c r="J10" s="911">
        <f t="shared" si="3"/>
        <v>4.5112781954887216E-2</v>
      </c>
      <c r="K10" s="909"/>
      <c r="L10" s="909">
        <v>127</v>
      </c>
      <c r="M10" s="909">
        <v>13</v>
      </c>
      <c r="N10" s="909">
        <v>114</v>
      </c>
      <c r="O10" s="911">
        <f t="shared" si="2"/>
        <v>0.10236220472440945</v>
      </c>
      <c r="P10" s="912">
        <v>25.984251968503933</v>
      </c>
      <c r="Q10" s="943">
        <f t="shared" si="4"/>
        <v>0.25984251968503935</v>
      </c>
      <c r="R10" s="901"/>
      <c r="S10" s="995"/>
      <c r="T10" s="995"/>
    </row>
    <row r="11" spans="1:20">
      <c r="A11" s="853">
        <v>1998</v>
      </c>
      <c r="B11" s="909">
        <v>250</v>
      </c>
      <c r="C11" s="909">
        <v>17</v>
      </c>
      <c r="D11" s="909">
        <v>233</v>
      </c>
      <c r="E11" s="910">
        <f t="shared" si="0"/>
        <v>6.8000000000000005E-2</v>
      </c>
      <c r="F11" s="909"/>
      <c r="G11" s="909">
        <v>171</v>
      </c>
      <c r="H11" s="909">
        <v>5</v>
      </c>
      <c r="I11" s="909">
        <v>166</v>
      </c>
      <c r="J11" s="911">
        <f t="shared" si="3"/>
        <v>2.9239766081871343E-2</v>
      </c>
      <c r="K11" s="909"/>
      <c r="L11" s="909">
        <v>79</v>
      </c>
      <c r="M11" s="909">
        <v>12</v>
      </c>
      <c r="N11" s="909">
        <v>67</v>
      </c>
      <c r="O11" s="911">
        <f t="shared" si="2"/>
        <v>0.15189873417721519</v>
      </c>
      <c r="P11" s="912">
        <v>35.443037974683541</v>
      </c>
      <c r="Q11" s="943">
        <f t="shared" si="4"/>
        <v>0.35443037974683539</v>
      </c>
      <c r="R11" s="901"/>
      <c r="S11" s="995"/>
      <c r="T11" s="995"/>
    </row>
    <row r="12" spans="1:20">
      <c r="A12" s="853">
        <v>1999</v>
      </c>
      <c r="B12" s="909">
        <v>300</v>
      </c>
      <c r="C12" s="909">
        <v>26</v>
      </c>
      <c r="D12" s="909">
        <v>274</v>
      </c>
      <c r="E12" s="910">
        <f>C12/B12</f>
        <v>8.666666666666667E-2</v>
      </c>
      <c r="F12" s="909"/>
      <c r="G12" s="909">
        <v>95</v>
      </c>
      <c r="H12" s="909">
        <v>3</v>
      </c>
      <c r="I12" s="909">
        <v>92</v>
      </c>
      <c r="J12" s="911">
        <f t="shared" si="3"/>
        <v>3.1578947368421054E-2</v>
      </c>
      <c r="K12" s="909"/>
      <c r="L12" s="909">
        <v>205</v>
      </c>
      <c r="M12" s="909">
        <v>23</v>
      </c>
      <c r="N12" s="909">
        <v>182</v>
      </c>
      <c r="O12" s="911">
        <f t="shared" si="2"/>
        <v>0.11219512195121951</v>
      </c>
      <c r="P12" s="912">
        <v>30.243902439024389</v>
      </c>
      <c r="Q12" s="943">
        <f t="shared" si="4"/>
        <v>0.30243902439024389</v>
      </c>
      <c r="R12" s="901"/>
      <c r="S12" s="995"/>
      <c r="T12" s="995"/>
    </row>
    <row r="13" spans="1:20">
      <c r="A13" s="853">
        <v>2000</v>
      </c>
      <c r="B13" s="909">
        <v>300</v>
      </c>
      <c r="C13" s="909">
        <v>29</v>
      </c>
      <c r="D13" s="909">
        <v>271</v>
      </c>
      <c r="E13" s="910">
        <f t="shared" si="0"/>
        <v>9.6666666666666665E-2</v>
      </c>
      <c r="F13" s="909"/>
      <c r="G13" s="909">
        <v>40</v>
      </c>
      <c r="H13" s="909">
        <v>0</v>
      </c>
      <c r="I13" s="909">
        <v>40</v>
      </c>
      <c r="J13" s="911">
        <f t="shared" si="3"/>
        <v>0</v>
      </c>
      <c r="K13" s="909"/>
      <c r="L13" s="909">
        <v>260</v>
      </c>
      <c r="M13" s="909">
        <v>29</v>
      </c>
      <c r="N13" s="909">
        <v>231</v>
      </c>
      <c r="O13" s="911">
        <f t="shared" si="2"/>
        <v>0.11153846153846154</v>
      </c>
      <c r="P13" s="912">
        <v>23.846153846153847</v>
      </c>
      <c r="Q13" s="943">
        <f t="shared" si="4"/>
        <v>0.23846153846153847</v>
      </c>
      <c r="R13" s="901"/>
      <c r="S13" s="995"/>
      <c r="T13" s="995"/>
    </row>
    <row r="14" spans="1:20">
      <c r="A14" s="853">
        <v>2001</v>
      </c>
      <c r="B14" s="909">
        <v>300</v>
      </c>
      <c r="C14" s="909">
        <v>45</v>
      </c>
      <c r="D14" s="909">
        <v>255</v>
      </c>
      <c r="E14" s="910">
        <f t="shared" si="0"/>
        <v>0.15</v>
      </c>
      <c r="F14" s="909"/>
      <c r="G14" s="909">
        <v>125</v>
      </c>
      <c r="H14" s="909">
        <v>10</v>
      </c>
      <c r="I14" s="909">
        <v>115</v>
      </c>
      <c r="J14" s="911">
        <f t="shared" si="3"/>
        <v>0.08</v>
      </c>
      <c r="K14" s="909"/>
      <c r="L14" s="909">
        <v>175</v>
      </c>
      <c r="M14" s="909">
        <v>35</v>
      </c>
      <c r="N14" s="909">
        <v>140</v>
      </c>
      <c r="O14" s="911">
        <f>M14/L14</f>
        <v>0.2</v>
      </c>
      <c r="P14" s="912">
        <v>48.571428571428569</v>
      </c>
      <c r="Q14" s="943">
        <f t="shared" si="4"/>
        <v>0.48571428571428571</v>
      </c>
      <c r="R14" s="901"/>
      <c r="S14" s="995"/>
      <c r="T14" s="995"/>
    </row>
    <row r="15" spans="1:20">
      <c r="A15" s="853">
        <v>2002</v>
      </c>
      <c r="B15" s="909">
        <v>300</v>
      </c>
      <c r="C15" s="909">
        <v>18</v>
      </c>
      <c r="D15" s="909">
        <v>282</v>
      </c>
      <c r="E15" s="910">
        <f t="shared" si="0"/>
        <v>0.06</v>
      </c>
      <c r="F15" s="909"/>
      <c r="G15" s="909">
        <v>224</v>
      </c>
      <c r="H15" s="909">
        <v>6</v>
      </c>
      <c r="I15" s="909">
        <v>218</v>
      </c>
      <c r="J15" s="911">
        <f t="shared" si="3"/>
        <v>2.6785714285714284E-2</v>
      </c>
      <c r="K15" s="909"/>
      <c r="L15" s="909">
        <v>76</v>
      </c>
      <c r="M15" s="909">
        <v>12</v>
      </c>
      <c r="N15" s="909">
        <v>64</v>
      </c>
      <c r="O15" s="911">
        <f>M15/L15</f>
        <v>0.15789473684210525</v>
      </c>
      <c r="P15" s="912">
        <v>32.894736842105267</v>
      </c>
      <c r="Q15" s="943">
        <f t="shared" si="4"/>
        <v>0.32894736842105265</v>
      </c>
      <c r="R15" s="901"/>
      <c r="S15" s="995"/>
      <c r="T15" s="995"/>
    </row>
    <row r="16" spans="1:20">
      <c r="A16" s="853">
        <v>2003</v>
      </c>
      <c r="B16" s="909">
        <v>308</v>
      </c>
      <c r="C16" s="909">
        <v>32</v>
      </c>
      <c r="D16" s="909">
        <v>276</v>
      </c>
      <c r="E16" s="910">
        <f t="shared" si="0"/>
        <v>0.1038961038961039</v>
      </c>
      <c r="F16" s="909"/>
      <c r="G16" s="909">
        <v>260</v>
      </c>
      <c r="H16" s="909">
        <v>21</v>
      </c>
      <c r="I16" s="909">
        <v>239</v>
      </c>
      <c r="J16" s="911">
        <f t="shared" si="3"/>
        <v>8.0769230769230774E-2</v>
      </c>
      <c r="K16" s="909"/>
      <c r="L16" s="909">
        <v>33</v>
      </c>
      <c r="M16" s="909">
        <v>10</v>
      </c>
      <c r="N16" s="909">
        <v>23</v>
      </c>
      <c r="O16" s="911">
        <f t="shared" si="2"/>
        <v>0.30303030303030304</v>
      </c>
      <c r="P16" s="912">
        <v>60.606060606060602</v>
      </c>
      <c r="Q16" s="943">
        <f>P16/100</f>
        <v>0.60606060606060597</v>
      </c>
      <c r="R16" s="901"/>
      <c r="S16" s="995"/>
      <c r="T16" s="995"/>
    </row>
    <row r="17" spans="1:20" ht="14" thickBot="1">
      <c r="A17" s="853">
        <v>2004</v>
      </c>
      <c r="B17" s="909">
        <v>247</v>
      </c>
      <c r="C17" s="909">
        <v>35</v>
      </c>
      <c r="D17" s="909">
        <v>212</v>
      </c>
      <c r="E17" s="910">
        <f>C17/B17</f>
        <v>0.1417004048582996</v>
      </c>
      <c r="F17" s="909"/>
      <c r="G17" s="909">
        <v>46</v>
      </c>
      <c r="H17" s="909">
        <v>2</v>
      </c>
      <c r="I17" s="909">
        <v>44</v>
      </c>
      <c r="J17" s="914">
        <f t="shared" si="3"/>
        <v>4.3478260869565216E-2</v>
      </c>
      <c r="K17" s="909"/>
      <c r="L17" s="909">
        <v>201</v>
      </c>
      <c r="M17" s="909">
        <v>33</v>
      </c>
      <c r="N17" s="909">
        <v>168</v>
      </c>
      <c r="O17" s="911">
        <f>M17/L17</f>
        <v>0.16417910447761194</v>
      </c>
      <c r="P17" s="912">
        <v>32.835820895522389</v>
      </c>
      <c r="Q17" s="943">
        <f>P17/100</f>
        <v>0.32835820895522388</v>
      </c>
      <c r="R17" s="901"/>
      <c r="S17" s="995"/>
      <c r="T17" s="995"/>
    </row>
    <row r="18" spans="1:20" ht="15">
      <c r="A18" s="853">
        <v>2005</v>
      </c>
      <c r="B18" s="909"/>
      <c r="C18" s="909"/>
      <c r="D18" s="909"/>
      <c r="E18" s="915"/>
      <c r="F18" s="909"/>
      <c r="G18" s="909"/>
      <c r="H18" s="909"/>
      <c r="I18" s="909"/>
      <c r="J18" s="916">
        <v>0.19</v>
      </c>
      <c r="K18" s="909"/>
      <c r="L18" s="909"/>
      <c r="M18" s="909"/>
      <c r="N18" s="909"/>
      <c r="O18" s="1003">
        <v>0.16417910399999999</v>
      </c>
      <c r="P18" s="912"/>
      <c r="Q18" s="915"/>
      <c r="R18" s="901"/>
      <c r="S18" s="995"/>
      <c r="T18" s="509"/>
    </row>
    <row r="19" spans="1:20" ht="16" thickBot="1">
      <c r="A19" s="853">
        <v>2006</v>
      </c>
      <c r="B19" s="909"/>
      <c r="C19" s="909"/>
      <c r="D19" s="909"/>
      <c r="E19" s="915"/>
      <c r="F19" s="909"/>
      <c r="G19" s="909"/>
      <c r="H19" s="909"/>
      <c r="I19" s="909"/>
      <c r="J19" s="916">
        <v>0.2</v>
      </c>
      <c r="K19" s="909"/>
      <c r="L19" s="909"/>
      <c r="M19" s="909"/>
      <c r="N19" s="909"/>
      <c r="O19" s="1004">
        <v>0.16417910399999999</v>
      </c>
      <c r="P19" s="912"/>
      <c r="Q19" s="915"/>
      <c r="R19" s="901"/>
      <c r="S19" s="995"/>
      <c r="T19" s="509"/>
    </row>
    <row r="20" spans="1:20" ht="15">
      <c r="A20" s="853">
        <v>2007</v>
      </c>
      <c r="B20" s="909">
        <v>60</v>
      </c>
      <c r="C20" s="909">
        <v>25</v>
      </c>
      <c r="D20" s="932">
        <f>B20-C20</f>
        <v>35</v>
      </c>
      <c r="E20" s="998">
        <f>C20/B20</f>
        <v>0.41666666666666669</v>
      </c>
      <c r="F20" s="909"/>
      <c r="G20" s="909"/>
      <c r="H20" s="909"/>
      <c r="I20" s="909"/>
      <c r="J20" s="916"/>
      <c r="K20" s="909"/>
      <c r="L20" s="909"/>
      <c r="M20" s="909"/>
      <c r="N20" s="909"/>
      <c r="O20" s="1004">
        <v>0.29583333299999998</v>
      </c>
      <c r="P20" s="935"/>
      <c r="Q20" s="936"/>
      <c r="R20" s="901"/>
      <c r="S20" s="995"/>
      <c r="T20" s="509"/>
    </row>
    <row r="21" spans="1:20" ht="15">
      <c r="A21" s="853">
        <v>2008</v>
      </c>
      <c r="B21" s="909">
        <v>177</v>
      </c>
      <c r="C21" s="909">
        <v>40</v>
      </c>
      <c r="D21" s="932">
        <f>B21-C21</f>
        <v>137</v>
      </c>
      <c r="E21" s="999">
        <f t="shared" ref="E21:E25" si="5">C21/B21</f>
        <v>0.22598870056497175</v>
      </c>
      <c r="F21" s="909"/>
      <c r="G21" s="909"/>
      <c r="H21" s="909"/>
      <c r="I21" s="909"/>
      <c r="J21" s="916"/>
      <c r="K21" s="909"/>
      <c r="L21" s="909"/>
      <c r="M21" s="909"/>
      <c r="N21" s="909"/>
      <c r="O21" s="1004">
        <v>0.17611940300000001</v>
      </c>
      <c r="P21" s="935"/>
      <c r="Q21" s="936"/>
      <c r="R21" s="901"/>
      <c r="S21" s="995"/>
      <c r="T21" s="509"/>
    </row>
    <row r="22" spans="1:20" ht="15">
      <c r="A22" s="853">
        <v>2009</v>
      </c>
      <c r="B22" s="909">
        <v>173</v>
      </c>
      <c r="C22" s="909">
        <v>56</v>
      </c>
      <c r="D22" s="930">
        <v>114</v>
      </c>
      <c r="E22" s="999">
        <f>C22/B22</f>
        <v>0.32369942196531792</v>
      </c>
      <c r="F22" s="909"/>
      <c r="G22" s="917">
        <v>125</v>
      </c>
      <c r="H22" s="917">
        <v>33</v>
      </c>
      <c r="I22" s="932">
        <v>92</v>
      </c>
      <c r="J22" s="916">
        <f t="shared" ref="J22:J25" si="6">H22/G22</f>
        <v>0.26400000000000001</v>
      </c>
      <c r="K22" s="909"/>
      <c r="L22" s="917">
        <v>44</v>
      </c>
      <c r="M22" s="917">
        <v>22</v>
      </c>
      <c r="N22" s="932">
        <f>L22-M22</f>
        <v>22</v>
      </c>
      <c r="O22" s="1004">
        <v>0.209174312</v>
      </c>
      <c r="P22" s="935"/>
      <c r="Q22" s="910">
        <f>M22/L22</f>
        <v>0.5</v>
      </c>
      <c r="R22" s="901"/>
      <c r="S22" s="995"/>
      <c r="T22" s="509"/>
    </row>
    <row r="23" spans="1:20" ht="15">
      <c r="A23" s="853">
        <v>2010</v>
      </c>
      <c r="B23" s="909">
        <v>180</v>
      </c>
      <c r="C23" s="909">
        <v>33</v>
      </c>
      <c r="D23" s="932">
        <f>B23-C23</f>
        <v>147</v>
      </c>
      <c r="E23" s="999">
        <f t="shared" si="5"/>
        <v>0.18333333333333332</v>
      </c>
      <c r="F23" s="909"/>
      <c r="G23" s="909">
        <v>97</v>
      </c>
      <c r="H23" s="909">
        <v>21</v>
      </c>
      <c r="I23" s="932">
        <f>G23-H23</f>
        <v>76</v>
      </c>
      <c r="J23" s="916">
        <f t="shared" si="6"/>
        <v>0.21649484536082475</v>
      </c>
      <c r="K23" s="909"/>
      <c r="L23" s="909">
        <v>10</v>
      </c>
      <c r="M23" s="909">
        <v>4</v>
      </c>
      <c r="N23" s="932">
        <f t="shared" ref="N23:N24" si="7">L23-M23</f>
        <v>6</v>
      </c>
      <c r="O23" s="1004">
        <v>0.123515439</v>
      </c>
      <c r="P23" s="935"/>
      <c r="Q23" s="910">
        <f t="shared" ref="Q23:Q24" si="8">M23/L23</f>
        <v>0.4</v>
      </c>
      <c r="R23" s="901"/>
      <c r="S23" s="995"/>
      <c r="T23" s="509"/>
    </row>
    <row r="24" spans="1:20" ht="15">
      <c r="A24" s="853">
        <v>2011</v>
      </c>
      <c r="B24" s="909">
        <v>180</v>
      </c>
      <c r="C24" s="909">
        <v>51</v>
      </c>
      <c r="D24" s="932">
        <f>B24-C24</f>
        <v>129</v>
      </c>
      <c r="E24" s="999">
        <f t="shared" si="5"/>
        <v>0.28333333333333333</v>
      </c>
      <c r="F24" s="909"/>
      <c r="G24" s="909">
        <v>24</v>
      </c>
      <c r="H24" s="909">
        <v>6</v>
      </c>
      <c r="I24" s="932">
        <f>G24-H24</f>
        <v>18</v>
      </c>
      <c r="J24" s="916">
        <f t="shared" si="6"/>
        <v>0.25</v>
      </c>
      <c r="K24" s="909"/>
      <c r="L24" s="909">
        <v>151</v>
      </c>
      <c r="M24" s="909">
        <v>44</v>
      </c>
      <c r="N24" s="932">
        <f t="shared" si="7"/>
        <v>107</v>
      </c>
      <c r="O24" s="1004">
        <v>0.15642458100000001</v>
      </c>
      <c r="P24" s="935"/>
      <c r="Q24" s="910">
        <f t="shared" si="8"/>
        <v>0.29139072847682118</v>
      </c>
      <c r="R24" s="901"/>
      <c r="S24" s="995"/>
      <c r="T24" s="509"/>
    </row>
    <row r="25" spans="1:20" ht="16" thickBot="1">
      <c r="A25" s="853">
        <v>2012</v>
      </c>
      <c r="B25" s="909">
        <v>180</v>
      </c>
      <c r="C25" s="909">
        <v>70</v>
      </c>
      <c r="D25" s="909">
        <f>B25-C25</f>
        <v>110</v>
      </c>
      <c r="E25" s="999">
        <f t="shared" si="5"/>
        <v>0.3888888888888889</v>
      </c>
      <c r="F25" s="909"/>
      <c r="G25" s="909">
        <v>19</v>
      </c>
      <c r="H25" s="909">
        <v>5</v>
      </c>
      <c r="I25" s="932">
        <f>G25-H25</f>
        <v>14</v>
      </c>
      <c r="J25" s="916">
        <f t="shared" si="6"/>
        <v>0.26315789473684209</v>
      </c>
      <c r="K25" s="909"/>
      <c r="L25" s="909">
        <v>137</v>
      </c>
      <c r="M25" s="909">
        <v>41</v>
      </c>
      <c r="N25" s="932">
        <f t="shared" ref="N25" si="9">L25-M25</f>
        <v>96</v>
      </c>
      <c r="O25" s="1005">
        <v>0.24496644300000001</v>
      </c>
      <c r="P25" s="912"/>
      <c r="Q25" s="910">
        <f>M25/L25</f>
        <v>0.29927007299270075</v>
      </c>
      <c r="R25" s="901"/>
      <c r="S25" s="995"/>
      <c r="T25" s="509"/>
    </row>
    <row r="26" spans="1:20" ht="15">
      <c r="A26" s="942">
        <v>2013</v>
      </c>
      <c r="B26" s="938"/>
      <c r="C26" s="938"/>
      <c r="D26" s="938"/>
      <c r="E26" s="1000"/>
      <c r="F26" s="938"/>
      <c r="G26" s="938"/>
      <c r="H26" s="938"/>
      <c r="I26" s="938"/>
      <c r="J26" s="940"/>
      <c r="K26" s="938"/>
      <c r="L26" s="938"/>
      <c r="M26" s="938"/>
      <c r="N26" s="938"/>
      <c r="O26" s="929"/>
      <c r="P26" s="941"/>
      <c r="Q26" s="939"/>
      <c r="R26" s="901"/>
      <c r="S26" s="509"/>
      <c r="T26" s="509"/>
    </row>
    <row r="27" spans="1:20" ht="16" thickBot="1">
      <c r="A27" s="853">
        <v>2014</v>
      </c>
      <c r="B27" s="909"/>
      <c r="C27" s="909"/>
      <c r="D27" s="909"/>
      <c r="E27" s="1001"/>
      <c r="F27" s="909"/>
      <c r="G27" s="909"/>
      <c r="H27" s="909"/>
      <c r="I27" s="909"/>
      <c r="J27" s="916"/>
      <c r="K27" s="909"/>
      <c r="L27" s="909"/>
      <c r="M27" s="909"/>
      <c r="N27" s="909"/>
      <c r="O27" s="1002"/>
      <c r="P27" s="912"/>
      <c r="Q27" s="915"/>
      <c r="R27" s="901"/>
      <c r="S27" s="509"/>
      <c r="T27" s="509"/>
    </row>
    <row r="28" spans="1:20">
      <c r="A28" s="905"/>
      <c r="B28" s="905"/>
      <c r="C28" s="905"/>
      <c r="D28" s="905"/>
      <c r="E28" s="905"/>
      <c r="F28" s="905"/>
      <c r="G28" s="905"/>
      <c r="H28" s="905"/>
      <c r="I28" s="905"/>
      <c r="J28" s="905"/>
      <c r="K28" s="905"/>
      <c r="L28" s="905"/>
      <c r="M28" s="905"/>
      <c r="N28" s="905"/>
      <c r="O28" s="905"/>
      <c r="P28" s="905"/>
      <c r="Q28" s="905"/>
      <c r="R28" s="901"/>
      <c r="S28" s="509"/>
      <c r="T28" s="509"/>
    </row>
    <row r="29" spans="1:20">
      <c r="A29" s="909"/>
      <c r="B29" s="909"/>
      <c r="C29" s="909"/>
      <c r="D29" s="909"/>
      <c r="E29" s="909"/>
      <c r="F29" s="909"/>
      <c r="G29" s="909"/>
      <c r="H29" s="909"/>
      <c r="I29" s="909"/>
      <c r="J29" s="909"/>
      <c r="K29" s="909"/>
      <c r="L29" s="909"/>
      <c r="M29" s="909"/>
      <c r="N29" s="909"/>
      <c r="O29" s="909"/>
      <c r="P29" s="909"/>
      <c r="Q29" s="909"/>
      <c r="R29" s="901"/>
      <c r="S29" s="509"/>
      <c r="T29" s="509"/>
    </row>
    <row r="30" spans="1:20">
      <c r="A30" s="926" t="s">
        <v>320</v>
      </c>
      <c r="B30" s="927"/>
      <c r="C30" s="901"/>
      <c r="D30" s="901"/>
      <c r="E30" s="901"/>
      <c r="F30" s="901"/>
      <c r="G30" s="901"/>
      <c r="H30" s="901"/>
      <c r="I30" s="901"/>
      <c r="J30" s="901"/>
      <c r="K30" s="901"/>
      <c r="L30" s="901"/>
      <c r="M30" s="901"/>
      <c r="N30" s="901"/>
      <c r="O30" s="901"/>
      <c r="P30" s="901"/>
      <c r="Q30" s="901"/>
      <c r="R30" s="901"/>
    </row>
    <row r="31" spans="1:20">
      <c r="A31" s="901"/>
      <c r="B31" s="901"/>
      <c r="C31" s="901"/>
      <c r="D31" s="901"/>
      <c r="E31" s="901"/>
      <c r="F31" s="901"/>
      <c r="G31" s="901"/>
      <c r="H31" s="901"/>
      <c r="I31" s="901"/>
      <c r="J31" s="992" t="s">
        <v>424</v>
      </c>
      <c r="K31" s="992"/>
      <c r="L31" s="992"/>
      <c r="M31" s="901"/>
      <c r="N31" s="901"/>
      <c r="O31" s="901"/>
      <c r="P31" s="901"/>
      <c r="Q31" s="901"/>
      <c r="R31" s="901"/>
    </row>
    <row r="32" spans="1:20" ht="14" thickBot="1">
      <c r="A32" s="918" t="s">
        <v>133</v>
      </c>
      <c r="B32" s="919" t="s">
        <v>321</v>
      </c>
      <c r="C32" s="1233" t="s">
        <v>322</v>
      </c>
      <c r="D32" s="919" t="s">
        <v>323</v>
      </c>
      <c r="E32" s="901"/>
      <c r="F32" s="901"/>
      <c r="G32" s="901"/>
      <c r="H32" s="901"/>
      <c r="I32" s="901"/>
      <c r="J32" s="993" t="s">
        <v>133</v>
      </c>
      <c r="K32" s="993" t="s">
        <v>163</v>
      </c>
      <c r="L32" s="993" t="s">
        <v>425</v>
      </c>
      <c r="M32" s="901"/>
      <c r="N32" s="901"/>
      <c r="O32" s="901"/>
      <c r="P32" s="901"/>
      <c r="Q32" s="901"/>
      <c r="R32" s="901"/>
    </row>
    <row r="33" spans="1:18">
      <c r="A33" s="852">
        <v>1994</v>
      </c>
      <c r="B33" s="1229">
        <f t="shared" ref="B33:B43" si="10">E59*F86</f>
        <v>1.4183352060270038E-3</v>
      </c>
      <c r="C33" s="1234">
        <f t="shared" ref="C33:C53" si="11">J59*L86</f>
        <v>1.038781163434903E-2</v>
      </c>
      <c r="D33" s="1231">
        <f t="shared" ref="D33:D53" si="12">O59*R86</f>
        <v>6.3116370808678508E-4</v>
      </c>
      <c r="E33" s="901"/>
      <c r="F33" s="901"/>
      <c r="G33" s="901"/>
      <c r="H33" s="901"/>
      <c r="I33" s="901"/>
      <c r="J33" s="994">
        <v>1994</v>
      </c>
      <c r="K33" s="1239">
        <v>1.0387812E-2</v>
      </c>
      <c r="L33" s="1237">
        <v>7.4712643999999995E-2</v>
      </c>
      <c r="M33" s="901"/>
      <c r="N33" s="1226">
        <f>K33-C33</f>
        <v>3.6565096957208443E-10</v>
      </c>
      <c r="O33" s="901"/>
      <c r="P33" s="901"/>
      <c r="Q33" s="901"/>
      <c r="R33" s="901"/>
    </row>
    <row r="34" spans="1:18">
      <c r="A34" s="853">
        <v>1995</v>
      </c>
      <c r="B34" s="1230">
        <f t="shared" si="10"/>
        <v>8.2644628099173552E-4</v>
      </c>
      <c r="C34" s="1235">
        <f t="shared" si="11"/>
        <v>1.4239943040227838E-3</v>
      </c>
      <c r="D34" s="1232">
        <f t="shared" si="12"/>
        <v>2.5099501595611171E-4</v>
      </c>
      <c r="E34" s="901"/>
      <c r="F34" s="901"/>
      <c r="G34" s="901"/>
      <c r="H34" s="901"/>
      <c r="I34" s="901"/>
      <c r="J34" s="994">
        <v>1995</v>
      </c>
      <c r="K34" s="1239">
        <v>1.423994E-3</v>
      </c>
      <c r="L34" s="1237">
        <v>0.119760479</v>
      </c>
      <c r="M34" s="901"/>
      <c r="N34" s="1226">
        <f t="shared" ref="N34:N51" si="13">K34-C34</f>
        <v>-3.040227837276116E-10</v>
      </c>
      <c r="O34" s="901"/>
      <c r="P34" s="901"/>
      <c r="Q34" s="901"/>
      <c r="R34" s="901"/>
    </row>
    <row r="35" spans="1:18">
      <c r="A35" s="853">
        <v>1996</v>
      </c>
      <c r="B35" s="1230">
        <f t="shared" si="10"/>
        <v>0</v>
      </c>
      <c r="C35" s="1235">
        <f t="shared" si="11"/>
        <v>0</v>
      </c>
      <c r="D35" s="1232">
        <f t="shared" si="12"/>
        <v>0</v>
      </c>
      <c r="E35" s="901"/>
      <c r="F35" s="901"/>
      <c r="G35" s="901"/>
      <c r="H35" s="901"/>
      <c r="I35" s="901"/>
      <c r="J35" s="994">
        <v>1996</v>
      </c>
      <c r="K35" s="1239">
        <v>0</v>
      </c>
      <c r="L35" s="1237">
        <v>0.113475177</v>
      </c>
      <c r="M35" s="901"/>
      <c r="N35" s="1226">
        <f t="shared" si="13"/>
        <v>0</v>
      </c>
      <c r="O35" s="901"/>
      <c r="P35" s="901"/>
      <c r="Q35" s="901"/>
      <c r="R35" s="901"/>
    </row>
    <row r="36" spans="1:18">
      <c r="A36" s="853">
        <v>1997</v>
      </c>
      <c r="B36" s="1230">
        <f t="shared" si="10"/>
        <v>7.3076923076923081E-2</v>
      </c>
      <c r="C36" s="1235">
        <f t="shared" si="11"/>
        <v>9.3984962406015032E-4</v>
      </c>
      <c r="D36" s="1232">
        <f t="shared" si="12"/>
        <v>5.1181102362204724E-2</v>
      </c>
      <c r="E36" s="901"/>
      <c r="F36" s="901"/>
      <c r="G36" s="901"/>
      <c r="H36" s="901"/>
      <c r="I36" s="901"/>
      <c r="J36" s="994">
        <v>1997</v>
      </c>
      <c r="K36" s="1239">
        <v>9.3985E-4</v>
      </c>
      <c r="L36" s="1237">
        <v>0.102362205</v>
      </c>
      <c r="M36" s="901"/>
      <c r="N36" s="1226">
        <f t="shared" si="13"/>
        <v>3.7593984967155408E-10</v>
      </c>
      <c r="O36" s="901"/>
      <c r="P36" s="901"/>
      <c r="Q36" s="901"/>
      <c r="R36" s="901"/>
    </row>
    <row r="37" spans="1:18">
      <c r="A37" s="853">
        <v>1998</v>
      </c>
      <c r="B37" s="1230">
        <f t="shared" si="10"/>
        <v>4.3520000000000008E-3</v>
      </c>
      <c r="C37" s="1235">
        <f t="shared" si="11"/>
        <v>5.9505488868369745E-3</v>
      </c>
      <c r="D37" s="1232">
        <f t="shared" si="12"/>
        <v>1.6023073225444641E-3</v>
      </c>
      <c r="E37" s="901"/>
      <c r="F37" s="901"/>
      <c r="G37" s="901"/>
      <c r="H37" s="901"/>
      <c r="I37" s="901"/>
      <c r="J37" s="994">
        <v>1998</v>
      </c>
      <c r="K37" s="1239">
        <v>5.9505490000000003E-3</v>
      </c>
      <c r="L37" s="1237">
        <v>0.15189873400000001</v>
      </c>
      <c r="M37" s="901"/>
      <c r="N37" s="1226">
        <f t="shared" si="13"/>
        <v>1.131630258249805E-10</v>
      </c>
      <c r="O37" s="901"/>
      <c r="P37" s="901"/>
      <c r="Q37" s="901"/>
      <c r="R37" s="901"/>
    </row>
    <row r="38" spans="1:18">
      <c r="A38" s="853">
        <v>1999</v>
      </c>
      <c r="B38" s="1230">
        <f t="shared" si="10"/>
        <v>6.666666666666667E-5</v>
      </c>
      <c r="C38" s="1235">
        <f t="shared" si="11"/>
        <v>1.0526315789473685E-4</v>
      </c>
      <c r="D38" s="1232">
        <f t="shared" si="12"/>
        <v>4.7590719809637124E-5</v>
      </c>
      <c r="E38" s="901"/>
      <c r="F38" s="901"/>
      <c r="G38" s="901"/>
      <c r="H38" s="901"/>
      <c r="I38" s="901"/>
      <c r="J38" s="994">
        <v>1999</v>
      </c>
      <c r="K38" s="1245">
        <v>1.0526316000000001E-2</v>
      </c>
      <c r="L38" s="1237">
        <v>0.11219512199999999</v>
      </c>
      <c r="M38" s="901"/>
      <c r="N38" s="1226">
        <f t="shared" si="13"/>
        <v>1.0421052842105264E-2</v>
      </c>
      <c r="O38" s="901"/>
      <c r="P38" s="901"/>
      <c r="Q38" s="901"/>
      <c r="R38" s="901"/>
    </row>
    <row r="39" spans="1:18">
      <c r="A39" s="853">
        <v>2000</v>
      </c>
      <c r="B39" s="1230">
        <f t="shared" si="10"/>
        <v>0</v>
      </c>
      <c r="C39" s="1235">
        <f t="shared" si="11"/>
        <v>0</v>
      </c>
      <c r="D39" s="1232">
        <f t="shared" si="12"/>
        <v>0</v>
      </c>
      <c r="E39" s="901"/>
      <c r="F39" s="901"/>
      <c r="G39" s="901"/>
      <c r="H39" s="901"/>
      <c r="I39" s="901"/>
      <c r="J39" s="994">
        <v>2000</v>
      </c>
      <c r="K39" s="1239">
        <v>0</v>
      </c>
      <c r="L39" s="1237">
        <v>0.111538462</v>
      </c>
      <c r="M39" s="901"/>
      <c r="N39" s="1226">
        <f t="shared" si="13"/>
        <v>0</v>
      </c>
      <c r="O39" s="901"/>
      <c r="P39" s="901"/>
      <c r="Q39" s="901"/>
      <c r="R39" s="901"/>
    </row>
    <row r="40" spans="1:18">
      <c r="A40" s="853">
        <v>2001</v>
      </c>
      <c r="B40" s="1230">
        <f t="shared" si="10"/>
        <v>1.1111111111111112E-4</v>
      </c>
      <c r="C40" s="1235">
        <f t="shared" si="11"/>
        <v>6.3999999999999997E-5</v>
      </c>
      <c r="D40" s="1232">
        <f t="shared" si="12"/>
        <v>1.3061224489795917E-4</v>
      </c>
      <c r="E40" s="901"/>
      <c r="F40" s="901"/>
      <c r="G40" s="901"/>
      <c r="H40" s="901"/>
      <c r="I40" s="901"/>
      <c r="J40" s="994">
        <v>2001</v>
      </c>
      <c r="K40" s="1239">
        <v>6.3999999999999997E-5</v>
      </c>
      <c r="L40" s="1237">
        <v>0.2</v>
      </c>
      <c r="M40" s="901"/>
      <c r="N40" s="1226">
        <f t="shared" si="13"/>
        <v>0</v>
      </c>
      <c r="O40" s="901"/>
      <c r="P40" s="901"/>
      <c r="Q40" s="901"/>
      <c r="R40" s="901"/>
    </row>
    <row r="41" spans="1:18" ht="14" thickBot="1">
      <c r="A41" s="853">
        <v>2002</v>
      </c>
      <c r="B41" s="1230">
        <f t="shared" si="10"/>
        <v>9.3333333333333343E-4</v>
      </c>
      <c r="C41" s="1236">
        <f t="shared" si="11"/>
        <v>1.4349489795918368E-3</v>
      </c>
      <c r="D41" s="1232">
        <f t="shared" si="12"/>
        <v>3.9473684210526314E-2</v>
      </c>
      <c r="E41" s="901"/>
      <c r="F41" s="901"/>
      <c r="G41" s="901"/>
      <c r="H41" s="901"/>
      <c r="I41" s="901"/>
      <c r="J41" s="994">
        <v>2002</v>
      </c>
      <c r="K41" s="1239">
        <v>1.434949E-3</v>
      </c>
      <c r="L41" s="1237">
        <v>0.15789473700000001</v>
      </c>
      <c r="M41" s="901"/>
      <c r="N41" s="1226">
        <f t="shared" si="13"/>
        <v>2.0408163223586961E-11</v>
      </c>
      <c r="O41" s="901"/>
      <c r="P41" s="901"/>
      <c r="Q41" s="901"/>
      <c r="R41" s="901"/>
    </row>
    <row r="42" spans="1:18">
      <c r="A42" s="853">
        <v>2003</v>
      </c>
      <c r="B42" s="976">
        <f t="shared" si="10"/>
        <v>3.2467532467532468E-5</v>
      </c>
      <c r="C42" s="1227">
        <f t="shared" si="11"/>
        <v>1.7883158367617156E-4</v>
      </c>
      <c r="D42" s="920">
        <f t="shared" si="12"/>
        <v>2.4390243902439024E-3</v>
      </c>
      <c r="E42" s="901"/>
      <c r="F42" s="901"/>
      <c r="G42" s="901"/>
      <c r="H42" s="901"/>
      <c r="I42" s="901"/>
      <c r="J42" s="994">
        <v>2003</v>
      </c>
      <c r="K42" s="1239">
        <v>8.42E-5</v>
      </c>
      <c r="L42" s="1237">
        <v>0.303030303</v>
      </c>
      <c r="M42" s="901"/>
      <c r="N42" s="1226">
        <f t="shared" si="13"/>
        <v>-9.4631583676171559E-5</v>
      </c>
      <c r="O42" s="901"/>
      <c r="P42" s="901"/>
      <c r="Q42" s="901"/>
      <c r="R42" s="901"/>
    </row>
    <row r="43" spans="1:18">
      <c r="A43" s="853">
        <v>2004</v>
      </c>
      <c r="B43" s="976">
        <f t="shared" si="10"/>
        <v>4.0000000000000003E-5</v>
      </c>
      <c r="C43" s="1227">
        <f t="shared" si="11"/>
        <v>1.7883158367617156E-4</v>
      </c>
      <c r="D43" s="920">
        <f t="shared" si="12"/>
        <v>2.4390243902439024E-3</v>
      </c>
      <c r="E43" s="901"/>
      <c r="F43" s="901"/>
      <c r="G43" s="901"/>
      <c r="H43" s="901"/>
      <c r="I43" s="901"/>
      <c r="J43" s="994">
        <v>2004</v>
      </c>
      <c r="K43" s="1239">
        <v>4.6315800000000003E-4</v>
      </c>
      <c r="L43" s="1237">
        <v>0.16417910399999999</v>
      </c>
      <c r="M43" s="901"/>
      <c r="N43" s="1226">
        <f t="shared" si="13"/>
        <v>2.8432641632382849E-4</v>
      </c>
      <c r="O43" s="901"/>
      <c r="P43" s="901"/>
      <c r="Q43" s="901"/>
      <c r="R43" s="901"/>
    </row>
    <row r="44" spans="1:18">
      <c r="A44" s="853">
        <v>2005</v>
      </c>
      <c r="B44" s="977"/>
      <c r="C44" s="1228">
        <f t="shared" si="11"/>
        <v>1.7883158367617156E-4</v>
      </c>
      <c r="D44" s="997">
        <f t="shared" si="12"/>
        <v>0</v>
      </c>
      <c r="E44" s="901"/>
      <c r="F44" s="901"/>
      <c r="G44" s="901"/>
      <c r="H44" s="901"/>
      <c r="I44" s="901"/>
      <c r="J44" s="994">
        <v>2005</v>
      </c>
      <c r="K44" s="1239">
        <v>4.6315800000000003E-4</v>
      </c>
      <c r="L44" s="1237">
        <v>0.16417910399999999</v>
      </c>
      <c r="M44" s="901"/>
      <c r="N44" s="1226">
        <f t="shared" si="13"/>
        <v>2.8432641632382849E-4</v>
      </c>
      <c r="O44" s="901"/>
      <c r="P44" s="901"/>
      <c r="Q44" s="901"/>
      <c r="R44" s="901"/>
    </row>
    <row r="45" spans="1:18">
      <c r="A45" s="853">
        <v>2006</v>
      </c>
      <c r="B45" s="977"/>
      <c r="C45" s="1228">
        <f t="shared" si="11"/>
        <v>1.7883158367617156E-4</v>
      </c>
      <c r="D45" s="997">
        <f t="shared" si="12"/>
        <v>0</v>
      </c>
      <c r="E45" s="901"/>
      <c r="F45" s="901"/>
      <c r="G45" s="901"/>
      <c r="H45" s="901"/>
      <c r="I45" s="901"/>
      <c r="J45" s="994">
        <v>2006</v>
      </c>
      <c r="K45" s="1239">
        <v>4.6315800000000003E-4</v>
      </c>
      <c r="L45" s="1237">
        <v>0.16417910399999999</v>
      </c>
      <c r="M45" s="901"/>
      <c r="N45" s="1226">
        <f t="shared" si="13"/>
        <v>2.8432641632382849E-4</v>
      </c>
      <c r="O45" s="901"/>
      <c r="P45" s="901"/>
      <c r="Q45" s="901"/>
      <c r="R45" s="901"/>
    </row>
    <row r="46" spans="1:18">
      <c r="A46" s="853">
        <v>2007</v>
      </c>
      <c r="B46" s="909"/>
      <c r="C46" s="1228">
        <f t="shared" si="11"/>
        <v>0</v>
      </c>
      <c r="D46" s="997">
        <f t="shared" si="12"/>
        <v>0</v>
      </c>
      <c r="E46" s="901"/>
      <c r="F46" s="901"/>
      <c r="G46" s="901"/>
      <c r="H46" s="901"/>
      <c r="I46" s="901"/>
      <c r="J46" s="994">
        <v>2007</v>
      </c>
      <c r="K46" s="1239">
        <v>0</v>
      </c>
      <c r="L46" s="1237">
        <v>0.29583333299999998</v>
      </c>
      <c r="M46" s="901"/>
      <c r="N46" s="1226">
        <f t="shared" si="13"/>
        <v>0</v>
      </c>
      <c r="O46" s="901"/>
      <c r="P46" s="901"/>
      <c r="Q46" s="901"/>
      <c r="R46" s="901"/>
    </row>
    <row r="47" spans="1:18">
      <c r="A47" s="853">
        <v>2008</v>
      </c>
      <c r="B47" s="909"/>
      <c r="C47" s="1228">
        <f t="shared" si="11"/>
        <v>0</v>
      </c>
      <c r="D47" s="997">
        <f t="shared" si="12"/>
        <v>0</v>
      </c>
      <c r="E47" s="909"/>
      <c r="F47" s="901"/>
      <c r="G47" s="901"/>
      <c r="H47" s="901"/>
      <c r="I47" s="901"/>
      <c r="J47" s="994">
        <v>2008</v>
      </c>
      <c r="K47" s="1239">
        <v>0</v>
      </c>
      <c r="L47" s="1237">
        <v>0.17611940300000001</v>
      </c>
      <c r="M47" s="901"/>
      <c r="N47" s="1226">
        <f t="shared" si="13"/>
        <v>0</v>
      </c>
      <c r="O47" s="901"/>
      <c r="P47" s="901"/>
      <c r="Q47" s="901"/>
      <c r="R47" s="901"/>
    </row>
    <row r="48" spans="1:18">
      <c r="A48" s="853">
        <v>2009</v>
      </c>
      <c r="B48" s="921"/>
      <c r="C48" s="1228">
        <f t="shared" si="11"/>
        <v>0</v>
      </c>
      <c r="D48" s="997">
        <f t="shared" si="12"/>
        <v>0</v>
      </c>
      <c r="E48" s="909"/>
      <c r="F48" s="901"/>
      <c r="G48" s="901"/>
      <c r="H48" s="901"/>
      <c r="I48" s="901"/>
      <c r="J48" s="994">
        <v>2009</v>
      </c>
      <c r="K48" s="1239">
        <v>0</v>
      </c>
      <c r="L48" s="1237">
        <v>0.209174312</v>
      </c>
      <c r="M48" s="901"/>
      <c r="N48" s="1226">
        <f t="shared" si="13"/>
        <v>0</v>
      </c>
      <c r="O48" s="901"/>
      <c r="P48" s="901"/>
      <c r="Q48" s="901"/>
      <c r="R48" s="901"/>
    </row>
    <row r="49" spans="1:18">
      <c r="A49" s="853">
        <v>2010</v>
      </c>
      <c r="B49" s="909"/>
      <c r="C49" s="1228">
        <f t="shared" si="11"/>
        <v>2.9805263946028592E-4</v>
      </c>
      <c r="D49" s="997">
        <f t="shared" si="12"/>
        <v>0</v>
      </c>
      <c r="E49" s="909"/>
      <c r="F49" s="901"/>
      <c r="G49" s="901"/>
      <c r="H49" s="901"/>
      <c r="I49" s="901"/>
      <c r="J49" s="994">
        <v>2010</v>
      </c>
      <c r="K49" s="1239">
        <v>1.0958904E-2</v>
      </c>
      <c r="L49" s="1237">
        <v>0.123515439</v>
      </c>
      <c r="M49" s="901"/>
      <c r="N49" s="1226">
        <f t="shared" si="13"/>
        <v>1.0660851360539715E-2</v>
      </c>
      <c r="O49" s="901"/>
      <c r="P49" s="901"/>
      <c r="Q49" s="901"/>
      <c r="R49" s="901"/>
    </row>
    <row r="50" spans="1:18">
      <c r="A50" s="853">
        <v>2011</v>
      </c>
      <c r="B50" s="909"/>
      <c r="C50" s="1228">
        <f t="shared" si="11"/>
        <v>0</v>
      </c>
      <c r="D50" s="997">
        <f t="shared" si="12"/>
        <v>0</v>
      </c>
      <c r="E50" s="909"/>
      <c r="F50" s="901"/>
      <c r="G50" s="901"/>
      <c r="H50" s="901"/>
      <c r="I50" s="901"/>
      <c r="J50" s="994">
        <v>2011</v>
      </c>
      <c r="K50" s="1239">
        <v>3.0911900000000002E-3</v>
      </c>
      <c r="L50" s="1237">
        <v>0.15642458100000001</v>
      </c>
      <c r="M50" s="901"/>
      <c r="N50" s="1226">
        <f t="shared" si="13"/>
        <v>3.0911900000000002E-3</v>
      </c>
      <c r="O50" s="901"/>
      <c r="P50" s="901"/>
      <c r="Q50" s="901"/>
      <c r="R50" s="901"/>
    </row>
    <row r="51" spans="1:18">
      <c r="A51" s="853">
        <v>2012</v>
      </c>
      <c r="B51" s="909"/>
      <c r="C51" s="1228">
        <f t="shared" si="11"/>
        <v>0</v>
      </c>
      <c r="D51" s="997">
        <f t="shared" si="12"/>
        <v>0</v>
      </c>
      <c r="E51" s="909"/>
      <c r="F51" s="901"/>
      <c r="G51" s="901"/>
      <c r="H51" s="901"/>
      <c r="I51" s="901"/>
      <c r="J51" s="996">
        <v>2012</v>
      </c>
      <c r="K51" s="1240">
        <v>0</v>
      </c>
      <c r="L51" s="1238">
        <v>0.24496644300000001</v>
      </c>
      <c r="M51" s="901"/>
      <c r="N51" s="1226">
        <f t="shared" si="13"/>
        <v>0</v>
      </c>
      <c r="O51" s="901"/>
      <c r="P51" s="901"/>
      <c r="Q51" s="901"/>
      <c r="R51" s="901"/>
    </row>
    <row r="52" spans="1:18">
      <c r="A52" s="853">
        <v>2013</v>
      </c>
      <c r="B52" s="909"/>
      <c r="C52" s="1228">
        <f t="shared" si="11"/>
        <v>0</v>
      </c>
      <c r="D52" s="997">
        <f t="shared" si="12"/>
        <v>0</v>
      </c>
      <c r="E52" s="909"/>
      <c r="F52" s="901"/>
      <c r="G52" s="901"/>
      <c r="H52" s="901"/>
      <c r="I52" s="901"/>
      <c r="M52" s="901"/>
      <c r="N52" s="901"/>
      <c r="O52" s="901"/>
      <c r="P52" s="901"/>
      <c r="Q52" s="901"/>
      <c r="R52" s="901"/>
    </row>
    <row r="53" spans="1:18">
      <c r="A53" s="853">
        <v>2014</v>
      </c>
      <c r="B53" s="909"/>
      <c r="C53" s="1228">
        <f t="shared" si="11"/>
        <v>0</v>
      </c>
      <c r="D53" s="997">
        <f t="shared" si="12"/>
        <v>0</v>
      </c>
      <c r="E53" s="909"/>
      <c r="F53" s="901"/>
      <c r="G53" s="901"/>
      <c r="H53" s="901"/>
      <c r="I53" s="901"/>
      <c r="M53" s="901"/>
      <c r="N53" s="901"/>
      <c r="O53" s="901"/>
      <c r="P53" s="901"/>
      <c r="Q53" s="901"/>
      <c r="R53" s="901"/>
    </row>
    <row r="54" spans="1:18">
      <c r="A54" s="909"/>
      <c r="B54" s="909"/>
      <c r="C54" s="909"/>
      <c r="D54" s="909"/>
      <c r="E54" s="909"/>
      <c r="F54" s="901"/>
      <c r="G54" s="901"/>
      <c r="H54" s="901"/>
      <c r="I54" s="901"/>
      <c r="J54" s="901"/>
      <c r="K54" s="901"/>
      <c r="L54" s="901"/>
      <c r="M54" s="901"/>
      <c r="N54" s="901"/>
      <c r="O54" s="901"/>
      <c r="P54" s="901"/>
      <c r="Q54" s="901"/>
      <c r="R54" s="901"/>
    </row>
    <row r="55" spans="1:18" ht="15">
      <c r="A55" s="928" t="s">
        <v>163</v>
      </c>
      <c r="B55" s="901"/>
      <c r="C55" s="901"/>
      <c r="D55" s="901"/>
      <c r="E55" s="901"/>
      <c r="F55" s="901"/>
      <c r="G55" s="901"/>
      <c r="H55" s="901"/>
      <c r="I55" s="901"/>
      <c r="J55" s="1246"/>
      <c r="K55" s="901"/>
      <c r="L55" s="901"/>
      <c r="M55" s="901"/>
      <c r="N55" s="901"/>
      <c r="O55" s="901"/>
      <c r="P55" s="901"/>
      <c r="Q55" s="901"/>
      <c r="R55" s="901"/>
    </row>
    <row r="56" spans="1:18">
      <c r="A56" s="901"/>
      <c r="B56" s="901"/>
      <c r="C56" s="901"/>
      <c r="D56" s="901"/>
      <c r="E56" s="901"/>
      <c r="F56" s="901"/>
      <c r="G56" s="901"/>
      <c r="H56" s="901"/>
      <c r="I56" s="901"/>
      <c r="J56" s="901"/>
      <c r="K56" s="901"/>
      <c r="L56" s="901"/>
      <c r="M56" s="901"/>
      <c r="N56" s="901"/>
      <c r="O56" s="901"/>
      <c r="P56" s="901"/>
      <c r="Q56" s="901"/>
      <c r="R56" s="901"/>
    </row>
    <row r="57" spans="1:18">
      <c r="A57" s="902"/>
      <c r="B57" s="902"/>
      <c r="C57" s="973" t="s">
        <v>176</v>
      </c>
      <c r="D57" s="973"/>
      <c r="E57" s="973"/>
      <c r="F57" s="973"/>
      <c r="G57" s="974" t="s">
        <v>178</v>
      </c>
      <c r="H57" s="974" t="s">
        <v>178</v>
      </c>
      <c r="I57" s="974" t="s">
        <v>178</v>
      </c>
      <c r="J57" s="990" t="s">
        <v>178</v>
      </c>
      <c r="K57" s="973"/>
      <c r="L57" s="973"/>
      <c r="M57" s="973" t="s">
        <v>177</v>
      </c>
      <c r="N57" s="973"/>
      <c r="O57" s="902"/>
      <c r="P57" s="902"/>
      <c r="Q57" s="902"/>
      <c r="R57" s="902"/>
    </row>
    <row r="58" spans="1:18">
      <c r="A58" s="903" t="s">
        <v>133</v>
      </c>
      <c r="B58" s="904" t="s">
        <v>179</v>
      </c>
      <c r="C58" s="904" t="s">
        <v>180</v>
      </c>
      <c r="D58" s="904" t="s">
        <v>181</v>
      </c>
      <c r="E58" s="904" t="s">
        <v>182</v>
      </c>
      <c r="F58" s="905"/>
      <c r="G58" s="904" t="s">
        <v>179</v>
      </c>
      <c r="H58" s="904" t="s">
        <v>180</v>
      </c>
      <c r="I58" s="904" t="s">
        <v>183</v>
      </c>
      <c r="J58" s="991" t="s">
        <v>182</v>
      </c>
      <c r="K58" s="905"/>
      <c r="L58" s="904" t="s">
        <v>179</v>
      </c>
      <c r="M58" s="904" t="s">
        <v>180</v>
      </c>
      <c r="N58" s="904" t="s">
        <v>181</v>
      </c>
      <c r="O58" s="904" t="s">
        <v>182</v>
      </c>
      <c r="P58" s="909"/>
      <c r="Q58" s="909"/>
      <c r="R58" s="909"/>
    </row>
    <row r="59" spans="1:18">
      <c r="A59" s="853">
        <v>1994</v>
      </c>
      <c r="B59" s="909">
        <v>233</v>
      </c>
      <c r="C59" s="909">
        <v>11</v>
      </c>
      <c r="D59" s="909">
        <v>222</v>
      </c>
      <c r="E59" s="934">
        <f>C59/B59</f>
        <v>4.7210300429184553E-2</v>
      </c>
      <c r="F59" s="909"/>
      <c r="G59" s="909">
        <v>38</v>
      </c>
      <c r="H59" s="909">
        <v>5</v>
      </c>
      <c r="I59" s="909">
        <v>33</v>
      </c>
      <c r="J59" s="981">
        <f>H59/G59</f>
        <v>0.13157894736842105</v>
      </c>
      <c r="K59" s="909"/>
      <c r="L59" s="909">
        <v>195</v>
      </c>
      <c r="M59" s="909">
        <v>6</v>
      </c>
      <c r="N59" s="909">
        <v>189</v>
      </c>
      <c r="O59" s="910">
        <f>M59/L59</f>
        <v>3.0769230769230771E-2</v>
      </c>
      <c r="P59" s="909"/>
      <c r="Q59" s="909"/>
      <c r="R59" s="909"/>
    </row>
    <row r="60" spans="1:18">
      <c r="A60" s="853">
        <v>1995</v>
      </c>
      <c r="B60" s="909">
        <v>220</v>
      </c>
      <c r="C60" s="909">
        <v>5</v>
      </c>
      <c r="D60" s="909">
        <v>215</v>
      </c>
      <c r="E60" s="934">
        <f t="shared" ref="E60:E67" si="14">C60/B60</f>
        <v>2.2727272727272728E-2</v>
      </c>
      <c r="F60" s="909"/>
      <c r="G60" s="909">
        <v>53</v>
      </c>
      <c r="H60" s="909">
        <v>4</v>
      </c>
      <c r="I60" s="909">
        <v>49</v>
      </c>
      <c r="J60" s="981">
        <f t="shared" ref="J60:J67" si="15">H60/G60</f>
        <v>7.5471698113207544E-2</v>
      </c>
      <c r="K60" s="909"/>
      <c r="L60" s="909">
        <v>167</v>
      </c>
      <c r="M60" s="909">
        <v>1</v>
      </c>
      <c r="N60" s="909">
        <v>166</v>
      </c>
      <c r="O60" s="910">
        <f t="shared" ref="O60:O67" si="16">M60/L60</f>
        <v>5.9880239520958087E-3</v>
      </c>
      <c r="P60" s="909"/>
      <c r="Q60" s="909"/>
      <c r="R60" s="909"/>
    </row>
    <row r="61" spans="1:18">
      <c r="A61" s="853">
        <v>1996</v>
      </c>
      <c r="B61" s="909">
        <v>259</v>
      </c>
      <c r="C61" s="909">
        <v>0</v>
      </c>
      <c r="D61" s="909">
        <v>259</v>
      </c>
      <c r="E61" s="934">
        <f t="shared" si="14"/>
        <v>0</v>
      </c>
      <c r="F61" s="909"/>
      <c r="G61" s="909">
        <v>118</v>
      </c>
      <c r="H61" s="909">
        <v>0</v>
      </c>
      <c r="I61" s="909">
        <v>118</v>
      </c>
      <c r="J61" s="981">
        <f t="shared" si="15"/>
        <v>0</v>
      </c>
      <c r="K61" s="909"/>
      <c r="L61" s="909">
        <v>141</v>
      </c>
      <c r="M61" s="909">
        <v>0</v>
      </c>
      <c r="N61" s="909">
        <v>141</v>
      </c>
      <c r="O61" s="910">
        <f t="shared" si="16"/>
        <v>0</v>
      </c>
      <c r="P61" s="909"/>
      <c r="Q61" s="909"/>
      <c r="R61" s="909"/>
    </row>
    <row r="62" spans="1:18">
      <c r="A62" s="853">
        <v>1997</v>
      </c>
      <c r="B62" s="909">
        <v>260</v>
      </c>
      <c r="C62" s="909">
        <v>38</v>
      </c>
      <c r="D62" s="909">
        <v>222</v>
      </c>
      <c r="E62" s="934">
        <f t="shared" si="14"/>
        <v>0.14615384615384616</v>
      </c>
      <c r="F62" s="909"/>
      <c r="G62" s="909">
        <v>133</v>
      </c>
      <c r="H62" s="909">
        <v>25</v>
      </c>
      <c r="I62" s="909">
        <v>108</v>
      </c>
      <c r="J62" s="981">
        <f t="shared" si="15"/>
        <v>0.18796992481203006</v>
      </c>
      <c r="K62" s="909"/>
      <c r="L62" s="909">
        <v>127</v>
      </c>
      <c r="M62" s="909">
        <v>13</v>
      </c>
      <c r="N62" s="909">
        <v>114</v>
      </c>
      <c r="O62" s="910">
        <f t="shared" si="16"/>
        <v>0.10236220472440945</v>
      </c>
      <c r="P62" s="909"/>
      <c r="Q62" s="909"/>
      <c r="R62" s="909"/>
    </row>
    <row r="63" spans="1:18">
      <c r="A63" s="853">
        <v>1998</v>
      </c>
      <c r="B63" s="909">
        <v>250</v>
      </c>
      <c r="C63" s="909">
        <v>34</v>
      </c>
      <c r="D63" s="909">
        <v>216</v>
      </c>
      <c r="E63" s="934">
        <f t="shared" si="14"/>
        <v>0.13600000000000001</v>
      </c>
      <c r="F63" s="909"/>
      <c r="G63" s="909">
        <v>171</v>
      </c>
      <c r="H63" s="909">
        <v>29</v>
      </c>
      <c r="I63" s="909">
        <v>142</v>
      </c>
      <c r="J63" s="981">
        <f t="shared" si="15"/>
        <v>0.16959064327485379</v>
      </c>
      <c r="K63" s="909"/>
      <c r="L63" s="909">
        <v>79</v>
      </c>
      <c r="M63" s="909">
        <v>5</v>
      </c>
      <c r="N63" s="909">
        <v>74</v>
      </c>
      <c r="O63" s="910">
        <f t="shared" si="16"/>
        <v>6.3291139240506333E-2</v>
      </c>
      <c r="P63" s="909"/>
      <c r="Q63" s="909"/>
      <c r="R63" s="909"/>
    </row>
    <row r="64" spans="1:18">
      <c r="A64" s="853">
        <v>1999</v>
      </c>
      <c r="B64" s="909">
        <v>300</v>
      </c>
      <c r="C64" s="909">
        <v>3</v>
      </c>
      <c r="D64" s="909">
        <v>297</v>
      </c>
      <c r="E64" s="934">
        <f t="shared" si="14"/>
        <v>0.01</v>
      </c>
      <c r="F64" s="909"/>
      <c r="G64" s="909">
        <v>95</v>
      </c>
      <c r="H64" s="909">
        <v>2</v>
      </c>
      <c r="I64" s="909">
        <v>93</v>
      </c>
      <c r="J64" s="981">
        <f t="shared" si="15"/>
        <v>2.1052631578947368E-2</v>
      </c>
      <c r="K64" s="909"/>
      <c r="L64" s="909">
        <v>205</v>
      </c>
      <c r="M64" s="909">
        <v>1</v>
      </c>
      <c r="N64" s="909">
        <v>204</v>
      </c>
      <c r="O64" s="910">
        <f t="shared" si="16"/>
        <v>4.8780487804878049E-3</v>
      </c>
      <c r="P64" s="909"/>
      <c r="Q64" s="909"/>
      <c r="R64" s="909"/>
    </row>
    <row r="65" spans="1:18">
      <c r="A65" s="853">
        <v>2000</v>
      </c>
      <c r="B65" s="909">
        <v>300</v>
      </c>
      <c r="C65" s="909">
        <v>0</v>
      </c>
      <c r="D65" s="909">
        <v>300</v>
      </c>
      <c r="E65" s="934">
        <f t="shared" si="14"/>
        <v>0</v>
      </c>
      <c r="F65" s="909"/>
      <c r="G65" s="909">
        <v>40</v>
      </c>
      <c r="H65" s="909">
        <v>0</v>
      </c>
      <c r="I65" s="909">
        <v>40</v>
      </c>
      <c r="J65" s="981">
        <f t="shared" si="15"/>
        <v>0</v>
      </c>
      <c r="K65" s="909"/>
      <c r="L65" s="909">
        <v>260</v>
      </c>
      <c r="M65" s="909">
        <v>0</v>
      </c>
      <c r="N65" s="909">
        <v>260</v>
      </c>
      <c r="O65" s="910">
        <f t="shared" si="16"/>
        <v>0</v>
      </c>
      <c r="P65" s="909"/>
      <c r="Q65" s="909"/>
      <c r="R65" s="909"/>
    </row>
    <row r="66" spans="1:18">
      <c r="A66" s="853">
        <v>2001</v>
      </c>
      <c r="B66" s="909">
        <v>300</v>
      </c>
      <c r="C66" s="909">
        <v>5</v>
      </c>
      <c r="D66" s="909">
        <v>295</v>
      </c>
      <c r="E66" s="934">
        <f t="shared" si="14"/>
        <v>1.6666666666666666E-2</v>
      </c>
      <c r="F66" s="909"/>
      <c r="G66" s="909">
        <v>125</v>
      </c>
      <c r="H66" s="909">
        <v>1</v>
      </c>
      <c r="I66" s="909">
        <v>124</v>
      </c>
      <c r="J66" s="982">
        <f>H66/G66</f>
        <v>8.0000000000000002E-3</v>
      </c>
      <c r="K66" s="909"/>
      <c r="L66" s="909">
        <v>175</v>
      </c>
      <c r="M66" s="909">
        <v>4</v>
      </c>
      <c r="N66" s="909">
        <v>171</v>
      </c>
      <c r="O66" s="910">
        <f t="shared" si="16"/>
        <v>2.2857142857142857E-2</v>
      </c>
      <c r="P66" s="909"/>
      <c r="Q66" s="909"/>
      <c r="R66" s="909"/>
    </row>
    <row r="67" spans="1:18" ht="14" thickBot="1">
      <c r="A67" s="853">
        <v>2002</v>
      </c>
      <c r="B67" s="909">
        <v>300</v>
      </c>
      <c r="C67" s="909">
        <v>42</v>
      </c>
      <c r="D67" s="909">
        <v>258</v>
      </c>
      <c r="E67" s="934">
        <f t="shared" si="14"/>
        <v>0.14000000000000001</v>
      </c>
      <c r="F67" s="909"/>
      <c r="G67" s="909">
        <v>224</v>
      </c>
      <c r="H67" s="909">
        <v>36</v>
      </c>
      <c r="I67" s="909">
        <v>188</v>
      </c>
      <c r="J67" s="981">
        <f t="shared" si="15"/>
        <v>0.16071428571428573</v>
      </c>
      <c r="K67" s="909"/>
      <c r="L67" s="909">
        <v>76</v>
      </c>
      <c r="M67" s="909">
        <v>6</v>
      </c>
      <c r="N67" s="909">
        <v>70</v>
      </c>
      <c r="O67" s="910">
        <f t="shared" si="16"/>
        <v>7.8947368421052627E-2</v>
      </c>
      <c r="P67" s="909"/>
      <c r="Q67" s="909"/>
      <c r="R67" s="909"/>
    </row>
    <row r="68" spans="1:18">
      <c r="A68" s="853">
        <v>2003</v>
      </c>
      <c r="B68" s="909" t="s">
        <v>318</v>
      </c>
      <c r="C68" s="909"/>
      <c r="D68" s="909"/>
      <c r="E68" s="934">
        <f>E$64</f>
        <v>0.01</v>
      </c>
      <c r="F68" s="909"/>
      <c r="G68" s="909">
        <v>260</v>
      </c>
      <c r="H68" s="909"/>
      <c r="I68" s="909"/>
      <c r="J68" s="1247">
        <v>0.01</v>
      </c>
      <c r="K68" s="909"/>
      <c r="L68" s="909"/>
      <c r="M68" s="909"/>
      <c r="N68" s="909"/>
      <c r="O68" s="910">
        <f>O$64</f>
        <v>4.8780487804878049E-3</v>
      </c>
      <c r="P68" s="909"/>
      <c r="Q68" s="909"/>
      <c r="R68" s="909"/>
    </row>
    <row r="69" spans="1:18">
      <c r="A69" s="853">
        <v>2004</v>
      </c>
      <c r="B69" s="909" t="s">
        <v>318</v>
      </c>
      <c r="C69" s="909"/>
      <c r="D69" s="909"/>
      <c r="E69" s="934">
        <f>E$64</f>
        <v>0.01</v>
      </c>
      <c r="F69" s="909"/>
      <c r="G69" s="909">
        <v>46</v>
      </c>
      <c r="H69" s="909"/>
      <c r="I69" s="909"/>
      <c r="J69" s="1248">
        <v>0.01</v>
      </c>
      <c r="K69" s="909"/>
      <c r="L69" s="909"/>
      <c r="M69" s="909"/>
      <c r="N69" s="909"/>
      <c r="O69" s="910">
        <f>O$64</f>
        <v>4.8780487804878049E-3</v>
      </c>
      <c r="P69" s="909"/>
      <c r="Q69" s="909"/>
      <c r="R69" s="909"/>
    </row>
    <row r="70" spans="1:18">
      <c r="A70" s="853">
        <v>2005</v>
      </c>
      <c r="B70" s="909" t="s">
        <v>318</v>
      </c>
      <c r="C70" s="909"/>
      <c r="D70" s="909"/>
      <c r="E70" s="934">
        <f>E$64</f>
        <v>0.01</v>
      </c>
      <c r="F70" s="909"/>
      <c r="G70" s="909">
        <v>21</v>
      </c>
      <c r="H70" s="909"/>
      <c r="I70" s="909"/>
      <c r="J70" s="1248">
        <v>0.01</v>
      </c>
      <c r="K70" s="909"/>
      <c r="L70" s="909"/>
      <c r="M70" s="909"/>
      <c r="N70" s="909"/>
      <c r="O70" s="910">
        <f>O$64</f>
        <v>4.8780487804878049E-3</v>
      </c>
      <c r="P70" s="909"/>
      <c r="Q70" s="909"/>
      <c r="R70" s="909"/>
    </row>
    <row r="71" spans="1:18" ht="14" thickBot="1">
      <c r="A71" s="853">
        <v>2006</v>
      </c>
      <c r="B71" s="909" t="s">
        <v>318</v>
      </c>
      <c r="C71" s="909"/>
      <c r="D71" s="909"/>
      <c r="E71" s="934">
        <f>E$64</f>
        <v>0.01</v>
      </c>
      <c r="F71" s="909"/>
      <c r="G71" s="909">
        <v>30</v>
      </c>
      <c r="H71" s="909"/>
      <c r="I71" s="909"/>
      <c r="J71" s="1249">
        <v>0.01</v>
      </c>
      <c r="K71" s="909"/>
      <c r="L71" s="909"/>
      <c r="M71" s="909"/>
      <c r="N71" s="909"/>
      <c r="O71" s="910">
        <f>O$64</f>
        <v>4.8780487804878049E-3</v>
      </c>
      <c r="P71" s="909"/>
      <c r="Q71" s="909"/>
      <c r="R71" s="909"/>
    </row>
    <row r="72" spans="1:18">
      <c r="A72" s="853">
        <v>2007</v>
      </c>
      <c r="B72" s="909">
        <v>60</v>
      </c>
      <c r="C72" s="909">
        <v>0</v>
      </c>
      <c r="D72" s="909">
        <v>120</v>
      </c>
      <c r="E72" s="934">
        <f>C72/B72</f>
        <v>0</v>
      </c>
      <c r="F72" s="909"/>
      <c r="G72" s="909"/>
      <c r="H72" s="909"/>
      <c r="I72" s="909"/>
      <c r="J72" s="982">
        <v>0</v>
      </c>
      <c r="K72" s="909"/>
      <c r="L72" s="909"/>
      <c r="M72" s="909"/>
      <c r="N72" s="909"/>
      <c r="O72" s="978"/>
      <c r="P72" s="909"/>
      <c r="Q72" s="909"/>
      <c r="R72" s="909"/>
    </row>
    <row r="73" spans="1:18">
      <c r="A73" s="853">
        <v>2008</v>
      </c>
      <c r="B73" s="909">
        <v>285</v>
      </c>
      <c r="C73" s="909">
        <v>0</v>
      </c>
      <c r="D73" s="909">
        <v>285</v>
      </c>
      <c r="E73" s="934">
        <f>C73/B73</f>
        <v>0</v>
      </c>
      <c r="F73" s="909"/>
      <c r="G73" s="909"/>
      <c r="H73" s="909"/>
      <c r="I73" s="909"/>
      <c r="J73" s="982">
        <v>0</v>
      </c>
      <c r="K73" s="909"/>
      <c r="L73" s="909"/>
      <c r="M73" s="909"/>
      <c r="N73" s="909"/>
      <c r="O73" s="978"/>
      <c r="P73" s="909"/>
      <c r="Q73" s="909"/>
      <c r="R73" s="909"/>
    </row>
    <row r="74" spans="1:18">
      <c r="A74" s="853">
        <v>2009</v>
      </c>
      <c r="B74" s="909">
        <v>180</v>
      </c>
      <c r="C74" s="909">
        <v>0</v>
      </c>
      <c r="D74" s="909">
        <v>111</v>
      </c>
      <c r="E74" s="934">
        <f>C74/B74</f>
        <v>0</v>
      </c>
      <c r="F74" s="909"/>
      <c r="G74" s="917">
        <v>104</v>
      </c>
      <c r="H74" s="917">
        <v>0</v>
      </c>
      <c r="I74" s="917">
        <v>104</v>
      </c>
      <c r="J74" s="982">
        <v>0</v>
      </c>
      <c r="K74" s="909"/>
      <c r="L74" s="917">
        <v>7</v>
      </c>
      <c r="M74" s="917">
        <v>0</v>
      </c>
      <c r="N74" s="917">
        <v>7</v>
      </c>
      <c r="O74" s="910">
        <f>O$64</f>
        <v>4.8780487804878049E-3</v>
      </c>
      <c r="P74" s="909"/>
      <c r="Q74" s="909"/>
      <c r="R74" s="909"/>
    </row>
    <row r="75" spans="1:18">
      <c r="A75" s="853">
        <v>2010</v>
      </c>
      <c r="B75" s="933">
        <v>60</v>
      </c>
      <c r="C75" s="909">
        <v>1</v>
      </c>
      <c r="D75" s="909">
        <v>59</v>
      </c>
      <c r="E75" s="934">
        <f>C75/B75</f>
        <v>1.6666666666666666E-2</v>
      </c>
      <c r="F75" s="909"/>
      <c r="G75" s="909">
        <v>60</v>
      </c>
      <c r="H75" s="909">
        <v>1</v>
      </c>
      <c r="I75" s="909"/>
      <c r="J75" s="981">
        <f>H75/G75</f>
        <v>1.6666666666666666E-2</v>
      </c>
      <c r="K75" s="909"/>
      <c r="L75" s="909"/>
      <c r="M75" s="909"/>
      <c r="N75" s="909"/>
      <c r="O75" s="909"/>
      <c r="P75" s="909"/>
      <c r="Q75" s="909"/>
      <c r="R75" s="909"/>
    </row>
    <row r="76" spans="1:18">
      <c r="A76" s="853">
        <v>2011</v>
      </c>
      <c r="B76" s="930">
        <v>180</v>
      </c>
      <c r="C76" s="909">
        <v>0</v>
      </c>
      <c r="D76" s="909">
        <v>180</v>
      </c>
      <c r="E76" s="934">
        <f t="shared" ref="E76:E78" si="17">C76/B76</f>
        <v>0</v>
      </c>
      <c r="F76" s="909"/>
      <c r="G76" s="909"/>
      <c r="H76" s="909"/>
      <c r="I76" s="909"/>
      <c r="J76" s="982">
        <v>0</v>
      </c>
      <c r="K76" s="909"/>
      <c r="L76" s="909"/>
      <c r="M76" s="909"/>
      <c r="N76" s="909"/>
      <c r="O76" s="909"/>
      <c r="P76" s="909"/>
      <c r="Q76" s="909"/>
      <c r="R76" s="909"/>
    </row>
    <row r="77" spans="1:18">
      <c r="A77" s="853">
        <v>2012</v>
      </c>
      <c r="B77" s="930">
        <v>180</v>
      </c>
      <c r="C77" s="909">
        <v>0</v>
      </c>
      <c r="D77" s="909">
        <v>180</v>
      </c>
      <c r="E77" s="934">
        <f t="shared" si="17"/>
        <v>0</v>
      </c>
      <c r="F77" s="909"/>
      <c r="G77" s="909"/>
      <c r="H77" s="909"/>
      <c r="I77" s="909"/>
      <c r="J77" s="982">
        <v>0</v>
      </c>
      <c r="K77" s="909"/>
      <c r="L77" s="909"/>
      <c r="M77" s="909"/>
      <c r="N77" s="909"/>
      <c r="O77" s="909"/>
      <c r="P77" s="909"/>
      <c r="Q77" s="909"/>
      <c r="R77" s="909"/>
    </row>
    <row r="78" spans="1:18">
      <c r="A78" s="853">
        <v>2013</v>
      </c>
      <c r="B78" s="930">
        <v>180</v>
      </c>
      <c r="C78" s="909">
        <v>0</v>
      </c>
      <c r="D78" s="909">
        <v>180</v>
      </c>
      <c r="E78" s="943">
        <f t="shared" si="17"/>
        <v>0</v>
      </c>
      <c r="F78" s="909"/>
      <c r="G78" s="909"/>
      <c r="H78" s="909"/>
      <c r="I78" s="909"/>
      <c r="J78" s="982">
        <v>0</v>
      </c>
      <c r="K78" s="909"/>
      <c r="L78" s="913"/>
      <c r="M78" s="909"/>
      <c r="N78" s="909"/>
      <c r="O78" s="909"/>
      <c r="P78" s="909"/>
      <c r="Q78" s="909"/>
      <c r="R78" s="909"/>
    </row>
    <row r="79" spans="1:18">
      <c r="A79" s="853">
        <v>2014</v>
      </c>
      <c r="B79" s="909"/>
      <c r="C79" s="909"/>
      <c r="D79" s="909"/>
      <c r="E79" s="923"/>
      <c r="F79" s="909"/>
      <c r="G79" s="909"/>
      <c r="H79" s="909"/>
      <c r="I79" s="909"/>
      <c r="J79" s="982">
        <v>0</v>
      </c>
      <c r="K79" s="909"/>
      <c r="L79" s="909"/>
      <c r="M79" s="909"/>
      <c r="N79" s="909"/>
      <c r="O79" s="909"/>
      <c r="P79" s="909"/>
      <c r="Q79" s="909"/>
      <c r="R79" s="909"/>
    </row>
    <row r="80" spans="1:18">
      <c r="A80" s="903"/>
      <c r="B80" s="905"/>
      <c r="C80" s="905"/>
      <c r="D80" s="905"/>
      <c r="E80" s="905"/>
      <c r="F80" s="905"/>
      <c r="G80" s="905"/>
      <c r="H80" s="905"/>
      <c r="I80" s="905"/>
      <c r="J80" s="905"/>
      <c r="K80" s="905"/>
      <c r="L80" s="905"/>
      <c r="M80" s="905"/>
      <c r="N80" s="905"/>
      <c r="O80" s="905"/>
      <c r="P80" s="905"/>
      <c r="Q80" s="905"/>
      <c r="R80" s="905"/>
    </row>
    <row r="81" spans="1:18">
      <c r="A81" s="901"/>
      <c r="B81" s="901"/>
      <c r="C81" s="901"/>
      <c r="D81" s="901"/>
      <c r="E81" s="901"/>
      <c r="F81" s="901"/>
      <c r="G81" s="901"/>
      <c r="H81" s="901"/>
      <c r="I81" s="901"/>
      <c r="J81" s="901"/>
      <c r="K81" s="901"/>
      <c r="L81" s="901"/>
      <c r="M81" s="901"/>
      <c r="N81" s="901"/>
      <c r="O81" s="901"/>
      <c r="P81" s="901"/>
      <c r="Q81" s="901"/>
      <c r="R81" s="901"/>
    </row>
    <row r="82" spans="1:18">
      <c r="A82" s="922" t="s">
        <v>539</v>
      </c>
      <c r="B82" s="924"/>
      <c r="C82" s="924"/>
      <c r="D82" s="901"/>
      <c r="E82" s="901"/>
      <c r="F82" s="901"/>
      <c r="G82" s="901"/>
      <c r="H82" s="901"/>
      <c r="I82" s="901"/>
      <c r="J82" s="984" t="s">
        <v>422</v>
      </c>
      <c r="K82" s="983">
        <f>AVERAGE(K86:K95)</f>
        <v>1.7883158367617155E-2</v>
      </c>
      <c r="L82" s="985" t="s">
        <v>423</v>
      </c>
      <c r="M82" s="901"/>
      <c r="N82" s="901"/>
      <c r="O82" s="901"/>
      <c r="P82" s="901"/>
      <c r="Q82" s="901"/>
      <c r="R82" s="901"/>
    </row>
    <row r="83" spans="1:18">
      <c r="A83" s="901"/>
      <c r="B83" s="901"/>
      <c r="C83" s="901"/>
      <c r="D83" s="901"/>
      <c r="E83" s="901"/>
      <c r="F83" s="901"/>
      <c r="G83" s="901"/>
      <c r="H83" s="901"/>
      <c r="I83" s="901"/>
      <c r="J83" s="901"/>
      <c r="K83" s="901"/>
      <c r="L83" s="901"/>
      <c r="M83" s="901"/>
      <c r="N83" s="901"/>
      <c r="O83" s="901"/>
      <c r="P83" s="901"/>
      <c r="Q83" s="901"/>
      <c r="R83" s="901"/>
    </row>
    <row r="84" spans="1:18">
      <c r="A84" s="852"/>
      <c r="B84" s="902"/>
      <c r="C84" s="975" t="s">
        <v>176</v>
      </c>
      <c r="D84" s="975"/>
      <c r="E84" s="973"/>
      <c r="F84" s="973"/>
      <c r="G84" s="973"/>
      <c r="H84" s="974" t="s">
        <v>178</v>
      </c>
      <c r="I84" s="974" t="s">
        <v>178</v>
      </c>
      <c r="J84" s="974" t="s">
        <v>178</v>
      </c>
      <c r="K84" s="974" t="s">
        <v>178</v>
      </c>
      <c r="L84" s="990"/>
      <c r="M84" s="973"/>
      <c r="N84" s="974"/>
      <c r="O84" s="973" t="s">
        <v>177</v>
      </c>
      <c r="P84" s="973"/>
      <c r="Q84" s="973"/>
      <c r="R84" s="902"/>
    </row>
    <row r="85" spans="1:18">
      <c r="A85" s="903" t="s">
        <v>133</v>
      </c>
      <c r="B85" s="904" t="s">
        <v>179</v>
      </c>
      <c r="C85" s="904" t="s">
        <v>184</v>
      </c>
      <c r="D85" s="904" t="s">
        <v>185</v>
      </c>
      <c r="E85" s="904" t="s">
        <v>186</v>
      </c>
      <c r="F85" s="904" t="s">
        <v>319</v>
      </c>
      <c r="G85" s="905"/>
      <c r="H85" s="904" t="s">
        <v>179</v>
      </c>
      <c r="I85" s="904" t="s">
        <v>184</v>
      </c>
      <c r="J85" s="904" t="s">
        <v>187</v>
      </c>
      <c r="K85" s="904" t="s">
        <v>186</v>
      </c>
      <c r="L85" s="991" t="s">
        <v>319</v>
      </c>
      <c r="M85" s="905"/>
      <c r="N85" s="904" t="s">
        <v>179</v>
      </c>
      <c r="O85" s="905" t="s">
        <v>184</v>
      </c>
      <c r="P85" s="905" t="s">
        <v>185</v>
      </c>
      <c r="Q85" s="905" t="s">
        <v>186</v>
      </c>
      <c r="R85" s="905" t="s">
        <v>319</v>
      </c>
    </row>
    <row r="86" spans="1:18">
      <c r="A86" s="853">
        <v>1994</v>
      </c>
      <c r="B86" s="909">
        <v>233</v>
      </c>
      <c r="C86" s="909">
        <v>7</v>
      </c>
      <c r="D86" s="909">
        <v>226</v>
      </c>
      <c r="E86" s="913">
        <f>C86/B86</f>
        <v>3.0042918454935622E-2</v>
      </c>
      <c r="F86" s="913">
        <f>IF(E86&gt;0,E86,0.5)</f>
        <v>3.0042918454935622E-2</v>
      </c>
      <c r="G86" s="909"/>
      <c r="H86" s="909">
        <v>38</v>
      </c>
      <c r="I86" s="909">
        <v>3</v>
      </c>
      <c r="J86" s="909">
        <v>35</v>
      </c>
      <c r="K86" s="981">
        <f>I86/H86</f>
        <v>7.8947368421052627E-2</v>
      </c>
      <c r="L86" s="981">
        <f>IF(K86&gt;0,K86,0.005)</f>
        <v>7.8947368421052627E-2</v>
      </c>
      <c r="M86" s="909"/>
      <c r="N86" s="909">
        <v>195</v>
      </c>
      <c r="O86" s="909">
        <v>4</v>
      </c>
      <c r="P86" s="909">
        <v>191</v>
      </c>
      <c r="Q86" s="913">
        <f>O86/N86</f>
        <v>2.0512820512820513E-2</v>
      </c>
      <c r="R86" s="913">
        <f>IF(Q86&gt;0,Q86,0.5)</f>
        <v>2.0512820512820513E-2</v>
      </c>
    </row>
    <row r="87" spans="1:18">
      <c r="A87" s="853">
        <v>1995</v>
      </c>
      <c r="B87" s="909">
        <v>220</v>
      </c>
      <c r="C87" s="909">
        <v>8</v>
      </c>
      <c r="D87" s="909">
        <v>212</v>
      </c>
      <c r="E87" s="913">
        <f t="shared" ref="E87:E96" si="18">C87/B87</f>
        <v>3.6363636363636362E-2</v>
      </c>
      <c r="F87" s="913">
        <f t="shared" ref="F87:F96" si="19">IF(E87&gt;0,E87,0.5)</f>
        <v>3.6363636363636362E-2</v>
      </c>
      <c r="G87" s="909"/>
      <c r="H87" s="909">
        <v>53</v>
      </c>
      <c r="I87" s="909">
        <v>1</v>
      </c>
      <c r="J87" s="909">
        <v>52</v>
      </c>
      <c r="K87" s="981">
        <f t="shared" ref="K87:K94" si="20">I87/H87</f>
        <v>1.8867924528301886E-2</v>
      </c>
      <c r="L87" s="981">
        <f t="shared" ref="L87:L94" si="21">IF(K87&gt;0,K87,0.005)</f>
        <v>1.8867924528301886E-2</v>
      </c>
      <c r="M87" s="909"/>
      <c r="N87" s="909">
        <v>167</v>
      </c>
      <c r="O87" s="909">
        <v>7</v>
      </c>
      <c r="P87" s="909">
        <v>160</v>
      </c>
      <c r="Q87" s="913">
        <f t="shared" ref="Q87:Q94" si="22">O87/N87</f>
        <v>4.1916167664670656E-2</v>
      </c>
      <c r="R87" s="913">
        <f t="shared" ref="R87:R96" si="23">IF(Q87&gt;0,Q87,0.5)</f>
        <v>4.1916167664670656E-2</v>
      </c>
    </row>
    <row r="88" spans="1:18">
      <c r="A88" s="853">
        <v>1996</v>
      </c>
      <c r="B88" s="909">
        <v>259</v>
      </c>
      <c r="C88" s="909">
        <v>4</v>
      </c>
      <c r="D88" s="909">
        <v>255</v>
      </c>
      <c r="E88" s="913">
        <f t="shared" si="18"/>
        <v>1.5444015444015444E-2</v>
      </c>
      <c r="F88" s="913">
        <f t="shared" si="19"/>
        <v>1.5444015444015444E-2</v>
      </c>
      <c r="G88" s="909"/>
      <c r="H88" s="909">
        <v>118</v>
      </c>
      <c r="I88" s="909">
        <v>0</v>
      </c>
      <c r="J88" s="909">
        <v>118</v>
      </c>
      <c r="K88" s="981">
        <f t="shared" si="20"/>
        <v>0</v>
      </c>
      <c r="L88" s="981">
        <f t="shared" si="21"/>
        <v>5.0000000000000001E-3</v>
      </c>
      <c r="M88" s="909"/>
      <c r="N88" s="909">
        <v>141</v>
      </c>
      <c r="O88" s="909">
        <v>4</v>
      </c>
      <c r="P88" s="909">
        <v>137</v>
      </c>
      <c r="Q88" s="913">
        <f t="shared" si="22"/>
        <v>2.8368794326241134E-2</v>
      </c>
      <c r="R88" s="913">
        <f t="shared" si="23"/>
        <v>2.8368794326241134E-2</v>
      </c>
    </row>
    <row r="89" spans="1:18">
      <c r="A89" s="853">
        <v>1997</v>
      </c>
      <c r="B89" s="909">
        <v>260</v>
      </c>
      <c r="C89" s="909">
        <v>0</v>
      </c>
      <c r="D89" s="909">
        <v>260</v>
      </c>
      <c r="E89" s="915">
        <f t="shared" si="18"/>
        <v>0</v>
      </c>
      <c r="F89" s="915">
        <f t="shared" si="19"/>
        <v>0.5</v>
      </c>
      <c r="G89" s="909"/>
      <c r="H89" s="909">
        <v>133</v>
      </c>
      <c r="I89" s="909">
        <v>0</v>
      </c>
      <c r="J89" s="909">
        <v>133</v>
      </c>
      <c r="K89" s="981">
        <f t="shared" si="20"/>
        <v>0</v>
      </c>
      <c r="L89" s="981">
        <f t="shared" si="21"/>
        <v>5.0000000000000001E-3</v>
      </c>
      <c r="M89" s="909"/>
      <c r="N89" s="909">
        <v>127</v>
      </c>
      <c r="O89" s="909">
        <v>0</v>
      </c>
      <c r="P89" s="909">
        <v>127</v>
      </c>
      <c r="Q89" s="913">
        <f t="shared" si="22"/>
        <v>0</v>
      </c>
      <c r="R89" s="913">
        <f t="shared" si="23"/>
        <v>0.5</v>
      </c>
    </row>
    <row r="90" spans="1:18">
      <c r="A90" s="853">
        <v>1998</v>
      </c>
      <c r="B90" s="909">
        <v>250</v>
      </c>
      <c r="C90" s="909">
        <v>8</v>
      </c>
      <c r="D90" s="909">
        <v>242</v>
      </c>
      <c r="E90" s="913">
        <f t="shared" si="18"/>
        <v>3.2000000000000001E-2</v>
      </c>
      <c r="F90" s="913">
        <f t="shared" si="19"/>
        <v>3.2000000000000001E-2</v>
      </c>
      <c r="G90" s="909"/>
      <c r="H90" s="909">
        <v>171</v>
      </c>
      <c r="I90" s="909">
        <v>6</v>
      </c>
      <c r="J90" s="909">
        <v>165</v>
      </c>
      <c r="K90" s="981">
        <f t="shared" si="20"/>
        <v>3.5087719298245612E-2</v>
      </c>
      <c r="L90" s="981">
        <f t="shared" si="21"/>
        <v>3.5087719298245612E-2</v>
      </c>
      <c r="M90" s="909"/>
      <c r="N90" s="909">
        <v>79</v>
      </c>
      <c r="O90" s="909">
        <v>2</v>
      </c>
      <c r="P90" s="909">
        <v>77</v>
      </c>
      <c r="Q90" s="913">
        <f t="shared" si="22"/>
        <v>2.5316455696202531E-2</v>
      </c>
      <c r="R90" s="913">
        <f t="shared" si="23"/>
        <v>2.5316455696202531E-2</v>
      </c>
    </row>
    <row r="91" spans="1:18">
      <c r="A91" s="853">
        <v>1999</v>
      </c>
      <c r="B91" s="909">
        <v>300</v>
      </c>
      <c r="C91" s="909">
        <v>2</v>
      </c>
      <c r="D91" s="909">
        <v>298</v>
      </c>
      <c r="E91" s="913">
        <f t="shared" si="18"/>
        <v>6.6666666666666671E-3</v>
      </c>
      <c r="F91" s="913">
        <f t="shared" si="19"/>
        <v>6.6666666666666671E-3</v>
      </c>
      <c r="G91" s="909"/>
      <c r="H91" s="909">
        <v>95</v>
      </c>
      <c r="I91" s="909">
        <v>0</v>
      </c>
      <c r="J91" s="909">
        <v>95</v>
      </c>
      <c r="K91" s="981">
        <f t="shared" si="20"/>
        <v>0</v>
      </c>
      <c r="L91" s="981">
        <f t="shared" si="21"/>
        <v>5.0000000000000001E-3</v>
      </c>
      <c r="M91" s="909"/>
      <c r="N91" s="909">
        <v>205</v>
      </c>
      <c r="O91" s="909">
        <v>2</v>
      </c>
      <c r="P91" s="909">
        <v>203</v>
      </c>
      <c r="Q91" s="913">
        <f t="shared" si="22"/>
        <v>9.7560975609756097E-3</v>
      </c>
      <c r="R91" s="913">
        <f t="shared" si="23"/>
        <v>9.7560975609756097E-3</v>
      </c>
    </row>
    <row r="92" spans="1:18">
      <c r="A92" s="853">
        <v>2000</v>
      </c>
      <c r="B92" s="909">
        <v>300</v>
      </c>
      <c r="C92" s="909">
        <v>2</v>
      </c>
      <c r="D92" s="909">
        <v>298</v>
      </c>
      <c r="E92" s="913">
        <f t="shared" si="18"/>
        <v>6.6666666666666671E-3</v>
      </c>
      <c r="F92" s="913">
        <f t="shared" si="19"/>
        <v>6.6666666666666671E-3</v>
      </c>
      <c r="G92" s="909"/>
      <c r="H92" s="909">
        <v>40</v>
      </c>
      <c r="I92" s="909">
        <v>1</v>
      </c>
      <c r="J92" s="909">
        <v>39</v>
      </c>
      <c r="K92" s="981">
        <f t="shared" si="20"/>
        <v>2.5000000000000001E-2</v>
      </c>
      <c r="L92" s="981">
        <f t="shared" si="21"/>
        <v>2.5000000000000001E-2</v>
      </c>
      <c r="M92" s="909"/>
      <c r="N92" s="909">
        <v>260</v>
      </c>
      <c r="O92" s="909">
        <v>1</v>
      </c>
      <c r="P92" s="909">
        <v>259</v>
      </c>
      <c r="Q92" s="913">
        <f t="shared" si="22"/>
        <v>3.8461538461538464E-3</v>
      </c>
      <c r="R92" s="913">
        <f t="shared" si="23"/>
        <v>3.8461538461538464E-3</v>
      </c>
    </row>
    <row r="93" spans="1:18">
      <c r="A93" s="853">
        <v>2001</v>
      </c>
      <c r="B93" s="909">
        <v>300</v>
      </c>
      <c r="C93" s="909">
        <v>2</v>
      </c>
      <c r="D93" s="909">
        <v>298</v>
      </c>
      <c r="E93" s="913">
        <f t="shared" si="18"/>
        <v>6.6666666666666671E-3</v>
      </c>
      <c r="F93" s="913">
        <f t="shared" si="19"/>
        <v>6.6666666666666671E-3</v>
      </c>
      <c r="G93" s="909"/>
      <c r="H93" s="909">
        <v>125</v>
      </c>
      <c r="I93" s="909">
        <v>1</v>
      </c>
      <c r="J93" s="909">
        <v>124</v>
      </c>
      <c r="K93" s="981">
        <f t="shared" si="20"/>
        <v>8.0000000000000002E-3</v>
      </c>
      <c r="L93" s="981">
        <f t="shared" si="21"/>
        <v>8.0000000000000002E-3</v>
      </c>
      <c r="M93" s="909"/>
      <c r="N93" s="909">
        <v>175</v>
      </c>
      <c r="O93" s="909">
        <v>1</v>
      </c>
      <c r="P93" s="909">
        <v>174</v>
      </c>
      <c r="Q93" s="913">
        <f t="shared" si="22"/>
        <v>5.7142857142857143E-3</v>
      </c>
      <c r="R93" s="913">
        <f t="shared" si="23"/>
        <v>5.7142857142857143E-3</v>
      </c>
    </row>
    <row r="94" spans="1:18" ht="14" thickBot="1">
      <c r="A94" s="853">
        <v>2002</v>
      </c>
      <c r="B94" s="909">
        <v>300</v>
      </c>
      <c r="C94" s="909">
        <v>2</v>
      </c>
      <c r="D94" s="909">
        <v>298</v>
      </c>
      <c r="E94" s="913">
        <f t="shared" si="18"/>
        <v>6.6666666666666671E-3</v>
      </c>
      <c r="F94" s="913">
        <f t="shared" si="19"/>
        <v>6.6666666666666671E-3</v>
      </c>
      <c r="G94" s="909"/>
      <c r="H94" s="909">
        <v>224</v>
      </c>
      <c r="I94" s="909">
        <v>2</v>
      </c>
      <c r="J94" s="909">
        <v>222</v>
      </c>
      <c r="K94" s="981">
        <f t="shared" si="20"/>
        <v>8.9285714285714281E-3</v>
      </c>
      <c r="L94" s="981">
        <f t="shared" si="21"/>
        <v>8.9285714285714281E-3</v>
      </c>
      <c r="M94" s="909"/>
      <c r="N94" s="909">
        <v>76</v>
      </c>
      <c r="O94" s="909">
        <v>0</v>
      </c>
      <c r="P94" s="909">
        <v>76</v>
      </c>
      <c r="Q94" s="913">
        <f t="shared" si="22"/>
        <v>0</v>
      </c>
      <c r="R94" s="913">
        <f t="shared" si="23"/>
        <v>0.5</v>
      </c>
    </row>
    <row r="95" spans="1:18">
      <c r="A95" s="853">
        <v>2003</v>
      </c>
      <c r="B95" s="909">
        <v>308</v>
      </c>
      <c r="C95" s="909">
        <v>1</v>
      </c>
      <c r="D95" s="909">
        <v>307</v>
      </c>
      <c r="E95" s="913">
        <f t="shared" si="18"/>
        <v>3.246753246753247E-3</v>
      </c>
      <c r="F95" s="913">
        <f t="shared" si="19"/>
        <v>3.246753246753247E-3</v>
      </c>
      <c r="G95" s="909"/>
      <c r="H95" s="909"/>
      <c r="I95" s="909"/>
      <c r="J95" s="909"/>
      <c r="K95" s="981">
        <f>0.4/100</f>
        <v>4.0000000000000001E-3</v>
      </c>
      <c r="L95" s="987">
        <f>K$82</f>
        <v>1.7883158367617155E-2</v>
      </c>
      <c r="M95" s="909"/>
      <c r="N95" s="909"/>
      <c r="O95" s="909"/>
      <c r="P95" s="909"/>
      <c r="Q95" s="925">
        <v>0</v>
      </c>
      <c r="R95" s="915">
        <f>IF(Q95&gt;0,Q95,0.5)</f>
        <v>0.5</v>
      </c>
    </row>
    <row r="96" spans="1:18">
      <c r="A96" s="853">
        <v>2004</v>
      </c>
      <c r="B96" s="909">
        <v>250</v>
      </c>
      <c r="C96" s="909">
        <v>1</v>
      </c>
      <c r="D96" s="909">
        <v>249</v>
      </c>
      <c r="E96" s="913">
        <f t="shared" si="18"/>
        <v>4.0000000000000001E-3</v>
      </c>
      <c r="F96" s="913">
        <f t="shared" si="19"/>
        <v>4.0000000000000001E-3</v>
      </c>
      <c r="G96" s="909"/>
      <c r="H96" s="909"/>
      <c r="I96" s="909"/>
      <c r="J96" s="909"/>
      <c r="K96" s="986"/>
      <c r="L96" s="988">
        <f t="shared" ref="L96:L106" si="24">K$82</f>
        <v>1.7883158367617155E-2</v>
      </c>
      <c r="M96" s="909"/>
      <c r="N96" s="909"/>
      <c r="O96" s="909"/>
      <c r="P96" s="909"/>
      <c r="Q96" s="925">
        <v>0</v>
      </c>
      <c r="R96" s="915">
        <f t="shared" si="23"/>
        <v>0.5</v>
      </c>
    </row>
    <row r="97" spans="1:18">
      <c r="A97" s="853">
        <v>2005</v>
      </c>
      <c r="B97" s="909"/>
      <c r="C97" s="909"/>
      <c r="D97" s="909"/>
      <c r="E97" s="909"/>
      <c r="F97" s="909"/>
      <c r="G97" s="909"/>
      <c r="H97" s="909"/>
      <c r="I97" s="909"/>
      <c r="J97" s="909"/>
      <c r="K97" s="909"/>
      <c r="L97" s="988">
        <f t="shared" si="24"/>
        <v>1.7883158367617155E-2</v>
      </c>
      <c r="M97" s="909"/>
      <c r="N97" s="909"/>
      <c r="O97" s="909"/>
      <c r="P97" s="909"/>
      <c r="Q97" s="909"/>
      <c r="R97" s="909"/>
    </row>
    <row r="98" spans="1:18">
      <c r="A98" s="853">
        <v>2006</v>
      </c>
      <c r="B98" s="909"/>
      <c r="C98" s="909"/>
      <c r="D98" s="909"/>
      <c r="E98" s="909"/>
      <c r="F98" s="909"/>
      <c r="G98" s="909"/>
      <c r="H98" s="909"/>
      <c r="I98" s="909"/>
      <c r="J98" s="909"/>
      <c r="K98" s="909"/>
      <c r="L98" s="988">
        <f t="shared" si="24"/>
        <v>1.7883158367617155E-2</v>
      </c>
      <c r="M98" s="909"/>
      <c r="N98" s="909"/>
      <c r="O98" s="909"/>
      <c r="P98" s="909"/>
      <c r="Q98" s="909"/>
      <c r="R98" s="909"/>
    </row>
    <row r="99" spans="1:18">
      <c r="A99" s="853">
        <v>2007</v>
      </c>
      <c r="B99" s="909"/>
      <c r="C99" s="909"/>
      <c r="D99" s="909"/>
      <c r="E99" s="909"/>
      <c r="F99" s="909"/>
      <c r="G99" s="909"/>
      <c r="H99" s="909"/>
      <c r="I99" s="909"/>
      <c r="J99" s="909"/>
      <c r="K99" s="909"/>
      <c r="L99" s="988">
        <f t="shared" si="24"/>
        <v>1.7883158367617155E-2</v>
      </c>
      <c r="M99" s="909"/>
      <c r="N99" s="909"/>
      <c r="O99" s="909"/>
      <c r="P99" s="909"/>
      <c r="Q99" s="909"/>
      <c r="R99" s="909"/>
    </row>
    <row r="100" spans="1:18">
      <c r="A100" s="853">
        <v>2008</v>
      </c>
      <c r="B100" s="909"/>
      <c r="C100" s="909"/>
      <c r="D100" s="909"/>
      <c r="E100" s="909"/>
      <c r="F100" s="909"/>
      <c r="G100" s="909"/>
      <c r="H100" s="909"/>
      <c r="I100" s="909"/>
      <c r="J100" s="909"/>
      <c r="K100" s="909"/>
      <c r="L100" s="988">
        <f t="shared" si="24"/>
        <v>1.7883158367617155E-2</v>
      </c>
      <c r="M100" s="909"/>
      <c r="N100" s="909"/>
      <c r="O100" s="909"/>
      <c r="P100" s="909"/>
      <c r="Q100" s="909"/>
      <c r="R100" s="909"/>
    </row>
    <row r="101" spans="1:18">
      <c r="A101" s="853">
        <v>2009</v>
      </c>
      <c r="B101" s="909"/>
      <c r="C101" s="909"/>
      <c r="D101" s="909"/>
      <c r="E101" s="909"/>
      <c r="F101" s="909"/>
      <c r="G101" s="909"/>
      <c r="H101" s="909"/>
      <c r="I101" s="909"/>
      <c r="J101" s="909"/>
      <c r="K101" s="909"/>
      <c r="L101" s="988">
        <f t="shared" si="24"/>
        <v>1.7883158367617155E-2</v>
      </c>
      <c r="M101" s="909"/>
      <c r="N101" s="909"/>
      <c r="O101" s="909"/>
      <c r="P101" s="909"/>
      <c r="Q101" s="909"/>
      <c r="R101" s="909"/>
    </row>
    <row r="102" spans="1:18">
      <c r="A102" s="853">
        <v>2010</v>
      </c>
      <c r="B102" s="909"/>
      <c r="C102" s="909"/>
      <c r="D102" s="909"/>
      <c r="E102" s="909"/>
      <c r="F102" s="909"/>
      <c r="G102" s="909"/>
      <c r="H102" s="909"/>
      <c r="I102" s="909"/>
      <c r="J102" s="909"/>
      <c r="K102" s="909"/>
      <c r="L102" s="988">
        <f t="shared" si="24"/>
        <v>1.7883158367617155E-2</v>
      </c>
      <c r="M102" s="909"/>
      <c r="N102" s="909"/>
      <c r="O102" s="909"/>
      <c r="P102" s="909"/>
      <c r="Q102" s="909"/>
      <c r="R102" s="909"/>
    </row>
    <row r="103" spans="1:18">
      <c r="A103" s="853">
        <v>2011</v>
      </c>
      <c r="B103" s="909"/>
      <c r="C103" s="909"/>
      <c r="D103" s="909"/>
      <c r="E103" s="909"/>
      <c r="F103" s="909"/>
      <c r="G103" s="909"/>
      <c r="H103" s="909"/>
      <c r="I103" s="909"/>
      <c r="J103" s="909"/>
      <c r="K103" s="909"/>
      <c r="L103" s="988">
        <f t="shared" si="24"/>
        <v>1.7883158367617155E-2</v>
      </c>
      <c r="M103" s="909"/>
      <c r="N103" s="909"/>
      <c r="O103" s="909"/>
      <c r="P103" s="909"/>
      <c r="Q103" s="909"/>
      <c r="R103" s="909"/>
    </row>
    <row r="104" spans="1:18">
      <c r="A104" s="853">
        <v>2012</v>
      </c>
      <c r="B104" s="909"/>
      <c r="C104" s="909"/>
      <c r="D104" s="909"/>
      <c r="E104" s="909"/>
      <c r="F104" s="909"/>
      <c r="G104" s="909"/>
      <c r="H104" s="909"/>
      <c r="I104" s="909"/>
      <c r="J104" s="909"/>
      <c r="K104" s="909"/>
      <c r="L104" s="988">
        <f t="shared" si="24"/>
        <v>1.7883158367617155E-2</v>
      </c>
      <c r="M104" s="909"/>
      <c r="N104" s="909"/>
      <c r="O104" s="909"/>
      <c r="P104" s="909"/>
      <c r="Q104" s="909"/>
      <c r="R104" s="909"/>
    </row>
    <row r="105" spans="1:18">
      <c r="A105" s="853">
        <v>2013</v>
      </c>
      <c r="B105" s="909"/>
      <c r="C105" s="909"/>
      <c r="D105" s="909"/>
      <c r="E105" s="909"/>
      <c r="F105" s="909"/>
      <c r="G105" s="909"/>
      <c r="H105" s="909"/>
      <c r="I105" s="909"/>
      <c r="J105" s="909"/>
      <c r="K105" s="909"/>
      <c r="L105" s="988">
        <f t="shared" si="24"/>
        <v>1.7883158367617155E-2</v>
      </c>
      <c r="M105" s="909"/>
      <c r="N105" s="909"/>
      <c r="O105" s="909"/>
      <c r="P105" s="909"/>
      <c r="Q105" s="909"/>
      <c r="R105" s="909"/>
    </row>
    <row r="106" spans="1:18" ht="14" thickBot="1">
      <c r="A106" s="853">
        <v>2014</v>
      </c>
      <c r="B106" s="909"/>
      <c r="C106" s="909"/>
      <c r="D106" s="909"/>
      <c r="E106" s="909"/>
      <c r="F106" s="909"/>
      <c r="G106" s="909"/>
      <c r="H106" s="909"/>
      <c r="I106" s="909"/>
      <c r="J106" s="909"/>
      <c r="K106" s="909"/>
      <c r="L106" s="989">
        <f t="shared" si="24"/>
        <v>1.7883158367617155E-2</v>
      </c>
      <c r="M106" s="909"/>
      <c r="N106" s="909"/>
      <c r="O106" s="909"/>
      <c r="P106" s="909"/>
      <c r="Q106" s="909"/>
      <c r="R106" s="909"/>
    </row>
    <row r="107" spans="1:18">
      <c r="A107" s="735"/>
      <c r="B107" s="733"/>
      <c r="C107" s="733"/>
      <c r="D107" s="733"/>
      <c r="E107" s="733"/>
      <c r="F107" s="733"/>
      <c r="G107" s="733"/>
      <c r="H107" s="733"/>
      <c r="I107" s="733"/>
      <c r="J107" s="733"/>
      <c r="K107" s="733"/>
      <c r="L107" s="733"/>
      <c r="M107" s="733"/>
      <c r="N107" s="733"/>
      <c r="O107" s="733"/>
      <c r="P107" s="733"/>
      <c r="Q107" s="733"/>
      <c r="R107" s="733"/>
    </row>
  </sheetData>
  <phoneticPr fontId="49" type="noConversion"/>
  <conditionalFormatting sqref="K33:K51">
    <cfRule type="colorScale" priority="7">
      <colorScale>
        <cfvo type="min"/>
        <cfvo type="max"/>
        <color rgb="FFFCFCFF"/>
        <color rgb="FF63BE7B"/>
      </colorScale>
    </cfRule>
  </conditionalFormatting>
  <conditionalFormatting sqref="K33:K51">
    <cfRule type="colorScale" priority="3">
      <colorScale>
        <cfvo type="min"/>
        <cfvo type="num" val="0.04"/>
        <color theme="0"/>
        <color rgb="FF0070C0"/>
      </colorScale>
    </cfRule>
    <cfRule type="colorScale" priority="4">
      <colorScale>
        <cfvo type="min"/>
        <cfvo type="num" val="0.02"/>
        <color rgb="FFFF7128"/>
        <color rgb="FFFFEF9C"/>
      </colorScale>
    </cfRule>
    <cfRule type="colorScale" priority="6">
      <colorScale>
        <cfvo type="min"/>
        <cfvo type="max"/>
        <color rgb="FFFCFCFF"/>
        <color rgb="FF63BE7B"/>
      </colorScale>
    </cfRule>
  </conditionalFormatting>
  <conditionalFormatting sqref="L33:L51">
    <cfRule type="colorScale" priority="5">
      <colorScale>
        <cfvo type="min"/>
        <cfvo type="max"/>
        <color rgb="FFFCFCFF"/>
        <color rgb="FFF8696B"/>
      </colorScale>
    </cfRule>
  </conditionalFormatting>
  <conditionalFormatting sqref="S7:S25">
    <cfRule type="colorScale" priority="2">
      <colorScale>
        <cfvo type="min"/>
        <cfvo type="max"/>
        <color rgb="FFFCFCFF"/>
        <color rgb="FFF8696B"/>
      </colorScale>
    </cfRule>
  </conditionalFormatting>
  <conditionalFormatting sqref="O18:O25">
    <cfRule type="colorScale" priority="1">
      <colorScale>
        <cfvo type="min"/>
        <cfvo type="max"/>
        <color rgb="FFFCFCFF"/>
        <color rgb="FFF8696B"/>
      </colorScale>
    </cfRule>
  </conditionalFormatting>
  <pageMargins left="0.75" right="0.75" top="1" bottom="1" header="0.5" footer="0.5"/>
  <pageSetup orientation="portrait" horizontalDpi="360" verticalDpi="360"/>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AQ92"/>
  <sheetViews>
    <sheetView workbookViewId="0">
      <pane ySplit="6" topLeftCell="A7" activePane="bottomLeft" state="frozen"/>
      <selection pane="bottomLeft" activeCell="J78" sqref="J78"/>
    </sheetView>
  </sheetViews>
  <sheetFormatPr baseColWidth="10" defaultColWidth="8.7109375" defaultRowHeight="13" x14ac:dyDescent="0"/>
  <cols>
    <col min="3" max="3" width="16.140625" customWidth="1"/>
    <col min="4" max="4" width="9.5703125" customWidth="1"/>
    <col min="11" max="11" width="2.7109375" customWidth="1"/>
    <col min="12" max="18" width="9.140625" hidden="1" customWidth="1"/>
    <col min="19" max="19" width="2.7109375" hidden="1" customWidth="1"/>
    <col min="20" max="26" width="9.140625" hidden="1" customWidth="1"/>
    <col min="27" max="27" width="2.7109375" hidden="1" customWidth="1"/>
    <col min="28" max="34" width="9.140625" hidden="1" customWidth="1"/>
    <col min="35" max="35" width="17.28515625" customWidth="1"/>
    <col min="36" max="36" width="10.7109375" customWidth="1"/>
  </cols>
  <sheetData>
    <row r="1" spans="1:43">
      <c r="A1" s="679" t="str">
        <f ca="1">CELL("filename",A1)</f>
        <v>NWCLM04072996:Users:eric.ward:Documents:NCEAS-covariation:data:herring:[PWS_ASA_2014_FINAL.xlsm]Age 3 recruit forecast median</v>
      </c>
      <c r="B1" s="680"/>
      <c r="C1" s="680"/>
      <c r="D1" s="680"/>
      <c r="E1" s="680"/>
      <c r="F1" s="680"/>
      <c r="G1" s="680"/>
      <c r="H1" s="680"/>
      <c r="I1" s="680"/>
      <c r="J1" s="680"/>
      <c r="K1" s="680"/>
      <c r="L1" s="680"/>
      <c r="M1" s="680"/>
      <c r="N1" s="680"/>
      <c r="O1" s="680"/>
      <c r="P1" s="680"/>
      <c r="Q1" s="680"/>
      <c r="R1" s="680"/>
      <c r="S1" s="680"/>
      <c r="T1" s="680"/>
      <c r="U1" s="680"/>
      <c r="V1" s="680"/>
      <c r="W1" s="680"/>
      <c r="X1" s="680"/>
      <c r="Y1" s="680"/>
      <c r="Z1" s="680"/>
      <c r="AA1" s="680"/>
      <c r="AB1" s="680"/>
      <c r="AC1" s="680"/>
      <c r="AD1" s="680"/>
      <c r="AE1" s="680"/>
      <c r="AF1" s="680"/>
      <c r="AG1" s="680"/>
      <c r="AH1" s="680"/>
      <c r="AI1" s="680"/>
      <c r="AJ1" s="680"/>
      <c r="AK1" s="680"/>
      <c r="AL1" s="680"/>
      <c r="AM1" s="680"/>
      <c r="AN1" s="680"/>
      <c r="AO1" s="680"/>
      <c r="AP1" s="680"/>
      <c r="AQ1" s="680"/>
    </row>
    <row r="2" spans="1:43">
      <c r="A2" s="680"/>
      <c r="B2" s="680"/>
      <c r="C2" s="680"/>
      <c r="D2" s="680"/>
      <c r="E2" s="680"/>
      <c r="F2" s="680"/>
      <c r="G2" s="680"/>
      <c r="H2" s="680"/>
      <c r="I2" s="680"/>
      <c r="J2" s="680"/>
      <c r="K2" s="680"/>
      <c r="L2" s="680"/>
      <c r="M2" s="680"/>
      <c r="N2" s="680"/>
      <c r="O2" s="680"/>
      <c r="P2" s="680"/>
      <c r="Q2" s="680"/>
      <c r="R2" s="680"/>
      <c r="S2" s="680"/>
      <c r="T2" s="680"/>
      <c r="U2" s="680"/>
      <c r="V2" s="680"/>
      <c r="W2" s="680"/>
      <c r="X2" s="680"/>
      <c r="Y2" s="680"/>
      <c r="Z2" s="680"/>
      <c r="AA2" s="680"/>
      <c r="AB2" s="680"/>
      <c r="AC2" s="680"/>
      <c r="AD2" s="680"/>
      <c r="AE2" s="680"/>
      <c r="AF2" s="680"/>
      <c r="AG2" s="680"/>
      <c r="AH2" s="680"/>
      <c r="AI2" s="680"/>
      <c r="AJ2" s="680"/>
      <c r="AK2" s="680"/>
      <c r="AL2" s="680"/>
      <c r="AM2" s="680"/>
      <c r="AN2" s="680"/>
      <c r="AO2" s="680"/>
      <c r="AP2" s="680"/>
      <c r="AQ2" s="680"/>
    </row>
    <row r="3" spans="1:43" ht="18">
      <c r="A3" s="1182" t="s">
        <v>403</v>
      </c>
      <c r="B3" s="680"/>
      <c r="C3" s="680"/>
      <c r="D3" s="680"/>
      <c r="E3" s="680"/>
      <c r="F3" s="680"/>
      <c r="G3" s="680"/>
      <c r="H3" s="680"/>
      <c r="I3" s="680"/>
      <c r="J3" s="680"/>
      <c r="K3" s="680"/>
      <c r="L3" s="680"/>
      <c r="M3" s="680"/>
      <c r="N3" s="680"/>
      <c r="O3" s="680"/>
      <c r="P3" s="680"/>
      <c r="Q3" s="680"/>
      <c r="R3" s="680"/>
      <c r="S3" s="680"/>
      <c r="T3" s="680"/>
      <c r="U3" s="680"/>
      <c r="V3" s="680"/>
      <c r="W3" s="680"/>
      <c r="X3" s="680"/>
      <c r="Y3" s="680"/>
      <c r="Z3" s="680"/>
      <c r="AA3" s="680"/>
      <c r="AB3" s="680"/>
      <c r="AC3" s="680"/>
      <c r="AD3" s="680"/>
      <c r="AE3" s="680"/>
      <c r="AF3" s="680"/>
      <c r="AG3" s="680"/>
      <c r="AH3" s="680"/>
      <c r="AI3" s="680"/>
      <c r="AJ3" s="680"/>
      <c r="AK3" s="680"/>
      <c r="AL3" s="680"/>
      <c r="AM3" s="680"/>
      <c r="AN3" s="680"/>
      <c r="AO3" s="680"/>
      <c r="AP3" s="680"/>
      <c r="AQ3" s="680"/>
    </row>
    <row r="4" spans="1:43">
      <c r="A4" s="680"/>
      <c r="B4" s="680"/>
      <c r="C4" s="680"/>
      <c r="D4" s="680"/>
      <c r="E4" s="680"/>
      <c r="F4" s="680"/>
      <c r="G4" s="680"/>
      <c r="H4" s="680"/>
      <c r="I4" s="680"/>
      <c r="J4" s="680"/>
      <c r="K4" s="680"/>
      <c r="L4" s="680"/>
      <c r="M4" s="680"/>
      <c r="N4" s="680"/>
      <c r="O4" s="680"/>
      <c r="P4" s="680"/>
      <c r="Q4" s="680"/>
      <c r="R4" s="680"/>
      <c r="S4" s="680"/>
      <c r="T4" s="680"/>
      <c r="U4" s="680"/>
      <c r="V4" s="680"/>
      <c r="W4" s="680"/>
      <c r="X4" s="680"/>
      <c r="Y4" s="680"/>
      <c r="Z4" s="680"/>
      <c r="AA4" s="680"/>
      <c r="AB4" s="680"/>
      <c r="AC4" s="680"/>
      <c r="AD4" s="680"/>
      <c r="AE4" s="680"/>
      <c r="AF4" s="680"/>
      <c r="AG4" s="680"/>
      <c r="AH4" s="680"/>
      <c r="AI4" s="680"/>
      <c r="AJ4" s="680"/>
      <c r="AK4" s="680"/>
      <c r="AL4" s="680"/>
      <c r="AM4" s="680"/>
      <c r="AN4" s="680"/>
      <c r="AO4" s="680"/>
      <c r="AP4" s="680"/>
      <c r="AQ4" s="680"/>
    </row>
    <row r="5" spans="1:43" ht="15">
      <c r="A5" s="1183" t="s">
        <v>379</v>
      </c>
      <c r="B5" s="1183" t="s">
        <v>378</v>
      </c>
      <c r="C5" s="1183" t="s">
        <v>388</v>
      </c>
      <c r="D5" s="1185"/>
      <c r="E5" s="1186" t="s">
        <v>536</v>
      </c>
      <c r="F5" s="1186"/>
      <c r="G5" s="1186"/>
      <c r="H5" s="1186"/>
      <c r="I5" s="1186"/>
      <c r="J5" s="1186"/>
      <c r="K5" s="682"/>
      <c r="L5" s="1187"/>
      <c r="M5" s="1186" t="s">
        <v>389</v>
      </c>
      <c r="N5" s="1187"/>
      <c r="O5" s="1187"/>
      <c r="P5" s="1187"/>
      <c r="Q5" s="1187"/>
      <c r="R5" s="1187"/>
      <c r="S5" s="1188"/>
      <c r="T5" s="683"/>
      <c r="U5" s="1186" t="s">
        <v>390</v>
      </c>
      <c r="V5" s="1187"/>
      <c r="W5" s="1187"/>
      <c r="X5" s="1187"/>
      <c r="Y5" s="1187"/>
      <c r="Z5" s="1187"/>
      <c r="AA5" s="1189"/>
      <c r="AB5" s="1187"/>
      <c r="AC5" s="1186" t="s">
        <v>391</v>
      </c>
      <c r="AD5" s="1187"/>
      <c r="AE5" s="1187"/>
      <c r="AF5" s="1187"/>
      <c r="AG5" s="1187"/>
      <c r="AH5" s="1187"/>
      <c r="AI5" s="682"/>
      <c r="AJ5" s="1190"/>
      <c r="AK5" s="1186" t="s">
        <v>392</v>
      </c>
      <c r="AL5" s="1187"/>
      <c r="AM5" s="1187"/>
      <c r="AN5" s="1187"/>
      <c r="AO5" s="1187"/>
      <c r="AP5" s="1187"/>
      <c r="AQ5" s="680"/>
    </row>
    <row r="6" spans="1:43">
      <c r="A6" s="1191" t="s">
        <v>133</v>
      </c>
      <c r="B6" s="1191" t="s">
        <v>133</v>
      </c>
      <c r="C6" s="1191" t="s">
        <v>131</v>
      </c>
      <c r="D6" s="1191" t="s">
        <v>393</v>
      </c>
      <c r="E6" s="1194" t="s">
        <v>394</v>
      </c>
      <c r="F6" s="1194" t="s">
        <v>395</v>
      </c>
      <c r="G6" s="1194" t="s">
        <v>396</v>
      </c>
      <c r="H6" s="1194" t="s">
        <v>397</v>
      </c>
      <c r="I6" s="1194" t="s">
        <v>398</v>
      </c>
      <c r="J6" s="1194" t="s">
        <v>399</v>
      </c>
      <c r="K6" s="687"/>
      <c r="L6" s="1191" t="s">
        <v>393</v>
      </c>
      <c r="M6" s="1191" t="s">
        <v>394</v>
      </c>
      <c r="N6" s="1191" t="s">
        <v>395</v>
      </c>
      <c r="O6" s="1191" t="s">
        <v>396</v>
      </c>
      <c r="P6" s="1191" t="s">
        <v>397</v>
      </c>
      <c r="Q6" s="1191" t="s">
        <v>398</v>
      </c>
      <c r="R6" s="1191" t="s">
        <v>399</v>
      </c>
      <c r="S6" s="1191"/>
      <c r="T6" s="1185" t="s">
        <v>393</v>
      </c>
      <c r="U6" s="1191" t="s">
        <v>394</v>
      </c>
      <c r="V6" s="1191" t="s">
        <v>395</v>
      </c>
      <c r="W6" s="1191" t="s">
        <v>396</v>
      </c>
      <c r="X6" s="1191" t="s">
        <v>397</v>
      </c>
      <c r="Y6" s="1191" t="s">
        <v>398</v>
      </c>
      <c r="Z6" s="1191" t="s">
        <v>399</v>
      </c>
      <c r="AA6" s="1191"/>
      <c r="AB6" s="1194" t="s">
        <v>393</v>
      </c>
      <c r="AC6" s="1194" t="s">
        <v>394</v>
      </c>
      <c r="AD6" s="1194" t="s">
        <v>395</v>
      </c>
      <c r="AE6" s="1194" t="s">
        <v>396</v>
      </c>
      <c r="AF6" s="1194" t="s">
        <v>397</v>
      </c>
      <c r="AG6" s="1194" t="s">
        <v>398</v>
      </c>
      <c r="AH6" s="1194" t="s">
        <v>399</v>
      </c>
      <c r="AI6" s="687"/>
      <c r="AJ6" s="1194" t="s">
        <v>393</v>
      </c>
      <c r="AK6" s="1194" t="s">
        <v>394</v>
      </c>
      <c r="AL6" s="1194" t="s">
        <v>395</v>
      </c>
      <c r="AM6" s="1194" t="s">
        <v>396</v>
      </c>
      <c r="AN6" s="1194" t="s">
        <v>397</v>
      </c>
      <c r="AO6" s="1194" t="s">
        <v>398</v>
      </c>
      <c r="AP6" s="1194" t="s">
        <v>399</v>
      </c>
      <c r="AQ6" s="680"/>
    </row>
    <row r="7" spans="1:43">
      <c r="A7" s="1195">
        <f>'Age 3 recruitment'!A9</f>
        <v>1977</v>
      </c>
      <c r="B7" s="1195">
        <f>'Age 3 recruitment'!B9</f>
        <v>1980</v>
      </c>
      <c r="C7" s="1197">
        <f>'Age 3 recruitment'!C9</f>
        <v>248.50123616420862</v>
      </c>
      <c r="D7" s="1197"/>
      <c r="E7" s="680"/>
      <c r="F7" s="680"/>
      <c r="G7" s="680"/>
      <c r="H7" s="680"/>
      <c r="I7" s="680"/>
      <c r="J7" s="680"/>
      <c r="K7" s="680"/>
      <c r="L7" s="1198"/>
      <c r="M7" s="1198"/>
      <c r="N7" s="1198"/>
      <c r="O7" s="1198"/>
      <c r="P7" s="1198"/>
      <c r="Q7" s="1198"/>
      <c r="R7" s="1198"/>
      <c r="S7" s="680"/>
      <c r="T7" s="680"/>
      <c r="U7" s="680"/>
      <c r="V7" s="680"/>
      <c r="W7" s="680"/>
      <c r="X7" s="680"/>
      <c r="Y7" s="680"/>
      <c r="Z7" s="680"/>
      <c r="AA7" s="680"/>
      <c r="AB7" s="680"/>
      <c r="AC7" s="680"/>
      <c r="AD7" s="680"/>
      <c r="AE7" s="680"/>
      <c r="AF7" s="680"/>
      <c r="AG7" s="680"/>
      <c r="AH7" s="680"/>
      <c r="AI7" s="680"/>
      <c r="AJ7" s="680"/>
      <c r="AK7" s="680"/>
      <c r="AL7" s="680"/>
      <c r="AM7" s="680"/>
      <c r="AN7" s="680"/>
      <c r="AO7" s="680"/>
      <c r="AP7" s="680"/>
      <c r="AQ7" s="680"/>
    </row>
    <row r="8" spans="1:43">
      <c r="A8" s="1195">
        <f>'Age 3 recruitment'!A10</f>
        <v>1978</v>
      </c>
      <c r="B8" s="1195">
        <f>'Age 3 recruitment'!B10</f>
        <v>1981</v>
      </c>
      <c r="C8" s="1197">
        <f>'Age 3 recruitment'!C10</f>
        <v>113.99945574849892</v>
      </c>
      <c r="D8" s="1197">
        <f t="shared" ref="D8:D36" si="0">C7</f>
        <v>248.50123616420862</v>
      </c>
      <c r="E8" s="680"/>
      <c r="F8" s="680"/>
      <c r="G8" s="680"/>
      <c r="H8" s="680"/>
      <c r="I8" s="680"/>
      <c r="J8" s="1154">
        <f>MEDIAN(C7)</f>
        <v>248.50123616420862</v>
      </c>
      <c r="K8" s="680"/>
      <c r="L8" s="1200">
        <f t="shared" ref="L8:L35" si="1">D8-$C8</f>
        <v>134.5017804157097</v>
      </c>
      <c r="M8" s="1198"/>
      <c r="N8" s="1198"/>
      <c r="O8" s="1198"/>
      <c r="P8" s="1198"/>
      <c r="Q8" s="1198"/>
      <c r="R8" s="1200">
        <f t="shared" ref="R8:R35" si="2">J8-$C8</f>
        <v>134.5017804157097</v>
      </c>
      <c r="S8" s="680"/>
      <c r="T8" s="1156">
        <f t="shared" ref="T8:T35" si="3">ABS(L8)</f>
        <v>134.5017804157097</v>
      </c>
      <c r="U8" s="1201"/>
      <c r="V8" s="1201"/>
      <c r="W8" s="1201"/>
      <c r="X8" s="1201"/>
      <c r="Y8" s="1201"/>
      <c r="Z8" s="1156">
        <f t="shared" ref="Z8:Z35" si="4">ABS(R8)</f>
        <v>134.5017804157097</v>
      </c>
      <c r="AA8" s="680"/>
      <c r="AB8" s="1199">
        <f t="shared" ref="AB8:AB35" si="5">(D8-$C8)/$C8</f>
        <v>1.1798458118295074</v>
      </c>
      <c r="AC8" s="1199"/>
      <c r="AD8" s="1199"/>
      <c r="AE8" s="1199"/>
      <c r="AF8" s="1199"/>
      <c r="AG8" s="1199"/>
      <c r="AH8" s="1199">
        <f t="shared" ref="AH8:AH35" si="6">(J8-$C8)/$C8</f>
        <v>1.1798458118295074</v>
      </c>
      <c r="AI8" s="680"/>
      <c r="AJ8" s="1199">
        <f t="shared" ref="AJ8:AJ35" si="7">ABS(AB8)</f>
        <v>1.1798458118295074</v>
      </c>
      <c r="AK8" s="1199"/>
      <c r="AL8" s="1199"/>
      <c r="AM8" s="1199"/>
      <c r="AN8" s="1199"/>
      <c r="AO8" s="1199"/>
      <c r="AP8" s="1199">
        <f t="shared" ref="AP8:AP35" si="8">ABS(AH8)</f>
        <v>1.1798458118295074</v>
      </c>
      <c r="AQ8" s="680"/>
    </row>
    <row r="9" spans="1:43">
      <c r="A9" s="1195">
        <f>'Age 3 recruitment'!A11</f>
        <v>1979</v>
      </c>
      <c r="B9" s="1195">
        <f>'Age 3 recruitment'!B11</f>
        <v>1982</v>
      </c>
      <c r="C9" s="1197">
        <f>'Age 3 recruitment'!C11</f>
        <v>108.04208257502511</v>
      </c>
      <c r="D9" s="1197">
        <f t="shared" si="0"/>
        <v>113.99945574849892</v>
      </c>
      <c r="E9" s="1154">
        <f t="shared" ref="E9:E36" si="9">MEDIAN(C7:C8)</f>
        <v>181.25034595635378</v>
      </c>
      <c r="F9" s="680"/>
      <c r="G9" s="680"/>
      <c r="H9" s="680"/>
      <c r="I9" s="680"/>
      <c r="J9" s="1154">
        <f>MEDIAN(C7:C8)</f>
        <v>181.25034595635378</v>
      </c>
      <c r="K9" s="680"/>
      <c r="L9" s="1200">
        <f t="shared" si="1"/>
        <v>5.9573731734738118</v>
      </c>
      <c r="M9" s="1200">
        <f t="shared" ref="M9:M35" si="10">E9-$C9</f>
        <v>73.208263381328678</v>
      </c>
      <c r="N9" s="1198"/>
      <c r="O9" s="1198"/>
      <c r="P9" s="1198"/>
      <c r="Q9" s="1198"/>
      <c r="R9" s="1200">
        <f t="shared" si="2"/>
        <v>73.208263381328678</v>
      </c>
      <c r="S9" s="680"/>
      <c r="T9" s="1156">
        <f t="shared" si="3"/>
        <v>5.9573731734738118</v>
      </c>
      <c r="U9" s="1156">
        <f t="shared" ref="U9:U35" si="11">ABS(M9)</f>
        <v>73.208263381328678</v>
      </c>
      <c r="V9" s="1201"/>
      <c r="W9" s="1201"/>
      <c r="X9" s="1201"/>
      <c r="Y9" s="1201"/>
      <c r="Z9" s="1156">
        <f t="shared" si="4"/>
        <v>73.208263381328678</v>
      </c>
      <c r="AA9" s="680"/>
      <c r="AB9" s="1199">
        <f t="shared" si="5"/>
        <v>5.5139377467450928E-2</v>
      </c>
      <c r="AC9" s="1199">
        <f t="shared" ref="AC9:AC35" si="12">(E9-$C9)/$C9</f>
        <v>0.67759026516813392</v>
      </c>
      <c r="AD9" s="1199"/>
      <c r="AE9" s="1199"/>
      <c r="AF9" s="1199"/>
      <c r="AG9" s="1199"/>
      <c r="AH9" s="1199">
        <f t="shared" si="6"/>
        <v>0.67759026516813392</v>
      </c>
      <c r="AI9" s="680"/>
      <c r="AJ9" s="1199">
        <f t="shared" si="7"/>
        <v>5.5139377467450928E-2</v>
      </c>
      <c r="AK9" s="1199">
        <f t="shared" ref="AK9:AK35" si="13">ABS(AC9)</f>
        <v>0.67759026516813392</v>
      </c>
      <c r="AL9" s="1199"/>
      <c r="AM9" s="1199"/>
      <c r="AN9" s="1199"/>
      <c r="AO9" s="1199"/>
      <c r="AP9" s="1199">
        <f t="shared" si="8"/>
        <v>0.67759026516813392</v>
      </c>
      <c r="AQ9" s="680"/>
    </row>
    <row r="10" spans="1:43">
      <c r="A10" s="1195">
        <f>'Age 3 recruitment'!A12</f>
        <v>1980</v>
      </c>
      <c r="B10" s="1195">
        <f>'Age 3 recruitment'!B12</f>
        <v>1983</v>
      </c>
      <c r="C10" s="1197">
        <f>'Age 3 recruitment'!C12</f>
        <v>406.62587830355642</v>
      </c>
      <c r="D10" s="1197">
        <f t="shared" si="0"/>
        <v>108.04208257502511</v>
      </c>
      <c r="E10" s="1154">
        <f t="shared" si="9"/>
        <v>111.02076916176202</v>
      </c>
      <c r="F10" s="1154">
        <f t="shared" ref="F10:F36" si="14">MEDIAN(C7:C9)</f>
        <v>113.99945574849892</v>
      </c>
      <c r="G10" s="680"/>
      <c r="H10" s="680"/>
      <c r="I10" s="680"/>
      <c r="J10" s="1154">
        <f>MEDIAN(C7:C9)</f>
        <v>113.99945574849892</v>
      </c>
      <c r="K10" s="680"/>
      <c r="L10" s="1200">
        <f t="shared" si="1"/>
        <v>-298.5837957285313</v>
      </c>
      <c r="M10" s="1200">
        <f t="shared" si="10"/>
        <v>-295.6051091417944</v>
      </c>
      <c r="N10" s="1200">
        <f t="shared" ref="N10:N35" si="15">F10-$C10</f>
        <v>-292.6264225550575</v>
      </c>
      <c r="O10" s="1198"/>
      <c r="P10" s="1198"/>
      <c r="Q10" s="1198"/>
      <c r="R10" s="1200">
        <f t="shared" si="2"/>
        <v>-292.6264225550575</v>
      </c>
      <c r="S10" s="680"/>
      <c r="T10" s="1156">
        <f t="shared" si="3"/>
        <v>298.5837957285313</v>
      </c>
      <c r="U10" s="1156">
        <f t="shared" si="11"/>
        <v>295.6051091417944</v>
      </c>
      <c r="V10" s="1156">
        <f t="shared" ref="V10:V35" si="16">ABS(N10)</f>
        <v>292.6264225550575</v>
      </c>
      <c r="W10" s="1201"/>
      <c r="X10" s="1201"/>
      <c r="Y10" s="1201"/>
      <c r="Z10" s="1156">
        <f t="shared" si="4"/>
        <v>292.6264225550575</v>
      </c>
      <c r="AA10" s="680"/>
      <c r="AB10" s="1199">
        <f t="shared" si="5"/>
        <v>-0.73429609786328209</v>
      </c>
      <c r="AC10" s="1199">
        <f t="shared" si="12"/>
        <v>-0.72697072398603657</v>
      </c>
      <c r="AD10" s="1199">
        <f t="shared" ref="AD10:AD35" si="17">(F10-$C10)/$C10</f>
        <v>-0.71964535010879105</v>
      </c>
      <c r="AE10" s="1199"/>
      <c r="AF10" s="1199"/>
      <c r="AG10" s="1199"/>
      <c r="AH10" s="1199">
        <f t="shared" si="6"/>
        <v>-0.71964535010879105</v>
      </c>
      <c r="AI10" s="680"/>
      <c r="AJ10" s="1199">
        <f t="shared" si="7"/>
        <v>0.73429609786328209</v>
      </c>
      <c r="AK10" s="1199">
        <f t="shared" si="13"/>
        <v>0.72697072398603657</v>
      </c>
      <c r="AL10" s="1199">
        <f t="shared" ref="AL10:AL35" si="18">ABS(AD10)</f>
        <v>0.71964535010879105</v>
      </c>
      <c r="AM10" s="1199"/>
      <c r="AN10" s="1199"/>
      <c r="AO10" s="1199"/>
      <c r="AP10" s="1199">
        <f t="shared" si="8"/>
        <v>0.71964535010879105</v>
      </c>
      <c r="AQ10" s="680"/>
    </row>
    <row r="11" spans="1:43">
      <c r="A11" s="1195">
        <f>'Age 3 recruitment'!A13</f>
        <v>1981</v>
      </c>
      <c r="B11" s="1195">
        <f>'Age 3 recruitment'!B13</f>
        <v>1984</v>
      </c>
      <c r="C11" s="1197">
        <f>'Age 3 recruitment'!C13</f>
        <v>372.60256073201208</v>
      </c>
      <c r="D11" s="1197">
        <f t="shared" si="0"/>
        <v>406.62587830355642</v>
      </c>
      <c r="E11" s="1154">
        <f t="shared" si="9"/>
        <v>257.33398043929077</v>
      </c>
      <c r="F11" s="1154">
        <f t="shared" si="14"/>
        <v>113.99945574849892</v>
      </c>
      <c r="G11" s="1154">
        <f t="shared" ref="G11:G36" si="19">MEDIAN(C7:C10)</f>
        <v>181.25034595635378</v>
      </c>
      <c r="H11" s="680"/>
      <c r="I11" s="680"/>
      <c r="J11" s="1154">
        <f>MEDIAN(C7:C10)</f>
        <v>181.25034595635378</v>
      </c>
      <c r="K11" s="680"/>
      <c r="L11" s="1200">
        <f t="shared" si="1"/>
        <v>34.023317571544339</v>
      </c>
      <c r="M11" s="1200">
        <f t="shared" si="10"/>
        <v>-115.26858029272131</v>
      </c>
      <c r="N11" s="1200">
        <f t="shared" si="15"/>
        <v>-258.60310498351316</v>
      </c>
      <c r="O11" s="1200">
        <f t="shared" ref="O11:O35" si="20">G11-$C11</f>
        <v>-191.3522147756583</v>
      </c>
      <c r="P11" s="1198"/>
      <c r="Q11" s="1198"/>
      <c r="R11" s="1200">
        <f t="shared" si="2"/>
        <v>-191.3522147756583</v>
      </c>
      <c r="S11" s="680"/>
      <c r="T11" s="1156">
        <f t="shared" si="3"/>
        <v>34.023317571544339</v>
      </c>
      <c r="U11" s="1156">
        <f t="shared" si="11"/>
        <v>115.26858029272131</v>
      </c>
      <c r="V11" s="1156">
        <f t="shared" si="16"/>
        <v>258.60310498351316</v>
      </c>
      <c r="W11" s="1156">
        <f t="shared" ref="W11:W35" si="21">ABS(O11)</f>
        <v>191.3522147756583</v>
      </c>
      <c r="X11" s="1201"/>
      <c r="Y11" s="1201"/>
      <c r="Z11" s="1156">
        <f t="shared" si="4"/>
        <v>191.3522147756583</v>
      </c>
      <c r="AA11" s="680"/>
      <c r="AB11" s="1199">
        <f t="shared" si="5"/>
        <v>9.1312624112680263E-2</v>
      </c>
      <c r="AC11" s="1199">
        <f t="shared" si="12"/>
        <v>-0.30936067660475969</v>
      </c>
      <c r="AD11" s="1199">
        <f t="shared" si="17"/>
        <v>-0.69404543134503294</v>
      </c>
      <c r="AE11" s="1199">
        <f t="shared" ref="AE11:AE35" si="22">(G11-$C11)/$C11</f>
        <v>-0.51355582312619974</v>
      </c>
      <c r="AF11" s="1199"/>
      <c r="AG11" s="1199"/>
      <c r="AH11" s="1199">
        <f t="shared" si="6"/>
        <v>-0.51355582312619974</v>
      </c>
      <c r="AI11" s="680"/>
      <c r="AJ11" s="1199">
        <f t="shared" si="7"/>
        <v>9.1312624112680263E-2</v>
      </c>
      <c r="AK11" s="1199">
        <f t="shared" si="13"/>
        <v>0.30936067660475969</v>
      </c>
      <c r="AL11" s="1199">
        <f t="shared" si="18"/>
        <v>0.69404543134503294</v>
      </c>
      <c r="AM11" s="1199">
        <f t="shared" ref="AM11:AM35" si="23">ABS(AE11)</f>
        <v>0.51355582312619974</v>
      </c>
      <c r="AN11" s="1199"/>
      <c r="AO11" s="1199"/>
      <c r="AP11" s="1199">
        <f t="shared" si="8"/>
        <v>0.51355582312619974</v>
      </c>
      <c r="AQ11" s="680"/>
    </row>
    <row r="12" spans="1:43">
      <c r="A12" s="1195">
        <f>'Age 3 recruitment'!A14</f>
        <v>1982</v>
      </c>
      <c r="B12" s="1195">
        <f>'Age 3 recruitment'!B14</f>
        <v>1985</v>
      </c>
      <c r="C12" s="1197">
        <f>'Age 3 recruitment'!C14</f>
        <v>129.844494832523</v>
      </c>
      <c r="D12" s="1197">
        <f t="shared" si="0"/>
        <v>372.60256073201208</v>
      </c>
      <c r="E12" s="1154">
        <f t="shared" si="9"/>
        <v>389.61421951778425</v>
      </c>
      <c r="F12" s="1154">
        <f t="shared" si="14"/>
        <v>372.60256073201208</v>
      </c>
      <c r="G12" s="1154">
        <f t="shared" si="19"/>
        <v>243.3010082402555</v>
      </c>
      <c r="H12" s="1154">
        <f t="shared" ref="H12:H36" si="24">MEDIAN(C7:C11)</f>
        <v>248.50123616420862</v>
      </c>
      <c r="I12" s="680"/>
      <c r="J12" s="1154">
        <f>MEDIAN(C7:C11)</f>
        <v>248.50123616420862</v>
      </c>
      <c r="K12" s="680"/>
      <c r="L12" s="1200">
        <f t="shared" si="1"/>
        <v>242.75806589948908</v>
      </c>
      <c r="M12" s="1200">
        <f t="shared" si="10"/>
        <v>259.76972468526128</v>
      </c>
      <c r="N12" s="1200">
        <f t="shared" si="15"/>
        <v>242.75806589948908</v>
      </c>
      <c r="O12" s="1200">
        <f t="shared" si="20"/>
        <v>113.4565134077325</v>
      </c>
      <c r="P12" s="1200">
        <f t="shared" ref="P12:P35" si="25">H12-$C12</f>
        <v>118.65674133168562</v>
      </c>
      <c r="Q12" s="1198"/>
      <c r="R12" s="1200">
        <f t="shared" si="2"/>
        <v>118.65674133168562</v>
      </c>
      <c r="S12" s="680"/>
      <c r="T12" s="1156">
        <f t="shared" si="3"/>
        <v>242.75806589948908</v>
      </c>
      <c r="U12" s="1156">
        <f t="shared" si="11"/>
        <v>259.76972468526128</v>
      </c>
      <c r="V12" s="1156">
        <f t="shared" si="16"/>
        <v>242.75806589948908</v>
      </c>
      <c r="W12" s="1156">
        <f t="shared" si="21"/>
        <v>113.4565134077325</v>
      </c>
      <c r="X12" s="1156">
        <f t="shared" ref="X12:X35" si="26">ABS(P12)</f>
        <v>118.65674133168562</v>
      </c>
      <c r="Y12" s="1201"/>
      <c r="Z12" s="1156">
        <f t="shared" si="4"/>
        <v>118.65674133168562</v>
      </c>
      <c r="AA12" s="680"/>
      <c r="AB12" s="1199">
        <f t="shared" si="5"/>
        <v>1.8696061485903204</v>
      </c>
      <c r="AC12" s="1199">
        <f t="shared" si="12"/>
        <v>2.0006217823891528</v>
      </c>
      <c r="AD12" s="1199">
        <f t="shared" si="17"/>
        <v>1.8696061485903204</v>
      </c>
      <c r="AE12" s="1199">
        <f t="shared" si="22"/>
        <v>0.87378762999595661</v>
      </c>
      <c r="AF12" s="1199">
        <f t="shared" ref="AF12:AF35" si="27">(H12-$C12)/$C12</f>
        <v>0.91383729040443606</v>
      </c>
      <c r="AG12" s="1199"/>
      <c r="AH12" s="1199">
        <f t="shared" si="6"/>
        <v>0.91383729040443606</v>
      </c>
      <c r="AI12" s="680"/>
      <c r="AJ12" s="1199">
        <f t="shared" si="7"/>
        <v>1.8696061485903204</v>
      </c>
      <c r="AK12" s="1199">
        <f t="shared" si="13"/>
        <v>2.0006217823891528</v>
      </c>
      <c r="AL12" s="1199">
        <f t="shared" si="18"/>
        <v>1.8696061485903204</v>
      </c>
      <c r="AM12" s="1199">
        <f t="shared" si="23"/>
        <v>0.87378762999595661</v>
      </c>
      <c r="AN12" s="1199">
        <f t="shared" ref="AN12:AN35" si="28">ABS(AF12)</f>
        <v>0.91383729040443606</v>
      </c>
      <c r="AO12" s="1199"/>
      <c r="AP12" s="1199">
        <f t="shared" si="8"/>
        <v>0.91383729040443606</v>
      </c>
      <c r="AQ12" s="680"/>
    </row>
    <row r="13" spans="1:43">
      <c r="A13" s="1195">
        <f>'Age 3 recruitment'!A15</f>
        <v>1983</v>
      </c>
      <c r="B13" s="1195">
        <f>'Age 3 recruitment'!B15</f>
        <v>1986</v>
      </c>
      <c r="C13" s="1197">
        <f>'Age 3 recruitment'!C15</f>
        <v>114.52851396558104</v>
      </c>
      <c r="D13" s="1197">
        <f t="shared" si="0"/>
        <v>129.844494832523</v>
      </c>
      <c r="E13" s="1154">
        <f t="shared" si="9"/>
        <v>251.22352778226752</v>
      </c>
      <c r="F13" s="1154">
        <f t="shared" si="14"/>
        <v>372.60256073201208</v>
      </c>
      <c r="G13" s="1154">
        <f t="shared" si="19"/>
        <v>251.22352778226752</v>
      </c>
      <c r="H13" s="1154">
        <f t="shared" si="24"/>
        <v>129.844494832523</v>
      </c>
      <c r="I13" s="680"/>
      <c r="J13" s="1154">
        <f>MEDIAN(C7:C12)</f>
        <v>189.17286549836581</v>
      </c>
      <c r="K13" s="680"/>
      <c r="L13" s="1200">
        <f t="shared" si="1"/>
        <v>15.315980866941956</v>
      </c>
      <c r="M13" s="1200">
        <f t="shared" si="10"/>
        <v>136.69501381668647</v>
      </c>
      <c r="N13" s="1200">
        <f t="shared" si="15"/>
        <v>258.07404676643102</v>
      </c>
      <c r="O13" s="1200">
        <f t="shared" si="20"/>
        <v>136.69501381668647</v>
      </c>
      <c r="P13" s="1200">
        <f t="shared" si="25"/>
        <v>15.315980866941956</v>
      </c>
      <c r="Q13" s="1198"/>
      <c r="R13" s="1200">
        <f t="shared" si="2"/>
        <v>74.644351532784768</v>
      </c>
      <c r="S13" s="680"/>
      <c r="T13" s="1156">
        <f t="shared" si="3"/>
        <v>15.315980866941956</v>
      </c>
      <c r="U13" s="1156">
        <f t="shared" si="11"/>
        <v>136.69501381668647</v>
      </c>
      <c r="V13" s="1156">
        <f t="shared" si="16"/>
        <v>258.07404676643102</v>
      </c>
      <c r="W13" s="1156">
        <f t="shared" si="21"/>
        <v>136.69501381668647</v>
      </c>
      <c r="X13" s="1156">
        <f t="shared" si="26"/>
        <v>15.315980866941956</v>
      </c>
      <c r="Y13" s="1201"/>
      <c r="Z13" s="1156">
        <f t="shared" si="4"/>
        <v>74.644351532784768</v>
      </c>
      <c r="AA13" s="680"/>
      <c r="AB13" s="1199">
        <f t="shared" si="5"/>
        <v>0.13373072204136716</v>
      </c>
      <c r="AC13" s="1199">
        <f t="shared" si="12"/>
        <v>1.1935456864285088</v>
      </c>
      <c r="AD13" s="1199">
        <f t="shared" si="17"/>
        <v>2.2533606508156505</v>
      </c>
      <c r="AE13" s="1199">
        <f t="shared" si="22"/>
        <v>1.1935456864285088</v>
      </c>
      <c r="AF13" s="1199">
        <f t="shared" si="27"/>
        <v>0.13373072204136716</v>
      </c>
      <c r="AG13" s="1199"/>
      <c r="AH13" s="1199">
        <f t="shared" si="6"/>
        <v>0.65175342758064114</v>
      </c>
      <c r="AI13" s="680"/>
      <c r="AJ13" s="1199">
        <f t="shared" si="7"/>
        <v>0.13373072204136716</v>
      </c>
      <c r="AK13" s="1199">
        <f t="shared" si="13"/>
        <v>1.1935456864285088</v>
      </c>
      <c r="AL13" s="1199">
        <f t="shared" si="18"/>
        <v>2.2533606508156505</v>
      </c>
      <c r="AM13" s="1199">
        <f t="shared" si="23"/>
        <v>1.1935456864285088</v>
      </c>
      <c r="AN13" s="1199">
        <f t="shared" si="28"/>
        <v>0.13373072204136716</v>
      </c>
      <c r="AO13" s="1199"/>
      <c r="AP13" s="1199">
        <f t="shared" si="8"/>
        <v>0.65175342758064114</v>
      </c>
      <c r="AQ13" s="680"/>
    </row>
    <row r="14" spans="1:43">
      <c r="A14" s="1195">
        <f>'Age 3 recruitment'!A16</f>
        <v>1984</v>
      </c>
      <c r="B14" s="1195">
        <f>'Age 3 recruitment'!B16</f>
        <v>1987</v>
      </c>
      <c r="C14" s="1197">
        <f>'Age 3 recruitment'!C16</f>
        <v>1087.6571390628619</v>
      </c>
      <c r="D14" s="1197">
        <f t="shared" si="0"/>
        <v>114.52851396558104</v>
      </c>
      <c r="E14" s="1154">
        <f t="shared" si="9"/>
        <v>122.18650439905201</v>
      </c>
      <c r="F14" s="1154">
        <f t="shared" si="14"/>
        <v>129.844494832523</v>
      </c>
      <c r="G14" s="1154">
        <f t="shared" si="19"/>
        <v>251.22352778226752</v>
      </c>
      <c r="H14" s="1154">
        <f t="shared" si="24"/>
        <v>129.844494832523</v>
      </c>
      <c r="I14" s="680"/>
      <c r="J14" s="1154">
        <f>MEDIAN(C7:C13)</f>
        <v>129.844494832523</v>
      </c>
      <c r="K14" s="680"/>
      <c r="L14" s="1200">
        <f t="shared" si="1"/>
        <v>-973.12862509728086</v>
      </c>
      <c r="M14" s="1200">
        <f t="shared" si="10"/>
        <v>-965.47063466380996</v>
      </c>
      <c r="N14" s="1200">
        <f t="shared" si="15"/>
        <v>-957.81264423033895</v>
      </c>
      <c r="O14" s="1200">
        <f t="shared" si="20"/>
        <v>-836.43361128059439</v>
      </c>
      <c r="P14" s="1200">
        <f t="shared" si="25"/>
        <v>-957.81264423033895</v>
      </c>
      <c r="Q14" s="1198"/>
      <c r="R14" s="1200">
        <f t="shared" si="2"/>
        <v>-957.81264423033895</v>
      </c>
      <c r="S14" s="680"/>
      <c r="T14" s="1156">
        <f t="shared" si="3"/>
        <v>973.12862509728086</v>
      </c>
      <c r="U14" s="1156">
        <f t="shared" si="11"/>
        <v>965.47063466380996</v>
      </c>
      <c r="V14" s="1156">
        <f t="shared" si="16"/>
        <v>957.81264423033895</v>
      </c>
      <c r="W14" s="1156">
        <f t="shared" si="21"/>
        <v>836.43361128059439</v>
      </c>
      <c r="X14" s="1156">
        <f t="shared" si="26"/>
        <v>957.81264423033895</v>
      </c>
      <c r="Y14" s="1201"/>
      <c r="Z14" s="1156">
        <f t="shared" si="4"/>
        <v>957.81264423033895</v>
      </c>
      <c r="AA14" s="680"/>
      <c r="AB14" s="1199">
        <f t="shared" si="5"/>
        <v>-0.89470163909900857</v>
      </c>
      <c r="AC14" s="1199">
        <f t="shared" si="12"/>
        <v>-0.88766082618247766</v>
      </c>
      <c r="AD14" s="1199">
        <f t="shared" si="17"/>
        <v>-0.88062001326594652</v>
      </c>
      <c r="AE14" s="1199">
        <f t="shared" si="22"/>
        <v>-0.76902323465763789</v>
      </c>
      <c r="AF14" s="1199">
        <f t="shared" si="27"/>
        <v>-0.88062001326594652</v>
      </c>
      <c r="AG14" s="1199"/>
      <c r="AH14" s="1199">
        <f t="shared" si="6"/>
        <v>-0.88062001326594652</v>
      </c>
      <c r="AI14" s="680"/>
      <c r="AJ14" s="1199">
        <f t="shared" si="7"/>
        <v>0.89470163909900857</v>
      </c>
      <c r="AK14" s="1199">
        <f t="shared" si="13"/>
        <v>0.88766082618247766</v>
      </c>
      <c r="AL14" s="1199">
        <f t="shared" si="18"/>
        <v>0.88062001326594652</v>
      </c>
      <c r="AM14" s="1199">
        <f t="shared" si="23"/>
        <v>0.76902323465763789</v>
      </c>
      <c r="AN14" s="1199">
        <f t="shared" si="28"/>
        <v>0.88062001326594652</v>
      </c>
      <c r="AO14" s="1199"/>
      <c r="AP14" s="1199">
        <f t="shared" si="8"/>
        <v>0.88062001326594652</v>
      </c>
      <c r="AQ14" s="680"/>
    </row>
    <row r="15" spans="1:43">
      <c r="A15" s="1195">
        <f>'Age 3 recruitment'!A17</f>
        <v>1985</v>
      </c>
      <c r="B15" s="1195">
        <f>'Age 3 recruitment'!B17</f>
        <v>1988</v>
      </c>
      <c r="C15" s="1197">
        <f>'Age 3 recruitment'!C17</f>
        <v>0.1</v>
      </c>
      <c r="D15" s="1197">
        <f t="shared" si="0"/>
        <v>1087.6571390628619</v>
      </c>
      <c r="E15" s="1154">
        <f t="shared" si="9"/>
        <v>601.09282651422143</v>
      </c>
      <c r="F15" s="1154">
        <f t="shared" si="14"/>
        <v>129.844494832523</v>
      </c>
      <c r="G15" s="1154">
        <f t="shared" si="19"/>
        <v>251.22352778226752</v>
      </c>
      <c r="H15" s="1154">
        <f t="shared" si="24"/>
        <v>372.60256073201208</v>
      </c>
      <c r="I15" s="680"/>
      <c r="J15" s="1154">
        <f>MEDIAN(C7:C14)</f>
        <v>189.17286549836581</v>
      </c>
      <c r="K15" s="680"/>
      <c r="L15" s="1200">
        <f t="shared" si="1"/>
        <v>1087.557139062862</v>
      </c>
      <c r="M15" s="1200">
        <f t="shared" si="10"/>
        <v>600.99282651422141</v>
      </c>
      <c r="N15" s="1200">
        <f t="shared" si="15"/>
        <v>129.744494832523</v>
      </c>
      <c r="O15" s="1200">
        <f t="shared" si="20"/>
        <v>251.12352778226753</v>
      </c>
      <c r="P15" s="1200">
        <f t="shared" si="25"/>
        <v>372.50256073201206</v>
      </c>
      <c r="Q15" s="1198"/>
      <c r="R15" s="1200">
        <f t="shared" si="2"/>
        <v>189.07286549836581</v>
      </c>
      <c r="S15" s="680"/>
      <c r="T15" s="1156">
        <f t="shared" si="3"/>
        <v>1087.557139062862</v>
      </c>
      <c r="U15" s="1156">
        <f t="shared" si="11"/>
        <v>600.99282651422141</v>
      </c>
      <c r="V15" s="1156">
        <f t="shared" si="16"/>
        <v>129.744494832523</v>
      </c>
      <c r="W15" s="1156">
        <f t="shared" si="21"/>
        <v>251.12352778226753</v>
      </c>
      <c r="X15" s="1156">
        <f t="shared" si="26"/>
        <v>372.50256073201206</v>
      </c>
      <c r="Y15" s="1201"/>
      <c r="Z15" s="1156">
        <f t="shared" si="4"/>
        <v>189.07286549836581</v>
      </c>
      <c r="AA15" s="680"/>
      <c r="AB15" s="1199">
        <f t="shared" si="5"/>
        <v>10875.57139062862</v>
      </c>
      <c r="AC15" s="1199">
        <f t="shared" si="12"/>
        <v>6009.9282651422136</v>
      </c>
      <c r="AD15" s="1199">
        <f t="shared" si="17"/>
        <v>1297.4449483252299</v>
      </c>
      <c r="AE15" s="1199">
        <f t="shared" si="22"/>
        <v>2511.235277822675</v>
      </c>
      <c r="AF15" s="1199">
        <f t="shared" si="27"/>
        <v>3725.0256073201203</v>
      </c>
      <c r="AG15" s="1199"/>
      <c r="AH15" s="1199">
        <f t="shared" si="6"/>
        <v>1890.7286549836581</v>
      </c>
      <c r="AI15" s="680"/>
      <c r="AJ15" s="1199">
        <f t="shared" si="7"/>
        <v>10875.57139062862</v>
      </c>
      <c r="AK15" s="1199">
        <f t="shared" si="13"/>
        <v>6009.9282651422136</v>
      </c>
      <c r="AL15" s="1199">
        <f t="shared" si="18"/>
        <v>1297.4449483252299</v>
      </c>
      <c r="AM15" s="1199">
        <f t="shared" si="23"/>
        <v>2511.235277822675</v>
      </c>
      <c r="AN15" s="1199">
        <f t="shared" si="28"/>
        <v>3725.0256073201203</v>
      </c>
      <c r="AO15" s="1199"/>
      <c r="AP15" s="1199">
        <f t="shared" si="8"/>
        <v>1890.7286549836581</v>
      </c>
      <c r="AQ15" s="680"/>
    </row>
    <row r="16" spans="1:43">
      <c r="A16" s="1195">
        <f>'Age 3 recruitment'!A18</f>
        <v>1986</v>
      </c>
      <c r="B16" s="1195">
        <f>'Age 3 recruitment'!B18</f>
        <v>1989</v>
      </c>
      <c r="C16" s="1197">
        <f>'Age 3 recruitment'!C18</f>
        <v>0.1</v>
      </c>
      <c r="D16" s="1197">
        <f t="shared" si="0"/>
        <v>0.1</v>
      </c>
      <c r="E16" s="1154">
        <f t="shared" si="9"/>
        <v>543.87856953143103</v>
      </c>
      <c r="F16" s="1154">
        <f t="shared" si="14"/>
        <v>114.52851396558104</v>
      </c>
      <c r="G16" s="1154">
        <f t="shared" si="19"/>
        <v>122.18650439905201</v>
      </c>
      <c r="H16" s="1154">
        <f t="shared" si="24"/>
        <v>129.844494832523</v>
      </c>
      <c r="I16" s="1202"/>
      <c r="J16" s="1154">
        <f>MEDIAN(C7:C15)</f>
        <v>129.844494832523</v>
      </c>
      <c r="K16" s="680"/>
      <c r="L16" s="1200">
        <f>D16-$C16</f>
        <v>0</v>
      </c>
      <c r="M16" s="1200">
        <f t="shared" si="10"/>
        <v>543.778569531431</v>
      </c>
      <c r="N16" s="1200">
        <f t="shared" si="15"/>
        <v>114.42851396558105</v>
      </c>
      <c r="O16" s="1200">
        <f t="shared" si="20"/>
        <v>122.08650439905202</v>
      </c>
      <c r="P16" s="1200">
        <f t="shared" si="25"/>
        <v>129.744494832523</v>
      </c>
      <c r="Q16" s="1198"/>
      <c r="R16" s="1200">
        <f t="shared" si="2"/>
        <v>129.744494832523</v>
      </c>
      <c r="S16" s="680"/>
      <c r="T16" s="1156">
        <f t="shared" si="3"/>
        <v>0</v>
      </c>
      <c r="U16" s="1156">
        <f t="shared" si="11"/>
        <v>543.778569531431</v>
      </c>
      <c r="V16" s="1156">
        <f t="shared" si="16"/>
        <v>114.42851396558105</v>
      </c>
      <c r="W16" s="1156">
        <f t="shared" si="21"/>
        <v>122.08650439905202</v>
      </c>
      <c r="X16" s="1156">
        <f t="shared" si="26"/>
        <v>129.744494832523</v>
      </c>
      <c r="Y16" s="1201"/>
      <c r="Z16" s="1156">
        <f t="shared" si="4"/>
        <v>129.744494832523</v>
      </c>
      <c r="AA16" s="680"/>
      <c r="AB16" s="1199">
        <f t="shared" si="5"/>
        <v>0</v>
      </c>
      <c r="AC16" s="1199">
        <f t="shared" si="12"/>
        <v>5437.78569531431</v>
      </c>
      <c r="AD16" s="1199">
        <f t="shared" si="17"/>
        <v>1144.2851396558103</v>
      </c>
      <c r="AE16" s="1199">
        <f t="shared" si="22"/>
        <v>1220.86504399052</v>
      </c>
      <c r="AF16" s="1199">
        <f t="shared" si="27"/>
        <v>1297.4449483252299</v>
      </c>
      <c r="AG16" s="1199"/>
      <c r="AH16" s="1199">
        <f t="shared" si="6"/>
        <v>1297.4449483252299</v>
      </c>
      <c r="AI16" s="680"/>
      <c r="AJ16" s="1199">
        <f>ABS(AB16)</f>
        <v>0</v>
      </c>
      <c r="AK16" s="1199">
        <f t="shared" si="13"/>
        <v>5437.78569531431</v>
      </c>
      <c r="AL16" s="1199">
        <f t="shared" si="18"/>
        <v>1144.2851396558103</v>
      </c>
      <c r="AM16" s="1199">
        <f t="shared" si="23"/>
        <v>1220.86504399052</v>
      </c>
      <c r="AN16" s="1199">
        <f t="shared" si="28"/>
        <v>1297.4449483252299</v>
      </c>
      <c r="AO16" s="1199"/>
      <c r="AP16" s="1199">
        <f t="shared" si="8"/>
        <v>1297.4449483252299</v>
      </c>
      <c r="AQ16" s="680"/>
    </row>
    <row r="17" spans="1:43">
      <c r="A17" s="1195">
        <f>'Age 3 recruitment'!A19</f>
        <v>1987</v>
      </c>
      <c r="B17" s="1195">
        <f>'Age 3 recruitment'!B19</f>
        <v>1990</v>
      </c>
      <c r="C17" s="1197">
        <f>'Age 3 recruitment'!C19</f>
        <v>0.01</v>
      </c>
      <c r="D17" s="1197">
        <f t="shared" si="0"/>
        <v>0.1</v>
      </c>
      <c r="E17" s="1154">
        <f t="shared" si="9"/>
        <v>0.1</v>
      </c>
      <c r="F17" s="1154">
        <f t="shared" si="14"/>
        <v>0.1</v>
      </c>
      <c r="G17" s="1154">
        <f t="shared" si="19"/>
        <v>57.314256982790525</v>
      </c>
      <c r="H17" s="1154">
        <f t="shared" si="24"/>
        <v>114.52851396558104</v>
      </c>
      <c r="I17" s="1154">
        <f t="shared" ref="I17:I36" si="29">MEDIAN(C7:C16)</f>
        <v>122.18650439905201</v>
      </c>
      <c r="J17" s="1154">
        <f>MEDIAN(C7:C16)</f>
        <v>122.18650439905201</v>
      </c>
      <c r="K17" s="680"/>
      <c r="L17" s="1200">
        <f t="shared" si="1"/>
        <v>9.0000000000000011E-2</v>
      </c>
      <c r="M17" s="1200">
        <f t="shared" si="10"/>
        <v>9.0000000000000011E-2</v>
      </c>
      <c r="N17" s="1200">
        <f t="shared" si="15"/>
        <v>9.0000000000000011E-2</v>
      </c>
      <c r="O17" s="1200">
        <f t="shared" si="20"/>
        <v>57.304256982790527</v>
      </c>
      <c r="P17" s="1200">
        <f t="shared" si="25"/>
        <v>114.51851396558104</v>
      </c>
      <c r="Q17" s="1200">
        <f t="shared" ref="Q17:Q35" si="30">I17-$C17</f>
        <v>122.17650439905201</v>
      </c>
      <c r="R17" s="1200">
        <f t="shared" si="2"/>
        <v>122.17650439905201</v>
      </c>
      <c r="S17" s="680"/>
      <c r="T17" s="1156">
        <f t="shared" si="3"/>
        <v>9.0000000000000011E-2</v>
      </c>
      <c r="U17" s="1156">
        <f t="shared" si="11"/>
        <v>9.0000000000000011E-2</v>
      </c>
      <c r="V17" s="1156">
        <f t="shared" si="16"/>
        <v>9.0000000000000011E-2</v>
      </c>
      <c r="W17" s="1156">
        <f t="shared" si="21"/>
        <v>57.304256982790527</v>
      </c>
      <c r="X17" s="1156">
        <f t="shared" si="26"/>
        <v>114.51851396558104</v>
      </c>
      <c r="Y17" s="1156">
        <f t="shared" ref="Y17:Y35" si="31">ABS(Q17)</f>
        <v>122.17650439905201</v>
      </c>
      <c r="Z17" s="1156">
        <f t="shared" si="4"/>
        <v>122.17650439905201</v>
      </c>
      <c r="AA17" s="680"/>
      <c r="AB17" s="1199">
        <f t="shared" si="5"/>
        <v>9</v>
      </c>
      <c r="AC17" s="1199">
        <f t="shared" si="12"/>
        <v>9</v>
      </c>
      <c r="AD17" s="1199">
        <f t="shared" si="17"/>
        <v>9</v>
      </c>
      <c r="AE17" s="1199">
        <f t="shared" si="22"/>
        <v>5730.425698279053</v>
      </c>
      <c r="AF17" s="1199">
        <f t="shared" si="27"/>
        <v>11451.851396558104</v>
      </c>
      <c r="AG17" s="1199">
        <f t="shared" ref="AG17:AG35" si="32">(I17-$C17)/$C17</f>
        <v>12217.650439905201</v>
      </c>
      <c r="AH17" s="1199">
        <f t="shared" si="6"/>
        <v>12217.650439905201</v>
      </c>
      <c r="AI17" s="680"/>
      <c r="AJ17" s="1199">
        <f t="shared" si="7"/>
        <v>9</v>
      </c>
      <c r="AK17" s="1199">
        <f t="shared" si="13"/>
        <v>9</v>
      </c>
      <c r="AL17" s="1199">
        <f t="shared" si="18"/>
        <v>9</v>
      </c>
      <c r="AM17" s="1199">
        <f t="shared" si="23"/>
        <v>5730.425698279053</v>
      </c>
      <c r="AN17" s="1199">
        <f t="shared" si="28"/>
        <v>11451.851396558104</v>
      </c>
      <c r="AO17" s="1199">
        <f t="shared" ref="AO17:AO35" si="33">ABS(AG17)</f>
        <v>12217.650439905201</v>
      </c>
      <c r="AP17" s="1199">
        <f t="shared" si="8"/>
        <v>12217.650439905201</v>
      </c>
      <c r="AQ17" s="680"/>
    </row>
    <row r="18" spans="1:43">
      <c r="A18" s="1195">
        <f>'Age 3 recruitment'!A20</f>
        <v>1988</v>
      </c>
      <c r="B18" s="1195">
        <f>'Age 3 recruitment'!B20</f>
        <v>1991</v>
      </c>
      <c r="C18" s="1197">
        <f>'Age 3 recruitment'!C20</f>
        <v>721.57621471200514</v>
      </c>
      <c r="D18" s="1197">
        <f t="shared" si="0"/>
        <v>0.01</v>
      </c>
      <c r="E18" s="1154">
        <f t="shared" si="9"/>
        <v>5.5000000000000007E-2</v>
      </c>
      <c r="F18" s="1154">
        <f t="shared" si="14"/>
        <v>0.1</v>
      </c>
      <c r="G18" s="1154">
        <f t="shared" si="19"/>
        <v>0.1</v>
      </c>
      <c r="H18" s="1154">
        <f t="shared" si="24"/>
        <v>0.1</v>
      </c>
      <c r="I18" s="1154">
        <f t="shared" si="29"/>
        <v>114.26398485703999</v>
      </c>
      <c r="J18" s="1154">
        <f>MEDIAN(C7:C17)</f>
        <v>114.52851396558104</v>
      </c>
      <c r="K18" s="680"/>
      <c r="L18" s="1200">
        <f t="shared" si="1"/>
        <v>-721.56621471200515</v>
      </c>
      <c r="M18" s="1200">
        <f t="shared" si="10"/>
        <v>-721.52121471200519</v>
      </c>
      <c r="N18" s="1200">
        <f t="shared" si="15"/>
        <v>-721.47621471200512</v>
      </c>
      <c r="O18" s="1200">
        <f t="shared" si="20"/>
        <v>-721.47621471200512</v>
      </c>
      <c r="P18" s="1200">
        <f t="shared" si="25"/>
        <v>-721.47621471200512</v>
      </c>
      <c r="Q18" s="1200">
        <f t="shared" si="30"/>
        <v>-607.31222985496515</v>
      </c>
      <c r="R18" s="1200">
        <f t="shared" si="2"/>
        <v>-607.04770074642408</v>
      </c>
      <c r="S18" s="680"/>
      <c r="T18" s="1156">
        <f t="shared" si="3"/>
        <v>721.56621471200515</v>
      </c>
      <c r="U18" s="1156">
        <f t="shared" si="11"/>
        <v>721.52121471200519</v>
      </c>
      <c r="V18" s="1156">
        <f t="shared" si="16"/>
        <v>721.47621471200512</v>
      </c>
      <c r="W18" s="1156">
        <f t="shared" si="21"/>
        <v>721.47621471200512</v>
      </c>
      <c r="X18" s="1156">
        <f t="shared" si="26"/>
        <v>721.47621471200512</v>
      </c>
      <c r="Y18" s="1156">
        <f t="shared" si="31"/>
        <v>607.31222985496515</v>
      </c>
      <c r="Z18" s="1156">
        <f t="shared" si="4"/>
        <v>607.04770074642408</v>
      </c>
      <c r="AA18" s="680"/>
      <c r="AB18" s="1199">
        <f t="shared" si="5"/>
        <v>-0.99998614145006981</v>
      </c>
      <c r="AC18" s="1199">
        <f t="shared" si="12"/>
        <v>-0.99992377797538423</v>
      </c>
      <c r="AD18" s="1199">
        <f t="shared" si="17"/>
        <v>-0.99986141450069843</v>
      </c>
      <c r="AE18" s="1199">
        <f t="shared" si="22"/>
        <v>-0.99986141450069843</v>
      </c>
      <c r="AF18" s="1199">
        <f t="shared" si="27"/>
        <v>-0.99986141450069843</v>
      </c>
      <c r="AG18" s="1199">
        <f t="shared" si="32"/>
        <v>-0.84164668606400095</v>
      </c>
      <c r="AH18" s="1199">
        <f t="shared" si="6"/>
        <v>-0.8412800870781314</v>
      </c>
      <c r="AI18" s="680"/>
      <c r="AJ18" s="1199">
        <f t="shared" si="7"/>
        <v>0.99998614145006981</v>
      </c>
      <c r="AK18" s="1199">
        <f t="shared" si="13"/>
        <v>0.99992377797538423</v>
      </c>
      <c r="AL18" s="1199">
        <f t="shared" si="18"/>
        <v>0.99986141450069843</v>
      </c>
      <c r="AM18" s="1199">
        <f t="shared" si="23"/>
        <v>0.99986141450069843</v>
      </c>
      <c r="AN18" s="1199">
        <f t="shared" si="28"/>
        <v>0.99986141450069843</v>
      </c>
      <c r="AO18" s="1199">
        <f t="shared" si="33"/>
        <v>0.84164668606400095</v>
      </c>
      <c r="AP18" s="1199">
        <f t="shared" si="8"/>
        <v>0.8412800870781314</v>
      </c>
      <c r="AQ18" s="680"/>
    </row>
    <row r="19" spans="1:43">
      <c r="A19" s="1195">
        <f>'Age 3 recruitment'!A21</f>
        <v>1989</v>
      </c>
      <c r="B19" s="1195">
        <f>'Age 3 recruitment'!B21</f>
        <v>1992</v>
      </c>
      <c r="C19" s="1197">
        <f>'Age 3 recruitment'!C21</f>
        <v>76.958009975549501</v>
      </c>
      <c r="D19" s="1197">
        <f t="shared" si="0"/>
        <v>721.57621471200514</v>
      </c>
      <c r="E19" s="1154">
        <f t="shared" si="9"/>
        <v>360.79310735600257</v>
      </c>
      <c r="F19" s="1154">
        <f t="shared" si="14"/>
        <v>0.1</v>
      </c>
      <c r="G19" s="1154">
        <f t="shared" si="19"/>
        <v>0.1</v>
      </c>
      <c r="H19" s="1154">
        <f t="shared" si="24"/>
        <v>0.1</v>
      </c>
      <c r="I19" s="1154">
        <f t="shared" si="29"/>
        <v>122.18650439905201</v>
      </c>
      <c r="J19" s="1154">
        <f>MEDIAN(C7:C18)</f>
        <v>122.18650439905201</v>
      </c>
      <c r="K19" s="680"/>
      <c r="L19" s="1200">
        <f t="shared" si="1"/>
        <v>644.6182047364556</v>
      </c>
      <c r="M19" s="1200">
        <f t="shared" si="10"/>
        <v>283.83509738045308</v>
      </c>
      <c r="N19" s="1200">
        <f t="shared" si="15"/>
        <v>-76.858009975549507</v>
      </c>
      <c r="O19" s="1200">
        <f t="shared" si="20"/>
        <v>-76.858009975549507</v>
      </c>
      <c r="P19" s="1200">
        <f t="shared" si="25"/>
        <v>-76.858009975549507</v>
      </c>
      <c r="Q19" s="1200">
        <f t="shared" si="30"/>
        <v>45.228494423502511</v>
      </c>
      <c r="R19" s="1200">
        <f t="shared" si="2"/>
        <v>45.228494423502511</v>
      </c>
      <c r="S19" s="680"/>
      <c r="T19" s="1156">
        <f t="shared" si="3"/>
        <v>644.6182047364556</v>
      </c>
      <c r="U19" s="1156">
        <f t="shared" si="11"/>
        <v>283.83509738045308</v>
      </c>
      <c r="V19" s="1156">
        <f t="shared" si="16"/>
        <v>76.858009975549507</v>
      </c>
      <c r="W19" s="1156">
        <f t="shared" si="21"/>
        <v>76.858009975549507</v>
      </c>
      <c r="X19" s="1156">
        <f t="shared" si="26"/>
        <v>76.858009975549507</v>
      </c>
      <c r="Y19" s="1156">
        <f t="shared" si="31"/>
        <v>45.228494423502511</v>
      </c>
      <c r="Z19" s="1156">
        <f t="shared" si="4"/>
        <v>45.228494423502511</v>
      </c>
      <c r="AA19" s="680"/>
      <c r="AB19" s="1199">
        <f t="shared" si="5"/>
        <v>8.3762327656504976</v>
      </c>
      <c r="AC19" s="1199">
        <f t="shared" si="12"/>
        <v>3.688181353320219</v>
      </c>
      <c r="AD19" s="1199">
        <f t="shared" si="17"/>
        <v>-0.99870059010060463</v>
      </c>
      <c r="AE19" s="1199">
        <f t="shared" si="22"/>
        <v>-0.99870059010060463</v>
      </c>
      <c r="AF19" s="1199">
        <f t="shared" si="27"/>
        <v>-0.99870059010060463</v>
      </c>
      <c r="AG19" s="1199">
        <f t="shared" si="32"/>
        <v>0.5877035338864941</v>
      </c>
      <c r="AH19" s="1199">
        <f t="shared" si="6"/>
        <v>0.5877035338864941</v>
      </c>
      <c r="AI19" s="680"/>
      <c r="AJ19" s="1199">
        <f t="shared" si="7"/>
        <v>8.3762327656504976</v>
      </c>
      <c r="AK19" s="1199">
        <f t="shared" si="13"/>
        <v>3.688181353320219</v>
      </c>
      <c r="AL19" s="1199">
        <f t="shared" si="18"/>
        <v>0.99870059010060463</v>
      </c>
      <c r="AM19" s="1199">
        <f t="shared" si="23"/>
        <v>0.99870059010060463</v>
      </c>
      <c r="AN19" s="1199">
        <f t="shared" si="28"/>
        <v>0.99870059010060463</v>
      </c>
      <c r="AO19" s="1199">
        <f t="shared" si="33"/>
        <v>0.5877035338864941</v>
      </c>
      <c r="AP19" s="1199">
        <f t="shared" si="8"/>
        <v>0.5877035338864941</v>
      </c>
      <c r="AQ19" s="680"/>
    </row>
    <row r="20" spans="1:43">
      <c r="A20" s="1195">
        <f>'Age 3 recruitment'!A22</f>
        <v>1990</v>
      </c>
      <c r="B20" s="1195">
        <f>'Age 3 recruitment'!B22</f>
        <v>1993</v>
      </c>
      <c r="C20" s="1197">
        <f>'Age 3 recruitment'!C22</f>
        <v>151.93392105433352</v>
      </c>
      <c r="D20" s="1197">
        <f t="shared" si="0"/>
        <v>76.958009975549501</v>
      </c>
      <c r="E20" s="1154">
        <f t="shared" si="9"/>
        <v>399.26711234377728</v>
      </c>
      <c r="F20" s="1154">
        <f t="shared" si="14"/>
        <v>76.958009975549501</v>
      </c>
      <c r="G20" s="1154">
        <f t="shared" si="19"/>
        <v>38.529004987774755</v>
      </c>
      <c r="H20" s="1154">
        <f t="shared" si="24"/>
        <v>0.1</v>
      </c>
      <c r="I20" s="1154">
        <f t="shared" si="29"/>
        <v>122.18650439905201</v>
      </c>
      <c r="J20" s="1154">
        <f>MEDIAN(C7:C19)</f>
        <v>114.52851396558104</v>
      </c>
      <c r="K20" s="680"/>
      <c r="L20" s="1200">
        <f t="shared" si="1"/>
        <v>-74.975911078784023</v>
      </c>
      <c r="M20" s="1200">
        <f t="shared" si="10"/>
        <v>247.33319128944376</v>
      </c>
      <c r="N20" s="1200">
        <f t="shared" si="15"/>
        <v>-74.975911078784023</v>
      </c>
      <c r="O20" s="1200">
        <f t="shared" si="20"/>
        <v>-113.40491606655877</v>
      </c>
      <c r="P20" s="1200">
        <f t="shared" si="25"/>
        <v>-151.83392105433353</v>
      </c>
      <c r="Q20" s="1200">
        <f t="shared" si="30"/>
        <v>-29.747416655281512</v>
      </c>
      <c r="R20" s="1200">
        <f t="shared" si="2"/>
        <v>-37.405407088752483</v>
      </c>
      <c r="S20" s="680"/>
      <c r="T20" s="1156">
        <f t="shared" si="3"/>
        <v>74.975911078784023</v>
      </c>
      <c r="U20" s="1156">
        <f t="shared" si="11"/>
        <v>247.33319128944376</v>
      </c>
      <c r="V20" s="1156">
        <f t="shared" si="16"/>
        <v>74.975911078784023</v>
      </c>
      <c r="W20" s="1156">
        <f t="shared" si="21"/>
        <v>113.40491606655877</v>
      </c>
      <c r="X20" s="1156">
        <f t="shared" si="26"/>
        <v>151.83392105433353</v>
      </c>
      <c r="Y20" s="1156">
        <f t="shared" si="31"/>
        <v>29.747416655281512</v>
      </c>
      <c r="Z20" s="1156">
        <f t="shared" si="4"/>
        <v>37.405407088752483</v>
      </c>
      <c r="AA20" s="680"/>
      <c r="AB20" s="1199">
        <f t="shared" si="5"/>
        <v>-0.49347710214081603</v>
      </c>
      <c r="AC20" s="1199">
        <f t="shared" si="12"/>
        <v>1.6278997446593524</v>
      </c>
      <c r="AD20" s="1199">
        <f t="shared" si="17"/>
        <v>-0.49347710214081603</v>
      </c>
      <c r="AE20" s="1199">
        <f t="shared" si="22"/>
        <v>-0.74640946063653368</v>
      </c>
      <c r="AF20" s="1199">
        <f t="shared" si="27"/>
        <v>-0.9993418191322514</v>
      </c>
      <c r="AG20" s="1199">
        <f t="shared" si="32"/>
        <v>-0.19579180507454588</v>
      </c>
      <c r="AH20" s="1199">
        <f t="shared" si="6"/>
        <v>-0.24619523296167567</v>
      </c>
      <c r="AI20" s="680"/>
      <c r="AJ20" s="1199">
        <f t="shared" si="7"/>
        <v>0.49347710214081603</v>
      </c>
      <c r="AK20" s="1199">
        <f t="shared" si="13"/>
        <v>1.6278997446593524</v>
      </c>
      <c r="AL20" s="1199">
        <f t="shared" si="18"/>
        <v>0.49347710214081603</v>
      </c>
      <c r="AM20" s="1199">
        <f t="shared" si="23"/>
        <v>0.74640946063653368</v>
      </c>
      <c r="AN20" s="1199">
        <f t="shared" si="28"/>
        <v>0.9993418191322514</v>
      </c>
      <c r="AO20" s="1199">
        <f t="shared" si="33"/>
        <v>0.19579180507454588</v>
      </c>
      <c r="AP20" s="1199">
        <f t="shared" si="8"/>
        <v>0.24619523296167567</v>
      </c>
      <c r="AQ20" s="680"/>
    </row>
    <row r="21" spans="1:43">
      <c r="A21" s="1195">
        <f>'Age 3 recruitment'!A23</f>
        <v>1991</v>
      </c>
      <c r="B21" s="1195">
        <f>'Age 3 recruitment'!B23</f>
        <v>1994</v>
      </c>
      <c r="C21" s="1197">
        <f>'Age 3 recruitment'!C23</f>
        <v>0.1</v>
      </c>
      <c r="D21" s="1197">
        <f t="shared" si="0"/>
        <v>151.93392105433352</v>
      </c>
      <c r="E21" s="1154">
        <f t="shared" si="9"/>
        <v>114.44596551494152</v>
      </c>
      <c r="F21" s="1154">
        <f t="shared" si="14"/>
        <v>151.93392105433352</v>
      </c>
      <c r="G21" s="1154">
        <f t="shared" si="19"/>
        <v>114.44596551494152</v>
      </c>
      <c r="H21" s="1154">
        <f t="shared" si="24"/>
        <v>76.958009975549501</v>
      </c>
      <c r="I21" s="1154">
        <f t="shared" si="29"/>
        <v>122.18650439905201</v>
      </c>
      <c r="J21" s="1154">
        <f>MEDIAN(C7:C20)</f>
        <v>122.18650439905201</v>
      </c>
      <c r="K21" s="680"/>
      <c r="L21" s="1200">
        <f t="shared" si="1"/>
        <v>151.83392105433353</v>
      </c>
      <c r="M21" s="1200">
        <f t="shared" si="10"/>
        <v>114.34596551494153</v>
      </c>
      <c r="N21" s="1200">
        <f t="shared" si="15"/>
        <v>151.83392105433353</v>
      </c>
      <c r="O21" s="1200">
        <f t="shared" si="20"/>
        <v>114.34596551494153</v>
      </c>
      <c r="P21" s="1200">
        <f t="shared" si="25"/>
        <v>76.858009975549507</v>
      </c>
      <c r="Q21" s="1200">
        <f t="shared" si="30"/>
        <v>122.08650439905202</v>
      </c>
      <c r="R21" s="1200">
        <f t="shared" si="2"/>
        <v>122.08650439905202</v>
      </c>
      <c r="S21" s="680"/>
      <c r="T21" s="1156">
        <f t="shared" si="3"/>
        <v>151.83392105433353</v>
      </c>
      <c r="U21" s="1156">
        <f t="shared" si="11"/>
        <v>114.34596551494153</v>
      </c>
      <c r="V21" s="1156">
        <f t="shared" si="16"/>
        <v>151.83392105433353</v>
      </c>
      <c r="W21" s="1156">
        <f t="shared" si="21"/>
        <v>114.34596551494153</v>
      </c>
      <c r="X21" s="1156">
        <f t="shared" si="26"/>
        <v>76.858009975549507</v>
      </c>
      <c r="Y21" s="1156">
        <f t="shared" si="31"/>
        <v>122.08650439905202</v>
      </c>
      <c r="Z21" s="1156">
        <f t="shared" si="4"/>
        <v>122.08650439905202</v>
      </c>
      <c r="AA21" s="680"/>
      <c r="AB21" s="1199">
        <f t="shared" si="5"/>
        <v>1518.3392105433352</v>
      </c>
      <c r="AC21" s="1199">
        <f t="shared" si="12"/>
        <v>1143.4596551494151</v>
      </c>
      <c r="AD21" s="1199">
        <f t="shared" si="17"/>
        <v>1518.3392105433352</v>
      </c>
      <c r="AE21" s="1199">
        <f t="shared" si="22"/>
        <v>1143.4596551494151</v>
      </c>
      <c r="AF21" s="1199">
        <f t="shared" si="27"/>
        <v>768.58009975549498</v>
      </c>
      <c r="AG21" s="1199">
        <f t="shared" si="32"/>
        <v>1220.86504399052</v>
      </c>
      <c r="AH21" s="1199">
        <f t="shared" si="6"/>
        <v>1220.86504399052</v>
      </c>
      <c r="AI21" s="680"/>
      <c r="AJ21" s="1199">
        <f t="shared" si="7"/>
        <v>1518.3392105433352</v>
      </c>
      <c r="AK21" s="1199">
        <f t="shared" si="13"/>
        <v>1143.4596551494151</v>
      </c>
      <c r="AL21" s="1199">
        <f t="shared" si="18"/>
        <v>1518.3392105433352</v>
      </c>
      <c r="AM21" s="1199">
        <f t="shared" si="23"/>
        <v>1143.4596551494151</v>
      </c>
      <c r="AN21" s="1199">
        <f t="shared" si="28"/>
        <v>768.58009975549498</v>
      </c>
      <c r="AO21" s="1199">
        <f t="shared" si="33"/>
        <v>1220.86504399052</v>
      </c>
      <c r="AP21" s="1199">
        <f t="shared" si="8"/>
        <v>1220.86504399052</v>
      </c>
      <c r="AQ21" s="680"/>
    </row>
    <row r="22" spans="1:43">
      <c r="A22" s="1195">
        <f>'Age 3 recruitment'!A24</f>
        <v>1992</v>
      </c>
      <c r="B22" s="1195">
        <f>'Age 3 recruitment'!B24</f>
        <v>1995</v>
      </c>
      <c r="C22" s="1197">
        <f>'Age 3 recruitment'!C24</f>
        <v>0.1</v>
      </c>
      <c r="D22" s="1197">
        <f t="shared" si="0"/>
        <v>0.1</v>
      </c>
      <c r="E22" s="1154">
        <f t="shared" si="9"/>
        <v>76.016960527166759</v>
      </c>
      <c r="F22" s="1154">
        <f t="shared" si="14"/>
        <v>76.958009975549501</v>
      </c>
      <c r="G22" s="1154">
        <f t="shared" si="19"/>
        <v>114.44596551494152</v>
      </c>
      <c r="H22" s="1154">
        <f t="shared" si="24"/>
        <v>76.958009975549501</v>
      </c>
      <c r="I22" s="1154">
        <f t="shared" si="29"/>
        <v>95.743261970565271</v>
      </c>
      <c r="J22" s="1154">
        <f>MEDIAN(C7:C21)</f>
        <v>114.52851396558104</v>
      </c>
      <c r="K22" s="680"/>
      <c r="L22" s="1200">
        <f t="shared" si="1"/>
        <v>0</v>
      </c>
      <c r="M22" s="1200">
        <f t="shared" si="10"/>
        <v>75.916960527166765</v>
      </c>
      <c r="N22" s="1200">
        <f t="shared" si="15"/>
        <v>76.858009975549507</v>
      </c>
      <c r="O22" s="1200">
        <f t="shared" si="20"/>
        <v>114.34596551494153</v>
      </c>
      <c r="P22" s="1200">
        <f t="shared" si="25"/>
        <v>76.858009975549507</v>
      </c>
      <c r="Q22" s="1200">
        <f t="shared" si="30"/>
        <v>95.643261970565277</v>
      </c>
      <c r="R22" s="1200">
        <f t="shared" si="2"/>
        <v>114.42851396558105</v>
      </c>
      <c r="S22" s="680"/>
      <c r="T22" s="1156">
        <f t="shared" si="3"/>
        <v>0</v>
      </c>
      <c r="U22" s="1156">
        <f t="shared" si="11"/>
        <v>75.916960527166765</v>
      </c>
      <c r="V22" s="1156">
        <f t="shared" si="16"/>
        <v>76.858009975549507</v>
      </c>
      <c r="W22" s="1156">
        <f t="shared" si="21"/>
        <v>114.34596551494153</v>
      </c>
      <c r="X22" s="1156">
        <f t="shared" si="26"/>
        <v>76.858009975549507</v>
      </c>
      <c r="Y22" s="1156">
        <f t="shared" si="31"/>
        <v>95.643261970565277</v>
      </c>
      <c r="Z22" s="1156">
        <f t="shared" si="4"/>
        <v>114.42851396558105</v>
      </c>
      <c r="AA22" s="680"/>
      <c r="AB22" s="1199">
        <f t="shared" si="5"/>
        <v>0</v>
      </c>
      <c r="AC22" s="1199">
        <f t="shared" si="12"/>
        <v>759.16960527166759</v>
      </c>
      <c r="AD22" s="1199">
        <f t="shared" si="17"/>
        <v>768.58009975549498</v>
      </c>
      <c r="AE22" s="1199">
        <f t="shared" si="22"/>
        <v>1143.4596551494151</v>
      </c>
      <c r="AF22" s="1199">
        <f t="shared" si="27"/>
        <v>768.58009975549498</v>
      </c>
      <c r="AG22" s="1199">
        <f t="shared" si="32"/>
        <v>956.43261970565277</v>
      </c>
      <c r="AH22" s="1199">
        <f t="shared" si="6"/>
        <v>1144.2851396558103</v>
      </c>
      <c r="AI22" s="680"/>
      <c r="AJ22" s="1199">
        <f t="shared" si="7"/>
        <v>0</v>
      </c>
      <c r="AK22" s="1199">
        <f t="shared" si="13"/>
        <v>759.16960527166759</v>
      </c>
      <c r="AL22" s="1199">
        <f t="shared" si="18"/>
        <v>768.58009975549498</v>
      </c>
      <c r="AM22" s="1199">
        <f t="shared" si="23"/>
        <v>1143.4596551494151</v>
      </c>
      <c r="AN22" s="1199">
        <f t="shared" si="28"/>
        <v>768.58009975549498</v>
      </c>
      <c r="AO22" s="1199">
        <f t="shared" si="33"/>
        <v>956.43261970565277</v>
      </c>
      <c r="AP22" s="1199">
        <f t="shared" si="8"/>
        <v>1144.2851396558103</v>
      </c>
      <c r="AQ22" s="680"/>
    </row>
    <row r="23" spans="1:43">
      <c r="A23" s="1195">
        <f>'Age 3 recruitment'!A25</f>
        <v>1993</v>
      </c>
      <c r="B23" s="1195">
        <f>'Age 3 recruitment'!B25</f>
        <v>1996</v>
      </c>
      <c r="C23" s="1197">
        <f>'Age 3 recruitment'!C25</f>
        <v>173.42523180605443</v>
      </c>
      <c r="D23" s="1197">
        <f t="shared" si="0"/>
        <v>0.1</v>
      </c>
      <c r="E23" s="1154">
        <f t="shared" si="9"/>
        <v>0.1</v>
      </c>
      <c r="F23" s="1154">
        <f t="shared" si="14"/>
        <v>0.1</v>
      </c>
      <c r="G23" s="1154">
        <f t="shared" si="19"/>
        <v>38.529004987774755</v>
      </c>
      <c r="H23" s="1154">
        <f t="shared" si="24"/>
        <v>76.958009975549501</v>
      </c>
      <c r="I23" s="1154">
        <f t="shared" si="29"/>
        <v>38.529004987774755</v>
      </c>
      <c r="J23" s="1154">
        <f>MEDIAN(C7:C22)</f>
        <v>114.26398485703999</v>
      </c>
      <c r="K23" s="680"/>
      <c r="L23" s="1200">
        <f t="shared" si="1"/>
        <v>-173.32523180605443</v>
      </c>
      <c r="M23" s="1200">
        <f t="shared" si="10"/>
        <v>-173.32523180605443</v>
      </c>
      <c r="N23" s="1200">
        <f t="shared" si="15"/>
        <v>-173.32523180605443</v>
      </c>
      <c r="O23" s="1200">
        <f t="shared" si="20"/>
        <v>-134.89622681827967</v>
      </c>
      <c r="P23" s="1200">
        <f t="shared" si="25"/>
        <v>-96.467221830504926</v>
      </c>
      <c r="Q23" s="1200">
        <f t="shared" si="30"/>
        <v>-134.89622681827967</v>
      </c>
      <c r="R23" s="1200">
        <f t="shared" si="2"/>
        <v>-59.161246949014441</v>
      </c>
      <c r="S23" s="680"/>
      <c r="T23" s="1156">
        <f t="shared" si="3"/>
        <v>173.32523180605443</v>
      </c>
      <c r="U23" s="1156">
        <f t="shared" si="11"/>
        <v>173.32523180605443</v>
      </c>
      <c r="V23" s="1156">
        <f t="shared" si="16"/>
        <v>173.32523180605443</v>
      </c>
      <c r="W23" s="1156">
        <f t="shared" si="21"/>
        <v>134.89622681827967</v>
      </c>
      <c r="X23" s="1156">
        <f t="shared" si="26"/>
        <v>96.467221830504926</v>
      </c>
      <c r="Y23" s="1156">
        <f t="shared" si="31"/>
        <v>134.89622681827967</v>
      </c>
      <c r="Z23" s="1156">
        <f t="shared" si="4"/>
        <v>59.161246949014441</v>
      </c>
      <c r="AA23" s="680"/>
      <c r="AB23" s="1199">
        <f t="shared" si="5"/>
        <v>-0.9994233826360871</v>
      </c>
      <c r="AC23" s="1199">
        <f t="shared" si="12"/>
        <v>-0.9994233826360871</v>
      </c>
      <c r="AD23" s="1199">
        <f t="shared" si="17"/>
        <v>-0.9994233826360871</v>
      </c>
      <c r="AE23" s="1199">
        <f t="shared" si="22"/>
        <v>-0.77783506709760286</v>
      </c>
      <c r="AF23" s="1199">
        <f t="shared" si="27"/>
        <v>-0.55624675155911874</v>
      </c>
      <c r="AG23" s="1199">
        <f t="shared" si="32"/>
        <v>-0.77783506709760286</v>
      </c>
      <c r="AH23" s="1199">
        <f t="shared" si="6"/>
        <v>-0.34113402261543968</v>
      </c>
      <c r="AI23" s="680"/>
      <c r="AJ23" s="1199">
        <f t="shared" si="7"/>
        <v>0.9994233826360871</v>
      </c>
      <c r="AK23" s="1199">
        <f t="shared" si="13"/>
        <v>0.9994233826360871</v>
      </c>
      <c r="AL23" s="1199">
        <f t="shared" si="18"/>
        <v>0.9994233826360871</v>
      </c>
      <c r="AM23" s="1199">
        <f t="shared" si="23"/>
        <v>0.77783506709760286</v>
      </c>
      <c r="AN23" s="1199">
        <f t="shared" si="28"/>
        <v>0.55624675155911874</v>
      </c>
      <c r="AO23" s="1199">
        <f t="shared" si="33"/>
        <v>0.77783506709760286</v>
      </c>
      <c r="AP23" s="1199">
        <f t="shared" si="8"/>
        <v>0.34113402261543968</v>
      </c>
      <c r="AQ23" s="680"/>
    </row>
    <row r="24" spans="1:43">
      <c r="A24" s="1195">
        <f>'Age 3 recruitment'!A26</f>
        <v>1994</v>
      </c>
      <c r="B24" s="1195">
        <f>'Age 3 recruitment'!B26</f>
        <v>1997</v>
      </c>
      <c r="C24" s="1197">
        <f>'Age 3 recruitment'!C26</f>
        <v>223.64102071583528</v>
      </c>
      <c r="D24" s="1197">
        <f t="shared" si="0"/>
        <v>173.42523180605443</v>
      </c>
      <c r="E24" s="1154">
        <f t="shared" si="9"/>
        <v>86.762615903027211</v>
      </c>
      <c r="F24" s="1154">
        <f t="shared" si="14"/>
        <v>0.1</v>
      </c>
      <c r="G24" s="1154">
        <f t="shared" si="19"/>
        <v>76.016960527166759</v>
      </c>
      <c r="H24" s="1154">
        <f t="shared" si="24"/>
        <v>76.958009975549501</v>
      </c>
      <c r="I24" s="1154">
        <f t="shared" si="29"/>
        <v>38.529004987774755</v>
      </c>
      <c r="J24" s="1154">
        <f>MEDIAN(C7:C23)</f>
        <v>114.52851396558104</v>
      </c>
      <c r="K24" s="680"/>
      <c r="L24" s="1200">
        <f t="shared" si="1"/>
        <v>-50.215788909780855</v>
      </c>
      <c r="M24" s="1200">
        <f t="shared" si="10"/>
        <v>-136.87840481280807</v>
      </c>
      <c r="N24" s="1200">
        <f t="shared" si="15"/>
        <v>-223.54102071583529</v>
      </c>
      <c r="O24" s="1200">
        <f t="shared" si="20"/>
        <v>-147.62406018866852</v>
      </c>
      <c r="P24" s="1200">
        <f t="shared" si="25"/>
        <v>-146.68301074028579</v>
      </c>
      <c r="Q24" s="1200">
        <f t="shared" si="30"/>
        <v>-185.11201572806053</v>
      </c>
      <c r="R24" s="1200">
        <f t="shared" si="2"/>
        <v>-109.11250675025424</v>
      </c>
      <c r="S24" s="680"/>
      <c r="T24" s="1156">
        <f t="shared" si="3"/>
        <v>50.215788909780855</v>
      </c>
      <c r="U24" s="1156">
        <f t="shared" si="11"/>
        <v>136.87840481280807</v>
      </c>
      <c r="V24" s="1156">
        <f t="shared" si="16"/>
        <v>223.54102071583529</v>
      </c>
      <c r="W24" s="1156">
        <f t="shared" si="21"/>
        <v>147.62406018866852</v>
      </c>
      <c r="X24" s="1156">
        <f t="shared" si="26"/>
        <v>146.68301074028579</v>
      </c>
      <c r="Y24" s="1156">
        <f t="shared" si="31"/>
        <v>185.11201572806053</v>
      </c>
      <c r="Z24" s="1156">
        <f t="shared" si="4"/>
        <v>109.11250675025424</v>
      </c>
      <c r="AA24" s="680"/>
      <c r="AB24" s="1199">
        <f t="shared" si="5"/>
        <v>-0.22453746968713079</v>
      </c>
      <c r="AC24" s="1199">
        <f t="shared" si="12"/>
        <v>-0.61204516226354422</v>
      </c>
      <c r="AD24" s="1199">
        <f t="shared" si="17"/>
        <v>-0.99955285483995771</v>
      </c>
      <c r="AE24" s="1199">
        <f t="shared" si="22"/>
        <v>-0.66009384019152684</v>
      </c>
      <c r="AF24" s="1199">
        <f t="shared" si="27"/>
        <v>-0.65588598312947899</v>
      </c>
      <c r="AG24" s="1199">
        <f t="shared" si="32"/>
        <v>-0.82771941898471835</v>
      </c>
      <c r="AH24" s="1199">
        <f t="shared" si="6"/>
        <v>-0.4878912929345629</v>
      </c>
      <c r="AI24" s="680"/>
      <c r="AJ24" s="1199">
        <f t="shared" si="7"/>
        <v>0.22453746968713079</v>
      </c>
      <c r="AK24" s="1199">
        <f t="shared" si="13"/>
        <v>0.61204516226354422</v>
      </c>
      <c r="AL24" s="1199">
        <f t="shared" si="18"/>
        <v>0.99955285483995771</v>
      </c>
      <c r="AM24" s="1199">
        <f t="shared" si="23"/>
        <v>0.66009384019152684</v>
      </c>
      <c r="AN24" s="1199">
        <f t="shared" si="28"/>
        <v>0.65588598312947899</v>
      </c>
      <c r="AO24" s="1199">
        <f t="shared" si="33"/>
        <v>0.82771941898471835</v>
      </c>
      <c r="AP24" s="1199">
        <f t="shared" si="8"/>
        <v>0.4878912929345629</v>
      </c>
      <c r="AQ24" s="680"/>
    </row>
    <row r="25" spans="1:43">
      <c r="A25" s="1195">
        <f>'Age 3 recruitment'!A27</f>
        <v>1995</v>
      </c>
      <c r="B25" s="1195">
        <f>'Age 3 recruitment'!B27</f>
        <v>1998</v>
      </c>
      <c r="C25" s="1197">
        <f>'Age 3 recruitment'!C27</f>
        <v>66.481731464676614</v>
      </c>
      <c r="D25" s="1197">
        <f t="shared" si="0"/>
        <v>223.64102071583528</v>
      </c>
      <c r="E25" s="1154">
        <f t="shared" si="9"/>
        <v>198.53312626094487</v>
      </c>
      <c r="F25" s="1154">
        <f t="shared" si="14"/>
        <v>173.42523180605443</v>
      </c>
      <c r="G25" s="1154">
        <f t="shared" si="19"/>
        <v>86.762615903027211</v>
      </c>
      <c r="H25" s="1154">
        <f t="shared" si="24"/>
        <v>151.93392105433352</v>
      </c>
      <c r="I25" s="1154">
        <f t="shared" si="29"/>
        <v>38.529004987774755</v>
      </c>
      <c r="J25" s="1154">
        <f>MEDIAN(C7:C24)</f>
        <v>122.18650439905201</v>
      </c>
      <c r="K25" s="680"/>
      <c r="L25" s="1200">
        <f t="shared" si="1"/>
        <v>157.15928925115867</v>
      </c>
      <c r="M25" s="1200">
        <f t="shared" si="10"/>
        <v>132.05139479626826</v>
      </c>
      <c r="N25" s="1200">
        <f t="shared" si="15"/>
        <v>106.94350034137781</v>
      </c>
      <c r="O25" s="1200">
        <f t="shared" si="20"/>
        <v>20.280884438350597</v>
      </c>
      <c r="P25" s="1200">
        <f t="shared" si="25"/>
        <v>85.452189589656911</v>
      </c>
      <c r="Q25" s="1200">
        <f t="shared" si="30"/>
        <v>-27.952726476901859</v>
      </c>
      <c r="R25" s="1200">
        <f t="shared" si="2"/>
        <v>55.704772934375399</v>
      </c>
      <c r="S25" s="680"/>
      <c r="T25" s="1156">
        <f t="shared" si="3"/>
        <v>157.15928925115867</v>
      </c>
      <c r="U25" s="1156">
        <f t="shared" si="11"/>
        <v>132.05139479626826</v>
      </c>
      <c r="V25" s="1156">
        <f t="shared" si="16"/>
        <v>106.94350034137781</v>
      </c>
      <c r="W25" s="1156">
        <f t="shared" si="21"/>
        <v>20.280884438350597</v>
      </c>
      <c r="X25" s="1156">
        <f t="shared" si="26"/>
        <v>85.452189589656911</v>
      </c>
      <c r="Y25" s="1156">
        <f t="shared" si="31"/>
        <v>27.952726476901859</v>
      </c>
      <c r="Z25" s="1156">
        <f t="shared" si="4"/>
        <v>55.704772934375399</v>
      </c>
      <c r="AA25" s="680"/>
      <c r="AB25" s="1199">
        <f t="shared" si="5"/>
        <v>2.363946993989789</v>
      </c>
      <c r="AC25" s="1199">
        <f t="shared" si="12"/>
        <v>1.9862809208937409</v>
      </c>
      <c r="AD25" s="1199">
        <f t="shared" si="17"/>
        <v>1.6086148477976923</v>
      </c>
      <c r="AE25" s="1199">
        <f t="shared" si="22"/>
        <v>0.30505951020734667</v>
      </c>
      <c r="AF25" s="1199">
        <f t="shared" si="27"/>
        <v>1.2853484364356511</v>
      </c>
      <c r="AG25" s="1199">
        <f t="shared" si="32"/>
        <v>-0.42045725737082873</v>
      </c>
      <c r="AH25" s="1199">
        <f t="shared" si="6"/>
        <v>0.83789594084162389</v>
      </c>
      <c r="AI25" s="680"/>
      <c r="AJ25" s="1199">
        <f t="shared" si="7"/>
        <v>2.363946993989789</v>
      </c>
      <c r="AK25" s="1199">
        <f t="shared" si="13"/>
        <v>1.9862809208937409</v>
      </c>
      <c r="AL25" s="1199">
        <f t="shared" si="18"/>
        <v>1.6086148477976923</v>
      </c>
      <c r="AM25" s="1199">
        <f t="shared" si="23"/>
        <v>0.30505951020734667</v>
      </c>
      <c r="AN25" s="1199">
        <f t="shared" si="28"/>
        <v>1.2853484364356511</v>
      </c>
      <c r="AO25" s="1199">
        <f t="shared" si="33"/>
        <v>0.42045725737082873</v>
      </c>
      <c r="AP25" s="1199">
        <f t="shared" si="8"/>
        <v>0.83789594084162389</v>
      </c>
      <c r="AQ25" s="680"/>
    </row>
    <row r="26" spans="1:43">
      <c r="A26" s="1195">
        <f>'Age 3 recruitment'!A28</f>
        <v>1996</v>
      </c>
      <c r="B26" s="1195">
        <f>'Age 3 recruitment'!B28</f>
        <v>1999</v>
      </c>
      <c r="C26" s="1197">
        <f>'Age 3 recruitment'!C28</f>
        <v>0.1</v>
      </c>
      <c r="D26" s="1197">
        <f t="shared" si="0"/>
        <v>66.481731464676614</v>
      </c>
      <c r="E26" s="1154">
        <f t="shared" si="9"/>
        <v>145.06137609025595</v>
      </c>
      <c r="F26" s="1154">
        <f t="shared" si="14"/>
        <v>173.42523180605443</v>
      </c>
      <c r="G26" s="1154">
        <f t="shared" si="19"/>
        <v>119.95348163536552</v>
      </c>
      <c r="H26" s="1154">
        <f t="shared" si="24"/>
        <v>66.481731464676614</v>
      </c>
      <c r="I26" s="1154">
        <f t="shared" si="29"/>
        <v>71.71987072011305</v>
      </c>
      <c r="J26" s="1154">
        <f>MEDIAN(C7:C25)</f>
        <v>114.52851396558104</v>
      </c>
      <c r="K26" s="680"/>
      <c r="L26" s="1200">
        <f t="shared" si="1"/>
        <v>66.381731464676619</v>
      </c>
      <c r="M26" s="1200">
        <f t="shared" si="10"/>
        <v>144.96137609025595</v>
      </c>
      <c r="N26" s="1200">
        <f t="shared" si="15"/>
        <v>173.32523180605443</v>
      </c>
      <c r="O26" s="1200">
        <f t="shared" si="20"/>
        <v>119.85348163536553</v>
      </c>
      <c r="P26" s="1200">
        <f t="shared" si="25"/>
        <v>66.381731464676619</v>
      </c>
      <c r="Q26" s="1200">
        <f t="shared" si="30"/>
        <v>71.619870720113056</v>
      </c>
      <c r="R26" s="1200">
        <f t="shared" si="2"/>
        <v>114.42851396558105</v>
      </c>
      <c r="S26" s="680"/>
      <c r="T26" s="1156">
        <f t="shared" si="3"/>
        <v>66.381731464676619</v>
      </c>
      <c r="U26" s="1156">
        <f t="shared" si="11"/>
        <v>144.96137609025595</v>
      </c>
      <c r="V26" s="1156">
        <f t="shared" si="16"/>
        <v>173.32523180605443</v>
      </c>
      <c r="W26" s="1156">
        <f t="shared" si="21"/>
        <v>119.85348163536553</v>
      </c>
      <c r="X26" s="1156">
        <f t="shared" si="26"/>
        <v>66.381731464676619</v>
      </c>
      <c r="Y26" s="1156">
        <f t="shared" si="31"/>
        <v>71.619870720113056</v>
      </c>
      <c r="Z26" s="1156">
        <f t="shared" si="4"/>
        <v>114.42851396558105</v>
      </c>
      <c r="AA26" s="680"/>
      <c r="AB26" s="1199">
        <f t="shared" si="5"/>
        <v>663.81731464676614</v>
      </c>
      <c r="AC26" s="1199">
        <f t="shared" si="12"/>
        <v>1449.6137609025595</v>
      </c>
      <c r="AD26" s="1199">
        <f t="shared" si="17"/>
        <v>1733.2523180605442</v>
      </c>
      <c r="AE26" s="1199">
        <f t="shared" si="22"/>
        <v>1198.5348163536553</v>
      </c>
      <c r="AF26" s="1199">
        <f t="shared" si="27"/>
        <v>663.81731464676614</v>
      </c>
      <c r="AG26" s="1199">
        <f t="shared" si="32"/>
        <v>716.19870720113056</v>
      </c>
      <c r="AH26" s="1199">
        <f t="shared" si="6"/>
        <v>1144.2851396558103</v>
      </c>
      <c r="AI26" s="680"/>
      <c r="AJ26" s="1199">
        <f t="shared" si="7"/>
        <v>663.81731464676614</v>
      </c>
      <c r="AK26" s="1199">
        <f t="shared" si="13"/>
        <v>1449.6137609025595</v>
      </c>
      <c r="AL26" s="1199">
        <f t="shared" si="18"/>
        <v>1733.2523180605442</v>
      </c>
      <c r="AM26" s="1199">
        <f t="shared" si="23"/>
        <v>1198.5348163536553</v>
      </c>
      <c r="AN26" s="1199">
        <f t="shared" si="28"/>
        <v>663.81731464676614</v>
      </c>
      <c r="AO26" s="1199">
        <f t="shared" si="33"/>
        <v>716.19870720113056</v>
      </c>
      <c r="AP26" s="1199">
        <f t="shared" si="8"/>
        <v>1144.2851396558103</v>
      </c>
      <c r="AQ26" s="680"/>
    </row>
    <row r="27" spans="1:43">
      <c r="A27" s="1195">
        <f>'Age 3 recruitment'!A29</f>
        <v>1997</v>
      </c>
      <c r="B27" s="1195">
        <f>'Age 3 recruitment'!B29</f>
        <v>2000</v>
      </c>
      <c r="C27" s="1197">
        <f>'Age 3 recruitment'!C29</f>
        <v>0.1</v>
      </c>
      <c r="D27" s="1197">
        <f t="shared" si="0"/>
        <v>0.1</v>
      </c>
      <c r="E27" s="1154">
        <f t="shared" si="9"/>
        <v>33.290865732338311</v>
      </c>
      <c r="F27" s="1154">
        <f t="shared" si="14"/>
        <v>66.481731464676614</v>
      </c>
      <c r="G27" s="1154">
        <f t="shared" si="19"/>
        <v>119.95348163536552</v>
      </c>
      <c r="H27" s="1154">
        <f t="shared" si="24"/>
        <v>66.481731464676614</v>
      </c>
      <c r="I27" s="1154">
        <f t="shared" si="29"/>
        <v>71.71987072011305</v>
      </c>
      <c r="J27" s="1154">
        <f>MEDIAN(C7:C26)</f>
        <v>114.26398485703999</v>
      </c>
      <c r="K27" s="680"/>
      <c r="L27" s="1200">
        <f t="shared" si="1"/>
        <v>0</v>
      </c>
      <c r="M27" s="1200">
        <f t="shared" si="10"/>
        <v>33.19086573233831</v>
      </c>
      <c r="N27" s="1200">
        <f t="shared" si="15"/>
        <v>66.381731464676619</v>
      </c>
      <c r="O27" s="1200">
        <f t="shared" si="20"/>
        <v>119.85348163536553</v>
      </c>
      <c r="P27" s="1200">
        <f t="shared" si="25"/>
        <v>66.381731464676619</v>
      </c>
      <c r="Q27" s="1200">
        <f t="shared" si="30"/>
        <v>71.619870720113056</v>
      </c>
      <c r="R27" s="1200">
        <f t="shared" si="2"/>
        <v>114.16398485703999</v>
      </c>
      <c r="S27" s="680"/>
      <c r="T27" s="1156">
        <f t="shared" si="3"/>
        <v>0</v>
      </c>
      <c r="U27" s="1156">
        <f t="shared" si="11"/>
        <v>33.19086573233831</v>
      </c>
      <c r="V27" s="1156">
        <f t="shared" si="16"/>
        <v>66.381731464676619</v>
      </c>
      <c r="W27" s="1156">
        <f t="shared" si="21"/>
        <v>119.85348163536553</v>
      </c>
      <c r="X27" s="1156">
        <f t="shared" si="26"/>
        <v>66.381731464676619</v>
      </c>
      <c r="Y27" s="1156">
        <f t="shared" si="31"/>
        <v>71.619870720113056</v>
      </c>
      <c r="Z27" s="1156">
        <f t="shared" si="4"/>
        <v>114.16398485703999</v>
      </c>
      <c r="AA27" s="680"/>
      <c r="AB27" s="1199">
        <f t="shared" si="5"/>
        <v>0</v>
      </c>
      <c r="AC27" s="1199">
        <f t="shared" si="12"/>
        <v>331.90865732338307</v>
      </c>
      <c r="AD27" s="1199">
        <f t="shared" si="17"/>
        <v>663.81731464676614</v>
      </c>
      <c r="AE27" s="1199">
        <f t="shared" si="22"/>
        <v>1198.5348163536553</v>
      </c>
      <c r="AF27" s="1199">
        <f t="shared" si="27"/>
        <v>663.81731464676614</v>
      </c>
      <c r="AG27" s="1199">
        <f t="shared" si="32"/>
        <v>716.19870720113056</v>
      </c>
      <c r="AH27" s="1199">
        <f t="shared" si="6"/>
        <v>1141.6398485703999</v>
      </c>
      <c r="AI27" s="680"/>
      <c r="AJ27" s="1199">
        <f t="shared" si="7"/>
        <v>0</v>
      </c>
      <c r="AK27" s="1199">
        <f t="shared" si="13"/>
        <v>331.90865732338307</v>
      </c>
      <c r="AL27" s="1199">
        <f t="shared" si="18"/>
        <v>663.81731464676614</v>
      </c>
      <c r="AM27" s="1199">
        <f t="shared" si="23"/>
        <v>1198.5348163536553</v>
      </c>
      <c r="AN27" s="1199">
        <f t="shared" si="28"/>
        <v>663.81731464676614</v>
      </c>
      <c r="AO27" s="1199">
        <f t="shared" si="33"/>
        <v>716.19870720113056</v>
      </c>
      <c r="AP27" s="1199">
        <f t="shared" si="8"/>
        <v>1141.6398485703999</v>
      </c>
      <c r="AQ27" s="680"/>
    </row>
    <row r="28" spans="1:43">
      <c r="A28" s="1195">
        <f>'Age 3 recruitment'!A30</f>
        <v>1998</v>
      </c>
      <c r="B28" s="1195">
        <f>'Age 3 recruitment'!B30</f>
        <v>2001</v>
      </c>
      <c r="C28" s="1197">
        <f>'Age 3 recruitment'!C30</f>
        <v>0.01</v>
      </c>
      <c r="D28" s="1197">
        <f t="shared" si="0"/>
        <v>0.1</v>
      </c>
      <c r="E28" s="1154">
        <f t="shared" si="9"/>
        <v>0.1</v>
      </c>
      <c r="F28" s="1154">
        <f t="shared" si="14"/>
        <v>0.1</v>
      </c>
      <c r="G28" s="1154">
        <f t="shared" si="19"/>
        <v>33.290865732338311</v>
      </c>
      <c r="H28" s="1154">
        <f t="shared" si="24"/>
        <v>66.481731464676614</v>
      </c>
      <c r="I28" s="1154">
        <f t="shared" si="29"/>
        <v>71.71987072011305</v>
      </c>
      <c r="J28" s="1154">
        <f>MEDIAN(C7:C27)</f>
        <v>113.99945574849892</v>
      </c>
      <c r="K28" s="680"/>
      <c r="L28" s="1200">
        <f t="shared" si="1"/>
        <v>9.0000000000000011E-2</v>
      </c>
      <c r="M28" s="1200">
        <f t="shared" si="10"/>
        <v>9.0000000000000011E-2</v>
      </c>
      <c r="N28" s="1200">
        <f t="shared" si="15"/>
        <v>9.0000000000000011E-2</v>
      </c>
      <c r="O28" s="1200">
        <f t="shared" si="20"/>
        <v>33.280865732338313</v>
      </c>
      <c r="P28" s="1200">
        <f t="shared" si="25"/>
        <v>66.471731464676608</v>
      </c>
      <c r="Q28" s="1200">
        <f t="shared" si="30"/>
        <v>71.709870720113045</v>
      </c>
      <c r="R28" s="1200">
        <f t="shared" si="2"/>
        <v>113.98945574849891</v>
      </c>
      <c r="S28" s="680"/>
      <c r="T28" s="1156">
        <f t="shared" si="3"/>
        <v>9.0000000000000011E-2</v>
      </c>
      <c r="U28" s="1156">
        <f t="shared" si="11"/>
        <v>9.0000000000000011E-2</v>
      </c>
      <c r="V28" s="1156">
        <f t="shared" si="16"/>
        <v>9.0000000000000011E-2</v>
      </c>
      <c r="W28" s="1156">
        <f t="shared" si="21"/>
        <v>33.280865732338313</v>
      </c>
      <c r="X28" s="1156">
        <f t="shared" si="26"/>
        <v>66.471731464676608</v>
      </c>
      <c r="Y28" s="1156">
        <f t="shared" si="31"/>
        <v>71.709870720113045</v>
      </c>
      <c r="Z28" s="1156">
        <f t="shared" si="4"/>
        <v>113.98945574849891</v>
      </c>
      <c r="AA28" s="680"/>
      <c r="AB28" s="1199">
        <f t="shared" si="5"/>
        <v>9</v>
      </c>
      <c r="AC28" s="1199">
        <f t="shared" si="12"/>
        <v>9</v>
      </c>
      <c r="AD28" s="1199">
        <f t="shared" si="17"/>
        <v>9</v>
      </c>
      <c r="AE28" s="1199">
        <f t="shared" si="22"/>
        <v>3328.0865732338311</v>
      </c>
      <c r="AF28" s="1199">
        <f t="shared" si="27"/>
        <v>6647.1731464676604</v>
      </c>
      <c r="AG28" s="1199">
        <f t="shared" si="32"/>
        <v>7170.987072011304</v>
      </c>
      <c r="AH28" s="1199">
        <f t="shared" si="6"/>
        <v>11398.945574849891</v>
      </c>
      <c r="AI28" s="680"/>
      <c r="AJ28" s="1199">
        <f t="shared" si="7"/>
        <v>9</v>
      </c>
      <c r="AK28" s="1199">
        <f t="shared" si="13"/>
        <v>9</v>
      </c>
      <c r="AL28" s="1199">
        <f t="shared" si="18"/>
        <v>9</v>
      </c>
      <c r="AM28" s="1199">
        <f t="shared" si="23"/>
        <v>3328.0865732338311</v>
      </c>
      <c r="AN28" s="1199">
        <f t="shared" si="28"/>
        <v>6647.1731464676604</v>
      </c>
      <c r="AO28" s="1199">
        <f t="shared" si="33"/>
        <v>7170.987072011304</v>
      </c>
      <c r="AP28" s="1199">
        <f t="shared" si="8"/>
        <v>11398.945574849891</v>
      </c>
      <c r="AQ28" s="680"/>
    </row>
    <row r="29" spans="1:43">
      <c r="A29" s="1195">
        <f>'Age 3 recruitment'!A31</f>
        <v>1999</v>
      </c>
      <c r="B29" s="1195">
        <f>'Age 3 recruitment'!B31</f>
        <v>2002</v>
      </c>
      <c r="C29" s="1197">
        <f>'Age 3 recruitment'!C31</f>
        <v>186.65007593967724</v>
      </c>
      <c r="D29" s="1197">
        <f t="shared" si="0"/>
        <v>0.01</v>
      </c>
      <c r="E29" s="1154">
        <f t="shared" si="9"/>
        <v>5.5000000000000007E-2</v>
      </c>
      <c r="F29" s="1154">
        <f t="shared" si="14"/>
        <v>0.1</v>
      </c>
      <c r="G29" s="1154">
        <f t="shared" si="19"/>
        <v>0.1</v>
      </c>
      <c r="H29" s="1154">
        <f t="shared" si="24"/>
        <v>0.1</v>
      </c>
      <c r="I29" s="1154">
        <f t="shared" si="29"/>
        <v>33.290865732338311</v>
      </c>
      <c r="J29" s="1154">
        <f>MEDIAN(C7:C28)</f>
        <v>111.02076916176202</v>
      </c>
      <c r="K29" s="680"/>
      <c r="L29" s="1200">
        <f t="shared" si="1"/>
        <v>-186.64007593967725</v>
      </c>
      <c r="M29" s="1200">
        <f t="shared" si="10"/>
        <v>-186.59507593967723</v>
      </c>
      <c r="N29" s="1200">
        <f t="shared" si="15"/>
        <v>-186.55007593967724</v>
      </c>
      <c r="O29" s="1200">
        <f t="shared" si="20"/>
        <v>-186.55007593967724</v>
      </c>
      <c r="P29" s="1200">
        <f t="shared" si="25"/>
        <v>-186.55007593967724</v>
      </c>
      <c r="Q29" s="1200">
        <f t="shared" si="30"/>
        <v>-153.35921020733892</v>
      </c>
      <c r="R29" s="1200">
        <f t="shared" si="2"/>
        <v>-75.629306777915218</v>
      </c>
      <c r="S29" s="680"/>
      <c r="T29" s="1156">
        <f t="shared" si="3"/>
        <v>186.64007593967725</v>
      </c>
      <c r="U29" s="1156">
        <f t="shared" si="11"/>
        <v>186.59507593967723</v>
      </c>
      <c r="V29" s="1156">
        <f t="shared" si="16"/>
        <v>186.55007593967724</v>
      </c>
      <c r="W29" s="1156">
        <f t="shared" si="21"/>
        <v>186.55007593967724</v>
      </c>
      <c r="X29" s="1156">
        <f t="shared" si="26"/>
        <v>186.55007593967724</v>
      </c>
      <c r="Y29" s="1156">
        <f t="shared" si="31"/>
        <v>153.35921020733892</v>
      </c>
      <c r="Z29" s="1156">
        <f t="shared" si="4"/>
        <v>75.629306777915218</v>
      </c>
      <c r="AA29" s="680"/>
      <c r="AB29" s="1199">
        <f t="shared" si="5"/>
        <v>-0.99994642380963605</v>
      </c>
      <c r="AC29" s="1199">
        <f t="shared" si="12"/>
        <v>-0.99970533095299796</v>
      </c>
      <c r="AD29" s="1199">
        <f t="shared" si="17"/>
        <v>-0.99946423809635998</v>
      </c>
      <c r="AE29" s="1199">
        <f t="shared" si="22"/>
        <v>-0.99946423809635998</v>
      </c>
      <c r="AF29" s="1199">
        <f t="shared" si="27"/>
        <v>-0.99946423809635998</v>
      </c>
      <c r="AG29" s="1199">
        <f t="shared" si="32"/>
        <v>-0.82164022401417358</v>
      </c>
      <c r="AH29" s="1199">
        <f t="shared" si="6"/>
        <v>-0.40519301370312638</v>
      </c>
      <c r="AI29" s="680"/>
      <c r="AJ29" s="1199">
        <f t="shared" si="7"/>
        <v>0.99994642380963605</v>
      </c>
      <c r="AK29" s="1199">
        <f t="shared" si="13"/>
        <v>0.99970533095299796</v>
      </c>
      <c r="AL29" s="1199">
        <f t="shared" si="18"/>
        <v>0.99946423809635998</v>
      </c>
      <c r="AM29" s="1199">
        <f t="shared" si="23"/>
        <v>0.99946423809635998</v>
      </c>
      <c r="AN29" s="1199">
        <f t="shared" si="28"/>
        <v>0.99946423809635998</v>
      </c>
      <c r="AO29" s="1199">
        <f t="shared" si="33"/>
        <v>0.82164022401417358</v>
      </c>
      <c r="AP29" s="1199">
        <f t="shared" si="8"/>
        <v>0.40519301370312638</v>
      </c>
      <c r="AQ29" s="680"/>
    </row>
    <row r="30" spans="1:43">
      <c r="A30" s="1195">
        <f>'Age 3 recruitment'!A32</f>
        <v>2000</v>
      </c>
      <c r="B30" s="1195">
        <f>'Age 3 recruitment'!B32</f>
        <v>2003</v>
      </c>
      <c r="C30" s="1197">
        <f>'Age 3 recruitment'!C32</f>
        <v>54.883286729917586</v>
      </c>
      <c r="D30" s="1197">
        <f t="shared" si="0"/>
        <v>186.65007593967724</v>
      </c>
      <c r="E30" s="1154">
        <f t="shared" si="9"/>
        <v>93.330037969838628</v>
      </c>
      <c r="F30" s="1154">
        <f t="shared" si="14"/>
        <v>0.1</v>
      </c>
      <c r="G30" s="1154">
        <f t="shared" si="19"/>
        <v>0.1</v>
      </c>
      <c r="H30" s="1154">
        <f t="shared" si="24"/>
        <v>0.1</v>
      </c>
      <c r="I30" s="1154">
        <f t="shared" si="29"/>
        <v>33.290865732338311</v>
      </c>
      <c r="J30" s="1154">
        <f>MEDIAN(C7:C29)</f>
        <v>113.99945574849892</v>
      </c>
      <c r="K30" s="680"/>
      <c r="L30" s="1200">
        <f t="shared" si="1"/>
        <v>131.76678920975965</v>
      </c>
      <c r="M30" s="1200">
        <f t="shared" si="10"/>
        <v>38.446751239921042</v>
      </c>
      <c r="N30" s="1200">
        <f t="shared" si="15"/>
        <v>-54.783286729917585</v>
      </c>
      <c r="O30" s="1200">
        <f t="shared" si="20"/>
        <v>-54.783286729917585</v>
      </c>
      <c r="P30" s="1200">
        <f t="shared" si="25"/>
        <v>-54.783286729917585</v>
      </c>
      <c r="Q30" s="1200">
        <f t="shared" si="30"/>
        <v>-21.592420997579275</v>
      </c>
      <c r="R30" s="1200">
        <f t="shared" si="2"/>
        <v>59.116169018581331</v>
      </c>
      <c r="S30" s="680"/>
      <c r="T30" s="1156">
        <f t="shared" si="3"/>
        <v>131.76678920975965</v>
      </c>
      <c r="U30" s="1156">
        <f t="shared" si="11"/>
        <v>38.446751239921042</v>
      </c>
      <c r="V30" s="1156">
        <f t="shared" si="16"/>
        <v>54.783286729917585</v>
      </c>
      <c r="W30" s="1156">
        <f t="shared" si="21"/>
        <v>54.783286729917585</v>
      </c>
      <c r="X30" s="1156">
        <f t="shared" si="26"/>
        <v>54.783286729917585</v>
      </c>
      <c r="Y30" s="1156">
        <f t="shared" si="31"/>
        <v>21.592420997579275</v>
      </c>
      <c r="Z30" s="1156">
        <f t="shared" si="4"/>
        <v>59.116169018581331</v>
      </c>
      <c r="AA30" s="680"/>
      <c r="AB30" s="1199">
        <f t="shared" si="5"/>
        <v>2.4008545599353086</v>
      </c>
      <c r="AC30" s="1199">
        <f t="shared" si="12"/>
        <v>0.70051838238330622</v>
      </c>
      <c r="AD30" s="1199">
        <f t="shared" si="17"/>
        <v>-0.9981779516869661</v>
      </c>
      <c r="AE30" s="1199">
        <f t="shared" si="22"/>
        <v>-0.9981779516869661</v>
      </c>
      <c r="AF30" s="1199">
        <f t="shared" si="27"/>
        <v>-0.9981779516869661</v>
      </c>
      <c r="AG30" s="1199">
        <f t="shared" si="32"/>
        <v>-0.39342434252956227</v>
      </c>
      <c r="AH30" s="1199">
        <f t="shared" si="6"/>
        <v>1.0771251603333067</v>
      </c>
      <c r="AI30" s="680"/>
      <c r="AJ30" s="1199">
        <f t="shared" si="7"/>
        <v>2.4008545599353086</v>
      </c>
      <c r="AK30" s="1199">
        <f t="shared" si="13"/>
        <v>0.70051838238330622</v>
      </c>
      <c r="AL30" s="1199">
        <f t="shared" si="18"/>
        <v>0.9981779516869661</v>
      </c>
      <c r="AM30" s="1199">
        <f t="shared" si="23"/>
        <v>0.9981779516869661</v>
      </c>
      <c r="AN30" s="1199">
        <f t="shared" si="28"/>
        <v>0.9981779516869661</v>
      </c>
      <c r="AO30" s="1199">
        <f t="shared" si="33"/>
        <v>0.39342434252956227</v>
      </c>
      <c r="AP30" s="1199">
        <f t="shared" si="8"/>
        <v>1.0771251603333067</v>
      </c>
      <c r="AQ30" s="680"/>
    </row>
    <row r="31" spans="1:43">
      <c r="A31" s="1195">
        <f>'Age 3 recruitment'!A33</f>
        <v>2001</v>
      </c>
      <c r="B31" s="1195">
        <f>'Age 3 recruitment'!B33</f>
        <v>2004</v>
      </c>
      <c r="C31" s="1197">
        <f>'Age 3 recruitment'!C33</f>
        <v>13.010649884601007</v>
      </c>
      <c r="D31" s="1197">
        <f t="shared" si="0"/>
        <v>54.883286729917586</v>
      </c>
      <c r="E31" s="1154">
        <f t="shared" si="9"/>
        <v>120.76668133479741</v>
      </c>
      <c r="F31" s="1154">
        <f t="shared" si="14"/>
        <v>54.883286729917586</v>
      </c>
      <c r="G31" s="1154">
        <f t="shared" si="19"/>
        <v>27.491643364958794</v>
      </c>
      <c r="H31" s="1154">
        <f t="shared" si="24"/>
        <v>0.1</v>
      </c>
      <c r="I31" s="1154">
        <f t="shared" si="29"/>
        <v>27.491643364958794</v>
      </c>
      <c r="J31" s="1154">
        <f>MEDIAN(C7:C30)</f>
        <v>111.02076916176202</v>
      </c>
      <c r="K31" s="680"/>
      <c r="L31" s="1200">
        <f t="shared" si="1"/>
        <v>41.872636845316578</v>
      </c>
      <c r="M31" s="1200">
        <f t="shared" si="10"/>
        <v>107.7560314501964</v>
      </c>
      <c r="N31" s="1200">
        <f t="shared" si="15"/>
        <v>41.872636845316578</v>
      </c>
      <c r="O31" s="1200">
        <f t="shared" si="20"/>
        <v>14.480993480357787</v>
      </c>
      <c r="P31" s="1200">
        <f t="shared" si="25"/>
        <v>-12.910649884601007</v>
      </c>
      <c r="Q31" s="1200">
        <f t="shared" si="30"/>
        <v>14.480993480357787</v>
      </c>
      <c r="R31" s="1200">
        <f t="shared" si="2"/>
        <v>98.01011927716101</v>
      </c>
      <c r="S31" s="680"/>
      <c r="T31" s="1156">
        <f t="shared" si="3"/>
        <v>41.872636845316578</v>
      </c>
      <c r="U31" s="1156">
        <f t="shared" si="11"/>
        <v>107.7560314501964</v>
      </c>
      <c r="V31" s="1156">
        <f t="shared" si="16"/>
        <v>41.872636845316578</v>
      </c>
      <c r="W31" s="1156">
        <f t="shared" si="21"/>
        <v>14.480993480357787</v>
      </c>
      <c r="X31" s="1156">
        <f t="shared" si="26"/>
        <v>12.910649884601007</v>
      </c>
      <c r="Y31" s="1156">
        <f t="shared" si="31"/>
        <v>14.480993480357787</v>
      </c>
      <c r="Z31" s="1156">
        <f t="shared" si="4"/>
        <v>98.01011927716101</v>
      </c>
      <c r="AA31" s="680"/>
      <c r="AB31" s="1199">
        <f t="shared" si="5"/>
        <v>3.2183355340977782</v>
      </c>
      <c r="AC31" s="1199">
        <f t="shared" si="12"/>
        <v>8.282140585285676</v>
      </c>
      <c r="AD31" s="1199">
        <f t="shared" si="17"/>
        <v>3.2183355340977782</v>
      </c>
      <c r="AE31" s="1199">
        <f t="shared" si="22"/>
        <v>1.1130107726207461</v>
      </c>
      <c r="AF31" s="1199">
        <f t="shared" si="27"/>
        <v>-0.99231398885628641</v>
      </c>
      <c r="AG31" s="1199">
        <f t="shared" si="32"/>
        <v>1.1130107726207461</v>
      </c>
      <c r="AH31" s="1199">
        <f t="shared" si="6"/>
        <v>7.5330686896096317</v>
      </c>
      <c r="AI31" s="680"/>
      <c r="AJ31" s="1199">
        <f t="shared" si="7"/>
        <v>3.2183355340977782</v>
      </c>
      <c r="AK31" s="1199">
        <f t="shared" si="13"/>
        <v>8.282140585285676</v>
      </c>
      <c r="AL31" s="1199">
        <f t="shared" si="18"/>
        <v>3.2183355340977782</v>
      </c>
      <c r="AM31" s="1199">
        <f t="shared" si="23"/>
        <v>1.1130107726207461</v>
      </c>
      <c r="AN31" s="1199">
        <f t="shared" si="28"/>
        <v>0.99231398885628641</v>
      </c>
      <c r="AO31" s="1199">
        <f t="shared" si="33"/>
        <v>1.1130107726207461</v>
      </c>
      <c r="AP31" s="1199">
        <f t="shared" si="8"/>
        <v>7.5330686896096317</v>
      </c>
      <c r="AQ31" s="680"/>
    </row>
    <row r="32" spans="1:43">
      <c r="A32" s="1195">
        <f>'Age 3 recruitment'!A34</f>
        <v>2002</v>
      </c>
      <c r="B32" s="1195">
        <f>'Age 3 recruitment'!B34</f>
        <v>2005</v>
      </c>
      <c r="C32" s="1197">
        <f>'Age 3 recruitment'!C34</f>
        <v>24.470528570450636</v>
      </c>
      <c r="D32" s="1197">
        <f t="shared" si="0"/>
        <v>13.010649884601007</v>
      </c>
      <c r="E32" s="1154">
        <f t="shared" si="9"/>
        <v>33.946968307259297</v>
      </c>
      <c r="F32" s="1154">
        <f t="shared" si="14"/>
        <v>54.883286729917586</v>
      </c>
      <c r="G32" s="1154">
        <f t="shared" si="19"/>
        <v>33.946968307259297</v>
      </c>
      <c r="H32" s="1154">
        <f t="shared" si="24"/>
        <v>13.010649884601007</v>
      </c>
      <c r="I32" s="1154">
        <f t="shared" si="29"/>
        <v>33.946968307259297</v>
      </c>
      <c r="J32" s="1154">
        <f>MEDIAN(C7:C31)</f>
        <v>108.04208257502511</v>
      </c>
      <c r="K32" s="680"/>
      <c r="L32" s="1200">
        <f t="shared" si="1"/>
        <v>-11.459878685849629</v>
      </c>
      <c r="M32" s="1200">
        <f t="shared" si="10"/>
        <v>9.4764397368086613</v>
      </c>
      <c r="N32" s="1200">
        <f t="shared" si="15"/>
        <v>30.41275815946695</v>
      </c>
      <c r="O32" s="1200">
        <f t="shared" si="20"/>
        <v>9.4764397368086613</v>
      </c>
      <c r="P32" s="1200">
        <f t="shared" si="25"/>
        <v>-11.459878685849629</v>
      </c>
      <c r="Q32" s="1200">
        <f t="shared" si="30"/>
        <v>9.4764397368086613</v>
      </c>
      <c r="R32" s="1200">
        <f t="shared" si="2"/>
        <v>83.571554004574466</v>
      </c>
      <c r="S32" s="680"/>
      <c r="T32" s="1156">
        <f t="shared" si="3"/>
        <v>11.459878685849629</v>
      </c>
      <c r="U32" s="1156">
        <f t="shared" si="11"/>
        <v>9.4764397368086613</v>
      </c>
      <c r="V32" s="1156">
        <f t="shared" si="16"/>
        <v>30.41275815946695</v>
      </c>
      <c r="W32" s="1156">
        <f t="shared" si="21"/>
        <v>9.4764397368086613</v>
      </c>
      <c r="X32" s="1156">
        <f t="shared" si="26"/>
        <v>11.459878685849629</v>
      </c>
      <c r="Y32" s="1156">
        <f t="shared" si="31"/>
        <v>9.4764397368086613</v>
      </c>
      <c r="Z32" s="1156">
        <f t="shared" si="4"/>
        <v>83.571554004574466</v>
      </c>
      <c r="AA32" s="680"/>
      <c r="AB32" s="1199">
        <f t="shared" si="5"/>
        <v>-0.4683134919973897</v>
      </c>
      <c r="AC32" s="1199">
        <f t="shared" si="12"/>
        <v>0.38725929885519217</v>
      </c>
      <c r="AD32" s="1199">
        <f t="shared" si="17"/>
        <v>1.242832089707774</v>
      </c>
      <c r="AE32" s="1199">
        <f t="shared" si="22"/>
        <v>0.38725929885519217</v>
      </c>
      <c r="AF32" s="1199">
        <f t="shared" si="27"/>
        <v>-0.4683134919973897</v>
      </c>
      <c r="AG32" s="1199">
        <f t="shared" si="32"/>
        <v>0.38725929885519217</v>
      </c>
      <c r="AH32" s="1199">
        <f t="shared" si="6"/>
        <v>3.415192024314964</v>
      </c>
      <c r="AI32" s="680"/>
      <c r="AJ32" s="1199">
        <f t="shared" si="7"/>
        <v>0.4683134919973897</v>
      </c>
      <c r="AK32" s="1199">
        <f t="shared" si="13"/>
        <v>0.38725929885519217</v>
      </c>
      <c r="AL32" s="1199">
        <f t="shared" si="18"/>
        <v>1.242832089707774</v>
      </c>
      <c r="AM32" s="1199">
        <f t="shared" si="23"/>
        <v>0.38725929885519217</v>
      </c>
      <c r="AN32" s="1199">
        <f t="shared" si="28"/>
        <v>0.4683134919973897</v>
      </c>
      <c r="AO32" s="1199">
        <f t="shared" si="33"/>
        <v>0.38725929885519217</v>
      </c>
      <c r="AP32" s="1199">
        <f t="shared" si="8"/>
        <v>3.415192024314964</v>
      </c>
      <c r="AQ32" s="680"/>
    </row>
    <row r="33" spans="1:43">
      <c r="A33" s="1195">
        <f>'Age 3 recruitment'!A35</f>
        <v>2003</v>
      </c>
      <c r="B33" s="1195">
        <f>'Age 3 recruitment'!B35</f>
        <v>2006</v>
      </c>
      <c r="C33" s="1197">
        <f>'Age 3 recruitment'!C35</f>
        <v>30.01478249611452</v>
      </c>
      <c r="D33" s="1197">
        <f t="shared" si="0"/>
        <v>24.470528570450636</v>
      </c>
      <c r="E33" s="1154">
        <f t="shared" si="9"/>
        <v>18.74058922752582</v>
      </c>
      <c r="F33" s="1154">
        <f t="shared" si="14"/>
        <v>24.470528570450636</v>
      </c>
      <c r="G33" s="1154">
        <f t="shared" si="19"/>
        <v>39.676907650184113</v>
      </c>
      <c r="H33" s="1154">
        <f t="shared" si="24"/>
        <v>24.470528570450636</v>
      </c>
      <c r="I33" s="1154">
        <f t="shared" si="29"/>
        <v>39.676907650184113</v>
      </c>
      <c r="J33" s="1154">
        <f>MEDIAN(C7:C32)</f>
        <v>92.500046275287303</v>
      </c>
      <c r="K33" s="680"/>
      <c r="L33" s="1200">
        <f t="shared" si="1"/>
        <v>-5.5442539256638845</v>
      </c>
      <c r="M33" s="1200">
        <f t="shared" si="10"/>
        <v>-11.2741932685887</v>
      </c>
      <c r="N33" s="1200">
        <f t="shared" si="15"/>
        <v>-5.5442539256638845</v>
      </c>
      <c r="O33" s="1200">
        <f t="shared" si="20"/>
        <v>9.6621251540695923</v>
      </c>
      <c r="P33" s="1200">
        <f t="shared" si="25"/>
        <v>-5.5442539256638845</v>
      </c>
      <c r="Q33" s="1200">
        <f t="shared" si="30"/>
        <v>9.6621251540695923</v>
      </c>
      <c r="R33" s="1200">
        <f t="shared" si="2"/>
        <v>62.485263779172783</v>
      </c>
      <c r="S33" s="680"/>
      <c r="T33" s="1156">
        <f t="shared" si="3"/>
        <v>5.5442539256638845</v>
      </c>
      <c r="U33" s="1156">
        <f t="shared" si="11"/>
        <v>11.2741932685887</v>
      </c>
      <c r="V33" s="1156">
        <f t="shared" si="16"/>
        <v>5.5442539256638845</v>
      </c>
      <c r="W33" s="1156">
        <f t="shared" si="21"/>
        <v>9.6621251540695923</v>
      </c>
      <c r="X33" s="1156">
        <f t="shared" si="26"/>
        <v>5.5442539256638845</v>
      </c>
      <c r="Y33" s="1156">
        <f t="shared" si="31"/>
        <v>9.6621251540695923</v>
      </c>
      <c r="Z33" s="1156">
        <f t="shared" si="4"/>
        <v>62.485263779172783</v>
      </c>
      <c r="AA33" s="680"/>
      <c r="AB33" s="1199">
        <f t="shared" si="5"/>
        <v>-0.18471744469184811</v>
      </c>
      <c r="AC33" s="1199">
        <f t="shared" si="12"/>
        <v>-0.37562135491230592</v>
      </c>
      <c r="AD33" s="1199">
        <f t="shared" si="17"/>
        <v>-0.18471744469184811</v>
      </c>
      <c r="AE33" s="1199">
        <f t="shared" si="22"/>
        <v>0.32191221626611405</v>
      </c>
      <c r="AF33" s="1199">
        <f t="shared" si="27"/>
        <v>-0.18471744469184811</v>
      </c>
      <c r="AG33" s="1199">
        <f t="shared" si="32"/>
        <v>0.32191221626611405</v>
      </c>
      <c r="AH33" s="1199">
        <f t="shared" si="6"/>
        <v>2.0818163112546837</v>
      </c>
      <c r="AI33" s="680"/>
      <c r="AJ33" s="1199">
        <f t="shared" si="7"/>
        <v>0.18471744469184811</v>
      </c>
      <c r="AK33" s="1199">
        <f t="shared" si="13"/>
        <v>0.37562135491230592</v>
      </c>
      <c r="AL33" s="1199">
        <f t="shared" si="18"/>
        <v>0.18471744469184811</v>
      </c>
      <c r="AM33" s="1199">
        <f t="shared" si="23"/>
        <v>0.32191221626611405</v>
      </c>
      <c r="AN33" s="1199">
        <f t="shared" si="28"/>
        <v>0.18471744469184811</v>
      </c>
      <c r="AO33" s="1199">
        <f t="shared" si="33"/>
        <v>0.32191221626611405</v>
      </c>
      <c r="AP33" s="1199">
        <f t="shared" si="8"/>
        <v>2.0818163112546837</v>
      </c>
      <c r="AQ33" s="680"/>
    </row>
    <row r="34" spans="1:43">
      <c r="A34" s="1195">
        <f>'Age 3 recruitment'!A36</f>
        <v>2004</v>
      </c>
      <c r="B34" s="1195">
        <f>'Age 3 recruitment'!B36</f>
        <v>2007</v>
      </c>
      <c r="C34" s="1197">
        <f>'Age 3 recruitment'!C36</f>
        <v>124.19050645434554</v>
      </c>
      <c r="D34" s="1197">
        <f t="shared" si="0"/>
        <v>30.01478249611452</v>
      </c>
      <c r="E34" s="1154">
        <f t="shared" si="9"/>
        <v>27.24265553328258</v>
      </c>
      <c r="F34" s="1154">
        <f t="shared" si="14"/>
        <v>24.470528570450636</v>
      </c>
      <c r="G34" s="1154">
        <f t="shared" si="19"/>
        <v>27.24265553328258</v>
      </c>
      <c r="H34" s="1154">
        <f t="shared" si="24"/>
        <v>30.01478249611452</v>
      </c>
      <c r="I34" s="1154">
        <f t="shared" si="29"/>
        <v>27.24265553328258</v>
      </c>
      <c r="J34" s="1154">
        <f>MEDIAN(C7:C33)</f>
        <v>76.958009975549501</v>
      </c>
      <c r="K34" s="680"/>
      <c r="L34" s="1200">
        <f t="shared" si="1"/>
        <v>-94.175723958231018</v>
      </c>
      <c r="M34" s="1200">
        <f t="shared" si="10"/>
        <v>-96.947850921062951</v>
      </c>
      <c r="N34" s="1200">
        <f t="shared" si="15"/>
        <v>-99.719977883894899</v>
      </c>
      <c r="O34" s="1200">
        <f t="shared" si="20"/>
        <v>-96.947850921062951</v>
      </c>
      <c r="P34" s="1200">
        <f t="shared" si="25"/>
        <v>-94.175723958231018</v>
      </c>
      <c r="Q34" s="1200">
        <f t="shared" si="30"/>
        <v>-96.947850921062951</v>
      </c>
      <c r="R34" s="1200">
        <f t="shared" si="2"/>
        <v>-47.232496478796037</v>
      </c>
      <c r="S34" s="680"/>
      <c r="T34" s="1156">
        <f t="shared" si="3"/>
        <v>94.175723958231018</v>
      </c>
      <c r="U34" s="1156">
        <f t="shared" si="11"/>
        <v>96.947850921062951</v>
      </c>
      <c r="V34" s="1156">
        <f t="shared" si="16"/>
        <v>99.719977883894899</v>
      </c>
      <c r="W34" s="1156">
        <f t="shared" si="21"/>
        <v>96.947850921062951</v>
      </c>
      <c r="X34" s="1156">
        <f t="shared" si="26"/>
        <v>94.175723958231018</v>
      </c>
      <c r="Y34" s="1156">
        <f t="shared" si="31"/>
        <v>96.947850921062951</v>
      </c>
      <c r="Z34" s="1156">
        <f t="shared" si="4"/>
        <v>47.232496478796037</v>
      </c>
      <c r="AA34" s="680"/>
      <c r="AB34" s="1199">
        <f t="shared" si="5"/>
        <v>-0.75831661088242319</v>
      </c>
      <c r="AC34" s="1199">
        <f t="shared" si="12"/>
        <v>-0.78063817991355533</v>
      </c>
      <c r="AD34" s="1199">
        <f t="shared" si="17"/>
        <v>-0.80295974894468758</v>
      </c>
      <c r="AE34" s="1199">
        <f t="shared" si="22"/>
        <v>-0.78063817991355533</v>
      </c>
      <c r="AF34" s="1199">
        <f t="shared" si="27"/>
        <v>-0.75831661088242319</v>
      </c>
      <c r="AG34" s="1199">
        <f t="shared" si="32"/>
        <v>-0.78063817991355533</v>
      </c>
      <c r="AH34" s="1199">
        <f t="shared" si="6"/>
        <v>-0.38032292344471175</v>
      </c>
      <c r="AI34" s="680"/>
      <c r="AJ34" s="1199">
        <f t="shared" si="7"/>
        <v>0.75831661088242319</v>
      </c>
      <c r="AK34" s="1199">
        <f t="shared" si="13"/>
        <v>0.78063817991355533</v>
      </c>
      <c r="AL34" s="1199">
        <f t="shared" si="18"/>
        <v>0.80295974894468758</v>
      </c>
      <c r="AM34" s="1199">
        <f t="shared" si="23"/>
        <v>0.78063817991355533</v>
      </c>
      <c r="AN34" s="1199">
        <f t="shared" si="28"/>
        <v>0.75831661088242319</v>
      </c>
      <c r="AO34" s="1199">
        <f t="shared" si="33"/>
        <v>0.78063817991355533</v>
      </c>
      <c r="AP34" s="1199">
        <f t="shared" si="8"/>
        <v>0.38032292344471175</v>
      </c>
      <c r="AQ34" s="680"/>
    </row>
    <row r="35" spans="1:43">
      <c r="A35" s="1195">
        <f>'Age 3 recruitment'!A37</f>
        <v>2005</v>
      </c>
      <c r="B35" s="1195">
        <f>'Age 3 recruitment'!B37</f>
        <v>2008</v>
      </c>
      <c r="C35" s="1197">
        <f>'Age 3 recruitment'!C37</f>
        <v>96.3972050281062</v>
      </c>
      <c r="D35" s="1197">
        <f t="shared" si="0"/>
        <v>124.19050645434554</v>
      </c>
      <c r="E35" s="1154">
        <f t="shared" si="9"/>
        <v>77.102644475230022</v>
      </c>
      <c r="F35" s="1154">
        <f t="shared" si="14"/>
        <v>30.01478249611452</v>
      </c>
      <c r="G35" s="1154">
        <f t="shared" si="19"/>
        <v>27.24265553328258</v>
      </c>
      <c r="H35" s="1154">
        <f t="shared" si="24"/>
        <v>30.01478249611452</v>
      </c>
      <c r="I35" s="1154">
        <f t="shared" si="29"/>
        <v>27.24265553328258</v>
      </c>
      <c r="J35" s="1154">
        <f>MEDIAN(C7:C34)</f>
        <v>92.500046275287303</v>
      </c>
      <c r="K35" s="680"/>
      <c r="L35" s="1200">
        <f t="shared" si="1"/>
        <v>27.793301426239339</v>
      </c>
      <c r="M35" s="1200">
        <f t="shared" si="10"/>
        <v>-19.294560552876177</v>
      </c>
      <c r="N35" s="1200">
        <f t="shared" si="15"/>
        <v>-66.382422531991679</v>
      </c>
      <c r="O35" s="1200">
        <f t="shared" si="20"/>
        <v>-69.154549494823613</v>
      </c>
      <c r="P35" s="1200">
        <f t="shared" si="25"/>
        <v>-66.382422531991679</v>
      </c>
      <c r="Q35" s="1200">
        <f t="shared" si="30"/>
        <v>-69.154549494823613</v>
      </c>
      <c r="R35" s="1200">
        <f t="shared" si="2"/>
        <v>-3.8971587528188962</v>
      </c>
      <c r="S35" s="680"/>
      <c r="T35" s="1156">
        <f t="shared" si="3"/>
        <v>27.793301426239339</v>
      </c>
      <c r="U35" s="1156">
        <f t="shared" si="11"/>
        <v>19.294560552876177</v>
      </c>
      <c r="V35" s="1156">
        <f t="shared" si="16"/>
        <v>66.382422531991679</v>
      </c>
      <c r="W35" s="1156">
        <f t="shared" si="21"/>
        <v>69.154549494823613</v>
      </c>
      <c r="X35" s="1156">
        <f t="shared" si="26"/>
        <v>66.382422531991679</v>
      </c>
      <c r="Y35" s="1156">
        <f t="shared" si="31"/>
        <v>69.154549494823613</v>
      </c>
      <c r="Z35" s="1156">
        <f t="shared" si="4"/>
        <v>3.8971587528188962</v>
      </c>
      <c r="AA35" s="680"/>
      <c r="AB35" s="1199">
        <f t="shared" si="5"/>
        <v>0.28832061487815691</v>
      </c>
      <c r="AC35" s="1199">
        <f t="shared" si="12"/>
        <v>-0.20015684632402495</v>
      </c>
      <c r="AD35" s="1199">
        <f t="shared" si="17"/>
        <v>-0.68863430752620669</v>
      </c>
      <c r="AE35" s="1199">
        <f t="shared" si="22"/>
        <v>-0.71739164506544006</v>
      </c>
      <c r="AF35" s="1199">
        <f t="shared" si="27"/>
        <v>-0.68863430752620669</v>
      </c>
      <c r="AG35" s="1199">
        <f t="shared" si="32"/>
        <v>-0.71739164506544006</v>
      </c>
      <c r="AH35" s="1199">
        <f t="shared" si="6"/>
        <v>-4.042813016915392E-2</v>
      </c>
      <c r="AI35" s="680"/>
      <c r="AJ35" s="1199">
        <f t="shared" si="7"/>
        <v>0.28832061487815691</v>
      </c>
      <c r="AK35" s="1199">
        <f t="shared" si="13"/>
        <v>0.20015684632402495</v>
      </c>
      <c r="AL35" s="1199">
        <f t="shared" si="18"/>
        <v>0.68863430752620669</v>
      </c>
      <c r="AM35" s="1199">
        <f t="shared" si="23"/>
        <v>0.71739164506544006</v>
      </c>
      <c r="AN35" s="1199">
        <f t="shared" si="28"/>
        <v>0.68863430752620669</v>
      </c>
      <c r="AO35" s="1199">
        <f t="shared" si="33"/>
        <v>0.71739164506544006</v>
      </c>
      <c r="AP35" s="1199">
        <f t="shared" si="8"/>
        <v>4.042813016915392E-2</v>
      </c>
      <c r="AQ35" s="680"/>
    </row>
    <row r="36" spans="1:43">
      <c r="A36" s="1195">
        <f>'Age 3 recruitment'!A38</f>
        <v>2006</v>
      </c>
      <c r="B36" s="1195">
        <f>'Age 3 recruitment'!B38</f>
        <v>2009</v>
      </c>
      <c r="C36" s="1197">
        <f>'Age 3 recruitment'!C38</f>
        <v>30.214712598410856</v>
      </c>
      <c r="D36" s="1220">
        <f t="shared" si="0"/>
        <v>96.3972050281062</v>
      </c>
      <c r="E36" s="1221">
        <f t="shared" si="9"/>
        <v>110.29385574122587</v>
      </c>
      <c r="F36" s="1221">
        <f t="shared" si="14"/>
        <v>96.3972050281062</v>
      </c>
      <c r="G36" s="1221">
        <f t="shared" si="19"/>
        <v>63.20599376211036</v>
      </c>
      <c r="H36" s="1221">
        <f t="shared" si="24"/>
        <v>30.01478249611452</v>
      </c>
      <c r="I36" s="1221">
        <f t="shared" si="29"/>
        <v>27.24265553328258</v>
      </c>
      <c r="J36" s="1221">
        <f>MEDIAN(C7:C35)</f>
        <v>96.3972050281062</v>
      </c>
      <c r="K36" s="680"/>
      <c r="L36" s="1200">
        <f t="shared" ref="L36:L37" si="34">D36-$C36</f>
        <v>66.182492429695344</v>
      </c>
      <c r="M36" s="1200">
        <f t="shared" ref="M36:M37" si="35">E36-$C36</f>
        <v>80.079143142815013</v>
      </c>
      <c r="N36" s="1200">
        <f t="shared" ref="N36:N37" si="36">F36-$C36</f>
        <v>66.182492429695344</v>
      </c>
      <c r="O36" s="1200">
        <f t="shared" ref="O36:O37" si="37">G36-$C36</f>
        <v>32.991281163699504</v>
      </c>
      <c r="P36" s="1200">
        <f t="shared" ref="P36:P37" si="38">H36-$C36</f>
        <v>-0.19993010229633512</v>
      </c>
      <c r="Q36" s="1200">
        <f t="shared" ref="Q36:Q37" si="39">I36-$C36</f>
        <v>-2.9720570651282756</v>
      </c>
      <c r="R36" s="1200">
        <f t="shared" ref="R36:R37" si="40">J36-$C36</f>
        <v>66.182492429695344</v>
      </c>
      <c r="S36" s="680"/>
      <c r="T36" s="1156">
        <f t="shared" ref="T36:T37" si="41">ABS(L36)</f>
        <v>66.182492429695344</v>
      </c>
      <c r="U36" s="1156">
        <f t="shared" ref="U36:U37" si="42">ABS(M36)</f>
        <v>80.079143142815013</v>
      </c>
      <c r="V36" s="1156">
        <f t="shared" ref="V36:V37" si="43">ABS(N36)</f>
        <v>66.182492429695344</v>
      </c>
      <c r="W36" s="1156">
        <f t="shared" ref="W36:W37" si="44">ABS(O36)</f>
        <v>32.991281163699504</v>
      </c>
      <c r="X36" s="1156">
        <f t="shared" ref="X36:X37" si="45">ABS(P36)</f>
        <v>0.19993010229633512</v>
      </c>
      <c r="Y36" s="1156">
        <f t="shared" ref="Y36:Y37" si="46">ABS(Q36)</f>
        <v>2.9720570651282756</v>
      </c>
      <c r="Z36" s="1156">
        <f t="shared" ref="Z36:Z37" si="47">ABS(R36)</f>
        <v>66.182492429695344</v>
      </c>
      <c r="AA36" s="680"/>
      <c r="AB36" s="1199">
        <f t="shared" ref="AB36:AB37" si="48">(D36-$C36)/$C36</f>
        <v>2.190406154423465</v>
      </c>
      <c r="AC36" s="1199">
        <f t="shared" ref="AC36:AC37" si="49">(E36-$C36)/$C36</f>
        <v>2.6503360865006798</v>
      </c>
      <c r="AD36" s="1199">
        <f t="shared" ref="AD36:AD37" si="50">(F36-$C36)/$C36</f>
        <v>2.190406154423465</v>
      </c>
      <c r="AE36" s="1199">
        <f t="shared" ref="AE36:AE37" si="51">(G36-$C36)/$C36</f>
        <v>1.0918945879840896</v>
      </c>
      <c r="AF36" s="1199">
        <f t="shared" ref="AF36:AF37" si="52">(H36-$C36)/$C36</f>
        <v>-6.6169784552857361E-3</v>
      </c>
      <c r="AG36" s="1199">
        <f t="shared" ref="AG36:AG37" si="53">(I36-$C36)/$C36</f>
        <v>-9.836456512528903E-2</v>
      </c>
      <c r="AH36" s="1199">
        <f t="shared" ref="AH36:AH37" si="54">(J36-$C36)/$C36</f>
        <v>2.190406154423465</v>
      </c>
      <c r="AI36" s="680"/>
      <c r="AJ36" s="1199">
        <f t="shared" ref="AJ36:AJ37" si="55">ABS(AB36)</f>
        <v>2.190406154423465</v>
      </c>
      <c r="AK36" s="1199">
        <f t="shared" ref="AK36:AK37" si="56">ABS(AC36)</f>
        <v>2.6503360865006798</v>
      </c>
      <c r="AL36" s="1199">
        <f t="shared" ref="AL36:AL37" si="57">ABS(AD36)</f>
        <v>2.190406154423465</v>
      </c>
      <c r="AM36" s="1199">
        <f t="shared" ref="AM36:AM37" si="58">ABS(AE36)</f>
        <v>1.0918945879840896</v>
      </c>
      <c r="AN36" s="1199">
        <f t="shared" ref="AN36:AN37" si="59">ABS(AF36)</f>
        <v>6.6169784552857361E-3</v>
      </c>
      <c r="AO36" s="1199">
        <f t="shared" ref="AO36:AO37" si="60">ABS(AG36)</f>
        <v>9.836456512528903E-2</v>
      </c>
      <c r="AP36" s="1199">
        <f t="shared" ref="AP36:AP37" si="61">ABS(AH36)</f>
        <v>2.190406154423465</v>
      </c>
      <c r="AQ36" s="680"/>
    </row>
    <row r="37" spans="1:43">
      <c r="A37" s="1195">
        <f>'Age 3 recruitment'!A39</f>
        <v>2007</v>
      </c>
      <c r="B37" s="1195">
        <f>'Age 3 recruitment'!B39</f>
        <v>2010</v>
      </c>
      <c r="C37" s="1197">
        <f>'Age 3 recruitment'!C39</f>
        <v>70.311912016854876</v>
      </c>
      <c r="D37" s="1220">
        <f t="shared" ref="D37" si="62">C36</f>
        <v>30.214712598410856</v>
      </c>
      <c r="E37" s="1221">
        <f t="shared" ref="E37" si="63">MEDIAN(C35:C36)</f>
        <v>63.305958813258528</v>
      </c>
      <c r="F37" s="1221">
        <f t="shared" ref="F37" si="64">MEDIAN(C34:C36)</f>
        <v>96.3972050281062</v>
      </c>
      <c r="G37" s="1221">
        <f t="shared" ref="G37" si="65">MEDIAN(C33:C36)</f>
        <v>63.305958813258528</v>
      </c>
      <c r="H37" s="1221">
        <f t="shared" ref="H37" si="66">MEDIAN(C32:C36)</f>
        <v>30.214712598410856</v>
      </c>
      <c r="I37" s="1221">
        <f t="shared" ref="I37" si="67">MEDIAN(C27:C36)</f>
        <v>30.114747547262688</v>
      </c>
      <c r="J37" s="1221">
        <f>MEDIAN(C8:C36)</f>
        <v>76.958009975549501</v>
      </c>
      <c r="K37" s="680"/>
      <c r="L37" s="1200">
        <f t="shared" si="34"/>
        <v>-40.097199418444021</v>
      </c>
      <c r="M37" s="1200">
        <f t="shared" si="35"/>
        <v>-7.0059532035963485</v>
      </c>
      <c r="N37" s="1200">
        <f t="shared" si="36"/>
        <v>26.085293011251323</v>
      </c>
      <c r="O37" s="1200">
        <f t="shared" si="37"/>
        <v>-7.0059532035963485</v>
      </c>
      <c r="P37" s="1200">
        <f t="shared" si="38"/>
        <v>-40.097199418444021</v>
      </c>
      <c r="Q37" s="1200">
        <f t="shared" si="39"/>
        <v>-40.197164469592188</v>
      </c>
      <c r="R37" s="1200">
        <f t="shared" si="40"/>
        <v>6.6460979586946252</v>
      </c>
      <c r="S37" s="680"/>
      <c r="T37" s="1156">
        <f t="shared" si="41"/>
        <v>40.097199418444021</v>
      </c>
      <c r="U37" s="1156">
        <f t="shared" si="42"/>
        <v>7.0059532035963485</v>
      </c>
      <c r="V37" s="1156">
        <f t="shared" si="43"/>
        <v>26.085293011251323</v>
      </c>
      <c r="W37" s="1156">
        <f t="shared" si="44"/>
        <v>7.0059532035963485</v>
      </c>
      <c r="X37" s="1156">
        <f t="shared" si="45"/>
        <v>40.097199418444021</v>
      </c>
      <c r="Y37" s="1156">
        <f t="shared" si="46"/>
        <v>40.197164469592188</v>
      </c>
      <c r="Z37" s="1156">
        <f t="shared" si="47"/>
        <v>6.6460979586946252</v>
      </c>
      <c r="AA37" s="680"/>
      <c r="AB37" s="1199">
        <f t="shared" si="48"/>
        <v>-0.57027604950967747</v>
      </c>
      <c r="AC37" s="1199">
        <f t="shared" si="49"/>
        <v>-9.9641056581094123E-2</v>
      </c>
      <c r="AD37" s="1199">
        <f t="shared" si="50"/>
        <v>0.37099393634748928</v>
      </c>
      <c r="AE37" s="1199">
        <f t="shared" si="51"/>
        <v>-9.9641056581094123E-2</v>
      </c>
      <c r="AF37" s="1199">
        <f t="shared" si="52"/>
        <v>-0.57027604950967747</v>
      </c>
      <c r="AG37" s="1199">
        <f t="shared" si="53"/>
        <v>-0.57169778657073489</v>
      </c>
      <c r="AH37" s="1199">
        <f t="shared" si="54"/>
        <v>9.4523072521501772E-2</v>
      </c>
      <c r="AI37" s="680"/>
      <c r="AJ37" s="1199">
        <f t="shared" si="55"/>
        <v>0.57027604950967747</v>
      </c>
      <c r="AK37" s="1199">
        <f t="shared" si="56"/>
        <v>9.9641056581094123E-2</v>
      </c>
      <c r="AL37" s="1199">
        <f t="shared" si="57"/>
        <v>0.37099393634748928</v>
      </c>
      <c r="AM37" s="1199">
        <f t="shared" si="58"/>
        <v>9.9641056581094123E-2</v>
      </c>
      <c r="AN37" s="1199">
        <f t="shared" si="59"/>
        <v>0.57027604950967747</v>
      </c>
      <c r="AO37" s="1199">
        <f t="shared" si="60"/>
        <v>0.57169778657073489</v>
      </c>
      <c r="AP37" s="1199">
        <f t="shared" si="61"/>
        <v>9.4523072521501772E-2</v>
      </c>
      <c r="AQ37" s="680"/>
    </row>
    <row r="38" spans="1:43">
      <c r="A38" s="1195">
        <f>'Age 3 recruitment'!A42</f>
        <v>2010</v>
      </c>
      <c r="B38" s="1195">
        <f>'Age 3 recruitment'!B42</f>
        <v>2013</v>
      </c>
      <c r="C38" s="1197">
        <f>'Age 3 recruitment'!C40</f>
        <v>33.845580456232717</v>
      </c>
      <c r="D38" s="1220">
        <f t="shared" ref="D38:D39" si="68">C37</f>
        <v>70.311912016854876</v>
      </c>
      <c r="E38" s="1221">
        <f t="shared" ref="E38:E39" si="69">MEDIAN(C36:C37)</f>
        <v>50.263312307632866</v>
      </c>
      <c r="F38" s="1221">
        <f t="shared" ref="F38:F39" si="70">MEDIAN(C35:C37)</f>
        <v>70.311912016854876</v>
      </c>
      <c r="G38" s="1221">
        <f t="shared" ref="G38:G39" si="71">MEDIAN(C34:C37)</f>
        <v>83.354558522480545</v>
      </c>
      <c r="H38" s="1221">
        <f t="shared" ref="H38:H39" si="72">MEDIAN(C33:C37)</f>
        <v>70.311912016854876</v>
      </c>
      <c r="I38" s="1221">
        <f t="shared" ref="I38:I39" si="73">MEDIAN(C28:C37)</f>
        <v>42.548999664164221</v>
      </c>
      <c r="J38" s="1221">
        <f t="shared" ref="J38:J39" si="74">MEDIAN(C9:C37)</f>
        <v>70.311912016854876</v>
      </c>
      <c r="K38" s="680"/>
      <c r="L38" s="1200">
        <f t="shared" ref="L38:L39" si="75">D38-$C38</f>
        <v>36.466331560622159</v>
      </c>
      <c r="M38" s="1200">
        <f t="shared" ref="M38:M39" si="76">E38-$C38</f>
        <v>16.417731851400148</v>
      </c>
      <c r="N38" s="1200">
        <f t="shared" ref="N38:N39" si="77">F38-$C38</f>
        <v>36.466331560622159</v>
      </c>
      <c r="O38" s="1200">
        <f t="shared" ref="O38:O39" si="78">G38-$C38</f>
        <v>49.508978066247828</v>
      </c>
      <c r="P38" s="1200">
        <f t="shared" ref="P38:P39" si="79">H38-$C38</f>
        <v>36.466331560622159</v>
      </c>
      <c r="Q38" s="1200">
        <f t="shared" ref="Q38:Q39" si="80">I38-$C38</f>
        <v>8.7034192079315034</v>
      </c>
      <c r="R38" s="1200">
        <f t="shared" ref="R38:R39" si="81">J38-$C38</f>
        <v>36.466331560622159</v>
      </c>
      <c r="S38" s="680"/>
      <c r="T38" s="1156">
        <f t="shared" ref="T38:T39" si="82">ABS(L38)</f>
        <v>36.466331560622159</v>
      </c>
      <c r="U38" s="1156">
        <f t="shared" ref="U38:U39" si="83">ABS(M38)</f>
        <v>16.417731851400148</v>
      </c>
      <c r="V38" s="1156">
        <f t="shared" ref="V38:V39" si="84">ABS(N38)</f>
        <v>36.466331560622159</v>
      </c>
      <c r="W38" s="1156">
        <f t="shared" ref="W38:W39" si="85">ABS(O38)</f>
        <v>49.508978066247828</v>
      </c>
      <c r="X38" s="1156">
        <f t="shared" ref="X38:X39" si="86">ABS(P38)</f>
        <v>36.466331560622159</v>
      </c>
      <c r="Y38" s="1156">
        <f t="shared" ref="Y38:Y39" si="87">ABS(Q38)</f>
        <v>8.7034192079315034</v>
      </c>
      <c r="Z38" s="1156">
        <f t="shared" ref="Z38:Z39" si="88">ABS(R38)</f>
        <v>36.466331560622159</v>
      </c>
      <c r="AA38" s="680"/>
      <c r="AB38" s="1199">
        <f t="shared" ref="AB38:AB39" si="89">(D38-$C38)/$C38</f>
        <v>1.0774325944203691</v>
      </c>
      <c r="AC38" s="1199">
        <f t="shared" ref="AC38:AC39" si="90">(E38-$C38)/$C38</f>
        <v>0.48507756788602502</v>
      </c>
      <c r="AD38" s="1199">
        <f t="shared" ref="AD38:AD39" si="91">(F38-$C38)/$C38</f>
        <v>1.0774325944203691</v>
      </c>
      <c r="AE38" s="1199">
        <f t="shared" ref="AE38:AE39" si="92">(G38-$C38)/$C38</f>
        <v>1.4627900422706643</v>
      </c>
      <c r="AF38" s="1199">
        <f t="shared" ref="AF38:AF39" si="93">(H38-$C38)/$C38</f>
        <v>1.0774325944203691</v>
      </c>
      <c r="AG38" s="1199">
        <f t="shared" ref="AG38:AG39" si="94">(I38-$C38)/$C38</f>
        <v>0.25715083300717201</v>
      </c>
      <c r="AH38" s="1199">
        <f t="shared" ref="AH38:AH39" si="95">(J38-$C38)/$C38</f>
        <v>1.0774325944203691</v>
      </c>
      <c r="AI38" s="680"/>
      <c r="AJ38" s="1199">
        <f t="shared" ref="AJ38:AJ39" si="96">ABS(AB38)</f>
        <v>1.0774325944203691</v>
      </c>
      <c r="AK38" s="1199">
        <f t="shared" ref="AK38:AK39" si="97">ABS(AC38)</f>
        <v>0.48507756788602502</v>
      </c>
      <c r="AL38" s="1199">
        <f t="shared" ref="AL38:AL39" si="98">ABS(AD38)</f>
        <v>1.0774325944203691</v>
      </c>
      <c r="AM38" s="1199">
        <f t="shared" ref="AM38:AM39" si="99">ABS(AE38)</f>
        <v>1.4627900422706643</v>
      </c>
      <c r="AN38" s="1199">
        <f t="shared" ref="AN38:AN39" si="100">ABS(AF38)</f>
        <v>1.0774325944203691</v>
      </c>
      <c r="AO38" s="1199">
        <f t="shared" ref="AO38:AO39" si="101">ABS(AG38)</f>
        <v>0.25715083300717201</v>
      </c>
      <c r="AP38" s="1199">
        <f t="shared" ref="AP38:AP39" si="102">ABS(AH38)</f>
        <v>1.0774325944203691</v>
      </c>
      <c r="AQ38" s="680"/>
    </row>
    <row r="39" spans="1:43">
      <c r="A39" s="1195">
        <f>'Age 3 recruitment'!A43</f>
        <v>2011</v>
      </c>
      <c r="B39" s="1195">
        <f>'Age 3 recruitment'!B43</f>
        <v>2014</v>
      </c>
      <c r="C39" s="1197">
        <f>'Age 3 recruitment'!C41</f>
        <v>94.54625276121466</v>
      </c>
      <c r="D39" s="1220">
        <f t="shared" si="68"/>
        <v>33.845580456232717</v>
      </c>
      <c r="E39" s="1221">
        <f t="shared" si="69"/>
        <v>52.078746236543793</v>
      </c>
      <c r="F39" s="1221">
        <f t="shared" si="70"/>
        <v>33.845580456232717</v>
      </c>
      <c r="G39" s="1221">
        <f t="shared" si="71"/>
        <v>52.078746236543793</v>
      </c>
      <c r="H39" s="1221">
        <f t="shared" si="72"/>
        <v>70.311912016854876</v>
      </c>
      <c r="I39" s="1221">
        <f t="shared" si="73"/>
        <v>44.364433593075148</v>
      </c>
      <c r="J39" s="1221">
        <f t="shared" si="74"/>
        <v>66.481731464676614</v>
      </c>
      <c r="K39" s="680"/>
      <c r="L39" s="1200">
        <f t="shared" si="75"/>
        <v>-60.700672304981943</v>
      </c>
      <c r="M39" s="1200">
        <f t="shared" si="76"/>
        <v>-42.467506524670867</v>
      </c>
      <c r="N39" s="1200">
        <f t="shared" si="77"/>
        <v>-60.700672304981943</v>
      </c>
      <c r="O39" s="1200">
        <f t="shared" si="78"/>
        <v>-42.467506524670867</v>
      </c>
      <c r="P39" s="1200">
        <f t="shared" si="79"/>
        <v>-24.234340744359784</v>
      </c>
      <c r="Q39" s="1200">
        <f t="shared" si="80"/>
        <v>-50.181819168139512</v>
      </c>
      <c r="R39" s="1200">
        <f t="shared" si="81"/>
        <v>-28.064521296538047</v>
      </c>
      <c r="S39" s="680"/>
      <c r="T39" s="1156">
        <f t="shared" si="82"/>
        <v>60.700672304981943</v>
      </c>
      <c r="U39" s="1156">
        <f t="shared" si="83"/>
        <v>42.467506524670867</v>
      </c>
      <c r="V39" s="1156">
        <f t="shared" si="84"/>
        <v>60.700672304981943</v>
      </c>
      <c r="W39" s="1156">
        <f t="shared" si="85"/>
        <v>42.467506524670867</v>
      </c>
      <c r="X39" s="1156">
        <f t="shared" si="86"/>
        <v>24.234340744359784</v>
      </c>
      <c r="Y39" s="1156">
        <f t="shared" si="87"/>
        <v>50.181819168139512</v>
      </c>
      <c r="Z39" s="1156">
        <f t="shared" si="88"/>
        <v>28.064521296538047</v>
      </c>
      <c r="AA39" s="680"/>
      <c r="AB39" s="1199">
        <f t="shared" si="89"/>
        <v>-0.64202092131866006</v>
      </c>
      <c r="AC39" s="1199">
        <f t="shared" si="90"/>
        <v>-0.44917175757273531</v>
      </c>
      <c r="AD39" s="1199">
        <f t="shared" si="91"/>
        <v>-0.64202092131866006</v>
      </c>
      <c r="AE39" s="1199">
        <f t="shared" si="92"/>
        <v>-0.44917175757273531</v>
      </c>
      <c r="AF39" s="1199">
        <f t="shared" si="93"/>
        <v>-0.2563225938268105</v>
      </c>
      <c r="AG39" s="1199">
        <f t="shared" si="94"/>
        <v>-0.53076476013151319</v>
      </c>
      <c r="AH39" s="1199">
        <f t="shared" si="95"/>
        <v>-0.29683377687551088</v>
      </c>
      <c r="AI39" s="680"/>
      <c r="AJ39" s="1199">
        <f t="shared" si="96"/>
        <v>0.64202092131866006</v>
      </c>
      <c r="AK39" s="1199">
        <f t="shared" si="97"/>
        <v>0.44917175757273531</v>
      </c>
      <c r="AL39" s="1199">
        <f t="shared" si="98"/>
        <v>0.64202092131866006</v>
      </c>
      <c r="AM39" s="1199">
        <f t="shared" si="99"/>
        <v>0.44917175757273531</v>
      </c>
      <c r="AN39" s="1199">
        <f t="shared" si="100"/>
        <v>0.2563225938268105</v>
      </c>
      <c r="AO39" s="1199">
        <f t="shared" si="101"/>
        <v>0.53076476013151319</v>
      </c>
      <c r="AP39" s="1199">
        <f t="shared" si="102"/>
        <v>0.29683377687551088</v>
      </c>
      <c r="AQ39" s="680"/>
    </row>
    <row r="40" spans="1:43">
      <c r="A40" s="985"/>
      <c r="B40" s="985"/>
      <c r="C40" s="985"/>
      <c r="D40" s="985"/>
      <c r="E40" s="680"/>
      <c r="F40" s="680"/>
      <c r="G40" s="680"/>
      <c r="H40" s="680"/>
      <c r="I40" s="680"/>
      <c r="J40" s="680"/>
      <c r="K40" s="680"/>
      <c r="L40" s="680"/>
      <c r="M40" s="680"/>
      <c r="N40" s="680"/>
      <c r="O40" s="680"/>
      <c r="P40" s="680"/>
      <c r="Q40" s="680"/>
      <c r="R40" s="680"/>
      <c r="S40" s="680"/>
      <c r="T40" s="680"/>
      <c r="U40" s="680"/>
      <c r="V40" s="680"/>
      <c r="W40" s="680"/>
      <c r="X40" s="680"/>
      <c r="Y40" s="680"/>
      <c r="Z40" s="680"/>
      <c r="AA40" s="680"/>
      <c r="AB40" s="680"/>
      <c r="AC40" s="680"/>
      <c r="AD40" s="680"/>
      <c r="AE40" s="680"/>
      <c r="AF40" s="680"/>
      <c r="AG40" s="680"/>
      <c r="AH40" s="680"/>
      <c r="AI40" s="680"/>
      <c r="AJ40" s="680"/>
      <c r="AK40" s="680"/>
      <c r="AL40" s="1222"/>
      <c r="AM40" s="680"/>
      <c r="AN40" s="680"/>
      <c r="AO40" s="680"/>
      <c r="AP40" s="680"/>
      <c r="AQ40" s="680"/>
    </row>
    <row r="41" spans="1:43" ht="24">
      <c r="A41" s="1203"/>
      <c r="B41" s="1185"/>
      <c r="C41" s="1185"/>
      <c r="D41" s="1185"/>
      <c r="E41" s="1190"/>
      <c r="F41" s="1190"/>
      <c r="G41" s="1190"/>
      <c r="H41" s="1190"/>
      <c r="I41" s="1190"/>
      <c r="J41" s="1190"/>
      <c r="K41" s="1190"/>
      <c r="L41" s="1205">
        <f>AVERAGE(L7:L40)</f>
        <v>4.8110932313435661</v>
      </c>
      <c r="M41" s="1205">
        <f t="shared" ref="M41:R41" si="103">AVERAGE(M7:M40)</f>
        <v>4.0897106722991019</v>
      </c>
      <c r="N41" s="1205">
        <f t="shared" si="103"/>
        <v>-57.711740708696574</v>
      </c>
      <c r="O41" s="1205">
        <f t="shared" si="103"/>
        <v>-46.903730971380952</v>
      </c>
      <c r="P41" s="1205">
        <f t="shared" si="103"/>
        <v>-50.780741329996374</v>
      </c>
      <c r="Q41" s="1205">
        <f t="shared" si="103"/>
        <v>-33.783405779368479</v>
      </c>
      <c r="R41" s="1205">
        <f t="shared" si="103"/>
        <v>-14.838386146499564</v>
      </c>
      <c r="S41" s="1205"/>
      <c r="T41" s="1205">
        <f>AVERAGE(T7:T40)</f>
        <v>172.9619289541738</v>
      </c>
      <c r="U41" s="1205">
        <f t="shared" ref="U41:Z41" si="104">AVERAGE(U7:U40)</f>
        <v>182.90611814582593</v>
      </c>
      <c r="V41" s="1205">
        <f t="shared" si="104"/>
        <v>159.1482092495211</v>
      </c>
      <c r="W41" s="1205">
        <f t="shared" si="104"/>
        <v>137.8517501755889</v>
      </c>
      <c r="X41" s="1205">
        <f t="shared" si="104"/>
        <v>138.32417184600723</v>
      </c>
      <c r="Y41" s="1205">
        <f t="shared" si="104"/>
        <v>89.644914903862272</v>
      </c>
      <c r="Z41" s="1205">
        <f t="shared" si="104"/>
        <v>135.74546550359844</v>
      </c>
      <c r="AA41" s="1205"/>
      <c r="AB41" s="1206">
        <f>AVERAGE(AB7:AB40)</f>
        <v>409.09384584203343</v>
      </c>
      <c r="AC41" s="1206">
        <f t="shared" ref="AC41:AH41" si="105">AVERAGE(AC7:AC40)</f>
        <v>489.22918618391662</v>
      </c>
      <c r="AD41" s="1206">
        <f t="shared" si="105"/>
        <v>238.21497707307262</v>
      </c>
      <c r="AE41" s="1206">
        <f t="shared" si="105"/>
        <v>602.47727006267667</v>
      </c>
      <c r="AF41" s="1206">
        <f t="shared" si="105"/>
        <v>927.81023093898978</v>
      </c>
      <c r="AG41" s="1206">
        <f t="shared" si="105"/>
        <v>999.74009804050581</v>
      </c>
      <c r="AH41" s="1206">
        <f t="shared" si="105"/>
        <v>983.53155876708854</v>
      </c>
      <c r="AI41" s="1223" t="s">
        <v>531</v>
      </c>
      <c r="AJ41" s="1207">
        <f>AVERAGE(AJ7:AJ40)</f>
        <v>409.59197164047652</v>
      </c>
      <c r="AK41" s="1207">
        <f t="shared" ref="AK41:AP41" si="106">AVERAGE(AK7:AK40)</f>
        <v>489.70920676945883</v>
      </c>
      <c r="AL41" s="1207">
        <f>AVERAGE(AL7:AL40)</f>
        <v>238.95506378981949</v>
      </c>
      <c r="AM41" s="1207">
        <f t="shared" si="106"/>
        <v>603.13312966676119</v>
      </c>
      <c r="AN41" s="1207">
        <f t="shared" si="106"/>
        <v>928.59693166950581</v>
      </c>
      <c r="AO41" s="1213">
        <f t="shared" si="106"/>
        <v>1000.3468260177182</v>
      </c>
      <c r="AP41" s="1207">
        <f t="shared" si="106"/>
        <v>983.85362749623118</v>
      </c>
      <c r="AQ41" s="680"/>
    </row>
    <row r="42" spans="1:43">
      <c r="A42" s="985"/>
      <c r="B42" s="985"/>
      <c r="C42" s="985"/>
      <c r="D42" s="985"/>
      <c r="E42" s="680"/>
      <c r="F42" s="680"/>
      <c r="G42" s="680"/>
      <c r="H42" s="680"/>
      <c r="I42" s="680"/>
      <c r="J42" s="680"/>
      <c r="K42" s="680"/>
      <c r="L42" s="680"/>
      <c r="M42" s="680"/>
      <c r="N42" s="680"/>
      <c r="O42" s="680"/>
      <c r="P42" s="680"/>
      <c r="Q42" s="680"/>
      <c r="R42" s="680"/>
      <c r="S42" s="680"/>
      <c r="T42" s="680"/>
      <c r="U42" s="680"/>
      <c r="V42" s="680"/>
      <c r="W42" s="680"/>
      <c r="X42" s="680"/>
      <c r="Y42" s="680"/>
      <c r="Z42" s="680"/>
      <c r="AA42" s="680"/>
      <c r="AB42" s="680"/>
      <c r="AC42" s="680"/>
      <c r="AD42" s="680"/>
      <c r="AE42" s="680"/>
      <c r="AF42" s="680"/>
      <c r="AG42" s="680"/>
      <c r="AH42" s="680"/>
      <c r="AI42" s="680"/>
      <c r="AJ42" s="680"/>
      <c r="AK42" s="680"/>
      <c r="AL42" s="1222"/>
      <c r="AM42" s="680"/>
      <c r="AN42" s="680"/>
      <c r="AO42" s="1222"/>
      <c r="AP42" s="680"/>
      <c r="AQ42" s="680"/>
    </row>
    <row r="43" spans="1:43">
      <c r="A43" s="680"/>
      <c r="B43" s="680"/>
      <c r="C43" s="680"/>
      <c r="D43" s="680"/>
      <c r="E43" s="680"/>
      <c r="F43" s="680"/>
      <c r="G43" s="680"/>
      <c r="H43" s="680"/>
      <c r="I43" s="680"/>
      <c r="J43" s="680"/>
      <c r="K43" s="680"/>
      <c r="L43" s="1200"/>
      <c r="M43" s="1200"/>
      <c r="N43" s="1200"/>
      <c r="O43" s="1200"/>
      <c r="P43" s="1200"/>
      <c r="Q43" s="1200"/>
      <c r="R43" s="1200"/>
      <c r="S43" s="680"/>
      <c r="T43" s="680"/>
      <c r="U43" s="680"/>
      <c r="V43" s="680"/>
      <c r="W43" s="680"/>
      <c r="X43" s="680"/>
      <c r="Y43" s="680"/>
      <c r="Z43" s="680"/>
      <c r="AA43" s="680"/>
      <c r="AB43" s="680"/>
      <c r="AC43" s="680"/>
      <c r="AD43" s="680"/>
      <c r="AE43" s="680"/>
      <c r="AF43" s="680"/>
      <c r="AG43" s="680"/>
      <c r="AH43" s="685"/>
      <c r="AI43" s="1208" t="s">
        <v>406</v>
      </c>
      <c r="AJ43" s="1209">
        <f>STDEV(AJ7:AJ40)</f>
        <v>1931.5365170935572</v>
      </c>
      <c r="AK43" s="1209">
        <f t="shared" ref="AK43:AP43" si="107">STDEV(AK7:AK40)</f>
        <v>1441.6441418027841</v>
      </c>
      <c r="AL43" s="1217">
        <f t="shared" si="107"/>
        <v>512.62856373599539</v>
      </c>
      <c r="AM43" s="1209">
        <f t="shared" si="107"/>
        <v>1290.7558924950004</v>
      </c>
      <c r="AN43" s="1209">
        <f t="shared" si="107"/>
        <v>2500.4263157943305</v>
      </c>
      <c r="AO43" s="1214">
        <f t="shared" si="107"/>
        <v>2869.1877514930134</v>
      </c>
      <c r="AP43" s="1209">
        <f t="shared" si="107"/>
        <v>2889.9319283792688</v>
      </c>
      <c r="AQ43" s="680"/>
    </row>
    <row r="44" spans="1:43">
      <c r="A44" s="680"/>
      <c r="B44" s="680"/>
      <c r="C44" s="680"/>
      <c r="D44" s="680"/>
      <c r="E44" s="680"/>
      <c r="F44" s="680"/>
      <c r="G44" s="680"/>
      <c r="H44" s="680"/>
      <c r="I44" s="680"/>
      <c r="J44" s="680"/>
      <c r="K44" s="680"/>
      <c r="L44" s="680"/>
      <c r="M44" s="680"/>
      <c r="N44" s="680"/>
      <c r="O44" s="680"/>
      <c r="P44" s="680"/>
      <c r="Q44" s="680"/>
      <c r="R44" s="680"/>
      <c r="S44" s="680"/>
      <c r="T44" s="680"/>
      <c r="U44" s="680"/>
      <c r="V44" s="680"/>
      <c r="W44" s="680"/>
      <c r="X44" s="680"/>
      <c r="Y44" s="680"/>
      <c r="Z44" s="680"/>
      <c r="AA44" s="680"/>
      <c r="AB44" s="680"/>
      <c r="AC44" s="680"/>
      <c r="AD44" s="680"/>
      <c r="AE44" s="680"/>
      <c r="AF44" s="680"/>
      <c r="AG44" s="680"/>
      <c r="AH44" s="685"/>
      <c r="AI44" s="815" t="s">
        <v>404</v>
      </c>
      <c r="AJ44" s="1210">
        <f>MIN(AJ7:AJ40)</f>
        <v>0</v>
      </c>
      <c r="AK44" s="1210">
        <f t="shared" ref="AK44:AP44" si="108">MIN(AK7:AK40)</f>
        <v>9.9641056581094123E-2</v>
      </c>
      <c r="AL44" s="1224">
        <f t="shared" si="108"/>
        <v>0.18471744469184811</v>
      </c>
      <c r="AM44" s="1210">
        <f t="shared" si="108"/>
        <v>9.9641056581094123E-2</v>
      </c>
      <c r="AN44" s="1210">
        <f t="shared" si="108"/>
        <v>6.6169784552857361E-3</v>
      </c>
      <c r="AO44" s="1210">
        <f t="shared" si="108"/>
        <v>9.836456512528903E-2</v>
      </c>
      <c r="AP44" s="1210">
        <f t="shared" si="108"/>
        <v>4.042813016915392E-2</v>
      </c>
      <c r="AQ44" s="680"/>
    </row>
    <row r="45" spans="1:43">
      <c r="A45" s="680"/>
      <c r="B45" s="680"/>
      <c r="C45" s="680"/>
      <c r="D45" s="680"/>
      <c r="E45" s="680"/>
      <c r="F45" s="680"/>
      <c r="G45" s="680"/>
      <c r="H45" s="680"/>
      <c r="I45" s="680"/>
      <c r="J45" s="680"/>
      <c r="K45" s="680"/>
      <c r="L45" s="680"/>
      <c r="M45" s="680"/>
      <c r="N45" s="680"/>
      <c r="O45" s="680"/>
      <c r="P45" s="680"/>
      <c r="Q45" s="680"/>
      <c r="R45" s="680"/>
      <c r="S45" s="680"/>
      <c r="T45" s="680"/>
      <c r="U45" s="680"/>
      <c r="V45" s="680"/>
      <c r="W45" s="680"/>
      <c r="X45" s="680"/>
      <c r="Y45" s="680"/>
      <c r="Z45" s="680"/>
      <c r="AA45" s="680"/>
      <c r="AB45" s="680"/>
      <c r="AC45" s="680"/>
      <c r="AD45" s="680"/>
      <c r="AE45" s="680"/>
      <c r="AF45" s="680"/>
      <c r="AG45" s="680"/>
      <c r="AH45" s="685"/>
      <c r="AI45" s="1194" t="s">
        <v>405</v>
      </c>
      <c r="AJ45" s="1211">
        <f>MAX(AJ7:AJ40)</f>
        <v>10875.57139062862</v>
      </c>
      <c r="AK45" s="1211">
        <f t="shared" ref="AK45:AP45" si="109">MAX(AK7:AK40)</f>
        <v>6009.9282651422136</v>
      </c>
      <c r="AL45" s="1211">
        <f t="shared" si="109"/>
        <v>1733.2523180605442</v>
      </c>
      <c r="AM45" s="1211">
        <f t="shared" si="109"/>
        <v>5730.425698279053</v>
      </c>
      <c r="AN45" s="1211">
        <f t="shared" si="109"/>
        <v>11451.851396558104</v>
      </c>
      <c r="AO45" s="1211">
        <f t="shared" si="109"/>
        <v>12217.650439905201</v>
      </c>
      <c r="AP45" s="1211">
        <f t="shared" si="109"/>
        <v>12217.650439905201</v>
      </c>
      <c r="AQ45" s="680"/>
    </row>
    <row r="46" spans="1:43">
      <c r="A46" s="680"/>
      <c r="B46" s="680"/>
      <c r="C46" s="680"/>
      <c r="D46" s="680"/>
      <c r="E46" s="680"/>
      <c r="F46" s="680"/>
      <c r="G46" s="680"/>
      <c r="H46" s="680"/>
      <c r="I46" s="680"/>
      <c r="J46" s="680"/>
      <c r="K46" s="680"/>
      <c r="L46" s="680"/>
      <c r="M46" s="680"/>
      <c r="N46" s="680"/>
      <c r="O46" s="680"/>
      <c r="P46" s="680"/>
      <c r="Q46" s="680"/>
      <c r="R46" s="680"/>
      <c r="S46" s="680"/>
      <c r="T46" s="680"/>
      <c r="U46" s="680"/>
      <c r="V46" s="680"/>
      <c r="W46" s="680"/>
      <c r="X46" s="680"/>
      <c r="Y46" s="680"/>
      <c r="Z46" s="680"/>
      <c r="AA46" s="680"/>
      <c r="AB46" s="680"/>
      <c r="AC46" s="680"/>
      <c r="AD46" s="680"/>
      <c r="AE46" s="680"/>
      <c r="AF46" s="680"/>
      <c r="AG46" s="680"/>
      <c r="AH46" s="680"/>
      <c r="AI46" s="680"/>
      <c r="AJ46" s="680"/>
      <c r="AK46" s="680"/>
      <c r="AL46" s="680"/>
      <c r="AM46" s="680"/>
      <c r="AN46" s="680"/>
      <c r="AO46" s="680"/>
      <c r="AP46" s="680"/>
      <c r="AQ46" s="680"/>
    </row>
    <row r="47" spans="1:43">
      <c r="A47" s="680"/>
      <c r="B47" s="680"/>
      <c r="C47" s="680"/>
      <c r="D47" s="680"/>
      <c r="E47" s="680"/>
      <c r="F47" s="680"/>
      <c r="G47" s="680"/>
      <c r="H47" s="680"/>
      <c r="I47" s="680"/>
      <c r="J47" s="680"/>
      <c r="K47" s="680"/>
      <c r="L47" s="680"/>
      <c r="M47" s="680"/>
      <c r="N47" s="680"/>
      <c r="O47" s="680"/>
      <c r="P47" s="680"/>
      <c r="Q47" s="680"/>
      <c r="R47" s="680"/>
      <c r="S47" s="680"/>
      <c r="T47" s="680"/>
      <c r="U47" s="680"/>
      <c r="V47" s="680"/>
      <c r="W47" s="680"/>
      <c r="X47" s="680"/>
      <c r="Y47" s="680"/>
      <c r="Z47" s="680"/>
      <c r="AA47" s="680"/>
      <c r="AB47" s="680"/>
      <c r="AC47" s="680"/>
      <c r="AD47" s="680"/>
      <c r="AE47" s="680"/>
      <c r="AF47" s="680"/>
      <c r="AG47" s="680"/>
      <c r="AH47" s="680"/>
      <c r="AI47" s="680"/>
      <c r="AJ47" s="680"/>
      <c r="AK47" s="680"/>
      <c r="AL47" s="680"/>
      <c r="AM47" s="680"/>
      <c r="AN47" s="680"/>
      <c r="AO47" s="680"/>
      <c r="AP47" s="680"/>
      <c r="AQ47" s="680"/>
    </row>
    <row r="48" spans="1:43">
      <c r="A48" s="680"/>
      <c r="B48" s="680"/>
      <c r="C48" s="680"/>
      <c r="D48" s="680"/>
      <c r="E48" s="680"/>
      <c r="F48" s="680"/>
      <c r="G48" s="680"/>
      <c r="H48" s="680"/>
      <c r="I48" s="680"/>
      <c r="J48" s="680"/>
      <c r="K48" s="680"/>
      <c r="L48" s="680"/>
      <c r="M48" s="680"/>
      <c r="N48" s="680"/>
      <c r="O48" s="680"/>
      <c r="P48" s="680"/>
      <c r="Q48" s="680"/>
      <c r="R48" s="680"/>
      <c r="S48" s="680"/>
      <c r="T48" s="680"/>
      <c r="U48" s="680"/>
      <c r="V48" s="680"/>
      <c r="W48" s="680"/>
      <c r="X48" s="680"/>
      <c r="Y48" s="680"/>
      <c r="Z48" s="680"/>
      <c r="AA48" s="680"/>
      <c r="AB48" s="680"/>
      <c r="AC48" s="680"/>
      <c r="AD48" s="680"/>
      <c r="AE48" s="680"/>
      <c r="AF48" s="680"/>
      <c r="AG48" s="680"/>
      <c r="AH48" s="680"/>
      <c r="AI48" s="680"/>
      <c r="AJ48" s="680"/>
      <c r="AK48" s="680"/>
      <c r="AL48" s="680"/>
      <c r="AM48" s="680"/>
      <c r="AN48" s="680"/>
      <c r="AO48" s="680"/>
      <c r="AP48" s="680"/>
      <c r="AQ48" s="680"/>
    </row>
    <row r="49" spans="1:43">
      <c r="A49" s="680"/>
      <c r="B49" s="680"/>
      <c r="C49" s="680"/>
      <c r="D49" s="680"/>
      <c r="E49" s="680"/>
      <c r="F49" s="680"/>
      <c r="G49" s="680"/>
      <c r="H49" s="680"/>
      <c r="I49" s="680"/>
      <c r="J49" s="680"/>
      <c r="K49" s="680"/>
      <c r="L49" s="680"/>
      <c r="M49" s="680"/>
      <c r="N49" s="680"/>
      <c r="O49" s="680"/>
      <c r="P49" s="680"/>
      <c r="Q49" s="680"/>
      <c r="R49" s="680"/>
      <c r="S49" s="680"/>
      <c r="T49" s="680"/>
      <c r="U49" s="680"/>
      <c r="V49" s="680"/>
      <c r="W49" s="680"/>
      <c r="X49" s="680"/>
      <c r="Y49" s="680"/>
      <c r="Z49" s="680"/>
      <c r="AA49" s="680"/>
      <c r="AB49" s="680"/>
      <c r="AC49" s="680"/>
      <c r="AD49" s="680"/>
      <c r="AE49" s="680"/>
      <c r="AF49" s="680"/>
      <c r="AG49" s="680"/>
      <c r="AH49" s="680"/>
      <c r="AI49" s="680"/>
      <c r="AJ49" s="680"/>
      <c r="AK49" s="680"/>
      <c r="AL49" s="680"/>
      <c r="AM49" s="680"/>
      <c r="AN49" s="680"/>
      <c r="AO49" s="680"/>
      <c r="AP49" s="680"/>
      <c r="AQ49" s="680"/>
    </row>
    <row r="50" spans="1:43">
      <c r="A50" s="680"/>
      <c r="B50" s="680"/>
      <c r="C50" s="680"/>
      <c r="D50" s="680"/>
      <c r="E50" s="680"/>
      <c r="F50" s="680"/>
      <c r="G50" s="680"/>
      <c r="H50" s="680"/>
      <c r="I50" s="680"/>
      <c r="J50" s="680"/>
      <c r="K50" s="680"/>
      <c r="L50" s="680"/>
      <c r="M50" s="680"/>
      <c r="N50" s="680"/>
      <c r="O50" s="680"/>
      <c r="P50" s="680"/>
      <c r="Q50" s="680"/>
      <c r="R50" s="680"/>
      <c r="S50" s="680"/>
      <c r="T50" s="680"/>
      <c r="U50" s="680"/>
      <c r="V50" s="680"/>
      <c r="W50" s="680"/>
      <c r="X50" s="680"/>
      <c r="Y50" s="680"/>
      <c r="Z50" s="680"/>
      <c r="AA50" s="680"/>
      <c r="AB50" s="680"/>
      <c r="AC50" s="680"/>
      <c r="AD50" s="680"/>
      <c r="AE50" s="680"/>
      <c r="AF50" s="680"/>
      <c r="AG50" s="680"/>
      <c r="AH50" s="680"/>
      <c r="AI50" s="680"/>
      <c r="AJ50" s="680"/>
      <c r="AK50" s="680"/>
      <c r="AL50" s="680"/>
      <c r="AM50" s="680"/>
      <c r="AN50" s="680"/>
      <c r="AO50" s="680"/>
      <c r="AP50" s="680"/>
      <c r="AQ50" s="680"/>
    </row>
    <row r="51" spans="1:43">
      <c r="A51" s="680"/>
      <c r="B51" s="680"/>
      <c r="C51" s="680"/>
      <c r="D51" s="680"/>
      <c r="E51" s="680"/>
      <c r="F51" s="680"/>
      <c r="G51" s="680"/>
      <c r="H51" s="680"/>
      <c r="I51" s="680"/>
      <c r="J51" s="680"/>
      <c r="K51" s="680"/>
      <c r="L51" s="680"/>
      <c r="M51" s="680"/>
      <c r="N51" s="680"/>
      <c r="O51" s="680"/>
      <c r="P51" s="680"/>
      <c r="Q51" s="680"/>
      <c r="R51" s="680"/>
      <c r="S51" s="680"/>
      <c r="T51" s="680"/>
      <c r="U51" s="680"/>
      <c r="V51" s="680"/>
      <c r="W51" s="680"/>
      <c r="X51" s="680"/>
      <c r="Y51" s="680"/>
      <c r="Z51" s="680"/>
      <c r="AA51" s="680"/>
      <c r="AB51" s="680"/>
      <c r="AC51" s="680"/>
      <c r="AD51" s="680"/>
      <c r="AE51" s="680"/>
      <c r="AF51" s="680"/>
      <c r="AG51" s="680"/>
      <c r="AH51" s="680"/>
      <c r="AI51" s="680"/>
      <c r="AJ51" s="680"/>
      <c r="AK51" s="680"/>
      <c r="AL51" s="680"/>
      <c r="AM51" s="680"/>
      <c r="AN51" s="680"/>
      <c r="AO51" s="680"/>
      <c r="AP51" s="680"/>
      <c r="AQ51" s="680"/>
    </row>
    <row r="52" spans="1:43">
      <c r="A52" s="680"/>
      <c r="B52" s="680"/>
      <c r="C52" s="680"/>
      <c r="D52" s="680"/>
      <c r="E52" s="680"/>
      <c r="F52" s="680"/>
      <c r="G52" s="680"/>
      <c r="H52" s="680"/>
      <c r="I52" s="680"/>
      <c r="J52" s="680"/>
      <c r="K52" s="680"/>
      <c r="L52" s="680"/>
      <c r="M52" s="680"/>
      <c r="N52" s="680"/>
      <c r="O52" s="680"/>
      <c r="P52" s="680"/>
      <c r="Q52" s="680"/>
      <c r="R52" s="680"/>
      <c r="S52" s="680"/>
      <c r="T52" s="680"/>
      <c r="U52" s="680"/>
      <c r="V52" s="680"/>
      <c r="W52" s="680"/>
      <c r="X52" s="680"/>
      <c r="Y52" s="680"/>
      <c r="Z52" s="680"/>
      <c r="AA52" s="680"/>
      <c r="AB52" s="680"/>
      <c r="AC52" s="680"/>
      <c r="AD52" s="680"/>
      <c r="AE52" s="680"/>
      <c r="AF52" s="680"/>
      <c r="AG52" s="680"/>
      <c r="AH52" s="680"/>
      <c r="AI52" s="680"/>
      <c r="AJ52" s="680"/>
      <c r="AK52" s="680"/>
      <c r="AL52" s="680"/>
      <c r="AM52" s="680"/>
      <c r="AN52" s="680"/>
      <c r="AO52" s="680"/>
      <c r="AP52" s="680"/>
      <c r="AQ52" s="680"/>
    </row>
    <row r="53" spans="1:43">
      <c r="A53" s="680"/>
      <c r="B53" s="680"/>
      <c r="C53" s="680"/>
      <c r="D53" s="680"/>
      <c r="E53" s="680"/>
      <c r="F53" s="680"/>
      <c r="G53" s="680"/>
      <c r="H53" s="680"/>
      <c r="I53" s="680"/>
      <c r="J53" s="680"/>
      <c r="K53" s="680"/>
      <c r="L53" s="680"/>
      <c r="M53" s="680"/>
      <c r="N53" s="680"/>
      <c r="O53" s="680"/>
      <c r="P53" s="680"/>
      <c r="Q53" s="680"/>
      <c r="R53" s="680"/>
      <c r="S53" s="680"/>
      <c r="T53" s="680"/>
      <c r="U53" s="680"/>
      <c r="V53" s="680"/>
      <c r="W53" s="680"/>
      <c r="X53" s="680"/>
      <c r="Y53" s="680"/>
      <c r="Z53" s="680"/>
      <c r="AA53" s="680"/>
      <c r="AB53" s="680"/>
      <c r="AC53" s="680"/>
      <c r="AD53" s="680"/>
      <c r="AE53" s="680"/>
      <c r="AF53" s="680"/>
      <c r="AG53" s="680"/>
      <c r="AH53" s="680"/>
      <c r="AI53" s="680"/>
      <c r="AJ53" s="680"/>
      <c r="AK53" s="680"/>
      <c r="AL53" s="680"/>
      <c r="AM53" s="680"/>
      <c r="AN53" s="680"/>
      <c r="AO53" s="680"/>
      <c r="AP53" s="680"/>
      <c r="AQ53" s="680"/>
    </row>
    <row r="54" spans="1:43">
      <c r="A54" s="680"/>
      <c r="B54" s="680"/>
      <c r="C54" s="680"/>
      <c r="D54" s="680"/>
      <c r="E54" s="680"/>
      <c r="F54" s="680"/>
      <c r="G54" s="680"/>
      <c r="H54" s="680"/>
      <c r="I54" s="680"/>
      <c r="J54" s="680"/>
      <c r="K54" s="680"/>
      <c r="L54" s="680"/>
      <c r="M54" s="680"/>
      <c r="N54" s="680"/>
      <c r="O54" s="680"/>
      <c r="P54" s="680"/>
      <c r="Q54" s="680"/>
      <c r="R54" s="680"/>
      <c r="S54" s="680"/>
      <c r="T54" s="680"/>
      <c r="U54" s="680"/>
      <c r="V54" s="680"/>
      <c r="W54" s="680"/>
      <c r="X54" s="680"/>
      <c r="Y54" s="680"/>
      <c r="Z54" s="680"/>
      <c r="AA54" s="680"/>
      <c r="AB54" s="680"/>
      <c r="AC54" s="680"/>
      <c r="AD54" s="680"/>
      <c r="AE54" s="680"/>
      <c r="AF54" s="680"/>
      <c r="AG54" s="680"/>
      <c r="AH54" s="680"/>
      <c r="AI54" s="680"/>
      <c r="AJ54" s="680"/>
      <c r="AK54" s="680"/>
      <c r="AL54" s="680"/>
      <c r="AM54" s="680"/>
      <c r="AN54" s="680"/>
      <c r="AO54" s="680"/>
      <c r="AP54" s="680"/>
      <c r="AQ54" s="680"/>
    </row>
    <row r="55" spans="1:43">
      <c r="A55" s="680"/>
      <c r="B55" s="680"/>
      <c r="C55" s="680"/>
      <c r="D55" s="680"/>
      <c r="E55" s="680"/>
      <c r="F55" s="680"/>
      <c r="G55" s="680"/>
      <c r="H55" s="680"/>
      <c r="I55" s="680"/>
      <c r="J55" s="680"/>
      <c r="K55" s="680"/>
      <c r="L55" s="680"/>
      <c r="M55" s="680"/>
      <c r="N55" s="680"/>
      <c r="O55" s="680"/>
      <c r="P55" s="680"/>
      <c r="Q55" s="680"/>
      <c r="R55" s="680"/>
      <c r="S55" s="680"/>
      <c r="T55" s="680"/>
      <c r="U55" s="680"/>
      <c r="V55" s="680"/>
      <c r="W55" s="680"/>
      <c r="X55" s="680"/>
      <c r="Y55" s="680"/>
      <c r="Z55" s="680"/>
      <c r="AA55" s="680"/>
      <c r="AB55" s="680"/>
      <c r="AC55" s="680"/>
      <c r="AD55" s="680"/>
      <c r="AE55" s="680"/>
      <c r="AF55" s="680"/>
      <c r="AG55" s="680"/>
      <c r="AH55" s="680"/>
      <c r="AI55" s="680"/>
      <c r="AJ55" s="680"/>
      <c r="AK55" s="680"/>
      <c r="AL55" s="680"/>
      <c r="AM55" s="680"/>
      <c r="AN55" s="680"/>
      <c r="AO55" s="680"/>
      <c r="AP55" s="680"/>
      <c r="AQ55" s="680"/>
    </row>
    <row r="56" spans="1:43">
      <c r="A56" s="680"/>
      <c r="B56" s="680"/>
      <c r="C56" s="680"/>
      <c r="D56" s="680"/>
      <c r="E56" s="680"/>
      <c r="F56" s="680"/>
      <c r="G56" s="680"/>
      <c r="H56" s="680"/>
      <c r="I56" s="680"/>
      <c r="J56" s="680"/>
      <c r="K56" s="680"/>
      <c r="L56" s="680"/>
      <c r="M56" s="680"/>
      <c r="N56" s="680"/>
      <c r="O56" s="680"/>
      <c r="P56" s="680"/>
      <c r="Q56" s="680"/>
      <c r="R56" s="680"/>
      <c r="S56" s="680"/>
      <c r="T56" s="680"/>
      <c r="U56" s="680"/>
      <c r="V56" s="680"/>
      <c r="W56" s="680"/>
      <c r="X56" s="680"/>
      <c r="Y56" s="680"/>
      <c r="Z56" s="680"/>
      <c r="AA56" s="680"/>
      <c r="AB56" s="680"/>
      <c r="AC56" s="680"/>
      <c r="AD56" s="680"/>
      <c r="AE56" s="680"/>
      <c r="AF56" s="680"/>
      <c r="AG56" s="680"/>
      <c r="AH56" s="680"/>
      <c r="AI56" s="680"/>
      <c r="AJ56" s="680"/>
      <c r="AK56" s="680"/>
      <c r="AL56" s="680"/>
      <c r="AM56" s="680"/>
      <c r="AN56" s="680"/>
      <c r="AO56" s="680"/>
      <c r="AP56" s="680"/>
      <c r="AQ56" s="680"/>
    </row>
    <row r="57" spans="1:43">
      <c r="A57" s="680"/>
      <c r="B57" s="680"/>
      <c r="C57" s="680"/>
      <c r="D57" s="680"/>
      <c r="E57" s="680"/>
      <c r="F57" s="680"/>
      <c r="G57" s="680"/>
      <c r="H57" s="680"/>
      <c r="I57" s="680"/>
      <c r="J57" s="680"/>
      <c r="K57" s="680"/>
      <c r="L57" s="680"/>
      <c r="M57" s="680"/>
      <c r="N57" s="680"/>
      <c r="O57" s="680"/>
      <c r="P57" s="680"/>
      <c r="Q57" s="680"/>
      <c r="R57" s="680"/>
      <c r="S57" s="680"/>
      <c r="T57" s="680"/>
      <c r="U57" s="680"/>
      <c r="V57" s="680"/>
      <c r="W57" s="680"/>
      <c r="X57" s="680"/>
      <c r="Y57" s="680"/>
      <c r="Z57" s="680"/>
      <c r="AA57" s="680"/>
      <c r="AB57" s="680"/>
      <c r="AC57" s="680"/>
      <c r="AD57" s="680"/>
      <c r="AE57" s="680"/>
      <c r="AF57" s="680"/>
      <c r="AG57" s="680"/>
      <c r="AH57" s="680"/>
      <c r="AI57" s="680"/>
      <c r="AJ57" s="680"/>
      <c r="AK57" s="680"/>
      <c r="AL57" s="680"/>
      <c r="AM57" s="680"/>
      <c r="AN57" s="680"/>
      <c r="AO57" s="680"/>
      <c r="AP57" s="680"/>
      <c r="AQ57" s="680"/>
    </row>
    <row r="58" spans="1:43">
      <c r="A58" s="680"/>
      <c r="B58" s="680"/>
      <c r="C58" s="680"/>
      <c r="D58" s="680"/>
      <c r="E58" s="680"/>
      <c r="F58" s="680"/>
      <c r="G58" s="680"/>
      <c r="H58" s="680"/>
      <c r="I58" s="680"/>
      <c r="J58" s="680"/>
      <c r="K58" s="680"/>
      <c r="L58" s="680"/>
      <c r="M58" s="680"/>
      <c r="N58" s="680"/>
      <c r="O58" s="680"/>
      <c r="P58" s="680"/>
      <c r="Q58" s="680"/>
      <c r="R58" s="680"/>
      <c r="S58" s="680"/>
      <c r="T58" s="680"/>
      <c r="U58" s="680"/>
      <c r="V58" s="680"/>
      <c r="W58" s="680"/>
      <c r="X58" s="680"/>
      <c r="Y58" s="680"/>
      <c r="Z58" s="680"/>
      <c r="AA58" s="680"/>
      <c r="AB58" s="680"/>
      <c r="AC58" s="680"/>
      <c r="AD58" s="680"/>
      <c r="AE58" s="680"/>
      <c r="AF58" s="680"/>
      <c r="AG58" s="680"/>
      <c r="AH58" s="680"/>
      <c r="AI58" s="680"/>
      <c r="AJ58" s="680"/>
      <c r="AK58" s="680"/>
      <c r="AL58" s="680"/>
      <c r="AM58" s="680"/>
      <c r="AN58" s="680"/>
      <c r="AO58" s="680"/>
      <c r="AP58" s="680"/>
      <c r="AQ58" s="680"/>
    </row>
    <row r="59" spans="1:43">
      <c r="A59" s="680"/>
      <c r="B59" s="680"/>
      <c r="C59" s="680"/>
      <c r="D59" s="680"/>
      <c r="E59" s="680"/>
      <c r="F59" s="680"/>
      <c r="G59" s="680"/>
      <c r="H59" s="680"/>
      <c r="I59" s="680"/>
      <c r="J59" s="680"/>
      <c r="K59" s="680"/>
      <c r="L59" s="680"/>
      <c r="M59" s="680"/>
      <c r="N59" s="680"/>
      <c r="O59" s="680"/>
      <c r="P59" s="680"/>
      <c r="Q59" s="680"/>
      <c r="R59" s="680"/>
      <c r="S59" s="680"/>
      <c r="T59" s="680"/>
      <c r="U59" s="680"/>
      <c r="V59" s="680"/>
      <c r="W59" s="680"/>
      <c r="X59" s="680"/>
      <c r="Y59" s="680"/>
      <c r="Z59" s="680"/>
      <c r="AA59" s="680"/>
      <c r="AB59" s="680"/>
      <c r="AC59" s="680"/>
      <c r="AD59" s="680"/>
      <c r="AE59" s="680"/>
      <c r="AF59" s="680"/>
      <c r="AG59" s="680"/>
      <c r="AH59" s="680"/>
      <c r="AI59" s="680"/>
      <c r="AJ59" s="680"/>
      <c r="AK59" s="680"/>
      <c r="AL59" s="680"/>
      <c r="AM59" s="680"/>
      <c r="AN59" s="680"/>
      <c r="AO59" s="680"/>
      <c r="AP59" s="680"/>
      <c r="AQ59" s="680"/>
    </row>
    <row r="60" spans="1:43">
      <c r="A60" s="680"/>
      <c r="B60" s="680"/>
      <c r="C60" s="680"/>
      <c r="D60" s="680"/>
      <c r="E60" s="680"/>
      <c r="F60" s="680"/>
      <c r="G60" s="680"/>
      <c r="H60" s="680"/>
      <c r="I60" s="680"/>
      <c r="J60" s="680"/>
      <c r="K60" s="680"/>
      <c r="L60" s="680"/>
      <c r="M60" s="680"/>
      <c r="N60" s="680"/>
      <c r="O60" s="680"/>
      <c r="P60" s="680"/>
      <c r="Q60" s="680"/>
      <c r="R60" s="680"/>
      <c r="S60" s="680"/>
      <c r="T60" s="680"/>
      <c r="U60" s="680"/>
      <c r="V60" s="680"/>
      <c r="W60" s="680"/>
      <c r="X60" s="680"/>
      <c r="Y60" s="680"/>
      <c r="Z60" s="680"/>
      <c r="AA60" s="680"/>
      <c r="AB60" s="680"/>
      <c r="AC60" s="680"/>
      <c r="AD60" s="680"/>
      <c r="AE60" s="680"/>
      <c r="AF60" s="680"/>
      <c r="AG60" s="680"/>
      <c r="AH60" s="680"/>
      <c r="AI60" s="680"/>
      <c r="AJ60" s="680"/>
      <c r="AK60" s="680"/>
      <c r="AL60" s="680"/>
      <c r="AM60" s="680"/>
      <c r="AN60" s="680"/>
      <c r="AO60" s="680"/>
      <c r="AP60" s="680"/>
      <c r="AQ60" s="680"/>
    </row>
    <row r="61" spans="1:43">
      <c r="A61" s="680"/>
      <c r="B61" s="680"/>
      <c r="C61" s="680"/>
      <c r="D61" s="680"/>
      <c r="E61" s="680"/>
      <c r="F61" s="680"/>
      <c r="G61" s="680"/>
      <c r="H61" s="680"/>
      <c r="I61" s="680"/>
      <c r="J61" s="680"/>
      <c r="K61" s="680"/>
      <c r="L61" s="680"/>
      <c r="M61" s="680"/>
      <c r="N61" s="680"/>
      <c r="O61" s="680"/>
      <c r="P61" s="680"/>
      <c r="Q61" s="680"/>
      <c r="R61" s="680"/>
      <c r="S61" s="680"/>
      <c r="T61" s="680"/>
      <c r="U61" s="680"/>
      <c r="V61" s="680"/>
      <c r="W61" s="680"/>
      <c r="X61" s="680"/>
      <c r="Y61" s="680"/>
      <c r="Z61" s="680"/>
      <c r="AA61" s="680"/>
      <c r="AB61" s="680"/>
      <c r="AC61" s="680"/>
      <c r="AD61" s="680"/>
      <c r="AE61" s="680"/>
      <c r="AF61" s="680"/>
      <c r="AG61" s="680"/>
      <c r="AH61" s="680"/>
      <c r="AI61" s="680"/>
      <c r="AJ61" s="680"/>
      <c r="AK61" s="680"/>
      <c r="AL61" s="680"/>
      <c r="AM61" s="680"/>
      <c r="AN61" s="680"/>
      <c r="AO61" s="680"/>
      <c r="AP61" s="680"/>
      <c r="AQ61" s="680"/>
    </row>
    <row r="62" spans="1:43">
      <c r="A62" s="680"/>
      <c r="B62" s="680"/>
      <c r="C62" s="680"/>
      <c r="D62" s="680"/>
      <c r="E62" s="680"/>
      <c r="F62" s="680"/>
      <c r="G62" s="680"/>
      <c r="H62" s="680"/>
      <c r="I62" s="680"/>
      <c r="J62" s="680"/>
      <c r="K62" s="680"/>
      <c r="L62" s="680"/>
      <c r="M62" s="680"/>
      <c r="N62" s="680"/>
      <c r="O62" s="680"/>
      <c r="P62" s="680"/>
      <c r="Q62" s="680"/>
      <c r="R62" s="680"/>
      <c r="S62" s="680"/>
      <c r="T62" s="680"/>
      <c r="U62" s="680"/>
      <c r="V62" s="680"/>
      <c r="W62" s="680"/>
      <c r="X62" s="680"/>
      <c r="Y62" s="680"/>
      <c r="Z62" s="680"/>
      <c r="AA62" s="680"/>
      <c r="AB62" s="680"/>
      <c r="AC62" s="680"/>
      <c r="AD62" s="680"/>
      <c r="AE62" s="680"/>
      <c r="AF62" s="680"/>
      <c r="AG62" s="680"/>
      <c r="AH62" s="680"/>
      <c r="AI62" s="680"/>
      <c r="AJ62" s="680"/>
      <c r="AK62" s="680"/>
      <c r="AL62" s="680"/>
      <c r="AM62" s="680"/>
      <c r="AN62" s="680"/>
      <c r="AO62" s="680"/>
      <c r="AP62" s="680"/>
      <c r="AQ62" s="680"/>
    </row>
    <row r="63" spans="1:43">
      <c r="A63" s="680"/>
      <c r="B63" s="680"/>
      <c r="C63" s="680"/>
      <c r="D63" s="680"/>
      <c r="E63" s="680"/>
      <c r="F63" s="680"/>
      <c r="G63" s="680"/>
      <c r="H63" s="680"/>
      <c r="I63" s="680"/>
      <c r="J63" s="680"/>
      <c r="K63" s="680"/>
      <c r="L63" s="680"/>
      <c r="M63" s="680"/>
      <c r="N63" s="680"/>
      <c r="O63" s="680"/>
      <c r="P63" s="680"/>
      <c r="Q63" s="680"/>
      <c r="R63" s="680"/>
      <c r="S63" s="680"/>
      <c r="T63" s="680"/>
      <c r="U63" s="680"/>
      <c r="V63" s="680"/>
      <c r="W63" s="680"/>
      <c r="X63" s="680"/>
      <c r="Y63" s="680"/>
      <c r="Z63" s="680"/>
      <c r="AA63" s="680"/>
      <c r="AB63" s="680"/>
      <c r="AC63" s="680"/>
      <c r="AD63" s="680"/>
      <c r="AE63" s="680"/>
      <c r="AF63" s="680"/>
      <c r="AG63" s="680"/>
      <c r="AH63" s="680"/>
      <c r="AI63" s="680"/>
      <c r="AJ63" s="680"/>
      <c r="AK63" s="680"/>
      <c r="AL63" s="680"/>
      <c r="AM63" s="680"/>
      <c r="AN63" s="680"/>
      <c r="AO63" s="680"/>
      <c r="AP63" s="680"/>
      <c r="AQ63" s="680"/>
    </row>
    <row r="64" spans="1:43">
      <c r="A64" s="680"/>
      <c r="B64" s="680"/>
      <c r="C64" s="680"/>
      <c r="D64" s="680"/>
      <c r="E64" s="680"/>
      <c r="F64" s="680"/>
      <c r="G64" s="680"/>
      <c r="H64" s="680"/>
      <c r="I64" s="680"/>
      <c r="J64" s="680"/>
      <c r="K64" s="680"/>
      <c r="L64" s="680"/>
      <c r="M64" s="680"/>
      <c r="N64" s="680"/>
      <c r="O64" s="680"/>
      <c r="P64" s="680"/>
      <c r="Q64" s="680"/>
      <c r="R64" s="680"/>
      <c r="S64" s="680"/>
      <c r="T64" s="680"/>
      <c r="U64" s="680"/>
      <c r="V64" s="680"/>
      <c r="W64" s="680"/>
      <c r="X64" s="680"/>
      <c r="Y64" s="680"/>
      <c r="Z64" s="680"/>
      <c r="AA64" s="680"/>
      <c r="AB64" s="680"/>
      <c r="AC64" s="680"/>
      <c r="AD64" s="680"/>
      <c r="AE64" s="680"/>
      <c r="AF64" s="680"/>
      <c r="AG64" s="680"/>
      <c r="AH64" s="680"/>
      <c r="AI64" s="680"/>
      <c r="AJ64" s="680"/>
      <c r="AK64" s="680"/>
      <c r="AL64" s="680"/>
      <c r="AM64" s="680"/>
      <c r="AN64" s="680"/>
      <c r="AO64" s="680"/>
      <c r="AP64" s="680"/>
      <c r="AQ64" s="680"/>
    </row>
    <row r="65" spans="1:43">
      <c r="A65" s="680"/>
      <c r="B65" s="680"/>
      <c r="C65" s="680"/>
      <c r="D65" s="680"/>
      <c r="E65" s="680"/>
      <c r="F65" s="680"/>
      <c r="G65" s="680"/>
      <c r="H65" s="680"/>
      <c r="I65" s="680"/>
      <c r="J65" s="680"/>
      <c r="K65" s="680"/>
      <c r="L65" s="680"/>
      <c r="M65" s="680"/>
      <c r="N65" s="680"/>
      <c r="O65" s="680"/>
      <c r="P65" s="680"/>
      <c r="Q65" s="680"/>
      <c r="R65" s="680"/>
      <c r="S65" s="680"/>
      <c r="T65" s="680"/>
      <c r="U65" s="680"/>
      <c r="V65" s="680"/>
      <c r="W65" s="680"/>
      <c r="X65" s="680"/>
      <c r="Y65" s="680"/>
      <c r="Z65" s="680"/>
      <c r="AA65" s="680"/>
      <c r="AB65" s="680"/>
      <c r="AC65" s="680"/>
      <c r="AD65" s="680"/>
      <c r="AE65" s="680"/>
      <c r="AF65" s="680"/>
      <c r="AG65" s="680"/>
      <c r="AH65" s="680"/>
      <c r="AI65" s="680"/>
      <c r="AJ65" s="680"/>
      <c r="AK65" s="680"/>
      <c r="AL65" s="680"/>
      <c r="AM65" s="680"/>
      <c r="AN65" s="680"/>
      <c r="AO65" s="680"/>
      <c r="AP65" s="680"/>
      <c r="AQ65" s="680"/>
    </row>
    <row r="66" spans="1:43">
      <c r="A66" s="680"/>
      <c r="B66" s="680"/>
      <c r="C66" s="680"/>
      <c r="D66" s="680"/>
      <c r="E66" s="680"/>
      <c r="F66" s="680"/>
      <c r="G66" s="680"/>
      <c r="H66" s="680"/>
      <c r="I66" s="680"/>
      <c r="J66" s="680"/>
      <c r="K66" s="680"/>
      <c r="L66" s="680"/>
      <c r="M66" s="680"/>
      <c r="N66" s="680"/>
      <c r="O66" s="680"/>
      <c r="P66" s="680"/>
      <c r="Q66" s="680"/>
      <c r="R66" s="680"/>
      <c r="S66" s="680"/>
      <c r="T66" s="680"/>
      <c r="U66" s="680"/>
      <c r="V66" s="680"/>
      <c r="W66" s="680"/>
      <c r="X66" s="680"/>
      <c r="Y66" s="680"/>
      <c r="Z66" s="680"/>
      <c r="AA66" s="680"/>
      <c r="AB66" s="680"/>
      <c r="AC66" s="680"/>
      <c r="AD66" s="680"/>
      <c r="AE66" s="680"/>
      <c r="AF66" s="680"/>
      <c r="AG66" s="680"/>
      <c r="AH66" s="680"/>
      <c r="AI66" s="680"/>
      <c r="AJ66" s="680"/>
      <c r="AK66" s="680"/>
      <c r="AL66" s="680"/>
      <c r="AM66" s="680"/>
      <c r="AN66" s="680"/>
      <c r="AO66" s="680"/>
      <c r="AP66" s="680"/>
      <c r="AQ66" s="680"/>
    </row>
    <row r="67" spans="1:43">
      <c r="A67" s="680"/>
      <c r="B67" s="680"/>
      <c r="C67" s="680"/>
      <c r="D67" s="680"/>
      <c r="E67" s="680"/>
      <c r="F67" s="680"/>
      <c r="G67" s="680"/>
      <c r="H67" s="680"/>
      <c r="I67" s="680"/>
      <c r="J67" s="680"/>
      <c r="K67" s="680"/>
      <c r="L67" s="680"/>
      <c r="M67" s="680"/>
      <c r="N67" s="680"/>
      <c r="O67" s="680"/>
      <c r="P67" s="680"/>
      <c r="Q67" s="680"/>
      <c r="R67" s="680"/>
      <c r="S67" s="680"/>
      <c r="T67" s="680"/>
      <c r="U67" s="680"/>
      <c r="V67" s="680"/>
      <c r="W67" s="680"/>
      <c r="X67" s="680"/>
      <c r="Y67" s="680"/>
      <c r="Z67" s="680"/>
      <c r="AA67" s="680"/>
      <c r="AB67" s="680"/>
      <c r="AC67" s="680"/>
      <c r="AD67" s="680"/>
      <c r="AE67" s="680"/>
      <c r="AF67" s="680"/>
      <c r="AG67" s="680"/>
      <c r="AH67" s="680"/>
      <c r="AI67" s="680"/>
      <c r="AJ67" s="680"/>
      <c r="AK67" s="680"/>
      <c r="AL67" s="680"/>
      <c r="AM67" s="680"/>
      <c r="AN67" s="680"/>
      <c r="AO67" s="680"/>
      <c r="AP67" s="680"/>
      <c r="AQ67" s="680"/>
    </row>
    <row r="68" spans="1:43">
      <c r="A68" s="680"/>
      <c r="B68" s="680"/>
      <c r="C68" s="680"/>
      <c r="D68" s="680"/>
      <c r="E68" s="680"/>
      <c r="F68" s="680"/>
      <c r="G68" s="680"/>
      <c r="H68" s="680"/>
      <c r="I68" s="680"/>
      <c r="J68" s="680"/>
      <c r="K68" s="680"/>
      <c r="L68" s="680"/>
      <c r="M68" s="680"/>
      <c r="N68" s="680"/>
      <c r="O68" s="680"/>
      <c r="P68" s="680"/>
      <c r="Q68" s="680"/>
      <c r="R68" s="680"/>
      <c r="S68" s="680"/>
      <c r="T68" s="680"/>
      <c r="U68" s="680"/>
      <c r="V68" s="680"/>
      <c r="W68" s="680"/>
      <c r="X68" s="680"/>
      <c r="Y68" s="680"/>
      <c r="Z68" s="680"/>
      <c r="AA68" s="680"/>
      <c r="AB68" s="680"/>
      <c r="AC68" s="680"/>
      <c r="AD68" s="680"/>
      <c r="AE68" s="680"/>
      <c r="AF68" s="680"/>
      <c r="AG68" s="680"/>
      <c r="AH68" s="680"/>
      <c r="AI68" s="680"/>
      <c r="AJ68" s="680"/>
      <c r="AK68" s="680"/>
      <c r="AL68" s="680"/>
      <c r="AM68" s="680"/>
      <c r="AN68" s="680"/>
      <c r="AO68" s="680"/>
      <c r="AP68" s="680"/>
      <c r="AQ68" s="680"/>
    </row>
    <row r="69" spans="1:43">
      <c r="A69" s="680"/>
      <c r="B69" s="680"/>
      <c r="C69" s="680"/>
      <c r="D69" s="680"/>
      <c r="E69" s="680"/>
      <c r="F69" s="680"/>
      <c r="G69" s="680"/>
      <c r="H69" s="680"/>
      <c r="I69" s="680"/>
      <c r="J69" s="680"/>
      <c r="K69" s="680"/>
      <c r="L69" s="680"/>
      <c r="M69" s="680"/>
      <c r="N69" s="680"/>
      <c r="O69" s="680"/>
      <c r="P69" s="680"/>
      <c r="Q69" s="680"/>
      <c r="R69" s="680"/>
      <c r="S69" s="680"/>
      <c r="T69" s="680"/>
      <c r="U69" s="680"/>
      <c r="V69" s="680"/>
      <c r="W69" s="680"/>
      <c r="X69" s="680"/>
      <c r="Y69" s="680"/>
      <c r="Z69" s="680"/>
      <c r="AA69" s="680"/>
      <c r="AB69" s="680"/>
      <c r="AC69" s="680"/>
      <c r="AD69" s="680"/>
      <c r="AE69" s="680"/>
      <c r="AF69" s="680"/>
      <c r="AG69" s="680"/>
      <c r="AH69" s="680"/>
      <c r="AI69" s="680"/>
      <c r="AJ69" s="680"/>
      <c r="AK69" s="680"/>
      <c r="AL69" s="680"/>
      <c r="AM69" s="680"/>
      <c r="AN69" s="680"/>
      <c r="AO69" s="680"/>
      <c r="AP69" s="680"/>
      <c r="AQ69" s="680"/>
    </row>
    <row r="70" spans="1:43">
      <c r="A70" s="680"/>
      <c r="B70" s="680"/>
      <c r="C70" s="680"/>
      <c r="D70" s="680"/>
      <c r="E70" s="680"/>
      <c r="F70" s="680"/>
      <c r="G70" s="680"/>
      <c r="H70" s="680"/>
      <c r="I70" s="680"/>
      <c r="J70" s="680"/>
      <c r="K70" s="680"/>
      <c r="L70" s="680"/>
      <c r="M70" s="680"/>
      <c r="N70" s="680"/>
      <c r="O70" s="680"/>
      <c r="P70" s="680"/>
      <c r="Q70" s="680"/>
      <c r="R70" s="680"/>
      <c r="S70" s="680"/>
      <c r="T70" s="680"/>
      <c r="U70" s="680"/>
      <c r="V70" s="680"/>
      <c r="W70" s="680"/>
      <c r="X70" s="680"/>
      <c r="Y70" s="680"/>
      <c r="Z70" s="680"/>
      <c r="AA70" s="680"/>
      <c r="AB70" s="680"/>
      <c r="AC70" s="680"/>
      <c r="AD70" s="680"/>
      <c r="AE70" s="680"/>
      <c r="AF70" s="680"/>
      <c r="AG70" s="680"/>
      <c r="AH70" s="680"/>
      <c r="AI70" s="680"/>
      <c r="AJ70" s="680"/>
      <c r="AK70" s="680"/>
      <c r="AL70" s="680"/>
      <c r="AM70" s="680"/>
      <c r="AN70" s="680"/>
      <c r="AO70" s="680"/>
      <c r="AP70" s="680"/>
      <c r="AQ70" s="680"/>
    </row>
    <row r="71" spans="1:43">
      <c r="A71" s="680"/>
      <c r="B71" s="680"/>
      <c r="C71" s="680"/>
      <c r="D71" s="680"/>
      <c r="E71" s="680"/>
      <c r="F71" s="680"/>
      <c r="G71" s="680"/>
      <c r="H71" s="680"/>
      <c r="I71" s="680"/>
      <c r="J71" s="680"/>
      <c r="K71" s="680"/>
      <c r="L71" s="680"/>
      <c r="M71" s="680"/>
      <c r="N71" s="680"/>
      <c r="O71" s="680"/>
      <c r="P71" s="680"/>
      <c r="Q71" s="680"/>
      <c r="R71" s="680"/>
      <c r="S71" s="680"/>
      <c r="T71" s="680"/>
      <c r="U71" s="680"/>
      <c r="V71" s="680"/>
      <c r="W71" s="680"/>
      <c r="X71" s="680"/>
      <c r="Y71" s="680"/>
      <c r="Z71" s="680"/>
      <c r="AA71" s="680"/>
      <c r="AB71" s="680"/>
      <c r="AC71" s="680"/>
      <c r="AD71" s="680"/>
      <c r="AE71" s="680"/>
      <c r="AF71" s="680"/>
      <c r="AG71" s="680"/>
      <c r="AH71" s="680"/>
      <c r="AI71" s="680"/>
      <c r="AJ71" s="680"/>
      <c r="AK71" s="680"/>
      <c r="AL71" s="680"/>
      <c r="AM71" s="680"/>
      <c r="AN71" s="680"/>
      <c r="AO71" s="680"/>
      <c r="AP71" s="680"/>
      <c r="AQ71" s="680"/>
    </row>
    <row r="72" spans="1:43">
      <c r="A72" s="680"/>
      <c r="B72" s="680"/>
      <c r="C72" s="680"/>
      <c r="D72" s="680"/>
      <c r="E72" s="680"/>
      <c r="F72" s="680"/>
      <c r="G72" s="680"/>
      <c r="H72" s="680"/>
      <c r="I72" s="680"/>
      <c r="J72" s="680"/>
      <c r="K72" s="680"/>
      <c r="L72" s="680"/>
      <c r="M72" s="680"/>
      <c r="N72" s="680"/>
      <c r="O72" s="680"/>
      <c r="P72" s="680"/>
      <c r="Q72" s="680"/>
      <c r="R72" s="680"/>
      <c r="S72" s="680"/>
      <c r="T72" s="680"/>
      <c r="U72" s="680"/>
      <c r="V72" s="680"/>
      <c r="W72" s="680"/>
      <c r="X72" s="680"/>
      <c r="Y72" s="680"/>
      <c r="Z72" s="680"/>
      <c r="AA72" s="680"/>
      <c r="AB72" s="680"/>
      <c r="AC72" s="680"/>
      <c r="AD72" s="680"/>
      <c r="AE72" s="680"/>
      <c r="AF72" s="680"/>
      <c r="AG72" s="680"/>
      <c r="AH72" s="680"/>
      <c r="AI72" s="680"/>
      <c r="AJ72" s="680"/>
      <c r="AK72" s="680"/>
      <c r="AL72" s="680"/>
      <c r="AM72" s="680"/>
      <c r="AN72" s="680"/>
      <c r="AO72" s="680"/>
      <c r="AP72" s="680"/>
      <c r="AQ72" s="680"/>
    </row>
    <row r="73" spans="1:43">
      <c r="A73" s="680"/>
      <c r="B73" s="680"/>
      <c r="C73" s="680"/>
      <c r="D73" s="680"/>
      <c r="E73" s="680"/>
      <c r="F73" s="680"/>
      <c r="G73" s="680"/>
      <c r="H73" s="680"/>
      <c r="I73" s="680"/>
      <c r="J73" s="680"/>
      <c r="K73" s="680"/>
      <c r="L73" s="680"/>
      <c r="M73" s="680"/>
      <c r="N73" s="680"/>
      <c r="O73" s="680"/>
      <c r="P73" s="680"/>
      <c r="Q73" s="680"/>
      <c r="R73" s="680"/>
      <c r="S73" s="680"/>
      <c r="T73" s="680"/>
      <c r="U73" s="680"/>
      <c r="V73" s="680"/>
      <c r="W73" s="680"/>
      <c r="X73" s="680"/>
      <c r="Y73" s="680"/>
      <c r="Z73" s="680"/>
      <c r="AA73" s="680"/>
      <c r="AB73" s="680"/>
      <c r="AC73" s="680"/>
      <c r="AD73" s="680"/>
      <c r="AE73" s="680"/>
      <c r="AF73" s="680"/>
      <c r="AG73" s="680"/>
      <c r="AH73" s="680"/>
      <c r="AI73" s="680"/>
      <c r="AJ73" s="680"/>
      <c r="AK73" s="680"/>
      <c r="AL73" s="680"/>
      <c r="AM73" s="680"/>
      <c r="AN73" s="680"/>
      <c r="AO73" s="680"/>
      <c r="AP73" s="680"/>
      <c r="AQ73" s="680"/>
    </row>
    <row r="74" spans="1:43">
      <c r="A74" s="680"/>
      <c r="B74" s="680"/>
      <c r="C74" s="680"/>
      <c r="D74" s="680"/>
      <c r="E74" s="680"/>
      <c r="F74" s="680"/>
      <c r="G74" s="680"/>
      <c r="H74" s="680"/>
      <c r="I74" s="680"/>
      <c r="J74" s="680"/>
      <c r="K74" s="680"/>
      <c r="L74" s="680"/>
      <c r="M74" s="680"/>
      <c r="N74" s="680"/>
      <c r="O74" s="680"/>
      <c r="P74" s="680"/>
      <c r="Q74" s="680"/>
      <c r="R74" s="680"/>
      <c r="S74" s="680"/>
      <c r="T74" s="680"/>
      <c r="U74" s="680"/>
      <c r="V74" s="680"/>
      <c r="W74" s="680"/>
      <c r="X74" s="680"/>
      <c r="Y74" s="680"/>
      <c r="Z74" s="680"/>
      <c r="AA74" s="680"/>
      <c r="AB74" s="680"/>
      <c r="AC74" s="680"/>
      <c r="AD74" s="680"/>
      <c r="AE74" s="680"/>
      <c r="AF74" s="680"/>
      <c r="AG74" s="680"/>
      <c r="AH74" s="680"/>
      <c r="AI74" s="680"/>
      <c r="AJ74" s="680"/>
      <c r="AK74" s="680"/>
      <c r="AL74" s="680"/>
      <c r="AM74" s="680"/>
      <c r="AN74" s="680"/>
      <c r="AO74" s="680"/>
      <c r="AP74" s="680"/>
      <c r="AQ74" s="680"/>
    </row>
    <row r="75" spans="1:43">
      <c r="A75" s="680"/>
      <c r="B75" s="680"/>
      <c r="C75" s="680"/>
      <c r="D75" s="680"/>
      <c r="E75" s="680"/>
      <c r="F75" s="680"/>
      <c r="G75" s="680"/>
      <c r="H75" s="680"/>
      <c r="I75" s="680"/>
      <c r="J75" s="680"/>
      <c r="K75" s="680"/>
      <c r="L75" s="680"/>
      <c r="M75" s="680"/>
      <c r="N75" s="680"/>
      <c r="O75" s="680"/>
      <c r="P75" s="680"/>
      <c r="Q75" s="680"/>
      <c r="R75" s="680"/>
      <c r="S75" s="680"/>
      <c r="T75" s="680"/>
      <c r="U75" s="680"/>
      <c r="V75" s="680"/>
      <c r="W75" s="680"/>
      <c r="X75" s="680"/>
      <c r="Y75" s="680"/>
      <c r="Z75" s="680"/>
      <c r="AA75" s="680"/>
      <c r="AB75" s="680"/>
      <c r="AC75" s="680"/>
      <c r="AD75" s="680"/>
      <c r="AE75" s="680"/>
      <c r="AF75" s="680"/>
      <c r="AG75" s="680"/>
      <c r="AH75" s="680"/>
      <c r="AI75" s="680"/>
      <c r="AJ75" s="680"/>
      <c r="AK75" s="680"/>
      <c r="AL75" s="680"/>
      <c r="AM75" s="680"/>
      <c r="AN75" s="680"/>
      <c r="AO75" s="680"/>
      <c r="AP75" s="680"/>
      <c r="AQ75" s="680"/>
    </row>
    <row r="76" spans="1:43">
      <c r="A76" s="680"/>
      <c r="B76" s="680"/>
      <c r="C76" s="680"/>
      <c r="D76" s="680"/>
      <c r="E76" s="680"/>
      <c r="F76" s="680"/>
      <c r="G76" s="680"/>
      <c r="H76" s="680"/>
      <c r="I76" s="680"/>
      <c r="J76" s="680"/>
      <c r="K76" s="680"/>
      <c r="L76" s="680"/>
      <c r="M76" s="680"/>
      <c r="N76" s="680"/>
      <c r="O76" s="680"/>
      <c r="P76" s="680"/>
      <c r="Q76" s="680"/>
      <c r="R76" s="680"/>
      <c r="S76" s="680"/>
      <c r="T76" s="680"/>
      <c r="U76" s="680"/>
      <c r="V76" s="680"/>
      <c r="W76" s="680"/>
      <c r="X76" s="680"/>
      <c r="Y76" s="680"/>
      <c r="Z76" s="680"/>
      <c r="AA76" s="680"/>
      <c r="AB76" s="680"/>
      <c r="AC76" s="680"/>
      <c r="AD76" s="680"/>
      <c r="AE76" s="680"/>
      <c r="AF76" s="680"/>
      <c r="AG76" s="680"/>
      <c r="AH76" s="680"/>
      <c r="AI76" s="680"/>
      <c r="AJ76" s="680"/>
      <c r="AK76" s="680"/>
      <c r="AL76" s="680"/>
      <c r="AM76" s="680"/>
      <c r="AN76" s="680"/>
      <c r="AO76" s="680"/>
      <c r="AP76" s="680"/>
      <c r="AQ76" s="680"/>
    </row>
    <row r="77" spans="1:43">
      <c r="A77" s="680"/>
      <c r="B77" s="680"/>
      <c r="C77" s="680"/>
      <c r="D77" s="680"/>
      <c r="E77" s="680"/>
      <c r="F77" s="680"/>
      <c r="G77" s="680"/>
      <c r="H77" s="680"/>
      <c r="I77" s="680"/>
      <c r="J77" s="680"/>
      <c r="K77" s="680"/>
      <c r="L77" s="680"/>
      <c r="M77" s="680"/>
      <c r="N77" s="680"/>
      <c r="O77" s="680"/>
      <c r="P77" s="680"/>
      <c r="Q77" s="680"/>
      <c r="R77" s="680"/>
      <c r="S77" s="680"/>
      <c r="T77" s="680"/>
      <c r="U77" s="680"/>
      <c r="V77" s="680"/>
      <c r="W77" s="680"/>
      <c r="X77" s="680"/>
      <c r="Y77" s="680"/>
      <c r="Z77" s="680"/>
      <c r="AA77" s="680"/>
      <c r="AB77" s="680"/>
      <c r="AC77" s="680"/>
      <c r="AD77" s="680"/>
      <c r="AE77" s="680"/>
      <c r="AF77" s="680"/>
      <c r="AG77" s="680"/>
      <c r="AH77" s="680"/>
      <c r="AI77" s="680"/>
      <c r="AJ77" s="680"/>
      <c r="AK77" s="680"/>
      <c r="AL77" s="680"/>
      <c r="AM77" s="680"/>
      <c r="AN77" s="680"/>
      <c r="AO77" s="680"/>
      <c r="AP77" s="680"/>
      <c r="AQ77" s="680"/>
    </row>
    <row r="78" spans="1:43">
      <c r="A78" s="680"/>
      <c r="B78" s="680"/>
      <c r="C78" s="680"/>
      <c r="D78" s="680"/>
      <c r="E78" s="680"/>
      <c r="F78" s="680"/>
      <c r="G78" s="680"/>
      <c r="H78" s="680"/>
      <c r="I78" s="680"/>
      <c r="J78" s="680"/>
      <c r="K78" s="680"/>
      <c r="L78" s="680"/>
      <c r="M78" s="680"/>
      <c r="N78" s="680"/>
      <c r="O78" s="680"/>
      <c r="P78" s="680"/>
      <c r="Q78" s="680"/>
      <c r="R78" s="680"/>
      <c r="S78" s="680"/>
      <c r="T78" s="680"/>
      <c r="U78" s="680"/>
      <c r="V78" s="680"/>
      <c r="W78" s="680"/>
      <c r="X78" s="680"/>
      <c r="Y78" s="680"/>
      <c r="Z78" s="680"/>
      <c r="AA78" s="680"/>
      <c r="AB78" s="680"/>
      <c r="AC78" s="680"/>
      <c r="AD78" s="680"/>
      <c r="AE78" s="680"/>
      <c r="AF78" s="680"/>
      <c r="AG78" s="680"/>
      <c r="AH78" s="680"/>
      <c r="AI78" s="680"/>
      <c r="AJ78" s="680"/>
      <c r="AK78" s="680"/>
      <c r="AL78" s="680"/>
      <c r="AM78" s="680"/>
      <c r="AN78" s="680"/>
      <c r="AO78" s="680"/>
      <c r="AP78" s="680"/>
      <c r="AQ78" s="680"/>
    </row>
    <row r="79" spans="1:43">
      <c r="A79" s="680"/>
      <c r="B79" s="680"/>
      <c r="C79" s="680"/>
      <c r="D79" s="680"/>
      <c r="E79" s="680"/>
      <c r="F79" s="680"/>
      <c r="G79" s="680"/>
      <c r="H79" s="680"/>
      <c r="I79" s="680"/>
      <c r="J79" s="680"/>
      <c r="K79" s="680"/>
      <c r="L79" s="680"/>
      <c r="M79" s="680"/>
      <c r="N79" s="680"/>
      <c r="O79" s="680"/>
      <c r="P79" s="680"/>
      <c r="Q79" s="680"/>
      <c r="R79" s="680"/>
      <c r="S79" s="680"/>
      <c r="T79" s="680"/>
      <c r="U79" s="680"/>
      <c r="V79" s="680"/>
      <c r="W79" s="680"/>
      <c r="X79" s="680"/>
      <c r="Y79" s="680"/>
      <c r="Z79" s="680"/>
      <c r="AA79" s="680"/>
      <c r="AB79" s="680"/>
      <c r="AC79" s="680"/>
      <c r="AD79" s="680"/>
      <c r="AE79" s="680"/>
      <c r="AF79" s="680"/>
      <c r="AG79" s="680"/>
      <c r="AH79" s="680"/>
      <c r="AI79" s="680"/>
      <c r="AJ79" s="680"/>
      <c r="AK79" s="680"/>
      <c r="AL79" s="680"/>
      <c r="AM79" s="680"/>
      <c r="AN79" s="680"/>
      <c r="AO79" s="680"/>
      <c r="AP79" s="680"/>
      <c r="AQ79" s="680"/>
    </row>
    <row r="80" spans="1:43">
      <c r="A80" s="680"/>
      <c r="B80" s="680"/>
      <c r="C80" s="680"/>
      <c r="D80" s="680"/>
      <c r="E80" s="680"/>
      <c r="F80" s="680"/>
      <c r="G80" s="680"/>
      <c r="H80" s="680"/>
      <c r="I80" s="680"/>
      <c r="J80" s="680"/>
      <c r="K80" s="680"/>
      <c r="L80" s="680"/>
      <c r="M80" s="680"/>
      <c r="N80" s="680"/>
      <c r="O80" s="680"/>
      <c r="P80" s="680"/>
      <c r="Q80" s="680"/>
      <c r="R80" s="680"/>
      <c r="S80" s="680"/>
      <c r="T80" s="680"/>
      <c r="U80" s="680"/>
      <c r="V80" s="680"/>
      <c r="W80" s="680"/>
      <c r="X80" s="680"/>
      <c r="Y80" s="680"/>
      <c r="Z80" s="680"/>
      <c r="AA80" s="680"/>
      <c r="AB80" s="680"/>
      <c r="AC80" s="680"/>
      <c r="AD80" s="680"/>
      <c r="AE80" s="680"/>
      <c r="AF80" s="680"/>
      <c r="AG80" s="680"/>
      <c r="AH80" s="680"/>
      <c r="AI80" s="680"/>
      <c r="AJ80" s="680"/>
      <c r="AK80" s="680"/>
      <c r="AL80" s="680"/>
      <c r="AM80" s="680"/>
      <c r="AN80" s="680"/>
      <c r="AO80" s="680"/>
      <c r="AP80" s="680"/>
      <c r="AQ80" s="680"/>
    </row>
    <row r="81" spans="1:43">
      <c r="A81" s="680"/>
      <c r="B81" s="680"/>
      <c r="C81" s="680"/>
      <c r="D81" s="680"/>
      <c r="E81" s="680"/>
      <c r="F81" s="680"/>
      <c r="G81" s="680"/>
      <c r="H81" s="680"/>
      <c r="I81" s="680"/>
      <c r="J81" s="680"/>
      <c r="K81" s="680"/>
      <c r="L81" s="680"/>
      <c r="M81" s="680"/>
      <c r="N81" s="680"/>
      <c r="O81" s="680"/>
      <c r="P81" s="680"/>
      <c r="Q81" s="680"/>
      <c r="R81" s="680"/>
      <c r="S81" s="680"/>
      <c r="T81" s="680"/>
      <c r="U81" s="680"/>
      <c r="V81" s="680"/>
      <c r="W81" s="680"/>
      <c r="X81" s="680"/>
      <c r="Y81" s="680"/>
      <c r="Z81" s="680"/>
      <c r="AA81" s="680"/>
      <c r="AB81" s="680"/>
      <c r="AC81" s="680"/>
      <c r="AD81" s="680"/>
      <c r="AE81" s="680"/>
      <c r="AF81" s="680"/>
      <c r="AG81" s="680"/>
      <c r="AH81" s="680"/>
      <c r="AI81" s="680"/>
      <c r="AJ81" s="680"/>
      <c r="AK81" s="680"/>
      <c r="AL81" s="680"/>
      <c r="AM81" s="680"/>
      <c r="AN81" s="680"/>
      <c r="AO81" s="680"/>
      <c r="AP81" s="680"/>
      <c r="AQ81" s="680"/>
    </row>
    <row r="82" spans="1:43">
      <c r="A82" s="680"/>
      <c r="B82" s="680"/>
      <c r="C82" s="680"/>
      <c r="D82" s="680"/>
      <c r="E82" s="680"/>
      <c r="F82" s="680"/>
      <c r="G82" s="680"/>
      <c r="H82" s="680"/>
      <c r="I82" s="680"/>
      <c r="J82" s="680"/>
      <c r="K82" s="680"/>
      <c r="L82" s="680"/>
      <c r="M82" s="680"/>
      <c r="N82" s="680"/>
      <c r="O82" s="680"/>
      <c r="P82" s="680"/>
      <c r="Q82" s="680"/>
      <c r="R82" s="680"/>
      <c r="S82" s="680"/>
      <c r="T82" s="680"/>
      <c r="U82" s="680"/>
      <c r="V82" s="680"/>
      <c r="W82" s="680"/>
      <c r="X82" s="680"/>
      <c r="Y82" s="680"/>
      <c r="Z82" s="680"/>
      <c r="AA82" s="680"/>
      <c r="AB82" s="680"/>
      <c r="AC82" s="680"/>
      <c r="AD82" s="680"/>
      <c r="AE82" s="680"/>
      <c r="AF82" s="680"/>
      <c r="AG82" s="680"/>
      <c r="AH82" s="680"/>
      <c r="AI82" s="680"/>
      <c r="AJ82" s="680"/>
      <c r="AK82" s="680"/>
      <c r="AL82" s="680"/>
      <c r="AM82" s="680"/>
      <c r="AN82" s="680"/>
      <c r="AO82" s="680"/>
      <c r="AP82" s="680"/>
      <c r="AQ82" s="680"/>
    </row>
    <row r="83" spans="1:43">
      <c r="A83" s="680"/>
      <c r="B83" s="680"/>
      <c r="C83" s="680"/>
      <c r="D83" s="680"/>
      <c r="E83" s="680"/>
      <c r="F83" s="680"/>
      <c r="G83" s="680"/>
      <c r="H83" s="680"/>
      <c r="I83" s="680"/>
      <c r="J83" s="680"/>
      <c r="K83" s="680"/>
      <c r="L83" s="680"/>
      <c r="M83" s="680"/>
      <c r="N83" s="680"/>
      <c r="O83" s="680"/>
      <c r="P83" s="680"/>
      <c r="Q83" s="680"/>
      <c r="R83" s="680"/>
      <c r="S83" s="680"/>
      <c r="T83" s="680"/>
      <c r="U83" s="680"/>
      <c r="V83" s="680"/>
      <c r="W83" s="680"/>
      <c r="X83" s="680"/>
      <c r="Y83" s="680"/>
      <c r="Z83" s="680"/>
      <c r="AA83" s="680"/>
      <c r="AB83" s="680"/>
      <c r="AC83" s="680"/>
      <c r="AD83" s="680"/>
      <c r="AE83" s="680"/>
      <c r="AF83" s="680"/>
      <c r="AG83" s="680"/>
      <c r="AH83" s="680"/>
      <c r="AI83" s="680"/>
      <c r="AJ83" s="680"/>
      <c r="AK83" s="680"/>
      <c r="AL83" s="680"/>
      <c r="AM83" s="680"/>
      <c r="AN83" s="680"/>
      <c r="AO83" s="680"/>
      <c r="AP83" s="680"/>
      <c r="AQ83" s="680"/>
    </row>
    <row r="84" spans="1:43">
      <c r="A84" s="680"/>
      <c r="B84" s="680"/>
      <c r="C84" s="680"/>
      <c r="D84" s="680"/>
      <c r="E84" s="680"/>
      <c r="F84" s="680"/>
      <c r="G84" s="680"/>
      <c r="H84" s="680"/>
      <c r="I84" s="680"/>
      <c r="J84" s="680"/>
      <c r="K84" s="680"/>
      <c r="L84" s="680"/>
      <c r="M84" s="680"/>
      <c r="N84" s="680"/>
      <c r="O84" s="680"/>
      <c r="P84" s="680"/>
      <c r="Q84" s="680"/>
      <c r="R84" s="680"/>
      <c r="S84" s="680"/>
      <c r="T84" s="680"/>
      <c r="U84" s="680"/>
      <c r="V84" s="680"/>
      <c r="W84" s="680"/>
      <c r="X84" s="680"/>
      <c r="Y84" s="680"/>
      <c r="Z84" s="680"/>
      <c r="AA84" s="680"/>
      <c r="AB84" s="680"/>
      <c r="AC84" s="680"/>
      <c r="AD84" s="680"/>
      <c r="AE84" s="680"/>
      <c r="AF84" s="680"/>
      <c r="AG84" s="680"/>
      <c r="AH84" s="680"/>
      <c r="AI84" s="680"/>
      <c r="AJ84" s="680"/>
      <c r="AK84" s="680"/>
      <c r="AL84" s="680"/>
      <c r="AM84" s="680"/>
      <c r="AN84" s="680"/>
      <c r="AO84" s="680"/>
      <c r="AP84" s="680"/>
      <c r="AQ84" s="680"/>
    </row>
    <row r="85" spans="1:43">
      <c r="A85" s="680"/>
      <c r="B85" s="680"/>
      <c r="C85" s="680"/>
      <c r="D85" s="680"/>
      <c r="E85" s="680"/>
      <c r="F85" s="680"/>
      <c r="G85" s="680"/>
      <c r="H85" s="680"/>
      <c r="I85" s="680"/>
      <c r="J85" s="680"/>
      <c r="K85" s="680"/>
      <c r="L85" s="680"/>
      <c r="M85" s="680"/>
      <c r="N85" s="680"/>
      <c r="O85" s="680"/>
      <c r="P85" s="680"/>
      <c r="Q85" s="680"/>
      <c r="R85" s="680"/>
      <c r="S85" s="680"/>
      <c r="T85" s="680"/>
      <c r="U85" s="680"/>
      <c r="V85" s="680"/>
      <c r="W85" s="680"/>
      <c r="X85" s="680"/>
      <c r="Y85" s="680"/>
      <c r="Z85" s="680"/>
      <c r="AA85" s="680"/>
      <c r="AB85" s="680"/>
      <c r="AC85" s="680"/>
      <c r="AD85" s="680"/>
      <c r="AE85" s="680"/>
      <c r="AF85" s="680"/>
      <c r="AG85" s="680"/>
      <c r="AH85" s="680"/>
      <c r="AI85" s="680"/>
      <c r="AJ85" s="680"/>
      <c r="AK85" s="680"/>
      <c r="AL85" s="680"/>
      <c r="AM85" s="680"/>
      <c r="AN85" s="680"/>
      <c r="AO85" s="680"/>
      <c r="AP85" s="680"/>
      <c r="AQ85" s="680"/>
    </row>
    <row r="86" spans="1:43">
      <c r="A86" s="680"/>
      <c r="B86" s="680"/>
      <c r="C86" s="680"/>
      <c r="D86" s="680"/>
      <c r="E86" s="680"/>
      <c r="F86" s="680"/>
      <c r="G86" s="680"/>
      <c r="H86" s="680"/>
      <c r="I86" s="680"/>
      <c r="J86" s="680"/>
      <c r="K86" s="680"/>
      <c r="L86" s="680"/>
      <c r="M86" s="680"/>
      <c r="N86" s="680"/>
      <c r="O86" s="680"/>
      <c r="P86" s="680"/>
      <c r="Q86" s="680"/>
      <c r="R86" s="680"/>
      <c r="S86" s="680"/>
      <c r="T86" s="680"/>
      <c r="U86" s="680"/>
      <c r="V86" s="680"/>
      <c r="W86" s="680"/>
      <c r="X86" s="680"/>
      <c r="Y86" s="680"/>
      <c r="Z86" s="680"/>
      <c r="AA86" s="680"/>
      <c r="AB86" s="680"/>
      <c r="AC86" s="680"/>
      <c r="AD86" s="680"/>
      <c r="AE86" s="680"/>
      <c r="AF86" s="680"/>
      <c r="AG86" s="680"/>
      <c r="AH86" s="680"/>
      <c r="AI86" s="680"/>
      <c r="AJ86" s="680"/>
      <c r="AK86" s="680"/>
      <c r="AL86" s="680"/>
      <c r="AM86" s="680"/>
      <c r="AN86" s="680"/>
      <c r="AO86" s="680"/>
      <c r="AP86" s="680"/>
      <c r="AQ86" s="680"/>
    </row>
    <row r="87" spans="1:43">
      <c r="A87" s="680"/>
      <c r="B87" s="680"/>
      <c r="C87" s="680"/>
      <c r="D87" s="680"/>
      <c r="E87" s="680"/>
      <c r="F87" s="680"/>
      <c r="G87" s="680"/>
      <c r="H87" s="680"/>
      <c r="I87" s="680"/>
      <c r="J87" s="680"/>
      <c r="K87" s="680"/>
      <c r="L87" s="680"/>
      <c r="M87" s="680"/>
      <c r="N87" s="680"/>
      <c r="O87" s="680"/>
      <c r="P87" s="680"/>
      <c r="Q87" s="680"/>
      <c r="R87" s="680"/>
      <c r="S87" s="680"/>
      <c r="T87" s="680"/>
      <c r="U87" s="680"/>
      <c r="V87" s="680"/>
      <c r="W87" s="680"/>
      <c r="X87" s="680"/>
      <c r="Y87" s="680"/>
      <c r="Z87" s="680"/>
      <c r="AA87" s="680"/>
      <c r="AB87" s="680"/>
      <c r="AC87" s="680"/>
      <c r="AD87" s="680"/>
      <c r="AE87" s="680"/>
      <c r="AF87" s="680"/>
      <c r="AG87" s="680"/>
      <c r="AH87" s="680"/>
      <c r="AI87" s="680"/>
      <c r="AJ87" s="680"/>
      <c r="AK87" s="680"/>
      <c r="AL87" s="680"/>
      <c r="AM87" s="680"/>
      <c r="AN87" s="680"/>
      <c r="AO87" s="680"/>
      <c r="AP87" s="680"/>
      <c r="AQ87" s="680"/>
    </row>
    <row r="88" spans="1:43">
      <c r="A88" s="680"/>
      <c r="B88" s="680"/>
      <c r="C88" s="680"/>
      <c r="D88" s="680"/>
      <c r="E88" s="680"/>
      <c r="F88" s="680"/>
      <c r="G88" s="680"/>
      <c r="H88" s="680"/>
      <c r="I88" s="680"/>
      <c r="J88" s="680"/>
      <c r="K88" s="680"/>
      <c r="L88" s="680"/>
      <c r="M88" s="680"/>
      <c r="N88" s="680"/>
      <c r="O88" s="680"/>
      <c r="P88" s="680"/>
      <c r="Q88" s="680"/>
      <c r="R88" s="680"/>
      <c r="S88" s="680"/>
      <c r="T88" s="680"/>
      <c r="U88" s="680"/>
      <c r="V88" s="680"/>
      <c r="W88" s="680"/>
      <c r="X88" s="680"/>
      <c r="Y88" s="680"/>
      <c r="Z88" s="680"/>
      <c r="AA88" s="680"/>
      <c r="AB88" s="680"/>
      <c r="AC88" s="680"/>
      <c r="AD88" s="680"/>
      <c r="AE88" s="680"/>
      <c r="AF88" s="680"/>
      <c r="AG88" s="680"/>
      <c r="AH88" s="680"/>
      <c r="AI88" s="680"/>
      <c r="AJ88" s="680"/>
      <c r="AK88" s="680"/>
      <c r="AL88" s="680"/>
      <c r="AM88" s="680"/>
      <c r="AN88" s="680"/>
      <c r="AO88" s="680"/>
      <c r="AP88" s="680"/>
      <c r="AQ88" s="680"/>
    </row>
    <row r="89" spans="1:43">
      <c r="A89" s="680"/>
      <c r="B89" s="680"/>
      <c r="C89" s="680"/>
      <c r="D89" s="680"/>
      <c r="E89" s="680"/>
      <c r="F89" s="680"/>
      <c r="G89" s="680"/>
      <c r="H89" s="680"/>
      <c r="I89" s="680"/>
      <c r="J89" s="680"/>
      <c r="K89" s="680"/>
      <c r="L89" s="680"/>
      <c r="M89" s="680"/>
      <c r="N89" s="680"/>
      <c r="O89" s="680"/>
      <c r="P89" s="680"/>
      <c r="Q89" s="680"/>
      <c r="R89" s="680"/>
      <c r="S89" s="680"/>
      <c r="T89" s="680"/>
      <c r="U89" s="680"/>
      <c r="V89" s="680"/>
      <c r="W89" s="680"/>
      <c r="X89" s="680"/>
      <c r="Y89" s="680"/>
      <c r="Z89" s="680"/>
      <c r="AA89" s="680"/>
      <c r="AB89" s="680"/>
      <c r="AC89" s="680"/>
      <c r="AD89" s="680"/>
      <c r="AE89" s="680"/>
      <c r="AF89" s="680"/>
      <c r="AG89" s="680"/>
      <c r="AH89" s="680"/>
      <c r="AI89" s="680"/>
      <c r="AJ89" s="680"/>
      <c r="AK89" s="680"/>
      <c r="AL89" s="680"/>
      <c r="AM89" s="680"/>
      <c r="AN89" s="680"/>
      <c r="AO89" s="680"/>
      <c r="AP89" s="680"/>
      <c r="AQ89" s="680"/>
    </row>
    <row r="90" spans="1:43">
      <c r="A90" s="680"/>
      <c r="B90" s="680"/>
      <c r="C90" s="680"/>
      <c r="D90" s="680"/>
      <c r="E90" s="680"/>
      <c r="F90" s="680"/>
      <c r="G90" s="680"/>
      <c r="H90" s="680"/>
      <c r="I90" s="680"/>
      <c r="J90" s="680"/>
      <c r="K90" s="680"/>
      <c r="L90" s="680"/>
      <c r="M90" s="680"/>
      <c r="N90" s="680"/>
      <c r="O90" s="680"/>
      <c r="P90" s="680"/>
      <c r="Q90" s="680"/>
      <c r="R90" s="680"/>
      <c r="S90" s="680"/>
      <c r="T90" s="680"/>
      <c r="U90" s="680"/>
      <c r="V90" s="680"/>
      <c r="W90" s="680"/>
      <c r="X90" s="680"/>
      <c r="Y90" s="680"/>
      <c r="Z90" s="680"/>
      <c r="AA90" s="680"/>
      <c r="AB90" s="680"/>
      <c r="AC90" s="680"/>
      <c r="AD90" s="680"/>
      <c r="AE90" s="680"/>
      <c r="AF90" s="680"/>
      <c r="AG90" s="680"/>
      <c r="AH90" s="680"/>
      <c r="AI90" s="680"/>
      <c r="AJ90" s="680"/>
      <c r="AK90" s="680"/>
      <c r="AL90" s="680"/>
      <c r="AM90" s="680"/>
      <c r="AN90" s="680"/>
      <c r="AO90" s="680"/>
      <c r="AP90" s="680"/>
      <c r="AQ90" s="680"/>
    </row>
    <row r="91" spans="1:43">
      <c r="A91" s="680"/>
      <c r="B91" s="680"/>
      <c r="C91" s="680"/>
      <c r="D91" s="680"/>
      <c r="E91" s="680"/>
      <c r="F91" s="680"/>
      <c r="G91" s="680"/>
      <c r="H91" s="680"/>
      <c r="I91" s="680"/>
      <c r="J91" s="680"/>
      <c r="K91" s="680"/>
      <c r="L91" s="680"/>
      <c r="M91" s="680"/>
      <c r="N91" s="680"/>
      <c r="O91" s="680"/>
      <c r="P91" s="680"/>
      <c r="Q91" s="680"/>
      <c r="R91" s="680"/>
      <c r="S91" s="680"/>
      <c r="T91" s="680"/>
      <c r="U91" s="680"/>
      <c r="V91" s="680"/>
      <c r="W91" s="680"/>
      <c r="X91" s="680"/>
      <c r="Y91" s="680"/>
      <c r="Z91" s="680"/>
      <c r="AA91" s="680"/>
      <c r="AB91" s="680"/>
      <c r="AC91" s="680"/>
      <c r="AD91" s="680"/>
      <c r="AE91" s="680"/>
      <c r="AF91" s="680"/>
      <c r="AG91" s="680"/>
      <c r="AH91" s="680"/>
      <c r="AI91" s="680"/>
      <c r="AJ91" s="680"/>
      <c r="AK91" s="680"/>
      <c r="AL91" s="680"/>
      <c r="AM91" s="680"/>
      <c r="AN91" s="680"/>
      <c r="AO91" s="680"/>
      <c r="AP91" s="680"/>
      <c r="AQ91" s="680"/>
    </row>
    <row r="92" spans="1:43">
      <c r="A92" s="680"/>
      <c r="B92" s="680"/>
      <c r="C92" s="680"/>
      <c r="D92" s="680"/>
      <c r="E92" s="680"/>
      <c r="F92" s="680"/>
      <c r="G92" s="680"/>
      <c r="H92" s="680"/>
      <c r="I92" s="680"/>
      <c r="J92" s="680"/>
      <c r="K92" s="680"/>
      <c r="L92" s="680"/>
      <c r="M92" s="680"/>
      <c r="N92" s="680"/>
      <c r="O92" s="680"/>
      <c r="P92" s="680"/>
      <c r="Q92" s="680"/>
      <c r="R92" s="680"/>
      <c r="S92" s="680"/>
      <c r="T92" s="680"/>
      <c r="U92" s="680"/>
      <c r="V92" s="680"/>
      <c r="W92" s="680"/>
      <c r="X92" s="680"/>
      <c r="Y92" s="680"/>
      <c r="Z92" s="680"/>
      <c r="AA92" s="680"/>
      <c r="AB92" s="680"/>
      <c r="AC92" s="680"/>
      <c r="AD92" s="680"/>
      <c r="AE92" s="680"/>
      <c r="AF92" s="680"/>
      <c r="AG92" s="680"/>
      <c r="AH92" s="680"/>
      <c r="AI92" s="680"/>
      <c r="AJ92" s="680"/>
      <c r="AK92" s="680"/>
      <c r="AL92" s="680"/>
      <c r="AM92" s="680"/>
      <c r="AN92" s="680"/>
      <c r="AO92" s="680"/>
      <c r="AP92" s="680"/>
      <c r="AQ92" s="680"/>
    </row>
  </sheetData>
  <phoneticPr fontId="49" type="noConversion"/>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AX51"/>
  <sheetViews>
    <sheetView workbookViewId="0">
      <pane ySplit="6" topLeftCell="A7" activePane="bottomLeft" state="frozen"/>
      <selection pane="bottomLeft" activeCell="C24" sqref="C24"/>
    </sheetView>
  </sheetViews>
  <sheetFormatPr baseColWidth="10" defaultColWidth="8.7109375" defaultRowHeight="13" x14ac:dyDescent="0"/>
  <cols>
    <col min="3" max="3" width="16.140625" customWidth="1"/>
    <col min="4" max="4" width="9.5703125" customWidth="1"/>
    <col min="11" max="11" width="14.28515625" customWidth="1"/>
    <col min="12" max="12" width="2.7109375" customWidth="1"/>
    <col min="13" max="20" width="9.140625" hidden="1" customWidth="1"/>
    <col min="21" max="21" width="2.7109375" hidden="1" customWidth="1"/>
    <col min="22" max="29" width="9.140625" hidden="1" customWidth="1"/>
    <col min="30" max="30" width="2.7109375" hidden="1" customWidth="1"/>
    <col min="31" max="38" width="9.140625" hidden="1" customWidth="1"/>
    <col min="39" max="39" width="2.42578125" hidden="1" customWidth="1"/>
    <col min="40" max="40" width="5.28515625" customWidth="1"/>
    <col min="48" max="48" width="16.7109375" customWidth="1"/>
  </cols>
  <sheetData>
    <row r="1" spans="1:50">
      <c r="A1" s="679" t="str">
        <f ca="1">CELL("filename",A1)</f>
        <v>NWCLM04072996:Users:eric.ward:Documents:NCEAS-covariation:data:herring:[PWS_ASA_2014_FINAL.xlsm]Age 3 recruit forecast mean</v>
      </c>
      <c r="B1" s="680"/>
      <c r="C1" s="680"/>
      <c r="D1" s="680"/>
      <c r="E1" s="680"/>
      <c r="F1" s="680"/>
      <c r="G1" s="680"/>
      <c r="H1" s="680"/>
      <c r="I1" s="680"/>
      <c r="J1" s="680"/>
      <c r="K1" s="680"/>
      <c r="L1" s="680"/>
      <c r="M1" s="680"/>
      <c r="N1" s="680"/>
      <c r="O1" s="680"/>
      <c r="P1" s="680"/>
      <c r="Q1" s="680"/>
      <c r="R1" s="680"/>
      <c r="S1" s="680"/>
      <c r="T1" s="680"/>
      <c r="U1" s="680"/>
      <c r="V1" s="680"/>
      <c r="W1" s="680"/>
      <c r="X1" s="680"/>
      <c r="Y1" s="680"/>
      <c r="Z1" s="680"/>
      <c r="AA1" s="680"/>
      <c r="AB1" s="680"/>
      <c r="AC1" s="680"/>
      <c r="AD1" s="680"/>
      <c r="AE1" s="680"/>
      <c r="AF1" s="680"/>
      <c r="AG1" s="680"/>
      <c r="AH1" s="680"/>
      <c r="AI1" s="680"/>
      <c r="AJ1" s="680"/>
      <c r="AK1" s="680"/>
      <c r="AL1" s="680"/>
      <c r="AM1" s="680"/>
      <c r="AN1" s="680"/>
      <c r="AO1" s="680"/>
      <c r="AP1" s="680"/>
      <c r="AQ1" s="680"/>
      <c r="AR1" s="680"/>
      <c r="AS1" s="680"/>
      <c r="AT1" s="680"/>
      <c r="AU1" s="680"/>
      <c r="AV1" s="680"/>
      <c r="AW1" s="680"/>
      <c r="AX1" s="680"/>
    </row>
    <row r="2" spans="1:50">
      <c r="A2" s="680"/>
      <c r="B2" s="680"/>
      <c r="C2" s="680"/>
      <c r="D2" s="680"/>
      <c r="E2" s="680"/>
      <c r="F2" s="680"/>
      <c r="G2" s="680"/>
      <c r="H2" s="680"/>
      <c r="I2" s="680"/>
      <c r="J2" s="680"/>
      <c r="K2" s="680"/>
      <c r="L2" s="680"/>
      <c r="M2" s="680"/>
      <c r="N2" s="680"/>
      <c r="O2" s="680"/>
      <c r="P2" s="680"/>
      <c r="Q2" s="680"/>
      <c r="R2" s="680"/>
      <c r="S2" s="680"/>
      <c r="T2" s="680"/>
      <c r="U2" s="680"/>
      <c r="V2" s="680"/>
      <c r="W2" s="680"/>
      <c r="X2" s="680"/>
      <c r="Y2" s="680"/>
      <c r="Z2" s="680"/>
      <c r="AA2" s="680"/>
      <c r="AB2" s="680"/>
      <c r="AC2" s="680"/>
      <c r="AD2" s="680"/>
      <c r="AE2" s="680"/>
      <c r="AF2" s="680"/>
      <c r="AG2" s="680"/>
      <c r="AH2" s="680"/>
      <c r="AI2" s="680"/>
      <c r="AJ2" s="680"/>
      <c r="AK2" s="680"/>
      <c r="AL2" s="680"/>
      <c r="AM2" s="680"/>
      <c r="AN2" s="680"/>
      <c r="AO2" s="680"/>
      <c r="AP2" s="680"/>
      <c r="AQ2" s="680"/>
      <c r="AR2" s="680"/>
      <c r="AS2" s="680"/>
      <c r="AT2" s="680"/>
      <c r="AU2" s="680"/>
      <c r="AV2" s="680"/>
      <c r="AW2" s="680"/>
      <c r="AX2" s="680"/>
    </row>
    <row r="3" spans="1:50" ht="18">
      <c r="A3" s="1182" t="s">
        <v>402</v>
      </c>
      <c r="B3" s="680"/>
      <c r="C3" s="680"/>
      <c r="D3" s="680"/>
      <c r="E3" s="680"/>
      <c r="F3" s="680"/>
      <c r="G3" s="680"/>
      <c r="H3" s="680"/>
      <c r="I3" s="680"/>
      <c r="J3" s="680"/>
      <c r="K3" s="680"/>
      <c r="L3" s="680"/>
      <c r="M3" s="680"/>
      <c r="N3" s="680"/>
      <c r="O3" s="680"/>
      <c r="P3" s="680"/>
      <c r="Q3" s="680"/>
      <c r="R3" s="680"/>
      <c r="S3" s="680"/>
      <c r="T3" s="680"/>
      <c r="U3" s="680"/>
      <c r="V3" s="680"/>
      <c r="W3" s="680"/>
      <c r="X3" s="680"/>
      <c r="Y3" s="680"/>
      <c r="Z3" s="680"/>
      <c r="AA3" s="680"/>
      <c r="AB3" s="680"/>
      <c r="AC3" s="680"/>
      <c r="AD3" s="680"/>
      <c r="AE3" s="680"/>
      <c r="AF3" s="680"/>
      <c r="AG3" s="680"/>
      <c r="AH3" s="680"/>
      <c r="AI3" s="680"/>
      <c r="AJ3" s="680"/>
      <c r="AK3" s="680"/>
      <c r="AL3" s="680"/>
      <c r="AM3" s="680"/>
      <c r="AN3" s="680"/>
      <c r="AO3" s="680"/>
      <c r="AP3" s="680"/>
      <c r="AQ3" s="680"/>
      <c r="AR3" s="680"/>
      <c r="AS3" s="680"/>
      <c r="AT3" s="680"/>
      <c r="AU3" s="680"/>
      <c r="AV3" s="680"/>
      <c r="AW3" s="680"/>
      <c r="AX3" s="680"/>
    </row>
    <row r="4" spans="1:50">
      <c r="A4" s="680"/>
      <c r="B4" s="680"/>
      <c r="C4" s="680"/>
      <c r="D4" s="680"/>
      <c r="E4" s="680"/>
      <c r="F4" s="680"/>
      <c r="G4" s="680"/>
      <c r="H4" s="680"/>
      <c r="I4" s="680"/>
      <c r="J4" s="680"/>
      <c r="K4" s="680"/>
      <c r="L4" s="680"/>
      <c r="M4" s="680"/>
      <c r="N4" s="680"/>
      <c r="O4" s="680"/>
      <c r="P4" s="680"/>
      <c r="Q4" s="680"/>
      <c r="R4" s="680"/>
      <c r="S4" s="680"/>
      <c r="T4" s="680"/>
      <c r="U4" s="680"/>
      <c r="V4" s="680"/>
      <c r="W4" s="680"/>
      <c r="X4" s="680"/>
      <c r="Y4" s="680"/>
      <c r="Z4" s="680"/>
      <c r="AA4" s="680"/>
      <c r="AB4" s="680"/>
      <c r="AC4" s="680"/>
      <c r="AD4" s="680"/>
      <c r="AE4" s="680"/>
      <c r="AF4" s="680"/>
      <c r="AG4" s="680"/>
      <c r="AH4" s="680"/>
      <c r="AI4" s="680"/>
      <c r="AJ4" s="680"/>
      <c r="AK4" s="680"/>
      <c r="AL4" s="680"/>
      <c r="AM4" s="680"/>
      <c r="AN4" s="680"/>
      <c r="AO4" s="680"/>
      <c r="AP4" s="680"/>
      <c r="AQ4" s="680"/>
      <c r="AR4" s="680"/>
      <c r="AS4" s="680"/>
      <c r="AT4" s="680"/>
      <c r="AU4" s="680"/>
      <c r="AV4" s="680"/>
      <c r="AW4" s="680"/>
      <c r="AX4" s="680"/>
    </row>
    <row r="5" spans="1:50" ht="15">
      <c r="A5" s="1183" t="s">
        <v>379</v>
      </c>
      <c r="B5" s="1183" t="s">
        <v>378</v>
      </c>
      <c r="C5" s="1184" t="s">
        <v>388</v>
      </c>
      <c r="D5" s="1185"/>
      <c r="E5" s="1186" t="s">
        <v>527</v>
      </c>
      <c r="F5" s="1186"/>
      <c r="G5" s="1186"/>
      <c r="H5" s="1186"/>
      <c r="I5" s="1186"/>
      <c r="J5" s="1186"/>
      <c r="K5" s="1185" t="s">
        <v>413</v>
      </c>
      <c r="L5" s="683"/>
      <c r="M5" s="1187"/>
      <c r="N5" s="1186" t="s">
        <v>389</v>
      </c>
      <c r="O5" s="1187"/>
      <c r="P5" s="1187"/>
      <c r="Q5" s="1187"/>
      <c r="R5" s="1187"/>
      <c r="S5" s="1187"/>
      <c r="T5" s="683"/>
      <c r="U5" s="1188"/>
      <c r="V5" s="683"/>
      <c r="W5" s="1186" t="s">
        <v>390</v>
      </c>
      <c r="X5" s="1187"/>
      <c r="Y5" s="1187"/>
      <c r="Z5" s="1187"/>
      <c r="AA5" s="1187"/>
      <c r="AB5" s="1187"/>
      <c r="AC5" s="683"/>
      <c r="AD5" s="1189"/>
      <c r="AE5" s="1187"/>
      <c r="AF5" s="1186" t="s">
        <v>391</v>
      </c>
      <c r="AG5" s="1187"/>
      <c r="AH5" s="1187"/>
      <c r="AI5" s="1187"/>
      <c r="AJ5" s="1187"/>
      <c r="AK5" s="1187"/>
      <c r="AL5" s="680"/>
      <c r="AM5" s="680"/>
      <c r="AN5" s="682"/>
      <c r="AO5" s="1190"/>
      <c r="AP5" s="1186" t="s">
        <v>392</v>
      </c>
      <c r="AQ5" s="1187"/>
      <c r="AR5" s="1187"/>
      <c r="AS5" s="1187"/>
      <c r="AT5" s="1187"/>
      <c r="AU5" s="1187"/>
      <c r="AV5" s="680"/>
      <c r="AW5" s="680"/>
      <c r="AX5" s="680"/>
    </row>
    <row r="6" spans="1:50" ht="24">
      <c r="A6" s="1191" t="s">
        <v>133</v>
      </c>
      <c r="B6" s="1191" t="s">
        <v>133</v>
      </c>
      <c r="C6" s="1192" t="s">
        <v>131</v>
      </c>
      <c r="D6" s="1191" t="s">
        <v>393</v>
      </c>
      <c r="E6" s="1191" t="s">
        <v>394</v>
      </c>
      <c r="F6" s="1191" t="s">
        <v>395</v>
      </c>
      <c r="G6" s="1191" t="s">
        <v>396</v>
      </c>
      <c r="H6" s="1191" t="s">
        <v>397</v>
      </c>
      <c r="I6" s="1191" t="s">
        <v>398</v>
      </c>
      <c r="J6" s="1191" t="s">
        <v>399</v>
      </c>
      <c r="K6" s="1193" t="s">
        <v>414</v>
      </c>
      <c r="L6" s="1194"/>
      <c r="M6" s="1191" t="s">
        <v>393</v>
      </c>
      <c r="N6" s="1191" t="s">
        <v>394</v>
      </c>
      <c r="O6" s="1191" t="s">
        <v>395</v>
      </c>
      <c r="P6" s="1191" t="s">
        <v>396</v>
      </c>
      <c r="Q6" s="1191" t="s">
        <v>397</v>
      </c>
      <c r="R6" s="1191" t="s">
        <v>398</v>
      </c>
      <c r="S6" s="1191" t="s">
        <v>399</v>
      </c>
      <c r="T6" s="1193" t="s">
        <v>414</v>
      </c>
      <c r="U6" s="1191"/>
      <c r="V6" s="1185" t="s">
        <v>393</v>
      </c>
      <c r="W6" s="1191" t="s">
        <v>394</v>
      </c>
      <c r="X6" s="1191" t="s">
        <v>395</v>
      </c>
      <c r="Y6" s="1191" t="s">
        <v>396</v>
      </c>
      <c r="Z6" s="1191" t="s">
        <v>397</v>
      </c>
      <c r="AA6" s="1191" t="s">
        <v>398</v>
      </c>
      <c r="AB6" s="1191" t="s">
        <v>399</v>
      </c>
      <c r="AC6" s="1193" t="s">
        <v>414</v>
      </c>
      <c r="AD6" s="1191"/>
      <c r="AE6" s="1194" t="s">
        <v>393</v>
      </c>
      <c r="AF6" s="1194" t="s">
        <v>394</v>
      </c>
      <c r="AG6" s="1194" t="s">
        <v>395</v>
      </c>
      <c r="AH6" s="1194" t="s">
        <v>396</v>
      </c>
      <c r="AI6" s="1194" t="s">
        <v>397</v>
      </c>
      <c r="AJ6" s="1194" t="s">
        <v>398</v>
      </c>
      <c r="AK6" s="1194" t="s">
        <v>399</v>
      </c>
      <c r="AL6" s="1193" t="s">
        <v>414</v>
      </c>
      <c r="AM6" s="680"/>
      <c r="AN6" s="687"/>
      <c r="AO6" s="1191" t="s">
        <v>393</v>
      </c>
      <c r="AP6" s="1194" t="s">
        <v>394</v>
      </c>
      <c r="AQ6" s="1194" t="s">
        <v>395</v>
      </c>
      <c r="AR6" s="1194" t="s">
        <v>396</v>
      </c>
      <c r="AS6" s="1194" t="s">
        <v>397</v>
      </c>
      <c r="AT6" s="1194" t="s">
        <v>398</v>
      </c>
      <c r="AU6" s="1194" t="s">
        <v>399</v>
      </c>
      <c r="AV6" s="1193" t="s">
        <v>414</v>
      </c>
      <c r="AW6" s="680"/>
      <c r="AX6" s="680"/>
    </row>
    <row r="7" spans="1:50">
      <c r="A7" s="1195">
        <f>'Age 3 recruitment'!A9</f>
        <v>1977</v>
      </c>
      <c r="B7" s="1195">
        <f>'Age 3 recruitment'!B9</f>
        <v>1980</v>
      </c>
      <c r="C7" s="1196">
        <f>'Age 3 recruitment'!C9</f>
        <v>248.50123616420862</v>
      </c>
      <c r="D7" s="1197"/>
      <c r="E7" s="680"/>
      <c r="F7" s="680"/>
      <c r="G7" s="680"/>
      <c r="H7" s="680"/>
      <c r="I7" s="680"/>
      <c r="J7" s="680"/>
      <c r="K7" s="680"/>
      <c r="L7" s="680"/>
      <c r="M7" s="1198"/>
      <c r="N7" s="1198"/>
      <c r="O7" s="1198"/>
      <c r="P7" s="1198"/>
      <c r="Q7" s="1198"/>
      <c r="R7" s="1198"/>
      <c r="S7" s="1198"/>
      <c r="T7" s="1198"/>
      <c r="U7" s="680"/>
      <c r="V7" s="680"/>
      <c r="W7" s="680"/>
      <c r="X7" s="680"/>
      <c r="Y7" s="680"/>
      <c r="Z7" s="680"/>
      <c r="AA7" s="680"/>
      <c r="AB7" s="680"/>
      <c r="AC7" s="680"/>
      <c r="AD7" s="680"/>
      <c r="AE7" s="680"/>
      <c r="AF7" s="680"/>
      <c r="AG7" s="680"/>
      <c r="AH7" s="680"/>
      <c r="AI7" s="680"/>
      <c r="AJ7" s="680"/>
      <c r="AK7" s="680"/>
      <c r="AL7" s="680"/>
      <c r="AM7" s="680"/>
      <c r="AN7" s="680"/>
      <c r="AO7" s="680"/>
      <c r="AP7" s="680"/>
      <c r="AQ7" s="680"/>
      <c r="AR7" s="680"/>
      <c r="AS7" s="680"/>
      <c r="AT7" s="680"/>
      <c r="AU7" s="680"/>
      <c r="AV7" s="680"/>
      <c r="AW7" s="680"/>
      <c r="AX7" s="680"/>
    </row>
    <row r="8" spans="1:50">
      <c r="A8" s="1195">
        <f>'Age 3 recruitment'!A10</f>
        <v>1978</v>
      </c>
      <c r="B8" s="1195">
        <f>'Age 3 recruitment'!B10</f>
        <v>1981</v>
      </c>
      <c r="C8" s="1196">
        <f>'Age 3 recruitment'!C10</f>
        <v>113.99945574849892</v>
      </c>
      <c r="D8" s="1197">
        <f>C7</f>
        <v>248.50123616420862</v>
      </c>
      <c r="E8" s="680"/>
      <c r="F8" s="680"/>
      <c r="G8" s="680"/>
      <c r="H8" s="680"/>
      <c r="I8" s="680"/>
      <c r="J8" s="1154">
        <f>AVERAGE(C7)</f>
        <v>248.50123616420862</v>
      </c>
      <c r="K8" s="1199"/>
      <c r="L8" s="1199"/>
      <c r="M8" s="1200">
        <f>D8-$C8</f>
        <v>134.5017804157097</v>
      </c>
      <c r="N8" s="1198"/>
      <c r="O8" s="1198"/>
      <c r="P8" s="1198"/>
      <c r="Q8" s="1198"/>
      <c r="R8" s="1198"/>
      <c r="S8" s="1200">
        <f t="shared" ref="M8:S35" si="0">J8-$C8</f>
        <v>134.5017804157097</v>
      </c>
      <c r="T8" s="1200"/>
      <c r="U8" s="680"/>
      <c r="V8" s="1156">
        <f>ABS(M8)</f>
        <v>134.5017804157097</v>
      </c>
      <c r="W8" s="1201"/>
      <c r="X8" s="1201"/>
      <c r="Y8" s="1201"/>
      <c r="Z8" s="1201"/>
      <c r="AA8" s="1201"/>
      <c r="AB8" s="1156">
        <f t="shared" ref="AB8:AB35" si="1">ABS(S8)</f>
        <v>134.5017804157097</v>
      </c>
      <c r="AC8" s="1156"/>
      <c r="AD8" s="680"/>
      <c r="AE8" s="1199">
        <f>(D8-$C8)/$C8</f>
        <v>1.1798458118295074</v>
      </c>
      <c r="AF8" s="1199"/>
      <c r="AG8" s="1199"/>
      <c r="AH8" s="1199"/>
      <c r="AI8" s="1199"/>
      <c r="AJ8" s="1199"/>
      <c r="AK8" s="1199">
        <f t="shared" ref="AF8:AL23" si="2">(J8-$C8)/$C8</f>
        <v>1.1798458118295074</v>
      </c>
      <c r="AL8" s="680"/>
      <c r="AM8" s="680"/>
      <c r="AN8" s="680"/>
      <c r="AO8" s="1199">
        <f>ABS(AE8)</f>
        <v>1.1798458118295074</v>
      </c>
      <c r="AP8" s="1199"/>
      <c r="AQ8" s="1199"/>
      <c r="AR8" s="1199"/>
      <c r="AS8" s="1199"/>
      <c r="AT8" s="1199"/>
      <c r="AU8" s="1199">
        <f>ABS(AK8)</f>
        <v>1.1798458118295074</v>
      </c>
      <c r="AV8" s="680"/>
      <c r="AW8" s="680"/>
      <c r="AX8" s="680"/>
    </row>
    <row r="9" spans="1:50">
      <c r="A9" s="1195">
        <f>'Age 3 recruitment'!A11</f>
        <v>1979</v>
      </c>
      <c r="B9" s="1195">
        <f>'Age 3 recruitment'!B11</f>
        <v>1982</v>
      </c>
      <c r="C9" s="1196">
        <f>'Age 3 recruitment'!C11</f>
        <v>108.04208257502511</v>
      </c>
      <c r="D9" s="1197">
        <f t="shared" ref="D9:D35" si="3">C8</f>
        <v>113.99945574849892</v>
      </c>
      <c r="E9" s="1154">
        <f t="shared" ref="E9:E35" si="4">AVERAGE(C7:C8)</f>
        <v>181.25034595635378</v>
      </c>
      <c r="F9" s="680"/>
      <c r="G9" s="680"/>
      <c r="H9" s="680"/>
      <c r="I9" s="680"/>
      <c r="J9" s="1154">
        <f>AVERAGE(C7:C8)</f>
        <v>181.25034595635378</v>
      </c>
      <c r="K9" s="1199"/>
      <c r="L9" s="1199"/>
      <c r="M9" s="1200">
        <f t="shared" si="0"/>
        <v>5.9573731734738118</v>
      </c>
      <c r="N9" s="1200">
        <f t="shared" si="0"/>
        <v>73.208263381328678</v>
      </c>
      <c r="O9" s="1198"/>
      <c r="P9" s="1198"/>
      <c r="Q9" s="1198"/>
      <c r="R9" s="1198"/>
      <c r="S9" s="1200">
        <f t="shared" si="0"/>
        <v>73.208263381328678</v>
      </c>
      <c r="T9" s="1200"/>
      <c r="U9" s="680"/>
      <c r="V9" s="1156">
        <f t="shared" ref="V9:V35" si="5">ABS(M9)</f>
        <v>5.9573731734738118</v>
      </c>
      <c r="W9" s="1156">
        <f t="shared" ref="W9:Z23" si="6">ABS(N9)</f>
        <v>73.208263381328678</v>
      </c>
      <c r="X9" s="1201"/>
      <c r="Y9" s="1201"/>
      <c r="Z9" s="1201"/>
      <c r="AA9" s="1201"/>
      <c r="AB9" s="1156">
        <f t="shared" si="1"/>
        <v>73.208263381328678</v>
      </c>
      <c r="AC9" s="1156"/>
      <c r="AD9" s="680"/>
      <c r="AE9" s="1199">
        <f t="shared" ref="AE9:AE35" si="7">(D9-$C9)/$C9</f>
        <v>5.5139377467450928E-2</v>
      </c>
      <c r="AF9" s="1199">
        <f t="shared" si="2"/>
        <v>0.67759026516813392</v>
      </c>
      <c r="AG9" s="1199"/>
      <c r="AH9" s="1199"/>
      <c r="AI9" s="1199"/>
      <c r="AJ9" s="1199"/>
      <c r="AK9" s="1199">
        <f t="shared" si="2"/>
        <v>0.67759026516813392</v>
      </c>
      <c r="AL9" s="680"/>
      <c r="AM9" s="680"/>
      <c r="AN9" s="680"/>
      <c r="AO9" s="1199">
        <f t="shared" ref="AO9:AO35" si="8">ABS(AE9)</f>
        <v>5.5139377467450928E-2</v>
      </c>
      <c r="AP9" s="1199">
        <f t="shared" ref="AP9:AP35" si="9">ABS(AF9)</f>
        <v>0.67759026516813392</v>
      </c>
      <c r="AQ9" s="1199"/>
      <c r="AR9" s="1199"/>
      <c r="AS9" s="1199"/>
      <c r="AT9" s="1199"/>
      <c r="AU9" s="1199">
        <f t="shared" ref="AU9:AU35" si="10">ABS(AK9)</f>
        <v>0.67759026516813392</v>
      </c>
      <c r="AV9" s="680"/>
      <c r="AW9" s="680"/>
      <c r="AX9" s="680"/>
    </row>
    <row r="10" spans="1:50">
      <c r="A10" s="1195">
        <f>'Age 3 recruitment'!A12</f>
        <v>1980</v>
      </c>
      <c r="B10" s="1195">
        <f>'Age 3 recruitment'!B12</f>
        <v>1983</v>
      </c>
      <c r="C10" s="1196">
        <f>'Age 3 recruitment'!C12</f>
        <v>406.62587830355642</v>
      </c>
      <c r="D10" s="1197">
        <f t="shared" si="3"/>
        <v>108.04208257502511</v>
      </c>
      <c r="E10" s="1154">
        <f t="shared" si="4"/>
        <v>111.02076916176202</v>
      </c>
      <c r="F10" s="1154">
        <f>AVERAGE(C7:C9)</f>
        <v>156.8475914959109</v>
      </c>
      <c r="G10" s="680"/>
      <c r="H10" s="680"/>
      <c r="I10" s="680"/>
      <c r="J10" s="1154">
        <f>AVERAGE(C7:C9)</f>
        <v>156.8475914959109</v>
      </c>
      <c r="K10" s="1154">
        <f t="shared" ref="K10:K37" si="11">C7</f>
        <v>248.50123616420862</v>
      </c>
      <c r="L10" s="1199"/>
      <c r="M10" s="1200">
        <f t="shared" si="0"/>
        <v>-298.5837957285313</v>
      </c>
      <c r="N10" s="1200">
        <f t="shared" si="0"/>
        <v>-295.6051091417944</v>
      </c>
      <c r="O10" s="1200">
        <f t="shared" si="0"/>
        <v>-249.77828680764551</v>
      </c>
      <c r="P10" s="1198"/>
      <c r="Q10" s="1198"/>
      <c r="R10" s="1198"/>
      <c r="S10" s="1200">
        <f>J10-$C10</f>
        <v>-249.77828680764551</v>
      </c>
      <c r="T10" s="1200">
        <f>K10-$C10</f>
        <v>-158.1246421393478</v>
      </c>
      <c r="U10" s="680"/>
      <c r="V10" s="1156">
        <f t="shared" si="5"/>
        <v>298.5837957285313</v>
      </c>
      <c r="W10" s="1156">
        <f t="shared" si="6"/>
        <v>295.6051091417944</v>
      </c>
      <c r="X10" s="1156">
        <f t="shared" si="6"/>
        <v>249.77828680764551</v>
      </c>
      <c r="Y10" s="1201"/>
      <c r="Z10" s="1201"/>
      <c r="AA10" s="1201"/>
      <c r="AB10" s="1156">
        <f t="shared" si="1"/>
        <v>249.77828680764551</v>
      </c>
      <c r="AC10" s="1156">
        <f>ABS(T10)</f>
        <v>158.1246421393478</v>
      </c>
      <c r="AD10" s="680"/>
      <c r="AE10" s="1199">
        <f t="shared" si="7"/>
        <v>-0.73429609786328209</v>
      </c>
      <c r="AF10" s="1199">
        <f t="shared" si="2"/>
        <v>-0.72697072398603657</v>
      </c>
      <c r="AG10" s="1199">
        <f t="shared" si="2"/>
        <v>-0.61427051285993106</v>
      </c>
      <c r="AH10" s="1199"/>
      <c r="AI10" s="1199"/>
      <c r="AJ10" s="1199"/>
      <c r="AK10" s="1199">
        <f t="shared" si="2"/>
        <v>-0.61427051285993106</v>
      </c>
      <c r="AL10" s="1199">
        <f t="shared" si="2"/>
        <v>-0.38887009060772021</v>
      </c>
      <c r="AM10" s="680"/>
      <c r="AN10" s="680"/>
      <c r="AO10" s="1199">
        <f t="shared" si="8"/>
        <v>0.73429609786328209</v>
      </c>
      <c r="AP10" s="1199">
        <f t="shared" si="9"/>
        <v>0.72697072398603657</v>
      </c>
      <c r="AQ10" s="1199">
        <f t="shared" ref="AQ10:AQ35" si="12">ABS(AG10)</f>
        <v>0.61427051285993106</v>
      </c>
      <c r="AR10" s="1199"/>
      <c r="AS10" s="1199"/>
      <c r="AT10" s="1199"/>
      <c r="AU10" s="1199">
        <f>ABS(AK10)</f>
        <v>0.61427051285993106</v>
      </c>
      <c r="AV10" s="1199">
        <f>ABS(AL10)</f>
        <v>0.38887009060772021</v>
      </c>
      <c r="AW10" s="680"/>
      <c r="AX10" s="680"/>
    </row>
    <row r="11" spans="1:50">
      <c r="A11" s="1195">
        <f>'Age 3 recruitment'!A13</f>
        <v>1981</v>
      </c>
      <c r="B11" s="1195">
        <f>'Age 3 recruitment'!B13</f>
        <v>1984</v>
      </c>
      <c r="C11" s="1196">
        <f>'Age 3 recruitment'!C13</f>
        <v>372.60256073201208</v>
      </c>
      <c r="D11" s="1197">
        <f t="shared" si="3"/>
        <v>406.62587830355642</v>
      </c>
      <c r="E11" s="1154">
        <f t="shared" si="4"/>
        <v>257.33398043929077</v>
      </c>
      <c r="F11" s="1154">
        <f t="shared" ref="F11:F35" si="13">AVERAGE(C8:C10)</f>
        <v>209.55580554236016</v>
      </c>
      <c r="G11" s="1154">
        <f>AVERAGE(C7:C10)</f>
        <v>219.29216319782228</v>
      </c>
      <c r="H11" s="680"/>
      <c r="I11" s="680"/>
      <c r="J11" s="1154">
        <f>AVERAGE(C7:C10)</f>
        <v>219.29216319782228</v>
      </c>
      <c r="K11" s="1154">
        <f t="shared" si="11"/>
        <v>113.99945574849892</v>
      </c>
      <c r="L11" s="1199"/>
      <c r="M11" s="1200">
        <f t="shared" si="0"/>
        <v>34.023317571544339</v>
      </c>
      <c r="N11" s="1200">
        <f t="shared" si="0"/>
        <v>-115.26858029272131</v>
      </c>
      <c r="O11" s="1200">
        <f t="shared" si="0"/>
        <v>-163.04675518965192</v>
      </c>
      <c r="P11" s="1200">
        <f t="shared" si="0"/>
        <v>-153.3103975341898</v>
      </c>
      <c r="Q11" s="1198"/>
      <c r="R11" s="1198"/>
      <c r="S11" s="1200">
        <f t="shared" si="0"/>
        <v>-153.3103975341898</v>
      </c>
      <c r="T11" s="1200">
        <f t="shared" ref="T11:T37" si="14">K11-$C11</f>
        <v>-258.60310498351316</v>
      </c>
      <c r="U11" s="680"/>
      <c r="V11" s="1156">
        <f t="shared" si="5"/>
        <v>34.023317571544339</v>
      </c>
      <c r="W11" s="1156">
        <f t="shared" si="6"/>
        <v>115.26858029272131</v>
      </c>
      <c r="X11" s="1156">
        <f t="shared" si="6"/>
        <v>163.04675518965192</v>
      </c>
      <c r="Y11" s="1156">
        <f t="shared" si="6"/>
        <v>153.3103975341898</v>
      </c>
      <c r="Z11" s="1201"/>
      <c r="AA11" s="1201"/>
      <c r="AB11" s="1156">
        <f t="shared" si="1"/>
        <v>153.3103975341898</v>
      </c>
      <c r="AC11" s="1156">
        <f t="shared" ref="AC11:AC37" si="15">ABS(T11)</f>
        <v>258.60310498351316</v>
      </c>
      <c r="AD11" s="680"/>
      <c r="AE11" s="1199">
        <f t="shared" si="7"/>
        <v>9.1312624112680263E-2</v>
      </c>
      <c r="AF11" s="1199">
        <f t="shared" si="2"/>
        <v>-0.30936067660475969</v>
      </c>
      <c r="AG11" s="1199">
        <f t="shared" si="2"/>
        <v>-0.43758892818485073</v>
      </c>
      <c r="AH11" s="1199">
        <f t="shared" si="2"/>
        <v>-0.41145824986547969</v>
      </c>
      <c r="AI11" s="1199"/>
      <c r="AJ11" s="1199"/>
      <c r="AK11" s="1199">
        <f t="shared" si="2"/>
        <v>-0.41145824986547969</v>
      </c>
      <c r="AL11" s="1199">
        <f t="shared" si="2"/>
        <v>-0.69404543134503294</v>
      </c>
      <c r="AM11" s="680"/>
      <c r="AN11" s="680"/>
      <c r="AO11" s="1199">
        <f t="shared" si="8"/>
        <v>9.1312624112680263E-2</v>
      </c>
      <c r="AP11" s="1199">
        <f t="shared" si="9"/>
        <v>0.30936067660475969</v>
      </c>
      <c r="AQ11" s="1199">
        <f t="shared" si="12"/>
        <v>0.43758892818485073</v>
      </c>
      <c r="AR11" s="1199">
        <f t="shared" ref="AR11:AR35" si="16">ABS(AH11)</f>
        <v>0.41145824986547969</v>
      </c>
      <c r="AS11" s="1199"/>
      <c r="AT11" s="1199"/>
      <c r="AU11" s="1199">
        <f t="shared" si="10"/>
        <v>0.41145824986547969</v>
      </c>
      <c r="AV11" s="1199">
        <f t="shared" ref="AV11:AV37" si="17">ABS(AL11)</f>
        <v>0.69404543134503294</v>
      </c>
      <c r="AW11" s="680"/>
      <c r="AX11" s="680"/>
    </row>
    <row r="12" spans="1:50">
      <c r="A12" s="1195">
        <f>'Age 3 recruitment'!A14</f>
        <v>1982</v>
      </c>
      <c r="B12" s="1195">
        <f>'Age 3 recruitment'!B14</f>
        <v>1985</v>
      </c>
      <c r="C12" s="1196">
        <f>'Age 3 recruitment'!C14</f>
        <v>129.844494832523</v>
      </c>
      <c r="D12" s="1197">
        <f t="shared" si="3"/>
        <v>372.60256073201208</v>
      </c>
      <c r="E12" s="1154">
        <f t="shared" si="4"/>
        <v>389.61421951778425</v>
      </c>
      <c r="F12" s="1154">
        <f t="shared" si="13"/>
        <v>295.75684053686456</v>
      </c>
      <c r="G12" s="1154">
        <f t="shared" ref="G12:G35" si="18">AVERAGE(C8:C11)</f>
        <v>250.31749433977313</v>
      </c>
      <c r="H12" s="1154">
        <f>AVERAGE(C7:C11)</f>
        <v>249.95424270466023</v>
      </c>
      <c r="I12" s="680"/>
      <c r="J12" s="1154">
        <f>AVERAGE(C7:C11)</f>
        <v>249.95424270466023</v>
      </c>
      <c r="K12" s="1154">
        <f t="shared" si="11"/>
        <v>108.04208257502511</v>
      </c>
      <c r="L12" s="1199"/>
      <c r="M12" s="1200">
        <f t="shared" si="0"/>
        <v>242.75806589948908</v>
      </c>
      <c r="N12" s="1200">
        <f t="shared" si="0"/>
        <v>259.76972468526128</v>
      </c>
      <c r="O12" s="1200">
        <f t="shared" si="0"/>
        <v>165.91234570434156</v>
      </c>
      <c r="P12" s="1200">
        <f t="shared" si="0"/>
        <v>120.47299950725014</v>
      </c>
      <c r="Q12" s="1200">
        <f t="shared" si="0"/>
        <v>120.10974787213723</v>
      </c>
      <c r="R12" s="1198"/>
      <c r="S12" s="1200">
        <f t="shared" si="0"/>
        <v>120.10974787213723</v>
      </c>
      <c r="T12" s="1200">
        <f t="shared" si="14"/>
        <v>-21.802412257497892</v>
      </c>
      <c r="U12" s="680"/>
      <c r="V12" s="1156">
        <f t="shared" si="5"/>
        <v>242.75806589948908</v>
      </c>
      <c r="W12" s="1156">
        <f t="shared" si="6"/>
        <v>259.76972468526128</v>
      </c>
      <c r="X12" s="1156">
        <f t="shared" si="6"/>
        <v>165.91234570434156</v>
      </c>
      <c r="Y12" s="1156">
        <f t="shared" si="6"/>
        <v>120.47299950725014</v>
      </c>
      <c r="Z12" s="1156">
        <f t="shared" si="6"/>
        <v>120.10974787213723</v>
      </c>
      <c r="AA12" s="1201"/>
      <c r="AB12" s="1156">
        <f t="shared" si="1"/>
        <v>120.10974787213723</v>
      </c>
      <c r="AC12" s="1156">
        <f t="shared" si="15"/>
        <v>21.802412257497892</v>
      </c>
      <c r="AD12" s="680"/>
      <c r="AE12" s="1199">
        <f t="shared" si="7"/>
        <v>1.8696061485903204</v>
      </c>
      <c r="AF12" s="1199">
        <f t="shared" si="2"/>
        <v>2.0006217823891528</v>
      </c>
      <c r="AG12" s="1199">
        <f t="shared" si="2"/>
        <v>1.2777772821122673</v>
      </c>
      <c r="AH12" s="1199">
        <f t="shared" si="2"/>
        <v>0.92782523943459849</v>
      </c>
      <c r="AI12" s="1199">
        <f t="shared" si="2"/>
        <v>0.92502764962856598</v>
      </c>
      <c r="AJ12" s="1199"/>
      <c r="AK12" s="1199">
        <f t="shared" si="2"/>
        <v>0.92502764962856598</v>
      </c>
      <c r="AL12" s="1199">
        <f t="shared" si="2"/>
        <v>-0.16791171844150377</v>
      </c>
      <c r="AM12" s="680"/>
      <c r="AN12" s="680"/>
      <c r="AO12" s="1199">
        <f t="shared" si="8"/>
        <v>1.8696061485903204</v>
      </c>
      <c r="AP12" s="1199">
        <f t="shared" si="9"/>
        <v>2.0006217823891528</v>
      </c>
      <c r="AQ12" s="1199">
        <f t="shared" si="12"/>
        <v>1.2777772821122673</v>
      </c>
      <c r="AR12" s="1199">
        <f t="shared" si="16"/>
        <v>0.92782523943459849</v>
      </c>
      <c r="AS12" s="1199">
        <f>ABS(AI12)</f>
        <v>0.92502764962856598</v>
      </c>
      <c r="AT12" s="1199"/>
      <c r="AU12" s="1199">
        <f t="shared" si="10"/>
        <v>0.92502764962856598</v>
      </c>
      <c r="AV12" s="1199">
        <f t="shared" si="17"/>
        <v>0.16791171844150377</v>
      </c>
      <c r="AW12" s="680"/>
      <c r="AX12" s="680"/>
    </row>
    <row r="13" spans="1:50">
      <c r="A13" s="1195">
        <f>'Age 3 recruitment'!A15</f>
        <v>1983</v>
      </c>
      <c r="B13" s="1195">
        <f>'Age 3 recruitment'!B15</f>
        <v>1986</v>
      </c>
      <c r="C13" s="1196">
        <f>'Age 3 recruitment'!C15</f>
        <v>114.52851396558104</v>
      </c>
      <c r="D13" s="1197">
        <f t="shared" si="3"/>
        <v>129.844494832523</v>
      </c>
      <c r="E13" s="1154">
        <f t="shared" si="4"/>
        <v>251.22352778226752</v>
      </c>
      <c r="F13" s="1154">
        <f t="shared" si="13"/>
        <v>303.02431128936382</v>
      </c>
      <c r="G13" s="1154">
        <f t="shared" si="18"/>
        <v>254.27875411077915</v>
      </c>
      <c r="H13" s="1154">
        <f t="shared" ref="H13:H35" si="19">AVERAGE(C8:C12)</f>
        <v>226.2228944383231</v>
      </c>
      <c r="I13" s="680"/>
      <c r="J13" s="1154">
        <f>AVERAGE(C7:C12)</f>
        <v>229.93595139263735</v>
      </c>
      <c r="K13" s="1154">
        <f t="shared" si="11"/>
        <v>406.62587830355642</v>
      </c>
      <c r="L13" s="1199"/>
      <c r="M13" s="1200">
        <f t="shared" si="0"/>
        <v>15.315980866941956</v>
      </c>
      <c r="N13" s="1200">
        <f t="shared" si="0"/>
        <v>136.69501381668647</v>
      </c>
      <c r="O13" s="1200">
        <f t="shared" si="0"/>
        <v>188.49579732378277</v>
      </c>
      <c r="P13" s="1200">
        <f t="shared" si="0"/>
        <v>139.75024014519812</v>
      </c>
      <c r="Q13" s="1200">
        <f t="shared" si="0"/>
        <v>111.69438047274205</v>
      </c>
      <c r="R13" s="1198"/>
      <c r="S13" s="1200">
        <f t="shared" si="0"/>
        <v>115.40743742705631</v>
      </c>
      <c r="T13" s="1200">
        <f t="shared" si="14"/>
        <v>292.09736433797536</v>
      </c>
      <c r="U13" s="680"/>
      <c r="V13" s="1156">
        <f t="shared" si="5"/>
        <v>15.315980866941956</v>
      </c>
      <c r="W13" s="1156">
        <f t="shared" si="6"/>
        <v>136.69501381668647</v>
      </c>
      <c r="X13" s="1156">
        <f t="shared" si="6"/>
        <v>188.49579732378277</v>
      </c>
      <c r="Y13" s="1156">
        <f t="shared" si="6"/>
        <v>139.75024014519812</v>
      </c>
      <c r="Z13" s="1156">
        <f t="shared" si="6"/>
        <v>111.69438047274205</v>
      </c>
      <c r="AA13" s="1201"/>
      <c r="AB13" s="1156">
        <f t="shared" si="1"/>
        <v>115.40743742705631</v>
      </c>
      <c r="AC13" s="1156">
        <f t="shared" si="15"/>
        <v>292.09736433797536</v>
      </c>
      <c r="AD13" s="680"/>
      <c r="AE13" s="1199">
        <f t="shared" si="7"/>
        <v>0.13373072204136716</v>
      </c>
      <c r="AF13" s="1199">
        <f t="shared" si="2"/>
        <v>1.1935456864285088</v>
      </c>
      <c r="AG13" s="1199">
        <f t="shared" si="2"/>
        <v>1.6458416406278609</v>
      </c>
      <c r="AH13" s="1199">
        <f t="shared" si="2"/>
        <v>1.2202222425342644</v>
      </c>
      <c r="AI13" s="1199">
        <f t="shared" si="2"/>
        <v>0.97525390494728048</v>
      </c>
      <c r="AJ13" s="1199"/>
      <c r="AK13" s="1199">
        <f t="shared" si="2"/>
        <v>1.0076742763093862</v>
      </c>
      <c r="AL13" s="1199">
        <f t="shared" si="2"/>
        <v>2.550433549026565</v>
      </c>
      <c r="AM13" s="680"/>
      <c r="AN13" s="680"/>
      <c r="AO13" s="1199">
        <f t="shared" si="8"/>
        <v>0.13373072204136716</v>
      </c>
      <c r="AP13" s="1199">
        <f t="shared" si="9"/>
        <v>1.1935456864285088</v>
      </c>
      <c r="AQ13" s="1199">
        <f t="shared" si="12"/>
        <v>1.6458416406278609</v>
      </c>
      <c r="AR13" s="1199">
        <f t="shared" si="16"/>
        <v>1.2202222425342644</v>
      </c>
      <c r="AS13" s="1199">
        <f t="shared" ref="AS13:AS35" si="20">ABS(AI13)</f>
        <v>0.97525390494728048</v>
      </c>
      <c r="AT13" s="1199"/>
      <c r="AU13" s="1199">
        <f t="shared" si="10"/>
        <v>1.0076742763093862</v>
      </c>
      <c r="AV13" s="1199">
        <f t="shared" si="17"/>
        <v>2.550433549026565</v>
      </c>
      <c r="AW13" s="680"/>
      <c r="AX13" s="680"/>
    </row>
    <row r="14" spans="1:50">
      <c r="A14" s="1195">
        <f>'Age 3 recruitment'!A16</f>
        <v>1984</v>
      </c>
      <c r="B14" s="1195">
        <f>'Age 3 recruitment'!B16</f>
        <v>1987</v>
      </c>
      <c r="C14" s="1196">
        <f>'Age 3 recruitment'!C16</f>
        <v>1087.6571390628619</v>
      </c>
      <c r="D14" s="1197">
        <f t="shared" si="3"/>
        <v>114.52851396558104</v>
      </c>
      <c r="E14" s="1154">
        <f t="shared" si="4"/>
        <v>122.18650439905201</v>
      </c>
      <c r="F14" s="1154">
        <f t="shared" si="13"/>
        <v>205.65852317670536</v>
      </c>
      <c r="G14" s="1154">
        <f t="shared" si="18"/>
        <v>255.90036195841813</v>
      </c>
      <c r="H14" s="1154">
        <f t="shared" si="19"/>
        <v>226.32870608173954</v>
      </c>
      <c r="I14" s="680"/>
      <c r="J14" s="1154">
        <f>AVERAGE(C7:C13)</f>
        <v>213.44917461734357</v>
      </c>
      <c r="K14" s="1154">
        <f t="shared" si="11"/>
        <v>372.60256073201208</v>
      </c>
      <c r="L14" s="1199"/>
      <c r="M14" s="1200">
        <f t="shared" si="0"/>
        <v>-973.12862509728086</v>
      </c>
      <c r="N14" s="1200">
        <f t="shared" si="0"/>
        <v>-965.47063466380996</v>
      </c>
      <c r="O14" s="1200">
        <f t="shared" si="0"/>
        <v>-881.99861588615659</v>
      </c>
      <c r="P14" s="1200">
        <f t="shared" si="0"/>
        <v>-831.75677710444381</v>
      </c>
      <c r="Q14" s="1200">
        <f t="shared" si="0"/>
        <v>-861.32843298112243</v>
      </c>
      <c r="R14" s="1198"/>
      <c r="S14" s="1200">
        <f t="shared" si="0"/>
        <v>-874.20796444551831</v>
      </c>
      <c r="T14" s="1200">
        <f t="shared" si="14"/>
        <v>-715.05457833084984</v>
      </c>
      <c r="U14" s="680"/>
      <c r="V14" s="1156">
        <f t="shared" si="5"/>
        <v>973.12862509728086</v>
      </c>
      <c r="W14" s="1156">
        <f t="shared" si="6"/>
        <v>965.47063466380996</v>
      </c>
      <c r="X14" s="1156">
        <f t="shared" si="6"/>
        <v>881.99861588615659</v>
      </c>
      <c r="Y14" s="1156">
        <f t="shared" si="6"/>
        <v>831.75677710444381</v>
      </c>
      <c r="Z14" s="1156">
        <f t="shared" si="6"/>
        <v>861.32843298112243</v>
      </c>
      <c r="AA14" s="1201"/>
      <c r="AB14" s="1156">
        <f t="shared" si="1"/>
        <v>874.20796444551831</v>
      </c>
      <c r="AC14" s="1156">
        <f t="shared" si="15"/>
        <v>715.05457833084984</v>
      </c>
      <c r="AD14" s="680"/>
      <c r="AE14" s="1199">
        <f t="shared" si="7"/>
        <v>-0.89470163909900857</v>
      </c>
      <c r="AF14" s="1199">
        <f t="shared" si="2"/>
        <v>-0.88766082618247766</v>
      </c>
      <c r="AG14" s="1199">
        <f t="shared" si="2"/>
        <v>-0.81091603613809482</v>
      </c>
      <c r="AH14" s="1199">
        <f t="shared" si="2"/>
        <v>-0.76472331880347433</v>
      </c>
      <c r="AI14" s="1199">
        <f t="shared" si="2"/>
        <v>-0.79191171743997657</v>
      </c>
      <c r="AJ14" s="1199"/>
      <c r="AK14" s="1199">
        <f t="shared" si="2"/>
        <v>-0.80375325371260475</v>
      </c>
      <c r="AL14" s="1199">
        <f t="shared" si="2"/>
        <v>-0.65742645604932926</v>
      </c>
      <c r="AM14" s="680"/>
      <c r="AN14" s="680"/>
      <c r="AO14" s="1199">
        <f t="shared" si="8"/>
        <v>0.89470163909900857</v>
      </c>
      <c r="AP14" s="1199">
        <f t="shared" si="9"/>
        <v>0.88766082618247766</v>
      </c>
      <c r="AQ14" s="1199">
        <f t="shared" si="12"/>
        <v>0.81091603613809482</v>
      </c>
      <c r="AR14" s="1199">
        <f t="shared" si="16"/>
        <v>0.76472331880347433</v>
      </c>
      <c r="AS14" s="1199">
        <f t="shared" si="20"/>
        <v>0.79191171743997657</v>
      </c>
      <c r="AT14" s="1199"/>
      <c r="AU14" s="1199">
        <f t="shared" si="10"/>
        <v>0.80375325371260475</v>
      </c>
      <c r="AV14" s="1199">
        <f t="shared" si="17"/>
        <v>0.65742645604932926</v>
      </c>
      <c r="AW14" s="680"/>
      <c r="AX14" s="680"/>
    </row>
    <row r="15" spans="1:50">
      <c r="A15" s="1195">
        <f>'Age 3 recruitment'!A17</f>
        <v>1985</v>
      </c>
      <c r="B15" s="1195">
        <f>'Age 3 recruitment'!B17</f>
        <v>1988</v>
      </c>
      <c r="C15" s="1196">
        <f>'Age 3 recruitment'!C17</f>
        <v>0.1</v>
      </c>
      <c r="D15" s="1197">
        <f t="shared" si="3"/>
        <v>1087.6571390628619</v>
      </c>
      <c r="E15" s="1154">
        <f t="shared" si="4"/>
        <v>601.09282651422143</v>
      </c>
      <c r="F15" s="1154">
        <f t="shared" si="13"/>
        <v>444.01004928698859</v>
      </c>
      <c r="G15" s="1154">
        <f t="shared" si="18"/>
        <v>426.15817714824448</v>
      </c>
      <c r="H15" s="1154">
        <f t="shared" si="19"/>
        <v>422.25171737930685</v>
      </c>
      <c r="I15" s="680"/>
      <c r="J15" s="1154">
        <f>AVERAGE(C7:C14)</f>
        <v>322.72517017303335</v>
      </c>
      <c r="K15" s="1154">
        <f t="shared" si="11"/>
        <v>129.844494832523</v>
      </c>
      <c r="L15" s="1199"/>
      <c r="M15" s="1200">
        <f t="shared" si="0"/>
        <v>1087.557139062862</v>
      </c>
      <c r="N15" s="1200">
        <f t="shared" si="0"/>
        <v>600.99282651422141</v>
      </c>
      <c r="O15" s="1200">
        <f t="shared" si="0"/>
        <v>443.91004928698857</v>
      </c>
      <c r="P15" s="1200">
        <f t="shared" si="0"/>
        <v>426.05817714824445</v>
      </c>
      <c r="Q15" s="1200">
        <f t="shared" si="0"/>
        <v>422.15171737930683</v>
      </c>
      <c r="R15" s="1198"/>
      <c r="S15" s="1200">
        <f t="shared" si="0"/>
        <v>322.62517017303333</v>
      </c>
      <c r="T15" s="1200">
        <f t="shared" si="14"/>
        <v>129.744494832523</v>
      </c>
      <c r="U15" s="680"/>
      <c r="V15" s="1156">
        <f t="shared" si="5"/>
        <v>1087.557139062862</v>
      </c>
      <c r="W15" s="1156">
        <f t="shared" si="6"/>
        <v>600.99282651422141</v>
      </c>
      <c r="X15" s="1156">
        <f t="shared" si="6"/>
        <v>443.91004928698857</v>
      </c>
      <c r="Y15" s="1156">
        <f t="shared" si="6"/>
        <v>426.05817714824445</v>
      </c>
      <c r="Z15" s="1156">
        <f t="shared" si="6"/>
        <v>422.15171737930683</v>
      </c>
      <c r="AA15" s="1201"/>
      <c r="AB15" s="1156">
        <f t="shared" si="1"/>
        <v>322.62517017303333</v>
      </c>
      <c r="AC15" s="1156">
        <f t="shared" si="15"/>
        <v>129.744494832523</v>
      </c>
      <c r="AD15" s="680"/>
      <c r="AE15" s="1199">
        <f t="shared" si="7"/>
        <v>10875.57139062862</v>
      </c>
      <c r="AF15" s="1199">
        <f t="shared" si="2"/>
        <v>6009.9282651422136</v>
      </c>
      <c r="AG15" s="1199">
        <f t="shared" si="2"/>
        <v>4439.1004928698858</v>
      </c>
      <c r="AH15" s="1199">
        <f t="shared" si="2"/>
        <v>4260.5817714824443</v>
      </c>
      <c r="AI15" s="1199">
        <f t="shared" si="2"/>
        <v>4221.5171737930677</v>
      </c>
      <c r="AJ15" s="1199"/>
      <c r="AK15" s="1199">
        <f t="shared" si="2"/>
        <v>3226.251701730333</v>
      </c>
      <c r="AL15" s="1199">
        <f t="shared" si="2"/>
        <v>1297.4449483252299</v>
      </c>
      <c r="AM15" s="680"/>
      <c r="AN15" s="680"/>
      <c r="AO15" s="1199">
        <f t="shared" si="8"/>
        <v>10875.57139062862</v>
      </c>
      <c r="AP15" s="1199">
        <f t="shared" si="9"/>
        <v>6009.9282651422136</v>
      </c>
      <c r="AQ15" s="1199">
        <f t="shared" si="12"/>
        <v>4439.1004928698858</v>
      </c>
      <c r="AR15" s="1199">
        <f t="shared" si="16"/>
        <v>4260.5817714824443</v>
      </c>
      <c r="AS15" s="1199">
        <f t="shared" si="20"/>
        <v>4221.5171737930677</v>
      </c>
      <c r="AT15" s="1199"/>
      <c r="AU15" s="1199">
        <f t="shared" si="10"/>
        <v>3226.251701730333</v>
      </c>
      <c r="AV15" s="1199">
        <f t="shared" si="17"/>
        <v>1297.4449483252299</v>
      </c>
      <c r="AW15" s="680"/>
      <c r="AX15" s="680"/>
    </row>
    <row r="16" spans="1:50">
      <c r="A16" s="1195">
        <f>'Age 3 recruitment'!A18</f>
        <v>1986</v>
      </c>
      <c r="B16" s="1195">
        <f>'Age 3 recruitment'!B18</f>
        <v>1989</v>
      </c>
      <c r="C16" s="1196">
        <f>'Age 3 recruitment'!C18</f>
        <v>0.1</v>
      </c>
      <c r="D16" s="1197">
        <f t="shared" si="3"/>
        <v>0.1</v>
      </c>
      <c r="E16" s="1154">
        <f t="shared" si="4"/>
        <v>543.87856953143091</v>
      </c>
      <c r="F16" s="1154">
        <f t="shared" si="13"/>
        <v>400.76188434281426</v>
      </c>
      <c r="G16" s="1154">
        <f t="shared" si="18"/>
        <v>333.03253696524143</v>
      </c>
      <c r="H16" s="1154">
        <f t="shared" si="19"/>
        <v>340.94654171859554</v>
      </c>
      <c r="I16" s="1202"/>
      <c r="J16" s="1154">
        <f>AVERAGE(C7:C15)</f>
        <v>286.87792904269628</v>
      </c>
      <c r="K16" s="1154">
        <f t="shared" si="11"/>
        <v>114.52851396558104</v>
      </c>
      <c r="L16" s="1199"/>
      <c r="M16" s="1200">
        <f t="shared" si="0"/>
        <v>0</v>
      </c>
      <c r="N16" s="1200">
        <f t="shared" si="0"/>
        <v>543.77856953143089</v>
      </c>
      <c r="O16" s="1200">
        <f t="shared" si="0"/>
        <v>400.66188434281423</v>
      </c>
      <c r="P16" s="1200">
        <f t="shared" si="0"/>
        <v>332.93253696524141</v>
      </c>
      <c r="Q16" s="1200">
        <f t="shared" si="0"/>
        <v>340.84654171859552</v>
      </c>
      <c r="R16" s="1198"/>
      <c r="S16" s="1200">
        <f t="shared" si="0"/>
        <v>286.77792904269626</v>
      </c>
      <c r="T16" s="1200">
        <f t="shared" si="14"/>
        <v>114.42851396558105</v>
      </c>
      <c r="U16" s="680"/>
      <c r="V16" s="1156">
        <f t="shared" si="5"/>
        <v>0</v>
      </c>
      <c r="W16" s="1156">
        <f t="shared" si="6"/>
        <v>543.77856953143089</v>
      </c>
      <c r="X16" s="1156">
        <f t="shared" si="6"/>
        <v>400.66188434281423</v>
      </c>
      <c r="Y16" s="1156">
        <f t="shared" si="6"/>
        <v>332.93253696524141</v>
      </c>
      <c r="Z16" s="1156">
        <f t="shared" si="6"/>
        <v>340.84654171859552</v>
      </c>
      <c r="AA16" s="1201"/>
      <c r="AB16" s="1156">
        <f t="shared" si="1"/>
        <v>286.77792904269626</v>
      </c>
      <c r="AC16" s="1156">
        <f t="shared" si="15"/>
        <v>114.42851396558105</v>
      </c>
      <c r="AD16" s="680"/>
      <c r="AE16" s="1199">
        <f t="shared" si="7"/>
        <v>0</v>
      </c>
      <c r="AF16" s="1199">
        <f t="shared" si="2"/>
        <v>5437.7856953143082</v>
      </c>
      <c r="AG16" s="1199">
        <f t="shared" si="2"/>
        <v>4006.6188434281421</v>
      </c>
      <c r="AH16" s="1199">
        <f t="shared" si="2"/>
        <v>3329.3253696524139</v>
      </c>
      <c r="AI16" s="1199">
        <f t="shared" si="2"/>
        <v>3408.4654171859552</v>
      </c>
      <c r="AJ16" s="1199"/>
      <c r="AK16" s="1199">
        <f t="shared" si="2"/>
        <v>2867.7792904269622</v>
      </c>
      <c r="AL16" s="1199">
        <f t="shared" si="2"/>
        <v>1144.2851396558103</v>
      </c>
      <c r="AM16" s="680"/>
      <c r="AN16" s="680"/>
      <c r="AO16" s="1199">
        <f t="shared" si="8"/>
        <v>0</v>
      </c>
      <c r="AP16" s="1199">
        <f t="shared" si="9"/>
        <v>5437.7856953143082</v>
      </c>
      <c r="AQ16" s="1199">
        <f t="shared" si="12"/>
        <v>4006.6188434281421</v>
      </c>
      <c r="AR16" s="1199">
        <f t="shared" si="16"/>
        <v>3329.3253696524139</v>
      </c>
      <c r="AS16" s="1199">
        <f t="shared" si="20"/>
        <v>3408.4654171859552</v>
      </c>
      <c r="AT16" s="1199"/>
      <c r="AU16" s="1199">
        <f t="shared" si="10"/>
        <v>2867.7792904269622</v>
      </c>
      <c r="AV16" s="1199">
        <f t="shared" si="17"/>
        <v>1144.2851396558103</v>
      </c>
      <c r="AW16" s="680"/>
      <c r="AX16" s="680"/>
    </row>
    <row r="17" spans="1:50">
      <c r="A17" s="1195">
        <f>'Age 3 recruitment'!A19</f>
        <v>1987</v>
      </c>
      <c r="B17" s="1195">
        <f>'Age 3 recruitment'!B19</f>
        <v>1990</v>
      </c>
      <c r="C17" s="1196">
        <f>'Age 3 recruitment'!C19</f>
        <v>0.01</v>
      </c>
      <c r="D17" s="1197">
        <f t="shared" si="3"/>
        <v>0.1</v>
      </c>
      <c r="E17" s="1154">
        <f t="shared" si="4"/>
        <v>0.1</v>
      </c>
      <c r="F17" s="1154">
        <f t="shared" si="13"/>
        <v>362.61904635428726</v>
      </c>
      <c r="G17" s="1154">
        <f t="shared" si="18"/>
        <v>300.59641325711067</v>
      </c>
      <c r="H17" s="1154">
        <f t="shared" si="19"/>
        <v>266.44602957219314</v>
      </c>
      <c r="I17" s="1154">
        <f>AVERAGE(C7:C16)</f>
        <v>258.20013613842667</v>
      </c>
      <c r="J17" s="1154">
        <f>AVERAGE(C7:C16)</f>
        <v>258.20013613842667</v>
      </c>
      <c r="K17" s="1154">
        <f t="shared" si="11"/>
        <v>1087.6571390628619</v>
      </c>
      <c r="L17" s="1199"/>
      <c r="M17" s="1200">
        <f t="shared" si="0"/>
        <v>9.0000000000000011E-2</v>
      </c>
      <c r="N17" s="1200">
        <f t="shared" si="0"/>
        <v>9.0000000000000011E-2</v>
      </c>
      <c r="O17" s="1200">
        <f t="shared" si="0"/>
        <v>362.60904635428727</v>
      </c>
      <c r="P17" s="1200">
        <f t="shared" si="0"/>
        <v>300.58641325711068</v>
      </c>
      <c r="Q17" s="1200">
        <f t="shared" si="0"/>
        <v>266.43602957219315</v>
      </c>
      <c r="R17" s="1200">
        <f t="shared" si="0"/>
        <v>258.19013613842668</v>
      </c>
      <c r="S17" s="1200">
        <f t="shared" si="0"/>
        <v>258.19013613842668</v>
      </c>
      <c r="T17" s="1200">
        <f t="shared" si="14"/>
        <v>1087.6471390628619</v>
      </c>
      <c r="U17" s="680"/>
      <c r="V17" s="1156">
        <f t="shared" si="5"/>
        <v>9.0000000000000011E-2</v>
      </c>
      <c r="W17" s="1156">
        <f t="shared" si="6"/>
        <v>9.0000000000000011E-2</v>
      </c>
      <c r="X17" s="1156">
        <f t="shared" si="6"/>
        <v>362.60904635428727</v>
      </c>
      <c r="Y17" s="1156">
        <f t="shared" si="6"/>
        <v>300.58641325711068</v>
      </c>
      <c r="Z17" s="1156">
        <f t="shared" si="6"/>
        <v>266.43602957219315</v>
      </c>
      <c r="AA17" s="1156">
        <f t="shared" ref="AA17:AA35" si="21">ABS(R17)</f>
        <v>258.19013613842668</v>
      </c>
      <c r="AB17" s="1156">
        <f t="shared" si="1"/>
        <v>258.19013613842668</v>
      </c>
      <c r="AC17" s="1156">
        <f t="shared" si="15"/>
        <v>1087.6471390628619</v>
      </c>
      <c r="AD17" s="680"/>
      <c r="AE17" s="1199">
        <f t="shared" si="7"/>
        <v>9</v>
      </c>
      <c r="AF17" s="1199">
        <f t="shared" si="2"/>
        <v>9</v>
      </c>
      <c r="AG17" s="1199">
        <f t="shared" si="2"/>
        <v>36260.904635428727</v>
      </c>
      <c r="AH17" s="1199">
        <f t="shared" si="2"/>
        <v>30058.641325711069</v>
      </c>
      <c r="AI17" s="1199">
        <f t="shared" si="2"/>
        <v>26643.602957219315</v>
      </c>
      <c r="AJ17" s="1199">
        <f t="shared" si="2"/>
        <v>25819.013613842668</v>
      </c>
      <c r="AK17" s="1199">
        <f t="shared" si="2"/>
        <v>25819.013613842668</v>
      </c>
      <c r="AL17" s="1199">
        <f t="shared" si="2"/>
        <v>108764.7139062862</v>
      </c>
      <c r="AM17" s="680"/>
      <c r="AN17" s="680"/>
      <c r="AO17" s="1199">
        <f t="shared" si="8"/>
        <v>9</v>
      </c>
      <c r="AP17" s="1199">
        <f t="shared" si="9"/>
        <v>9</v>
      </c>
      <c r="AQ17" s="1199">
        <f t="shared" si="12"/>
        <v>36260.904635428727</v>
      </c>
      <c r="AR17" s="1199">
        <f t="shared" si="16"/>
        <v>30058.641325711069</v>
      </c>
      <c r="AS17" s="1199">
        <f t="shared" si="20"/>
        <v>26643.602957219315</v>
      </c>
      <c r="AT17" s="1199">
        <f t="shared" ref="AT17:AT35" si="22">ABS(AJ17)</f>
        <v>25819.013613842668</v>
      </c>
      <c r="AU17" s="1199">
        <f t="shared" si="10"/>
        <v>25819.013613842668</v>
      </c>
      <c r="AV17" s="1199">
        <f t="shared" si="17"/>
        <v>108764.7139062862</v>
      </c>
      <c r="AW17" s="680"/>
      <c r="AX17" s="680"/>
    </row>
    <row r="18" spans="1:50">
      <c r="A18" s="1195">
        <f>'Age 3 recruitment'!A20</f>
        <v>1988</v>
      </c>
      <c r="B18" s="1195">
        <f>'Age 3 recruitment'!B20</f>
        <v>1991</v>
      </c>
      <c r="C18" s="1196">
        <f>'Age 3 recruitment'!C20</f>
        <v>721.57621471200514</v>
      </c>
      <c r="D18" s="1197">
        <f t="shared" si="3"/>
        <v>0.01</v>
      </c>
      <c r="E18" s="1154">
        <f t="shared" si="4"/>
        <v>5.5E-2</v>
      </c>
      <c r="F18" s="1154">
        <f t="shared" si="13"/>
        <v>7.0000000000000007E-2</v>
      </c>
      <c r="G18" s="1154">
        <f t="shared" si="18"/>
        <v>271.96678476571543</v>
      </c>
      <c r="H18" s="1154">
        <f t="shared" si="19"/>
        <v>240.47913060568854</v>
      </c>
      <c r="I18" s="1154">
        <f t="shared" ref="I18:I35" si="23">AVERAGE(C8:C17)</f>
        <v>233.35101252200585</v>
      </c>
      <c r="J18" s="1154">
        <f>AVERAGE(C7:C17)</f>
        <v>234.72830558038788</v>
      </c>
      <c r="K18" s="1154">
        <f t="shared" si="11"/>
        <v>0.1</v>
      </c>
      <c r="L18" s="1199"/>
      <c r="M18" s="1200">
        <f t="shared" si="0"/>
        <v>-721.56621471200515</v>
      </c>
      <c r="N18" s="1200">
        <f t="shared" si="0"/>
        <v>-721.52121471200519</v>
      </c>
      <c r="O18" s="1200">
        <f t="shared" si="0"/>
        <v>-721.50621471200509</v>
      </c>
      <c r="P18" s="1200">
        <f t="shared" si="0"/>
        <v>-449.60942994628971</v>
      </c>
      <c r="Q18" s="1200">
        <f t="shared" si="0"/>
        <v>-481.09708410631663</v>
      </c>
      <c r="R18" s="1200">
        <f t="shared" si="0"/>
        <v>-488.22520218999932</v>
      </c>
      <c r="S18" s="1200">
        <f t="shared" si="0"/>
        <v>-486.84790913161726</v>
      </c>
      <c r="T18" s="1200">
        <f t="shared" si="14"/>
        <v>-721.47621471200512</v>
      </c>
      <c r="U18" s="680"/>
      <c r="V18" s="1156">
        <f t="shared" si="5"/>
        <v>721.56621471200515</v>
      </c>
      <c r="W18" s="1156">
        <f t="shared" si="6"/>
        <v>721.52121471200519</v>
      </c>
      <c r="X18" s="1156">
        <f t="shared" si="6"/>
        <v>721.50621471200509</v>
      </c>
      <c r="Y18" s="1156">
        <f t="shared" si="6"/>
        <v>449.60942994628971</v>
      </c>
      <c r="Z18" s="1156">
        <f t="shared" si="6"/>
        <v>481.09708410631663</v>
      </c>
      <c r="AA18" s="1156">
        <f t="shared" si="21"/>
        <v>488.22520218999932</v>
      </c>
      <c r="AB18" s="1156">
        <f t="shared" si="1"/>
        <v>486.84790913161726</v>
      </c>
      <c r="AC18" s="1156">
        <f t="shared" si="15"/>
        <v>721.47621471200512</v>
      </c>
      <c r="AD18" s="680"/>
      <c r="AE18" s="1199">
        <f t="shared" si="7"/>
        <v>-0.99998614145006981</v>
      </c>
      <c r="AF18" s="1199">
        <f t="shared" si="2"/>
        <v>-0.99992377797538423</v>
      </c>
      <c r="AG18" s="1199">
        <f t="shared" si="2"/>
        <v>-0.99990299015048878</v>
      </c>
      <c r="AH18" s="1199">
        <f t="shared" si="2"/>
        <v>-0.62309347339800747</v>
      </c>
      <c r="AI18" s="1199">
        <f t="shared" si="2"/>
        <v>-0.6667307961340323</v>
      </c>
      <c r="AJ18" s="1199">
        <f t="shared" si="2"/>
        <v>-0.67660933417110947</v>
      </c>
      <c r="AK18" s="1199">
        <f t="shared" si="2"/>
        <v>-0.67470060570930479</v>
      </c>
      <c r="AL18" s="1199">
        <f t="shared" si="2"/>
        <v>-0.99986141450069843</v>
      </c>
      <c r="AM18" s="680"/>
      <c r="AN18" s="680"/>
      <c r="AO18" s="1199">
        <f t="shared" si="8"/>
        <v>0.99998614145006981</v>
      </c>
      <c r="AP18" s="1199">
        <f t="shared" si="9"/>
        <v>0.99992377797538423</v>
      </c>
      <c r="AQ18" s="1199">
        <f t="shared" si="12"/>
        <v>0.99990299015048878</v>
      </c>
      <c r="AR18" s="1199">
        <f t="shared" si="16"/>
        <v>0.62309347339800747</v>
      </c>
      <c r="AS18" s="1199">
        <f t="shared" si="20"/>
        <v>0.6667307961340323</v>
      </c>
      <c r="AT18" s="1199">
        <f t="shared" si="22"/>
        <v>0.67660933417110947</v>
      </c>
      <c r="AU18" s="1199">
        <f t="shared" si="10"/>
        <v>0.67470060570930479</v>
      </c>
      <c r="AV18" s="1199">
        <f t="shared" si="17"/>
        <v>0.99986141450069843</v>
      </c>
      <c r="AW18" s="680"/>
      <c r="AX18" s="680"/>
    </row>
    <row r="19" spans="1:50">
      <c r="A19" s="1195">
        <f>'Age 3 recruitment'!A21</f>
        <v>1989</v>
      </c>
      <c r="B19" s="1195">
        <f>'Age 3 recruitment'!B21</f>
        <v>1992</v>
      </c>
      <c r="C19" s="1196">
        <f>'Age 3 recruitment'!C21</f>
        <v>76.958009975549501</v>
      </c>
      <c r="D19" s="1197">
        <f t="shared" si="3"/>
        <v>721.57621471200514</v>
      </c>
      <c r="E19" s="1154">
        <f t="shared" si="4"/>
        <v>360.79310735600257</v>
      </c>
      <c r="F19" s="1154">
        <f t="shared" si="13"/>
        <v>240.56207157066839</v>
      </c>
      <c r="G19" s="1154">
        <f t="shared" si="18"/>
        <v>180.44655367800129</v>
      </c>
      <c r="H19" s="1154">
        <f t="shared" si="19"/>
        <v>361.88867075497336</v>
      </c>
      <c r="I19" s="1154">
        <f t="shared" si="23"/>
        <v>294.10868841835645</v>
      </c>
      <c r="J19" s="1154">
        <f>AVERAGE(C7:C18)</f>
        <v>275.29896467468933</v>
      </c>
      <c r="K19" s="1154">
        <f t="shared" si="11"/>
        <v>0.1</v>
      </c>
      <c r="L19" s="1199"/>
      <c r="M19" s="1200">
        <f t="shared" si="0"/>
        <v>644.6182047364556</v>
      </c>
      <c r="N19" s="1200">
        <f t="shared" si="0"/>
        <v>283.83509738045308</v>
      </c>
      <c r="O19" s="1200">
        <f t="shared" si="0"/>
        <v>163.60406159511888</v>
      </c>
      <c r="P19" s="1200">
        <f t="shared" si="0"/>
        <v>103.48854370245179</v>
      </c>
      <c r="Q19" s="1200">
        <f t="shared" si="0"/>
        <v>284.93066077942387</v>
      </c>
      <c r="R19" s="1200">
        <f t="shared" si="0"/>
        <v>217.15067844280696</v>
      </c>
      <c r="S19" s="1200">
        <f t="shared" si="0"/>
        <v>198.34095469913984</v>
      </c>
      <c r="T19" s="1200">
        <f t="shared" si="14"/>
        <v>-76.858009975549507</v>
      </c>
      <c r="U19" s="680"/>
      <c r="V19" s="1156">
        <f t="shared" si="5"/>
        <v>644.6182047364556</v>
      </c>
      <c r="W19" s="1156">
        <f t="shared" si="6"/>
        <v>283.83509738045308</v>
      </c>
      <c r="X19" s="1156">
        <f t="shared" si="6"/>
        <v>163.60406159511888</v>
      </c>
      <c r="Y19" s="1156">
        <f t="shared" si="6"/>
        <v>103.48854370245179</v>
      </c>
      <c r="Z19" s="1156">
        <f t="shared" si="6"/>
        <v>284.93066077942387</v>
      </c>
      <c r="AA19" s="1156">
        <f t="shared" si="21"/>
        <v>217.15067844280696</v>
      </c>
      <c r="AB19" s="1156">
        <f t="shared" si="1"/>
        <v>198.34095469913984</v>
      </c>
      <c r="AC19" s="1156">
        <f t="shared" si="15"/>
        <v>76.858009975549507</v>
      </c>
      <c r="AD19" s="680"/>
      <c r="AE19" s="1199">
        <f t="shared" si="7"/>
        <v>8.3762327656504976</v>
      </c>
      <c r="AF19" s="1199">
        <f t="shared" si="2"/>
        <v>3.688181353320219</v>
      </c>
      <c r="AG19" s="1199">
        <f t="shared" si="2"/>
        <v>2.1258873721799443</v>
      </c>
      <c r="AH19" s="1199">
        <f t="shared" si="2"/>
        <v>1.3447403816098074</v>
      </c>
      <c r="AI19" s="1199">
        <f t="shared" si="2"/>
        <v>3.7024172125805985</v>
      </c>
      <c r="AJ19" s="1199">
        <f t="shared" si="2"/>
        <v>2.8216774122901356</v>
      </c>
      <c r="AK19" s="1199">
        <f t="shared" si="2"/>
        <v>2.5772619999159954</v>
      </c>
      <c r="AL19" s="1199">
        <f t="shared" si="2"/>
        <v>-0.99870059010060463</v>
      </c>
      <c r="AM19" s="680"/>
      <c r="AN19" s="680"/>
      <c r="AO19" s="1199">
        <f t="shared" si="8"/>
        <v>8.3762327656504976</v>
      </c>
      <c r="AP19" s="1199">
        <f t="shared" si="9"/>
        <v>3.688181353320219</v>
      </c>
      <c r="AQ19" s="1199">
        <f t="shared" si="12"/>
        <v>2.1258873721799443</v>
      </c>
      <c r="AR19" s="1199">
        <f t="shared" si="16"/>
        <v>1.3447403816098074</v>
      </c>
      <c r="AS19" s="1199">
        <f t="shared" si="20"/>
        <v>3.7024172125805985</v>
      </c>
      <c r="AT19" s="1199">
        <f t="shared" si="22"/>
        <v>2.8216774122901356</v>
      </c>
      <c r="AU19" s="1199">
        <f t="shared" si="10"/>
        <v>2.5772619999159954</v>
      </c>
      <c r="AV19" s="1199">
        <f t="shared" si="17"/>
        <v>0.99870059010060463</v>
      </c>
      <c r="AW19" s="680"/>
      <c r="AX19" s="680"/>
    </row>
    <row r="20" spans="1:50">
      <c r="A20" s="1195">
        <f>'Age 3 recruitment'!A22</f>
        <v>1990</v>
      </c>
      <c r="B20" s="1195">
        <f>'Age 3 recruitment'!B22</f>
        <v>1993</v>
      </c>
      <c r="C20" s="1196">
        <f>'Age 3 recruitment'!C22</f>
        <v>151.93392105433352</v>
      </c>
      <c r="D20" s="1197">
        <f t="shared" si="3"/>
        <v>76.958009975549501</v>
      </c>
      <c r="E20" s="1154">
        <f t="shared" si="4"/>
        <v>399.26711234377734</v>
      </c>
      <c r="F20" s="1154">
        <f t="shared" si="13"/>
        <v>266.18140822918491</v>
      </c>
      <c r="G20" s="1154">
        <f t="shared" si="18"/>
        <v>199.66105617188867</v>
      </c>
      <c r="H20" s="1154">
        <f t="shared" si="19"/>
        <v>159.74884493751094</v>
      </c>
      <c r="I20" s="1154">
        <f t="shared" si="23"/>
        <v>291.00028115840888</v>
      </c>
      <c r="J20" s="1154">
        <f>AVERAGE(C7:C19)</f>
        <v>260.04196815937087</v>
      </c>
      <c r="K20" s="1154">
        <f t="shared" si="11"/>
        <v>0.01</v>
      </c>
      <c r="L20" s="1199"/>
      <c r="M20" s="1200">
        <f t="shared" si="0"/>
        <v>-74.975911078784023</v>
      </c>
      <c r="N20" s="1200">
        <f t="shared" si="0"/>
        <v>247.33319128944382</v>
      </c>
      <c r="O20" s="1200">
        <f t="shared" si="0"/>
        <v>114.24748717485139</v>
      </c>
      <c r="P20" s="1200">
        <f t="shared" si="0"/>
        <v>47.72713511755515</v>
      </c>
      <c r="Q20" s="1200">
        <f t="shared" si="0"/>
        <v>7.8149238831774142</v>
      </c>
      <c r="R20" s="1200">
        <f t="shared" si="0"/>
        <v>139.06636010407536</v>
      </c>
      <c r="S20" s="1200">
        <f t="shared" si="0"/>
        <v>108.10804710503734</v>
      </c>
      <c r="T20" s="1200">
        <f t="shared" si="14"/>
        <v>-151.92392105433353</v>
      </c>
      <c r="U20" s="680"/>
      <c r="V20" s="1156">
        <f t="shared" si="5"/>
        <v>74.975911078784023</v>
      </c>
      <c r="W20" s="1156">
        <f t="shared" si="6"/>
        <v>247.33319128944382</v>
      </c>
      <c r="X20" s="1156">
        <f t="shared" si="6"/>
        <v>114.24748717485139</v>
      </c>
      <c r="Y20" s="1156">
        <f t="shared" si="6"/>
        <v>47.72713511755515</v>
      </c>
      <c r="Z20" s="1156">
        <f t="shared" si="6"/>
        <v>7.8149238831774142</v>
      </c>
      <c r="AA20" s="1156">
        <f t="shared" si="21"/>
        <v>139.06636010407536</v>
      </c>
      <c r="AB20" s="1156">
        <f t="shared" si="1"/>
        <v>108.10804710503734</v>
      </c>
      <c r="AC20" s="1156">
        <f t="shared" si="15"/>
        <v>151.92392105433353</v>
      </c>
      <c r="AD20" s="680"/>
      <c r="AE20" s="1199">
        <f t="shared" si="7"/>
        <v>-0.49347710214081603</v>
      </c>
      <c r="AF20" s="1199">
        <f t="shared" si="2"/>
        <v>1.6278997446593528</v>
      </c>
      <c r="AG20" s="1199">
        <f t="shared" si="2"/>
        <v>0.75195510246849362</v>
      </c>
      <c r="AH20" s="1199">
        <f t="shared" si="2"/>
        <v>0.31413087206830731</v>
      </c>
      <c r="AI20" s="1199">
        <f t="shared" si="2"/>
        <v>5.1436333828195596E-2</v>
      </c>
      <c r="AJ20" s="1199">
        <f t="shared" si="2"/>
        <v>0.91530817567950107</v>
      </c>
      <c r="AK20" s="1199">
        <f t="shared" si="2"/>
        <v>0.71154648254208164</v>
      </c>
      <c r="AL20" s="1199">
        <f t="shared" si="2"/>
        <v>-0.99993418191322514</v>
      </c>
      <c r="AM20" s="680"/>
      <c r="AN20" s="680"/>
      <c r="AO20" s="1199">
        <f t="shared" si="8"/>
        <v>0.49347710214081603</v>
      </c>
      <c r="AP20" s="1199">
        <f t="shared" si="9"/>
        <v>1.6278997446593528</v>
      </c>
      <c r="AQ20" s="1199">
        <f t="shared" si="12"/>
        <v>0.75195510246849362</v>
      </c>
      <c r="AR20" s="1199">
        <f t="shared" si="16"/>
        <v>0.31413087206830731</v>
      </c>
      <c r="AS20" s="1199">
        <f t="shared" si="20"/>
        <v>5.1436333828195596E-2</v>
      </c>
      <c r="AT20" s="1199">
        <f t="shared" si="22"/>
        <v>0.91530817567950107</v>
      </c>
      <c r="AU20" s="1199">
        <f t="shared" si="10"/>
        <v>0.71154648254208164</v>
      </c>
      <c r="AV20" s="1199">
        <f t="shared" si="17"/>
        <v>0.99993418191322514</v>
      </c>
      <c r="AW20" s="680"/>
      <c r="AX20" s="680"/>
    </row>
    <row r="21" spans="1:50">
      <c r="A21" s="1195">
        <f>'Age 3 recruitment'!A23</f>
        <v>1991</v>
      </c>
      <c r="B21" s="1195">
        <f>'Age 3 recruitment'!B23</f>
        <v>1994</v>
      </c>
      <c r="C21" s="1196">
        <f>'Age 3 recruitment'!C23</f>
        <v>0.1</v>
      </c>
      <c r="D21" s="1197">
        <f t="shared" si="3"/>
        <v>151.93392105433352</v>
      </c>
      <c r="E21" s="1154">
        <f t="shared" si="4"/>
        <v>114.44596551494152</v>
      </c>
      <c r="F21" s="1154">
        <f t="shared" si="13"/>
        <v>316.82271524729606</v>
      </c>
      <c r="G21" s="1154">
        <f t="shared" si="18"/>
        <v>237.61953643547204</v>
      </c>
      <c r="H21" s="1154">
        <f t="shared" si="19"/>
        <v>190.11562914837765</v>
      </c>
      <c r="I21" s="1154">
        <f t="shared" si="23"/>
        <v>265.53108543348657</v>
      </c>
      <c r="J21" s="1154">
        <f>AVERAGE(C7:C20)</f>
        <v>252.31996479472534</v>
      </c>
      <c r="K21" s="1154">
        <f t="shared" si="11"/>
        <v>721.57621471200514</v>
      </c>
      <c r="L21" s="1199"/>
      <c r="M21" s="1200">
        <f t="shared" si="0"/>
        <v>151.83392105433353</v>
      </c>
      <c r="N21" s="1200">
        <f t="shared" si="0"/>
        <v>114.34596551494153</v>
      </c>
      <c r="O21" s="1200">
        <f t="shared" si="0"/>
        <v>316.72271524729604</v>
      </c>
      <c r="P21" s="1200">
        <f t="shared" si="0"/>
        <v>237.51953643547205</v>
      </c>
      <c r="Q21" s="1200">
        <f t="shared" si="0"/>
        <v>190.01562914837766</v>
      </c>
      <c r="R21" s="1200">
        <f t="shared" si="0"/>
        <v>265.43108543348654</v>
      </c>
      <c r="S21" s="1200">
        <f t="shared" si="0"/>
        <v>252.21996479472534</v>
      </c>
      <c r="T21" s="1200">
        <f t="shared" si="14"/>
        <v>721.47621471200512</v>
      </c>
      <c r="U21" s="680"/>
      <c r="V21" s="1156">
        <f t="shared" si="5"/>
        <v>151.83392105433353</v>
      </c>
      <c r="W21" s="1156">
        <f t="shared" si="6"/>
        <v>114.34596551494153</v>
      </c>
      <c r="X21" s="1156">
        <f t="shared" si="6"/>
        <v>316.72271524729604</v>
      </c>
      <c r="Y21" s="1156">
        <f t="shared" si="6"/>
        <v>237.51953643547205</v>
      </c>
      <c r="Z21" s="1156">
        <f t="shared" si="6"/>
        <v>190.01562914837766</v>
      </c>
      <c r="AA21" s="1156">
        <f t="shared" si="21"/>
        <v>265.43108543348654</v>
      </c>
      <c r="AB21" s="1156">
        <f t="shared" si="1"/>
        <v>252.21996479472534</v>
      </c>
      <c r="AC21" s="1156">
        <f t="shared" si="15"/>
        <v>721.47621471200512</v>
      </c>
      <c r="AD21" s="680"/>
      <c r="AE21" s="1199">
        <f t="shared" si="7"/>
        <v>1518.3392105433352</v>
      </c>
      <c r="AF21" s="1199">
        <f t="shared" si="2"/>
        <v>1143.4596551494151</v>
      </c>
      <c r="AG21" s="1199">
        <f t="shared" si="2"/>
        <v>3167.2271524729604</v>
      </c>
      <c r="AH21" s="1199">
        <f t="shared" si="2"/>
        <v>2375.1953643547204</v>
      </c>
      <c r="AI21" s="1199">
        <f t="shared" si="2"/>
        <v>1900.1562914837764</v>
      </c>
      <c r="AJ21" s="1199">
        <f t="shared" si="2"/>
        <v>2654.3108543348653</v>
      </c>
      <c r="AK21" s="1199">
        <f t="shared" si="2"/>
        <v>2522.1996479472532</v>
      </c>
      <c r="AL21" s="1199">
        <f t="shared" si="2"/>
        <v>7214.7621471200509</v>
      </c>
      <c r="AM21" s="680"/>
      <c r="AN21" s="680"/>
      <c r="AO21" s="1199">
        <f t="shared" si="8"/>
        <v>1518.3392105433352</v>
      </c>
      <c r="AP21" s="1199">
        <f t="shared" si="9"/>
        <v>1143.4596551494151</v>
      </c>
      <c r="AQ21" s="1199">
        <f t="shared" si="12"/>
        <v>3167.2271524729604</v>
      </c>
      <c r="AR21" s="1199">
        <f t="shared" si="16"/>
        <v>2375.1953643547204</v>
      </c>
      <c r="AS21" s="1199">
        <f t="shared" si="20"/>
        <v>1900.1562914837764</v>
      </c>
      <c r="AT21" s="1199">
        <f t="shared" si="22"/>
        <v>2654.3108543348653</v>
      </c>
      <c r="AU21" s="1199">
        <f t="shared" si="10"/>
        <v>2522.1996479472532</v>
      </c>
      <c r="AV21" s="1199">
        <f t="shared" si="17"/>
        <v>7214.7621471200509</v>
      </c>
      <c r="AW21" s="680"/>
      <c r="AX21" s="680"/>
    </row>
    <row r="22" spans="1:50">
      <c r="A22" s="1195">
        <f>'Age 3 recruitment'!A24</f>
        <v>1992</v>
      </c>
      <c r="B22" s="1195">
        <f>'Age 3 recruitment'!B24</f>
        <v>1995</v>
      </c>
      <c r="C22" s="1196">
        <f>'Age 3 recruitment'!C24</f>
        <v>0.1</v>
      </c>
      <c r="D22" s="1197">
        <f t="shared" si="3"/>
        <v>0.1</v>
      </c>
      <c r="E22" s="1154">
        <f t="shared" si="4"/>
        <v>76.016960527166759</v>
      </c>
      <c r="F22" s="1154">
        <f t="shared" si="13"/>
        <v>76.330643676627673</v>
      </c>
      <c r="G22" s="1154">
        <f t="shared" si="18"/>
        <v>237.64203643547205</v>
      </c>
      <c r="H22" s="1154">
        <f t="shared" si="19"/>
        <v>190.11562914837765</v>
      </c>
      <c r="I22" s="1154">
        <f t="shared" si="23"/>
        <v>228.28082936028537</v>
      </c>
      <c r="J22" s="1154">
        <f>AVERAGE(C7:C21)</f>
        <v>235.50530047507698</v>
      </c>
      <c r="K22" s="1154">
        <f t="shared" si="11"/>
        <v>76.958009975549501</v>
      </c>
      <c r="L22" s="1199"/>
      <c r="M22" s="1200">
        <f t="shared" si="0"/>
        <v>0</v>
      </c>
      <c r="N22" s="1200">
        <f t="shared" si="0"/>
        <v>75.916960527166765</v>
      </c>
      <c r="O22" s="1200">
        <f t="shared" si="0"/>
        <v>76.230643676627679</v>
      </c>
      <c r="P22" s="1200">
        <f t="shared" si="0"/>
        <v>237.54203643547206</v>
      </c>
      <c r="Q22" s="1200">
        <f t="shared" si="0"/>
        <v>190.01562914837766</v>
      </c>
      <c r="R22" s="1200">
        <f t="shared" si="0"/>
        <v>228.18082936028537</v>
      </c>
      <c r="S22" s="1200">
        <f t="shared" si="0"/>
        <v>235.40530047507698</v>
      </c>
      <c r="T22" s="1200">
        <f t="shared" si="14"/>
        <v>76.858009975549507</v>
      </c>
      <c r="U22" s="680"/>
      <c r="V22" s="1156">
        <f t="shared" si="5"/>
        <v>0</v>
      </c>
      <c r="W22" s="1156">
        <f t="shared" si="6"/>
        <v>75.916960527166765</v>
      </c>
      <c r="X22" s="1156">
        <f t="shared" si="6"/>
        <v>76.230643676627679</v>
      </c>
      <c r="Y22" s="1156">
        <f t="shared" si="6"/>
        <v>237.54203643547206</v>
      </c>
      <c r="Z22" s="1156">
        <f t="shared" si="6"/>
        <v>190.01562914837766</v>
      </c>
      <c r="AA22" s="1156">
        <f t="shared" si="21"/>
        <v>228.18082936028537</v>
      </c>
      <c r="AB22" s="1156">
        <f t="shared" si="1"/>
        <v>235.40530047507698</v>
      </c>
      <c r="AC22" s="1156">
        <f t="shared" si="15"/>
        <v>76.858009975549507</v>
      </c>
      <c r="AD22" s="680"/>
      <c r="AE22" s="1199">
        <f t="shared" si="7"/>
        <v>0</v>
      </c>
      <c r="AF22" s="1199">
        <f t="shared" si="2"/>
        <v>759.16960527166759</v>
      </c>
      <c r="AG22" s="1199">
        <f t="shared" si="2"/>
        <v>762.30643676627676</v>
      </c>
      <c r="AH22" s="1199">
        <f t="shared" si="2"/>
        <v>2375.4203643547203</v>
      </c>
      <c r="AI22" s="1199">
        <f t="shared" si="2"/>
        <v>1900.1562914837764</v>
      </c>
      <c r="AJ22" s="1199">
        <f t="shared" si="2"/>
        <v>2281.8082936028536</v>
      </c>
      <c r="AK22" s="1199">
        <f t="shared" si="2"/>
        <v>2354.0530047507696</v>
      </c>
      <c r="AL22" s="1199">
        <f t="shared" si="2"/>
        <v>768.58009975549498</v>
      </c>
      <c r="AM22" s="680"/>
      <c r="AN22" s="680"/>
      <c r="AO22" s="1199">
        <f t="shared" si="8"/>
        <v>0</v>
      </c>
      <c r="AP22" s="1199">
        <f t="shared" si="9"/>
        <v>759.16960527166759</v>
      </c>
      <c r="AQ22" s="1199">
        <f t="shared" si="12"/>
        <v>762.30643676627676</v>
      </c>
      <c r="AR22" s="1199">
        <f t="shared" si="16"/>
        <v>2375.4203643547203</v>
      </c>
      <c r="AS22" s="1199">
        <f t="shared" si="20"/>
        <v>1900.1562914837764</v>
      </c>
      <c r="AT22" s="1199">
        <f t="shared" si="22"/>
        <v>2281.8082936028536</v>
      </c>
      <c r="AU22" s="1199">
        <f t="shared" si="10"/>
        <v>2354.0530047507696</v>
      </c>
      <c r="AV22" s="1199">
        <f t="shared" si="17"/>
        <v>768.58009975549498</v>
      </c>
      <c r="AW22" s="680"/>
      <c r="AX22" s="680"/>
    </row>
    <row r="23" spans="1:50">
      <c r="A23" s="1195">
        <f>'Age 3 recruitment'!A25</f>
        <v>1993</v>
      </c>
      <c r="B23" s="1195">
        <f>'Age 3 recruitment'!B25</f>
        <v>1996</v>
      </c>
      <c r="C23" s="1196">
        <f>'Age 3 recruitment'!C25</f>
        <v>173.42523180605443</v>
      </c>
      <c r="D23" s="1197">
        <f t="shared" si="3"/>
        <v>0.1</v>
      </c>
      <c r="E23" s="1154">
        <f t="shared" si="4"/>
        <v>0.1</v>
      </c>
      <c r="F23" s="1154">
        <f t="shared" si="13"/>
        <v>50.711307018111171</v>
      </c>
      <c r="G23" s="1154">
        <f t="shared" si="18"/>
        <v>57.272982757470757</v>
      </c>
      <c r="H23" s="1154">
        <f t="shared" si="19"/>
        <v>190.13362914837765</v>
      </c>
      <c r="I23" s="1154">
        <f t="shared" si="23"/>
        <v>215.30637987703307</v>
      </c>
      <c r="J23" s="1154">
        <f>AVERAGE(C7:C22)</f>
        <v>220.79246919538465</v>
      </c>
      <c r="K23" s="1154">
        <f t="shared" si="11"/>
        <v>151.93392105433352</v>
      </c>
      <c r="L23" s="1199"/>
      <c r="M23" s="1200">
        <f t="shared" si="0"/>
        <v>-173.32523180605443</v>
      </c>
      <c r="N23" s="1200">
        <f t="shared" si="0"/>
        <v>-173.32523180605443</v>
      </c>
      <c r="O23" s="1200">
        <f t="shared" si="0"/>
        <v>-122.71392478794326</v>
      </c>
      <c r="P23" s="1200">
        <f t="shared" si="0"/>
        <v>-116.15224904858367</v>
      </c>
      <c r="Q23" s="1200">
        <f t="shared" si="0"/>
        <v>16.708397342323224</v>
      </c>
      <c r="R23" s="1200">
        <f t="shared" si="0"/>
        <v>41.881148070978639</v>
      </c>
      <c r="S23" s="1200">
        <f t="shared" si="0"/>
        <v>47.367237389330228</v>
      </c>
      <c r="T23" s="1200">
        <f t="shared" si="14"/>
        <v>-21.491310751720903</v>
      </c>
      <c r="U23" s="680"/>
      <c r="V23" s="1156">
        <f t="shared" si="5"/>
        <v>173.32523180605443</v>
      </c>
      <c r="W23" s="1156">
        <f t="shared" si="6"/>
        <v>173.32523180605443</v>
      </c>
      <c r="X23" s="1156">
        <f t="shared" si="6"/>
        <v>122.71392478794326</v>
      </c>
      <c r="Y23" s="1156">
        <f t="shared" si="6"/>
        <v>116.15224904858367</v>
      </c>
      <c r="Z23" s="1156">
        <f t="shared" si="6"/>
        <v>16.708397342323224</v>
      </c>
      <c r="AA23" s="1156">
        <f t="shared" si="21"/>
        <v>41.881148070978639</v>
      </c>
      <c r="AB23" s="1156">
        <f t="shared" si="1"/>
        <v>47.367237389330228</v>
      </c>
      <c r="AC23" s="1156">
        <f t="shared" si="15"/>
        <v>21.491310751720903</v>
      </c>
      <c r="AD23" s="680"/>
      <c r="AE23" s="1199">
        <f t="shared" si="7"/>
        <v>-0.9994233826360871</v>
      </c>
      <c r="AF23" s="1199">
        <f t="shared" si="2"/>
        <v>-0.9994233826360871</v>
      </c>
      <c r="AG23" s="1199">
        <f t="shared" si="2"/>
        <v>-0.70758979826636281</v>
      </c>
      <c r="AH23" s="1199">
        <f t="shared" si="2"/>
        <v>-0.66975403658955179</v>
      </c>
      <c r="AI23" s="1199">
        <f t="shared" si="2"/>
        <v>9.6343520307406144E-2</v>
      </c>
      <c r="AJ23" s="1199">
        <f t="shared" si="2"/>
        <v>0.24149397198335779</v>
      </c>
      <c r="AK23" s="1199">
        <f t="shared" si="2"/>
        <v>0.27312771559274684</v>
      </c>
      <c r="AL23" s="1199">
        <f t="shared" si="2"/>
        <v>-0.12392262952691421</v>
      </c>
      <c r="AM23" s="680"/>
      <c r="AN23" s="680"/>
      <c r="AO23" s="1199">
        <f t="shared" si="8"/>
        <v>0.9994233826360871</v>
      </c>
      <c r="AP23" s="1199">
        <f t="shared" si="9"/>
        <v>0.9994233826360871</v>
      </c>
      <c r="AQ23" s="1199">
        <f t="shared" si="12"/>
        <v>0.70758979826636281</v>
      </c>
      <c r="AR23" s="1199">
        <f t="shared" si="16"/>
        <v>0.66975403658955179</v>
      </c>
      <c r="AS23" s="1199">
        <f t="shared" si="20"/>
        <v>9.6343520307406144E-2</v>
      </c>
      <c r="AT23" s="1199">
        <f t="shared" si="22"/>
        <v>0.24149397198335779</v>
      </c>
      <c r="AU23" s="1199">
        <f t="shared" si="10"/>
        <v>0.27312771559274684</v>
      </c>
      <c r="AV23" s="1199">
        <f t="shared" si="17"/>
        <v>0.12392262952691421</v>
      </c>
      <c r="AW23" s="680"/>
      <c r="AX23" s="680"/>
    </row>
    <row r="24" spans="1:50">
      <c r="A24" s="1195">
        <f>'Age 3 recruitment'!A26</f>
        <v>1994</v>
      </c>
      <c r="B24" s="1195">
        <f>'Age 3 recruitment'!B26</f>
        <v>1997</v>
      </c>
      <c r="C24" s="1196">
        <f>'Age 3 recruitment'!C26</f>
        <v>223.64102071583528</v>
      </c>
      <c r="D24" s="1197">
        <f t="shared" si="3"/>
        <v>173.42523180605443</v>
      </c>
      <c r="E24" s="1154">
        <f t="shared" si="4"/>
        <v>86.762615903027211</v>
      </c>
      <c r="F24" s="1154">
        <f t="shared" si="13"/>
        <v>57.875077268684805</v>
      </c>
      <c r="G24" s="1154">
        <f t="shared" si="18"/>
        <v>81.389788215096985</v>
      </c>
      <c r="H24" s="1154">
        <f t="shared" si="19"/>
        <v>80.503432567187502</v>
      </c>
      <c r="I24" s="1154">
        <f t="shared" si="23"/>
        <v>221.19605166108039</v>
      </c>
      <c r="J24" s="1154">
        <f>AVERAGE(C7:C23)</f>
        <v>218.00616111365935</v>
      </c>
      <c r="K24" s="1154">
        <f t="shared" si="11"/>
        <v>0.1</v>
      </c>
      <c r="L24" s="1199"/>
      <c r="M24" s="1200">
        <f t="shared" si="0"/>
        <v>-50.215788909780855</v>
      </c>
      <c r="N24" s="1200">
        <f t="shared" si="0"/>
        <v>-136.87840481280807</v>
      </c>
      <c r="O24" s="1200">
        <f t="shared" si="0"/>
        <v>-165.76594344715048</v>
      </c>
      <c r="P24" s="1200">
        <f t="shared" si="0"/>
        <v>-142.2512325007383</v>
      </c>
      <c r="Q24" s="1200">
        <f t="shared" si="0"/>
        <v>-143.13758814864778</v>
      </c>
      <c r="R24" s="1200">
        <f t="shared" si="0"/>
        <v>-2.4449690547548926</v>
      </c>
      <c r="S24" s="1200">
        <f t="shared" si="0"/>
        <v>-5.6348596021759363</v>
      </c>
      <c r="T24" s="1200">
        <f t="shared" si="14"/>
        <v>-223.54102071583529</v>
      </c>
      <c r="U24" s="680"/>
      <c r="V24" s="1156">
        <f t="shared" si="5"/>
        <v>50.215788909780855</v>
      </c>
      <c r="W24" s="1156">
        <f t="shared" ref="W24:W35" si="24">ABS(N24)</f>
        <v>136.87840481280807</v>
      </c>
      <c r="X24" s="1156">
        <f t="shared" ref="X24:X35" si="25">ABS(O24)</f>
        <v>165.76594344715048</v>
      </c>
      <c r="Y24" s="1156">
        <f t="shared" ref="Y24:Y35" si="26">ABS(P24)</f>
        <v>142.2512325007383</v>
      </c>
      <c r="Z24" s="1156">
        <f t="shared" ref="Z24:Z35" si="27">ABS(Q24)</f>
        <v>143.13758814864778</v>
      </c>
      <c r="AA24" s="1156">
        <f t="shared" si="21"/>
        <v>2.4449690547548926</v>
      </c>
      <c r="AB24" s="1156">
        <f t="shared" si="1"/>
        <v>5.6348596021759363</v>
      </c>
      <c r="AC24" s="1156">
        <f t="shared" si="15"/>
        <v>223.54102071583529</v>
      </c>
      <c r="AD24" s="680"/>
      <c r="AE24" s="1199">
        <f t="shared" si="7"/>
        <v>-0.22453746968713079</v>
      </c>
      <c r="AF24" s="1199">
        <f t="shared" ref="AF24:AF35" si="28">(E24-$C24)/$C24</f>
        <v>-0.61204516226354422</v>
      </c>
      <c r="AG24" s="1199">
        <f t="shared" ref="AG24:AG35" si="29">(F24-$C24)/$C24</f>
        <v>-0.74121439312234871</v>
      </c>
      <c r="AH24" s="1199">
        <f t="shared" ref="AH24:AH35" si="30">(G24-$C24)/$C24</f>
        <v>-0.63606950122753558</v>
      </c>
      <c r="AI24" s="1199">
        <f t="shared" ref="AI24:AI35" si="31">(H24-$C24)/$C24</f>
        <v>-0.6400327976079242</v>
      </c>
      <c r="AJ24" s="1199">
        <f t="shared" ref="AJ24:AJ35" si="32">(I24-$C24)/$C24</f>
        <v>-1.0932560792867873E-2</v>
      </c>
      <c r="AK24" s="1199">
        <f t="shared" ref="AK24:AL37" si="33">(J24-$C24)/$C24</f>
        <v>-2.5196001986307115E-2</v>
      </c>
      <c r="AL24" s="1199">
        <f t="shared" si="33"/>
        <v>-0.99955285483995771</v>
      </c>
      <c r="AM24" s="680"/>
      <c r="AN24" s="680"/>
      <c r="AO24" s="1199">
        <f t="shared" si="8"/>
        <v>0.22453746968713079</v>
      </c>
      <c r="AP24" s="1199">
        <f t="shared" si="9"/>
        <v>0.61204516226354422</v>
      </c>
      <c r="AQ24" s="1199">
        <f t="shared" si="12"/>
        <v>0.74121439312234871</v>
      </c>
      <c r="AR24" s="1199">
        <f t="shared" si="16"/>
        <v>0.63606950122753558</v>
      </c>
      <c r="AS24" s="1199">
        <f t="shared" si="20"/>
        <v>0.6400327976079242</v>
      </c>
      <c r="AT24" s="1199">
        <f t="shared" si="22"/>
        <v>1.0932560792867873E-2</v>
      </c>
      <c r="AU24" s="1199">
        <f t="shared" si="10"/>
        <v>2.5196001986307115E-2</v>
      </c>
      <c r="AV24" s="1199">
        <f t="shared" si="17"/>
        <v>0.99955285483995771</v>
      </c>
      <c r="AW24" s="680"/>
      <c r="AX24" s="680"/>
    </row>
    <row r="25" spans="1:50">
      <c r="A25" s="1195">
        <f>'Age 3 recruitment'!A27</f>
        <v>1995</v>
      </c>
      <c r="B25" s="1195">
        <f>'Age 3 recruitment'!B27</f>
        <v>1998</v>
      </c>
      <c r="C25" s="1196">
        <f>'Age 3 recruitment'!C27</f>
        <v>66.481731464676614</v>
      </c>
      <c r="D25" s="1197">
        <f t="shared" si="3"/>
        <v>223.64102071583528</v>
      </c>
      <c r="E25" s="1154">
        <f t="shared" si="4"/>
        <v>198.53312626094487</v>
      </c>
      <c r="F25" s="1154">
        <f t="shared" si="13"/>
        <v>132.38875084062991</v>
      </c>
      <c r="G25" s="1154">
        <f t="shared" si="18"/>
        <v>99.316563130472417</v>
      </c>
      <c r="H25" s="1154">
        <f t="shared" si="19"/>
        <v>109.84003471524466</v>
      </c>
      <c r="I25" s="1154">
        <f t="shared" si="23"/>
        <v>134.79443982637781</v>
      </c>
      <c r="J25" s="1154">
        <f>AVERAGE(C7:C24)</f>
        <v>218.31920886933577</v>
      </c>
      <c r="K25" s="1154">
        <f t="shared" si="11"/>
        <v>0.1</v>
      </c>
      <c r="L25" s="1199"/>
      <c r="M25" s="1200">
        <f t="shared" si="0"/>
        <v>157.15928925115867</v>
      </c>
      <c r="N25" s="1200">
        <f t="shared" si="0"/>
        <v>132.05139479626826</v>
      </c>
      <c r="O25" s="1200">
        <f t="shared" si="0"/>
        <v>65.907019375953297</v>
      </c>
      <c r="P25" s="1200">
        <f t="shared" si="0"/>
        <v>32.834831665795804</v>
      </c>
      <c r="Q25" s="1200">
        <f t="shared" si="0"/>
        <v>43.358303250568042</v>
      </c>
      <c r="R25" s="1200">
        <f t="shared" si="0"/>
        <v>68.312708361701198</v>
      </c>
      <c r="S25" s="1200">
        <f t="shared" si="0"/>
        <v>151.83747740465915</v>
      </c>
      <c r="T25" s="1200">
        <f t="shared" si="14"/>
        <v>-66.381731464676619</v>
      </c>
      <c r="U25" s="680"/>
      <c r="V25" s="1156">
        <f t="shared" si="5"/>
        <v>157.15928925115867</v>
      </c>
      <c r="W25" s="1156">
        <f t="shared" si="24"/>
        <v>132.05139479626826</v>
      </c>
      <c r="X25" s="1156">
        <f t="shared" si="25"/>
        <v>65.907019375953297</v>
      </c>
      <c r="Y25" s="1156">
        <f t="shared" si="26"/>
        <v>32.834831665795804</v>
      </c>
      <c r="Z25" s="1156">
        <f t="shared" si="27"/>
        <v>43.358303250568042</v>
      </c>
      <c r="AA25" s="1156">
        <f t="shared" si="21"/>
        <v>68.312708361701198</v>
      </c>
      <c r="AB25" s="1156">
        <f t="shared" si="1"/>
        <v>151.83747740465915</v>
      </c>
      <c r="AC25" s="1156">
        <f t="shared" si="15"/>
        <v>66.381731464676619</v>
      </c>
      <c r="AD25" s="680"/>
      <c r="AE25" s="1199">
        <f t="shared" si="7"/>
        <v>2.363946993989789</v>
      </c>
      <c r="AF25" s="1199">
        <f t="shared" si="28"/>
        <v>1.9862809208937409</v>
      </c>
      <c r="AG25" s="1199">
        <f t="shared" si="29"/>
        <v>0.99135533813482768</v>
      </c>
      <c r="AH25" s="1199">
        <f t="shared" si="30"/>
        <v>0.49389254675537086</v>
      </c>
      <c r="AI25" s="1199">
        <f t="shared" si="31"/>
        <v>0.65218372469142716</v>
      </c>
      <c r="AJ25" s="1199">
        <f t="shared" si="32"/>
        <v>1.0275410531086637</v>
      </c>
      <c r="AK25" s="1199">
        <f t="shared" si="33"/>
        <v>2.2838977574664123</v>
      </c>
      <c r="AL25" s="1199">
        <f t="shared" si="33"/>
        <v>-0.9984958273829988</v>
      </c>
      <c r="AM25" s="680"/>
      <c r="AN25" s="680"/>
      <c r="AO25" s="1199">
        <f t="shared" si="8"/>
        <v>2.363946993989789</v>
      </c>
      <c r="AP25" s="1199">
        <f t="shared" si="9"/>
        <v>1.9862809208937409</v>
      </c>
      <c r="AQ25" s="1199">
        <f t="shared" si="12"/>
        <v>0.99135533813482768</v>
      </c>
      <c r="AR25" s="1199">
        <f t="shared" si="16"/>
        <v>0.49389254675537086</v>
      </c>
      <c r="AS25" s="1199">
        <f t="shared" si="20"/>
        <v>0.65218372469142716</v>
      </c>
      <c r="AT25" s="1199">
        <f t="shared" si="22"/>
        <v>1.0275410531086637</v>
      </c>
      <c r="AU25" s="1199">
        <f t="shared" si="10"/>
        <v>2.2838977574664123</v>
      </c>
      <c r="AV25" s="1199">
        <f t="shared" si="17"/>
        <v>0.9984958273829988</v>
      </c>
      <c r="AW25" s="680"/>
      <c r="AX25" s="680"/>
    </row>
    <row r="26" spans="1:50">
      <c r="A26" s="1195">
        <f>'Age 3 recruitment'!A28</f>
        <v>1996</v>
      </c>
      <c r="B26" s="1195">
        <f>'Age 3 recruitment'!B28</f>
        <v>1999</v>
      </c>
      <c r="C26" s="1196">
        <f>'Age 3 recruitment'!C28</f>
        <v>0.1</v>
      </c>
      <c r="D26" s="1197">
        <f t="shared" si="3"/>
        <v>66.481731464676614</v>
      </c>
      <c r="E26" s="1154">
        <f t="shared" si="4"/>
        <v>145.06137609025595</v>
      </c>
      <c r="F26" s="1154">
        <f t="shared" si="13"/>
        <v>154.51599466218877</v>
      </c>
      <c r="G26" s="1154">
        <f t="shared" si="18"/>
        <v>115.91199599664158</v>
      </c>
      <c r="H26" s="1154">
        <f t="shared" si="19"/>
        <v>92.749596797313259</v>
      </c>
      <c r="I26" s="1154">
        <f t="shared" si="23"/>
        <v>141.43261297284545</v>
      </c>
      <c r="J26" s="1154">
        <f>AVERAGE(C7:C25)</f>
        <v>210.3277626901432</v>
      </c>
      <c r="K26" s="1154">
        <f t="shared" si="11"/>
        <v>173.42523180605443</v>
      </c>
      <c r="L26" s="1199"/>
      <c r="M26" s="1200">
        <f t="shared" si="0"/>
        <v>66.381731464676619</v>
      </c>
      <c r="N26" s="1200">
        <f t="shared" si="0"/>
        <v>144.96137609025595</v>
      </c>
      <c r="O26" s="1200">
        <f t="shared" si="0"/>
        <v>154.41599466218878</v>
      </c>
      <c r="P26" s="1200">
        <f t="shared" si="0"/>
        <v>115.81199599664158</v>
      </c>
      <c r="Q26" s="1200">
        <f t="shared" si="0"/>
        <v>92.649596797313265</v>
      </c>
      <c r="R26" s="1200">
        <f t="shared" si="0"/>
        <v>141.33261297284545</v>
      </c>
      <c r="S26" s="1200">
        <f t="shared" si="0"/>
        <v>210.22776269014321</v>
      </c>
      <c r="T26" s="1200">
        <f t="shared" si="14"/>
        <v>173.32523180605443</v>
      </c>
      <c r="U26" s="680"/>
      <c r="V26" s="1156">
        <f t="shared" si="5"/>
        <v>66.381731464676619</v>
      </c>
      <c r="W26" s="1156">
        <f t="shared" si="24"/>
        <v>144.96137609025595</v>
      </c>
      <c r="X26" s="1156">
        <f t="shared" si="25"/>
        <v>154.41599466218878</v>
      </c>
      <c r="Y26" s="1156">
        <f t="shared" si="26"/>
        <v>115.81199599664158</v>
      </c>
      <c r="Z26" s="1156">
        <f t="shared" si="27"/>
        <v>92.649596797313265</v>
      </c>
      <c r="AA26" s="1156">
        <f t="shared" si="21"/>
        <v>141.33261297284545</v>
      </c>
      <c r="AB26" s="1156">
        <f t="shared" si="1"/>
        <v>210.22776269014321</v>
      </c>
      <c r="AC26" s="1156">
        <f t="shared" si="15"/>
        <v>173.32523180605443</v>
      </c>
      <c r="AD26" s="680"/>
      <c r="AE26" s="1199">
        <f t="shared" si="7"/>
        <v>663.81731464676614</v>
      </c>
      <c r="AF26" s="1199">
        <f t="shared" si="28"/>
        <v>1449.6137609025595</v>
      </c>
      <c r="AG26" s="1199">
        <f t="shared" si="29"/>
        <v>1544.1599466218877</v>
      </c>
      <c r="AH26" s="1199">
        <f t="shared" si="30"/>
        <v>1158.1199599664158</v>
      </c>
      <c r="AI26" s="1199">
        <f t="shared" si="31"/>
        <v>926.49596797313257</v>
      </c>
      <c r="AJ26" s="1199">
        <f t="shared" si="32"/>
        <v>1413.3261297284544</v>
      </c>
      <c r="AK26" s="1199">
        <f t="shared" si="33"/>
        <v>2102.2776269014321</v>
      </c>
      <c r="AL26" s="1199">
        <f t="shared" si="33"/>
        <v>1733.2523180605442</v>
      </c>
      <c r="AM26" s="680"/>
      <c r="AN26" s="680"/>
      <c r="AO26" s="1199">
        <f t="shared" si="8"/>
        <v>663.81731464676614</v>
      </c>
      <c r="AP26" s="1199">
        <f t="shared" si="9"/>
        <v>1449.6137609025595</v>
      </c>
      <c r="AQ26" s="1199">
        <f t="shared" si="12"/>
        <v>1544.1599466218877</v>
      </c>
      <c r="AR26" s="1199">
        <f t="shared" si="16"/>
        <v>1158.1199599664158</v>
      </c>
      <c r="AS26" s="1199">
        <f t="shared" si="20"/>
        <v>926.49596797313257</v>
      </c>
      <c r="AT26" s="1199">
        <f t="shared" si="22"/>
        <v>1413.3261297284544</v>
      </c>
      <c r="AU26" s="1199">
        <f t="shared" si="10"/>
        <v>2102.2776269014321</v>
      </c>
      <c r="AV26" s="1199">
        <f t="shared" si="17"/>
        <v>1733.2523180605442</v>
      </c>
      <c r="AW26" s="680"/>
      <c r="AX26" s="680"/>
    </row>
    <row r="27" spans="1:50">
      <c r="A27" s="1195">
        <f>'Age 3 recruitment'!A29</f>
        <v>1997</v>
      </c>
      <c r="B27" s="1195">
        <f>'Age 3 recruitment'!B29</f>
        <v>2000</v>
      </c>
      <c r="C27" s="1196">
        <f>'Age 3 recruitment'!C29</f>
        <v>0.1</v>
      </c>
      <c r="D27" s="1197">
        <f t="shared" si="3"/>
        <v>0.1</v>
      </c>
      <c r="E27" s="1154">
        <f t="shared" si="4"/>
        <v>33.290865732338304</v>
      </c>
      <c r="F27" s="1154">
        <f t="shared" si="13"/>
        <v>96.740917393503977</v>
      </c>
      <c r="G27" s="1154">
        <f t="shared" si="18"/>
        <v>115.91199599664159</v>
      </c>
      <c r="H27" s="1154">
        <f t="shared" si="19"/>
        <v>92.749596797313274</v>
      </c>
      <c r="I27" s="1154">
        <f t="shared" si="23"/>
        <v>141.43261297284545</v>
      </c>
      <c r="J27" s="1154">
        <f>AVERAGE(C7:C26)</f>
        <v>199.81637455563603</v>
      </c>
      <c r="K27" s="1154">
        <f t="shared" si="11"/>
        <v>223.64102071583528</v>
      </c>
      <c r="L27" s="1199"/>
      <c r="M27" s="1200">
        <f t="shared" si="0"/>
        <v>0</v>
      </c>
      <c r="N27" s="1200">
        <f t="shared" si="0"/>
        <v>33.190865732338303</v>
      </c>
      <c r="O27" s="1200">
        <f t="shared" si="0"/>
        <v>96.640917393503983</v>
      </c>
      <c r="P27" s="1200">
        <f t="shared" si="0"/>
        <v>115.8119959966416</v>
      </c>
      <c r="Q27" s="1200">
        <f t="shared" si="0"/>
        <v>92.649596797313279</v>
      </c>
      <c r="R27" s="1200">
        <f t="shared" si="0"/>
        <v>141.33261297284545</v>
      </c>
      <c r="S27" s="1200">
        <f t="shared" si="0"/>
        <v>199.71637455563604</v>
      </c>
      <c r="T27" s="1200">
        <f t="shared" si="14"/>
        <v>223.54102071583529</v>
      </c>
      <c r="U27" s="680"/>
      <c r="V27" s="1156">
        <f t="shared" si="5"/>
        <v>0</v>
      </c>
      <c r="W27" s="1156">
        <f t="shared" si="24"/>
        <v>33.190865732338303</v>
      </c>
      <c r="X27" s="1156">
        <f t="shared" si="25"/>
        <v>96.640917393503983</v>
      </c>
      <c r="Y27" s="1156">
        <f t="shared" si="26"/>
        <v>115.8119959966416</v>
      </c>
      <c r="Z27" s="1156">
        <f t="shared" si="27"/>
        <v>92.649596797313279</v>
      </c>
      <c r="AA27" s="1156">
        <f t="shared" si="21"/>
        <v>141.33261297284545</v>
      </c>
      <c r="AB27" s="1156">
        <f t="shared" si="1"/>
        <v>199.71637455563604</v>
      </c>
      <c r="AC27" s="1156">
        <f t="shared" si="15"/>
        <v>223.54102071583529</v>
      </c>
      <c r="AD27" s="680"/>
      <c r="AE27" s="1199">
        <f t="shared" si="7"/>
        <v>0</v>
      </c>
      <c r="AF27" s="1199">
        <f t="shared" si="28"/>
        <v>331.90865732338301</v>
      </c>
      <c r="AG27" s="1199">
        <f t="shared" si="29"/>
        <v>966.4091739350398</v>
      </c>
      <c r="AH27" s="1199">
        <f t="shared" si="30"/>
        <v>1158.119959966416</v>
      </c>
      <c r="AI27" s="1199">
        <f t="shared" si="31"/>
        <v>926.49596797313279</v>
      </c>
      <c r="AJ27" s="1199">
        <f t="shared" si="32"/>
        <v>1413.3261297284544</v>
      </c>
      <c r="AK27" s="1199">
        <f t="shared" si="33"/>
        <v>1997.1637455563603</v>
      </c>
      <c r="AL27" s="1199">
        <f t="shared" si="33"/>
        <v>2235.4102071583529</v>
      </c>
      <c r="AM27" s="680"/>
      <c r="AN27" s="680"/>
      <c r="AO27" s="1199">
        <f t="shared" si="8"/>
        <v>0</v>
      </c>
      <c r="AP27" s="1199">
        <f t="shared" si="9"/>
        <v>331.90865732338301</v>
      </c>
      <c r="AQ27" s="1199">
        <f t="shared" si="12"/>
        <v>966.4091739350398</v>
      </c>
      <c r="AR27" s="1199">
        <f t="shared" si="16"/>
        <v>1158.119959966416</v>
      </c>
      <c r="AS27" s="1199">
        <f t="shared" si="20"/>
        <v>926.49596797313279</v>
      </c>
      <c r="AT27" s="1199">
        <f t="shared" si="22"/>
        <v>1413.3261297284544</v>
      </c>
      <c r="AU27" s="1199">
        <f t="shared" si="10"/>
        <v>1997.1637455563603</v>
      </c>
      <c r="AV27" s="1199">
        <f t="shared" si="17"/>
        <v>2235.4102071583529</v>
      </c>
      <c r="AW27" s="680"/>
      <c r="AX27" s="680"/>
    </row>
    <row r="28" spans="1:50">
      <c r="A28" s="1195">
        <f>'Age 3 recruitment'!A30</f>
        <v>1998</v>
      </c>
      <c r="B28" s="1195">
        <f>'Age 3 recruitment'!B30</f>
        <v>2001</v>
      </c>
      <c r="C28" s="1196">
        <f>'Age 3 recruitment'!C30</f>
        <v>0.01</v>
      </c>
      <c r="D28" s="1197">
        <f t="shared" si="3"/>
        <v>0.1</v>
      </c>
      <c r="E28" s="1154">
        <f t="shared" si="4"/>
        <v>0.1</v>
      </c>
      <c r="F28" s="1154">
        <f t="shared" si="13"/>
        <v>22.227243821558869</v>
      </c>
      <c r="G28" s="1154">
        <f t="shared" si="18"/>
        <v>72.580688045127985</v>
      </c>
      <c r="H28" s="1154">
        <f t="shared" si="19"/>
        <v>92.749596797313274</v>
      </c>
      <c r="I28" s="1154">
        <f t="shared" si="23"/>
        <v>141.44161297284546</v>
      </c>
      <c r="J28" s="1154">
        <f>AVERAGE(C7:C27)</f>
        <v>190.30607100536764</v>
      </c>
      <c r="K28" s="1154">
        <f t="shared" si="11"/>
        <v>66.481731464676614</v>
      </c>
      <c r="L28" s="1199"/>
      <c r="M28" s="1200">
        <f t="shared" si="0"/>
        <v>9.0000000000000011E-2</v>
      </c>
      <c r="N28" s="1200">
        <f t="shared" si="0"/>
        <v>9.0000000000000011E-2</v>
      </c>
      <c r="O28" s="1200">
        <f t="shared" si="0"/>
        <v>22.217243821558867</v>
      </c>
      <c r="P28" s="1200">
        <f t="shared" si="0"/>
        <v>72.57068804512798</v>
      </c>
      <c r="Q28" s="1200">
        <f t="shared" si="0"/>
        <v>92.739596797313268</v>
      </c>
      <c r="R28" s="1200">
        <f t="shared" si="0"/>
        <v>141.43161297284547</v>
      </c>
      <c r="S28" s="1200">
        <f t="shared" si="0"/>
        <v>190.29607100536765</v>
      </c>
      <c r="T28" s="1200">
        <f t="shared" si="14"/>
        <v>66.471731464676608</v>
      </c>
      <c r="U28" s="680"/>
      <c r="V28" s="1156">
        <f t="shared" si="5"/>
        <v>9.0000000000000011E-2</v>
      </c>
      <c r="W28" s="1156">
        <f t="shared" si="24"/>
        <v>9.0000000000000011E-2</v>
      </c>
      <c r="X28" s="1156">
        <f t="shared" si="25"/>
        <v>22.217243821558867</v>
      </c>
      <c r="Y28" s="1156">
        <f t="shared" si="26"/>
        <v>72.57068804512798</v>
      </c>
      <c r="Z28" s="1156">
        <f t="shared" si="27"/>
        <v>92.739596797313268</v>
      </c>
      <c r="AA28" s="1156">
        <f t="shared" si="21"/>
        <v>141.43161297284547</v>
      </c>
      <c r="AB28" s="1156">
        <f t="shared" si="1"/>
        <v>190.29607100536765</v>
      </c>
      <c r="AC28" s="1156">
        <f t="shared" si="15"/>
        <v>66.471731464676608</v>
      </c>
      <c r="AD28" s="680"/>
      <c r="AE28" s="1199">
        <f t="shared" si="7"/>
        <v>9</v>
      </c>
      <c r="AF28" s="1199">
        <f t="shared" si="28"/>
        <v>9</v>
      </c>
      <c r="AG28" s="1199">
        <f t="shared" si="29"/>
        <v>2221.7243821558868</v>
      </c>
      <c r="AH28" s="1199">
        <f t="shared" si="30"/>
        <v>7257.0688045127981</v>
      </c>
      <c r="AI28" s="1199">
        <f t="shared" si="31"/>
        <v>9273.9596797313261</v>
      </c>
      <c r="AJ28" s="1199">
        <f t="shared" si="32"/>
        <v>14143.161297284547</v>
      </c>
      <c r="AK28" s="1199">
        <f t="shared" si="33"/>
        <v>19029.607100536763</v>
      </c>
      <c r="AL28" s="1199">
        <f t="shared" si="33"/>
        <v>6647.1731464676604</v>
      </c>
      <c r="AM28" s="680"/>
      <c r="AN28" s="680"/>
      <c r="AO28" s="1199">
        <f t="shared" si="8"/>
        <v>9</v>
      </c>
      <c r="AP28" s="1199">
        <f t="shared" si="9"/>
        <v>9</v>
      </c>
      <c r="AQ28" s="1199">
        <f t="shared" si="12"/>
        <v>2221.7243821558868</v>
      </c>
      <c r="AR28" s="1199">
        <f t="shared" si="16"/>
        <v>7257.0688045127981</v>
      </c>
      <c r="AS28" s="1199">
        <f t="shared" si="20"/>
        <v>9273.9596797313261</v>
      </c>
      <c r="AT28" s="1199">
        <f t="shared" si="22"/>
        <v>14143.161297284547</v>
      </c>
      <c r="AU28" s="1199">
        <f t="shared" si="10"/>
        <v>19029.607100536763</v>
      </c>
      <c r="AV28" s="1199">
        <f t="shared" si="17"/>
        <v>6647.1731464676604</v>
      </c>
      <c r="AW28" s="680"/>
      <c r="AX28" s="680"/>
    </row>
    <row r="29" spans="1:50">
      <c r="A29" s="1195">
        <f>'Age 3 recruitment'!A31</f>
        <v>1999</v>
      </c>
      <c r="B29" s="1195">
        <f>'Age 3 recruitment'!B31</f>
        <v>2002</v>
      </c>
      <c r="C29" s="1196">
        <f>'Age 3 recruitment'!C31</f>
        <v>186.65007593967724</v>
      </c>
      <c r="D29" s="1197">
        <f t="shared" si="3"/>
        <v>0.01</v>
      </c>
      <c r="E29" s="1154">
        <f t="shared" si="4"/>
        <v>5.5E-2</v>
      </c>
      <c r="F29" s="1154">
        <f t="shared" si="13"/>
        <v>7.0000000000000007E-2</v>
      </c>
      <c r="G29" s="1154">
        <f t="shared" si="18"/>
        <v>16.672932866169152</v>
      </c>
      <c r="H29" s="1154">
        <f t="shared" si="19"/>
        <v>58.066550436102389</v>
      </c>
      <c r="I29" s="1154">
        <f t="shared" si="23"/>
        <v>69.284991501644939</v>
      </c>
      <c r="J29" s="1154">
        <f>AVERAGE(C7:C28)</f>
        <v>181.65624959603275</v>
      </c>
      <c r="K29" s="1154">
        <f t="shared" si="11"/>
        <v>0.1</v>
      </c>
      <c r="L29" s="1199"/>
      <c r="M29" s="1200">
        <f t="shared" si="0"/>
        <v>-186.64007593967725</v>
      </c>
      <c r="N29" s="1200">
        <f t="shared" si="0"/>
        <v>-186.59507593967723</v>
      </c>
      <c r="O29" s="1200">
        <f t="shared" si="0"/>
        <v>-186.58007593967724</v>
      </c>
      <c r="P29" s="1200">
        <f t="shared" si="0"/>
        <v>-169.97714307350807</v>
      </c>
      <c r="Q29" s="1200">
        <f t="shared" si="0"/>
        <v>-128.58352550357483</v>
      </c>
      <c r="R29" s="1200">
        <f t="shared" si="0"/>
        <v>-117.3650844380323</v>
      </c>
      <c r="S29" s="1200">
        <f t="shared" si="0"/>
        <v>-4.9938263436444856</v>
      </c>
      <c r="T29" s="1200">
        <f t="shared" si="14"/>
        <v>-186.55007593967724</v>
      </c>
      <c r="U29" s="680"/>
      <c r="V29" s="1156">
        <f t="shared" si="5"/>
        <v>186.64007593967725</v>
      </c>
      <c r="W29" s="1156">
        <f t="shared" si="24"/>
        <v>186.59507593967723</v>
      </c>
      <c r="X29" s="1156">
        <f t="shared" si="25"/>
        <v>186.58007593967724</v>
      </c>
      <c r="Y29" s="1156">
        <f t="shared" si="26"/>
        <v>169.97714307350807</v>
      </c>
      <c r="Z29" s="1156">
        <f t="shared" si="27"/>
        <v>128.58352550357483</v>
      </c>
      <c r="AA29" s="1156">
        <f t="shared" si="21"/>
        <v>117.3650844380323</v>
      </c>
      <c r="AB29" s="1156">
        <f t="shared" si="1"/>
        <v>4.9938263436444856</v>
      </c>
      <c r="AC29" s="1156">
        <f t="shared" si="15"/>
        <v>186.55007593967724</v>
      </c>
      <c r="AD29" s="680"/>
      <c r="AE29" s="1199">
        <f t="shared" si="7"/>
        <v>-0.99994642380963605</v>
      </c>
      <c r="AF29" s="1199">
        <f t="shared" si="28"/>
        <v>-0.99970533095299796</v>
      </c>
      <c r="AG29" s="1199">
        <f t="shared" si="29"/>
        <v>-0.99962496666745204</v>
      </c>
      <c r="AH29" s="1199">
        <f t="shared" si="30"/>
        <v>-0.91067277748358577</v>
      </c>
      <c r="AI29" s="1199">
        <f t="shared" si="31"/>
        <v>-0.68890154400543224</v>
      </c>
      <c r="AJ29" s="1199">
        <f t="shared" si="32"/>
        <v>-0.62879741059394534</v>
      </c>
      <c r="AK29" s="1199">
        <f t="shared" si="33"/>
        <v>-2.6755019083187635E-2</v>
      </c>
      <c r="AL29" s="1199">
        <f t="shared" si="33"/>
        <v>-0.99946423809635998</v>
      </c>
      <c r="AM29" s="680"/>
      <c r="AN29" s="680"/>
      <c r="AO29" s="1199">
        <f t="shared" si="8"/>
        <v>0.99994642380963605</v>
      </c>
      <c r="AP29" s="1199">
        <f t="shared" si="9"/>
        <v>0.99970533095299796</v>
      </c>
      <c r="AQ29" s="1199">
        <f t="shared" si="12"/>
        <v>0.99962496666745204</v>
      </c>
      <c r="AR29" s="1199">
        <f t="shared" si="16"/>
        <v>0.91067277748358577</v>
      </c>
      <c r="AS29" s="1199">
        <f t="shared" si="20"/>
        <v>0.68890154400543224</v>
      </c>
      <c r="AT29" s="1199">
        <f t="shared" si="22"/>
        <v>0.62879741059394534</v>
      </c>
      <c r="AU29" s="1199">
        <f t="shared" si="10"/>
        <v>2.6755019083187635E-2</v>
      </c>
      <c r="AV29" s="1199">
        <f t="shared" si="17"/>
        <v>0.99946423809635998</v>
      </c>
      <c r="AW29" s="680"/>
      <c r="AX29" s="680"/>
    </row>
    <row r="30" spans="1:50">
      <c r="A30" s="1195">
        <f>'Age 3 recruitment'!A32</f>
        <v>2000</v>
      </c>
      <c r="B30" s="1195">
        <f>'Age 3 recruitment'!B32</f>
        <v>2003</v>
      </c>
      <c r="C30" s="1196">
        <f>'Age 3 recruitment'!C32</f>
        <v>54.883286729917586</v>
      </c>
      <c r="D30" s="1197">
        <f t="shared" si="3"/>
        <v>186.65007593967724</v>
      </c>
      <c r="E30" s="1154">
        <f t="shared" si="4"/>
        <v>93.330037969838614</v>
      </c>
      <c r="F30" s="1154">
        <f t="shared" si="13"/>
        <v>62.253358646559086</v>
      </c>
      <c r="G30" s="1154">
        <f t="shared" si="18"/>
        <v>46.715018984919311</v>
      </c>
      <c r="H30" s="1154">
        <f t="shared" si="19"/>
        <v>50.668361480870772</v>
      </c>
      <c r="I30" s="1154">
        <f t="shared" si="23"/>
        <v>80.254198098057714</v>
      </c>
      <c r="J30" s="1154">
        <f>AVERAGE(C7:C29)</f>
        <v>181.87337248053905</v>
      </c>
      <c r="K30" s="1154">
        <f t="shared" si="11"/>
        <v>0.1</v>
      </c>
      <c r="L30" s="1199"/>
      <c r="M30" s="1200">
        <f t="shared" si="0"/>
        <v>131.76678920975965</v>
      </c>
      <c r="N30" s="1200">
        <f t="shared" si="0"/>
        <v>38.446751239921028</v>
      </c>
      <c r="O30" s="1200">
        <f t="shared" si="0"/>
        <v>7.3700719166414999</v>
      </c>
      <c r="P30" s="1200">
        <f t="shared" si="0"/>
        <v>-8.1682677449982748</v>
      </c>
      <c r="Q30" s="1200">
        <f t="shared" si="0"/>
        <v>-4.2149252490468143</v>
      </c>
      <c r="R30" s="1200">
        <f t="shared" si="0"/>
        <v>25.370911368140128</v>
      </c>
      <c r="S30" s="1200">
        <f t="shared" si="0"/>
        <v>126.99008575062146</v>
      </c>
      <c r="T30" s="1200">
        <f t="shared" si="14"/>
        <v>-54.783286729917585</v>
      </c>
      <c r="U30" s="680"/>
      <c r="V30" s="1156">
        <f t="shared" si="5"/>
        <v>131.76678920975965</v>
      </c>
      <c r="W30" s="1156">
        <f t="shared" si="24"/>
        <v>38.446751239921028</v>
      </c>
      <c r="X30" s="1156">
        <f t="shared" si="25"/>
        <v>7.3700719166414999</v>
      </c>
      <c r="Y30" s="1156">
        <f t="shared" si="26"/>
        <v>8.1682677449982748</v>
      </c>
      <c r="Z30" s="1156">
        <f t="shared" si="27"/>
        <v>4.2149252490468143</v>
      </c>
      <c r="AA30" s="1156">
        <f t="shared" si="21"/>
        <v>25.370911368140128</v>
      </c>
      <c r="AB30" s="1156">
        <f t="shared" si="1"/>
        <v>126.99008575062146</v>
      </c>
      <c r="AC30" s="1156">
        <f t="shared" si="15"/>
        <v>54.783286729917585</v>
      </c>
      <c r="AD30" s="680"/>
      <c r="AE30" s="1199">
        <f t="shared" si="7"/>
        <v>2.4008545599353086</v>
      </c>
      <c r="AF30" s="1199">
        <f t="shared" si="28"/>
        <v>0.70051838238330588</v>
      </c>
      <c r="AG30" s="1199">
        <f t="shared" si="29"/>
        <v>0.13428627102654875</v>
      </c>
      <c r="AH30" s="1199">
        <f t="shared" si="30"/>
        <v>-0.14882978465183003</v>
      </c>
      <c r="AI30" s="1199">
        <f t="shared" si="31"/>
        <v>-7.6797974395895724E-2</v>
      </c>
      <c r="AJ30" s="1199">
        <f t="shared" si="32"/>
        <v>0.46227026258451315</v>
      </c>
      <c r="AK30" s="1199">
        <f t="shared" si="33"/>
        <v>2.313820715139451</v>
      </c>
      <c r="AL30" s="1199">
        <f t="shared" si="33"/>
        <v>-0.9981779516869661</v>
      </c>
      <c r="AM30" s="680"/>
      <c r="AN30" s="680"/>
      <c r="AO30" s="1199">
        <f t="shared" si="8"/>
        <v>2.4008545599353086</v>
      </c>
      <c r="AP30" s="1199">
        <f t="shared" si="9"/>
        <v>0.70051838238330588</v>
      </c>
      <c r="AQ30" s="1199">
        <f t="shared" si="12"/>
        <v>0.13428627102654875</v>
      </c>
      <c r="AR30" s="1199">
        <f t="shared" si="16"/>
        <v>0.14882978465183003</v>
      </c>
      <c r="AS30" s="1199">
        <f t="shared" si="20"/>
        <v>7.6797974395895724E-2</v>
      </c>
      <c r="AT30" s="1199">
        <f t="shared" si="22"/>
        <v>0.46227026258451315</v>
      </c>
      <c r="AU30" s="1199">
        <f t="shared" si="10"/>
        <v>2.313820715139451</v>
      </c>
      <c r="AV30" s="1199">
        <f t="shared" si="17"/>
        <v>0.9981779516869661</v>
      </c>
      <c r="AW30" s="680"/>
      <c r="AX30" s="680"/>
    </row>
    <row r="31" spans="1:50">
      <c r="A31" s="1195">
        <f>'Age 3 recruitment'!A33</f>
        <v>2001</v>
      </c>
      <c r="B31" s="1195">
        <f>'Age 3 recruitment'!B33</f>
        <v>2004</v>
      </c>
      <c r="C31" s="1196">
        <f>'Age 3 recruitment'!C33</f>
        <v>13.010649884601007</v>
      </c>
      <c r="D31" s="1197">
        <f t="shared" si="3"/>
        <v>54.883286729917586</v>
      </c>
      <c r="E31" s="1154">
        <f t="shared" si="4"/>
        <v>120.76668133479741</v>
      </c>
      <c r="F31" s="1154">
        <f t="shared" si="13"/>
        <v>80.514454223198271</v>
      </c>
      <c r="G31" s="1154">
        <f t="shared" si="18"/>
        <v>60.410840667398709</v>
      </c>
      <c r="H31" s="1154">
        <f t="shared" si="19"/>
        <v>48.348672533918965</v>
      </c>
      <c r="I31" s="1154">
        <f t="shared" si="23"/>
        <v>70.549134665616108</v>
      </c>
      <c r="J31" s="1154">
        <f>AVERAGE(C7:C30)</f>
        <v>176.58211890759651</v>
      </c>
      <c r="K31" s="1154">
        <f t="shared" si="11"/>
        <v>0.01</v>
      </c>
      <c r="L31" s="1199"/>
      <c r="M31" s="1200">
        <f t="shared" si="0"/>
        <v>41.872636845316578</v>
      </c>
      <c r="N31" s="1200">
        <f t="shared" si="0"/>
        <v>107.7560314501964</v>
      </c>
      <c r="O31" s="1200">
        <f t="shared" si="0"/>
        <v>67.503804338597263</v>
      </c>
      <c r="P31" s="1200">
        <f t="shared" si="0"/>
        <v>47.400190782797701</v>
      </c>
      <c r="Q31" s="1200">
        <f t="shared" si="0"/>
        <v>35.338022649317956</v>
      </c>
      <c r="R31" s="1200">
        <f t="shared" si="0"/>
        <v>57.5384847810151</v>
      </c>
      <c r="S31" s="1200">
        <f t="shared" si="0"/>
        <v>163.5714690229955</v>
      </c>
      <c r="T31" s="1200">
        <f t="shared" si="14"/>
        <v>-13.000649884601007</v>
      </c>
      <c r="U31" s="680"/>
      <c r="V31" s="1156">
        <f t="shared" si="5"/>
        <v>41.872636845316578</v>
      </c>
      <c r="W31" s="1156">
        <f t="shared" si="24"/>
        <v>107.7560314501964</v>
      </c>
      <c r="X31" s="1156">
        <f t="shared" si="25"/>
        <v>67.503804338597263</v>
      </c>
      <c r="Y31" s="1156">
        <f t="shared" si="26"/>
        <v>47.400190782797701</v>
      </c>
      <c r="Z31" s="1156">
        <f t="shared" si="27"/>
        <v>35.338022649317956</v>
      </c>
      <c r="AA31" s="1156">
        <f t="shared" si="21"/>
        <v>57.5384847810151</v>
      </c>
      <c r="AB31" s="1156">
        <f t="shared" si="1"/>
        <v>163.5714690229955</v>
      </c>
      <c r="AC31" s="1156">
        <f t="shared" si="15"/>
        <v>13.000649884601007</v>
      </c>
      <c r="AD31" s="680"/>
      <c r="AE31" s="1199">
        <f t="shared" si="7"/>
        <v>3.2183355340977782</v>
      </c>
      <c r="AF31" s="1199">
        <f t="shared" si="28"/>
        <v>8.282140585285676</v>
      </c>
      <c r="AG31" s="1199">
        <f t="shared" si="29"/>
        <v>5.1883499238952417</v>
      </c>
      <c r="AH31" s="1199">
        <f t="shared" si="30"/>
        <v>3.6431839457073596</v>
      </c>
      <c r="AI31" s="1199">
        <f t="shared" si="31"/>
        <v>2.7160843587946304</v>
      </c>
      <c r="AJ31" s="1199">
        <f t="shared" si="32"/>
        <v>4.422414352192801</v>
      </c>
      <c r="AK31" s="1199">
        <f t="shared" si="33"/>
        <v>12.57212133704355</v>
      </c>
      <c r="AL31" s="1199">
        <f t="shared" si="33"/>
        <v>-0.99923139888562862</v>
      </c>
      <c r="AM31" s="680"/>
      <c r="AN31" s="680"/>
      <c r="AO31" s="1199">
        <f t="shared" si="8"/>
        <v>3.2183355340977782</v>
      </c>
      <c r="AP31" s="1199">
        <f t="shared" si="9"/>
        <v>8.282140585285676</v>
      </c>
      <c r="AQ31" s="1199">
        <f t="shared" si="12"/>
        <v>5.1883499238952417</v>
      </c>
      <c r="AR31" s="1199">
        <f t="shared" si="16"/>
        <v>3.6431839457073596</v>
      </c>
      <c r="AS31" s="1199">
        <f t="shared" si="20"/>
        <v>2.7160843587946304</v>
      </c>
      <c r="AT31" s="1199">
        <f t="shared" si="22"/>
        <v>4.422414352192801</v>
      </c>
      <c r="AU31" s="1199">
        <f t="shared" si="10"/>
        <v>12.57212133704355</v>
      </c>
      <c r="AV31" s="1199">
        <f t="shared" si="17"/>
        <v>0.99923139888562862</v>
      </c>
      <c r="AW31" s="680"/>
      <c r="AX31" s="680"/>
    </row>
    <row r="32" spans="1:50">
      <c r="A32" s="1195">
        <f>'Age 3 recruitment'!A34</f>
        <v>2002</v>
      </c>
      <c r="B32" s="1195">
        <f>'Age 3 recruitment'!B34</f>
        <v>2005</v>
      </c>
      <c r="C32" s="1196">
        <f>'Age 3 recruitment'!C34</f>
        <v>24.470528570450636</v>
      </c>
      <c r="D32" s="1197">
        <f t="shared" si="3"/>
        <v>13.010649884601007</v>
      </c>
      <c r="E32" s="1154">
        <f t="shared" si="4"/>
        <v>33.946968307259297</v>
      </c>
      <c r="F32" s="1154">
        <f t="shared" si="13"/>
        <v>84.848004184731948</v>
      </c>
      <c r="G32" s="1154">
        <f t="shared" si="18"/>
        <v>63.638503138548955</v>
      </c>
      <c r="H32" s="1154">
        <f t="shared" si="19"/>
        <v>50.930802510839172</v>
      </c>
      <c r="I32" s="1154">
        <f t="shared" si="23"/>
        <v>71.840199654076216</v>
      </c>
      <c r="J32" s="1154">
        <f>AVERAGE(C7:C31)</f>
        <v>170.03926014667667</v>
      </c>
      <c r="K32" s="1154">
        <f t="shared" si="11"/>
        <v>186.65007593967724</v>
      </c>
      <c r="L32" s="1199"/>
      <c r="M32" s="1200">
        <f t="shared" si="0"/>
        <v>-11.459878685849629</v>
      </c>
      <c r="N32" s="1200">
        <f t="shared" si="0"/>
        <v>9.4764397368086613</v>
      </c>
      <c r="O32" s="1200">
        <f t="shared" si="0"/>
        <v>60.377475614281309</v>
      </c>
      <c r="P32" s="1200">
        <f t="shared" si="0"/>
        <v>39.167974568098316</v>
      </c>
      <c r="Q32" s="1200">
        <f t="shared" si="0"/>
        <v>26.460273940388536</v>
      </c>
      <c r="R32" s="1200">
        <f t="shared" si="0"/>
        <v>47.369671083625576</v>
      </c>
      <c r="S32" s="1200">
        <f t="shared" si="0"/>
        <v>145.56873157622604</v>
      </c>
      <c r="T32" s="1200">
        <f t="shared" si="14"/>
        <v>162.17954736922661</v>
      </c>
      <c r="U32" s="680"/>
      <c r="V32" s="1156">
        <f t="shared" si="5"/>
        <v>11.459878685849629</v>
      </c>
      <c r="W32" s="1156">
        <f t="shared" si="24"/>
        <v>9.4764397368086613</v>
      </c>
      <c r="X32" s="1156">
        <f t="shared" si="25"/>
        <v>60.377475614281309</v>
      </c>
      <c r="Y32" s="1156">
        <f t="shared" si="26"/>
        <v>39.167974568098316</v>
      </c>
      <c r="Z32" s="1156">
        <f t="shared" si="27"/>
        <v>26.460273940388536</v>
      </c>
      <c r="AA32" s="1156">
        <f t="shared" si="21"/>
        <v>47.369671083625576</v>
      </c>
      <c r="AB32" s="1156">
        <f t="shared" si="1"/>
        <v>145.56873157622604</v>
      </c>
      <c r="AC32" s="1156">
        <f t="shared" si="15"/>
        <v>162.17954736922661</v>
      </c>
      <c r="AD32" s="680"/>
      <c r="AE32" s="1199">
        <f t="shared" si="7"/>
        <v>-0.4683134919973897</v>
      </c>
      <c r="AF32" s="1199">
        <f t="shared" si="28"/>
        <v>0.38725929885519217</v>
      </c>
      <c r="AG32" s="1199">
        <f t="shared" si="29"/>
        <v>2.4673547790541015</v>
      </c>
      <c r="AH32" s="1199">
        <f t="shared" si="30"/>
        <v>1.6006182480012128</v>
      </c>
      <c r="AI32" s="1199">
        <f t="shared" si="31"/>
        <v>1.0813119080860647</v>
      </c>
      <c r="AJ32" s="1199">
        <f t="shared" si="32"/>
        <v>1.9357845478183409</v>
      </c>
      <c r="AK32" s="1199">
        <f t="shared" si="33"/>
        <v>5.9487367082052911</v>
      </c>
      <c r="AL32" s="1199">
        <f t="shared" si="33"/>
        <v>6.6275457394519206</v>
      </c>
      <c r="AM32" s="680"/>
      <c r="AN32" s="680"/>
      <c r="AO32" s="1199">
        <f t="shared" si="8"/>
        <v>0.4683134919973897</v>
      </c>
      <c r="AP32" s="1199">
        <f t="shared" si="9"/>
        <v>0.38725929885519217</v>
      </c>
      <c r="AQ32" s="1199">
        <f t="shared" si="12"/>
        <v>2.4673547790541015</v>
      </c>
      <c r="AR32" s="1199">
        <f t="shared" si="16"/>
        <v>1.6006182480012128</v>
      </c>
      <c r="AS32" s="1199">
        <f t="shared" si="20"/>
        <v>1.0813119080860647</v>
      </c>
      <c r="AT32" s="1199">
        <f t="shared" si="22"/>
        <v>1.9357845478183409</v>
      </c>
      <c r="AU32" s="1199">
        <f t="shared" si="10"/>
        <v>5.9487367082052911</v>
      </c>
      <c r="AV32" s="1199">
        <f t="shared" si="17"/>
        <v>6.6275457394519206</v>
      </c>
      <c r="AW32" s="680"/>
      <c r="AX32" s="680"/>
    </row>
    <row r="33" spans="1:50">
      <c r="A33" s="1195">
        <f>'Age 3 recruitment'!A35</f>
        <v>2003</v>
      </c>
      <c r="B33" s="1195">
        <f>'Age 3 recruitment'!B35</f>
        <v>2006</v>
      </c>
      <c r="C33" s="1196">
        <f>'Age 3 recruitment'!C35</f>
        <v>30.01478249611452</v>
      </c>
      <c r="D33" s="1197">
        <f t="shared" si="3"/>
        <v>24.470528570450636</v>
      </c>
      <c r="E33" s="1154">
        <f t="shared" si="4"/>
        <v>18.74058922752582</v>
      </c>
      <c r="F33" s="1154">
        <f t="shared" si="13"/>
        <v>30.788155061656411</v>
      </c>
      <c r="G33" s="1154">
        <f t="shared" si="18"/>
        <v>69.753635281161621</v>
      </c>
      <c r="H33" s="1154">
        <f t="shared" si="19"/>
        <v>55.804908224929292</v>
      </c>
      <c r="I33" s="1154">
        <f t="shared" si="23"/>
        <v>74.277252511121276</v>
      </c>
      <c r="J33" s="1154">
        <f>AVERAGE(C7:C32)</f>
        <v>164.44046277836028</v>
      </c>
      <c r="K33" s="1154">
        <f t="shared" si="11"/>
        <v>54.883286729917586</v>
      </c>
      <c r="L33" s="1199"/>
      <c r="M33" s="1200">
        <f t="shared" si="0"/>
        <v>-5.5442539256638845</v>
      </c>
      <c r="N33" s="1200">
        <f t="shared" si="0"/>
        <v>-11.2741932685887</v>
      </c>
      <c r="O33" s="1200">
        <f t="shared" si="0"/>
        <v>0.77337256554189082</v>
      </c>
      <c r="P33" s="1200">
        <f t="shared" si="0"/>
        <v>39.738852785047101</v>
      </c>
      <c r="Q33" s="1200">
        <f t="shared" si="0"/>
        <v>25.790125728814772</v>
      </c>
      <c r="R33" s="1200">
        <f t="shared" si="0"/>
        <v>44.262470015006755</v>
      </c>
      <c r="S33" s="1200">
        <f t="shared" si="0"/>
        <v>134.42568028224576</v>
      </c>
      <c r="T33" s="1200">
        <f t="shared" si="14"/>
        <v>24.868504233803066</v>
      </c>
      <c r="U33" s="680"/>
      <c r="V33" s="1156">
        <f t="shared" si="5"/>
        <v>5.5442539256638845</v>
      </c>
      <c r="W33" s="1156">
        <f t="shared" si="24"/>
        <v>11.2741932685887</v>
      </c>
      <c r="X33" s="1156">
        <f t="shared" si="25"/>
        <v>0.77337256554189082</v>
      </c>
      <c r="Y33" s="1156">
        <f t="shared" si="26"/>
        <v>39.738852785047101</v>
      </c>
      <c r="Z33" s="1156">
        <f t="shared" si="27"/>
        <v>25.790125728814772</v>
      </c>
      <c r="AA33" s="1156">
        <f t="shared" si="21"/>
        <v>44.262470015006755</v>
      </c>
      <c r="AB33" s="1156">
        <f t="shared" si="1"/>
        <v>134.42568028224576</v>
      </c>
      <c r="AC33" s="1156">
        <f t="shared" si="15"/>
        <v>24.868504233803066</v>
      </c>
      <c r="AD33" s="680"/>
      <c r="AE33" s="1199">
        <f t="shared" si="7"/>
        <v>-0.18471744469184811</v>
      </c>
      <c r="AF33" s="1199">
        <f t="shared" si="28"/>
        <v>-0.37562135491230592</v>
      </c>
      <c r="AG33" s="1199">
        <f t="shared" si="29"/>
        <v>2.5766389133154825E-2</v>
      </c>
      <c r="AH33" s="1199">
        <f t="shared" si="30"/>
        <v>1.3239760371474083</v>
      </c>
      <c r="AI33" s="1199">
        <f t="shared" si="31"/>
        <v>0.85924746355078074</v>
      </c>
      <c r="AJ33" s="1199">
        <f t="shared" si="32"/>
        <v>1.4746890143460687</v>
      </c>
      <c r="AK33" s="1199">
        <f t="shared" si="33"/>
        <v>4.4786491556168189</v>
      </c>
      <c r="AL33" s="1199">
        <f t="shared" si="33"/>
        <v>0.82854187722407613</v>
      </c>
      <c r="AM33" s="680"/>
      <c r="AN33" s="680"/>
      <c r="AO33" s="1199">
        <f t="shared" si="8"/>
        <v>0.18471744469184811</v>
      </c>
      <c r="AP33" s="1199">
        <f t="shared" si="9"/>
        <v>0.37562135491230592</v>
      </c>
      <c r="AQ33" s="1199">
        <f t="shared" si="12"/>
        <v>2.5766389133154825E-2</v>
      </c>
      <c r="AR33" s="1199">
        <f t="shared" si="16"/>
        <v>1.3239760371474083</v>
      </c>
      <c r="AS33" s="1199">
        <f t="shared" si="20"/>
        <v>0.85924746355078074</v>
      </c>
      <c r="AT33" s="1199">
        <f t="shared" si="22"/>
        <v>1.4746890143460687</v>
      </c>
      <c r="AU33" s="1199">
        <f t="shared" si="10"/>
        <v>4.4786491556168189</v>
      </c>
      <c r="AV33" s="1199">
        <f t="shared" si="17"/>
        <v>0.82854187722407613</v>
      </c>
      <c r="AW33" s="680"/>
      <c r="AX33" s="680"/>
    </row>
    <row r="34" spans="1:50">
      <c r="A34" s="1195">
        <f>'Age 3 recruitment'!A36</f>
        <v>2004</v>
      </c>
      <c r="B34" s="1195">
        <f>'Age 3 recruitment'!B36</f>
        <v>2007</v>
      </c>
      <c r="C34" s="1196">
        <f>'Age 3 recruitment'!C36</f>
        <v>124.19050645434554</v>
      </c>
      <c r="D34" s="1197">
        <f t="shared" si="3"/>
        <v>30.01478249611452</v>
      </c>
      <c r="E34" s="1154">
        <f t="shared" si="4"/>
        <v>27.24265553328258</v>
      </c>
      <c r="F34" s="1154">
        <f t="shared" si="13"/>
        <v>22.498653650388718</v>
      </c>
      <c r="G34" s="1154">
        <f t="shared" si="18"/>
        <v>30.594811920270939</v>
      </c>
      <c r="H34" s="1154">
        <f t="shared" si="19"/>
        <v>61.805864724152208</v>
      </c>
      <c r="I34" s="1154">
        <f t="shared" si="23"/>
        <v>59.936207580127288</v>
      </c>
      <c r="J34" s="1154">
        <f>AVERAGE(C7:C33)</f>
        <v>159.46173387901783</v>
      </c>
      <c r="K34" s="1154">
        <f t="shared" si="11"/>
        <v>13.010649884601007</v>
      </c>
      <c r="L34" s="1199"/>
      <c r="M34" s="1200">
        <f t="shared" si="0"/>
        <v>-94.175723958231018</v>
      </c>
      <c r="N34" s="1200">
        <f t="shared" si="0"/>
        <v>-96.947850921062951</v>
      </c>
      <c r="O34" s="1200">
        <f t="shared" si="0"/>
        <v>-101.69185280395682</v>
      </c>
      <c r="P34" s="1200">
        <f t="shared" si="0"/>
        <v>-93.595694534074596</v>
      </c>
      <c r="Q34" s="1200">
        <f t="shared" si="0"/>
        <v>-62.38464173019333</v>
      </c>
      <c r="R34" s="1200">
        <f t="shared" si="0"/>
        <v>-64.25429887421825</v>
      </c>
      <c r="S34" s="1200">
        <f t="shared" si="0"/>
        <v>35.27122742467229</v>
      </c>
      <c r="T34" s="1200">
        <f t="shared" si="14"/>
        <v>-111.17985656974453</v>
      </c>
      <c r="U34" s="680"/>
      <c r="V34" s="1156">
        <f t="shared" si="5"/>
        <v>94.175723958231018</v>
      </c>
      <c r="W34" s="1156">
        <f t="shared" si="24"/>
        <v>96.947850921062951</v>
      </c>
      <c r="X34" s="1156">
        <f t="shared" si="25"/>
        <v>101.69185280395682</v>
      </c>
      <c r="Y34" s="1156">
        <f t="shared" si="26"/>
        <v>93.595694534074596</v>
      </c>
      <c r="Z34" s="1156">
        <f t="shared" si="27"/>
        <v>62.38464173019333</v>
      </c>
      <c r="AA34" s="1156">
        <f t="shared" si="21"/>
        <v>64.25429887421825</v>
      </c>
      <c r="AB34" s="1156">
        <f t="shared" si="1"/>
        <v>35.27122742467229</v>
      </c>
      <c r="AC34" s="1156">
        <f t="shared" si="15"/>
        <v>111.17985656974453</v>
      </c>
      <c r="AD34" s="680"/>
      <c r="AE34" s="1199">
        <f t="shared" si="7"/>
        <v>-0.75831661088242319</v>
      </c>
      <c r="AF34" s="1199">
        <f t="shared" si="28"/>
        <v>-0.78063817991355533</v>
      </c>
      <c r="AG34" s="1199">
        <f t="shared" si="29"/>
        <v>-0.81883757226918474</v>
      </c>
      <c r="AH34" s="1199">
        <f t="shared" si="30"/>
        <v>-0.7536461296941559</v>
      </c>
      <c r="AI34" s="1199">
        <f t="shared" si="31"/>
        <v>-0.50233019826782765</v>
      </c>
      <c r="AJ34" s="1199">
        <f t="shared" si="32"/>
        <v>-0.51738494920977862</v>
      </c>
      <c r="AK34" s="1199">
        <f t="shared" si="33"/>
        <v>0.2840090473231025</v>
      </c>
      <c r="AL34" s="1199">
        <f t="shared" si="33"/>
        <v>-0.89523635698044335</v>
      </c>
      <c r="AM34" s="680"/>
      <c r="AN34" s="680"/>
      <c r="AO34" s="1199">
        <f t="shared" si="8"/>
        <v>0.75831661088242319</v>
      </c>
      <c r="AP34" s="1199">
        <f t="shared" si="9"/>
        <v>0.78063817991355533</v>
      </c>
      <c r="AQ34" s="1199">
        <f t="shared" si="12"/>
        <v>0.81883757226918474</v>
      </c>
      <c r="AR34" s="1199">
        <f t="shared" si="16"/>
        <v>0.7536461296941559</v>
      </c>
      <c r="AS34" s="1199">
        <f t="shared" si="20"/>
        <v>0.50233019826782765</v>
      </c>
      <c r="AT34" s="1199">
        <f t="shared" si="22"/>
        <v>0.51738494920977862</v>
      </c>
      <c r="AU34" s="1199">
        <f t="shared" si="10"/>
        <v>0.2840090473231025</v>
      </c>
      <c r="AV34" s="1199">
        <f t="shared" si="17"/>
        <v>0.89523635698044335</v>
      </c>
      <c r="AW34" s="680"/>
      <c r="AX34" s="680"/>
    </row>
    <row r="35" spans="1:50">
      <c r="A35" s="1195">
        <f>'Age 3 recruitment'!A37</f>
        <v>2005</v>
      </c>
      <c r="B35" s="1195">
        <f>'Age 3 recruitment'!B37</f>
        <v>2008</v>
      </c>
      <c r="C35" s="1196">
        <f>'Age 3 recruitment'!C37</f>
        <v>96.3972050281062</v>
      </c>
      <c r="D35" s="1197">
        <f t="shared" si="3"/>
        <v>124.19050645434554</v>
      </c>
      <c r="E35" s="1154">
        <f t="shared" si="4"/>
        <v>77.102644475230022</v>
      </c>
      <c r="F35" s="1154">
        <f t="shared" si="13"/>
        <v>59.558605840303564</v>
      </c>
      <c r="G35" s="1154">
        <f t="shared" si="18"/>
        <v>47.921616851377919</v>
      </c>
      <c r="H35" s="1154">
        <f t="shared" si="19"/>
        <v>49.313950827085861</v>
      </c>
      <c r="I35" s="1154">
        <f t="shared" si="23"/>
        <v>49.991156153978309</v>
      </c>
      <c r="J35" s="1154">
        <f>AVERAGE(C7:C34)</f>
        <v>158.20204718527953</v>
      </c>
      <c r="K35" s="1154">
        <f t="shared" si="11"/>
        <v>24.470528570450636</v>
      </c>
      <c r="L35" s="1199"/>
      <c r="M35" s="1200">
        <f t="shared" si="0"/>
        <v>27.793301426239339</v>
      </c>
      <c r="N35" s="1200">
        <f t="shared" si="0"/>
        <v>-19.294560552876177</v>
      </c>
      <c r="O35" s="1200">
        <f t="shared" si="0"/>
        <v>-36.838599187802636</v>
      </c>
      <c r="P35" s="1200">
        <f t="shared" si="0"/>
        <v>-48.47558817672828</v>
      </c>
      <c r="Q35" s="1200">
        <f t="shared" si="0"/>
        <v>-47.083254201020338</v>
      </c>
      <c r="R35" s="1200">
        <f t="shared" si="0"/>
        <v>-46.40604887412789</v>
      </c>
      <c r="S35" s="1200">
        <f t="shared" si="0"/>
        <v>61.804842157173326</v>
      </c>
      <c r="T35" s="1200">
        <f t="shared" si="14"/>
        <v>-71.92667645765556</v>
      </c>
      <c r="U35" s="680"/>
      <c r="V35" s="1156">
        <f t="shared" si="5"/>
        <v>27.793301426239339</v>
      </c>
      <c r="W35" s="1156">
        <f t="shared" si="24"/>
        <v>19.294560552876177</v>
      </c>
      <c r="X35" s="1156">
        <f t="shared" si="25"/>
        <v>36.838599187802636</v>
      </c>
      <c r="Y35" s="1156">
        <f t="shared" si="26"/>
        <v>48.47558817672828</v>
      </c>
      <c r="Z35" s="1156">
        <f t="shared" si="27"/>
        <v>47.083254201020338</v>
      </c>
      <c r="AA35" s="1156">
        <f t="shared" si="21"/>
        <v>46.40604887412789</v>
      </c>
      <c r="AB35" s="1156">
        <f t="shared" si="1"/>
        <v>61.804842157173326</v>
      </c>
      <c r="AC35" s="1156">
        <f t="shared" si="15"/>
        <v>71.92667645765556</v>
      </c>
      <c r="AD35" s="680"/>
      <c r="AE35" s="1199">
        <f t="shared" si="7"/>
        <v>0.28832061487815691</v>
      </c>
      <c r="AF35" s="1199">
        <f t="shared" si="28"/>
        <v>-0.20015684632402495</v>
      </c>
      <c r="AG35" s="1199">
        <f t="shared" si="29"/>
        <v>-0.38215422508424113</v>
      </c>
      <c r="AH35" s="1199">
        <f t="shared" si="30"/>
        <v>-0.50287337856522318</v>
      </c>
      <c r="AI35" s="1199">
        <f t="shared" si="31"/>
        <v>-0.48842966128833754</v>
      </c>
      <c r="AJ35" s="1199">
        <f t="shared" si="32"/>
        <v>-0.48140450608082919</v>
      </c>
      <c r="AK35" s="1199">
        <f t="shared" si="33"/>
        <v>0.6411476571250494</v>
      </c>
      <c r="AL35" s="1199">
        <f t="shared" si="33"/>
        <v>-0.74614898260467355</v>
      </c>
      <c r="AM35" s="680"/>
      <c r="AN35" s="680"/>
      <c r="AO35" s="1199">
        <f t="shared" si="8"/>
        <v>0.28832061487815691</v>
      </c>
      <c r="AP35" s="1199">
        <f t="shared" si="9"/>
        <v>0.20015684632402495</v>
      </c>
      <c r="AQ35" s="1199">
        <f t="shared" si="12"/>
        <v>0.38215422508424113</v>
      </c>
      <c r="AR35" s="1199">
        <f t="shared" si="16"/>
        <v>0.50287337856522318</v>
      </c>
      <c r="AS35" s="1199">
        <f t="shared" si="20"/>
        <v>0.48842966128833754</v>
      </c>
      <c r="AT35" s="1199">
        <f t="shared" si="22"/>
        <v>0.48140450608082919</v>
      </c>
      <c r="AU35" s="1199">
        <f t="shared" si="10"/>
        <v>0.6411476571250494</v>
      </c>
      <c r="AV35" s="1199">
        <f t="shared" si="17"/>
        <v>0.74614898260467355</v>
      </c>
      <c r="AW35" s="680"/>
      <c r="AX35" s="680"/>
    </row>
    <row r="36" spans="1:50">
      <c r="A36" s="1195">
        <f>'Age 3 recruitment'!A38</f>
        <v>2006</v>
      </c>
      <c r="B36" s="1195">
        <f>'Age 3 recruitment'!B38</f>
        <v>2009</v>
      </c>
      <c r="C36" s="1196">
        <f>'Age 3 recruitment'!C38</f>
        <v>30.214712598410856</v>
      </c>
      <c r="D36" s="1197">
        <f t="shared" ref="D36:D37" si="34">C35</f>
        <v>96.3972050281062</v>
      </c>
      <c r="E36" s="1154">
        <f t="shared" ref="E36:E37" si="35">AVERAGE(C34:C35)</f>
        <v>110.29385574122587</v>
      </c>
      <c r="F36" s="1154">
        <f t="shared" ref="F36:F37" si="36">AVERAGE(C33:C35)</f>
        <v>83.534164659522091</v>
      </c>
      <c r="G36" s="1154">
        <f t="shared" ref="G36:G37" si="37">AVERAGE(C32:C35)</f>
        <v>68.768255637254228</v>
      </c>
      <c r="H36" s="1154">
        <f t="shared" ref="H36:H37" si="38">AVERAGE(C31:C35)</f>
        <v>57.61673448672358</v>
      </c>
      <c r="I36" s="1154">
        <f t="shared" ref="I36:I37" si="39">AVERAGE(C26:C35)</f>
        <v>52.982703510321265</v>
      </c>
      <c r="J36" s="1154">
        <f t="shared" ref="J36:J37" si="40">AVERAGE(C8:C35)</f>
        <v>152.7697603589902</v>
      </c>
      <c r="K36" s="1154">
        <f t="shared" si="11"/>
        <v>30.01478249611452</v>
      </c>
      <c r="L36" s="1199"/>
      <c r="M36" s="1200">
        <f t="shared" ref="M36:M37" si="41">D36-$C36</f>
        <v>66.182492429695344</v>
      </c>
      <c r="N36" s="1200">
        <f t="shared" ref="N36:N37" si="42">E36-$C36</f>
        <v>80.079143142815013</v>
      </c>
      <c r="O36" s="1200">
        <f t="shared" ref="O36:O37" si="43">F36-$C36</f>
        <v>53.319452061111235</v>
      </c>
      <c r="P36" s="1200">
        <f t="shared" ref="P36:P37" si="44">G36-$C36</f>
        <v>38.553543038843372</v>
      </c>
      <c r="Q36" s="1200">
        <f t="shared" ref="Q36:Q37" si="45">H36-$C36</f>
        <v>27.402021888312724</v>
      </c>
      <c r="R36" s="1200">
        <f t="shared" ref="R36:R37" si="46">I36-$C36</f>
        <v>22.76799091191041</v>
      </c>
      <c r="S36" s="1200">
        <f t="shared" ref="S36:S37" si="47">J36-$C36</f>
        <v>122.55504776057934</v>
      </c>
      <c r="T36" s="1200">
        <f t="shared" si="14"/>
        <v>-0.19993010229633512</v>
      </c>
      <c r="U36" s="680"/>
      <c r="V36" s="1156">
        <f t="shared" ref="V36:V37" si="48">ABS(M36)</f>
        <v>66.182492429695344</v>
      </c>
      <c r="W36" s="1156">
        <f t="shared" ref="W36:W37" si="49">ABS(N36)</f>
        <v>80.079143142815013</v>
      </c>
      <c r="X36" s="1156">
        <f t="shared" ref="X36:X37" si="50">ABS(O36)</f>
        <v>53.319452061111235</v>
      </c>
      <c r="Y36" s="1156">
        <f t="shared" ref="Y36:Y37" si="51">ABS(P36)</f>
        <v>38.553543038843372</v>
      </c>
      <c r="Z36" s="1156">
        <f t="shared" ref="Z36:Z37" si="52">ABS(Q36)</f>
        <v>27.402021888312724</v>
      </c>
      <c r="AA36" s="1156">
        <f t="shared" ref="AA36:AA37" si="53">ABS(R36)</f>
        <v>22.76799091191041</v>
      </c>
      <c r="AB36" s="1156">
        <f t="shared" ref="AB36:AB37" si="54">ABS(S36)</f>
        <v>122.55504776057934</v>
      </c>
      <c r="AC36" s="1156">
        <f t="shared" si="15"/>
        <v>0.19993010229633512</v>
      </c>
      <c r="AD36" s="680"/>
      <c r="AE36" s="1199">
        <f t="shared" ref="AE36:AE37" si="55">(D36-$C36)/$C36</f>
        <v>2.190406154423465</v>
      </c>
      <c r="AF36" s="1199">
        <f t="shared" ref="AF36:AF37" si="56">(E36-$C36)/$C36</f>
        <v>2.6503360865006798</v>
      </c>
      <c r="AG36" s="1199">
        <f t="shared" ref="AG36:AG37" si="57">(F36-$C36)/$C36</f>
        <v>1.7646850648486914</v>
      </c>
      <c r="AH36" s="1199">
        <f t="shared" ref="AH36:AH37" si="58">(G36-$C36)/$C36</f>
        <v>1.2759857606876954</v>
      </c>
      <c r="AI36" s="1199">
        <f t="shared" ref="AI36:AI37" si="59">(H36-$C36)/$C36</f>
        <v>0.90690989692729806</v>
      </c>
      <c r="AJ36" s="1199">
        <f t="shared" ref="AJ36:AJ37" si="60">(I36-$C36)/$C36</f>
        <v>0.75353988020749507</v>
      </c>
      <c r="AK36" s="1199">
        <f t="shared" ref="AK36:AK37" si="61">(J36-$C36)/$C36</f>
        <v>4.0561381267953918</v>
      </c>
      <c r="AL36" s="1199">
        <f t="shared" si="33"/>
        <v>-6.6169784552857361E-3</v>
      </c>
      <c r="AM36" s="680"/>
      <c r="AN36" s="680"/>
      <c r="AO36" s="1199">
        <f t="shared" ref="AO36:AO37" si="62">ABS(AE36)</f>
        <v>2.190406154423465</v>
      </c>
      <c r="AP36" s="1199">
        <f t="shared" ref="AP36:AP37" si="63">ABS(AF36)</f>
        <v>2.6503360865006798</v>
      </c>
      <c r="AQ36" s="1199">
        <f t="shared" ref="AQ36:AQ37" si="64">ABS(AG36)</f>
        <v>1.7646850648486914</v>
      </c>
      <c r="AR36" s="1199">
        <f t="shared" ref="AR36:AR37" si="65">ABS(AH36)</f>
        <v>1.2759857606876954</v>
      </c>
      <c r="AS36" s="1199">
        <f t="shared" ref="AS36:AS37" si="66">ABS(AI36)</f>
        <v>0.90690989692729806</v>
      </c>
      <c r="AT36" s="1199">
        <f t="shared" ref="AT36:AT37" si="67">ABS(AJ36)</f>
        <v>0.75353988020749507</v>
      </c>
      <c r="AU36" s="1199">
        <f t="shared" ref="AU36:AU37" si="68">ABS(AK36)</f>
        <v>4.0561381267953918</v>
      </c>
      <c r="AV36" s="1199">
        <f t="shared" si="17"/>
        <v>6.6169784552857361E-3</v>
      </c>
      <c r="AW36" s="680"/>
      <c r="AX36" s="680"/>
    </row>
    <row r="37" spans="1:50">
      <c r="A37" s="1195">
        <f>'Age 3 recruitment'!A39</f>
        <v>2007</v>
      </c>
      <c r="B37" s="1195">
        <f>'Age 3 recruitment'!B39</f>
        <v>2010</v>
      </c>
      <c r="C37" s="1196">
        <f>'Age 3 recruitment'!C39</f>
        <v>70.311912016854876</v>
      </c>
      <c r="D37" s="1197">
        <f t="shared" si="34"/>
        <v>30.214712598410856</v>
      </c>
      <c r="E37" s="1154">
        <f t="shared" si="35"/>
        <v>63.305958813258528</v>
      </c>
      <c r="F37" s="1154">
        <f t="shared" si="36"/>
        <v>83.600808026954198</v>
      </c>
      <c r="G37" s="1154">
        <f t="shared" si="37"/>
        <v>70.204301644244282</v>
      </c>
      <c r="H37" s="1154">
        <f t="shared" si="38"/>
        <v>61.057547029485555</v>
      </c>
      <c r="I37" s="1154">
        <f t="shared" si="39"/>
        <v>55.99417477016236</v>
      </c>
      <c r="J37" s="1154">
        <f t="shared" si="40"/>
        <v>149.77744810362992</v>
      </c>
      <c r="K37" s="1154">
        <f t="shared" si="11"/>
        <v>124.19050645434554</v>
      </c>
      <c r="L37" s="1199"/>
      <c r="M37" s="1200">
        <f t="shared" si="41"/>
        <v>-40.097199418444021</v>
      </c>
      <c r="N37" s="1200">
        <f t="shared" si="42"/>
        <v>-7.0059532035963485</v>
      </c>
      <c r="O37" s="1200">
        <f t="shared" si="43"/>
        <v>13.288896010099322</v>
      </c>
      <c r="P37" s="1200">
        <f t="shared" si="44"/>
        <v>-0.10761037261059414</v>
      </c>
      <c r="Q37" s="1200">
        <f t="shared" si="45"/>
        <v>-9.2543649873693212</v>
      </c>
      <c r="R37" s="1200">
        <f t="shared" si="46"/>
        <v>-14.317737246692516</v>
      </c>
      <c r="S37" s="1200">
        <f t="shared" si="47"/>
        <v>79.465536086775046</v>
      </c>
      <c r="T37" s="1200">
        <f t="shared" si="14"/>
        <v>53.878594437490662</v>
      </c>
      <c r="U37" s="680"/>
      <c r="V37" s="1156">
        <f t="shared" si="48"/>
        <v>40.097199418444021</v>
      </c>
      <c r="W37" s="1156">
        <f t="shared" si="49"/>
        <v>7.0059532035963485</v>
      </c>
      <c r="X37" s="1156">
        <f t="shared" si="50"/>
        <v>13.288896010099322</v>
      </c>
      <c r="Y37" s="1156">
        <f t="shared" si="51"/>
        <v>0.10761037261059414</v>
      </c>
      <c r="Z37" s="1156">
        <f t="shared" si="52"/>
        <v>9.2543649873693212</v>
      </c>
      <c r="AA37" s="1156">
        <f t="shared" si="53"/>
        <v>14.317737246692516</v>
      </c>
      <c r="AB37" s="1156">
        <f t="shared" si="54"/>
        <v>79.465536086775046</v>
      </c>
      <c r="AC37" s="1156">
        <f t="shared" si="15"/>
        <v>53.878594437490662</v>
      </c>
      <c r="AD37" s="680"/>
      <c r="AE37" s="1199">
        <f t="shared" si="55"/>
        <v>-0.57027604950967747</v>
      </c>
      <c r="AF37" s="1199">
        <f t="shared" si="56"/>
        <v>-9.9641056581094123E-2</v>
      </c>
      <c r="AG37" s="1199">
        <f t="shared" si="57"/>
        <v>0.18899921263574462</v>
      </c>
      <c r="AH37" s="1199">
        <f t="shared" si="58"/>
        <v>-1.5304714311395518E-3</v>
      </c>
      <c r="AI37" s="1199">
        <f t="shared" si="59"/>
        <v>-0.13161873602798491</v>
      </c>
      <c r="AJ37" s="1199">
        <f t="shared" si="60"/>
        <v>-0.20363174369743109</v>
      </c>
      <c r="AK37" s="1199">
        <f t="shared" si="61"/>
        <v>1.1301859643317038</v>
      </c>
      <c r="AL37" s="1199">
        <f t="shared" si="33"/>
        <v>0.76627975106942203</v>
      </c>
      <c r="AM37" s="680"/>
      <c r="AN37" s="680"/>
      <c r="AO37" s="1199">
        <f t="shared" si="62"/>
        <v>0.57027604950967747</v>
      </c>
      <c r="AP37" s="1199">
        <f t="shared" si="63"/>
        <v>9.9641056581094123E-2</v>
      </c>
      <c r="AQ37" s="1199">
        <f t="shared" si="64"/>
        <v>0.18899921263574462</v>
      </c>
      <c r="AR37" s="1199">
        <f t="shared" si="65"/>
        <v>1.5304714311395518E-3</v>
      </c>
      <c r="AS37" s="1199">
        <f t="shared" si="66"/>
        <v>0.13161873602798491</v>
      </c>
      <c r="AT37" s="1199">
        <f t="shared" si="67"/>
        <v>0.20363174369743109</v>
      </c>
      <c r="AU37" s="1199">
        <f t="shared" si="68"/>
        <v>1.1301859643317038</v>
      </c>
      <c r="AV37" s="1199">
        <f t="shared" si="17"/>
        <v>0.76627975106942203</v>
      </c>
      <c r="AW37" s="680"/>
      <c r="AX37" s="680"/>
    </row>
    <row r="38" spans="1:50">
      <c r="A38" s="1195">
        <f>'Age 3 recruitment'!A40</f>
        <v>2008</v>
      </c>
      <c r="B38" s="1195">
        <f>'Age 3 recruitment'!B40</f>
        <v>2011</v>
      </c>
      <c r="C38" s="1196">
        <f>'Age 3 recruitment'!C40</f>
        <v>33.845580456232717</v>
      </c>
      <c r="D38" s="1197">
        <f t="shared" ref="D38:D41" si="69">C37</f>
        <v>70.311912016854876</v>
      </c>
      <c r="E38" s="1154">
        <f t="shared" ref="E38:E41" si="70">AVERAGE(C36:C37)</f>
        <v>50.263312307632866</v>
      </c>
      <c r="F38" s="1154">
        <f t="shared" ref="F38:F41" si="71">AVERAGE(C35:C37)</f>
        <v>65.641276547790639</v>
      </c>
      <c r="G38" s="1154">
        <f t="shared" ref="G38:G41" si="72">AVERAGE(C34:C37)</f>
        <v>80.278584024429364</v>
      </c>
      <c r="H38" s="1154">
        <f t="shared" ref="H38:H41" si="73">AVERAGE(C33:C37)</f>
        <v>70.225823718766407</v>
      </c>
      <c r="I38" s="1154">
        <f t="shared" ref="I38:I41" si="74">AVERAGE(C28:C37)</f>
        <v>63.015365971847849</v>
      </c>
      <c r="J38" s="1154">
        <f t="shared" ref="J38:J41" si="75">AVERAGE(C10:C37)</f>
        <v>148.42994201226671</v>
      </c>
      <c r="K38" s="1154">
        <f t="shared" ref="K38:K41" si="76">C35</f>
        <v>96.3972050281062</v>
      </c>
      <c r="L38" s="1199"/>
      <c r="M38" s="1200">
        <f t="shared" ref="M38:M41" si="77">D38-$C38</f>
        <v>36.466331560622159</v>
      </c>
      <c r="N38" s="1200">
        <f t="shared" ref="N38:N41" si="78">E38-$C38</f>
        <v>16.417731851400148</v>
      </c>
      <c r="O38" s="1200">
        <f t="shared" ref="O38:O41" si="79">F38-$C38</f>
        <v>31.795696091557922</v>
      </c>
      <c r="P38" s="1200">
        <f t="shared" ref="P38:P41" si="80">G38-$C38</f>
        <v>46.433003568196646</v>
      </c>
      <c r="Q38" s="1200">
        <f t="shared" ref="Q38:Q41" si="81">H38-$C38</f>
        <v>36.380243262533689</v>
      </c>
      <c r="R38" s="1200">
        <f t="shared" ref="R38:R41" si="82">I38-$C38</f>
        <v>29.169785515615132</v>
      </c>
      <c r="S38" s="1200">
        <f t="shared" ref="S38:S41" si="83">J38-$C38</f>
        <v>114.584361556034</v>
      </c>
      <c r="T38" s="1200">
        <f t="shared" ref="T38:T41" si="84">K38-$C38</f>
        <v>62.551624571873482</v>
      </c>
      <c r="U38" s="680"/>
      <c r="V38" s="1156">
        <f t="shared" ref="V38:V41" si="85">ABS(M38)</f>
        <v>36.466331560622159</v>
      </c>
      <c r="W38" s="1156">
        <f t="shared" ref="W38:W41" si="86">ABS(N38)</f>
        <v>16.417731851400148</v>
      </c>
      <c r="X38" s="1156">
        <f t="shared" ref="X38:X41" si="87">ABS(O38)</f>
        <v>31.795696091557922</v>
      </c>
      <c r="Y38" s="1156">
        <f t="shared" ref="Y38:Y41" si="88">ABS(P38)</f>
        <v>46.433003568196646</v>
      </c>
      <c r="Z38" s="1156">
        <f t="shared" ref="Z38:Z41" si="89">ABS(Q38)</f>
        <v>36.380243262533689</v>
      </c>
      <c r="AA38" s="1156">
        <f t="shared" ref="AA38:AA41" si="90">ABS(R38)</f>
        <v>29.169785515615132</v>
      </c>
      <c r="AB38" s="1156">
        <f t="shared" ref="AB38:AB41" si="91">ABS(S38)</f>
        <v>114.584361556034</v>
      </c>
      <c r="AC38" s="1156">
        <f t="shared" ref="AC38:AC41" si="92">ABS(T38)</f>
        <v>62.551624571873482</v>
      </c>
      <c r="AD38" s="680"/>
      <c r="AE38" s="1199">
        <f t="shared" ref="AE38:AE41" si="93">(D38-$C38)/$C38</f>
        <v>1.0774325944203691</v>
      </c>
      <c r="AF38" s="1199">
        <f t="shared" ref="AF38:AF41" si="94">(E38-$C38)/$C38</f>
        <v>0.48507756788602502</v>
      </c>
      <c r="AG38" s="1199">
        <f t="shared" ref="AG38:AG41" si="95">(F38-$C38)/$C38</f>
        <v>0.93943420863100291</v>
      </c>
      <c r="AH38" s="1199">
        <f t="shared" ref="AH38:AH41" si="96">(G38-$C38)/$C38</f>
        <v>1.3719074379073306</v>
      </c>
      <c r="AI38" s="1199">
        <f t="shared" ref="AI38:AI41" si="97">(H38-$C38)/$C38</f>
        <v>1.0748890334316665</v>
      </c>
      <c r="AJ38" s="1199">
        <f t="shared" ref="AJ38:AJ41" si="98">(I38-$C38)/$C38</f>
        <v>0.86184917269585404</v>
      </c>
      <c r="AK38" s="1199">
        <f t="shared" ref="AK38:AK41" si="99">(J38-$C38)/$C38</f>
        <v>3.3855044000267132</v>
      </c>
      <c r="AL38" s="1199">
        <f t="shared" ref="AL38:AL41" si="100">(K38-$C38)/$C38</f>
        <v>1.8481474901209591</v>
      </c>
      <c r="AM38" s="680"/>
      <c r="AN38" s="680"/>
      <c r="AO38" s="1199">
        <f t="shared" ref="AO38:AO41" si="101">ABS(AE38)</f>
        <v>1.0774325944203691</v>
      </c>
      <c r="AP38" s="1199">
        <f t="shared" ref="AP38:AP41" si="102">ABS(AF38)</f>
        <v>0.48507756788602502</v>
      </c>
      <c r="AQ38" s="1199">
        <f t="shared" ref="AQ38:AQ41" si="103">ABS(AG38)</f>
        <v>0.93943420863100291</v>
      </c>
      <c r="AR38" s="1199">
        <f t="shared" ref="AR38:AR41" si="104">ABS(AH38)</f>
        <v>1.3719074379073306</v>
      </c>
      <c r="AS38" s="1199">
        <f t="shared" ref="AS38:AS41" si="105">ABS(AI38)</f>
        <v>1.0748890334316665</v>
      </c>
      <c r="AT38" s="1199">
        <f t="shared" ref="AT38:AT41" si="106">ABS(AJ38)</f>
        <v>0.86184917269585404</v>
      </c>
      <c r="AU38" s="1199">
        <f t="shared" ref="AU38:AU41" si="107">ABS(AK38)</f>
        <v>3.3855044000267132</v>
      </c>
      <c r="AV38" s="1199">
        <f t="shared" ref="AV38:AV41" si="108">ABS(AL38)</f>
        <v>1.8481474901209591</v>
      </c>
      <c r="AW38" s="680"/>
      <c r="AX38" s="680"/>
    </row>
    <row r="39" spans="1:50">
      <c r="A39" s="1195">
        <f>'Age 3 recruitment'!A41</f>
        <v>2009</v>
      </c>
      <c r="B39" s="1195">
        <f>'Age 3 recruitment'!B41</f>
        <v>2012</v>
      </c>
      <c r="C39" s="1196">
        <f>'Age 3 recruitment'!C41</f>
        <v>94.54625276121466</v>
      </c>
      <c r="D39" s="1197">
        <f t="shared" si="69"/>
        <v>33.845580456232717</v>
      </c>
      <c r="E39" s="1154">
        <f t="shared" si="70"/>
        <v>52.078746236543793</v>
      </c>
      <c r="F39" s="1154">
        <f t="shared" si="71"/>
        <v>44.790735023832816</v>
      </c>
      <c r="G39" s="1154">
        <f t="shared" si="72"/>
        <v>57.69235252490116</v>
      </c>
      <c r="H39" s="1154">
        <f t="shared" si="73"/>
        <v>70.991983310790033</v>
      </c>
      <c r="I39" s="1154">
        <f t="shared" si="74"/>
        <v>66.398924017471117</v>
      </c>
      <c r="J39" s="1154">
        <f t="shared" si="75"/>
        <v>135.11635994629083</v>
      </c>
      <c r="K39" s="1154">
        <f t="shared" si="76"/>
        <v>30.214712598410856</v>
      </c>
      <c r="L39" s="1199"/>
      <c r="M39" s="1200">
        <f t="shared" si="77"/>
        <v>-60.700672304981943</v>
      </c>
      <c r="N39" s="1200">
        <f t="shared" si="78"/>
        <v>-42.467506524670867</v>
      </c>
      <c r="O39" s="1200">
        <f t="shared" si="79"/>
        <v>-49.755517737381844</v>
      </c>
      <c r="P39" s="1200">
        <f t="shared" si="80"/>
        <v>-36.8539002363135</v>
      </c>
      <c r="Q39" s="1200">
        <f t="shared" si="81"/>
        <v>-23.554269450424627</v>
      </c>
      <c r="R39" s="1200">
        <f t="shared" si="82"/>
        <v>-28.147328743743543</v>
      </c>
      <c r="S39" s="1200">
        <f t="shared" si="83"/>
        <v>40.570107185076168</v>
      </c>
      <c r="T39" s="1200">
        <f t="shared" si="84"/>
        <v>-64.331540162803805</v>
      </c>
      <c r="U39" s="680"/>
      <c r="V39" s="1156">
        <f t="shared" si="85"/>
        <v>60.700672304981943</v>
      </c>
      <c r="W39" s="1156">
        <f t="shared" si="86"/>
        <v>42.467506524670867</v>
      </c>
      <c r="X39" s="1156">
        <f t="shared" si="87"/>
        <v>49.755517737381844</v>
      </c>
      <c r="Y39" s="1156">
        <f t="shared" si="88"/>
        <v>36.8539002363135</v>
      </c>
      <c r="Z39" s="1156">
        <f t="shared" si="89"/>
        <v>23.554269450424627</v>
      </c>
      <c r="AA39" s="1156">
        <f t="shared" si="90"/>
        <v>28.147328743743543</v>
      </c>
      <c r="AB39" s="1156">
        <f t="shared" si="91"/>
        <v>40.570107185076168</v>
      </c>
      <c r="AC39" s="1156">
        <f t="shared" si="92"/>
        <v>64.331540162803805</v>
      </c>
      <c r="AD39" s="680"/>
      <c r="AE39" s="1199">
        <f t="shared" si="93"/>
        <v>-0.64202092131866006</v>
      </c>
      <c r="AF39" s="1199">
        <f t="shared" si="94"/>
        <v>-0.44917175757273531</v>
      </c>
      <c r="AG39" s="1199">
        <f t="shared" si="95"/>
        <v>-0.52625584075811049</v>
      </c>
      <c r="AH39" s="1199">
        <f t="shared" si="96"/>
        <v>-0.38979757695306494</v>
      </c>
      <c r="AI39" s="1199">
        <f t="shared" si="97"/>
        <v>-0.24912959279214505</v>
      </c>
      <c r="AJ39" s="1199">
        <f t="shared" si="98"/>
        <v>-0.2977096174803695</v>
      </c>
      <c r="AK39" s="1199">
        <f t="shared" si="99"/>
        <v>0.4291032801431035</v>
      </c>
      <c r="AL39" s="1199">
        <f t="shared" si="100"/>
        <v>-0.68042400712886086</v>
      </c>
      <c r="AM39" s="680"/>
      <c r="AN39" s="680"/>
      <c r="AO39" s="1199">
        <f t="shared" si="101"/>
        <v>0.64202092131866006</v>
      </c>
      <c r="AP39" s="1199">
        <f t="shared" si="102"/>
        <v>0.44917175757273531</v>
      </c>
      <c r="AQ39" s="1199">
        <f t="shared" si="103"/>
        <v>0.52625584075811049</v>
      </c>
      <c r="AR39" s="1199">
        <f t="shared" si="104"/>
        <v>0.38979757695306494</v>
      </c>
      <c r="AS39" s="1199">
        <f t="shared" si="105"/>
        <v>0.24912959279214505</v>
      </c>
      <c r="AT39" s="1199">
        <f t="shared" si="106"/>
        <v>0.2977096174803695</v>
      </c>
      <c r="AU39" s="1199">
        <f t="shared" si="107"/>
        <v>0.4291032801431035</v>
      </c>
      <c r="AV39" s="1199">
        <f t="shared" si="108"/>
        <v>0.68042400712886086</v>
      </c>
      <c r="AW39" s="680"/>
      <c r="AX39" s="680"/>
    </row>
    <row r="40" spans="1:50">
      <c r="A40" s="1195">
        <f>'Age 3 recruitment'!A42</f>
        <v>2010</v>
      </c>
      <c r="B40" s="1195">
        <f>'Age 3 recruitment'!B42</f>
        <v>2013</v>
      </c>
      <c r="C40" s="1196">
        <f>'Age 3 recruitment'!C42</f>
        <v>44.070606847376396</v>
      </c>
      <c r="D40" s="1197">
        <f t="shared" si="69"/>
        <v>94.54625276121466</v>
      </c>
      <c r="E40" s="1154">
        <f t="shared" si="70"/>
        <v>64.195916608723692</v>
      </c>
      <c r="F40" s="1154">
        <f t="shared" si="71"/>
        <v>66.234581744767411</v>
      </c>
      <c r="G40" s="1154">
        <f t="shared" si="72"/>
        <v>57.229614458178276</v>
      </c>
      <c r="H40" s="1154">
        <f t="shared" si="73"/>
        <v>65.063132572163866</v>
      </c>
      <c r="I40" s="1154">
        <f t="shared" si="74"/>
        <v>57.188541699624864</v>
      </c>
      <c r="J40" s="1154">
        <f t="shared" si="75"/>
        <v>125.18577751876236</v>
      </c>
      <c r="K40" s="1154">
        <f t="shared" si="76"/>
        <v>70.311912016854876</v>
      </c>
      <c r="L40" s="1199"/>
      <c r="M40" s="1200">
        <f t="shared" si="77"/>
        <v>50.475645913838264</v>
      </c>
      <c r="N40" s="1200">
        <f t="shared" si="78"/>
        <v>20.125309761347296</v>
      </c>
      <c r="O40" s="1200">
        <f t="shared" si="79"/>
        <v>22.163974897391014</v>
      </c>
      <c r="P40" s="1200">
        <f t="shared" si="80"/>
        <v>13.159007610801879</v>
      </c>
      <c r="Q40" s="1200">
        <f t="shared" si="81"/>
        <v>20.99252572478747</v>
      </c>
      <c r="R40" s="1200">
        <f t="shared" si="82"/>
        <v>13.117934852248467</v>
      </c>
      <c r="S40" s="1200">
        <f t="shared" si="83"/>
        <v>81.115170671385968</v>
      </c>
      <c r="T40" s="1200">
        <f t="shared" si="84"/>
        <v>26.24130516947848</v>
      </c>
      <c r="U40" s="680"/>
      <c r="V40" s="1156">
        <f t="shared" si="85"/>
        <v>50.475645913838264</v>
      </c>
      <c r="W40" s="1156">
        <f t="shared" si="86"/>
        <v>20.125309761347296</v>
      </c>
      <c r="X40" s="1156">
        <f t="shared" si="87"/>
        <v>22.163974897391014</v>
      </c>
      <c r="Y40" s="1156">
        <f t="shared" si="88"/>
        <v>13.159007610801879</v>
      </c>
      <c r="Z40" s="1156">
        <f t="shared" si="89"/>
        <v>20.99252572478747</v>
      </c>
      <c r="AA40" s="1156">
        <f t="shared" si="90"/>
        <v>13.117934852248467</v>
      </c>
      <c r="AB40" s="1156">
        <f t="shared" si="91"/>
        <v>81.115170671385968</v>
      </c>
      <c r="AC40" s="1156">
        <f t="shared" si="92"/>
        <v>26.24130516947848</v>
      </c>
      <c r="AD40" s="680"/>
      <c r="AE40" s="1199">
        <f t="shared" si="93"/>
        <v>1.1453358490987779</v>
      </c>
      <c r="AF40" s="1199">
        <f t="shared" si="94"/>
        <v>0.45666059991060443</v>
      </c>
      <c r="AG40" s="1199">
        <f t="shared" si="95"/>
        <v>0.50291966648311481</v>
      </c>
      <c r="AH40" s="1199">
        <f t="shared" si="96"/>
        <v>0.29858920836678376</v>
      </c>
      <c r="AI40" s="1199">
        <f t="shared" si="97"/>
        <v>0.47633847651537825</v>
      </c>
      <c r="AJ40" s="1199">
        <f t="shared" si="98"/>
        <v>0.29765723212475803</v>
      </c>
      <c r="AK40" s="1199">
        <f t="shared" si="99"/>
        <v>1.8405730366341644</v>
      </c>
      <c r="AL40" s="1199">
        <f t="shared" si="100"/>
        <v>0.59543779962813637</v>
      </c>
      <c r="AM40" s="680"/>
      <c r="AN40" s="680"/>
      <c r="AO40" s="1199">
        <f t="shared" si="101"/>
        <v>1.1453358490987779</v>
      </c>
      <c r="AP40" s="1199">
        <f t="shared" si="102"/>
        <v>0.45666059991060443</v>
      </c>
      <c r="AQ40" s="1199">
        <f t="shared" si="103"/>
        <v>0.50291966648311481</v>
      </c>
      <c r="AR40" s="1199">
        <f t="shared" si="104"/>
        <v>0.29858920836678376</v>
      </c>
      <c r="AS40" s="1199">
        <f t="shared" si="105"/>
        <v>0.47633847651537825</v>
      </c>
      <c r="AT40" s="1199">
        <f t="shared" si="106"/>
        <v>0.29765723212475803</v>
      </c>
      <c r="AU40" s="1199">
        <f t="shared" si="107"/>
        <v>1.8405730366341644</v>
      </c>
      <c r="AV40" s="1199">
        <f t="shared" si="108"/>
        <v>0.59543779962813637</v>
      </c>
      <c r="AW40" s="680"/>
      <c r="AX40" s="680"/>
    </row>
    <row r="41" spans="1:50">
      <c r="A41" s="1195">
        <f>'Age 3 recruitment'!A43</f>
        <v>2011</v>
      </c>
      <c r="B41" s="1195">
        <f>'Age 3 recruitment'!B43</f>
        <v>2014</v>
      </c>
      <c r="C41" s="1196">
        <f>'Age 3 recruitment'!C43</f>
        <v>40.390927507146074</v>
      </c>
      <c r="D41" s="1197">
        <f t="shared" si="69"/>
        <v>44.070606847376396</v>
      </c>
      <c r="E41" s="1154">
        <f t="shared" si="70"/>
        <v>69.308429804295528</v>
      </c>
      <c r="F41" s="1154">
        <f t="shared" si="71"/>
        <v>57.487480021607929</v>
      </c>
      <c r="G41" s="1154">
        <f t="shared" si="72"/>
        <v>60.693588020419654</v>
      </c>
      <c r="H41" s="1154">
        <f t="shared" si="73"/>
        <v>54.597812936017895</v>
      </c>
      <c r="I41" s="1154">
        <f t="shared" si="74"/>
        <v>56.107273711370752</v>
      </c>
      <c r="J41" s="1154">
        <f t="shared" si="75"/>
        <v>122.1224243764357</v>
      </c>
      <c r="K41" s="1154">
        <f t="shared" si="76"/>
        <v>33.845580456232717</v>
      </c>
      <c r="L41" s="1199"/>
      <c r="M41" s="1200">
        <f t="shared" si="77"/>
        <v>3.6796793402303223</v>
      </c>
      <c r="N41" s="1200">
        <f t="shared" si="78"/>
        <v>28.917502297149454</v>
      </c>
      <c r="O41" s="1200">
        <f t="shared" si="79"/>
        <v>17.096552514461855</v>
      </c>
      <c r="P41" s="1200">
        <f t="shared" si="80"/>
        <v>20.30266051327358</v>
      </c>
      <c r="Q41" s="1200">
        <f t="shared" si="81"/>
        <v>14.206885428871821</v>
      </c>
      <c r="R41" s="1200">
        <f t="shared" si="82"/>
        <v>15.716346204224678</v>
      </c>
      <c r="S41" s="1200">
        <f t="shared" si="83"/>
        <v>81.731496869289629</v>
      </c>
      <c r="T41" s="1200">
        <f t="shared" si="84"/>
        <v>-6.5453470509133567</v>
      </c>
      <c r="U41" s="680"/>
      <c r="V41" s="1156">
        <f t="shared" si="85"/>
        <v>3.6796793402303223</v>
      </c>
      <c r="W41" s="1156">
        <f t="shared" si="86"/>
        <v>28.917502297149454</v>
      </c>
      <c r="X41" s="1156">
        <f t="shared" si="87"/>
        <v>17.096552514461855</v>
      </c>
      <c r="Y41" s="1156">
        <f t="shared" si="88"/>
        <v>20.30266051327358</v>
      </c>
      <c r="Z41" s="1156">
        <f t="shared" si="89"/>
        <v>14.206885428871821</v>
      </c>
      <c r="AA41" s="1156">
        <f t="shared" si="90"/>
        <v>15.716346204224678</v>
      </c>
      <c r="AB41" s="1156">
        <f t="shared" si="91"/>
        <v>81.731496869289629</v>
      </c>
      <c r="AC41" s="1156">
        <f t="shared" si="92"/>
        <v>6.5453470509133567</v>
      </c>
      <c r="AD41" s="680"/>
      <c r="AE41" s="1199">
        <f t="shared" si="93"/>
        <v>9.1101630176214782E-2</v>
      </c>
      <c r="AF41" s="1199">
        <f t="shared" si="94"/>
        <v>0.71594053620168263</v>
      </c>
      <c r="AG41" s="1199">
        <f t="shared" si="95"/>
        <v>0.4232770468426873</v>
      </c>
      <c r="AH41" s="1199">
        <f t="shared" si="96"/>
        <v>0.50265398113676829</v>
      </c>
      <c r="AI41" s="1199">
        <f t="shared" si="97"/>
        <v>0.3517345677778333</v>
      </c>
      <c r="AJ41" s="1199">
        <f t="shared" si="98"/>
        <v>0.38910585060083352</v>
      </c>
      <c r="AK41" s="1199">
        <f t="shared" si="99"/>
        <v>2.0235112663562744</v>
      </c>
      <c r="AL41" s="1199">
        <f t="shared" si="100"/>
        <v>-0.16204993187530384</v>
      </c>
      <c r="AM41" s="680"/>
      <c r="AN41" s="680"/>
      <c r="AO41" s="1199">
        <f t="shared" si="101"/>
        <v>9.1101630176214782E-2</v>
      </c>
      <c r="AP41" s="1199">
        <f t="shared" si="102"/>
        <v>0.71594053620168263</v>
      </c>
      <c r="AQ41" s="1199">
        <f t="shared" si="103"/>
        <v>0.4232770468426873</v>
      </c>
      <c r="AR41" s="1199">
        <f t="shared" si="104"/>
        <v>0.50265398113676829</v>
      </c>
      <c r="AS41" s="1199">
        <f t="shared" si="105"/>
        <v>0.3517345677778333</v>
      </c>
      <c r="AT41" s="1199">
        <f t="shared" si="106"/>
        <v>0.38910585060083352</v>
      </c>
      <c r="AU41" s="1199">
        <f t="shared" si="107"/>
        <v>2.0235112663562744</v>
      </c>
      <c r="AV41" s="1199">
        <f t="shared" si="108"/>
        <v>0.16204993187530384</v>
      </c>
      <c r="AW41" s="680"/>
      <c r="AX41" s="680"/>
    </row>
    <row r="42" spans="1:50">
      <c r="A42" s="1195">
        <f>'Age 3 recruitment'!A44</f>
        <v>2012</v>
      </c>
      <c r="B42" s="1195">
        <f>'Age 3 recruitment'!B44</f>
        <v>2015</v>
      </c>
      <c r="C42" s="1196"/>
      <c r="D42" s="1197"/>
      <c r="E42" s="1154"/>
      <c r="F42" s="1154"/>
      <c r="G42" s="1154"/>
      <c r="H42" s="1154"/>
      <c r="I42" s="1154"/>
      <c r="J42" s="1154"/>
      <c r="K42" s="1154"/>
      <c r="L42" s="1199"/>
      <c r="M42" s="1200"/>
      <c r="N42" s="1200"/>
      <c r="O42" s="1200"/>
      <c r="P42" s="1200"/>
      <c r="Q42" s="1200"/>
      <c r="R42" s="1200"/>
      <c r="S42" s="1200"/>
      <c r="T42" s="1200"/>
      <c r="U42" s="680"/>
      <c r="V42" s="1156"/>
      <c r="W42" s="1156"/>
      <c r="X42" s="1156"/>
      <c r="Y42" s="1156"/>
      <c r="Z42" s="1156"/>
      <c r="AA42" s="1156"/>
      <c r="AB42" s="1156"/>
      <c r="AC42" s="1156"/>
      <c r="AD42" s="680"/>
      <c r="AE42" s="1199"/>
      <c r="AF42" s="1199"/>
      <c r="AG42" s="1199"/>
      <c r="AH42" s="1199"/>
      <c r="AI42" s="1199"/>
      <c r="AJ42" s="1199"/>
      <c r="AK42" s="1199"/>
      <c r="AL42" s="1199"/>
      <c r="AM42" s="680"/>
      <c r="AN42" s="680"/>
      <c r="AO42" s="1199"/>
      <c r="AP42" s="1199"/>
      <c r="AQ42" s="1199"/>
      <c r="AR42" s="1199"/>
      <c r="AS42" s="1199"/>
      <c r="AT42" s="1199"/>
      <c r="AU42" s="1199"/>
      <c r="AV42" s="1199"/>
      <c r="AW42" s="680"/>
      <c r="AX42" s="680"/>
    </row>
    <row r="43" spans="1:50">
      <c r="A43" s="985"/>
      <c r="B43" s="985"/>
      <c r="C43" s="985"/>
      <c r="D43" s="985"/>
      <c r="E43" s="680"/>
      <c r="F43" s="680"/>
      <c r="G43" s="680"/>
      <c r="H43" s="680"/>
      <c r="I43" s="680"/>
      <c r="J43" s="680"/>
      <c r="K43" s="680"/>
      <c r="L43" s="680"/>
      <c r="M43" s="680"/>
      <c r="N43" s="680"/>
      <c r="O43" s="680"/>
      <c r="P43" s="680"/>
      <c r="Q43" s="680"/>
      <c r="R43" s="680"/>
      <c r="S43" s="680"/>
      <c r="T43" s="680"/>
      <c r="U43" s="680"/>
      <c r="V43" s="680"/>
      <c r="W43" s="680"/>
      <c r="X43" s="680"/>
      <c r="Y43" s="680"/>
      <c r="Z43" s="680"/>
      <c r="AA43" s="680"/>
      <c r="AB43" s="680"/>
      <c r="AC43" s="680"/>
      <c r="AD43" s="680"/>
      <c r="AE43" s="680"/>
      <c r="AF43" s="680"/>
      <c r="AG43" s="680"/>
      <c r="AH43" s="680"/>
      <c r="AI43" s="680"/>
      <c r="AJ43" s="680"/>
      <c r="AK43" s="680"/>
      <c r="AL43" s="680"/>
      <c r="AM43" s="680"/>
      <c r="AN43" s="680"/>
      <c r="AO43" s="680"/>
      <c r="AP43" s="680"/>
      <c r="AQ43" s="680"/>
      <c r="AR43" s="680"/>
      <c r="AS43" s="680"/>
      <c r="AT43" s="680"/>
      <c r="AU43" s="680"/>
      <c r="AV43" s="680"/>
      <c r="AW43" s="680"/>
      <c r="AX43" s="680"/>
    </row>
    <row r="44" spans="1:50">
      <c r="A44" s="1203"/>
      <c r="B44" s="1185"/>
      <c r="C44" s="1185"/>
      <c r="D44" s="1185"/>
      <c r="E44" s="1190"/>
      <c r="F44" s="1190"/>
      <c r="G44" s="1190"/>
      <c r="H44" s="1190"/>
      <c r="I44" s="1190"/>
      <c r="J44" s="1204" t="s">
        <v>409</v>
      </c>
      <c r="K44" s="1204"/>
      <c r="L44" s="1190"/>
      <c r="M44" s="1205">
        <f t="shared" ref="M44:S44" si="109">AVERAGE(M7:M35)</f>
        <v>5.4322868262893769</v>
      </c>
      <c r="N44" s="1205">
        <f t="shared" si="109"/>
        <v>2.9539857620490406</v>
      </c>
      <c r="O44" s="1205">
        <f t="shared" si="109"/>
        <v>2.9876792935532999</v>
      </c>
      <c r="P44" s="1205">
        <f t="shared" si="109"/>
        <v>15.844694755623664</v>
      </c>
      <c r="Q44" s="1205">
        <f t="shared" si="109"/>
        <v>26.328321723240066</v>
      </c>
      <c r="R44" s="1205">
        <f t="shared" si="109"/>
        <v>57.797669402471179</v>
      </c>
      <c r="S44" s="1205">
        <f t="shared" si="109"/>
        <v>64.185658818523123</v>
      </c>
      <c r="T44" s="1205"/>
      <c r="U44" s="1205"/>
      <c r="V44" s="1205">
        <f t="shared" ref="V44:AB44" si="110">AVERAGE(V7:V35)</f>
        <v>190.40482252927924</v>
      </c>
      <c r="W44" s="1205">
        <f t="shared" si="110"/>
        <v>204.59701214067115</v>
      </c>
      <c r="X44" s="1205">
        <f t="shared" si="110"/>
        <v>205.28923842909097</v>
      </c>
      <c r="Y44" s="1205">
        <f t="shared" si="110"/>
        <v>176.90843712870807</v>
      </c>
      <c r="Z44" s="1205">
        <f t="shared" si="110"/>
        <v>170.31410938323359</v>
      </c>
      <c r="AA44" s="1205">
        <f t="shared" si="110"/>
        <v>133.44983818469569</v>
      </c>
      <c r="AB44" s="1205">
        <f t="shared" si="110"/>
        <v>190.95517623743675</v>
      </c>
      <c r="AC44" s="1205"/>
      <c r="AD44" s="1205"/>
      <c r="AE44" s="1206">
        <f t="shared" ref="AE44:AK44" si="111">AVERAGE(AE7:AE35)</f>
        <v>467.46241161310911</v>
      </c>
      <c r="AF44" s="1206">
        <f t="shared" si="111"/>
        <v>561.61178410596972</v>
      </c>
      <c r="AG44" s="1206">
        <f t="shared" si="111"/>
        <v>2052.9441360905653</v>
      </c>
      <c r="AH44" s="1206">
        <f t="shared" si="111"/>
        <v>2079.1168155545588</v>
      </c>
      <c r="AI44" s="1206">
        <f t="shared" si="111"/>
        <v>2050.3355799262822</v>
      </c>
      <c r="AJ44" s="1206">
        <f t="shared" si="111"/>
        <v>2512.4174930816312</v>
      </c>
      <c r="AK44" s="1206">
        <f t="shared" si="111"/>
        <v>2141.1308590938652</v>
      </c>
      <c r="AL44" s="1206"/>
      <c r="AM44" s="1206"/>
      <c r="AN44" s="1206"/>
      <c r="AO44" s="1213">
        <f t="shared" ref="AO44:AV44" si="112">AVERAGE(AO7:AO43)</f>
        <v>385.5346920580742</v>
      </c>
      <c r="AP44" s="1207">
        <f t="shared" si="112"/>
        <v>460.06539427240409</v>
      </c>
      <c r="AQ44" s="1207">
        <f t="shared" si="112"/>
        <v>1668.5599158825116</v>
      </c>
      <c r="AR44" s="1207">
        <f t="shared" si="112"/>
        <v>1677.1807449871294</v>
      </c>
      <c r="AS44" s="1207">
        <f t="shared" si="112"/>
        <v>1640.6318269304168</v>
      </c>
      <c r="AT44" s="1215">
        <f t="shared" si="112"/>
        <v>1909.7346447827797</v>
      </c>
      <c r="AU44" s="1207">
        <f t="shared" si="112"/>
        <v>1763.8129805290866</v>
      </c>
      <c r="AV44" s="1207">
        <f t="shared" si="112"/>
        <v>4057.2298240648847</v>
      </c>
      <c r="AW44" s="680"/>
      <c r="AX44" s="680"/>
    </row>
    <row r="45" spans="1:50">
      <c r="A45" s="985"/>
      <c r="B45" s="985"/>
      <c r="C45" s="985"/>
      <c r="D45" s="985"/>
      <c r="E45" s="680"/>
      <c r="F45" s="680"/>
      <c r="G45" s="680"/>
      <c r="H45" s="680"/>
      <c r="I45" s="680"/>
      <c r="J45" s="680"/>
      <c r="K45" s="680"/>
      <c r="L45" s="680"/>
      <c r="M45" s="680"/>
      <c r="N45" s="680"/>
      <c r="O45" s="680"/>
      <c r="P45" s="680"/>
      <c r="Q45" s="680"/>
      <c r="R45" s="680"/>
      <c r="S45" s="680"/>
      <c r="T45" s="680"/>
      <c r="U45" s="680"/>
      <c r="V45" s="680"/>
      <c r="W45" s="680"/>
      <c r="X45" s="680"/>
      <c r="Y45" s="680"/>
      <c r="Z45" s="680"/>
      <c r="AA45" s="680"/>
      <c r="AB45" s="680"/>
      <c r="AC45" s="680"/>
      <c r="AD45" s="680"/>
      <c r="AE45" s="680"/>
      <c r="AF45" s="680"/>
      <c r="AG45" s="680"/>
      <c r="AH45" s="680"/>
      <c r="AI45" s="680"/>
      <c r="AJ45" s="680"/>
      <c r="AK45" s="680"/>
      <c r="AL45" s="680"/>
      <c r="AM45" s="680"/>
      <c r="AN45" s="680"/>
      <c r="AO45" s="680"/>
      <c r="AP45" s="680"/>
      <c r="AQ45" s="680"/>
      <c r="AR45" s="680"/>
      <c r="AS45" s="680"/>
      <c r="AT45" s="680"/>
      <c r="AU45" s="680"/>
      <c r="AV45" s="680"/>
      <c r="AW45" s="680"/>
      <c r="AX45" s="680"/>
    </row>
    <row r="46" spans="1:50">
      <c r="A46" s="680"/>
      <c r="B46" s="680"/>
      <c r="C46" s="680"/>
      <c r="D46" s="680"/>
      <c r="E46" s="680"/>
      <c r="F46" s="680"/>
      <c r="G46" s="680"/>
      <c r="H46" s="680"/>
      <c r="I46" s="680"/>
      <c r="J46" s="815"/>
      <c r="K46" s="815"/>
      <c r="L46" s="685"/>
      <c r="M46" s="685"/>
      <c r="N46" s="685"/>
      <c r="O46" s="685"/>
      <c r="P46" s="685"/>
      <c r="Q46" s="685"/>
      <c r="R46" s="685"/>
      <c r="S46" s="685"/>
      <c r="T46" s="685"/>
      <c r="U46" s="685"/>
      <c r="V46" s="685"/>
      <c r="W46" s="685"/>
      <c r="X46" s="685"/>
      <c r="Y46" s="685"/>
      <c r="Z46" s="685"/>
      <c r="AA46" s="685"/>
      <c r="AB46" s="685"/>
      <c r="AC46" s="685"/>
      <c r="AD46" s="685"/>
      <c r="AE46" s="685"/>
      <c r="AF46" s="685"/>
      <c r="AG46" s="685"/>
      <c r="AH46" s="685"/>
      <c r="AI46" s="685"/>
      <c r="AJ46" s="685"/>
      <c r="AK46" s="685"/>
      <c r="AL46" s="685"/>
      <c r="AM46" s="680"/>
      <c r="AN46" s="1208" t="s">
        <v>406</v>
      </c>
      <c r="AO46" s="1209">
        <f t="shared" ref="AO46:AV46" si="113">STDEV(AO7:AO43)</f>
        <v>1874.6367312567511</v>
      </c>
      <c r="AP46" s="1209">
        <f t="shared" si="113"/>
        <v>1400.8883172913058</v>
      </c>
      <c r="AQ46" s="1209">
        <f t="shared" si="113"/>
        <v>6426.727935384487</v>
      </c>
      <c r="AR46" s="1216">
        <f t="shared" si="113"/>
        <v>5514.1926758971422</v>
      </c>
      <c r="AS46" s="1217">
        <f t="shared" si="113"/>
        <v>5097.3778729330052</v>
      </c>
      <c r="AT46" s="1214">
        <f t="shared" si="113"/>
        <v>5743.5483750412131</v>
      </c>
      <c r="AU46" s="1209">
        <f t="shared" si="113"/>
        <v>5398.9802671932621</v>
      </c>
      <c r="AV46" s="1209">
        <f t="shared" si="113"/>
        <v>19185.705202638186</v>
      </c>
      <c r="AW46" s="680"/>
      <c r="AX46" s="680"/>
    </row>
    <row r="47" spans="1:50">
      <c r="A47" s="680"/>
      <c r="B47" s="680"/>
      <c r="C47" s="680"/>
      <c r="D47" s="680"/>
      <c r="E47" s="680"/>
      <c r="F47" s="680"/>
      <c r="G47" s="680"/>
      <c r="H47" s="680"/>
      <c r="I47" s="680"/>
      <c r="J47" s="815"/>
      <c r="K47" s="815"/>
      <c r="L47" s="685"/>
      <c r="M47" s="685"/>
      <c r="N47" s="685"/>
      <c r="O47" s="685"/>
      <c r="P47" s="685"/>
      <c r="Q47" s="685"/>
      <c r="R47" s="685"/>
      <c r="S47" s="685"/>
      <c r="T47" s="685"/>
      <c r="U47" s="685"/>
      <c r="V47" s="685"/>
      <c r="W47" s="685"/>
      <c r="X47" s="685"/>
      <c r="Y47" s="685"/>
      <c r="Z47" s="685"/>
      <c r="AA47" s="685"/>
      <c r="AB47" s="685"/>
      <c r="AC47" s="685"/>
      <c r="AD47" s="685"/>
      <c r="AE47" s="685"/>
      <c r="AF47" s="685"/>
      <c r="AG47" s="685"/>
      <c r="AH47" s="685"/>
      <c r="AI47" s="685"/>
      <c r="AJ47" s="685"/>
      <c r="AK47" s="685"/>
      <c r="AL47" s="685"/>
      <c r="AM47" s="680"/>
      <c r="AN47" s="815" t="s">
        <v>400</v>
      </c>
      <c r="AO47" s="1210">
        <f t="shared" ref="AO47:AV47" si="114">MIN(AO7:AO43)</f>
        <v>0</v>
      </c>
      <c r="AP47" s="1210">
        <f t="shared" si="114"/>
        <v>9.9641056581094123E-2</v>
      </c>
      <c r="AQ47" s="1210">
        <f t="shared" si="114"/>
        <v>2.5766389133154825E-2</v>
      </c>
      <c r="AR47" s="1210">
        <f t="shared" si="114"/>
        <v>1.5304714311395518E-3</v>
      </c>
      <c r="AS47" s="1210">
        <f t="shared" si="114"/>
        <v>5.1436333828195596E-2</v>
      </c>
      <c r="AT47" s="1210">
        <f t="shared" si="114"/>
        <v>1.0932560792867873E-2</v>
      </c>
      <c r="AU47" s="1210">
        <f t="shared" si="114"/>
        <v>2.5196001986307115E-2</v>
      </c>
      <c r="AV47" s="1210">
        <f t="shared" si="114"/>
        <v>6.6169784552857361E-3</v>
      </c>
      <c r="AW47" s="680"/>
      <c r="AX47" s="680"/>
    </row>
    <row r="48" spans="1:50">
      <c r="A48" s="680"/>
      <c r="B48" s="680"/>
      <c r="C48" s="680"/>
      <c r="D48" s="680"/>
      <c r="E48" s="680"/>
      <c r="F48" s="680"/>
      <c r="G48" s="680"/>
      <c r="H48" s="680"/>
      <c r="I48" s="680"/>
      <c r="J48" s="815"/>
      <c r="K48" s="815"/>
      <c r="L48" s="685"/>
      <c r="M48" s="685"/>
      <c r="N48" s="685"/>
      <c r="O48" s="685"/>
      <c r="P48" s="685"/>
      <c r="Q48" s="685"/>
      <c r="R48" s="685"/>
      <c r="S48" s="685"/>
      <c r="T48" s="685"/>
      <c r="U48" s="685"/>
      <c r="V48" s="685"/>
      <c r="W48" s="685"/>
      <c r="X48" s="685"/>
      <c r="Y48" s="685"/>
      <c r="Z48" s="685"/>
      <c r="AA48" s="685"/>
      <c r="AB48" s="685"/>
      <c r="AC48" s="685"/>
      <c r="AD48" s="685"/>
      <c r="AE48" s="685"/>
      <c r="AF48" s="685"/>
      <c r="AG48" s="685"/>
      <c r="AH48" s="685"/>
      <c r="AI48" s="685"/>
      <c r="AJ48" s="685"/>
      <c r="AK48" s="685"/>
      <c r="AL48" s="685"/>
      <c r="AM48" s="680"/>
      <c r="AN48" s="1194" t="s">
        <v>401</v>
      </c>
      <c r="AO48" s="1211">
        <f t="shared" ref="AO48:AV48" si="115">MAX(AO7:AO43)</f>
        <v>10875.57139062862</v>
      </c>
      <c r="AP48" s="1211">
        <f t="shared" si="115"/>
        <v>6009.9282651422136</v>
      </c>
      <c r="AQ48" s="1211">
        <f t="shared" si="115"/>
        <v>36260.904635428727</v>
      </c>
      <c r="AR48" s="1211">
        <f t="shared" si="115"/>
        <v>30058.641325711069</v>
      </c>
      <c r="AS48" s="1211">
        <f t="shared" si="115"/>
        <v>26643.602957219315</v>
      </c>
      <c r="AT48" s="1211">
        <f t="shared" si="115"/>
        <v>25819.013613842668</v>
      </c>
      <c r="AU48" s="1211">
        <f t="shared" si="115"/>
        <v>25819.013613842668</v>
      </c>
      <c r="AV48" s="1211">
        <f t="shared" si="115"/>
        <v>108764.7139062862</v>
      </c>
      <c r="AW48" s="680"/>
      <c r="AX48" s="680"/>
    </row>
    <row r="49" spans="1:50">
      <c r="A49" s="680"/>
      <c r="B49" s="680"/>
      <c r="C49" s="680"/>
      <c r="D49" s="680"/>
      <c r="E49" s="680"/>
      <c r="F49" s="680"/>
      <c r="G49" s="680"/>
      <c r="H49" s="680"/>
      <c r="I49" s="680"/>
      <c r="J49" s="685"/>
      <c r="K49" s="685"/>
      <c r="L49" s="685"/>
      <c r="M49" s="685"/>
      <c r="N49" s="685"/>
      <c r="O49" s="685"/>
      <c r="P49" s="685"/>
      <c r="Q49" s="685"/>
      <c r="R49" s="685"/>
      <c r="S49" s="685"/>
      <c r="T49" s="685"/>
      <c r="U49" s="685"/>
      <c r="V49" s="685"/>
      <c r="W49" s="685"/>
      <c r="X49" s="685"/>
      <c r="Y49" s="685"/>
      <c r="Z49" s="685"/>
      <c r="AA49" s="685"/>
      <c r="AB49" s="685"/>
      <c r="AC49" s="685"/>
      <c r="AD49" s="685"/>
      <c r="AE49" s="685"/>
      <c r="AF49" s="685"/>
      <c r="AG49" s="685"/>
      <c r="AH49" s="685"/>
      <c r="AI49" s="685"/>
      <c r="AJ49" s="685"/>
      <c r="AK49" s="685"/>
      <c r="AL49" s="685"/>
      <c r="AM49" s="680"/>
      <c r="AN49" s="680"/>
      <c r="AO49" s="680"/>
      <c r="AP49" s="680"/>
      <c r="AQ49" s="680"/>
      <c r="AR49" s="680"/>
      <c r="AS49" s="680"/>
      <c r="AT49" s="680"/>
      <c r="AU49" s="680"/>
      <c r="AV49" s="680"/>
      <c r="AW49" s="680"/>
      <c r="AX49" s="680"/>
    </row>
    <row r="50" spans="1:50">
      <c r="A50" s="680"/>
      <c r="B50" s="680"/>
      <c r="C50" s="680"/>
      <c r="D50" s="680"/>
      <c r="E50" s="680"/>
      <c r="F50" s="680"/>
      <c r="G50" s="680"/>
      <c r="H50" s="680"/>
      <c r="I50" s="680"/>
      <c r="J50" s="680"/>
      <c r="K50" s="680"/>
      <c r="L50" s="680"/>
      <c r="M50" s="680"/>
      <c r="N50" s="680"/>
      <c r="O50" s="680"/>
      <c r="P50" s="680"/>
      <c r="Q50" s="680"/>
      <c r="R50" s="680"/>
      <c r="S50" s="680"/>
      <c r="T50" s="680"/>
      <c r="U50" s="680"/>
      <c r="V50" s="680"/>
      <c r="W50" s="680"/>
      <c r="X50" s="680"/>
      <c r="Y50" s="680"/>
      <c r="Z50" s="680"/>
      <c r="AA50" s="680"/>
      <c r="AB50" s="680"/>
      <c r="AC50" s="680"/>
      <c r="AD50" s="680"/>
      <c r="AE50" s="680"/>
      <c r="AF50" s="680"/>
      <c r="AG50" s="680"/>
      <c r="AH50" s="680"/>
      <c r="AI50" s="680"/>
      <c r="AJ50" s="680"/>
      <c r="AK50" s="680"/>
      <c r="AL50" s="680"/>
      <c r="AM50" s="680"/>
      <c r="AN50" s="680"/>
      <c r="AO50" s="680"/>
      <c r="AP50" s="680"/>
      <c r="AQ50" s="680"/>
      <c r="AR50" s="680"/>
      <c r="AS50" s="680"/>
      <c r="AT50" s="680"/>
      <c r="AU50" s="680"/>
      <c r="AV50" s="680"/>
      <c r="AW50" s="680"/>
      <c r="AX50" s="680"/>
    </row>
    <row r="51" spans="1:50">
      <c r="A51" s="680"/>
      <c r="B51" s="680"/>
      <c r="C51" s="680"/>
      <c r="D51" s="680"/>
      <c r="E51" s="680"/>
      <c r="F51" s="680"/>
      <c r="G51" s="680"/>
      <c r="H51" s="680"/>
      <c r="I51" s="680"/>
      <c r="J51" s="680"/>
      <c r="K51" s="680"/>
      <c r="L51" s="680"/>
      <c r="M51" s="680"/>
      <c r="N51" s="680"/>
      <c r="O51" s="680"/>
      <c r="P51" s="680"/>
      <c r="Q51" s="680"/>
      <c r="R51" s="680"/>
      <c r="S51" s="680"/>
      <c r="T51" s="680"/>
      <c r="U51" s="680"/>
      <c r="V51" s="680"/>
      <c r="W51" s="680"/>
      <c r="X51" s="680"/>
      <c r="Y51" s="680"/>
      <c r="Z51" s="680"/>
      <c r="AA51" s="680"/>
      <c r="AB51" s="680"/>
      <c r="AC51" s="680"/>
      <c r="AD51" s="680"/>
      <c r="AE51" s="680"/>
      <c r="AF51" s="680"/>
      <c r="AG51" s="680"/>
      <c r="AH51" s="680"/>
      <c r="AI51" s="680"/>
      <c r="AJ51" s="680"/>
      <c r="AK51" s="680"/>
      <c r="AL51" s="680"/>
      <c r="AM51" s="680"/>
      <c r="AN51" s="680"/>
      <c r="AO51" s="680"/>
      <c r="AP51" s="680"/>
      <c r="AQ51" s="680"/>
      <c r="AR51" s="680"/>
      <c r="AS51" s="680"/>
      <c r="AT51" s="680"/>
      <c r="AU51" s="680"/>
      <c r="AV51" s="680"/>
      <c r="AW51" s="680"/>
      <c r="AX51" s="680"/>
    </row>
  </sheetData>
  <phoneticPr fontId="49" type="noConversion"/>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N59"/>
  <sheetViews>
    <sheetView zoomScale="75" zoomScaleNormal="75" zoomScalePageLayoutView="75" workbookViewId="0">
      <pane ySplit="8" topLeftCell="A9" activePane="bottomLeft" state="frozen"/>
      <selection pane="bottomLeft" activeCell="A32" sqref="A32"/>
    </sheetView>
  </sheetViews>
  <sheetFormatPr baseColWidth="10" defaultColWidth="8.7109375" defaultRowHeight="13" x14ac:dyDescent="0"/>
  <cols>
    <col min="3" max="3" width="8.5703125" customWidth="1"/>
    <col min="4" max="4" width="5" customWidth="1"/>
    <col min="5" max="5" width="11.7109375" customWidth="1"/>
    <col min="8" max="8" width="1.7109375" customWidth="1"/>
    <col min="12" max="12" width="9.5703125" bestFit="1" customWidth="1"/>
  </cols>
  <sheetData>
    <row r="1" spans="1:13">
      <c r="A1" s="679" t="str">
        <f ca="1">CELL("filename",A1)</f>
        <v>NWCLM04072996:Users:eric.ward:Documents:NCEAS-covariation:data:herring:[PWS_ASA_2014_FINAL.xlsm]Age 3 recruitment</v>
      </c>
      <c r="C1" s="680"/>
      <c r="D1" s="680"/>
      <c r="E1" s="680"/>
      <c r="F1" s="680"/>
      <c r="G1" s="680"/>
      <c r="H1" s="680"/>
      <c r="I1" s="680"/>
      <c r="J1" s="680"/>
      <c r="K1" s="680"/>
    </row>
    <row r="2" spans="1:13">
      <c r="A2" s="679"/>
      <c r="C2" s="680"/>
      <c r="D2" s="680"/>
      <c r="E2" s="680"/>
      <c r="F2" s="680"/>
      <c r="G2" s="680"/>
      <c r="H2" s="680"/>
      <c r="I2" s="680"/>
      <c r="J2" s="680"/>
      <c r="K2" s="680"/>
    </row>
    <row r="3" spans="1:13" ht="15">
      <c r="A3" s="813" t="s">
        <v>528</v>
      </c>
      <c r="B3" s="680"/>
      <c r="C3" s="680"/>
      <c r="D3" s="680"/>
      <c r="E3" s="680"/>
      <c r="F3" s="680"/>
      <c r="G3" s="680"/>
      <c r="H3" s="680"/>
      <c r="I3" s="680"/>
      <c r="J3" s="680"/>
      <c r="K3" s="680"/>
    </row>
    <row r="4" spans="1:13" ht="15">
      <c r="A4" s="813" t="s">
        <v>529</v>
      </c>
      <c r="B4" s="680"/>
      <c r="C4" s="680"/>
      <c r="D4" s="680"/>
      <c r="E4" s="680"/>
      <c r="F4" s="680"/>
      <c r="G4" s="680"/>
      <c r="H4" s="680"/>
      <c r="I4" s="680"/>
      <c r="J4" s="680"/>
      <c r="K4" s="680"/>
    </row>
    <row r="5" spans="1:13">
      <c r="B5" s="680"/>
      <c r="C5" s="680"/>
      <c r="D5" s="680"/>
      <c r="E5" s="680"/>
      <c r="F5" s="680"/>
      <c r="G5" s="680"/>
      <c r="H5" s="680"/>
      <c r="I5" s="680"/>
      <c r="J5" s="680"/>
      <c r="K5" s="680"/>
    </row>
    <row r="6" spans="1:13">
      <c r="A6" s="681"/>
      <c r="B6" s="682"/>
      <c r="C6" s="682"/>
      <c r="D6" s="682"/>
      <c r="E6" s="682"/>
      <c r="F6" s="683" t="s">
        <v>380</v>
      </c>
      <c r="G6" s="683"/>
      <c r="H6" s="682"/>
      <c r="I6" s="683" t="s">
        <v>380</v>
      </c>
      <c r="J6" s="683"/>
      <c r="K6" s="680"/>
    </row>
    <row r="7" spans="1:13">
      <c r="A7" s="684" t="s">
        <v>379</v>
      </c>
      <c r="B7" s="684" t="s">
        <v>378</v>
      </c>
      <c r="C7" s="685"/>
      <c r="D7" s="685"/>
      <c r="E7" s="685"/>
      <c r="F7" s="692" t="str">
        <f>B47</f>
        <v>1980-2014</v>
      </c>
      <c r="G7" s="686"/>
      <c r="H7" s="685"/>
      <c r="I7" s="692" t="str">
        <f>B51</f>
        <v>10 year</v>
      </c>
      <c r="J7" s="686"/>
      <c r="K7" s="680"/>
      <c r="L7" s="734" t="s">
        <v>410</v>
      </c>
      <c r="M7" s="734"/>
    </row>
    <row r="8" spans="1:13">
      <c r="A8" s="684" t="s">
        <v>133</v>
      </c>
      <c r="B8" s="684" t="s">
        <v>133</v>
      </c>
      <c r="C8" s="814" t="s">
        <v>368</v>
      </c>
      <c r="D8" s="814"/>
      <c r="E8" s="814"/>
      <c r="F8" s="815" t="s">
        <v>376</v>
      </c>
      <c r="G8" s="815" t="s">
        <v>375</v>
      </c>
      <c r="H8" s="685"/>
      <c r="I8" s="815" t="s">
        <v>376</v>
      </c>
      <c r="J8" s="815" t="s">
        <v>375</v>
      </c>
      <c r="K8" s="680"/>
      <c r="L8" s="509" t="s">
        <v>411</v>
      </c>
      <c r="M8" s="725" t="s">
        <v>412</v>
      </c>
    </row>
    <row r="9" spans="1:13" ht="15">
      <c r="A9" s="816">
        <f>B9-3</f>
        <v>1977</v>
      </c>
      <c r="B9" s="852">
        <v>1980</v>
      </c>
      <c r="C9" s="856">
        <f t="array" ref="C9:C40">ASA!B214:B245</f>
        <v>248.50123616420862</v>
      </c>
      <c r="D9" s="856"/>
      <c r="E9" s="817"/>
      <c r="F9" s="818">
        <f t="shared" ref="F9:F41" si="0">C9-$C$48</f>
        <v>113.47378668659209</v>
      </c>
      <c r="G9" s="818">
        <f t="shared" ref="G9:G41" si="1">C9-$C$49</f>
        <v>180.10441442344288</v>
      </c>
      <c r="H9" s="682"/>
      <c r="I9" s="818">
        <f t="shared" ref="I9:I41" si="2">C9-$C$52</f>
        <v>193.80565688497768</v>
      </c>
      <c r="J9" s="818">
        <f t="shared" ref="J9:J41" si="3">C9-$C$53</f>
        <v>206.27046898694738</v>
      </c>
      <c r="K9" s="682"/>
      <c r="L9" s="819" t="e">
        <f>NA()</f>
        <v>#N/A</v>
      </c>
      <c r="M9" s="678">
        <f t="shared" ref="M9:M30" si="4">MEDIAN($C$9:$C$30)</f>
        <v>111.02076916176202</v>
      </c>
    </row>
    <row r="10" spans="1:13" ht="15">
      <c r="A10" s="688">
        <f t="shared" ref="A10:A44" si="5">B10-3</f>
        <v>1978</v>
      </c>
      <c r="B10" s="853">
        <v>1981</v>
      </c>
      <c r="C10" s="857">
        <v>113.99945574849892</v>
      </c>
      <c r="D10" s="857"/>
      <c r="E10" s="689"/>
      <c r="F10" s="820">
        <f t="shared" si="0"/>
        <v>-21.027993729117611</v>
      </c>
      <c r="G10" s="820">
        <f t="shared" si="1"/>
        <v>45.602634007733172</v>
      </c>
      <c r="H10" s="685"/>
      <c r="I10" s="820">
        <f t="shared" si="2"/>
        <v>59.303876469267983</v>
      </c>
      <c r="J10" s="820">
        <f t="shared" si="3"/>
        <v>71.768688571237675</v>
      </c>
      <c r="K10" s="685"/>
      <c r="L10" s="678" t="e">
        <f>NA()</f>
        <v>#N/A</v>
      </c>
      <c r="M10" s="678">
        <f t="shared" si="4"/>
        <v>111.02076916176202</v>
      </c>
    </row>
    <row r="11" spans="1:13" ht="15">
      <c r="A11" s="688">
        <f t="shared" si="5"/>
        <v>1979</v>
      </c>
      <c r="B11" s="854">
        <v>1982</v>
      </c>
      <c r="C11" s="857">
        <v>108.04208257502511</v>
      </c>
      <c r="D11" s="857"/>
      <c r="E11" s="689"/>
      <c r="F11" s="820">
        <f t="shared" si="0"/>
        <v>-26.985366902591423</v>
      </c>
      <c r="G11" s="820">
        <f t="shared" si="1"/>
        <v>39.645260834259361</v>
      </c>
      <c r="H11" s="685"/>
      <c r="I11" s="820">
        <f t="shared" si="2"/>
        <v>53.346503295794172</v>
      </c>
      <c r="J11" s="820">
        <f t="shared" si="3"/>
        <v>65.811315397763877</v>
      </c>
      <c r="K11" s="685"/>
      <c r="L11" s="678" t="e">
        <f>NA()</f>
        <v>#N/A</v>
      </c>
      <c r="M11" s="678">
        <f t="shared" si="4"/>
        <v>111.02076916176202</v>
      </c>
    </row>
    <row r="12" spans="1:13" ht="15">
      <c r="A12" s="688">
        <f t="shared" si="5"/>
        <v>1980</v>
      </c>
      <c r="B12" s="854">
        <v>1983</v>
      </c>
      <c r="C12" s="857">
        <v>406.62587830355642</v>
      </c>
      <c r="D12" s="857"/>
      <c r="E12" s="689"/>
      <c r="F12" s="820">
        <f t="shared" si="0"/>
        <v>271.59842882593989</v>
      </c>
      <c r="G12" s="820">
        <f t="shared" si="1"/>
        <v>338.22905656279067</v>
      </c>
      <c r="H12" s="685"/>
      <c r="I12" s="820">
        <f t="shared" si="2"/>
        <v>351.93029902432551</v>
      </c>
      <c r="J12" s="820">
        <f t="shared" si="3"/>
        <v>364.39511112629521</v>
      </c>
      <c r="K12" s="685"/>
      <c r="L12" s="678" t="e">
        <f>NA()</f>
        <v>#N/A</v>
      </c>
      <c r="M12" s="678">
        <f t="shared" si="4"/>
        <v>111.02076916176202</v>
      </c>
    </row>
    <row r="13" spans="1:13" ht="15">
      <c r="A13" s="688">
        <f t="shared" si="5"/>
        <v>1981</v>
      </c>
      <c r="B13" s="854">
        <v>1984</v>
      </c>
      <c r="C13" s="857">
        <v>372.60256073201208</v>
      </c>
      <c r="D13" s="857"/>
      <c r="E13" s="689"/>
      <c r="F13" s="820">
        <f t="shared" si="0"/>
        <v>237.57511125439555</v>
      </c>
      <c r="G13" s="820">
        <f t="shared" si="1"/>
        <v>304.20573899124633</v>
      </c>
      <c r="H13" s="685"/>
      <c r="I13" s="820">
        <f t="shared" si="2"/>
        <v>317.90698145278117</v>
      </c>
      <c r="J13" s="820">
        <f t="shared" si="3"/>
        <v>330.37179355475087</v>
      </c>
      <c r="K13" s="685"/>
      <c r="L13" s="678" t="e">
        <f>NA()</f>
        <v>#N/A</v>
      </c>
      <c r="M13" s="678">
        <f t="shared" si="4"/>
        <v>111.02076916176202</v>
      </c>
    </row>
    <row r="14" spans="1:13" ht="15">
      <c r="A14" s="688">
        <f t="shared" si="5"/>
        <v>1982</v>
      </c>
      <c r="B14" s="853">
        <v>1985</v>
      </c>
      <c r="C14" s="857">
        <v>129.844494832523</v>
      </c>
      <c r="D14" s="857"/>
      <c r="E14" s="689"/>
      <c r="F14" s="820">
        <f t="shared" si="0"/>
        <v>-5.1829546450935311</v>
      </c>
      <c r="G14" s="820">
        <f t="shared" si="1"/>
        <v>61.447673091757252</v>
      </c>
      <c r="H14" s="685"/>
      <c r="I14" s="820">
        <f t="shared" si="2"/>
        <v>75.148915553292056</v>
      </c>
      <c r="J14" s="820">
        <f t="shared" si="3"/>
        <v>87.613727655261755</v>
      </c>
      <c r="K14" s="685"/>
      <c r="L14" s="678" t="e">
        <f>NA()</f>
        <v>#N/A</v>
      </c>
      <c r="M14" s="678">
        <f t="shared" si="4"/>
        <v>111.02076916176202</v>
      </c>
    </row>
    <row r="15" spans="1:13" ht="15">
      <c r="A15" s="688">
        <f t="shared" si="5"/>
        <v>1983</v>
      </c>
      <c r="B15" s="853">
        <v>1986</v>
      </c>
      <c r="C15" s="857">
        <v>114.52851396558104</v>
      </c>
      <c r="D15" s="857"/>
      <c r="E15" s="689"/>
      <c r="F15" s="820">
        <f t="shared" si="0"/>
        <v>-20.498935512035487</v>
      </c>
      <c r="G15" s="820">
        <f t="shared" si="1"/>
        <v>46.131692224815296</v>
      </c>
      <c r="H15" s="685"/>
      <c r="I15" s="820">
        <f t="shared" si="2"/>
        <v>59.832934686350107</v>
      </c>
      <c r="J15" s="820">
        <f t="shared" si="3"/>
        <v>72.297746788319813</v>
      </c>
      <c r="K15" s="685"/>
      <c r="L15" s="678" t="e">
        <f>NA()</f>
        <v>#N/A</v>
      </c>
      <c r="M15" s="678">
        <f t="shared" si="4"/>
        <v>111.02076916176202</v>
      </c>
    </row>
    <row r="16" spans="1:13" ht="15">
      <c r="A16" s="688">
        <f t="shared" si="5"/>
        <v>1984</v>
      </c>
      <c r="B16" s="853">
        <v>1987</v>
      </c>
      <c r="C16" s="857">
        <v>1087.6571390628619</v>
      </c>
      <c r="D16" s="857"/>
      <c r="E16" s="689"/>
      <c r="F16" s="820">
        <f t="shared" si="0"/>
        <v>952.62968958524539</v>
      </c>
      <c r="G16" s="820">
        <f t="shared" si="1"/>
        <v>1019.2603173220962</v>
      </c>
      <c r="H16" s="685"/>
      <c r="I16" s="820">
        <f t="shared" si="2"/>
        <v>1032.9615597836309</v>
      </c>
      <c r="J16" s="820">
        <f t="shared" si="3"/>
        <v>1045.4263718856007</v>
      </c>
      <c r="K16" s="685"/>
      <c r="L16" s="678" t="e">
        <f>NA()</f>
        <v>#N/A</v>
      </c>
      <c r="M16" s="678">
        <f t="shared" si="4"/>
        <v>111.02076916176202</v>
      </c>
    </row>
    <row r="17" spans="1:13" ht="16">
      <c r="A17" s="688">
        <f t="shared" si="5"/>
        <v>1985</v>
      </c>
      <c r="B17" s="853">
        <v>1988</v>
      </c>
      <c r="C17" s="857">
        <v>0.1</v>
      </c>
      <c r="D17" s="858"/>
      <c r="E17" s="689"/>
      <c r="F17" s="820">
        <f t="shared" si="0"/>
        <v>-134.92744947761653</v>
      </c>
      <c r="G17" s="820">
        <f t="shared" si="1"/>
        <v>-68.296821740765751</v>
      </c>
      <c r="H17" s="685"/>
      <c r="I17" s="820">
        <f t="shared" si="2"/>
        <v>-54.595579279230932</v>
      </c>
      <c r="J17" s="820">
        <f t="shared" si="3"/>
        <v>-42.130767177261234</v>
      </c>
      <c r="K17" s="685"/>
      <c r="L17" s="678" t="e">
        <f>NA()</f>
        <v>#N/A</v>
      </c>
      <c r="M17" s="678">
        <f t="shared" si="4"/>
        <v>111.02076916176202</v>
      </c>
    </row>
    <row r="18" spans="1:13" ht="15">
      <c r="A18" s="688">
        <f t="shared" si="5"/>
        <v>1986</v>
      </c>
      <c r="B18" s="854">
        <v>1989</v>
      </c>
      <c r="C18" s="857">
        <v>0.1</v>
      </c>
      <c r="D18" s="859"/>
      <c r="E18" s="689"/>
      <c r="F18" s="820">
        <f t="shared" si="0"/>
        <v>-134.92744947761653</v>
      </c>
      <c r="G18" s="820">
        <f t="shared" si="1"/>
        <v>-68.296821740765751</v>
      </c>
      <c r="H18" s="685"/>
      <c r="I18" s="820">
        <f t="shared" si="2"/>
        <v>-54.595579279230932</v>
      </c>
      <c r="J18" s="820">
        <f t="shared" si="3"/>
        <v>-42.130767177261234</v>
      </c>
      <c r="K18" s="685"/>
      <c r="L18" s="678" t="e">
        <f>NA()</f>
        <v>#N/A</v>
      </c>
      <c r="M18" s="678">
        <f t="shared" si="4"/>
        <v>111.02076916176202</v>
      </c>
    </row>
    <row r="19" spans="1:13" ht="15">
      <c r="A19" s="688">
        <f t="shared" si="5"/>
        <v>1987</v>
      </c>
      <c r="B19" s="854">
        <v>1990</v>
      </c>
      <c r="C19" s="857">
        <v>0.01</v>
      </c>
      <c r="D19" s="859"/>
      <c r="E19" s="689"/>
      <c r="F19" s="820">
        <f t="shared" si="0"/>
        <v>-135.01744947761654</v>
      </c>
      <c r="G19" s="820">
        <f t="shared" si="1"/>
        <v>-68.38682174076574</v>
      </c>
      <c r="H19" s="685"/>
      <c r="I19" s="820">
        <f t="shared" si="2"/>
        <v>-54.685579279230936</v>
      </c>
      <c r="J19" s="820">
        <f t="shared" si="3"/>
        <v>-42.220767177261237</v>
      </c>
      <c r="K19" s="685"/>
      <c r="L19" s="678" t="e">
        <f>NA()</f>
        <v>#N/A</v>
      </c>
      <c r="M19" s="678">
        <f t="shared" si="4"/>
        <v>111.02076916176202</v>
      </c>
    </row>
    <row r="20" spans="1:13" ht="15">
      <c r="A20" s="688">
        <f t="shared" si="5"/>
        <v>1988</v>
      </c>
      <c r="B20" s="854">
        <v>1991</v>
      </c>
      <c r="C20" s="857">
        <v>721.57621471200514</v>
      </c>
      <c r="E20" s="689"/>
      <c r="F20" s="820">
        <f t="shared" si="0"/>
        <v>586.54876523438861</v>
      </c>
      <c r="G20" s="820">
        <f t="shared" si="1"/>
        <v>653.17939297123939</v>
      </c>
      <c r="H20" s="685"/>
      <c r="I20" s="820">
        <f t="shared" si="2"/>
        <v>666.88063543277417</v>
      </c>
      <c r="J20" s="820">
        <f t="shared" si="3"/>
        <v>679.34544753474393</v>
      </c>
      <c r="K20" s="685"/>
      <c r="L20" s="678" t="e">
        <f>NA()</f>
        <v>#N/A</v>
      </c>
      <c r="M20" s="678">
        <f t="shared" si="4"/>
        <v>111.02076916176202</v>
      </c>
    </row>
    <row r="21" spans="1:13" ht="15">
      <c r="A21" s="688">
        <f t="shared" si="5"/>
        <v>1989</v>
      </c>
      <c r="B21" s="854">
        <v>1992</v>
      </c>
      <c r="C21" s="857">
        <v>76.958009975549501</v>
      </c>
      <c r="E21" s="689"/>
      <c r="F21" s="820">
        <f t="shared" si="0"/>
        <v>-58.069439502067027</v>
      </c>
      <c r="G21" s="820">
        <f t="shared" si="1"/>
        <v>8.5611882347837565</v>
      </c>
      <c r="H21" s="685"/>
      <c r="I21" s="820">
        <f t="shared" si="2"/>
        <v>22.262430696318567</v>
      </c>
      <c r="J21" s="820">
        <f t="shared" si="3"/>
        <v>34.727242798288266</v>
      </c>
      <c r="K21" s="685"/>
      <c r="L21" s="678" t="e">
        <f>NA()</f>
        <v>#N/A</v>
      </c>
      <c r="M21" s="678">
        <f t="shared" si="4"/>
        <v>111.02076916176202</v>
      </c>
    </row>
    <row r="22" spans="1:13" ht="15">
      <c r="A22" s="688">
        <f t="shared" si="5"/>
        <v>1990</v>
      </c>
      <c r="B22" s="854">
        <v>1993</v>
      </c>
      <c r="C22" s="857">
        <v>151.93392105433352</v>
      </c>
      <c r="E22" s="689"/>
      <c r="F22" s="820">
        <f t="shared" si="0"/>
        <v>16.906471576716996</v>
      </c>
      <c r="G22" s="820">
        <f t="shared" si="1"/>
        <v>83.537099313567779</v>
      </c>
      <c r="H22" s="685"/>
      <c r="I22" s="820">
        <f t="shared" si="2"/>
        <v>97.238341775102583</v>
      </c>
      <c r="J22" s="820">
        <f t="shared" si="3"/>
        <v>109.70315387707228</v>
      </c>
      <c r="K22" s="685"/>
      <c r="L22" s="678" t="e">
        <f>NA()</f>
        <v>#N/A</v>
      </c>
      <c r="M22" s="678">
        <f t="shared" si="4"/>
        <v>111.02076916176202</v>
      </c>
    </row>
    <row r="23" spans="1:13" ht="15">
      <c r="A23" s="688">
        <f t="shared" si="5"/>
        <v>1991</v>
      </c>
      <c r="B23" s="854">
        <v>1994</v>
      </c>
      <c r="C23" s="857">
        <v>0.1</v>
      </c>
      <c r="E23" s="689"/>
      <c r="F23" s="820">
        <f t="shared" si="0"/>
        <v>-134.92744947761653</v>
      </c>
      <c r="G23" s="820">
        <f t="shared" si="1"/>
        <v>-68.296821740765751</v>
      </c>
      <c r="H23" s="685"/>
      <c r="I23" s="820">
        <f t="shared" si="2"/>
        <v>-54.595579279230932</v>
      </c>
      <c r="J23" s="820">
        <f t="shared" si="3"/>
        <v>-42.130767177261234</v>
      </c>
      <c r="K23" s="685"/>
      <c r="L23" s="678" t="e">
        <f>NA()</f>
        <v>#N/A</v>
      </c>
      <c r="M23" s="678">
        <f t="shared" si="4"/>
        <v>111.02076916176202</v>
      </c>
    </row>
    <row r="24" spans="1:13" ht="15">
      <c r="A24" s="688">
        <f t="shared" si="5"/>
        <v>1992</v>
      </c>
      <c r="B24" s="854">
        <v>1995</v>
      </c>
      <c r="C24" s="857">
        <v>0.1</v>
      </c>
      <c r="D24" s="1212">
        <v>20</v>
      </c>
      <c r="E24" s="689"/>
      <c r="F24" s="820">
        <f t="shared" si="0"/>
        <v>-134.92744947761653</v>
      </c>
      <c r="G24" s="820">
        <f t="shared" si="1"/>
        <v>-68.296821740765751</v>
      </c>
      <c r="H24" s="685"/>
      <c r="I24" s="820">
        <f t="shared" si="2"/>
        <v>-54.595579279230932</v>
      </c>
      <c r="J24" s="820">
        <f t="shared" si="3"/>
        <v>-42.130767177261234</v>
      </c>
      <c r="K24" s="685"/>
      <c r="L24" s="678" t="e">
        <f>NA()</f>
        <v>#N/A</v>
      </c>
      <c r="M24" s="678">
        <f t="shared" si="4"/>
        <v>111.02076916176202</v>
      </c>
    </row>
    <row r="25" spans="1:13" ht="15">
      <c r="A25" s="688">
        <f t="shared" si="5"/>
        <v>1993</v>
      </c>
      <c r="B25" s="854">
        <v>1996</v>
      </c>
      <c r="C25" s="857">
        <v>173.42523180605443</v>
      </c>
      <c r="D25" s="1212">
        <v>19</v>
      </c>
      <c r="E25" s="689"/>
      <c r="F25" s="820">
        <f t="shared" si="0"/>
        <v>38.397782328437899</v>
      </c>
      <c r="G25" s="820">
        <f t="shared" si="1"/>
        <v>105.02841006528868</v>
      </c>
      <c r="H25" s="685"/>
      <c r="I25" s="820">
        <f t="shared" si="2"/>
        <v>118.72965252682349</v>
      </c>
      <c r="J25" s="820">
        <f t="shared" si="3"/>
        <v>131.19446462879318</v>
      </c>
      <c r="K25" s="685"/>
      <c r="L25" s="678" t="e">
        <f>NA()</f>
        <v>#N/A</v>
      </c>
      <c r="M25" s="678">
        <f t="shared" si="4"/>
        <v>111.02076916176202</v>
      </c>
    </row>
    <row r="26" spans="1:13" ht="15">
      <c r="A26" s="688">
        <f t="shared" si="5"/>
        <v>1994</v>
      </c>
      <c r="B26" s="855">
        <v>1997</v>
      </c>
      <c r="C26" s="857">
        <v>223.64102071583528</v>
      </c>
      <c r="D26" s="1212">
        <v>18</v>
      </c>
      <c r="E26" s="689"/>
      <c r="F26" s="820">
        <f t="shared" si="0"/>
        <v>88.613571238218753</v>
      </c>
      <c r="G26" s="820">
        <f t="shared" si="1"/>
        <v>155.24419897506954</v>
      </c>
      <c r="H26" s="685"/>
      <c r="I26" s="820">
        <f t="shared" si="2"/>
        <v>168.94544143660434</v>
      </c>
      <c r="J26" s="820">
        <f t="shared" si="3"/>
        <v>181.41025353857404</v>
      </c>
      <c r="K26" s="685"/>
      <c r="L26" s="678" t="e">
        <f>NA()</f>
        <v>#N/A</v>
      </c>
      <c r="M26" s="678">
        <f t="shared" si="4"/>
        <v>111.02076916176202</v>
      </c>
    </row>
    <row r="27" spans="1:13" ht="15">
      <c r="A27" s="688">
        <f t="shared" si="5"/>
        <v>1995</v>
      </c>
      <c r="B27" s="855">
        <v>1998</v>
      </c>
      <c r="C27" s="857">
        <v>66.481731464676614</v>
      </c>
      <c r="D27" s="1212">
        <v>17</v>
      </c>
      <c r="E27" s="689"/>
      <c r="F27" s="820">
        <f t="shared" si="0"/>
        <v>-68.545718012939915</v>
      </c>
      <c r="G27" s="820">
        <f t="shared" si="1"/>
        <v>-1.9150902760891313</v>
      </c>
      <c r="H27" s="685"/>
      <c r="I27" s="820">
        <f t="shared" si="2"/>
        <v>11.78615218544568</v>
      </c>
      <c r="J27" s="820">
        <f t="shared" si="3"/>
        <v>24.250964287415378</v>
      </c>
      <c r="K27" s="685"/>
      <c r="L27" s="678" t="e">
        <f>NA()</f>
        <v>#N/A</v>
      </c>
      <c r="M27" s="678">
        <f t="shared" si="4"/>
        <v>111.02076916176202</v>
      </c>
    </row>
    <row r="28" spans="1:13" ht="15">
      <c r="A28" s="688">
        <f t="shared" si="5"/>
        <v>1996</v>
      </c>
      <c r="B28" s="855">
        <v>1999</v>
      </c>
      <c r="C28" s="857">
        <v>0.1</v>
      </c>
      <c r="D28" s="1212">
        <v>16</v>
      </c>
      <c r="E28" s="689"/>
      <c r="F28" s="820">
        <f t="shared" si="0"/>
        <v>-134.92744947761653</v>
      </c>
      <c r="G28" s="820">
        <f t="shared" si="1"/>
        <v>-68.296821740765751</v>
      </c>
      <c r="H28" s="685"/>
      <c r="I28" s="820">
        <f t="shared" si="2"/>
        <v>-54.595579279230932</v>
      </c>
      <c r="J28" s="820">
        <f t="shared" si="3"/>
        <v>-42.130767177261234</v>
      </c>
      <c r="K28" s="685"/>
      <c r="L28" s="678" t="e">
        <f>NA()</f>
        <v>#N/A</v>
      </c>
      <c r="M28" s="678">
        <f t="shared" si="4"/>
        <v>111.02076916176202</v>
      </c>
    </row>
    <row r="29" spans="1:13" ht="15">
      <c r="A29" s="688">
        <f t="shared" si="5"/>
        <v>1997</v>
      </c>
      <c r="B29" s="854">
        <v>2000</v>
      </c>
      <c r="C29" s="857">
        <v>0.1</v>
      </c>
      <c r="D29" s="1212">
        <v>15</v>
      </c>
      <c r="E29" s="689"/>
      <c r="F29" s="820">
        <f t="shared" si="0"/>
        <v>-134.92744947761653</v>
      </c>
      <c r="G29" s="820">
        <f t="shared" si="1"/>
        <v>-68.296821740765751</v>
      </c>
      <c r="H29" s="685"/>
      <c r="I29" s="820">
        <f t="shared" si="2"/>
        <v>-54.595579279230932</v>
      </c>
      <c r="J29" s="820">
        <f t="shared" si="3"/>
        <v>-42.130767177261234</v>
      </c>
      <c r="K29" s="685"/>
      <c r="L29" s="678" t="e">
        <f>NA()</f>
        <v>#N/A</v>
      </c>
      <c r="M29" s="678">
        <f t="shared" si="4"/>
        <v>111.02076916176202</v>
      </c>
    </row>
    <row r="30" spans="1:13" ht="15">
      <c r="A30" s="688">
        <f t="shared" si="5"/>
        <v>1998</v>
      </c>
      <c r="B30" s="854">
        <v>2001</v>
      </c>
      <c r="C30" s="857">
        <v>0.01</v>
      </c>
      <c r="D30" s="1212">
        <v>14</v>
      </c>
      <c r="E30" s="689"/>
      <c r="F30" s="820">
        <f t="shared" si="0"/>
        <v>-135.01744947761654</v>
      </c>
      <c r="G30" s="820">
        <f t="shared" si="1"/>
        <v>-68.38682174076574</v>
      </c>
      <c r="H30" s="685"/>
      <c r="I30" s="820">
        <f t="shared" si="2"/>
        <v>-54.685579279230936</v>
      </c>
      <c r="J30" s="820">
        <f t="shared" si="3"/>
        <v>-42.220767177261237</v>
      </c>
      <c r="K30" s="685"/>
      <c r="L30" s="678" t="e">
        <f>NA()</f>
        <v>#N/A</v>
      </c>
      <c r="M30" s="678">
        <f t="shared" si="4"/>
        <v>111.02076916176202</v>
      </c>
    </row>
    <row r="31" spans="1:13" ht="15">
      <c r="A31" s="688">
        <f t="shared" si="5"/>
        <v>1999</v>
      </c>
      <c r="B31" s="854">
        <v>2002</v>
      </c>
      <c r="C31" s="857">
        <v>186.65007593967724</v>
      </c>
      <c r="D31" s="1212">
        <v>13</v>
      </c>
      <c r="E31" s="689"/>
      <c r="F31" s="820">
        <f t="shared" si="0"/>
        <v>51.622626462060708</v>
      </c>
      <c r="G31" s="820">
        <f t="shared" si="1"/>
        <v>118.25325419891149</v>
      </c>
      <c r="H31" s="685"/>
      <c r="I31" s="820">
        <f t="shared" si="2"/>
        <v>131.9544966604463</v>
      </c>
      <c r="J31" s="820">
        <f t="shared" si="3"/>
        <v>144.41930876241599</v>
      </c>
      <c r="K31" s="685"/>
      <c r="L31" s="678" t="e">
        <f>NA()</f>
        <v>#N/A</v>
      </c>
      <c r="M31" s="678">
        <f>MEDIAN($C$9:$C$30)</f>
        <v>111.02076916176202</v>
      </c>
    </row>
    <row r="32" spans="1:13" ht="15">
      <c r="A32" s="688">
        <f t="shared" si="5"/>
        <v>2000</v>
      </c>
      <c r="B32" s="854">
        <v>2003</v>
      </c>
      <c r="C32" s="857">
        <v>54.883286729917586</v>
      </c>
      <c r="D32" s="1212">
        <v>12</v>
      </c>
      <c r="E32" s="689"/>
      <c r="F32" s="820">
        <f t="shared" si="0"/>
        <v>-80.144162747698942</v>
      </c>
      <c r="G32" s="820">
        <f t="shared" si="1"/>
        <v>-13.513535010848159</v>
      </c>
      <c r="H32" s="685"/>
      <c r="I32" s="820">
        <f t="shared" si="2"/>
        <v>0.18770745068665207</v>
      </c>
      <c r="J32" s="820">
        <f t="shared" si="3"/>
        <v>12.652519552656351</v>
      </c>
      <c r="K32" s="685"/>
      <c r="L32" s="678">
        <f t="shared" ref="L32:L41" si="6">$C$53</f>
        <v>42.230767177261235</v>
      </c>
      <c r="M32" s="678" t="e">
        <f>NA()</f>
        <v>#N/A</v>
      </c>
    </row>
    <row r="33" spans="1:14" ht="15">
      <c r="A33" s="688">
        <f t="shared" si="5"/>
        <v>2001</v>
      </c>
      <c r="B33" s="855">
        <v>2004</v>
      </c>
      <c r="C33" s="857">
        <v>13.010649884601007</v>
      </c>
      <c r="D33" s="1212">
        <v>11</v>
      </c>
      <c r="E33" s="689"/>
      <c r="F33" s="820">
        <f t="shared" si="0"/>
        <v>-122.01679959301552</v>
      </c>
      <c r="G33" s="820">
        <f t="shared" si="1"/>
        <v>-55.386171856164736</v>
      </c>
      <c r="H33" s="685"/>
      <c r="I33" s="820">
        <f t="shared" si="2"/>
        <v>-41.684929394629926</v>
      </c>
      <c r="J33" s="820">
        <f t="shared" si="3"/>
        <v>-29.220117292660227</v>
      </c>
      <c r="K33" s="685"/>
      <c r="L33" s="678">
        <f t="shared" si="6"/>
        <v>42.230767177261235</v>
      </c>
      <c r="M33" s="678" t="e">
        <f>NA()</f>
        <v>#N/A</v>
      </c>
    </row>
    <row r="34" spans="1:14" ht="15">
      <c r="A34" s="688">
        <f t="shared" si="5"/>
        <v>2002</v>
      </c>
      <c r="B34" s="854">
        <v>2005</v>
      </c>
      <c r="C34" s="857">
        <v>24.470528570450636</v>
      </c>
      <c r="D34" s="1212">
        <v>10</v>
      </c>
      <c r="E34" s="689"/>
      <c r="F34" s="820">
        <f t="shared" si="0"/>
        <v>-110.55692090716589</v>
      </c>
      <c r="G34" s="820">
        <f t="shared" si="1"/>
        <v>-43.926293170315105</v>
      </c>
      <c r="H34" s="685"/>
      <c r="I34" s="820">
        <f t="shared" si="2"/>
        <v>-30.225050708780298</v>
      </c>
      <c r="J34" s="820">
        <f t="shared" si="3"/>
        <v>-17.760238606810599</v>
      </c>
      <c r="K34" s="685"/>
      <c r="L34" s="678">
        <f t="shared" si="6"/>
        <v>42.230767177261235</v>
      </c>
      <c r="M34" s="678" t="e">
        <f>NA()</f>
        <v>#N/A</v>
      </c>
    </row>
    <row r="35" spans="1:14" ht="15">
      <c r="A35" s="688">
        <f t="shared" si="5"/>
        <v>2003</v>
      </c>
      <c r="B35" s="855">
        <v>2006</v>
      </c>
      <c r="C35" s="857">
        <v>30.01478249611452</v>
      </c>
      <c r="D35" s="1212">
        <v>9</v>
      </c>
      <c r="E35" s="689"/>
      <c r="F35" s="820">
        <f t="shared" si="0"/>
        <v>-105.01266698150201</v>
      </c>
      <c r="G35" s="820">
        <f t="shared" si="1"/>
        <v>-38.382039244651224</v>
      </c>
      <c r="H35" s="685"/>
      <c r="I35" s="820">
        <f t="shared" si="2"/>
        <v>-24.680796783116413</v>
      </c>
      <c r="J35" s="820">
        <f t="shared" si="3"/>
        <v>-12.215984681146715</v>
      </c>
      <c r="K35" s="685"/>
      <c r="L35" s="678">
        <f t="shared" si="6"/>
        <v>42.230767177261235</v>
      </c>
      <c r="M35" s="678" t="e">
        <f>NA()</f>
        <v>#N/A</v>
      </c>
    </row>
    <row r="36" spans="1:14" ht="15">
      <c r="A36" s="688">
        <f t="shared" si="5"/>
        <v>2004</v>
      </c>
      <c r="B36" s="855">
        <v>2007</v>
      </c>
      <c r="C36" s="857">
        <v>124.19050645434554</v>
      </c>
      <c r="D36" s="1212">
        <v>8</v>
      </c>
      <c r="E36" s="689"/>
      <c r="F36" s="820">
        <f t="shared" si="0"/>
        <v>-10.83694302327099</v>
      </c>
      <c r="G36" s="820">
        <f t="shared" si="1"/>
        <v>55.793684713579793</v>
      </c>
      <c r="H36" s="685"/>
      <c r="I36" s="820">
        <f t="shared" si="2"/>
        <v>69.494927175114611</v>
      </c>
      <c r="J36" s="820">
        <f t="shared" si="3"/>
        <v>81.95973927708431</v>
      </c>
      <c r="K36" s="685"/>
      <c r="L36" s="678">
        <f t="shared" si="6"/>
        <v>42.230767177261235</v>
      </c>
      <c r="M36" s="678" t="e">
        <f>NA()</f>
        <v>#N/A</v>
      </c>
    </row>
    <row r="37" spans="1:14" ht="15">
      <c r="A37" s="688">
        <f t="shared" si="5"/>
        <v>2005</v>
      </c>
      <c r="B37" s="854">
        <v>2008</v>
      </c>
      <c r="C37" s="857">
        <v>96.3972050281062</v>
      </c>
      <c r="D37" s="1212">
        <v>7</v>
      </c>
      <c r="E37" s="689"/>
      <c r="F37" s="820">
        <f t="shared" si="0"/>
        <v>-38.630244449510329</v>
      </c>
      <c r="G37" s="820">
        <f t="shared" si="1"/>
        <v>28.000383287340455</v>
      </c>
      <c r="H37" s="685"/>
      <c r="I37" s="820">
        <f t="shared" si="2"/>
        <v>41.701625748875266</v>
      </c>
      <c r="J37" s="820">
        <f t="shared" si="3"/>
        <v>54.166437850844964</v>
      </c>
      <c r="K37" s="685"/>
      <c r="L37" s="678">
        <f t="shared" si="6"/>
        <v>42.230767177261235</v>
      </c>
      <c r="M37" s="678" t="e">
        <f>NA()</f>
        <v>#N/A</v>
      </c>
    </row>
    <row r="38" spans="1:14" ht="15">
      <c r="A38" s="688">
        <f t="shared" si="5"/>
        <v>2006</v>
      </c>
      <c r="B38" s="855">
        <v>2009</v>
      </c>
      <c r="C38" s="857">
        <v>30.214712598410856</v>
      </c>
      <c r="D38" s="1212">
        <v>6</v>
      </c>
      <c r="E38" s="689"/>
      <c r="F38" s="820">
        <f t="shared" si="0"/>
        <v>-104.81273687920567</v>
      </c>
      <c r="G38" s="820">
        <f t="shared" si="1"/>
        <v>-38.182109142354889</v>
      </c>
      <c r="H38" s="685"/>
      <c r="I38" s="820">
        <f t="shared" si="2"/>
        <v>-24.480866680820078</v>
      </c>
      <c r="J38" s="820">
        <f t="shared" si="3"/>
        <v>-12.01605457885038</v>
      </c>
      <c r="K38" s="685"/>
      <c r="L38" s="678">
        <f t="shared" si="6"/>
        <v>42.230767177261235</v>
      </c>
      <c r="M38" s="678" t="e">
        <f>NA()</f>
        <v>#N/A</v>
      </c>
    </row>
    <row r="39" spans="1:14" ht="15">
      <c r="A39" s="688">
        <f t="shared" si="5"/>
        <v>2007</v>
      </c>
      <c r="B39" s="854">
        <v>2010</v>
      </c>
      <c r="C39" s="857">
        <v>70.311912016854876</v>
      </c>
      <c r="D39" s="1212">
        <v>5</v>
      </c>
      <c r="E39" s="689"/>
      <c r="F39" s="820">
        <f t="shared" si="0"/>
        <v>-64.715537460761652</v>
      </c>
      <c r="G39" s="820">
        <f t="shared" si="1"/>
        <v>1.9150902760891313</v>
      </c>
      <c r="H39" s="685"/>
      <c r="I39" s="820">
        <f t="shared" si="2"/>
        <v>15.616332737623942</v>
      </c>
      <c r="J39" s="820">
        <f t="shared" si="3"/>
        <v>28.081144839593641</v>
      </c>
      <c r="K39" s="685"/>
      <c r="L39" s="678">
        <f t="shared" si="6"/>
        <v>42.230767177261235</v>
      </c>
      <c r="M39" s="678" t="e">
        <f>NA()</f>
        <v>#N/A</v>
      </c>
    </row>
    <row r="40" spans="1:14" ht="15">
      <c r="A40" s="688">
        <f t="shared" si="5"/>
        <v>2008</v>
      </c>
      <c r="B40" s="855">
        <v>2011</v>
      </c>
      <c r="C40" s="857">
        <v>33.845580456232717</v>
      </c>
      <c r="D40" s="1212">
        <v>4</v>
      </c>
      <c r="E40" s="689"/>
      <c r="F40" s="820">
        <f t="shared" si="0"/>
        <v>-101.18186902138382</v>
      </c>
      <c r="G40" s="820">
        <f t="shared" si="1"/>
        <v>-34.551241284533027</v>
      </c>
      <c r="H40" s="685"/>
      <c r="I40" s="820">
        <f t="shared" si="2"/>
        <v>-20.849998822998216</v>
      </c>
      <c r="J40" s="820">
        <f t="shared" si="3"/>
        <v>-8.3851867210285178</v>
      </c>
      <c r="K40" s="685"/>
      <c r="L40" s="678">
        <f t="shared" si="6"/>
        <v>42.230767177261235</v>
      </c>
      <c r="M40" s="678" t="e">
        <f>NA()</f>
        <v>#N/A</v>
      </c>
    </row>
    <row r="41" spans="1:14" ht="15">
      <c r="A41" s="688">
        <f t="shared" si="5"/>
        <v>2009</v>
      </c>
      <c r="B41" s="855">
        <v>2012</v>
      </c>
      <c r="C41" s="857">
        <f t="array" ref="C41">ASA!B246:B279</f>
        <v>94.54625276121466</v>
      </c>
      <c r="D41" s="1212">
        <v>3</v>
      </c>
      <c r="E41" s="689"/>
      <c r="F41" s="820">
        <f t="shared" si="0"/>
        <v>-40.481196716401868</v>
      </c>
      <c r="G41" s="820">
        <f t="shared" si="1"/>
        <v>26.149431020448915</v>
      </c>
      <c r="H41" s="685"/>
      <c r="I41" s="820">
        <f t="shared" si="2"/>
        <v>39.850673481983726</v>
      </c>
      <c r="J41" s="820">
        <f t="shared" si="3"/>
        <v>52.315485583953425</v>
      </c>
      <c r="K41" s="685"/>
      <c r="L41" s="678">
        <f t="shared" si="6"/>
        <v>42.230767177261235</v>
      </c>
      <c r="M41" s="678" t="e">
        <f>NA()</f>
        <v>#N/A</v>
      </c>
    </row>
    <row r="42" spans="1:14" ht="15">
      <c r="A42" s="688">
        <f t="shared" si="5"/>
        <v>2010</v>
      </c>
      <c r="B42" s="854">
        <v>2013</v>
      </c>
      <c r="C42" s="857">
        <f t="array" ref="C42">ASA!B247:B280</f>
        <v>44.070606847376396</v>
      </c>
      <c r="D42" s="1212">
        <v>2</v>
      </c>
      <c r="E42" s="689"/>
      <c r="F42" s="820">
        <f t="shared" ref="F42:F43" si="7">C42-$C$48</f>
        <v>-90.956842630240132</v>
      </c>
      <c r="G42" s="820">
        <f t="shared" ref="G42:G43" si="8">C42-$C$49</f>
        <v>-24.326214893389349</v>
      </c>
      <c r="H42" s="685"/>
      <c r="I42" s="820">
        <f t="shared" ref="I42:I43" si="9">C42-$C$52</f>
        <v>-10.624972431854538</v>
      </c>
      <c r="J42" s="820">
        <f t="shared" ref="J42:J43" si="10">C42-$C$53</f>
        <v>1.8398396701151611</v>
      </c>
      <c r="K42" s="685"/>
      <c r="L42" s="678">
        <f t="shared" ref="L42:L43" si="11">$C$53</f>
        <v>42.230767177261235</v>
      </c>
      <c r="M42" s="678" t="e">
        <f>NA()</f>
        <v>#N/A</v>
      </c>
    </row>
    <row r="43" spans="1:14" ht="15">
      <c r="A43" s="688">
        <f t="shared" si="5"/>
        <v>2011</v>
      </c>
      <c r="B43" s="855">
        <v>2014</v>
      </c>
      <c r="C43" s="857">
        <f t="array" ref="C43">ASA!B248:B281</f>
        <v>40.390927507146074</v>
      </c>
      <c r="D43" s="1212">
        <v>1</v>
      </c>
      <c r="E43" s="689"/>
      <c r="F43" s="820">
        <f t="shared" si="7"/>
        <v>-94.636521970470454</v>
      </c>
      <c r="G43" s="820">
        <f t="shared" si="8"/>
        <v>-28.005894233619671</v>
      </c>
      <c r="H43" s="685"/>
      <c r="I43" s="820">
        <f t="shared" si="9"/>
        <v>-14.30465177208486</v>
      </c>
      <c r="J43" s="820">
        <f t="shared" si="10"/>
        <v>-1.8398396701151611</v>
      </c>
      <c r="K43" s="685"/>
      <c r="L43" s="678">
        <f t="shared" si="11"/>
        <v>42.230767177261235</v>
      </c>
      <c r="M43" s="678" t="e">
        <f>NA()</f>
        <v>#N/A</v>
      </c>
    </row>
    <row r="44" spans="1:14" ht="15">
      <c r="A44" s="688">
        <f t="shared" si="5"/>
        <v>2012</v>
      </c>
      <c r="B44" s="855">
        <v>2015</v>
      </c>
      <c r="C44" s="857"/>
      <c r="E44" s="689"/>
      <c r="F44" s="820"/>
      <c r="G44" s="820"/>
      <c r="H44" s="685"/>
      <c r="I44" s="820"/>
      <c r="J44" s="820"/>
      <c r="K44" s="685"/>
      <c r="L44" s="678"/>
      <c r="M44" s="678"/>
    </row>
    <row r="45" spans="1:14">
      <c r="A45" s="821"/>
      <c r="B45" s="822"/>
      <c r="C45" s="823"/>
      <c r="D45" s="823"/>
      <c r="E45" s="823"/>
      <c r="F45" s="824"/>
      <c r="G45" s="824"/>
      <c r="H45" s="687"/>
      <c r="I45" s="824"/>
      <c r="J45" s="824"/>
      <c r="K45" s="687"/>
      <c r="L45" s="825"/>
      <c r="M45" s="825"/>
    </row>
    <row r="46" spans="1:14" ht="16">
      <c r="A46" s="860"/>
      <c r="B46" s="861"/>
      <c r="C46" s="857"/>
      <c r="D46" s="857"/>
      <c r="E46" s="857"/>
      <c r="F46" s="862"/>
      <c r="G46" s="862"/>
      <c r="H46" s="863"/>
      <c r="I46" s="862"/>
      <c r="J46" s="862"/>
      <c r="K46" s="863"/>
      <c r="L46" s="864"/>
      <c r="M46" s="865"/>
      <c r="N46" s="864"/>
    </row>
    <row r="47" spans="1:14" ht="16">
      <c r="A47" s="860"/>
      <c r="B47" s="884" t="s">
        <v>530</v>
      </c>
      <c r="C47" s="866"/>
      <c r="D47" s="863"/>
      <c r="E47" s="863"/>
      <c r="F47" s="863"/>
      <c r="G47" s="863"/>
      <c r="H47" s="863"/>
      <c r="I47" s="863"/>
      <c r="J47" s="863"/>
      <c r="K47" s="863"/>
      <c r="L47" s="864"/>
      <c r="M47" s="865"/>
      <c r="N47" s="864"/>
    </row>
    <row r="48" spans="1:14" ht="16">
      <c r="A48" s="860"/>
      <c r="B48" s="866" t="s">
        <v>376</v>
      </c>
      <c r="C48" s="856">
        <f>AVERAGE(C10:C43)</f>
        <v>135.02744947761653</v>
      </c>
      <c r="D48" s="867"/>
      <c r="E48" s="868" t="s">
        <v>377</v>
      </c>
      <c r="F48" s="869">
        <f>SUM(F9:F45)</f>
        <v>113.47378668659078</v>
      </c>
      <c r="G48" s="869">
        <f>SUM(G9:G45)</f>
        <v>2445.5457574763695</v>
      </c>
      <c r="H48" s="869">
        <f>SUM(H9:H45)</f>
        <v>0</v>
      </c>
      <c r="I48" s="869">
        <f>SUM(I9:I45)</f>
        <v>2925.0892436300869</v>
      </c>
      <c r="J48" s="869">
        <f>SUM(J9:J45)</f>
        <v>3361.3576671990272</v>
      </c>
      <c r="K48" s="863"/>
      <c r="L48" s="864"/>
      <c r="M48" s="865"/>
      <c r="N48" s="864"/>
    </row>
    <row r="49" spans="1:14" ht="16">
      <c r="A49" s="860"/>
      <c r="B49" s="870" t="s">
        <v>375</v>
      </c>
      <c r="C49" s="871">
        <f>MEDIAN(C10:C43)</f>
        <v>68.396821740765745</v>
      </c>
      <c r="D49" s="867"/>
      <c r="E49" s="863"/>
      <c r="F49" s="863"/>
      <c r="G49" s="863"/>
      <c r="H49" s="863"/>
      <c r="I49" s="863"/>
      <c r="J49" s="863"/>
      <c r="K49" s="863"/>
      <c r="L49" s="864"/>
      <c r="M49" s="865"/>
      <c r="N49" s="864"/>
    </row>
    <row r="50" spans="1:14" ht="16">
      <c r="A50" s="860"/>
      <c r="B50" s="872"/>
      <c r="C50" s="867"/>
      <c r="D50" s="867"/>
      <c r="E50" s="863"/>
      <c r="F50" s="863"/>
      <c r="G50" s="863"/>
      <c r="H50" s="863"/>
      <c r="I50" s="863"/>
      <c r="J50" s="863"/>
      <c r="K50" s="863"/>
      <c r="L50" s="864"/>
      <c r="M50" s="865"/>
      <c r="N50" s="864"/>
    </row>
    <row r="51" spans="1:14" ht="16">
      <c r="A51" s="860"/>
      <c r="B51" s="873" t="s">
        <v>386</v>
      </c>
      <c r="C51" s="874"/>
      <c r="D51" s="863"/>
      <c r="E51" s="863"/>
      <c r="F51" s="863"/>
      <c r="G51" s="863"/>
      <c r="H51" s="863"/>
      <c r="I51" s="863"/>
      <c r="J51" s="863"/>
      <c r="K51" s="863"/>
      <c r="L51" s="864"/>
      <c r="M51" s="865"/>
      <c r="N51" s="864"/>
    </row>
    <row r="52" spans="1:14" ht="16">
      <c r="A52" s="860"/>
      <c r="B52" s="872" t="s">
        <v>376</v>
      </c>
      <c r="C52" s="857">
        <f>AVERAGE(C32:C43)</f>
        <v>54.695579279230934</v>
      </c>
      <c r="D52" s="867"/>
      <c r="E52" s="868" t="s">
        <v>377</v>
      </c>
      <c r="F52" s="869">
        <f>SUM(F34:F45)</f>
        <v>-761.82148003991267</v>
      </c>
      <c r="G52" s="869">
        <f t="shared" ref="G52:J52" si="12">SUM(G34:G45)</f>
        <v>-95.515202671404978</v>
      </c>
      <c r="H52" s="869"/>
      <c r="I52" s="869">
        <f t="shared" si="12"/>
        <v>41.497221943943146</v>
      </c>
      <c r="J52" s="869">
        <f t="shared" si="12"/>
        <v>166.14534296364013</v>
      </c>
      <c r="K52" s="863"/>
      <c r="L52" s="864"/>
      <c r="M52" s="865"/>
      <c r="N52" s="864"/>
    </row>
    <row r="53" spans="1:14" ht="16">
      <c r="A53" s="860"/>
      <c r="B53" s="870" t="s">
        <v>375</v>
      </c>
      <c r="C53" s="871">
        <f>MEDIAN(C32:C43)</f>
        <v>42.230767177261235</v>
      </c>
      <c r="D53" s="867"/>
      <c r="E53" s="867"/>
      <c r="F53" s="863"/>
      <c r="G53" s="863"/>
      <c r="H53" s="863"/>
      <c r="I53" s="863"/>
      <c r="J53" s="863"/>
      <c r="K53" s="863"/>
      <c r="L53" s="864"/>
      <c r="M53" s="865"/>
      <c r="N53" s="864"/>
    </row>
    <row r="54" spans="1:14" ht="16">
      <c r="A54" s="858"/>
      <c r="B54" s="872"/>
      <c r="C54" s="875"/>
      <c r="D54" s="863"/>
      <c r="E54" s="863"/>
      <c r="F54" s="863"/>
      <c r="G54" s="863"/>
      <c r="H54" s="863"/>
      <c r="I54" s="863"/>
      <c r="J54" s="863"/>
      <c r="K54" s="863"/>
      <c r="L54" s="864"/>
      <c r="M54" s="864"/>
      <c r="N54" s="864"/>
    </row>
    <row r="55" spans="1:14">
      <c r="B55" s="680"/>
      <c r="C55" s="690"/>
      <c r="D55" s="690"/>
      <c r="E55" s="690"/>
      <c r="F55" s="680"/>
      <c r="G55" s="680"/>
      <c r="H55" s="680"/>
      <c r="I55" s="680"/>
      <c r="J55" s="680"/>
      <c r="K55" s="680"/>
    </row>
    <row r="56" spans="1:14">
      <c r="B56" s="680"/>
      <c r="C56" s="677"/>
      <c r="D56" s="677"/>
      <c r="E56" s="677"/>
      <c r="F56" s="680"/>
      <c r="G56" s="680"/>
      <c r="H56" s="680"/>
      <c r="I56" s="680"/>
      <c r="J56" s="680"/>
      <c r="K56" s="680"/>
    </row>
    <row r="59" spans="1:14">
      <c r="C59" s="677"/>
      <c r="D59" s="677"/>
      <c r="E59" s="677"/>
    </row>
  </sheetData>
  <phoneticPr fontId="49"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M60"/>
  <sheetViews>
    <sheetView view="pageBreakPreview" workbookViewId="0">
      <selection activeCell="L42" sqref="L42"/>
    </sheetView>
  </sheetViews>
  <sheetFormatPr baseColWidth="10" defaultColWidth="8.7109375" defaultRowHeight="13" x14ac:dyDescent="0"/>
  <cols>
    <col min="2" max="2" width="18.28515625" customWidth="1"/>
    <col min="3" max="10" width="8.7109375" customWidth="1"/>
    <col min="13" max="13" width="9.28515625" bestFit="1" customWidth="1"/>
  </cols>
  <sheetData>
    <row r="1" spans="1:13">
      <c r="A1" s="679" t="str">
        <f ca="1">CELL("filename",A1)</f>
        <v>NWCLM04072996:Users:eric.ward:Documents:NCEAS-covariation:data:herring:[PWS_ASA_2014_FINAL.xlsm]Table 1</v>
      </c>
      <c r="B1" s="680"/>
      <c r="C1" s="680"/>
      <c r="D1" s="680"/>
      <c r="E1" s="680"/>
      <c r="F1" s="680"/>
      <c r="G1" s="680"/>
      <c r="H1" s="680"/>
      <c r="I1" s="680"/>
      <c r="J1" s="680"/>
    </row>
    <row r="2" spans="1:13">
      <c r="A2" s="680"/>
      <c r="B2" s="680"/>
      <c r="C2" s="680"/>
      <c r="D2" s="680"/>
      <c r="E2" s="680"/>
      <c r="F2" s="680"/>
      <c r="G2" s="680"/>
      <c r="H2" s="680"/>
      <c r="I2" s="680"/>
      <c r="J2" s="680"/>
    </row>
    <row r="3" spans="1:13">
      <c r="A3" s="1146" t="s">
        <v>526</v>
      </c>
      <c r="B3" s="1146"/>
      <c r="C3" s="1146"/>
      <c r="D3" s="1146"/>
      <c r="E3" s="1146"/>
      <c r="F3" s="1146"/>
      <c r="G3" s="1146"/>
      <c r="H3" s="1146"/>
      <c r="I3" s="1146"/>
      <c r="J3" s="1146"/>
    </row>
    <row r="4" spans="1:13">
      <c r="A4" s="1146" t="s">
        <v>341</v>
      </c>
      <c r="B4" s="1146"/>
      <c r="C4" s="1146"/>
      <c r="D4" s="1146"/>
      <c r="E4" s="1146"/>
      <c r="F4" s="1146"/>
      <c r="G4" s="1146"/>
      <c r="H4" s="1146"/>
      <c r="I4" s="1146"/>
      <c r="J4" s="1146"/>
    </row>
    <row r="5" spans="1:13">
      <c r="A5" s="1146"/>
      <c r="B5" s="1146"/>
      <c r="C5" s="1146"/>
      <c r="D5" s="1146"/>
      <c r="E5" s="1146"/>
      <c r="F5" s="1146"/>
      <c r="G5" s="1146"/>
      <c r="H5" s="1146"/>
      <c r="I5" s="1146"/>
      <c r="J5" s="1146"/>
    </row>
    <row r="6" spans="1:13">
      <c r="A6" s="1147"/>
      <c r="B6" s="1147"/>
      <c r="C6" s="1148" t="s">
        <v>342</v>
      </c>
      <c r="D6" s="1148"/>
      <c r="E6" s="1148"/>
      <c r="F6" s="1148"/>
      <c r="G6" s="1148"/>
      <c r="H6" s="1148"/>
      <c r="I6" s="1148"/>
      <c r="J6" s="1149"/>
    </row>
    <row r="7" spans="1:13">
      <c r="A7" s="1150" t="s">
        <v>343</v>
      </c>
      <c r="B7" s="1151"/>
      <c r="C7" s="1151">
        <v>3</v>
      </c>
      <c r="D7" s="1151">
        <v>4</v>
      </c>
      <c r="E7" s="1151">
        <v>5</v>
      </c>
      <c r="F7" s="1151">
        <v>6</v>
      </c>
      <c r="G7" s="1151">
        <v>7</v>
      </c>
      <c r="H7" s="1151">
        <v>8</v>
      </c>
      <c r="I7" s="1152" t="s">
        <v>59</v>
      </c>
      <c r="J7" s="1152" t="s">
        <v>2</v>
      </c>
    </row>
    <row r="8" spans="1:13">
      <c r="A8" s="1153" t="s">
        <v>1</v>
      </c>
      <c r="B8" s="1146"/>
      <c r="C8" s="1146"/>
      <c r="D8" s="1146"/>
      <c r="E8" s="1146"/>
      <c r="F8" s="1146"/>
      <c r="G8" s="1146"/>
      <c r="H8" s="1146"/>
      <c r="I8" s="1146"/>
      <c r="J8" s="1146"/>
    </row>
    <row r="9" spans="1:13">
      <c r="A9" s="1146"/>
      <c r="B9" s="1146" t="s">
        <v>344</v>
      </c>
      <c r="C9" s="1154">
        <f t="array" ref="C9:J9">ASA!W249:AD249</f>
        <v>1312.6872254869616</v>
      </c>
      <c r="D9" s="1154">
        <v>5177.0540095628949</v>
      </c>
      <c r="E9" s="1154">
        <v>2365.6293837269968</v>
      </c>
      <c r="F9" s="1154">
        <v>3302.836144456604</v>
      </c>
      <c r="G9" s="1154">
        <v>924.29578377155315</v>
      </c>
      <c r="H9" s="1154">
        <v>2128.83304751079</v>
      </c>
      <c r="I9" s="1154">
        <v>2635.033630578454</v>
      </c>
      <c r="J9" s="1155">
        <v>17846.369225094255</v>
      </c>
    </row>
    <row r="10" spans="1:13">
      <c r="A10" s="1146"/>
      <c r="B10" s="1146" t="s">
        <v>4</v>
      </c>
      <c r="C10" s="1154">
        <f>C9*2204.62/2000</f>
        <v>1446.9882555265324</v>
      </c>
      <c r="D10" s="1154">
        <f t="shared" ref="D10:J10" si="0">D9*2204.62/2000</f>
        <v>5706.7184052812745</v>
      </c>
      <c r="E10" s="1154">
        <f t="shared" si="0"/>
        <v>2607.6569259761059</v>
      </c>
      <c r="F10" s="1154">
        <f t="shared" si="0"/>
        <v>3640.7493103959587</v>
      </c>
      <c r="G10" s="1154">
        <f t="shared" si="0"/>
        <v>1018.8604854092207</v>
      </c>
      <c r="H10" s="1154">
        <f t="shared" si="0"/>
        <v>2346.6339566016186</v>
      </c>
      <c r="I10" s="1154">
        <f t="shared" si="0"/>
        <v>2904.6239213229351</v>
      </c>
      <c r="J10" s="1155">
        <f t="shared" si="0"/>
        <v>19672.231260513647</v>
      </c>
    </row>
    <row r="11" spans="1:13">
      <c r="A11" s="1146"/>
      <c r="B11" s="1146"/>
      <c r="C11" s="1146"/>
      <c r="D11" s="1146"/>
      <c r="E11" s="1146"/>
      <c r="F11" s="1146"/>
      <c r="G11" s="1146"/>
      <c r="H11" s="1146"/>
      <c r="I11" s="1146"/>
      <c r="J11" s="1146"/>
    </row>
    <row r="12" spans="1:13">
      <c r="A12" s="1146"/>
      <c r="B12" s="1146" t="s">
        <v>345</v>
      </c>
      <c r="C12" s="1156">
        <f t="array" ref="C12:I12">ASA!B44:H44</f>
        <v>65.296055402290406</v>
      </c>
      <c r="D12" s="1156">
        <v>88.728885517864029</v>
      </c>
      <c r="E12" s="1156">
        <v>111.54526934014321</v>
      </c>
      <c r="F12" s="1156">
        <v>134.99403774413256</v>
      </c>
      <c r="G12" s="1156">
        <v>155.60837504116043</v>
      </c>
      <c r="H12" s="1156">
        <v>171.36436856945664</v>
      </c>
      <c r="I12" s="1156">
        <v>209.27626947657592</v>
      </c>
      <c r="J12" s="1157"/>
    </row>
    <row r="13" spans="1:13">
      <c r="A13" s="1146"/>
      <c r="B13" s="1146" t="s">
        <v>346</v>
      </c>
      <c r="C13" s="1158">
        <f>C10/$J$10</f>
        <v>7.3554861996307744E-2</v>
      </c>
      <c r="D13" s="1158">
        <f t="shared" ref="D13:I13" si="1">D10/$J$10</f>
        <v>0.29009004264482557</v>
      </c>
      <c r="E13" s="1158">
        <f t="shared" si="1"/>
        <v>0.13255521915351962</v>
      </c>
      <c r="F13" s="1158">
        <f t="shared" si="1"/>
        <v>0.18507048144069541</v>
      </c>
      <c r="G13" s="1158">
        <f t="shared" si="1"/>
        <v>5.1791811102500127E-2</v>
      </c>
      <c r="H13" s="1158">
        <f t="shared" si="1"/>
        <v>0.11928661906856555</v>
      </c>
      <c r="I13" s="1158">
        <f t="shared" si="1"/>
        <v>0.14765096459358595</v>
      </c>
      <c r="J13" s="1158">
        <f>J10/$J$10</f>
        <v>1</v>
      </c>
      <c r="M13" s="691">
        <f>SUM(C13:D13)</f>
        <v>0.3636449046411333</v>
      </c>
    </row>
    <row r="14" spans="1:13">
      <c r="A14" s="1146"/>
      <c r="B14" s="1146"/>
      <c r="C14" s="1146"/>
      <c r="D14" s="1159"/>
      <c r="E14" s="1146"/>
      <c r="F14" s="1146"/>
      <c r="G14" s="1146"/>
      <c r="H14" s="1146"/>
      <c r="I14" s="1146"/>
      <c r="J14" s="1146"/>
    </row>
    <row r="15" spans="1:13">
      <c r="A15" s="1153" t="s">
        <v>347</v>
      </c>
      <c r="B15" s="1146"/>
      <c r="C15" s="1146"/>
      <c r="D15" s="1146"/>
      <c r="E15" s="1146"/>
      <c r="F15" s="1146"/>
      <c r="G15" s="1146"/>
      <c r="H15" s="1146"/>
      <c r="I15" s="1146"/>
      <c r="J15" s="1146"/>
    </row>
    <row r="16" spans="1:13">
      <c r="A16" s="1146"/>
      <c r="B16" s="1146" t="s">
        <v>348</v>
      </c>
      <c r="C16" s="1160">
        <f t="array" ref="C16:I16">ASA!B249:H249</f>
        <v>38.95809365180456</v>
      </c>
      <c r="D16" s="1160">
        <v>73.632695686900959</v>
      </c>
      <c r="E16" s="1160">
        <v>20.52838224247585</v>
      </c>
      <c r="F16" s="1160">
        <v>24.670004409732798</v>
      </c>
      <c r="G16" s="1160">
        <v>6.1649162172163496</v>
      </c>
      <c r="H16" s="1160">
        <v>12.931775088513483</v>
      </c>
      <c r="I16" s="1160">
        <v>13.912246127489613</v>
      </c>
      <c r="J16" s="1160">
        <f>SUM(C16:I16)</f>
        <v>190.79811342413365</v>
      </c>
    </row>
    <row r="17" spans="1:13">
      <c r="A17" s="1146"/>
      <c r="B17" s="1146" t="s">
        <v>349</v>
      </c>
      <c r="C17" s="1158">
        <f>C16/$J$16</f>
        <v>0.20418489969658596</v>
      </c>
      <c r="D17" s="1158">
        <f t="shared" ref="D17:J17" si="2">D16/$J$16</f>
        <v>0.38591941170413752</v>
      </c>
      <c r="E17" s="1158">
        <f t="shared" si="2"/>
        <v>0.10759216574035191</v>
      </c>
      <c r="F17" s="1158">
        <f t="shared" si="2"/>
        <v>0.1292989955036544</v>
      </c>
      <c r="G17" s="1158">
        <f t="shared" si="2"/>
        <v>3.2311201125516803E-2</v>
      </c>
      <c r="H17" s="1158">
        <f t="shared" si="2"/>
        <v>6.7777269158667525E-2</v>
      </c>
      <c r="I17" s="1158">
        <f t="shared" si="2"/>
        <v>7.2916057071085713E-2</v>
      </c>
      <c r="J17" s="1158">
        <f t="shared" si="2"/>
        <v>1</v>
      </c>
      <c r="M17" s="691">
        <f>SUM(C17:D17)</f>
        <v>0.5901043114007235</v>
      </c>
    </row>
    <row r="18" spans="1:13">
      <c r="A18" s="1146"/>
      <c r="B18" s="1146"/>
      <c r="C18" s="1146"/>
      <c r="D18" s="1159"/>
      <c r="E18" s="1146"/>
      <c r="F18" s="1146"/>
      <c r="G18" s="1146"/>
      <c r="H18" s="1146"/>
      <c r="I18" s="1146"/>
      <c r="J18" s="1146"/>
    </row>
    <row r="19" spans="1:13">
      <c r="A19" s="1146"/>
      <c r="B19" s="1146"/>
      <c r="C19" s="1161" t="s">
        <v>350</v>
      </c>
      <c r="D19" s="1146"/>
      <c r="E19" s="1159"/>
      <c r="F19" s="1162"/>
      <c r="G19" s="1163" t="s">
        <v>351</v>
      </c>
      <c r="H19" s="1163"/>
      <c r="I19" s="1163"/>
      <c r="J19" s="1163"/>
    </row>
    <row r="20" spans="1:13">
      <c r="A20" s="1153" t="s">
        <v>352</v>
      </c>
      <c r="B20" s="1146"/>
      <c r="C20" s="1164" t="s">
        <v>353</v>
      </c>
      <c r="D20" s="1146"/>
      <c r="E20" s="1146"/>
      <c r="F20" s="1165"/>
      <c r="G20" s="1166">
        <v>0.05</v>
      </c>
      <c r="H20" s="1166">
        <v>0.1</v>
      </c>
      <c r="I20" s="1166">
        <v>0.15</v>
      </c>
      <c r="J20" s="1166">
        <v>0.2</v>
      </c>
    </row>
    <row r="21" spans="1:13">
      <c r="A21" s="1146"/>
      <c r="B21" s="1146" t="s">
        <v>128</v>
      </c>
      <c r="C21" s="1167">
        <v>0.58099999999999996</v>
      </c>
      <c r="D21" s="1146"/>
      <c r="E21" s="1146"/>
      <c r="F21" s="1168"/>
      <c r="G21" s="1169" t="str">
        <f>IF($J$10*G$20*$C21&lt;22000, "NA", $J$10*G$20*$C2)</f>
        <v>NA</v>
      </c>
      <c r="H21" s="1169" t="str">
        <f t="shared" ref="H21:J21" si="3">IF($J$10*H$20*$C21&lt;22000, "NA", $J$10*H$20*$C2)</f>
        <v>NA</v>
      </c>
      <c r="I21" s="1169" t="str">
        <f t="shared" si="3"/>
        <v>NA</v>
      </c>
      <c r="J21" s="1169" t="str">
        <f t="shared" si="3"/>
        <v>NA</v>
      </c>
    </row>
    <row r="22" spans="1:13">
      <c r="A22" s="1146"/>
      <c r="B22" s="1146" t="s">
        <v>354</v>
      </c>
      <c r="C22" s="1167">
        <v>3.4000000000000002E-2</v>
      </c>
      <c r="D22" s="1146"/>
      <c r="E22" s="1146"/>
      <c r="F22" s="1168"/>
      <c r="G22" s="1169" t="str">
        <f t="shared" ref="G22:J22" si="4">IF($J$10*G$20*$C22&lt;22000, "NA", $J$10*G$20*$C3)</f>
        <v>NA</v>
      </c>
      <c r="H22" s="1169" t="str">
        <f t="shared" si="4"/>
        <v>NA</v>
      </c>
      <c r="I22" s="1169" t="str">
        <f t="shared" si="4"/>
        <v>NA</v>
      </c>
      <c r="J22" s="1169" t="str">
        <f t="shared" si="4"/>
        <v>NA</v>
      </c>
    </row>
    <row r="23" spans="1:13">
      <c r="A23" s="1146"/>
      <c r="B23" s="1146" t="s">
        <v>355</v>
      </c>
      <c r="C23" s="1167">
        <v>0.14199999999999999</v>
      </c>
      <c r="D23" s="1146"/>
      <c r="E23" s="1146"/>
      <c r="F23" s="1168"/>
      <c r="G23" s="1169" t="str">
        <f t="shared" ref="G23:J23" si="5">IF($J$10*G$20*$C23&lt;22000, "NA", $J$10*G$20*$C4)</f>
        <v>NA</v>
      </c>
      <c r="H23" s="1169" t="str">
        <f t="shared" si="5"/>
        <v>NA</v>
      </c>
      <c r="I23" s="1169" t="str">
        <f t="shared" si="5"/>
        <v>NA</v>
      </c>
      <c r="J23" s="1169" t="str">
        <f t="shared" si="5"/>
        <v>NA</v>
      </c>
    </row>
    <row r="24" spans="1:13">
      <c r="A24" s="1146"/>
      <c r="B24" s="1146" t="s">
        <v>356</v>
      </c>
      <c r="C24" s="1167">
        <v>0.08</v>
      </c>
      <c r="D24" s="1146"/>
      <c r="E24" s="1146"/>
      <c r="F24" s="1168"/>
      <c r="G24" s="1169" t="str">
        <f t="shared" ref="G24:J24" si="6">IF($J$10*G$20*$C24&lt;22000, "NA", $J$10*G$20*$C5)</f>
        <v>NA</v>
      </c>
      <c r="H24" s="1169" t="str">
        <f t="shared" si="6"/>
        <v>NA</v>
      </c>
      <c r="I24" s="1169" t="str">
        <f t="shared" si="6"/>
        <v>NA</v>
      </c>
      <c r="J24" s="1169" t="str">
        <f t="shared" si="6"/>
        <v>NA</v>
      </c>
    </row>
    <row r="25" spans="1:13">
      <c r="A25" s="1146"/>
      <c r="B25" s="1146" t="s">
        <v>357</v>
      </c>
      <c r="C25" s="1167">
        <v>0.16300000000000001</v>
      </c>
      <c r="D25" s="1146"/>
      <c r="E25" s="1146"/>
      <c r="F25" s="1168"/>
      <c r="G25" s="1169" t="str">
        <f t="shared" ref="G25:J25" si="7">IF($J$10*G$20*$C25&lt;22000, "NA", $J$10*G$20*$C6)</f>
        <v>NA</v>
      </c>
      <c r="H25" s="1169" t="str">
        <f t="shared" si="7"/>
        <v>NA</v>
      </c>
      <c r="I25" s="1169" t="str">
        <f t="shared" si="7"/>
        <v>NA</v>
      </c>
      <c r="J25" s="1169" t="str">
        <f t="shared" si="7"/>
        <v>NA</v>
      </c>
    </row>
    <row r="26" spans="1:13">
      <c r="A26" s="1149"/>
      <c r="B26" s="1170" t="s">
        <v>2</v>
      </c>
      <c r="C26" s="1149"/>
      <c r="D26" s="1149"/>
      <c r="E26" s="1149"/>
      <c r="F26" s="1149"/>
      <c r="G26" s="1171">
        <f>SUM(G21:G25)</f>
        <v>0</v>
      </c>
      <c r="H26" s="1171">
        <f>SUM(H21:H25)</f>
        <v>0</v>
      </c>
      <c r="I26" s="1171">
        <f>SUM(I21:I25)</f>
        <v>0</v>
      </c>
      <c r="J26" s="1171">
        <f>SUM(J21:J25)</f>
        <v>0</v>
      </c>
    </row>
    <row r="27" spans="1:13" ht="9" customHeight="1">
      <c r="A27" s="1146"/>
      <c r="B27" s="1146"/>
      <c r="C27" s="1146"/>
      <c r="D27" s="1146"/>
      <c r="E27" s="1146"/>
      <c r="F27" s="1146"/>
      <c r="G27" s="1146"/>
      <c r="H27" s="1146"/>
      <c r="I27" s="1146"/>
      <c r="J27" s="1146"/>
    </row>
    <row r="28" spans="1:13">
      <c r="A28" s="1153" t="s">
        <v>358</v>
      </c>
      <c r="B28" s="1146"/>
      <c r="C28" s="1146"/>
      <c r="D28" s="1146"/>
      <c r="E28" s="1146"/>
      <c r="F28" s="1146"/>
      <c r="G28" s="1146"/>
      <c r="H28" s="1146"/>
      <c r="I28" s="1146"/>
      <c r="J28" s="1146"/>
    </row>
    <row r="29" spans="1:13" ht="5.25" customHeight="1">
      <c r="A29" s="1146"/>
      <c r="B29" s="1146"/>
      <c r="C29" s="1146"/>
      <c r="D29" s="1146"/>
      <c r="E29" s="1146"/>
      <c r="F29" s="1146"/>
      <c r="G29" s="1146"/>
      <c r="H29" s="1146"/>
      <c r="I29" s="1146"/>
      <c r="J29" s="1146"/>
    </row>
    <row r="30" spans="1:13">
      <c r="A30" s="1146" t="s">
        <v>359</v>
      </c>
      <c r="B30" s="1146"/>
      <c r="C30" s="1146"/>
      <c r="D30" s="1146"/>
      <c r="E30" s="1146"/>
      <c r="F30" s="1146"/>
      <c r="G30" s="1162"/>
      <c r="H30" s="1146"/>
      <c r="I30" s="1146"/>
      <c r="J30" s="1146"/>
    </row>
    <row r="31" spans="1:13">
      <c r="A31" s="1146"/>
      <c r="B31" s="1146" t="s">
        <v>360</v>
      </c>
      <c r="C31" s="1160">
        <f>ASA!G258</f>
        <v>0.5</v>
      </c>
      <c r="D31" s="1146"/>
      <c r="F31" s="1146"/>
      <c r="G31" s="1172"/>
      <c r="H31" s="1146"/>
      <c r="I31" s="1146"/>
      <c r="J31" s="1146"/>
    </row>
    <row r="32" spans="1:13">
      <c r="A32" s="1146"/>
      <c r="B32" s="1146" t="s">
        <v>361</v>
      </c>
      <c r="C32" s="1160">
        <f>ASA!G259</f>
        <v>1.5</v>
      </c>
      <c r="D32" s="1146"/>
      <c r="F32" s="1146"/>
      <c r="G32" s="1172"/>
      <c r="H32" s="1146"/>
      <c r="I32" s="1146"/>
      <c r="J32" s="1146"/>
    </row>
    <row r="33" spans="1:10">
      <c r="A33" s="1146"/>
      <c r="B33" s="1146" t="s">
        <v>362</v>
      </c>
      <c r="C33" s="1160">
        <f>ASA!G254</f>
        <v>0.25</v>
      </c>
      <c r="D33" s="1146"/>
      <c r="F33" s="1146"/>
      <c r="G33" s="1173"/>
      <c r="H33" s="1146"/>
      <c r="I33" s="1146"/>
      <c r="J33" s="1146"/>
    </row>
    <row r="34" spans="1:10">
      <c r="A34" s="1146"/>
      <c r="B34" s="1146" t="s">
        <v>363</v>
      </c>
      <c r="C34" s="1160">
        <f>ASA!G256</f>
        <v>2</v>
      </c>
      <c r="D34" s="1146"/>
      <c r="F34" s="1146"/>
      <c r="G34" s="1173"/>
      <c r="H34" s="1146"/>
      <c r="I34" s="1146"/>
      <c r="J34" s="1146"/>
    </row>
    <row r="35" spans="1:10">
      <c r="A35" s="1146"/>
      <c r="B35" s="1146" t="s">
        <v>371</v>
      </c>
      <c r="C35" s="1160">
        <f>ASA!G257</f>
        <v>3</v>
      </c>
      <c r="D35" s="1146"/>
      <c r="F35" s="1146"/>
      <c r="G35" s="1173"/>
      <c r="H35" s="1146"/>
      <c r="I35" s="1146"/>
      <c r="J35" s="1146"/>
    </row>
    <row r="36" spans="1:10">
      <c r="A36" s="1146"/>
      <c r="B36" s="1146" t="s">
        <v>372</v>
      </c>
      <c r="C36" s="1160">
        <f>ASA!G255</f>
        <v>0.03</v>
      </c>
      <c r="D36" s="1146"/>
      <c r="F36" s="1146"/>
      <c r="G36" s="1173"/>
      <c r="H36" s="1146"/>
      <c r="I36" s="1146"/>
      <c r="J36" s="1146"/>
    </row>
    <row r="37" spans="1:10" ht="5.25" customHeight="1">
      <c r="A37" s="1146"/>
      <c r="B37" s="1146"/>
      <c r="C37" s="1146"/>
      <c r="D37" s="1146"/>
      <c r="E37" s="1146"/>
      <c r="F37" s="1146"/>
      <c r="G37" s="1162"/>
      <c r="H37" s="1146"/>
      <c r="I37" s="1146"/>
      <c r="J37" s="1146"/>
    </row>
    <row r="38" spans="1:10">
      <c r="A38" s="1162" t="s">
        <v>107</v>
      </c>
      <c r="B38" s="1162"/>
      <c r="C38" s="1174" t="s">
        <v>342</v>
      </c>
      <c r="D38" s="1174"/>
      <c r="E38" s="1174"/>
      <c r="F38" s="1162"/>
      <c r="G38" s="1162"/>
      <c r="H38" s="1146"/>
      <c r="I38" s="1146"/>
      <c r="J38" s="1146"/>
    </row>
    <row r="39" spans="1:10">
      <c r="A39" s="1162"/>
      <c r="B39" s="680"/>
      <c r="C39" s="1152" t="s">
        <v>364</v>
      </c>
      <c r="D39" s="1152" t="s">
        <v>365</v>
      </c>
      <c r="E39" s="1175" t="s">
        <v>59</v>
      </c>
      <c r="F39" s="1162"/>
      <c r="G39" s="1162"/>
      <c r="H39" s="1146"/>
      <c r="I39" s="1146"/>
      <c r="J39" s="1146"/>
    </row>
    <row r="40" spans="1:10">
      <c r="A40" s="1146"/>
      <c r="B40" s="1176" t="s">
        <v>366</v>
      </c>
      <c r="C40" s="1177">
        <f>ASA!E274</f>
        <v>0.77880078307140488</v>
      </c>
      <c r="D40" s="1177">
        <f>ASA!E272</f>
        <v>0.77880078307140488</v>
      </c>
      <c r="E40" s="1177">
        <f>ASA!E273</f>
        <v>0.72447754623814065</v>
      </c>
      <c r="F40" s="1146"/>
      <c r="G40" s="1146"/>
      <c r="H40" s="1146"/>
      <c r="I40" s="1146"/>
      <c r="J40" s="1146"/>
    </row>
    <row r="41" spans="1:10">
      <c r="A41" s="1146"/>
      <c r="B41" s="1178">
        <v>1993</v>
      </c>
      <c r="C41" s="1179">
        <f t="array" ref="C41:C55">ASA!W331:W345</f>
        <v>0.71841972719487912</v>
      </c>
      <c r="D41" s="1158">
        <f t="array" ref="D41:D55">ASA!Y331:Y345</f>
        <v>0.54288927635141959</v>
      </c>
      <c r="E41" s="1179">
        <f t="array" ref="E41:E55">ASA!AC331:AC345</f>
        <v>0.52361314213732502</v>
      </c>
      <c r="F41" s="1146"/>
      <c r="G41" s="1146"/>
      <c r="H41" s="1146"/>
      <c r="I41" s="1146"/>
      <c r="J41" s="1146"/>
    </row>
    <row r="42" spans="1:10">
      <c r="A42" s="1146"/>
      <c r="B42" s="1178">
        <v>1994</v>
      </c>
      <c r="C42" s="1179">
        <v>0.43562461216512577</v>
      </c>
      <c r="D42" s="1158">
        <v>0.83895374527118727</v>
      </c>
      <c r="E42" s="1179">
        <v>0.809165378291552</v>
      </c>
      <c r="F42" s="1146"/>
      <c r="G42" s="1146"/>
      <c r="H42" s="1146"/>
      <c r="I42" s="1146"/>
      <c r="J42" s="1146"/>
    </row>
    <row r="43" spans="1:10">
      <c r="A43" s="1146"/>
      <c r="B43" s="1178">
        <v>1995</v>
      </c>
      <c r="C43" s="1179">
        <v>0.80109381405599189</v>
      </c>
      <c r="D43" s="1158">
        <v>0.81374462303023798</v>
      </c>
      <c r="E43" s="1179">
        <v>0.78485134542684132</v>
      </c>
      <c r="F43" s="1146"/>
      <c r="G43" s="1146"/>
      <c r="H43" s="1146"/>
      <c r="I43" s="1146"/>
      <c r="J43" s="1146"/>
    </row>
    <row r="44" spans="1:10">
      <c r="A44" s="1146"/>
      <c r="B44" s="1178">
        <v>1996</v>
      </c>
      <c r="C44" s="1179">
        <v>0.88249690258459546</v>
      </c>
      <c r="D44" s="1158">
        <v>0.8172159283686028</v>
      </c>
      <c r="E44" s="1179">
        <v>0.78819939663123229</v>
      </c>
      <c r="F44" s="1146"/>
      <c r="G44" s="1146"/>
      <c r="H44" s="1146"/>
      <c r="I44" s="1146"/>
      <c r="J44" s="1146"/>
    </row>
    <row r="45" spans="1:10">
      <c r="A45" s="1146"/>
      <c r="B45" s="1178">
        <v>1997</v>
      </c>
      <c r="C45" s="1179">
        <v>0.82789091936013604</v>
      </c>
      <c r="D45" s="1158">
        <v>0.82338978151651021</v>
      </c>
      <c r="E45" s="1179">
        <v>0.79415403745154134</v>
      </c>
      <c r="F45" s="1146"/>
      <c r="G45" s="1146"/>
      <c r="H45" s="1146"/>
      <c r="I45" s="1146"/>
      <c r="J45" s="1146"/>
    </row>
    <row r="46" spans="1:10">
      <c r="A46" s="1146"/>
      <c r="B46" s="1178">
        <v>1998</v>
      </c>
      <c r="C46" s="1179">
        <v>0.58895233750037246</v>
      </c>
      <c r="D46" s="1158">
        <v>0.79622412375178175</v>
      </c>
      <c r="E46" s="1179">
        <v>0.7679529389218126</v>
      </c>
      <c r="F46" s="1146"/>
      <c r="G46" s="1146"/>
      <c r="H46" s="1146"/>
      <c r="I46" s="1146"/>
      <c r="J46" s="1146"/>
    </row>
    <row r="47" spans="1:10">
      <c r="A47" s="1146"/>
      <c r="B47" s="1178">
        <v>1999</v>
      </c>
      <c r="C47" s="1179">
        <v>0.87620615953796566</v>
      </c>
      <c r="D47" s="1158">
        <v>0.81792470226917668</v>
      </c>
      <c r="E47" s="1179">
        <v>0.78888300440414438</v>
      </c>
      <c r="F47" s="1146"/>
      <c r="G47" s="1146"/>
      <c r="H47" s="1146"/>
      <c r="I47" s="1146"/>
      <c r="J47" s="1146"/>
    </row>
    <row r="48" spans="1:10">
      <c r="A48" s="1146"/>
      <c r="B48" s="1178">
        <v>2000</v>
      </c>
      <c r="C48" s="1179">
        <v>0.88249690258459546</v>
      </c>
      <c r="D48" s="1158">
        <v>0.81828853738608343</v>
      </c>
      <c r="E48" s="1179">
        <v>0.78923392098526346</v>
      </c>
      <c r="F48" s="1146"/>
      <c r="G48" s="1146"/>
      <c r="H48" s="1146"/>
      <c r="I48" s="1146"/>
      <c r="J48" s="1146"/>
    </row>
    <row r="49" spans="1:10">
      <c r="A49" s="1146"/>
      <c r="B49" s="1178">
        <v>2001</v>
      </c>
      <c r="C49" s="1179">
        <v>0.87866676925968878</v>
      </c>
      <c r="D49" s="1158">
        <v>0.77070352108990337</v>
      </c>
      <c r="E49" s="1179">
        <v>0.74333848523646429</v>
      </c>
      <c r="F49" s="1146"/>
      <c r="G49" s="1146"/>
      <c r="H49" s="1146"/>
      <c r="I49" s="1146"/>
      <c r="J49" s="1146"/>
    </row>
    <row r="50" spans="1:10">
      <c r="A50" s="1146"/>
      <c r="B50" s="1178">
        <v>2002</v>
      </c>
      <c r="C50" s="1179">
        <v>0.80049762208646036</v>
      </c>
      <c r="D50" s="1158">
        <v>0.7929973424873783</v>
      </c>
      <c r="E50" s="1179">
        <v>0.76484072958108074</v>
      </c>
      <c r="F50" s="1146"/>
      <c r="G50" s="1146"/>
      <c r="H50" s="1146"/>
      <c r="I50" s="1146"/>
      <c r="J50" s="1146"/>
    </row>
    <row r="51" spans="1:10">
      <c r="A51" s="1146"/>
      <c r="B51" s="1178">
        <v>2003</v>
      </c>
      <c r="C51" s="1179">
        <v>0.87183620021042252</v>
      </c>
      <c r="D51" s="1158">
        <v>0.7187587076182046</v>
      </c>
      <c r="E51" s="1179">
        <v>0.69323805374065561</v>
      </c>
      <c r="F51" s="1146"/>
      <c r="G51" s="1146"/>
      <c r="H51" s="1146"/>
      <c r="I51" s="1146"/>
      <c r="J51" s="1146"/>
    </row>
    <row r="52" spans="1:10">
      <c r="A52" s="1146"/>
      <c r="B52" s="1178">
        <v>2004</v>
      </c>
      <c r="C52" s="1179">
        <v>0.87183620021042252</v>
      </c>
      <c r="D52" s="1158">
        <v>0.78962941048811697</v>
      </c>
      <c r="E52" s="1179">
        <v>0.76159238128344997</v>
      </c>
      <c r="F52" s="1146"/>
      <c r="G52" s="1146"/>
      <c r="H52" s="1146"/>
      <c r="I52" s="1146"/>
      <c r="J52" s="1146"/>
    </row>
    <row r="53" spans="1:10">
      <c r="A53" s="1146"/>
      <c r="B53" s="1178">
        <v>2005</v>
      </c>
      <c r="C53" s="1179">
        <v>0.87183620021042252</v>
      </c>
      <c r="D53" s="1158">
        <v>0.78962941074353543</v>
      </c>
      <c r="E53" s="1179">
        <v>0.76159238152979936</v>
      </c>
      <c r="F53" s="1146"/>
      <c r="G53" s="1146"/>
      <c r="H53" s="1146"/>
      <c r="I53" s="1146"/>
      <c r="J53" s="1146"/>
    </row>
    <row r="54" spans="1:10">
      <c r="A54" s="1146"/>
      <c r="B54" s="1178">
        <v>2006</v>
      </c>
      <c r="C54" s="1179">
        <v>0.87183620021042252</v>
      </c>
      <c r="D54" s="1158">
        <v>0.78962941074353543</v>
      </c>
      <c r="E54" s="1179">
        <v>0.76159238152979936</v>
      </c>
      <c r="F54" s="1146"/>
      <c r="G54" s="1146"/>
      <c r="H54" s="1146"/>
      <c r="I54" s="1146"/>
      <c r="J54" s="1146"/>
    </row>
    <row r="55" spans="1:10">
      <c r="A55" s="1146"/>
      <c r="B55" s="1178">
        <v>2007</v>
      </c>
      <c r="C55" s="1179">
        <v>0.88249690258459546</v>
      </c>
      <c r="D55" s="1158">
        <v>0.72227063512141731</v>
      </c>
      <c r="E55" s="1179">
        <v>0.69662528475629515</v>
      </c>
      <c r="F55" s="1146"/>
      <c r="G55" s="1146"/>
      <c r="H55" s="1146"/>
      <c r="I55" s="1146"/>
      <c r="J55" s="1146"/>
    </row>
    <row r="56" spans="1:10" ht="5.25" customHeight="1">
      <c r="A56" s="1146"/>
      <c r="B56" s="1146"/>
      <c r="C56" s="1167"/>
      <c r="D56" s="1180"/>
      <c r="E56" s="1167"/>
      <c r="F56" s="1146"/>
      <c r="G56" s="1146"/>
      <c r="H56" s="1146"/>
      <c r="I56" s="1146"/>
      <c r="J56" s="1146"/>
    </row>
    <row r="57" spans="1:10">
      <c r="A57" s="1146" t="s">
        <v>367</v>
      </c>
      <c r="B57" s="1146"/>
      <c r="C57" s="1181" t="s">
        <v>368</v>
      </c>
      <c r="D57" s="1181" t="s">
        <v>369</v>
      </c>
      <c r="E57" s="1181" t="s">
        <v>370</v>
      </c>
      <c r="F57" s="1146"/>
      <c r="G57" s="1146"/>
      <c r="H57" s="1146"/>
      <c r="I57" s="1146"/>
      <c r="J57" s="1146"/>
    </row>
    <row r="58" spans="1:10">
      <c r="A58" s="1146"/>
      <c r="B58" s="1178" t="s">
        <v>373</v>
      </c>
      <c r="C58" s="1160">
        <f t="array" ref="C58:E58">ASA!B334:D334</f>
        <v>0.27421329785268672</v>
      </c>
      <c r="D58" s="1160">
        <v>0.89101960354026921</v>
      </c>
      <c r="E58" s="1160">
        <v>1</v>
      </c>
      <c r="F58" s="1146"/>
      <c r="G58" s="1146"/>
      <c r="H58" s="1146"/>
      <c r="I58" s="1146"/>
      <c r="J58" s="1146"/>
    </row>
    <row r="59" spans="1:10">
      <c r="A59" s="1146"/>
      <c r="B59" s="1178" t="s">
        <v>374</v>
      </c>
      <c r="C59" s="1160">
        <f t="array" ref="C59:E59">ASA!B335:D335</f>
        <v>0.48272265204077719</v>
      </c>
      <c r="D59" s="1160">
        <v>0.74683519148026789</v>
      </c>
      <c r="E59" s="1160">
        <v>1</v>
      </c>
      <c r="F59" s="1146"/>
      <c r="G59" s="1146"/>
      <c r="H59" s="1146"/>
      <c r="I59" s="1146"/>
      <c r="J59" s="1146"/>
    </row>
    <row r="60" spans="1:10">
      <c r="A60" s="1151"/>
      <c r="B60" s="1151"/>
      <c r="C60" s="1151"/>
      <c r="D60" s="1151"/>
      <c r="E60" s="1151"/>
      <c r="F60" s="1151"/>
      <c r="G60" s="1151"/>
      <c r="H60" s="1151"/>
      <c r="I60" s="1151"/>
      <c r="J60" s="1151"/>
    </row>
  </sheetData>
  <phoneticPr fontId="49" type="noConversion"/>
  <pageMargins left="0.75" right="0.75" top="1" bottom="1" header="0.5" footer="0.5"/>
  <pageSetup scale="83"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DB487"/>
  <sheetViews>
    <sheetView tabSelected="1" topLeftCell="O247" workbookViewId="0">
      <selection activeCell="AF264" sqref="AF264"/>
    </sheetView>
  </sheetViews>
  <sheetFormatPr baseColWidth="10" defaultColWidth="9.140625" defaultRowHeight="12" outlineLevelRow="1" x14ac:dyDescent="0"/>
  <cols>
    <col min="1" max="1" width="7.42578125" style="25" customWidth="1"/>
    <col min="2" max="2" width="12.7109375" style="25" customWidth="1"/>
    <col min="3" max="3" width="9" style="25" customWidth="1"/>
    <col min="4" max="5" width="8.7109375" style="25" customWidth="1"/>
    <col min="6" max="6" width="7.7109375" style="25" customWidth="1"/>
    <col min="7" max="8" width="8.28515625" style="25" customWidth="1"/>
    <col min="9" max="9" width="10.85546875" style="25" customWidth="1"/>
    <col min="10" max="10" width="2.5703125" style="124" customWidth="1"/>
    <col min="11" max="11" width="8.42578125" style="25" customWidth="1"/>
    <col min="12" max="12" width="11.140625" style="25" customWidth="1"/>
    <col min="13" max="20" width="7.7109375" style="25" customWidth="1"/>
    <col min="21" max="21" width="2.140625" style="124" customWidth="1"/>
    <col min="22" max="22" width="6.42578125" style="25" customWidth="1"/>
    <col min="23" max="23" width="12.85546875" style="25" customWidth="1"/>
    <col min="24" max="24" width="10.28515625" style="25" customWidth="1"/>
    <col min="25" max="27" width="8.7109375" style="25" customWidth="1"/>
    <col min="28" max="28" width="8.28515625" style="25" customWidth="1"/>
    <col min="29" max="29" width="7.85546875" style="25" customWidth="1"/>
    <col min="30" max="30" width="7.7109375" style="25" customWidth="1"/>
    <col min="31" max="31" width="11" style="25" customWidth="1"/>
    <col min="32" max="32" width="7.5703125" style="25" customWidth="1"/>
    <col min="33" max="33" width="23.5703125" style="25" customWidth="1"/>
    <col min="34" max="34" width="9.7109375" style="25" customWidth="1"/>
    <col min="35" max="35" width="9.140625" style="25"/>
    <col min="36" max="36" width="9.7109375" style="25" customWidth="1"/>
    <col min="37" max="16384" width="9.140625" style="25"/>
  </cols>
  <sheetData>
    <row r="1" spans="1:30" s="23" customFormat="1" ht="17">
      <c r="A1" s="22" t="s">
        <v>554</v>
      </c>
      <c r="J1" s="24"/>
      <c r="L1" s="25"/>
      <c r="M1" s="25"/>
      <c r="N1" s="25"/>
      <c r="O1" s="25"/>
      <c r="P1" s="25"/>
      <c r="Q1" s="25"/>
      <c r="R1" s="25"/>
      <c r="S1" s="25"/>
      <c r="T1" s="25"/>
      <c r="U1" s="25"/>
      <c r="V1" s="25"/>
      <c r="Y1" s="668" t="str">
        <f ca="1">CELL("filename",A1)</f>
        <v>NWCLM04072996:Users:eric.ward:Documents:NCEAS-covariation:data:herring:[PWS_ASA_2014_FINAL.xlsm]ASA</v>
      </c>
    </row>
    <row r="2" spans="1:30" s="23" customFormat="1" ht="13">
      <c r="B2" s="736">
        <f ca="1">NOW()</f>
        <v>42284.847934259262</v>
      </c>
      <c r="C2" s="737">
        <f ca="1">NOW()</f>
        <v>42284.847934259262</v>
      </c>
      <c r="H2" s="25"/>
      <c r="I2" s="25"/>
      <c r="J2" s="26"/>
      <c r="K2" s="27"/>
      <c r="L2" s="28"/>
      <c r="N2" s="28"/>
      <c r="O2" s="23" t="s">
        <v>9</v>
      </c>
      <c r="Q2" s="23" t="s">
        <v>10</v>
      </c>
      <c r="U2" s="25"/>
      <c r="V2" s="29">
        <v>0.75</v>
      </c>
    </row>
    <row r="3" spans="1:30" s="23" customFormat="1" ht="8.5" customHeight="1" thickBot="1">
      <c r="H3" s="25"/>
      <c r="I3" s="25"/>
      <c r="J3" s="30"/>
      <c r="K3" s="27"/>
      <c r="L3" s="25"/>
      <c r="M3" s="25"/>
      <c r="N3" s="27"/>
      <c r="O3" s="27"/>
      <c r="P3" s="27"/>
      <c r="U3" s="25"/>
    </row>
    <row r="4" spans="1:30" s="23" customFormat="1" ht="14" thickTop="1" thickBot="1">
      <c r="A4" s="31" t="s">
        <v>11</v>
      </c>
      <c r="B4" s="32"/>
      <c r="C4" s="32"/>
      <c r="D4" s="32"/>
      <c r="E4" s="32"/>
      <c r="F4" s="32"/>
      <c r="G4" s="32"/>
      <c r="H4" s="33"/>
      <c r="I4" s="33"/>
      <c r="J4" s="33"/>
      <c r="K4" s="32"/>
      <c r="L4" s="33"/>
      <c r="M4" s="33"/>
      <c r="N4" s="33"/>
      <c r="O4" s="32"/>
      <c r="P4" s="32"/>
      <c r="Q4" s="32"/>
      <c r="R4" s="32"/>
      <c r="S4" s="32"/>
      <c r="T4" s="32"/>
      <c r="U4" s="32"/>
      <c r="V4" s="32"/>
      <c r="W4" s="33"/>
      <c r="X4" s="33"/>
      <c r="Y4" s="33"/>
      <c r="Z4" s="32"/>
      <c r="AA4" s="32"/>
      <c r="AB4" s="32"/>
      <c r="AC4" s="32"/>
      <c r="AD4" s="34"/>
    </row>
    <row r="5" spans="1:30" s="23" customFormat="1" ht="13" thickTop="1">
      <c r="A5" s="35"/>
      <c r="B5" s="36"/>
      <c r="C5" s="36"/>
      <c r="D5" s="36"/>
      <c r="E5" s="36"/>
      <c r="F5" s="36"/>
      <c r="G5" s="36"/>
      <c r="H5" s="37"/>
      <c r="I5" s="37"/>
      <c r="J5" s="37"/>
      <c r="K5" s="37"/>
      <c r="L5" s="37"/>
      <c r="M5" s="37"/>
      <c r="N5" s="37"/>
      <c r="O5" s="37"/>
      <c r="P5" s="37"/>
      <c r="Q5" s="37"/>
      <c r="R5" s="37"/>
      <c r="S5" s="37"/>
      <c r="T5" s="37"/>
      <c r="U5" s="37"/>
      <c r="V5" s="36"/>
      <c r="W5" s="37"/>
      <c r="X5" s="37"/>
      <c r="Y5" s="37"/>
      <c r="Z5" s="36"/>
      <c r="AA5" s="36"/>
      <c r="AB5" s="36"/>
      <c r="AC5" s="36"/>
      <c r="AD5" s="36"/>
    </row>
    <row r="6" spans="1:30" s="23" customFormat="1" ht="15">
      <c r="A6" s="38" t="s">
        <v>12</v>
      </c>
      <c r="B6" s="39"/>
      <c r="C6" s="39"/>
      <c r="D6" s="39"/>
      <c r="E6" s="39"/>
      <c r="F6" s="39"/>
      <c r="G6" s="39"/>
      <c r="H6" s="40"/>
      <c r="I6" s="30"/>
      <c r="J6" s="41"/>
      <c r="K6" s="140" t="s">
        <v>13</v>
      </c>
      <c r="L6" s="39"/>
      <c r="M6" s="39"/>
      <c r="N6" s="39"/>
      <c r="O6" s="39"/>
      <c r="P6" s="39"/>
      <c r="Q6" s="39"/>
      <c r="R6" s="50"/>
      <c r="S6" s="520" t="s">
        <v>14</v>
      </c>
      <c r="T6" s="44"/>
      <c r="U6" s="45"/>
      <c r="V6" s="46"/>
      <c r="W6" s="46"/>
      <c r="X6" s="46"/>
      <c r="Y6" s="46"/>
      <c r="Z6" s="46"/>
      <c r="AA6" s="46"/>
      <c r="AB6" s="46"/>
      <c r="AC6" s="46"/>
      <c r="AD6" s="27"/>
    </row>
    <row r="7" spans="1:30" s="23" customFormat="1" ht="13" outlineLevel="1">
      <c r="A7" s="47"/>
      <c r="B7" s="48"/>
      <c r="C7" s="39"/>
      <c r="D7" s="39"/>
      <c r="E7" s="49" t="s">
        <v>0</v>
      </c>
      <c r="F7" s="39"/>
      <c r="G7" s="39"/>
      <c r="H7" s="50"/>
      <c r="I7" s="30"/>
      <c r="J7" s="45"/>
      <c r="K7" s="250"/>
      <c r="L7" s="27"/>
      <c r="M7" s="27"/>
      <c r="N7" s="27"/>
      <c r="O7" s="359" t="s">
        <v>0</v>
      </c>
      <c r="P7" s="27"/>
      <c r="Q7" s="27"/>
      <c r="R7" s="247"/>
      <c r="S7" s="521" t="s">
        <v>15</v>
      </c>
      <c r="T7" s="51"/>
      <c r="U7" s="45"/>
      <c r="V7" s="46"/>
      <c r="W7" s="52" t="s">
        <v>16</v>
      </c>
      <c r="X7" s="46"/>
      <c r="Y7" s="28"/>
      <c r="Z7" s="46"/>
      <c r="AA7" s="46"/>
      <c r="AB7" s="46"/>
      <c r="AC7" s="46"/>
      <c r="AD7" s="27"/>
    </row>
    <row r="8" spans="1:30" s="23" customFormat="1" ht="13" outlineLevel="1">
      <c r="A8" s="791" t="s">
        <v>17</v>
      </c>
      <c r="B8" s="896">
        <v>3</v>
      </c>
      <c r="C8" s="784">
        <v>4</v>
      </c>
      <c r="D8" s="784">
        <v>5</v>
      </c>
      <c r="E8" s="784">
        <v>6</v>
      </c>
      <c r="F8" s="784">
        <v>7</v>
      </c>
      <c r="G8" s="784">
        <v>8</v>
      </c>
      <c r="H8" s="897" t="s">
        <v>59</v>
      </c>
      <c r="I8" s="30"/>
      <c r="J8" s="45"/>
      <c r="K8" s="282" t="s">
        <v>17</v>
      </c>
      <c r="L8" s="772">
        <v>3</v>
      </c>
      <c r="M8" s="772">
        <v>4</v>
      </c>
      <c r="N8" s="772">
        <v>5</v>
      </c>
      <c r="O8" s="772">
        <v>6</v>
      </c>
      <c r="P8" s="772">
        <v>7</v>
      </c>
      <c r="Q8" s="772">
        <v>8</v>
      </c>
      <c r="R8" s="838" t="s">
        <v>59</v>
      </c>
      <c r="S8" s="522" t="s">
        <v>18</v>
      </c>
      <c r="T8" s="55" t="s">
        <v>19</v>
      </c>
      <c r="U8" s="45"/>
      <c r="V8" s="46"/>
      <c r="W8" s="46"/>
      <c r="X8" s="46" t="s">
        <v>20</v>
      </c>
      <c r="Y8" s="56" t="s">
        <v>22</v>
      </c>
      <c r="Z8" s="46"/>
      <c r="AA8" s="46"/>
      <c r="AB8" s="46"/>
      <c r="AC8" s="46"/>
      <c r="AD8" s="27"/>
    </row>
    <row r="9" spans="1:30" s="23" customFormat="1" ht="13" outlineLevel="1">
      <c r="A9" s="792">
        <v>1980</v>
      </c>
      <c r="B9" s="57">
        <v>78.791044776119406</v>
      </c>
      <c r="C9" s="57">
        <v>98.210796915167094</v>
      </c>
      <c r="D9" s="57">
        <v>106.06382978723404</v>
      </c>
      <c r="E9" s="57">
        <v>134.24900374544842</v>
      </c>
      <c r="F9" s="57">
        <v>149.63340850721318</v>
      </c>
      <c r="G9" s="57">
        <v>161.97310096332572</v>
      </c>
      <c r="H9" s="58">
        <v>171.70045119831079</v>
      </c>
      <c r="I9" s="30"/>
      <c r="J9" s="45"/>
      <c r="K9" s="788">
        <v>1980</v>
      </c>
      <c r="L9" s="65"/>
      <c r="M9" s="65"/>
      <c r="N9" s="65"/>
      <c r="O9" s="65"/>
      <c r="P9" s="65"/>
      <c r="Q9" s="65"/>
      <c r="R9" s="66"/>
      <c r="S9" s="244"/>
      <c r="T9" s="60"/>
      <c r="U9" s="45"/>
      <c r="V9" s="46"/>
      <c r="W9" s="46"/>
      <c r="X9" s="61" t="s">
        <v>21</v>
      </c>
      <c r="Y9" s="61" t="s">
        <v>168</v>
      </c>
      <c r="Z9" s="46"/>
      <c r="AA9" s="46"/>
      <c r="AB9" s="46"/>
      <c r="AC9" s="46"/>
      <c r="AD9" s="27"/>
    </row>
    <row r="10" spans="1:30" s="23" customFormat="1" ht="13" outlineLevel="1">
      <c r="A10" s="793">
        <v>1981</v>
      </c>
      <c r="B10" s="62">
        <v>69.048594651592978</v>
      </c>
      <c r="C10" s="63">
        <v>100.04651162790698</v>
      </c>
      <c r="D10" s="63">
        <v>111.54491017964072</v>
      </c>
      <c r="E10" s="63">
        <v>134.24900374544842</v>
      </c>
      <c r="F10" s="63">
        <v>149.63340850721318</v>
      </c>
      <c r="G10" s="63">
        <v>161.97310096332572</v>
      </c>
      <c r="H10" s="64">
        <v>171.70045119831079</v>
      </c>
      <c r="I10" s="30"/>
      <c r="J10" s="45"/>
      <c r="K10" s="789">
        <v>1981</v>
      </c>
      <c r="L10" s="65"/>
      <c r="M10" s="65"/>
      <c r="N10" s="65"/>
      <c r="O10" s="65"/>
      <c r="P10" s="65"/>
      <c r="Q10" s="65"/>
      <c r="R10" s="66"/>
      <c r="S10" s="46"/>
      <c r="T10" s="67"/>
      <c r="U10" s="45"/>
      <c r="V10" s="46"/>
      <c r="W10" s="46"/>
      <c r="X10" s="68" t="s">
        <v>23</v>
      </c>
      <c r="Y10" s="69" t="s">
        <v>24</v>
      </c>
      <c r="Z10" s="46"/>
      <c r="AA10" s="46"/>
      <c r="AB10" s="46"/>
      <c r="AC10" s="46"/>
      <c r="AD10" s="27"/>
    </row>
    <row r="11" spans="1:30" s="23" customFormat="1" ht="13" outlineLevel="1">
      <c r="A11" s="794">
        <v>1982</v>
      </c>
      <c r="B11" s="62">
        <v>60</v>
      </c>
      <c r="C11" s="63">
        <v>80</v>
      </c>
      <c r="D11" s="63">
        <v>115</v>
      </c>
      <c r="E11" s="63">
        <v>136</v>
      </c>
      <c r="F11" s="63">
        <v>136</v>
      </c>
      <c r="G11" s="63">
        <v>161.97310096332572</v>
      </c>
      <c r="H11" s="64">
        <v>171.70045119831079</v>
      </c>
      <c r="I11" s="30"/>
      <c r="J11" s="45"/>
      <c r="K11" s="790">
        <v>1982</v>
      </c>
      <c r="L11" s="65"/>
      <c r="M11" s="65"/>
      <c r="N11" s="65"/>
      <c r="O11" s="65"/>
      <c r="P11" s="65"/>
      <c r="Q11" s="65"/>
      <c r="R11" s="66"/>
      <c r="S11" s="46"/>
      <c r="T11" s="67"/>
      <c r="U11" s="45"/>
      <c r="V11" s="46"/>
      <c r="W11" s="46"/>
      <c r="X11" s="71" t="s">
        <v>25</v>
      </c>
      <c r="Y11" s="72" t="s">
        <v>26</v>
      </c>
      <c r="Z11" s="71"/>
      <c r="AA11" s="46"/>
      <c r="AB11" s="46"/>
      <c r="AC11" s="46"/>
      <c r="AD11" s="27"/>
    </row>
    <row r="12" spans="1:30" s="23" customFormat="1" ht="13" outlineLevel="1">
      <c r="A12" s="794">
        <v>1983</v>
      </c>
      <c r="B12" s="62">
        <v>84.49166666666666</v>
      </c>
      <c r="C12" s="63">
        <v>100.82022471910112</v>
      </c>
      <c r="D12" s="63">
        <v>125.77777777777777</v>
      </c>
      <c r="E12" s="63">
        <v>144</v>
      </c>
      <c r="F12" s="63">
        <v>153.80813953488371</v>
      </c>
      <c r="G12" s="63">
        <v>159.35714285714286</v>
      </c>
      <c r="H12" s="64">
        <v>171.70045119831079</v>
      </c>
      <c r="I12" s="30"/>
      <c r="J12" s="45"/>
      <c r="K12" s="790">
        <v>1983</v>
      </c>
      <c r="L12" s="65"/>
      <c r="M12" s="65"/>
      <c r="N12" s="65"/>
      <c r="O12" s="65"/>
      <c r="P12" s="65"/>
      <c r="Q12" s="65"/>
      <c r="R12" s="66"/>
      <c r="S12" s="46"/>
      <c r="T12" s="67"/>
      <c r="U12" s="45"/>
      <c r="V12" s="46"/>
      <c r="W12" s="46"/>
      <c r="X12" s="46"/>
      <c r="Y12" s="71"/>
      <c r="Z12" s="72" t="s">
        <v>27</v>
      </c>
      <c r="AA12" s="46"/>
      <c r="AB12" s="46"/>
      <c r="AC12" s="46"/>
      <c r="AD12" s="27"/>
    </row>
    <row r="13" spans="1:30" s="23" customFormat="1" ht="13" outlineLevel="1">
      <c r="A13" s="794">
        <v>1984</v>
      </c>
      <c r="B13" s="62">
        <v>73.161616161616166</v>
      </c>
      <c r="C13" s="63">
        <v>90.147595356550582</v>
      </c>
      <c r="D13" s="63">
        <v>107.28947368421052</v>
      </c>
      <c r="E13" s="63">
        <v>127.62068965517241</v>
      </c>
      <c r="F13" s="63">
        <v>152.28571428571428</v>
      </c>
      <c r="G13" s="63">
        <v>166.79166666666666</v>
      </c>
      <c r="H13" s="64">
        <v>172.96258897100518</v>
      </c>
      <c r="I13" s="30"/>
      <c r="J13" s="45"/>
      <c r="K13" s="790">
        <v>1984</v>
      </c>
      <c r="L13" s="65">
        <v>12685.349797979798</v>
      </c>
      <c r="M13" s="65">
        <v>15550.374908789387</v>
      </c>
      <c r="N13" s="65">
        <v>18441.695526315787</v>
      </c>
      <c r="O13" s="65">
        <v>21870.961724137931</v>
      </c>
      <c r="P13" s="65">
        <v>26031.211428571427</v>
      </c>
      <c r="Q13" s="65">
        <v>28477.930416666662</v>
      </c>
      <c r="R13" s="66">
        <v>29518.77988173944</v>
      </c>
      <c r="S13" s="46"/>
      <c r="T13" s="67"/>
      <c r="U13" s="45"/>
      <c r="V13" s="46"/>
      <c r="W13" s="46"/>
      <c r="X13" s="73" t="s">
        <v>28</v>
      </c>
      <c r="Y13" s="74" t="s">
        <v>29</v>
      </c>
      <c r="Z13" s="46"/>
      <c r="AA13" s="46"/>
      <c r="AB13" s="46"/>
      <c r="AC13" s="46"/>
      <c r="AD13" s="27"/>
    </row>
    <row r="14" spans="1:30" s="23" customFormat="1" ht="13" outlineLevel="1">
      <c r="A14" s="793">
        <v>1985</v>
      </c>
      <c r="B14" s="62">
        <v>82.222222222222229</v>
      </c>
      <c r="C14" s="63">
        <v>107</v>
      </c>
      <c r="D14" s="63">
        <v>124.32945091514144</v>
      </c>
      <c r="E14" s="63">
        <v>138.83544303797467</v>
      </c>
      <c r="F14" s="63">
        <v>159.47706422018348</v>
      </c>
      <c r="G14" s="63">
        <v>177.09333333333333</v>
      </c>
      <c r="H14" s="64">
        <v>185.28548952475168</v>
      </c>
      <c r="I14" s="30"/>
      <c r="J14" s="45"/>
      <c r="K14" s="789">
        <v>1985</v>
      </c>
      <c r="L14" s="65"/>
      <c r="M14" s="65"/>
      <c r="N14" s="65"/>
      <c r="O14" s="65"/>
      <c r="P14" s="65"/>
      <c r="Q14" s="65"/>
      <c r="R14" s="66"/>
      <c r="S14" s="46"/>
      <c r="T14" s="67"/>
      <c r="U14" s="45"/>
      <c r="V14" s="46"/>
      <c r="W14" s="46"/>
      <c r="X14" s="75" t="s">
        <v>30</v>
      </c>
      <c r="Y14" s="75" t="s">
        <v>31</v>
      </c>
      <c r="Z14" s="46"/>
      <c r="AA14" s="46"/>
      <c r="AB14" s="46"/>
      <c r="AC14" s="46"/>
      <c r="AD14" s="27"/>
    </row>
    <row r="15" spans="1:30" s="23" customFormat="1" ht="13" outlineLevel="1">
      <c r="A15" s="793">
        <v>1986</v>
      </c>
      <c r="B15" s="62">
        <v>86.201960113960112</v>
      </c>
      <c r="C15" s="63">
        <v>101.64430664492555</v>
      </c>
      <c r="D15" s="63">
        <v>126.21798347323383</v>
      </c>
      <c r="E15" s="63">
        <v>138.24825881325447</v>
      </c>
      <c r="F15" s="63">
        <v>156.2802369134823</v>
      </c>
      <c r="G15" s="63">
        <v>170.84580689549728</v>
      </c>
      <c r="H15" s="64">
        <v>189.49142479046029</v>
      </c>
      <c r="I15" s="30"/>
      <c r="J15" s="45"/>
      <c r="K15" s="789">
        <v>1986</v>
      </c>
      <c r="L15" s="65"/>
      <c r="M15" s="65"/>
      <c r="N15" s="65"/>
      <c r="O15" s="65"/>
      <c r="P15" s="65"/>
      <c r="Q15" s="65"/>
      <c r="R15" s="66"/>
      <c r="S15" s="46"/>
      <c r="T15" s="67"/>
      <c r="U15" s="45"/>
      <c r="V15" s="46"/>
      <c r="W15" s="46"/>
      <c r="X15" s="46"/>
      <c r="Y15" s="46"/>
      <c r="Z15" s="46"/>
      <c r="AA15" s="46"/>
      <c r="AB15" s="46"/>
      <c r="AC15" s="46"/>
      <c r="AD15" s="27"/>
    </row>
    <row r="16" spans="1:30" s="23" customFormat="1" ht="13" outlineLevel="1">
      <c r="A16" s="793">
        <v>1987</v>
      </c>
      <c r="B16" s="62">
        <v>76</v>
      </c>
      <c r="C16" s="63">
        <v>100</v>
      </c>
      <c r="D16" s="63">
        <v>121</v>
      </c>
      <c r="E16" s="63">
        <v>140</v>
      </c>
      <c r="F16" s="63">
        <v>155</v>
      </c>
      <c r="G16" s="63">
        <v>163</v>
      </c>
      <c r="H16" s="64">
        <v>188.52664049818793</v>
      </c>
      <c r="I16" s="30"/>
      <c r="J16" s="45"/>
      <c r="K16" s="789">
        <v>1987</v>
      </c>
      <c r="L16" s="65"/>
      <c r="M16" s="65"/>
      <c r="N16" s="65"/>
      <c r="O16" s="65"/>
      <c r="P16" s="65"/>
      <c r="Q16" s="65"/>
      <c r="R16" s="66"/>
      <c r="S16" s="46"/>
      <c r="T16" s="67"/>
      <c r="U16" s="45"/>
      <c r="V16" s="46"/>
      <c r="W16" s="46"/>
      <c r="X16" s="46"/>
      <c r="Y16" s="46"/>
      <c r="Z16" s="46"/>
      <c r="AA16" s="46"/>
      <c r="AB16" s="46"/>
      <c r="AC16" s="46"/>
      <c r="AD16" s="27"/>
    </row>
    <row r="17" spans="1:30" s="23" customFormat="1" ht="13" outlineLevel="1">
      <c r="A17" s="793">
        <v>1988</v>
      </c>
      <c r="B17" s="62">
        <v>58.712676056338026</v>
      </c>
      <c r="C17" s="63">
        <v>89.808855492204231</v>
      </c>
      <c r="D17" s="63">
        <v>107.61590909090908</v>
      </c>
      <c r="E17" s="63">
        <v>135.10236220472441</v>
      </c>
      <c r="F17" s="63">
        <v>151.62408759124088</v>
      </c>
      <c r="G17" s="63">
        <v>165.0033783269383</v>
      </c>
      <c r="H17" s="64">
        <v>190.44680314085559</v>
      </c>
      <c r="I17" s="30"/>
      <c r="J17" s="45"/>
      <c r="K17" s="789">
        <v>1988</v>
      </c>
      <c r="L17" s="65">
        <v>6922.6127316666671</v>
      </c>
      <c r="M17" s="65">
        <v>12273.183569888941</v>
      </c>
      <c r="N17" s="65">
        <v>15337.158097576354</v>
      </c>
      <c r="O17" s="65">
        <v>20066.620595702934</v>
      </c>
      <c r="P17" s="65">
        <v>22909.434846647557</v>
      </c>
      <c r="Q17" s="65">
        <v>25211.545399944407</v>
      </c>
      <c r="R17" s="66">
        <v>29589.473791907159</v>
      </c>
      <c r="S17" s="46"/>
      <c r="T17" s="67"/>
      <c r="U17" s="45"/>
      <c r="V17" s="46"/>
      <c r="W17" s="46"/>
      <c r="X17" s="46"/>
      <c r="Y17" s="46"/>
      <c r="Z17" s="46"/>
      <c r="AA17" s="46"/>
      <c r="AB17" s="46"/>
      <c r="AC17" s="46"/>
      <c r="AD17" s="27"/>
    </row>
    <row r="18" spans="1:30" s="23" customFormat="1" ht="13" outlineLevel="1">
      <c r="A18" s="794">
        <v>1989</v>
      </c>
      <c r="B18" s="62">
        <v>71.333333333333329</v>
      </c>
      <c r="C18" s="63">
        <v>88.365313653136525</v>
      </c>
      <c r="D18" s="63">
        <v>112.62408272181455</v>
      </c>
      <c r="E18" s="63">
        <v>131.84905660377359</v>
      </c>
      <c r="F18" s="63">
        <v>156.17094017094018</v>
      </c>
      <c r="G18" s="63">
        <v>170.18965517241378</v>
      </c>
      <c r="H18" s="64">
        <v>187.5594560117886</v>
      </c>
      <c r="I18" s="30"/>
      <c r="J18" s="45"/>
      <c r="K18" s="790">
        <v>1989</v>
      </c>
      <c r="L18" s="65">
        <v>10152.84</v>
      </c>
      <c r="M18" s="65">
        <v>12948.809889298891</v>
      </c>
      <c r="N18" s="65">
        <v>16931.129419613073</v>
      </c>
      <c r="O18" s="65">
        <v>20087.10113207547</v>
      </c>
      <c r="P18" s="65">
        <v>24079.781538461539</v>
      </c>
      <c r="Q18" s="65">
        <v>26381.093793103442</v>
      </c>
      <c r="R18" s="66">
        <v>29232.520298895215</v>
      </c>
      <c r="S18" s="46"/>
      <c r="T18" s="67"/>
      <c r="U18" s="45"/>
      <c r="V18" s="46"/>
      <c r="W18" s="46"/>
      <c r="X18" s="46"/>
      <c r="Y18" s="46"/>
      <c r="Z18" s="46"/>
      <c r="AA18" s="46"/>
      <c r="AB18" s="46"/>
      <c r="AC18" s="46"/>
      <c r="AD18" s="27"/>
    </row>
    <row r="19" spans="1:30" s="23" customFormat="1" ht="13" outlineLevel="1">
      <c r="A19" s="794">
        <v>1990</v>
      </c>
      <c r="B19" s="62">
        <v>45.5</v>
      </c>
      <c r="C19" s="63">
        <v>91</v>
      </c>
      <c r="D19" s="63">
        <v>113.88524590163934</v>
      </c>
      <c r="E19" s="63">
        <v>130.71195219123504</v>
      </c>
      <c r="F19" s="63">
        <v>142.42803030303045</v>
      </c>
      <c r="G19" s="63">
        <v>165.32142857142873</v>
      </c>
      <c r="H19" s="64">
        <v>183.18362165987105</v>
      </c>
      <c r="I19" s="30"/>
      <c r="J19" s="45"/>
      <c r="K19" s="790">
        <v>1990</v>
      </c>
      <c r="L19" s="65">
        <v>5226.68</v>
      </c>
      <c r="M19" s="65">
        <v>11752.29</v>
      </c>
      <c r="N19" s="65">
        <v>15034.491967213113</v>
      </c>
      <c r="O19" s="65">
        <v>17447.778183266928</v>
      </c>
      <c r="P19" s="65">
        <v>19128.098106060625</v>
      </c>
      <c r="Q19" s="65">
        <v>22411.469285714305</v>
      </c>
      <c r="R19" s="66">
        <v>24973.265018458704</v>
      </c>
      <c r="S19" s="46"/>
      <c r="T19" s="67"/>
      <c r="U19" s="45"/>
      <c r="V19" s="46"/>
      <c r="W19" s="46"/>
      <c r="X19" s="46"/>
      <c r="Y19" s="46"/>
      <c r="Z19" s="46"/>
      <c r="AA19" s="46"/>
      <c r="AB19" s="46"/>
      <c r="AC19" s="46"/>
      <c r="AD19" s="27"/>
    </row>
    <row r="20" spans="1:30" s="23" customFormat="1" ht="13" outlineLevel="1">
      <c r="A20" s="794">
        <v>1991</v>
      </c>
      <c r="B20" s="62">
        <v>65.870232558139534</v>
      </c>
      <c r="C20" s="63">
        <v>79.278106508875737</v>
      </c>
      <c r="D20" s="63">
        <v>119.04838709677419</v>
      </c>
      <c r="E20" s="63">
        <v>129.43685300207042</v>
      </c>
      <c r="F20" s="63">
        <v>141.54457831325306</v>
      </c>
      <c r="G20" s="63">
        <v>154.49596774193557</v>
      </c>
      <c r="H20" s="64">
        <v>176.50599457530808</v>
      </c>
      <c r="I20" s="30"/>
      <c r="J20" s="45"/>
      <c r="K20" s="790">
        <v>1991</v>
      </c>
      <c r="L20" s="65">
        <v>9978.2553860465123</v>
      </c>
      <c r="M20" s="65">
        <v>11868.497455621302</v>
      </c>
      <c r="N20" s="65">
        <v>17475.311612903224</v>
      </c>
      <c r="O20" s="65">
        <v>18939.877536231885</v>
      </c>
      <c r="P20" s="65">
        <v>20646.824650602412</v>
      </c>
      <c r="Q20" s="65">
        <v>22472.711532258076</v>
      </c>
      <c r="R20" s="66">
        <v>25575.68511522693</v>
      </c>
      <c r="S20" s="46"/>
      <c r="T20" s="67"/>
      <c r="U20" s="45"/>
      <c r="V20" s="46"/>
      <c r="W20" s="46"/>
      <c r="X20" s="46"/>
      <c r="Y20" s="46"/>
      <c r="Z20" s="46"/>
      <c r="AA20" s="46"/>
      <c r="AB20" s="46"/>
      <c r="AC20" s="46"/>
      <c r="AD20" s="27"/>
    </row>
    <row r="21" spans="1:30" s="23" customFormat="1" ht="13" outlineLevel="1">
      <c r="A21" s="794">
        <v>1992</v>
      </c>
      <c r="B21" s="62">
        <v>67.544926389656368</v>
      </c>
      <c r="C21" s="63">
        <v>87.874226447280591</v>
      </c>
      <c r="D21" s="63">
        <v>89.223710619044581</v>
      </c>
      <c r="E21" s="63">
        <v>116.16042211882223</v>
      </c>
      <c r="F21" s="63">
        <v>134.54758892648306</v>
      </c>
      <c r="G21" s="63">
        <v>143.86770244120493</v>
      </c>
      <c r="H21" s="64">
        <v>161.37176579353005</v>
      </c>
      <c r="I21" s="30"/>
      <c r="J21" s="45"/>
      <c r="K21" s="790">
        <v>1992</v>
      </c>
      <c r="L21" s="65">
        <v>9760.3250467808684</v>
      </c>
      <c r="M21" s="65">
        <v>12785.324895355352</v>
      </c>
      <c r="N21" s="65">
        <v>12986.128140113835</v>
      </c>
      <c r="O21" s="65">
        <v>16994.310811280749</v>
      </c>
      <c r="P21" s="65">
        <v>19730.321232260681</v>
      </c>
      <c r="Q21" s="65">
        <v>21117.154123251294</v>
      </c>
      <c r="R21" s="66">
        <v>23721.758750077272</v>
      </c>
      <c r="S21" s="46"/>
      <c r="T21" s="67"/>
      <c r="U21" s="45"/>
      <c r="V21" s="46"/>
      <c r="W21" s="46"/>
      <c r="X21" s="46"/>
      <c r="Y21" s="46"/>
      <c r="Z21" s="46"/>
      <c r="AA21" s="46"/>
      <c r="AB21" s="46"/>
      <c r="AC21" s="46"/>
      <c r="AD21" s="27"/>
    </row>
    <row r="22" spans="1:30" s="23" customFormat="1" ht="13" outlineLevel="1">
      <c r="A22" s="794">
        <v>1993</v>
      </c>
      <c r="B22" s="62">
        <v>59.910897998346002</v>
      </c>
      <c r="C22" s="63">
        <v>86.289640188150855</v>
      </c>
      <c r="D22" s="63">
        <v>101.21696320766394</v>
      </c>
      <c r="E22" s="63">
        <v>113.57075641636513</v>
      </c>
      <c r="F22" s="63">
        <v>128.03072980053841</v>
      </c>
      <c r="G22" s="63">
        <v>135.95607548249515</v>
      </c>
      <c r="H22" s="64">
        <v>144.33799107617648</v>
      </c>
      <c r="I22" s="30"/>
      <c r="J22" s="45"/>
      <c r="K22" s="790">
        <v>1993</v>
      </c>
      <c r="L22" s="65">
        <v>8485.475040478299</v>
      </c>
      <c r="M22" s="65">
        <v>12609.770350167397</v>
      </c>
      <c r="N22" s="65">
        <v>14943.645402761305</v>
      </c>
      <c r="O22" s="65">
        <v>16875.151121301871</v>
      </c>
      <c r="P22" s="65">
        <v>19135.956431026771</v>
      </c>
      <c r="Q22" s="65">
        <v>20375.077909547912</v>
      </c>
      <c r="R22" s="66">
        <v>21685.583729745456</v>
      </c>
      <c r="S22" s="46"/>
      <c r="T22" s="67"/>
      <c r="U22" s="76" t="s">
        <v>136</v>
      </c>
      <c r="V22" s="77" t="s">
        <v>33</v>
      </c>
      <c r="W22" s="46"/>
      <c r="X22" s="46"/>
      <c r="Y22" s="46"/>
      <c r="Z22" s="46"/>
      <c r="AA22" s="46"/>
      <c r="AB22" s="46"/>
      <c r="AC22" s="46"/>
      <c r="AD22" s="27"/>
    </row>
    <row r="23" spans="1:30" s="23" customFormat="1" ht="13" outlineLevel="1">
      <c r="A23" s="794">
        <v>1994</v>
      </c>
      <c r="B23" s="62">
        <v>64.967741935483872</v>
      </c>
      <c r="C23" s="63">
        <v>80.734042553191486</v>
      </c>
      <c r="D23" s="63">
        <v>102.50420168067227</v>
      </c>
      <c r="E23" s="63">
        <v>117.44521739130435</v>
      </c>
      <c r="F23" s="63">
        <v>125.4375</v>
      </c>
      <c r="G23" s="63">
        <v>153.73529411764707</v>
      </c>
      <c r="H23" s="64">
        <v>152.1008064516129</v>
      </c>
      <c r="I23" s="30"/>
      <c r="J23" s="45"/>
      <c r="K23" s="790">
        <v>1994</v>
      </c>
      <c r="L23" s="79">
        <f t="shared" ref="L23:R26" si="0">$T23+$S23*B23</f>
        <v>10089.410322580645</v>
      </c>
      <c r="M23" s="79">
        <f t="shared" si="0"/>
        <v>12997.346808510638</v>
      </c>
      <c r="N23" s="79">
        <f t="shared" si="0"/>
        <v>17012.634957983191</v>
      </c>
      <c r="O23" s="79">
        <f>$T23+$S23*E23</f>
        <v>19768.355895652174</v>
      </c>
      <c r="P23" s="79">
        <f t="shared" si="0"/>
        <v>21242.452499999999</v>
      </c>
      <c r="Q23" s="79">
        <f t="shared" si="0"/>
        <v>26461.697647058823</v>
      </c>
      <c r="R23" s="80">
        <f t="shared" si="0"/>
        <v>26160.232741935481</v>
      </c>
      <c r="S23" s="523">
        <v>184.44</v>
      </c>
      <c r="T23" s="81">
        <v>-1893.24</v>
      </c>
      <c r="U23" s="82" t="s">
        <v>32</v>
      </c>
      <c r="V23" s="83" t="s">
        <v>33</v>
      </c>
      <c r="W23" s="46"/>
      <c r="X23" s="46"/>
      <c r="Y23" s="46"/>
      <c r="Z23" s="46"/>
      <c r="AA23" s="46"/>
      <c r="AB23" s="46"/>
      <c r="AC23" s="46"/>
      <c r="AD23" s="27"/>
    </row>
    <row r="24" spans="1:30" s="23" customFormat="1" outlineLevel="1">
      <c r="A24" s="794">
        <v>1995</v>
      </c>
      <c r="B24" s="62">
        <v>76.354248733362653</v>
      </c>
      <c r="C24" s="63">
        <v>95.545196060360226</v>
      </c>
      <c r="D24" s="63">
        <v>111.93769840912306</v>
      </c>
      <c r="E24" s="63">
        <v>132.68180594743333</v>
      </c>
      <c r="F24" s="63">
        <v>143.9049745494211</v>
      </c>
      <c r="G24" s="63">
        <v>164.45907616068479</v>
      </c>
      <c r="H24" s="64">
        <v>170.59070420535807</v>
      </c>
      <c r="I24" s="30"/>
      <c r="J24" s="76"/>
      <c r="K24" s="790">
        <v>1995</v>
      </c>
      <c r="L24" s="79">
        <f t="shared" si="0"/>
        <v>11215.382189874772</v>
      </c>
      <c r="M24" s="79">
        <f t="shared" si="0"/>
        <v>14773.632519786532</v>
      </c>
      <c r="N24" s="79">
        <f t="shared" si="0"/>
        <v>17813.014885685097</v>
      </c>
      <c r="O24" s="79">
        <f t="shared" si="0"/>
        <v>21659.241246177411</v>
      </c>
      <c r="P24" s="79">
        <f t="shared" si="0"/>
        <v>23740.162146027855</v>
      </c>
      <c r="Q24" s="79">
        <f t="shared" si="0"/>
        <v>27551.158945358926</v>
      </c>
      <c r="R24" s="80">
        <f t="shared" si="0"/>
        <v>28688.04224460918</v>
      </c>
      <c r="S24" s="524">
        <v>185.412959</v>
      </c>
      <c r="T24" s="81">
        <v>-2941.6849999999999</v>
      </c>
      <c r="U24" s="76"/>
      <c r="V24" s="84" t="s">
        <v>33</v>
      </c>
      <c r="W24" s="63"/>
      <c r="X24" s="63"/>
      <c r="Y24" s="63"/>
      <c r="Z24" s="63"/>
      <c r="AA24" s="63"/>
      <c r="AB24" s="63"/>
      <c r="AC24" s="63"/>
      <c r="AD24" s="27"/>
    </row>
    <row r="25" spans="1:30" s="23" customFormat="1" ht="13" outlineLevel="1">
      <c r="A25" s="794">
        <v>1996</v>
      </c>
      <c r="B25" s="699">
        <v>78.930900474594338</v>
      </c>
      <c r="C25" s="700">
        <v>101.52527857994208</v>
      </c>
      <c r="D25" s="700">
        <v>119.15397007669947</v>
      </c>
      <c r="E25" s="700">
        <v>133.34892336294624</v>
      </c>
      <c r="F25" s="700">
        <v>149.43212107514134</v>
      </c>
      <c r="G25" s="700">
        <v>164.23461330272639</v>
      </c>
      <c r="H25" s="701">
        <v>200.02589382899387</v>
      </c>
      <c r="I25" s="30"/>
      <c r="J25" s="85"/>
      <c r="K25" s="790">
        <v>1996</v>
      </c>
      <c r="L25" s="79">
        <f t="shared" si="0"/>
        <v>13312.605863083223</v>
      </c>
      <c r="M25" s="79">
        <f t="shared" si="0"/>
        <v>17293.24498724061</v>
      </c>
      <c r="N25" s="79">
        <f t="shared" si="0"/>
        <v>20399.037886363782</v>
      </c>
      <c r="O25" s="79">
        <f t="shared" si="0"/>
        <v>22899.880624914153</v>
      </c>
      <c r="P25" s="79">
        <f t="shared" si="0"/>
        <v>25733.391056412573</v>
      </c>
      <c r="Q25" s="79">
        <f t="shared" si="0"/>
        <v>28341.26897283172</v>
      </c>
      <c r="R25" s="80">
        <f t="shared" si="0"/>
        <v>34646.915930772637</v>
      </c>
      <c r="S25" s="524">
        <v>176.17830000000001</v>
      </c>
      <c r="T25" s="81">
        <v>-593.30600000000004</v>
      </c>
      <c r="U25" s="76"/>
      <c r="V25" s="86" t="s">
        <v>33</v>
      </c>
      <c r="W25" s="63"/>
      <c r="X25" s="63"/>
      <c r="Y25" s="87"/>
      <c r="Z25" s="63"/>
      <c r="AA25" s="63"/>
      <c r="AB25" s="63"/>
      <c r="AC25" s="63"/>
      <c r="AD25" s="27"/>
    </row>
    <row r="26" spans="1:30" s="23" customFormat="1" ht="13" outlineLevel="1">
      <c r="A26" s="794">
        <v>1997</v>
      </c>
      <c r="B26" s="699">
        <v>78.305800075887248</v>
      </c>
      <c r="C26" s="700">
        <v>106.01907478194076</v>
      </c>
      <c r="D26" s="700">
        <v>129.00867214251898</v>
      </c>
      <c r="E26" s="700">
        <v>143.52213822291671</v>
      </c>
      <c r="F26" s="700">
        <v>152.97989869896384</v>
      </c>
      <c r="G26" s="700">
        <v>167.46312230080756</v>
      </c>
      <c r="H26" s="701">
        <v>200.60861702451047</v>
      </c>
      <c r="I26" s="30"/>
      <c r="J26" s="85"/>
      <c r="K26" s="790">
        <v>1997</v>
      </c>
      <c r="L26" s="79">
        <f t="shared" si="0"/>
        <v>15342.436872786662</v>
      </c>
      <c r="M26" s="79">
        <f t="shared" si="0"/>
        <v>20085.037286508305</v>
      </c>
      <c r="N26" s="79">
        <f t="shared" si="0"/>
        <v>24019.270072421412</v>
      </c>
      <c r="O26" s="79">
        <f t="shared" si="0"/>
        <v>26502.974036225958</v>
      </c>
      <c r="P26" s="79">
        <f t="shared" si="0"/>
        <v>28121.490044252379</v>
      </c>
      <c r="Q26" s="79">
        <f t="shared" si="0"/>
        <v>30600.018582459496</v>
      </c>
      <c r="R26" s="80">
        <f t="shared" si="0"/>
        <v>36272.2402400215</v>
      </c>
      <c r="S26" s="524">
        <v>171.131</v>
      </c>
      <c r="T26" s="81">
        <v>1941.8869999999999</v>
      </c>
      <c r="U26" s="76"/>
      <c r="V26" s="86"/>
      <c r="W26" s="63"/>
      <c r="X26" s="63"/>
      <c r="Y26" s="87"/>
      <c r="Z26" s="63"/>
      <c r="AA26" s="63"/>
      <c r="AB26" s="63"/>
      <c r="AC26" s="63"/>
      <c r="AD26" s="27"/>
    </row>
    <row r="27" spans="1:30" s="23" customFormat="1" ht="13" outlineLevel="1">
      <c r="A27" s="794">
        <v>1998</v>
      </c>
      <c r="B27" s="699">
        <v>77.387359451386558</v>
      </c>
      <c r="C27" s="700">
        <v>103.60124301695008</v>
      </c>
      <c r="D27" s="700">
        <v>126.10483518165569</v>
      </c>
      <c r="E27" s="700">
        <v>143.98366262057976</v>
      </c>
      <c r="F27" s="700">
        <v>155.01689802940871</v>
      </c>
      <c r="G27" s="700">
        <v>169.74072425832188</v>
      </c>
      <c r="H27" s="701">
        <v>215.09034426336137</v>
      </c>
      <c r="I27" s="30"/>
      <c r="J27" s="85"/>
      <c r="K27" s="790">
        <v>1998</v>
      </c>
      <c r="L27" s="90"/>
      <c r="M27" s="90"/>
      <c r="N27" s="90"/>
      <c r="O27" s="90"/>
      <c r="P27" s="90"/>
      <c r="Q27" s="90"/>
      <c r="R27" s="525"/>
      <c r="S27" s="88"/>
      <c r="T27" s="89"/>
      <c r="U27" s="85" t="s">
        <v>137</v>
      </c>
      <c r="V27" s="86" t="s">
        <v>33</v>
      </c>
      <c r="W27" s="63"/>
      <c r="X27" s="63"/>
      <c r="Y27" s="87"/>
      <c r="Z27" s="63"/>
      <c r="AA27" s="63"/>
      <c r="AB27" s="63"/>
      <c r="AC27" s="63"/>
      <c r="AD27" s="27"/>
    </row>
    <row r="28" spans="1:30" s="23" customFormat="1" ht="13" outlineLevel="1">
      <c r="A28" s="794">
        <v>1999</v>
      </c>
      <c r="B28" s="699">
        <v>79.087571730093927</v>
      </c>
      <c r="C28" s="700">
        <v>101.36296123470788</v>
      </c>
      <c r="D28" s="700">
        <v>123.62820795794471</v>
      </c>
      <c r="E28" s="700">
        <v>137.64068139686091</v>
      </c>
      <c r="F28" s="700">
        <v>150.13928957592609</v>
      </c>
      <c r="G28" s="700">
        <v>164.25126526591455</v>
      </c>
      <c r="H28" s="701">
        <v>193.1641412180262</v>
      </c>
      <c r="I28" s="30"/>
      <c r="J28" s="85"/>
      <c r="K28" s="790">
        <v>1999</v>
      </c>
      <c r="L28" s="90"/>
      <c r="M28" s="90"/>
      <c r="N28" s="90"/>
      <c r="O28" s="90"/>
      <c r="P28" s="90"/>
      <c r="Q28" s="90"/>
      <c r="R28" s="525"/>
      <c r="S28" s="88"/>
      <c r="T28" s="89"/>
      <c r="U28" s="85"/>
      <c r="V28" s="86"/>
      <c r="W28" s="63"/>
      <c r="X28" s="63"/>
      <c r="Y28" s="87"/>
      <c r="Z28" s="63"/>
      <c r="AA28" s="63"/>
      <c r="AB28" s="63"/>
      <c r="AC28" s="63"/>
      <c r="AD28" s="27"/>
    </row>
    <row r="29" spans="1:30" s="23" customFormat="1" ht="13" outlineLevel="1">
      <c r="A29" s="794">
        <v>2000</v>
      </c>
      <c r="B29" s="699">
        <v>82.538187473110099</v>
      </c>
      <c r="C29" s="700">
        <v>103.26438085811397</v>
      </c>
      <c r="D29" s="700">
        <v>124.48165289037486</v>
      </c>
      <c r="E29" s="700">
        <v>140.87423122483028</v>
      </c>
      <c r="F29" s="700">
        <v>148.76022217374202</v>
      </c>
      <c r="G29" s="700">
        <v>164.58910236351559</v>
      </c>
      <c r="H29" s="701">
        <v>198.14248272072857</v>
      </c>
      <c r="I29" s="23" t="s">
        <v>162</v>
      </c>
      <c r="J29" s="85"/>
      <c r="K29" s="790">
        <v>2000</v>
      </c>
      <c r="L29" s="91"/>
      <c r="M29" s="91"/>
      <c r="N29" s="91"/>
      <c r="O29" s="91"/>
      <c r="P29" s="91"/>
      <c r="Q29" s="91"/>
      <c r="R29" s="526"/>
      <c r="S29" s="63"/>
      <c r="T29" s="64"/>
      <c r="U29" s="85"/>
      <c r="V29" s="86" t="s">
        <v>33</v>
      </c>
      <c r="W29" s="63"/>
      <c r="X29" s="63"/>
      <c r="Y29" s="87"/>
      <c r="Z29" s="63"/>
      <c r="AA29" s="63"/>
      <c r="AB29" s="63"/>
      <c r="AC29" s="63"/>
      <c r="AD29" s="27"/>
    </row>
    <row r="30" spans="1:30" s="23" customFormat="1" ht="13" outlineLevel="1">
      <c r="A30" s="794">
        <v>2001</v>
      </c>
      <c r="B30" s="699">
        <v>78.961724609429524</v>
      </c>
      <c r="C30" s="700">
        <v>109.21319330103397</v>
      </c>
      <c r="D30" s="700">
        <v>133.25973142653038</v>
      </c>
      <c r="E30" s="700">
        <v>149.35970809978585</v>
      </c>
      <c r="F30" s="700">
        <v>159.18430249083147</v>
      </c>
      <c r="G30" s="700">
        <v>169.43112589774771</v>
      </c>
      <c r="H30" s="701">
        <v>204.66553198482251</v>
      </c>
      <c r="I30" s="23" t="s">
        <v>162</v>
      </c>
      <c r="J30" s="85" t="s">
        <v>151</v>
      </c>
      <c r="K30" s="790">
        <v>2001</v>
      </c>
      <c r="L30" s="91"/>
      <c r="M30" s="91"/>
      <c r="N30" s="91"/>
      <c r="O30" s="91"/>
      <c r="P30" s="91"/>
      <c r="Q30" s="91"/>
      <c r="R30" s="526"/>
      <c r="S30" s="63"/>
      <c r="T30" s="64"/>
      <c r="U30" s="85"/>
      <c r="V30" s="86"/>
      <c r="W30" s="63"/>
      <c r="X30" s="63"/>
      <c r="Y30" s="87"/>
      <c r="Z30" s="63"/>
      <c r="AA30" s="63"/>
      <c r="AB30" s="63"/>
      <c r="AC30" s="63"/>
      <c r="AD30" s="27"/>
    </row>
    <row r="31" spans="1:30" s="23" customFormat="1" ht="13" outlineLevel="1">
      <c r="A31" s="794">
        <v>2002</v>
      </c>
      <c r="B31" s="699">
        <v>57.95711054443251</v>
      </c>
      <c r="C31" s="700">
        <v>88.275250401434448</v>
      </c>
      <c r="D31" s="700">
        <v>116.05405076023864</v>
      </c>
      <c r="E31" s="700">
        <v>136.52169381957452</v>
      </c>
      <c r="F31" s="700">
        <v>158.72304417238959</v>
      </c>
      <c r="G31" s="700">
        <v>178.53404597786817</v>
      </c>
      <c r="H31" s="701">
        <v>213.08196686976191</v>
      </c>
      <c r="I31" s="23" t="s">
        <v>162</v>
      </c>
      <c r="J31" s="85"/>
      <c r="K31" s="790">
        <v>2002</v>
      </c>
      <c r="L31" s="91"/>
      <c r="M31" s="91"/>
      <c r="N31" s="91"/>
      <c r="O31" s="91"/>
      <c r="P31" s="91"/>
      <c r="Q31" s="91"/>
      <c r="R31" s="526"/>
      <c r="S31" s="63"/>
      <c r="T31" s="64"/>
      <c r="U31" s="85"/>
      <c r="V31" s="86"/>
      <c r="W31" s="63"/>
      <c r="X31" s="63"/>
      <c r="Y31" s="87"/>
      <c r="Z31" s="63"/>
      <c r="AA31" s="63"/>
      <c r="AB31" s="63"/>
      <c r="AC31" s="63"/>
      <c r="AD31" s="27"/>
    </row>
    <row r="32" spans="1:30" s="23" customFormat="1" ht="13" outlineLevel="1">
      <c r="A32" s="794">
        <v>2003</v>
      </c>
      <c r="B32" s="699">
        <v>60.515774640144514</v>
      </c>
      <c r="C32" s="700">
        <v>94.160594107812841</v>
      </c>
      <c r="D32" s="700">
        <v>116.73131531512375</v>
      </c>
      <c r="E32" s="700">
        <v>134.89125021969738</v>
      </c>
      <c r="F32" s="700">
        <v>162.36288270508066</v>
      </c>
      <c r="G32" s="700">
        <v>176.93184915327581</v>
      </c>
      <c r="H32" s="701">
        <v>202.29336082548272</v>
      </c>
      <c r="I32" s="23" t="s">
        <v>162</v>
      </c>
      <c r="J32" s="85"/>
      <c r="K32" s="790">
        <v>2003</v>
      </c>
      <c r="L32" s="91"/>
      <c r="M32" s="91"/>
      <c r="N32" s="91"/>
      <c r="O32" s="91"/>
      <c r="P32" s="91"/>
      <c r="Q32" s="91"/>
      <c r="R32" s="526"/>
      <c r="S32" s="63"/>
      <c r="T32" s="64"/>
      <c r="U32" s="85"/>
      <c r="V32" s="86"/>
      <c r="W32" s="63"/>
      <c r="X32" s="63"/>
      <c r="Y32" s="87"/>
      <c r="Z32" s="63"/>
      <c r="AA32" s="63"/>
      <c r="AB32" s="63"/>
      <c r="AC32" s="63"/>
      <c r="AD32" s="27"/>
    </row>
    <row r="33" spans="1:30" s="23" customFormat="1" ht="13" outlineLevel="1">
      <c r="A33" s="794">
        <v>2004</v>
      </c>
      <c r="B33" s="699">
        <v>57.436717419698113</v>
      </c>
      <c r="C33" s="700">
        <v>98.835047237498472</v>
      </c>
      <c r="D33" s="700">
        <v>116.49868458197723</v>
      </c>
      <c r="E33" s="700">
        <v>133.38365539951747</v>
      </c>
      <c r="F33" s="700">
        <v>155.42432891027519</v>
      </c>
      <c r="G33" s="700">
        <v>166.18812746301128</v>
      </c>
      <c r="H33" s="701">
        <v>206.564137283728</v>
      </c>
      <c r="I33" s="23" t="s">
        <v>162</v>
      </c>
      <c r="J33" s="85"/>
      <c r="K33" s="298">
        <v>2004</v>
      </c>
      <c r="L33" s="91"/>
      <c r="M33" s="899"/>
      <c r="N33" s="91"/>
      <c r="O33" s="91"/>
      <c r="P33" s="91"/>
      <c r="Q33" s="91"/>
      <c r="R33" s="526"/>
      <c r="S33" s="63"/>
      <c r="T33" s="64"/>
      <c r="U33" s="85"/>
      <c r="V33" s="86"/>
      <c r="W33" s="63"/>
      <c r="X33" s="63"/>
      <c r="Y33" s="87"/>
      <c r="Z33" s="63"/>
      <c r="AA33" s="63"/>
      <c r="AB33" s="63"/>
      <c r="AC33" s="63"/>
      <c r="AD33" s="27"/>
    </row>
    <row r="34" spans="1:30" s="23" customFormat="1" ht="13" outlineLevel="1">
      <c r="A34" s="794">
        <v>2005</v>
      </c>
      <c r="B34" s="518">
        <v>53.051967675284061</v>
      </c>
      <c r="C34" s="519">
        <v>83.833497194484025</v>
      </c>
      <c r="D34" s="519">
        <v>107.70675663932765</v>
      </c>
      <c r="E34" s="519">
        <v>125.67236516161201</v>
      </c>
      <c r="F34" s="519">
        <v>139.78779286250986</v>
      </c>
      <c r="G34" s="519">
        <v>154.79431502360032</v>
      </c>
      <c r="H34" s="512">
        <v>183.98852269617646</v>
      </c>
      <c r="I34" s="513" t="s">
        <v>162</v>
      </c>
      <c r="J34" s="85"/>
      <c r="K34" s="298">
        <v>2005</v>
      </c>
      <c r="L34" s="91"/>
      <c r="M34" s="899"/>
      <c r="N34" s="91"/>
      <c r="O34" s="91"/>
      <c r="P34" s="91"/>
      <c r="Q34" s="91"/>
      <c r="R34" s="526"/>
      <c r="S34" s="63"/>
      <c r="T34" s="64"/>
      <c r="U34" s="85"/>
      <c r="V34" s="86"/>
      <c r="W34" s="63"/>
      <c r="X34" s="63"/>
      <c r="Y34" s="87"/>
      <c r="Z34" s="63"/>
      <c r="AA34" s="63"/>
      <c r="AB34" s="63"/>
      <c r="AC34" s="63"/>
      <c r="AD34" s="27"/>
    </row>
    <row r="35" spans="1:30" s="23" customFormat="1" ht="13" outlineLevel="1">
      <c r="A35" s="794">
        <v>2006</v>
      </c>
      <c r="B35" s="699">
        <v>89.137652387144911</v>
      </c>
      <c r="C35" s="700">
        <v>86.705457189647447</v>
      </c>
      <c r="D35" s="700">
        <v>103.37817567963933</v>
      </c>
      <c r="E35" s="700">
        <v>120.7009949629433</v>
      </c>
      <c r="F35" s="700">
        <v>138.49436644650081</v>
      </c>
      <c r="G35" s="700">
        <v>145.87234579779653</v>
      </c>
      <c r="H35" s="701">
        <v>185.75095354471497</v>
      </c>
      <c r="I35" s="513" t="s">
        <v>162</v>
      </c>
      <c r="J35" s="85"/>
      <c r="K35" s="298">
        <v>2006</v>
      </c>
      <c r="L35" s="91"/>
      <c r="M35" s="91"/>
      <c r="N35" s="91"/>
      <c r="O35" s="91"/>
      <c r="P35" s="91"/>
      <c r="Q35" s="91"/>
      <c r="R35" s="526"/>
      <c r="S35" s="63"/>
      <c r="T35" s="64"/>
      <c r="U35" s="85"/>
      <c r="V35" s="86"/>
      <c r="W35" s="63"/>
      <c r="X35" s="63"/>
      <c r="Y35" s="87"/>
      <c r="Z35" s="63"/>
      <c r="AA35" s="63"/>
      <c r="AB35" s="63"/>
      <c r="AC35" s="63"/>
      <c r="AD35" s="27"/>
    </row>
    <row r="36" spans="1:30" s="23" customFormat="1" ht="13" outlineLevel="1">
      <c r="A36" s="794">
        <v>2007</v>
      </c>
      <c r="B36" s="702">
        <v>67.300235477430533</v>
      </c>
      <c r="C36" s="703">
        <v>101.29659681440728</v>
      </c>
      <c r="D36" s="703">
        <v>120.37189860784456</v>
      </c>
      <c r="E36" s="703">
        <v>129.79802858396815</v>
      </c>
      <c r="F36" s="703">
        <v>152.56839592921165</v>
      </c>
      <c r="G36" s="703">
        <v>162.11209616901712</v>
      </c>
      <c r="H36" s="704">
        <v>185.85688775914966</v>
      </c>
      <c r="I36" s="513" t="s">
        <v>162</v>
      </c>
      <c r="J36" s="85"/>
      <c r="K36" s="298">
        <v>2007</v>
      </c>
      <c r="L36" s="91"/>
      <c r="M36" s="91"/>
      <c r="N36" s="91"/>
      <c r="O36" s="91"/>
      <c r="P36" s="91"/>
      <c r="Q36" s="91"/>
      <c r="R36" s="526"/>
      <c r="S36" s="63"/>
      <c r="T36" s="64"/>
      <c r="U36" s="85"/>
      <c r="V36" s="86"/>
      <c r="W36" s="63"/>
      <c r="X36" s="63"/>
      <c r="Y36" s="87"/>
      <c r="Z36" s="63"/>
      <c r="AA36" s="63"/>
      <c r="AB36" s="63"/>
      <c r="AC36" s="63"/>
      <c r="AD36" s="27"/>
    </row>
    <row r="37" spans="1:30" s="23" customFormat="1" ht="13" outlineLevel="1">
      <c r="A37" s="794">
        <v>2008</v>
      </c>
      <c r="B37" s="702">
        <v>66.054719781418399</v>
      </c>
      <c r="C37" s="703">
        <v>102.35419583663494</v>
      </c>
      <c r="D37" s="703">
        <v>128.67440750238799</v>
      </c>
      <c r="E37" s="703">
        <v>147.11364111691694</v>
      </c>
      <c r="F37" s="703">
        <v>160.84245201584125</v>
      </c>
      <c r="G37" s="703">
        <v>180.09072137920248</v>
      </c>
      <c r="H37" s="704">
        <v>214.95321423914908</v>
      </c>
      <c r="I37" s="513" t="s">
        <v>162</v>
      </c>
      <c r="J37" s="85"/>
      <c r="K37" s="298">
        <v>2008</v>
      </c>
      <c r="L37" s="91"/>
      <c r="M37" s="91"/>
      <c r="N37" s="91"/>
      <c r="O37" s="91"/>
      <c r="P37" s="91"/>
      <c r="Q37" s="91"/>
      <c r="R37" s="526"/>
      <c r="S37" s="63"/>
      <c r="T37" s="64"/>
      <c r="U37" s="85"/>
      <c r="V37" s="86"/>
      <c r="W37" s="63"/>
      <c r="X37" s="63"/>
      <c r="Y37" s="87"/>
      <c r="Z37" s="63"/>
      <c r="AA37" s="63"/>
      <c r="AB37" s="63"/>
      <c r="AC37" s="63"/>
      <c r="AD37" s="27"/>
    </row>
    <row r="38" spans="1:30" s="23" customFormat="1" ht="13" outlineLevel="1">
      <c r="A38" s="794">
        <v>2009</v>
      </c>
      <c r="B38" s="702">
        <v>63.798055253461563</v>
      </c>
      <c r="C38" s="703">
        <v>88.91635377636166</v>
      </c>
      <c r="D38" s="703">
        <v>115.05644145080205</v>
      </c>
      <c r="E38" s="703">
        <v>134.75293761456905</v>
      </c>
      <c r="F38" s="703">
        <v>157.10426353964223</v>
      </c>
      <c r="G38" s="703">
        <v>178.35815059923809</v>
      </c>
      <c r="H38" s="704">
        <v>214.62385722465709</v>
      </c>
      <c r="I38" s="513" t="s">
        <v>162</v>
      </c>
      <c r="J38" s="85"/>
      <c r="K38" s="298">
        <v>2009</v>
      </c>
      <c r="L38" s="91"/>
      <c r="M38" s="91"/>
      <c r="N38" s="91"/>
      <c r="O38" s="91"/>
      <c r="P38" s="91"/>
      <c r="Q38" s="91"/>
      <c r="R38" s="526"/>
      <c r="S38" s="63"/>
      <c r="T38" s="64"/>
      <c r="U38" s="85"/>
      <c r="V38" s="86"/>
      <c r="W38" s="63"/>
      <c r="X38" s="63"/>
      <c r="Y38" s="87"/>
      <c r="Z38" s="63"/>
      <c r="AA38" s="63"/>
      <c r="AB38" s="63"/>
      <c r="AC38" s="63"/>
      <c r="AD38" s="27"/>
    </row>
    <row r="39" spans="1:30" s="23" customFormat="1" ht="13" outlineLevel="1">
      <c r="A39" s="794">
        <v>2010</v>
      </c>
      <c r="B39" s="702">
        <v>68.182983591334803</v>
      </c>
      <c r="C39" s="703">
        <v>92.957563490356563</v>
      </c>
      <c r="D39" s="703">
        <v>117.03013635199383</v>
      </c>
      <c r="E39" s="703">
        <v>140.11073668957329</v>
      </c>
      <c r="F39" s="703">
        <v>165.33761501847721</v>
      </c>
      <c r="G39" s="703">
        <v>186.24715655218151</v>
      </c>
      <c r="H39" s="704">
        <v>223.41463553489805</v>
      </c>
      <c r="I39" s="513" t="s">
        <v>162</v>
      </c>
      <c r="J39" s="85"/>
      <c r="K39" s="298">
        <v>2010</v>
      </c>
      <c r="L39" s="91"/>
      <c r="M39" s="91"/>
      <c r="N39" s="91"/>
      <c r="O39" s="91"/>
      <c r="P39" s="91"/>
      <c r="Q39" s="91"/>
      <c r="R39" s="526"/>
      <c r="S39" s="63"/>
      <c r="T39" s="64"/>
      <c r="U39" s="85"/>
      <c r="V39" s="86"/>
      <c r="W39" s="63"/>
      <c r="X39" s="63"/>
      <c r="Y39" s="87"/>
      <c r="Z39" s="63"/>
      <c r="AA39" s="63"/>
      <c r="AB39" s="63"/>
      <c r="AC39" s="63"/>
      <c r="AD39" s="27"/>
    </row>
    <row r="40" spans="1:30" s="23" customFormat="1" ht="13" outlineLevel="1">
      <c r="A40" s="794">
        <v>2011</v>
      </c>
      <c r="B40" s="702">
        <v>63.713320813155434</v>
      </c>
      <c r="C40" s="703">
        <v>82.683195664472507</v>
      </c>
      <c r="D40" s="703">
        <v>108.74709849102128</v>
      </c>
      <c r="E40" s="703">
        <v>131.59520482101487</v>
      </c>
      <c r="F40" s="703">
        <v>150.61844274056551</v>
      </c>
      <c r="G40" s="703">
        <v>158.63498496456975</v>
      </c>
      <c r="H40" s="704">
        <v>201.00419367455657</v>
      </c>
      <c r="I40" s="513" t="s">
        <v>162</v>
      </c>
      <c r="J40" s="85"/>
      <c r="K40" s="298">
        <v>2011</v>
      </c>
      <c r="L40" s="91"/>
      <c r="M40" s="91"/>
      <c r="N40" s="91"/>
      <c r="O40" s="91"/>
      <c r="P40" s="91"/>
      <c r="Q40" s="91"/>
      <c r="R40" s="526"/>
      <c r="S40" s="63"/>
      <c r="T40" s="64"/>
      <c r="U40" s="85"/>
      <c r="V40" s="86"/>
      <c r="W40" s="63"/>
      <c r="X40" s="63"/>
      <c r="Y40" s="87"/>
      <c r="Z40" s="63"/>
      <c r="AA40" s="63"/>
      <c r="AB40" s="63"/>
      <c r="AC40" s="63"/>
      <c r="AD40" s="27"/>
    </row>
    <row r="41" spans="1:30" s="23" customFormat="1" ht="13" outlineLevel="1">
      <c r="A41" s="794">
        <v>2012</v>
      </c>
      <c r="B41" s="702">
        <v>63.23463530221818</v>
      </c>
      <c r="C41" s="703">
        <v>85.752090555791384</v>
      </c>
      <c r="D41" s="703">
        <v>107.09739342735428</v>
      </c>
      <c r="E41" s="703">
        <v>132.38172875057595</v>
      </c>
      <c r="F41" s="703">
        <v>151.05787526898123</v>
      </c>
      <c r="G41" s="703">
        <v>166.1206870286976</v>
      </c>
      <c r="H41" s="704">
        <v>209.26148112590695</v>
      </c>
      <c r="I41" s="513" t="s">
        <v>162</v>
      </c>
      <c r="J41" s="85"/>
      <c r="K41" s="298">
        <v>2012</v>
      </c>
      <c r="L41" s="91"/>
      <c r="M41" s="91"/>
      <c r="N41" s="91"/>
      <c r="O41" s="91"/>
      <c r="P41" s="91"/>
      <c r="Q41" s="91"/>
      <c r="R41" s="526"/>
      <c r="S41" s="63"/>
      <c r="T41" s="64"/>
      <c r="U41" s="85"/>
      <c r="V41" s="86"/>
      <c r="W41" s="63"/>
      <c r="X41" s="63"/>
      <c r="Y41" s="87"/>
      <c r="Z41" s="63"/>
      <c r="AA41" s="63"/>
      <c r="AB41" s="63"/>
      <c r="AC41" s="63"/>
      <c r="AD41" s="27"/>
    </row>
    <row r="42" spans="1:30" s="23" customFormat="1" ht="13" outlineLevel="1">
      <c r="A42" s="794">
        <v>2013</v>
      </c>
      <c r="B42" s="702">
        <v>67.551282051282058</v>
      </c>
      <c r="C42" s="703">
        <v>93.335224102338046</v>
      </c>
      <c r="D42" s="703">
        <v>109.79527697954454</v>
      </c>
      <c r="E42" s="703">
        <v>136.12958084492962</v>
      </c>
      <c r="F42" s="703">
        <v>153.92367863813587</v>
      </c>
      <c r="G42" s="703">
        <v>167.46086370259627</v>
      </c>
      <c r="H42" s="704">
        <v>198.07717982286096</v>
      </c>
      <c r="I42" s="513" t="s">
        <v>162</v>
      </c>
      <c r="J42" s="85"/>
      <c r="K42" s="298">
        <v>2013</v>
      </c>
      <c r="L42" s="91"/>
      <c r="M42" s="91"/>
      <c r="N42" s="91"/>
      <c r="O42" s="91"/>
      <c r="P42" s="91"/>
      <c r="Q42" s="91"/>
      <c r="R42" s="526"/>
      <c r="S42" s="63"/>
      <c r="T42" s="64"/>
      <c r="U42" s="85"/>
      <c r="V42" s="86"/>
      <c r="W42" s="63"/>
      <c r="X42" s="63"/>
      <c r="Y42" s="87"/>
      <c r="Z42" s="63"/>
      <c r="AA42" s="63"/>
      <c r="AB42" s="63"/>
      <c r="AC42" s="63"/>
      <c r="AD42" s="27"/>
    </row>
    <row r="43" spans="1:30" s="23" customFormat="1" ht="13" outlineLevel="1">
      <c r="A43" s="885">
        <v>2014</v>
      </c>
      <c r="B43" s="946">
        <v>73.718267567772017</v>
      </c>
      <c r="C43" s="947">
        <v>92.487434950138791</v>
      </c>
      <c r="D43" s="947">
        <v>113.22803282679342</v>
      </c>
      <c r="E43" s="947">
        <v>131.42018165660934</v>
      </c>
      <c r="F43" s="947">
        <v>144.26101352249592</v>
      </c>
      <c r="G43" s="947">
        <v>164.95848553144802</v>
      </c>
      <c r="H43" s="948">
        <v>196.29824853430955</v>
      </c>
      <c r="I43" s="513" t="s">
        <v>162</v>
      </c>
      <c r="J43" s="85"/>
      <c r="K43" s="298">
        <v>2014</v>
      </c>
      <c r="L43" s="91"/>
      <c r="M43" s="91"/>
      <c r="N43" s="91"/>
      <c r="O43" s="91"/>
      <c r="P43" s="91"/>
      <c r="Q43" s="91"/>
      <c r="R43" s="526"/>
      <c r="S43" s="63"/>
      <c r="T43" s="64"/>
      <c r="U43" s="85"/>
      <c r="V43" s="86"/>
      <c r="W43" s="63"/>
      <c r="X43" s="63"/>
      <c r="Y43" s="87"/>
      <c r="Z43" s="63"/>
      <c r="AA43" s="63"/>
      <c r="AB43" s="63"/>
      <c r="AC43" s="63"/>
      <c r="AD43" s="27"/>
    </row>
    <row r="44" spans="1:30" s="23" customFormat="1" ht="13" outlineLevel="1">
      <c r="A44" s="795">
        <v>2015</v>
      </c>
      <c r="B44" s="739">
        <f>B46</f>
        <v>65.296055402290406</v>
      </c>
      <c r="C44" s="740">
        <f t="shared" ref="C44:H44" si="1">C46</f>
        <v>88.728885517864029</v>
      </c>
      <c r="D44" s="740">
        <f t="shared" si="1"/>
        <v>111.54526934014321</v>
      </c>
      <c r="E44" s="740">
        <f t="shared" si="1"/>
        <v>134.99403774413256</v>
      </c>
      <c r="F44" s="740">
        <f t="shared" si="1"/>
        <v>155.60837504116043</v>
      </c>
      <c r="G44" s="740">
        <f t="shared" si="1"/>
        <v>171.36436856945664</v>
      </c>
      <c r="H44" s="741">
        <f t="shared" si="1"/>
        <v>209.27626947657592</v>
      </c>
      <c r="I44" s="30" t="s">
        <v>152</v>
      </c>
      <c r="J44" s="85"/>
      <c r="K44" s="796">
        <f>A44</f>
        <v>2015</v>
      </c>
      <c r="L44" s="527"/>
      <c r="M44" s="527"/>
      <c r="N44" s="527"/>
      <c r="O44" s="527"/>
      <c r="P44" s="527"/>
      <c r="Q44" s="527"/>
      <c r="R44" s="528"/>
      <c r="S44" s="63"/>
      <c r="T44" s="64"/>
      <c r="U44" s="85"/>
      <c r="V44" s="86"/>
      <c r="W44" s="63"/>
      <c r="X44" s="63"/>
      <c r="Y44" s="87"/>
      <c r="Z44" s="63"/>
      <c r="AA44" s="63"/>
      <c r="AB44" s="63"/>
      <c r="AC44" s="63"/>
      <c r="AD44" s="27"/>
    </row>
    <row r="45" spans="1:30" s="23" customFormat="1" outlineLevel="1">
      <c r="A45" s="92" t="s">
        <v>34</v>
      </c>
      <c r="B45" s="93">
        <f>AVERAGE(B9:B42)</f>
        <v>69.80168118671601</v>
      </c>
      <c r="C45" s="93">
        <f t="shared" ref="C45:H45" si="2">AVERAGE(C9:C42)</f>
        <v>94.142823950317037</v>
      </c>
      <c r="D45" s="93">
        <f t="shared" si="2"/>
        <v>115.23700970611347</v>
      </c>
      <c r="E45" s="93">
        <f t="shared" si="2"/>
        <v>133.88064669958351</v>
      </c>
      <c r="F45" s="93">
        <f t="shared" si="2"/>
        <v>149.928360938683</v>
      </c>
      <c r="G45" s="93">
        <f t="shared" si="2"/>
        <v>164.62032728992514</v>
      </c>
      <c r="H45" s="93">
        <f t="shared" si="2"/>
        <v>189.4038968568716</v>
      </c>
      <c r="I45" s="30"/>
      <c r="J45" s="76"/>
      <c r="K45" s="529" t="s">
        <v>34</v>
      </c>
      <c r="L45" s="530">
        <f>AVERAGE(L9:L26)</f>
        <v>10288.306659207041</v>
      </c>
      <c r="M45" s="530">
        <f t="shared" ref="M45:R45" si="3">AVERAGE(M9:M26)</f>
        <v>14085.228424651579</v>
      </c>
      <c r="N45" s="530">
        <f t="shared" si="3"/>
        <v>17308.501633540924</v>
      </c>
      <c r="O45" s="530">
        <f t="shared" si="3"/>
        <v>20282.932082451589</v>
      </c>
      <c r="P45" s="530">
        <f t="shared" si="3"/>
        <v>22772.647634574896</v>
      </c>
      <c r="Q45" s="530">
        <f t="shared" si="3"/>
        <v>25400.102418926825</v>
      </c>
      <c r="R45" s="530">
        <f t="shared" si="3"/>
        <v>28187.681613035362</v>
      </c>
      <c r="S45" s="94"/>
      <c r="T45" s="95"/>
      <c r="U45" s="85"/>
      <c r="V45" s="96" t="s">
        <v>33</v>
      </c>
      <c r="W45" s="63"/>
      <c r="X45" s="63"/>
      <c r="Y45" s="63"/>
      <c r="Z45" s="63"/>
      <c r="AA45" s="63"/>
      <c r="AB45" s="63"/>
      <c r="AC45" s="63"/>
      <c r="AD45" s="27"/>
    </row>
    <row r="46" spans="1:30" s="23" customFormat="1">
      <c r="A46" s="97" t="s">
        <v>143</v>
      </c>
      <c r="B46" s="93">
        <f>AVERAGE(B38:B42)</f>
        <v>65.296055402290406</v>
      </c>
      <c r="C46" s="93">
        <f t="shared" ref="C46:H46" si="4">AVERAGE(C38:C42)</f>
        <v>88.728885517864029</v>
      </c>
      <c r="D46" s="93">
        <f t="shared" si="4"/>
        <v>111.54526934014321</v>
      </c>
      <c r="E46" s="93">
        <f t="shared" si="4"/>
        <v>134.99403774413256</v>
      </c>
      <c r="F46" s="93">
        <f t="shared" si="4"/>
        <v>155.60837504116043</v>
      </c>
      <c r="G46" s="93">
        <f t="shared" si="4"/>
        <v>171.36436856945664</v>
      </c>
      <c r="H46" s="93">
        <f t="shared" si="4"/>
        <v>209.27626947657592</v>
      </c>
      <c r="I46" s="742">
        <f>(LOG(G46)-LOG(B46))/5</f>
        <v>8.3806715824511935E-2</v>
      </c>
      <c r="J46" s="76"/>
      <c r="K46" s="98"/>
      <c r="L46" s="30"/>
      <c r="M46" s="30"/>
      <c r="N46" s="30"/>
      <c r="O46" s="27"/>
      <c r="P46" s="27"/>
      <c r="Q46" s="27"/>
      <c r="R46" s="27"/>
      <c r="S46" s="27"/>
      <c r="T46" s="27"/>
      <c r="U46" s="45"/>
      <c r="V46" s="27"/>
      <c r="W46" s="27"/>
      <c r="X46" s="27"/>
      <c r="Y46" s="27"/>
      <c r="Z46" s="27"/>
      <c r="AA46" s="27"/>
      <c r="AB46" s="27"/>
      <c r="AC46" s="27"/>
      <c r="AD46" s="27"/>
    </row>
    <row r="47" spans="1:30" s="23" customFormat="1" ht="15">
      <c r="A47" s="99" t="s">
        <v>35</v>
      </c>
      <c r="B47" s="39"/>
      <c r="C47" s="39"/>
      <c r="D47" s="39"/>
      <c r="E47" s="39"/>
      <c r="F47" s="39"/>
      <c r="G47" s="100"/>
      <c r="H47" s="50"/>
      <c r="I47" s="27"/>
      <c r="J47" s="45"/>
      <c r="K47" s="101" t="s">
        <v>36</v>
      </c>
      <c r="L47" s="39"/>
      <c r="M47" s="39"/>
      <c r="N47" s="39"/>
      <c r="O47" s="39"/>
      <c r="P47" s="39"/>
      <c r="Q47" s="100"/>
      <c r="R47" s="39"/>
      <c r="S47" s="27"/>
      <c r="T47" s="27"/>
      <c r="U47" s="45"/>
      <c r="V47" s="101" t="s">
        <v>37</v>
      </c>
      <c r="W47" s="39"/>
      <c r="X47" s="39"/>
      <c r="Y47" s="39"/>
      <c r="Z47" s="39"/>
      <c r="AA47" s="39"/>
      <c r="AB47" s="100"/>
      <c r="AC47" s="50"/>
      <c r="AD47" s="27"/>
    </row>
    <row r="48" spans="1:30" s="23" customFormat="1" outlineLevel="1">
      <c r="A48" s="102"/>
      <c r="B48" s="48"/>
      <c r="C48" s="39"/>
      <c r="D48" s="39"/>
      <c r="E48" s="49" t="s">
        <v>0</v>
      </c>
      <c r="F48" s="39"/>
      <c r="G48" s="39"/>
      <c r="H48" s="50"/>
      <c r="I48" s="27"/>
      <c r="J48" s="45"/>
      <c r="K48" s="48"/>
      <c r="L48" s="48"/>
      <c r="M48" s="39"/>
      <c r="N48" s="39"/>
      <c r="O48" s="49" t="s">
        <v>38</v>
      </c>
      <c r="P48" s="39"/>
      <c r="Q48" s="39"/>
      <c r="R48" s="50"/>
      <c r="S48" s="27"/>
      <c r="T48" s="27"/>
      <c r="U48" s="45"/>
      <c r="V48" s="236"/>
      <c r="W48" s="39"/>
      <c r="X48" s="39"/>
      <c r="Y48" s="39"/>
      <c r="Z48" s="49" t="s">
        <v>0</v>
      </c>
      <c r="AA48" s="39"/>
      <c r="AB48" s="39"/>
      <c r="AC48" s="50"/>
      <c r="AD48" s="145" t="s">
        <v>39</v>
      </c>
    </row>
    <row r="49" spans="1:31" s="23" customFormat="1" outlineLevel="1">
      <c r="A49" s="53" t="s">
        <v>17</v>
      </c>
      <c r="B49" s="772">
        <v>3</v>
      </c>
      <c r="C49" s="772">
        <v>4</v>
      </c>
      <c r="D49" s="772">
        <v>5</v>
      </c>
      <c r="E49" s="772">
        <v>6</v>
      </c>
      <c r="F49" s="772">
        <v>7</v>
      </c>
      <c r="G49" s="772">
        <v>8</v>
      </c>
      <c r="H49" s="772">
        <v>9</v>
      </c>
      <c r="I49" s="773"/>
      <c r="J49" s="774"/>
      <c r="K49" s="787" t="s">
        <v>17</v>
      </c>
      <c r="L49" s="772">
        <v>3</v>
      </c>
      <c r="M49" s="772">
        <v>4</v>
      </c>
      <c r="N49" s="772">
        <v>5</v>
      </c>
      <c r="O49" s="772">
        <v>6</v>
      </c>
      <c r="P49" s="772">
        <v>7</v>
      </c>
      <c r="Q49" s="772">
        <v>8</v>
      </c>
      <c r="R49" s="772">
        <v>9</v>
      </c>
      <c r="S49" s="103"/>
      <c r="T49" s="103"/>
      <c r="U49" s="45"/>
      <c r="V49" s="787" t="s">
        <v>17</v>
      </c>
      <c r="W49" s="777">
        <v>3</v>
      </c>
      <c r="X49" s="772">
        <v>4</v>
      </c>
      <c r="Y49" s="772">
        <v>5</v>
      </c>
      <c r="Z49" s="772">
        <v>6</v>
      </c>
      <c r="AA49" s="772">
        <v>7</v>
      </c>
      <c r="AB49" s="772">
        <v>8</v>
      </c>
      <c r="AC49" s="772">
        <v>9</v>
      </c>
      <c r="AD49" s="146" t="s">
        <v>40</v>
      </c>
    </row>
    <row r="50" spans="1:31" s="23" customFormat="1" outlineLevel="1">
      <c r="A50" s="788">
        <v>1980</v>
      </c>
      <c r="B50" s="531">
        <v>2.0829999999999998E-2</v>
      </c>
      <c r="C50" s="105">
        <v>0.22222</v>
      </c>
      <c r="D50" s="105">
        <v>2.4300000000000002E-2</v>
      </c>
      <c r="E50" s="105">
        <v>0</v>
      </c>
      <c r="F50" s="105">
        <v>0</v>
      </c>
      <c r="G50" s="105">
        <v>0</v>
      </c>
      <c r="H50" s="106">
        <v>0</v>
      </c>
      <c r="I50" s="107"/>
      <c r="J50" s="45"/>
      <c r="K50" s="788">
        <v>1980</v>
      </c>
      <c r="L50" s="105">
        <v>4.5407166334837363</v>
      </c>
      <c r="M50" s="105">
        <v>6.3267318426540058</v>
      </c>
      <c r="N50" s="105">
        <v>1.8768295418399443</v>
      </c>
      <c r="O50" s="105">
        <v>1.0746362699244842</v>
      </c>
      <c r="P50" s="105">
        <v>0.52975027390643592</v>
      </c>
      <c r="Q50" s="105">
        <v>9.081433266967473E-2</v>
      </c>
      <c r="R50" s="106">
        <v>0</v>
      </c>
      <c r="S50" s="108"/>
      <c r="T50" s="108"/>
      <c r="U50" s="45"/>
      <c r="V50" s="788">
        <v>1980</v>
      </c>
      <c r="W50" s="531">
        <v>0</v>
      </c>
      <c r="X50" s="105">
        <v>0.1623665</v>
      </c>
      <c r="Y50" s="105">
        <v>0.21648870000000001</v>
      </c>
      <c r="Z50" s="105">
        <v>0.62240499999999999</v>
      </c>
      <c r="AA50" s="105">
        <v>0.47356900000000002</v>
      </c>
      <c r="AB50" s="105">
        <v>0.13530539999999999</v>
      </c>
      <c r="AC50" s="106">
        <v>2.7061100000000001E-2</v>
      </c>
      <c r="AD50" s="537">
        <v>239.85993050956628</v>
      </c>
      <c r="AE50" s="109"/>
    </row>
    <row r="51" spans="1:31" s="23" customFormat="1" outlineLevel="1">
      <c r="A51" s="789">
        <v>1981</v>
      </c>
      <c r="B51" s="122">
        <v>7.92E-3</v>
      </c>
      <c r="C51" s="107">
        <v>0.13458000000000001</v>
      </c>
      <c r="D51" s="107">
        <v>0.61748999999999998</v>
      </c>
      <c r="E51" s="107">
        <v>0.10291</v>
      </c>
      <c r="F51" s="107">
        <v>5.5420000000000004E-2</v>
      </c>
      <c r="G51" s="107">
        <v>1.583E-2</v>
      </c>
      <c r="H51" s="110">
        <v>0</v>
      </c>
      <c r="I51" s="107"/>
      <c r="J51" s="45"/>
      <c r="K51" s="789">
        <v>1981</v>
      </c>
      <c r="L51" s="107">
        <v>2.1979651888634715</v>
      </c>
      <c r="M51" s="107">
        <v>3.5780828655916981</v>
      </c>
      <c r="N51" s="107">
        <v>3.7314292741170565</v>
      </c>
      <c r="O51" s="107">
        <v>1.789041432795849</v>
      </c>
      <c r="P51" s="107">
        <v>0.40892375606762266</v>
      </c>
      <c r="Q51" s="107">
        <v>0.56227016459298118</v>
      </c>
      <c r="R51" s="110">
        <v>6.3894336885566033E-2</v>
      </c>
      <c r="S51" s="108"/>
      <c r="T51" s="108"/>
      <c r="U51" s="45"/>
      <c r="V51" s="789">
        <v>1981</v>
      </c>
      <c r="W51" s="122">
        <v>0</v>
      </c>
      <c r="X51" s="107">
        <v>1.1413399999999999E-2</v>
      </c>
      <c r="Y51" s="107">
        <v>0.74187139999999996</v>
      </c>
      <c r="Z51" s="107">
        <v>0.50218990000000008</v>
      </c>
      <c r="AA51" s="107">
        <v>0.27392179999999999</v>
      </c>
      <c r="AB51" s="107">
        <v>0.1027207</v>
      </c>
      <c r="AC51" s="110">
        <v>2.2826799999999998E-2</v>
      </c>
      <c r="AD51" s="168">
        <v>212.73507452531504</v>
      </c>
      <c r="AE51" s="109"/>
    </row>
    <row r="52" spans="1:31" s="23" customFormat="1" outlineLevel="1">
      <c r="A52" s="790">
        <v>1982</v>
      </c>
      <c r="B52" s="532">
        <v>0.31377999999999995</v>
      </c>
      <c r="C52" s="111">
        <v>0.41239999999999999</v>
      </c>
      <c r="D52" s="111">
        <v>0.36757999999999996</v>
      </c>
      <c r="E52" s="111">
        <v>0.8875599999999999</v>
      </c>
      <c r="F52" s="111">
        <v>0.18827000000000002</v>
      </c>
      <c r="G52" s="111">
        <v>0</v>
      </c>
      <c r="H52" s="112">
        <v>0</v>
      </c>
      <c r="I52" s="107"/>
      <c r="J52" s="45"/>
      <c r="K52" s="790">
        <v>1982</v>
      </c>
      <c r="L52" s="111">
        <v>0</v>
      </c>
      <c r="M52" s="111">
        <v>1.2630571169537623</v>
      </c>
      <c r="N52" s="111">
        <v>1.5788213961922031</v>
      </c>
      <c r="O52" s="111">
        <v>3.3321441045951232</v>
      </c>
      <c r="P52" s="111">
        <v>1.6868460180369327</v>
      </c>
      <c r="Q52" s="111">
        <v>0.20773965739371092</v>
      </c>
      <c r="R52" s="112">
        <v>0.20773965739371092</v>
      </c>
      <c r="S52" s="113"/>
      <c r="T52" s="113"/>
      <c r="U52" s="45"/>
      <c r="V52" s="790">
        <v>1982</v>
      </c>
      <c r="W52" s="532">
        <v>0</v>
      </c>
      <c r="X52" s="111">
        <v>0.13495460000000001</v>
      </c>
      <c r="Y52" s="111">
        <v>0.37594490000000003</v>
      </c>
      <c r="Z52" s="111">
        <v>1.6194552000000002</v>
      </c>
      <c r="AA52" s="111">
        <v>0.33738650000000003</v>
      </c>
      <c r="AB52" s="111">
        <v>0.1060358</v>
      </c>
      <c r="AC52" s="112">
        <v>0</v>
      </c>
      <c r="AD52" s="168">
        <v>357.34049405339698</v>
      </c>
      <c r="AE52" s="109"/>
    </row>
    <row r="53" spans="1:31" s="23" customFormat="1" outlineLevel="1">
      <c r="A53" s="790">
        <v>1983</v>
      </c>
      <c r="B53" s="532">
        <v>0.44114999999999999</v>
      </c>
      <c r="C53" s="111">
        <v>0.30787999999999999</v>
      </c>
      <c r="D53" s="111">
        <v>0.10568999999999999</v>
      </c>
      <c r="E53" s="111">
        <v>0.23895</v>
      </c>
      <c r="F53" s="111">
        <v>0.59738000000000002</v>
      </c>
      <c r="G53" s="111">
        <v>5.9740000000000001E-2</v>
      </c>
      <c r="H53" s="112">
        <v>1.3789999999999998E-2</v>
      </c>
      <c r="I53" s="107"/>
      <c r="J53" s="45"/>
      <c r="K53" s="790">
        <v>1983</v>
      </c>
      <c r="L53" s="111">
        <v>1.1737416756595414</v>
      </c>
      <c r="M53" s="111">
        <v>1.2278705393428697</v>
      </c>
      <c r="N53" s="111">
        <v>0.26494654329208095</v>
      </c>
      <c r="O53" s="111">
        <v>0.11965327761577849</v>
      </c>
      <c r="P53" s="111">
        <v>3.9884425871926164E-2</v>
      </c>
      <c r="Q53" s="111">
        <v>2.5639988060523963E-2</v>
      </c>
      <c r="R53" s="112">
        <v>0</v>
      </c>
      <c r="S53" s="113"/>
      <c r="T53" s="113"/>
      <c r="U53" s="45"/>
      <c r="V53" s="790">
        <v>1983</v>
      </c>
      <c r="W53" s="532">
        <v>3.0503000000000001E-3</v>
      </c>
      <c r="X53" s="111">
        <v>9.1509E-3</v>
      </c>
      <c r="Y53" s="111">
        <v>2.7452600000000001E-2</v>
      </c>
      <c r="Z53" s="111">
        <v>9.1508599999999996E-2</v>
      </c>
      <c r="AA53" s="111">
        <v>0.41178890000000001</v>
      </c>
      <c r="AB53" s="111">
        <v>4.8804600000000004E-2</v>
      </c>
      <c r="AC53" s="112">
        <v>9.1509E-3</v>
      </c>
      <c r="AD53" s="168">
        <v>95.617385309032855</v>
      </c>
      <c r="AE53" s="109"/>
    </row>
    <row r="54" spans="1:31" s="23" customFormat="1" outlineLevel="1">
      <c r="A54" s="790">
        <v>1984</v>
      </c>
      <c r="B54" s="532">
        <v>0.57508000000000004</v>
      </c>
      <c r="C54" s="111">
        <v>1.04708</v>
      </c>
      <c r="D54" s="111">
        <v>0.34722000000000003</v>
      </c>
      <c r="E54" s="111">
        <v>0.11935999999999999</v>
      </c>
      <c r="F54" s="111">
        <v>0.10851000000000001</v>
      </c>
      <c r="G54" s="111">
        <v>0.13563</v>
      </c>
      <c r="H54" s="112">
        <v>1.085E-2</v>
      </c>
      <c r="I54" s="107"/>
      <c r="J54" s="45"/>
      <c r="K54" s="790">
        <v>1984</v>
      </c>
      <c r="L54" s="111">
        <v>1.1774214838139432</v>
      </c>
      <c r="M54" s="111">
        <v>4.3718171616395987</v>
      </c>
      <c r="N54" s="111">
        <v>2.7439039796707547</v>
      </c>
      <c r="O54" s="111">
        <v>1.2593290652966522</v>
      </c>
      <c r="P54" s="111">
        <v>0.34810722130151361</v>
      </c>
      <c r="Q54" s="111">
        <v>0.13309981990940228</v>
      </c>
      <c r="R54" s="112">
        <v>0.13309981990940228</v>
      </c>
      <c r="S54" s="113"/>
      <c r="T54" s="113"/>
      <c r="U54" s="45"/>
      <c r="V54" s="790">
        <v>1984</v>
      </c>
      <c r="W54" s="532">
        <v>0</v>
      </c>
      <c r="X54" s="111">
        <v>2.30496E-2</v>
      </c>
      <c r="Y54" s="111">
        <v>0.1144993</v>
      </c>
      <c r="Z54" s="111">
        <v>0.30760349999999997</v>
      </c>
      <c r="AA54" s="111">
        <v>0.64357609999999998</v>
      </c>
      <c r="AB54" s="111">
        <v>0.73088890000000006</v>
      </c>
      <c r="AC54" s="112">
        <v>0.1458624</v>
      </c>
      <c r="AD54" s="168">
        <v>310.89258012718744</v>
      </c>
      <c r="AE54" s="109"/>
    </row>
    <row r="55" spans="1:31" s="23" customFormat="1" outlineLevel="1">
      <c r="A55" s="789">
        <v>1985</v>
      </c>
      <c r="B55" s="122">
        <v>0.24086000000000002</v>
      </c>
      <c r="C55" s="107">
        <v>0.89903</v>
      </c>
      <c r="D55" s="107">
        <v>1.1258800000000002</v>
      </c>
      <c r="E55" s="107">
        <v>0.31927999999999995</v>
      </c>
      <c r="F55" s="107">
        <v>7.0019999999999999E-2</v>
      </c>
      <c r="G55" s="107">
        <v>0.12883</v>
      </c>
      <c r="H55" s="110">
        <v>0.26106000000000001</v>
      </c>
      <c r="I55" s="107"/>
      <c r="J55" s="45"/>
      <c r="K55" s="789">
        <v>1985</v>
      </c>
      <c r="L55" s="107">
        <v>2.8057172150660783</v>
      </c>
      <c r="M55" s="107">
        <v>3.797505625973157</v>
      </c>
      <c r="N55" s="107">
        <v>2.3881220946841499</v>
      </c>
      <c r="O55" s="107">
        <v>1.331084446217395</v>
      </c>
      <c r="P55" s="107">
        <v>0.67859207062063287</v>
      </c>
      <c r="Q55" s="107">
        <v>0.19574771267902868</v>
      </c>
      <c r="R55" s="110">
        <v>0.15659817258354672</v>
      </c>
      <c r="S55" s="108"/>
      <c r="T55" s="108"/>
      <c r="U55" s="45"/>
      <c r="V55" s="789">
        <v>1985</v>
      </c>
      <c r="W55" s="122">
        <v>0</v>
      </c>
      <c r="X55" s="107">
        <v>8.838639999999999E-2</v>
      </c>
      <c r="Y55" s="107">
        <v>0.65592039999999996</v>
      </c>
      <c r="Z55" s="107">
        <v>0.45588790000000001</v>
      </c>
      <c r="AA55" s="107">
        <v>0.22794399999999998</v>
      </c>
      <c r="AB55" s="107">
        <v>0.25120349999999997</v>
      </c>
      <c r="AC55" s="110">
        <v>0.68848379999999998</v>
      </c>
      <c r="AD55" s="168">
        <v>374.93989893949981</v>
      </c>
      <c r="AE55" s="109"/>
    </row>
    <row r="56" spans="1:31" s="23" customFormat="1" outlineLevel="1">
      <c r="A56" s="789">
        <v>1986</v>
      </c>
      <c r="B56" s="122">
        <v>0.30182999999999999</v>
      </c>
      <c r="C56" s="107">
        <v>0.66683000000000003</v>
      </c>
      <c r="D56" s="107">
        <v>1.64252</v>
      </c>
      <c r="E56" s="107">
        <v>1.4600199999999999</v>
      </c>
      <c r="F56" s="107">
        <v>0.27374999999999999</v>
      </c>
      <c r="G56" s="107">
        <v>2.8079999999999997E-2</v>
      </c>
      <c r="H56" s="110">
        <v>0.33021</v>
      </c>
      <c r="I56" s="107"/>
      <c r="J56" s="45"/>
      <c r="K56" s="789">
        <v>1986</v>
      </c>
      <c r="L56" s="107">
        <v>2.8160793568171276</v>
      </c>
      <c r="M56" s="107">
        <v>3.2745108800199154</v>
      </c>
      <c r="N56" s="107">
        <v>3.182824575379358</v>
      </c>
      <c r="O56" s="107">
        <v>1.6503534835300375</v>
      </c>
      <c r="P56" s="107">
        <v>0.81207869824493906</v>
      </c>
      <c r="Q56" s="107">
        <v>0.48462761024294754</v>
      </c>
      <c r="R56" s="110">
        <v>0.19647065168071698</v>
      </c>
      <c r="S56" s="108"/>
      <c r="T56" s="108"/>
      <c r="U56" s="45"/>
      <c r="V56" s="789">
        <v>1986</v>
      </c>
      <c r="W56" s="122">
        <v>3.6392000000000004E-3</v>
      </c>
      <c r="X56" s="107">
        <v>2.2912400000000003E-2</v>
      </c>
      <c r="Y56" s="107">
        <v>0.47417189999999998</v>
      </c>
      <c r="Z56" s="107">
        <v>1.0796253</v>
      </c>
      <c r="AA56" s="107">
        <v>0.3764091</v>
      </c>
      <c r="AB56" s="107">
        <v>0.17387889999999998</v>
      </c>
      <c r="AC56" s="110">
        <v>0.41799799999999998</v>
      </c>
      <c r="AD56" s="168">
        <v>406.96355834565594</v>
      </c>
      <c r="AE56" s="109"/>
    </row>
    <row r="57" spans="1:31" s="23" customFormat="1" outlineLevel="1">
      <c r="A57" s="789">
        <v>1987</v>
      </c>
      <c r="B57" s="122">
        <v>6.0568299999999997</v>
      </c>
      <c r="C57" s="107">
        <v>0.64701999999999993</v>
      </c>
      <c r="D57" s="107">
        <v>0.3271</v>
      </c>
      <c r="E57" s="107">
        <v>0.70452999999999999</v>
      </c>
      <c r="F57" s="107">
        <v>0.38462000000000002</v>
      </c>
      <c r="G57" s="107">
        <v>7.1889999999999996E-2</v>
      </c>
      <c r="H57" s="110">
        <v>0.12221</v>
      </c>
      <c r="I57" s="107"/>
      <c r="J57" s="45"/>
      <c r="K57" s="789">
        <v>1987</v>
      </c>
      <c r="L57" s="107">
        <v>6.4613000000000005</v>
      </c>
      <c r="M57" s="107">
        <v>2.1751</v>
      </c>
      <c r="N57" s="107">
        <v>1.6667000000000001</v>
      </c>
      <c r="O57" s="107">
        <v>0.4481</v>
      </c>
      <c r="P57" s="107">
        <v>0.13150000000000001</v>
      </c>
      <c r="Q57" s="107">
        <v>1.3300000000000001E-2</v>
      </c>
      <c r="R57" s="110">
        <v>0</v>
      </c>
      <c r="S57" s="108"/>
      <c r="T57" s="108"/>
      <c r="U57" s="45"/>
      <c r="V57" s="789">
        <v>1987</v>
      </c>
      <c r="W57" s="122">
        <v>0</v>
      </c>
      <c r="X57" s="107">
        <v>0</v>
      </c>
      <c r="Y57" s="107">
        <v>9.2240600000000006E-2</v>
      </c>
      <c r="Z57" s="107">
        <v>0.79941899999999999</v>
      </c>
      <c r="AA57" s="107">
        <v>1.0863898999999999</v>
      </c>
      <c r="AB57" s="107">
        <v>0.37408710000000001</v>
      </c>
      <c r="AC57" s="110">
        <v>0.65080899999999997</v>
      </c>
      <c r="AD57" s="168">
        <v>483.80219720405336</v>
      </c>
      <c r="AE57" s="109"/>
    </row>
    <row r="58" spans="1:31" s="23" customFormat="1" outlineLevel="1">
      <c r="A58" s="789">
        <v>1988</v>
      </c>
      <c r="B58" s="122">
        <v>0.2072</v>
      </c>
      <c r="C58" s="107">
        <v>12.5349</v>
      </c>
      <c r="D58" s="107">
        <v>0.72520000000000007</v>
      </c>
      <c r="E58" s="107">
        <v>0.2077</v>
      </c>
      <c r="F58" s="107">
        <v>0.56979999999999997</v>
      </c>
      <c r="G58" s="107">
        <v>0.41439999999999999</v>
      </c>
      <c r="H58" s="112">
        <v>0.1295</v>
      </c>
      <c r="I58" s="107"/>
      <c r="J58" s="45"/>
      <c r="K58" s="789">
        <v>1988</v>
      </c>
      <c r="L58" s="107">
        <v>2.8213877079391465</v>
      </c>
      <c r="M58" s="107">
        <v>4.9937237835354846</v>
      </c>
      <c r="N58" s="107">
        <v>1.8279413319042357</v>
      </c>
      <c r="O58" s="107">
        <v>1.0331842310763071</v>
      </c>
      <c r="P58" s="107">
        <v>0.46360830881629161</v>
      </c>
      <c r="Q58" s="107">
        <v>0.19868927520698212</v>
      </c>
      <c r="R58" s="112">
        <v>0.11921356512418929</v>
      </c>
      <c r="S58" s="113"/>
      <c r="T58" s="113"/>
      <c r="U58" s="45"/>
      <c r="V58" s="789">
        <v>1988</v>
      </c>
      <c r="W58" s="122">
        <v>0</v>
      </c>
      <c r="X58" s="107">
        <v>3.6999999999999998E-2</v>
      </c>
      <c r="Y58" s="107">
        <v>7.0999999999999994E-2</v>
      </c>
      <c r="Z58" s="107">
        <v>0.16200000000000001</v>
      </c>
      <c r="AA58" s="107">
        <v>0.67600000000000005</v>
      </c>
      <c r="AB58" s="107">
        <v>0.60799999999999998</v>
      </c>
      <c r="AC58" s="112">
        <v>0.35499999999999998</v>
      </c>
      <c r="AD58" s="168">
        <v>320.23659406156162</v>
      </c>
      <c r="AE58" s="109"/>
    </row>
    <row r="59" spans="1:31" s="23" customFormat="1" outlineLevel="1">
      <c r="A59" s="790">
        <v>1989</v>
      </c>
      <c r="B59" s="533">
        <v>0</v>
      </c>
      <c r="C59" s="114">
        <v>0</v>
      </c>
      <c r="D59" s="114">
        <v>0</v>
      </c>
      <c r="E59" s="114">
        <v>0</v>
      </c>
      <c r="F59" s="114">
        <v>0</v>
      </c>
      <c r="G59" s="114">
        <v>0</v>
      </c>
      <c r="H59" s="115">
        <v>0</v>
      </c>
      <c r="I59" s="107"/>
      <c r="J59" s="45"/>
      <c r="K59" s="790">
        <v>1989</v>
      </c>
      <c r="L59" s="111">
        <v>0.93126457083857073</v>
      </c>
      <c r="M59" s="111">
        <v>1.3942661653797812</v>
      </c>
      <c r="N59" s="111">
        <v>1.9204043409947928</v>
      </c>
      <c r="O59" s="111">
        <v>0.3525125776620579</v>
      </c>
      <c r="P59" s="111">
        <v>0.23676217902675528</v>
      </c>
      <c r="Q59" s="111">
        <v>5.2613817561501172E-2</v>
      </c>
      <c r="R59" s="112">
        <v>1.0522763512300236E-2</v>
      </c>
      <c r="S59" s="113"/>
      <c r="T59" s="113"/>
      <c r="U59" s="45"/>
      <c r="V59" s="790">
        <v>1989</v>
      </c>
      <c r="W59" s="536">
        <v>0</v>
      </c>
      <c r="X59" s="116">
        <v>0</v>
      </c>
      <c r="Y59" s="116">
        <v>0</v>
      </c>
      <c r="Z59" s="116">
        <v>0</v>
      </c>
      <c r="AA59" s="116">
        <v>0</v>
      </c>
      <c r="AB59" s="116">
        <v>0</v>
      </c>
      <c r="AC59" s="117">
        <v>0</v>
      </c>
      <c r="AD59" s="168">
        <v>0</v>
      </c>
      <c r="AE59" s="109"/>
    </row>
    <row r="60" spans="1:31" s="23" customFormat="1" outlineLevel="1">
      <c r="A60" s="790">
        <v>1990</v>
      </c>
      <c r="B60" s="532">
        <v>0.15553883988946873</v>
      </c>
      <c r="C60" s="111">
        <v>2.6063218390804596E-2</v>
      </c>
      <c r="D60" s="111">
        <v>0.6748196119903046</v>
      </c>
      <c r="E60" s="111">
        <v>6.8358726729263459</v>
      </c>
      <c r="F60" s="111">
        <v>0.4446975642204235</v>
      </c>
      <c r="G60" s="111">
        <v>0.32739520577543912</v>
      </c>
      <c r="H60" s="110">
        <v>0.64479556194781185</v>
      </c>
      <c r="I60" s="107"/>
      <c r="J60" s="45"/>
      <c r="K60" s="790">
        <v>1990</v>
      </c>
      <c r="L60" s="111">
        <v>1.2148978737541529</v>
      </c>
      <c r="M60" s="111">
        <v>0.99400735125339779</v>
      </c>
      <c r="N60" s="111">
        <v>2.85930509681533</v>
      </c>
      <c r="O60" s="111">
        <v>4.9454933648780166</v>
      </c>
      <c r="P60" s="111">
        <v>0.39269426222356457</v>
      </c>
      <c r="Q60" s="111">
        <v>0.12271695694486394</v>
      </c>
      <c r="R60" s="110">
        <v>3.681508708345918E-2</v>
      </c>
      <c r="S60" s="108"/>
      <c r="T60" s="108"/>
      <c r="U60" s="45"/>
      <c r="V60" s="790">
        <v>1990</v>
      </c>
      <c r="W60" s="532">
        <v>0</v>
      </c>
      <c r="X60" s="111">
        <v>1.9717391304347829E-2</v>
      </c>
      <c r="Y60" s="111">
        <v>0.19379378881987577</v>
      </c>
      <c r="Z60" s="111">
        <v>1.5825160940978282</v>
      </c>
      <c r="AA60" s="111">
        <v>0.28174943228073185</v>
      </c>
      <c r="AB60" s="111">
        <v>0.52264078063359987</v>
      </c>
      <c r="AC60" s="110">
        <v>0.55513394208594091</v>
      </c>
      <c r="AD60" s="168">
        <v>458.49171285754466</v>
      </c>
      <c r="AE60" s="109"/>
    </row>
    <row r="61" spans="1:31" s="23" customFormat="1" outlineLevel="1">
      <c r="A61" s="790">
        <v>1991</v>
      </c>
      <c r="B61" s="532">
        <v>1.0094231292517006</v>
      </c>
      <c r="C61" s="111">
        <v>0.25632608695652176</v>
      </c>
      <c r="D61" s="111">
        <v>0.22834122807017546</v>
      </c>
      <c r="E61" s="111">
        <v>1.4788835341365461</v>
      </c>
      <c r="F61" s="111">
        <v>11.909245925925926</v>
      </c>
      <c r="G61" s="111">
        <v>0.98838150684931503</v>
      </c>
      <c r="H61" s="110">
        <v>1.4023593105224303</v>
      </c>
      <c r="I61" s="107"/>
      <c r="J61" s="45"/>
      <c r="K61" s="790">
        <v>1991</v>
      </c>
      <c r="L61" s="111">
        <v>30.554169999999999</v>
      </c>
      <c r="M61" s="111">
        <v>0.99061149999999998</v>
      </c>
      <c r="N61" s="111">
        <v>0.52626229999999996</v>
      </c>
      <c r="O61" s="111">
        <v>1.2382639999999998</v>
      </c>
      <c r="P61" s="111">
        <v>2.4765290000000002</v>
      </c>
      <c r="Q61" s="111">
        <v>9.2869820000000006E-2</v>
      </c>
      <c r="R61" s="110">
        <v>6.1913220000000005E-2</v>
      </c>
      <c r="S61" s="108"/>
      <c r="T61" s="108"/>
      <c r="U61" s="45"/>
      <c r="V61" s="790">
        <v>1991</v>
      </c>
      <c r="W61" s="532">
        <v>0</v>
      </c>
      <c r="X61" s="111">
        <v>0</v>
      </c>
      <c r="Y61" s="111">
        <v>4.0784563758389264E-2</v>
      </c>
      <c r="Z61" s="111">
        <v>0.25505570469798661</v>
      </c>
      <c r="AA61" s="111">
        <v>3.3726535031847136</v>
      </c>
      <c r="AB61" s="111">
        <v>0.22401807228915663</v>
      </c>
      <c r="AC61" s="110">
        <v>0.35676720183486238</v>
      </c>
      <c r="AD61" s="168">
        <v>673.13187760248934</v>
      </c>
      <c r="AE61" s="109"/>
    </row>
    <row r="62" spans="1:31" s="23" customFormat="1" outlineLevel="1">
      <c r="A62" s="790">
        <v>1992</v>
      </c>
      <c r="B62" s="532">
        <v>2.2014675517049557E-2</v>
      </c>
      <c r="C62" s="111">
        <v>9.7745159295700041</v>
      </c>
      <c r="D62" s="111">
        <v>0.39626415930689213</v>
      </c>
      <c r="E62" s="111">
        <v>0.37424948378984263</v>
      </c>
      <c r="F62" s="111">
        <v>0.94663104723313107</v>
      </c>
      <c r="G62" s="111">
        <v>6.8685787613194638</v>
      </c>
      <c r="H62" s="110">
        <v>1.0346897493013296</v>
      </c>
      <c r="I62" s="107"/>
      <c r="J62" s="45"/>
      <c r="K62" s="790">
        <v>1992</v>
      </c>
      <c r="L62" s="111">
        <v>1.3736572551315309</v>
      </c>
      <c r="M62" s="111">
        <v>17.589132877549137</v>
      </c>
      <c r="N62" s="111">
        <v>0.2958935707906914</v>
      </c>
      <c r="O62" s="111">
        <v>1.3477246213009944</v>
      </c>
      <c r="P62" s="111">
        <v>4.2904651145531236</v>
      </c>
      <c r="Q62" s="111">
        <v>1.2598712241186463</v>
      </c>
      <c r="R62" s="110">
        <v>0.13998416643867445</v>
      </c>
      <c r="S62" s="108"/>
      <c r="T62" s="108"/>
      <c r="U62" s="45"/>
      <c r="V62" s="790">
        <v>1992</v>
      </c>
      <c r="W62" s="532">
        <v>0</v>
      </c>
      <c r="X62" s="111">
        <v>7.1832738042851535E-2</v>
      </c>
      <c r="Y62" s="111">
        <v>2.1549821412855469E-2</v>
      </c>
      <c r="Z62" s="111">
        <v>7.9016011847136719E-2</v>
      </c>
      <c r="AA62" s="111">
        <v>0.57466190434281239</v>
      </c>
      <c r="AB62" s="111">
        <v>4.3243308301796626</v>
      </c>
      <c r="AC62" s="110">
        <v>0.43817970206139445</v>
      </c>
      <c r="AD62" s="168">
        <v>853.29898123032547</v>
      </c>
      <c r="AE62" s="109"/>
    </row>
    <row r="63" spans="1:31" s="23" customFormat="1" outlineLevel="1">
      <c r="A63" s="790">
        <v>1993</v>
      </c>
      <c r="B63" s="532">
        <v>0.14938674957353323</v>
      </c>
      <c r="C63" s="111">
        <v>0.19216089602883354</v>
      </c>
      <c r="D63" s="111">
        <v>5.6634853652608887</v>
      </c>
      <c r="E63" s="111">
        <v>0.21193415415639472</v>
      </c>
      <c r="F63" s="111">
        <v>0.2621600880409295</v>
      </c>
      <c r="G63" s="111">
        <v>0.92031791279781727</v>
      </c>
      <c r="H63" s="110">
        <v>1.6172577032130218</v>
      </c>
      <c r="I63" s="107"/>
      <c r="J63" s="45"/>
      <c r="K63" s="790">
        <v>1993</v>
      </c>
      <c r="L63" s="111">
        <v>0.99915283529286469</v>
      </c>
      <c r="M63" s="111">
        <v>0.47067530257597756</v>
      </c>
      <c r="N63" s="111">
        <v>4.4920590280935402</v>
      </c>
      <c r="O63" s="111">
        <v>0.17340669042272858</v>
      </c>
      <c r="P63" s="111">
        <v>0.10734699883311768</v>
      </c>
      <c r="Q63" s="111">
        <v>0.45416037967857481</v>
      </c>
      <c r="R63" s="110">
        <v>0.22295145911493675</v>
      </c>
      <c r="S63" s="108"/>
      <c r="T63" s="108"/>
      <c r="U63" s="45"/>
      <c r="V63" s="790">
        <v>1993</v>
      </c>
      <c r="W63" s="532">
        <v>0</v>
      </c>
      <c r="X63" s="111">
        <v>1.8537978212620192E-2</v>
      </c>
      <c r="Y63" s="111">
        <v>1.2420445402455527</v>
      </c>
      <c r="Z63" s="111">
        <v>7.4151912850480742E-2</v>
      </c>
      <c r="AA63" s="111">
        <v>0.56540833548491587</v>
      </c>
      <c r="AB63" s="111">
        <v>1.7889148975178482</v>
      </c>
      <c r="AC63" s="110">
        <v>3.3461050673779438</v>
      </c>
      <c r="AD63" s="168">
        <v>934.31067485553081</v>
      </c>
      <c r="AE63" s="109"/>
    </row>
    <row r="64" spans="1:31" s="23" customFormat="1" outlineLevel="1">
      <c r="A64" s="790">
        <v>1994</v>
      </c>
      <c r="B64" s="533">
        <v>0</v>
      </c>
      <c r="C64" s="114">
        <v>0</v>
      </c>
      <c r="D64" s="114">
        <v>0</v>
      </c>
      <c r="E64" s="114">
        <v>0</v>
      </c>
      <c r="F64" s="114">
        <v>0</v>
      </c>
      <c r="G64" s="114">
        <v>0</v>
      </c>
      <c r="H64" s="115">
        <v>0</v>
      </c>
      <c r="I64" s="107"/>
      <c r="J64" s="45"/>
      <c r="K64" s="790">
        <v>1994</v>
      </c>
      <c r="L64" s="116">
        <v>0</v>
      </c>
      <c r="M64" s="116">
        <v>0</v>
      </c>
      <c r="N64" s="116">
        <v>0</v>
      </c>
      <c r="O64" s="116">
        <v>0</v>
      </c>
      <c r="P64" s="116">
        <v>0</v>
      </c>
      <c r="Q64" s="116">
        <v>0</v>
      </c>
      <c r="R64" s="67">
        <v>0</v>
      </c>
      <c r="S64" s="108"/>
      <c r="T64" s="108"/>
      <c r="U64" s="45"/>
      <c r="V64" s="790">
        <v>1994</v>
      </c>
      <c r="W64" s="536">
        <v>0</v>
      </c>
      <c r="X64" s="116">
        <v>0</v>
      </c>
      <c r="Y64" s="116">
        <v>0</v>
      </c>
      <c r="Z64" s="116">
        <v>0</v>
      </c>
      <c r="AA64" s="116">
        <v>0</v>
      </c>
      <c r="AB64" s="116">
        <v>0</v>
      </c>
      <c r="AC64" s="67">
        <v>0</v>
      </c>
      <c r="AD64" s="121">
        <v>0</v>
      </c>
      <c r="AE64" s="109"/>
    </row>
    <row r="65" spans="1:106" s="23" customFormat="1" outlineLevel="1">
      <c r="A65" s="790">
        <v>1995</v>
      </c>
      <c r="B65" s="533">
        <v>0</v>
      </c>
      <c r="C65" s="114">
        <v>0</v>
      </c>
      <c r="D65" s="114">
        <v>0</v>
      </c>
      <c r="E65" s="114">
        <v>0</v>
      </c>
      <c r="F65" s="114">
        <v>0</v>
      </c>
      <c r="G65" s="114">
        <v>0</v>
      </c>
      <c r="H65" s="115">
        <v>0</v>
      </c>
      <c r="I65" s="107"/>
      <c r="J65" s="45"/>
      <c r="K65" s="790">
        <v>1995</v>
      </c>
      <c r="L65" s="116">
        <v>0</v>
      </c>
      <c r="M65" s="116">
        <v>0</v>
      </c>
      <c r="N65" s="116">
        <v>0</v>
      </c>
      <c r="O65" s="116">
        <v>0</v>
      </c>
      <c r="P65" s="116">
        <v>0</v>
      </c>
      <c r="Q65" s="116">
        <v>0</v>
      </c>
      <c r="R65" s="67">
        <v>0</v>
      </c>
      <c r="S65" s="108"/>
      <c r="T65" s="108"/>
      <c r="U65" s="45"/>
      <c r="V65" s="790">
        <v>1995</v>
      </c>
      <c r="W65" s="536">
        <v>0</v>
      </c>
      <c r="X65" s="116">
        <v>0</v>
      </c>
      <c r="Y65" s="116">
        <v>0</v>
      </c>
      <c r="Z65" s="116">
        <v>0</v>
      </c>
      <c r="AA65" s="116">
        <v>0</v>
      </c>
      <c r="AB65" s="116">
        <v>0</v>
      </c>
      <c r="AC65" s="67">
        <v>0</v>
      </c>
      <c r="AD65" s="121">
        <v>0</v>
      </c>
      <c r="AE65" s="109"/>
    </row>
    <row r="66" spans="1:106" s="23" customFormat="1" ht="15" customHeight="1" outlineLevel="1">
      <c r="A66" s="790">
        <v>1996</v>
      </c>
      <c r="B66" s="533">
        <v>0</v>
      </c>
      <c r="C66" s="114">
        <v>0</v>
      </c>
      <c r="D66" s="114">
        <v>0</v>
      </c>
      <c r="E66" s="114">
        <v>0</v>
      </c>
      <c r="F66" s="114">
        <v>0</v>
      </c>
      <c r="G66" s="114">
        <v>0</v>
      </c>
      <c r="H66" s="115">
        <v>0</v>
      </c>
      <c r="I66" s="107"/>
      <c r="J66" s="45"/>
      <c r="K66" s="790">
        <v>1996</v>
      </c>
      <c r="L66" s="111">
        <v>1.007044033372589</v>
      </c>
      <c r="M66" s="111">
        <v>1.2664341631806799</v>
      </c>
      <c r="N66" s="111">
        <v>0.14647913212692204</v>
      </c>
      <c r="O66" s="111">
        <v>0.40281761334903565</v>
      </c>
      <c r="P66" s="111">
        <v>0.22582199536233813</v>
      </c>
      <c r="Q66" s="111">
        <v>1.007044033372589</v>
      </c>
      <c r="R66" s="110">
        <v>0.16784067222876486</v>
      </c>
      <c r="S66" s="108"/>
      <c r="T66" s="108"/>
      <c r="U66" s="45"/>
      <c r="V66" s="790">
        <v>1996</v>
      </c>
      <c r="W66" s="536">
        <v>0</v>
      </c>
      <c r="X66" s="116">
        <v>0</v>
      </c>
      <c r="Y66" s="116">
        <v>0</v>
      </c>
      <c r="Z66" s="116">
        <v>0</v>
      </c>
      <c r="AA66" s="116">
        <v>0</v>
      </c>
      <c r="AB66" s="116">
        <v>0</v>
      </c>
      <c r="AC66" s="67">
        <v>0</v>
      </c>
      <c r="AD66" s="121">
        <v>0</v>
      </c>
    </row>
    <row r="67" spans="1:106" s="23" customFormat="1" ht="15" customHeight="1" outlineLevel="1">
      <c r="A67" s="790">
        <v>1997</v>
      </c>
      <c r="B67" s="534">
        <v>8.2415508056002298E-2</v>
      </c>
      <c r="C67" s="118">
        <v>4.350689910252481E-2</v>
      </c>
      <c r="D67" s="118">
        <v>6.1192630445014592E-2</v>
      </c>
      <c r="E67" s="118">
        <v>9.1965802980946785E-3</v>
      </c>
      <c r="F67" s="118">
        <v>2.4936881192910574E-2</v>
      </c>
      <c r="G67" s="118">
        <v>9.7271522383693704E-3</v>
      </c>
      <c r="H67" s="119">
        <v>7.852464716065452E-2</v>
      </c>
      <c r="I67" s="107"/>
      <c r="J67" s="45"/>
      <c r="K67" s="790">
        <v>1997</v>
      </c>
      <c r="L67" s="111">
        <v>1.5375430828984062</v>
      </c>
      <c r="M67" s="111">
        <v>0.76648119633120515</v>
      </c>
      <c r="N67" s="111">
        <v>0.5464899257160063</v>
      </c>
      <c r="O67" s="111">
        <v>0.10717677925180344</v>
      </c>
      <c r="P67" s="111">
        <v>0.19668633984055045</v>
      </c>
      <c r="Q67" s="111">
        <v>0.10371662656296808</v>
      </c>
      <c r="R67" s="110">
        <v>0.5650838683715228</v>
      </c>
      <c r="S67" s="108"/>
      <c r="T67" s="108"/>
      <c r="U67" s="45"/>
      <c r="V67" s="790">
        <v>1997</v>
      </c>
      <c r="W67" s="532">
        <v>0</v>
      </c>
      <c r="X67" s="111">
        <v>5.9361371633610417E-2</v>
      </c>
      <c r="Y67" s="111">
        <v>0.19787123877870136</v>
      </c>
      <c r="Z67" s="111">
        <v>5.2765663674320368E-2</v>
      </c>
      <c r="AA67" s="111">
        <v>0.11652417394745751</v>
      </c>
      <c r="AB67" s="111">
        <v>9.8935619389350679E-2</v>
      </c>
      <c r="AC67" s="110">
        <v>0.43311815599337977</v>
      </c>
      <c r="AD67" s="168">
        <v>161.47907575908775</v>
      </c>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c r="CV67" s="27"/>
      <c r="CW67" s="27"/>
      <c r="CX67" s="27"/>
      <c r="CY67" s="27"/>
      <c r="CZ67" s="27"/>
      <c r="DA67" s="27"/>
      <c r="DB67" s="27"/>
    </row>
    <row r="68" spans="1:106" s="23" customFormat="1" ht="15" customHeight="1" outlineLevel="1">
      <c r="A68" s="790">
        <v>1998</v>
      </c>
      <c r="B68" s="534">
        <v>0.43992233689703902</v>
      </c>
      <c r="C68" s="118">
        <v>0.14155916781340369</v>
      </c>
      <c r="D68" s="118">
        <v>2.4500625198473711E-2</v>
      </c>
      <c r="E68" s="118">
        <v>1.3067000105852647E-2</v>
      </c>
      <c r="F68" s="118">
        <v>5.4445833774386027E-4</v>
      </c>
      <c r="G68" s="118">
        <v>5.4445833774386023E-3</v>
      </c>
      <c r="H68" s="119">
        <v>1.6333750132315806E-3</v>
      </c>
      <c r="I68" s="107"/>
      <c r="J68" s="45"/>
      <c r="K68" s="790">
        <v>1998</v>
      </c>
      <c r="L68" s="120">
        <v>2.5059665814709158</v>
      </c>
      <c r="M68" s="120">
        <v>2.0598218572876417</v>
      </c>
      <c r="N68" s="120">
        <v>0.75732359915116354</v>
      </c>
      <c r="O68" s="120">
        <v>0.51012098739416878</v>
      </c>
      <c r="P68" s="120">
        <v>0.12593626758455498</v>
      </c>
      <c r="Q68" s="120">
        <v>0.10925896055675562</v>
      </c>
      <c r="R68" s="119">
        <v>0.40227162750441836</v>
      </c>
      <c r="S68" s="108"/>
      <c r="T68" s="108"/>
      <c r="U68" s="45"/>
      <c r="V68" s="790">
        <v>1998</v>
      </c>
      <c r="W68" s="532">
        <v>0</v>
      </c>
      <c r="X68" s="111">
        <v>0.21050154290131776</v>
      </c>
      <c r="Y68" s="111">
        <v>0.34206500721464128</v>
      </c>
      <c r="Z68" s="111">
        <v>0.63676716727648608</v>
      </c>
      <c r="AA68" s="111">
        <v>6.8413001442928265E-2</v>
      </c>
      <c r="AB68" s="111">
        <v>0.25260185148158126</v>
      </c>
      <c r="AC68" s="110">
        <v>0.76306809301727663</v>
      </c>
      <c r="AD68" s="168">
        <v>376.57147263473979</v>
      </c>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c r="DA68" s="27"/>
      <c r="DB68" s="27"/>
    </row>
    <row r="69" spans="1:106" s="23" customFormat="1" ht="15" customHeight="1" outlineLevel="1">
      <c r="A69" s="790">
        <v>1999</v>
      </c>
      <c r="B69" s="534">
        <v>1.7263213334288978E-2</v>
      </c>
      <c r="C69" s="118">
        <v>0.16334661707974948</v>
      </c>
      <c r="D69" s="118">
        <v>0.14922216980624031</v>
      </c>
      <c r="E69" s="118">
        <v>4.0019267274942628E-2</v>
      </c>
      <c r="F69" s="118">
        <v>4.3158033335722448E-2</v>
      </c>
      <c r="G69" s="118">
        <v>4.8389310103688797E-3</v>
      </c>
      <c r="H69" s="119">
        <v>5.2312767679663563E-3</v>
      </c>
      <c r="I69" s="107"/>
      <c r="J69" s="45"/>
      <c r="K69" s="790">
        <v>1999</v>
      </c>
      <c r="L69" s="116">
        <v>0</v>
      </c>
      <c r="M69" s="116">
        <v>0</v>
      </c>
      <c r="N69" s="116">
        <v>0</v>
      </c>
      <c r="O69" s="116">
        <v>0</v>
      </c>
      <c r="P69" s="116">
        <v>0</v>
      </c>
      <c r="Q69" s="116">
        <v>0</v>
      </c>
      <c r="R69" s="67">
        <v>0</v>
      </c>
      <c r="S69" s="108"/>
      <c r="T69" s="108"/>
      <c r="U69" s="45"/>
      <c r="V69" s="790">
        <v>1999</v>
      </c>
      <c r="W69" s="536">
        <v>0</v>
      </c>
      <c r="X69" s="116">
        <v>0</v>
      </c>
      <c r="Y69" s="116">
        <v>0</v>
      </c>
      <c r="Z69" s="116">
        <v>0</v>
      </c>
      <c r="AA69" s="116">
        <v>0</v>
      </c>
      <c r="AB69" s="116">
        <v>0</v>
      </c>
      <c r="AC69" s="67">
        <v>0</v>
      </c>
      <c r="AD69" s="121">
        <v>0</v>
      </c>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c r="DA69" s="27"/>
      <c r="DB69" s="27"/>
    </row>
    <row r="70" spans="1:106" s="23" customFormat="1" ht="15" customHeight="1" outlineLevel="1">
      <c r="A70" s="790">
        <v>2000</v>
      </c>
      <c r="B70" s="533">
        <v>0</v>
      </c>
      <c r="C70" s="114">
        <v>0</v>
      </c>
      <c r="D70" s="114">
        <v>0</v>
      </c>
      <c r="E70" s="114">
        <v>0</v>
      </c>
      <c r="F70" s="114">
        <v>0</v>
      </c>
      <c r="G70" s="114">
        <v>0</v>
      </c>
      <c r="H70" s="115">
        <v>0</v>
      </c>
      <c r="I70" s="107"/>
      <c r="J70" s="535"/>
      <c r="K70" s="790">
        <v>2000</v>
      </c>
      <c r="L70" s="116">
        <v>0</v>
      </c>
      <c r="M70" s="116">
        <v>0</v>
      </c>
      <c r="N70" s="116">
        <v>0</v>
      </c>
      <c r="O70" s="116">
        <v>0</v>
      </c>
      <c r="P70" s="116">
        <v>0</v>
      </c>
      <c r="Q70" s="116">
        <v>0</v>
      </c>
      <c r="R70" s="67">
        <v>0</v>
      </c>
      <c r="S70" s="108"/>
      <c r="T70" s="108"/>
      <c r="U70" s="45"/>
      <c r="V70" s="790">
        <v>2000</v>
      </c>
      <c r="W70" s="536">
        <v>0</v>
      </c>
      <c r="X70" s="116">
        <v>0</v>
      </c>
      <c r="Y70" s="116">
        <v>0</v>
      </c>
      <c r="Z70" s="116">
        <v>0</v>
      </c>
      <c r="AA70" s="116">
        <v>0</v>
      </c>
      <c r="AB70" s="116">
        <v>0</v>
      </c>
      <c r="AC70" s="67">
        <v>0</v>
      </c>
      <c r="AD70" s="121">
        <v>0</v>
      </c>
    </row>
    <row r="71" spans="1:106" s="23" customFormat="1" ht="15" customHeight="1" outlineLevel="1">
      <c r="A71" s="790">
        <v>2001</v>
      </c>
      <c r="B71" s="533">
        <v>0</v>
      </c>
      <c r="C71" s="114">
        <v>0</v>
      </c>
      <c r="D71" s="114">
        <v>0</v>
      </c>
      <c r="E71" s="114">
        <v>0</v>
      </c>
      <c r="F71" s="114">
        <v>0</v>
      </c>
      <c r="G71" s="114">
        <v>0</v>
      </c>
      <c r="H71" s="115">
        <v>0</v>
      </c>
      <c r="I71" s="122"/>
      <c r="J71" s="45"/>
      <c r="K71" s="790">
        <v>2001</v>
      </c>
      <c r="L71" s="116">
        <v>0</v>
      </c>
      <c r="M71" s="116">
        <v>0</v>
      </c>
      <c r="N71" s="116">
        <v>0</v>
      </c>
      <c r="O71" s="116">
        <v>0</v>
      </c>
      <c r="P71" s="116">
        <v>0</v>
      </c>
      <c r="Q71" s="116">
        <v>0</v>
      </c>
      <c r="R71" s="67">
        <v>0</v>
      </c>
      <c r="S71" s="108"/>
      <c r="T71" s="108"/>
      <c r="U71" s="45"/>
      <c r="V71" s="790">
        <v>2001</v>
      </c>
      <c r="W71" s="536">
        <v>0</v>
      </c>
      <c r="X71" s="116">
        <v>0</v>
      </c>
      <c r="Y71" s="116">
        <v>0</v>
      </c>
      <c r="Z71" s="116">
        <v>0</v>
      </c>
      <c r="AA71" s="116">
        <v>0</v>
      </c>
      <c r="AB71" s="116">
        <v>0</v>
      </c>
      <c r="AC71" s="67">
        <v>0</v>
      </c>
      <c r="AD71" s="121">
        <v>0</v>
      </c>
    </row>
    <row r="72" spans="1:106" s="23" customFormat="1" ht="15" customHeight="1" outlineLevel="1">
      <c r="A72" s="790">
        <v>2002</v>
      </c>
      <c r="B72" s="533">
        <v>0</v>
      </c>
      <c r="C72" s="114">
        <v>0</v>
      </c>
      <c r="D72" s="114">
        <v>0</v>
      </c>
      <c r="E72" s="114">
        <v>0</v>
      </c>
      <c r="F72" s="114">
        <v>0</v>
      </c>
      <c r="G72" s="114">
        <v>0</v>
      </c>
      <c r="H72" s="115">
        <v>0</v>
      </c>
      <c r="I72" s="107"/>
      <c r="J72" s="45"/>
      <c r="K72" s="790">
        <v>2002</v>
      </c>
      <c r="L72" s="116">
        <v>0</v>
      </c>
      <c r="M72" s="116">
        <v>0</v>
      </c>
      <c r="N72" s="116">
        <v>0</v>
      </c>
      <c r="O72" s="116">
        <v>0</v>
      </c>
      <c r="P72" s="116">
        <v>0</v>
      </c>
      <c r="Q72" s="116">
        <v>0</v>
      </c>
      <c r="R72" s="67">
        <v>0</v>
      </c>
      <c r="S72" s="107"/>
      <c r="T72" s="108"/>
      <c r="U72" s="45"/>
      <c r="V72" s="790">
        <v>2002</v>
      </c>
      <c r="W72" s="536">
        <v>0</v>
      </c>
      <c r="X72" s="116">
        <v>0</v>
      </c>
      <c r="Y72" s="116">
        <v>0</v>
      </c>
      <c r="Z72" s="116">
        <v>0</v>
      </c>
      <c r="AA72" s="116">
        <v>0</v>
      </c>
      <c r="AB72" s="116">
        <v>0</v>
      </c>
      <c r="AC72" s="67">
        <v>0</v>
      </c>
      <c r="AD72" s="121">
        <v>0</v>
      </c>
    </row>
    <row r="73" spans="1:106" s="23" customFormat="1" ht="14.5" customHeight="1" outlineLevel="1">
      <c r="A73" s="790">
        <v>2003</v>
      </c>
      <c r="B73" s="533">
        <v>0</v>
      </c>
      <c r="C73" s="114">
        <v>0</v>
      </c>
      <c r="D73" s="114">
        <v>0</v>
      </c>
      <c r="E73" s="114">
        <v>0</v>
      </c>
      <c r="F73" s="114">
        <v>0</v>
      </c>
      <c r="G73" s="114">
        <v>0</v>
      </c>
      <c r="H73" s="115">
        <v>0</v>
      </c>
      <c r="I73" s="25"/>
      <c r="J73" s="124"/>
      <c r="K73" s="790">
        <v>2003</v>
      </c>
      <c r="L73" s="116">
        <v>0</v>
      </c>
      <c r="M73" s="116">
        <v>0</v>
      </c>
      <c r="N73" s="116">
        <v>0</v>
      </c>
      <c r="O73" s="116">
        <v>0</v>
      </c>
      <c r="P73" s="116">
        <v>0</v>
      </c>
      <c r="Q73" s="116">
        <v>0</v>
      </c>
      <c r="R73" s="67">
        <v>0</v>
      </c>
      <c r="S73" s="107"/>
      <c r="U73" s="124"/>
      <c r="V73" s="790">
        <v>2003</v>
      </c>
      <c r="W73" s="536">
        <v>0</v>
      </c>
      <c r="X73" s="116">
        <v>0</v>
      </c>
      <c r="Y73" s="116">
        <v>0</v>
      </c>
      <c r="Z73" s="116">
        <v>0</v>
      </c>
      <c r="AA73" s="116">
        <v>0</v>
      </c>
      <c r="AB73" s="116">
        <v>0</v>
      </c>
      <c r="AC73" s="67">
        <v>0</v>
      </c>
      <c r="AD73" s="121">
        <v>0</v>
      </c>
    </row>
    <row r="74" spans="1:106" s="23" customFormat="1" ht="14.5" customHeight="1" outlineLevel="1">
      <c r="A74" s="790">
        <v>2004</v>
      </c>
      <c r="B74" s="533">
        <v>0</v>
      </c>
      <c r="C74" s="114">
        <v>0</v>
      </c>
      <c r="D74" s="114">
        <v>0</v>
      </c>
      <c r="E74" s="114">
        <v>0</v>
      </c>
      <c r="F74" s="114">
        <v>0</v>
      </c>
      <c r="G74" s="114">
        <v>0</v>
      </c>
      <c r="H74" s="115">
        <v>0</v>
      </c>
      <c r="I74" s="25"/>
      <c r="J74" s="124"/>
      <c r="K74" s="790">
        <v>2004</v>
      </c>
      <c r="L74" s="116">
        <v>0</v>
      </c>
      <c r="M74" s="116">
        <v>0</v>
      </c>
      <c r="N74" s="116">
        <v>0</v>
      </c>
      <c r="O74" s="116">
        <v>0</v>
      </c>
      <c r="P74" s="116">
        <v>0</v>
      </c>
      <c r="Q74" s="116">
        <v>0</v>
      </c>
      <c r="R74" s="67">
        <v>0</v>
      </c>
      <c r="S74" s="107"/>
      <c r="U74" s="124"/>
      <c r="V74" s="790">
        <v>2004</v>
      </c>
      <c r="W74" s="536">
        <v>0</v>
      </c>
      <c r="X74" s="116">
        <v>0</v>
      </c>
      <c r="Y74" s="116">
        <v>0</v>
      </c>
      <c r="Z74" s="116">
        <v>0</v>
      </c>
      <c r="AA74" s="116">
        <v>0</v>
      </c>
      <c r="AB74" s="116">
        <v>0</v>
      </c>
      <c r="AC74" s="67">
        <v>0</v>
      </c>
      <c r="AD74" s="121">
        <v>0</v>
      </c>
    </row>
    <row r="75" spans="1:106" s="23" customFormat="1" ht="14.5" customHeight="1" outlineLevel="1">
      <c r="A75" s="790">
        <v>2005</v>
      </c>
      <c r="B75" s="533">
        <v>0</v>
      </c>
      <c r="C75" s="114">
        <v>0</v>
      </c>
      <c r="D75" s="114">
        <v>0</v>
      </c>
      <c r="E75" s="114">
        <v>0</v>
      </c>
      <c r="F75" s="114">
        <v>0</v>
      </c>
      <c r="G75" s="114">
        <v>0</v>
      </c>
      <c r="H75" s="115">
        <v>0</v>
      </c>
      <c r="I75" s="25"/>
      <c r="J75" s="124"/>
      <c r="K75" s="790">
        <v>2005</v>
      </c>
      <c r="L75" s="116">
        <v>0</v>
      </c>
      <c r="M75" s="116">
        <v>0</v>
      </c>
      <c r="N75" s="116">
        <v>0</v>
      </c>
      <c r="O75" s="116">
        <v>0</v>
      </c>
      <c r="P75" s="116">
        <v>0</v>
      </c>
      <c r="Q75" s="116">
        <v>0</v>
      </c>
      <c r="R75" s="67">
        <v>0</v>
      </c>
      <c r="S75" s="107"/>
      <c r="U75" s="124"/>
      <c r="V75" s="790">
        <v>2005</v>
      </c>
      <c r="W75" s="536">
        <v>0</v>
      </c>
      <c r="X75" s="116">
        <v>0</v>
      </c>
      <c r="Y75" s="116">
        <v>0</v>
      </c>
      <c r="Z75" s="116">
        <v>0</v>
      </c>
      <c r="AA75" s="116">
        <v>0</v>
      </c>
      <c r="AB75" s="116">
        <v>0</v>
      </c>
      <c r="AC75" s="67">
        <v>0</v>
      </c>
      <c r="AD75" s="121">
        <v>0</v>
      </c>
    </row>
    <row r="76" spans="1:106" s="23" customFormat="1" ht="14.5" customHeight="1" outlineLevel="1">
      <c r="A76" s="790">
        <v>2006</v>
      </c>
      <c r="B76" s="533">
        <v>0</v>
      </c>
      <c r="C76" s="114">
        <v>0</v>
      </c>
      <c r="D76" s="114">
        <v>0</v>
      </c>
      <c r="E76" s="114">
        <v>0</v>
      </c>
      <c r="F76" s="114">
        <v>0</v>
      </c>
      <c r="G76" s="114">
        <v>0</v>
      </c>
      <c r="H76" s="115">
        <v>0</v>
      </c>
      <c r="I76" s="25"/>
      <c r="J76" s="124"/>
      <c r="K76" s="790">
        <v>2006</v>
      </c>
      <c r="L76" s="116">
        <v>0</v>
      </c>
      <c r="M76" s="116">
        <v>0</v>
      </c>
      <c r="N76" s="116">
        <v>0</v>
      </c>
      <c r="O76" s="116">
        <v>0</v>
      </c>
      <c r="P76" s="116">
        <v>0</v>
      </c>
      <c r="Q76" s="116">
        <v>0</v>
      </c>
      <c r="R76" s="67">
        <v>0</v>
      </c>
      <c r="S76" s="107"/>
      <c r="U76" s="124"/>
      <c r="V76" s="790">
        <v>2006</v>
      </c>
      <c r="W76" s="536">
        <v>0</v>
      </c>
      <c r="X76" s="116">
        <v>0</v>
      </c>
      <c r="Y76" s="116">
        <v>0</v>
      </c>
      <c r="Z76" s="116">
        <v>0</v>
      </c>
      <c r="AA76" s="116">
        <v>0</v>
      </c>
      <c r="AB76" s="116">
        <v>0</v>
      </c>
      <c r="AC76" s="67">
        <v>0</v>
      </c>
      <c r="AD76" s="121">
        <v>0</v>
      </c>
    </row>
    <row r="77" spans="1:106" s="23" customFormat="1" ht="14.5" customHeight="1" outlineLevel="1">
      <c r="A77" s="790">
        <v>2007</v>
      </c>
      <c r="B77" s="533">
        <v>0</v>
      </c>
      <c r="C77" s="114">
        <v>0</v>
      </c>
      <c r="D77" s="114">
        <v>0</v>
      </c>
      <c r="E77" s="114">
        <v>0</v>
      </c>
      <c r="F77" s="114">
        <v>0</v>
      </c>
      <c r="G77" s="114">
        <v>0</v>
      </c>
      <c r="H77" s="115">
        <v>0</v>
      </c>
      <c r="I77" s="25"/>
      <c r="J77" s="124"/>
      <c r="K77" s="790">
        <v>2007</v>
      </c>
      <c r="L77" s="116">
        <v>0</v>
      </c>
      <c r="M77" s="116">
        <v>0</v>
      </c>
      <c r="N77" s="116">
        <v>0</v>
      </c>
      <c r="O77" s="116">
        <v>0</v>
      </c>
      <c r="P77" s="116">
        <v>0</v>
      </c>
      <c r="Q77" s="116">
        <v>0</v>
      </c>
      <c r="R77" s="67">
        <v>0</v>
      </c>
      <c r="S77" s="107"/>
      <c r="U77" s="124"/>
      <c r="V77" s="790">
        <v>2007</v>
      </c>
      <c r="W77" s="536">
        <v>0</v>
      </c>
      <c r="X77" s="116">
        <v>0</v>
      </c>
      <c r="Y77" s="116">
        <v>0</v>
      </c>
      <c r="Z77" s="116">
        <v>0</v>
      </c>
      <c r="AA77" s="116">
        <v>0</v>
      </c>
      <c r="AB77" s="116">
        <v>0</v>
      </c>
      <c r="AC77" s="67">
        <v>0</v>
      </c>
      <c r="AD77" s="121">
        <v>0</v>
      </c>
    </row>
    <row r="78" spans="1:106" s="23" customFormat="1" ht="14.5" customHeight="1" outlineLevel="1">
      <c r="A78" s="790">
        <v>2008</v>
      </c>
      <c r="B78" s="533">
        <v>0</v>
      </c>
      <c r="C78" s="114">
        <v>0</v>
      </c>
      <c r="D78" s="114">
        <v>0</v>
      </c>
      <c r="E78" s="114">
        <v>0</v>
      </c>
      <c r="F78" s="114">
        <v>0</v>
      </c>
      <c r="G78" s="114">
        <v>0</v>
      </c>
      <c r="H78" s="115">
        <v>0</v>
      </c>
      <c r="I78" s="25"/>
      <c r="J78" s="124"/>
      <c r="K78" s="790">
        <v>2008</v>
      </c>
      <c r="L78" s="116">
        <v>0</v>
      </c>
      <c r="M78" s="116">
        <v>0</v>
      </c>
      <c r="N78" s="116">
        <v>0</v>
      </c>
      <c r="O78" s="116">
        <v>0</v>
      </c>
      <c r="P78" s="116">
        <v>0</v>
      </c>
      <c r="Q78" s="116">
        <v>0</v>
      </c>
      <c r="R78" s="67">
        <v>0</v>
      </c>
      <c r="S78" s="107"/>
      <c r="U78" s="124"/>
      <c r="V78" s="790">
        <v>2008</v>
      </c>
      <c r="W78" s="536">
        <v>0</v>
      </c>
      <c r="X78" s="116">
        <v>0</v>
      </c>
      <c r="Y78" s="116">
        <v>0</v>
      </c>
      <c r="Z78" s="116">
        <v>0</v>
      </c>
      <c r="AA78" s="116">
        <v>0</v>
      </c>
      <c r="AB78" s="116">
        <v>0</v>
      </c>
      <c r="AC78" s="67">
        <v>0</v>
      </c>
      <c r="AD78" s="121">
        <v>0</v>
      </c>
    </row>
    <row r="79" spans="1:106" s="23" customFormat="1" ht="14.5" customHeight="1" outlineLevel="1">
      <c r="A79" s="790">
        <v>2009</v>
      </c>
      <c r="B79" s="533">
        <v>0</v>
      </c>
      <c r="C79" s="114">
        <v>0</v>
      </c>
      <c r="D79" s="114">
        <v>0</v>
      </c>
      <c r="E79" s="114">
        <v>0</v>
      </c>
      <c r="F79" s="114">
        <v>0</v>
      </c>
      <c r="G79" s="114">
        <v>0</v>
      </c>
      <c r="H79" s="115">
        <v>0</v>
      </c>
      <c r="I79" s="25"/>
      <c r="J79" s="124"/>
      <c r="K79" s="790">
        <v>2009</v>
      </c>
      <c r="L79" s="116">
        <v>0</v>
      </c>
      <c r="M79" s="116">
        <v>0</v>
      </c>
      <c r="N79" s="116">
        <v>0</v>
      </c>
      <c r="O79" s="116">
        <v>0</v>
      </c>
      <c r="P79" s="116">
        <v>0</v>
      </c>
      <c r="Q79" s="116">
        <v>0</v>
      </c>
      <c r="R79" s="67">
        <v>0</v>
      </c>
      <c r="S79" s="107"/>
      <c r="U79" s="124"/>
      <c r="V79" s="790">
        <v>2009</v>
      </c>
      <c r="W79" s="536">
        <v>0</v>
      </c>
      <c r="X79" s="116">
        <v>0</v>
      </c>
      <c r="Y79" s="116">
        <v>0</v>
      </c>
      <c r="Z79" s="116">
        <v>0</v>
      </c>
      <c r="AA79" s="116">
        <v>0</v>
      </c>
      <c r="AB79" s="116">
        <v>0</v>
      </c>
      <c r="AC79" s="67">
        <v>0</v>
      </c>
      <c r="AD79" s="121">
        <v>0</v>
      </c>
    </row>
    <row r="80" spans="1:106" s="23" customFormat="1" ht="14.5" customHeight="1" outlineLevel="1">
      <c r="A80" s="790">
        <v>2010</v>
      </c>
      <c r="B80" s="533">
        <v>0</v>
      </c>
      <c r="C80" s="114">
        <v>0</v>
      </c>
      <c r="D80" s="114">
        <v>0</v>
      </c>
      <c r="E80" s="114">
        <v>0</v>
      </c>
      <c r="F80" s="114">
        <v>0</v>
      </c>
      <c r="G80" s="114">
        <v>0</v>
      </c>
      <c r="H80" s="115">
        <v>0</v>
      </c>
      <c r="I80" s="25"/>
      <c r="J80" s="124"/>
      <c r="K80" s="790">
        <v>2010</v>
      </c>
      <c r="L80" s="116">
        <v>0</v>
      </c>
      <c r="M80" s="116">
        <v>0</v>
      </c>
      <c r="N80" s="116">
        <v>0</v>
      </c>
      <c r="O80" s="116">
        <v>0</v>
      </c>
      <c r="P80" s="116">
        <v>0</v>
      </c>
      <c r="Q80" s="116">
        <v>0</v>
      </c>
      <c r="R80" s="67">
        <v>0</v>
      </c>
      <c r="S80" s="107"/>
      <c r="U80" s="124"/>
      <c r="V80" s="790">
        <v>2010</v>
      </c>
      <c r="W80" s="536">
        <v>0</v>
      </c>
      <c r="X80" s="116">
        <v>0</v>
      </c>
      <c r="Y80" s="116">
        <v>0</v>
      </c>
      <c r="Z80" s="116">
        <v>0</v>
      </c>
      <c r="AA80" s="116">
        <v>0</v>
      </c>
      <c r="AB80" s="116">
        <v>0</v>
      </c>
      <c r="AC80" s="67">
        <v>0</v>
      </c>
      <c r="AD80" s="121">
        <v>0</v>
      </c>
    </row>
    <row r="81" spans="1:33" s="23" customFormat="1" ht="14.5" customHeight="1" outlineLevel="1">
      <c r="A81" s="790">
        <v>2011</v>
      </c>
      <c r="B81" s="533">
        <v>0</v>
      </c>
      <c r="C81" s="114">
        <v>0</v>
      </c>
      <c r="D81" s="114">
        <v>0</v>
      </c>
      <c r="E81" s="114">
        <v>0</v>
      </c>
      <c r="F81" s="114">
        <v>0</v>
      </c>
      <c r="G81" s="114">
        <v>0</v>
      </c>
      <c r="H81" s="115">
        <v>0</v>
      </c>
      <c r="I81" s="25"/>
      <c r="J81" s="124"/>
      <c r="K81" s="790">
        <v>2011</v>
      </c>
      <c r="L81" s="116">
        <v>0</v>
      </c>
      <c r="M81" s="116">
        <v>0</v>
      </c>
      <c r="N81" s="116">
        <v>0</v>
      </c>
      <c r="O81" s="116">
        <v>0</v>
      </c>
      <c r="P81" s="116">
        <v>0</v>
      </c>
      <c r="Q81" s="116">
        <v>0</v>
      </c>
      <c r="R81" s="67">
        <v>0</v>
      </c>
      <c r="S81" s="107"/>
      <c r="U81" s="124"/>
      <c r="V81" s="790">
        <v>2011</v>
      </c>
      <c r="W81" s="536">
        <v>0</v>
      </c>
      <c r="X81" s="116">
        <v>0</v>
      </c>
      <c r="Y81" s="116">
        <v>0</v>
      </c>
      <c r="Z81" s="116">
        <v>0</v>
      </c>
      <c r="AA81" s="116">
        <v>0</v>
      </c>
      <c r="AB81" s="116">
        <v>0</v>
      </c>
      <c r="AC81" s="67">
        <v>0</v>
      </c>
      <c r="AD81" s="121">
        <v>0</v>
      </c>
    </row>
    <row r="82" spans="1:33" s="23" customFormat="1" ht="14.5" customHeight="1" outlineLevel="1">
      <c r="A82" s="790">
        <v>2012</v>
      </c>
      <c r="B82" s="533">
        <v>0</v>
      </c>
      <c r="C82" s="114">
        <v>0</v>
      </c>
      <c r="D82" s="114">
        <v>0</v>
      </c>
      <c r="E82" s="114">
        <v>0</v>
      </c>
      <c r="F82" s="114">
        <v>0</v>
      </c>
      <c r="G82" s="114">
        <v>0</v>
      </c>
      <c r="H82" s="115">
        <v>0</v>
      </c>
      <c r="I82" s="25"/>
      <c r="J82" s="124"/>
      <c r="K82" s="790">
        <v>2012</v>
      </c>
      <c r="L82" s="116">
        <v>0</v>
      </c>
      <c r="M82" s="116">
        <v>0</v>
      </c>
      <c r="N82" s="116">
        <v>0</v>
      </c>
      <c r="O82" s="116">
        <v>0</v>
      </c>
      <c r="P82" s="116">
        <v>0</v>
      </c>
      <c r="Q82" s="116">
        <v>0</v>
      </c>
      <c r="R82" s="67">
        <v>0</v>
      </c>
      <c r="S82" s="107"/>
      <c r="U82" s="124"/>
      <c r="V82" s="790">
        <v>2012</v>
      </c>
      <c r="W82" s="536">
        <v>0</v>
      </c>
      <c r="X82" s="116">
        <v>0</v>
      </c>
      <c r="Y82" s="116">
        <v>0</v>
      </c>
      <c r="Z82" s="116">
        <v>0</v>
      </c>
      <c r="AA82" s="116">
        <v>0</v>
      </c>
      <c r="AB82" s="116">
        <v>0</v>
      </c>
      <c r="AC82" s="67">
        <v>0</v>
      </c>
      <c r="AD82" s="121">
        <v>0</v>
      </c>
    </row>
    <row r="83" spans="1:33" s="23" customFormat="1" ht="14.5" customHeight="1" outlineLevel="1">
      <c r="A83" s="790">
        <v>2013</v>
      </c>
      <c r="B83" s="533">
        <v>0</v>
      </c>
      <c r="C83" s="114">
        <v>0</v>
      </c>
      <c r="D83" s="114">
        <v>0</v>
      </c>
      <c r="E83" s="114">
        <v>0</v>
      </c>
      <c r="F83" s="114">
        <v>0</v>
      </c>
      <c r="G83" s="114">
        <v>0</v>
      </c>
      <c r="H83" s="115">
        <v>0</v>
      </c>
      <c r="I83" s="25"/>
      <c r="J83" s="124"/>
      <c r="K83" s="790">
        <v>2013</v>
      </c>
      <c r="L83" s="116">
        <v>0</v>
      </c>
      <c r="M83" s="116">
        <v>0</v>
      </c>
      <c r="N83" s="116">
        <v>0</v>
      </c>
      <c r="O83" s="116">
        <v>0</v>
      </c>
      <c r="P83" s="116">
        <v>0</v>
      </c>
      <c r="Q83" s="116">
        <v>0</v>
      </c>
      <c r="R83" s="67">
        <v>0</v>
      </c>
      <c r="S83" s="107"/>
      <c r="U83" s="124"/>
      <c r="V83" s="790">
        <v>2013</v>
      </c>
      <c r="W83" s="536">
        <v>0</v>
      </c>
      <c r="X83" s="116">
        <v>0</v>
      </c>
      <c r="Y83" s="116">
        <v>0</v>
      </c>
      <c r="Z83" s="116">
        <v>0</v>
      </c>
      <c r="AA83" s="116">
        <v>0</v>
      </c>
      <c r="AB83" s="116">
        <v>0</v>
      </c>
      <c r="AC83" s="67">
        <v>0</v>
      </c>
      <c r="AD83" s="121">
        <v>0</v>
      </c>
    </row>
    <row r="84" spans="1:33" s="23" customFormat="1" ht="14.5" customHeight="1" outlineLevel="1">
      <c r="A84" s="790">
        <v>2014</v>
      </c>
      <c r="B84" s="533">
        <v>0</v>
      </c>
      <c r="C84" s="114">
        <v>0</v>
      </c>
      <c r="D84" s="114">
        <v>0</v>
      </c>
      <c r="E84" s="114">
        <v>0</v>
      </c>
      <c r="F84" s="114">
        <v>0</v>
      </c>
      <c r="G84" s="114">
        <v>0</v>
      </c>
      <c r="H84" s="115">
        <v>0</v>
      </c>
      <c r="I84" s="25"/>
      <c r="J84" s="124"/>
      <c r="K84" s="790">
        <v>2014</v>
      </c>
      <c r="L84" s="116">
        <v>0</v>
      </c>
      <c r="M84" s="116">
        <v>0</v>
      </c>
      <c r="N84" s="116">
        <v>0</v>
      </c>
      <c r="O84" s="116">
        <v>0</v>
      </c>
      <c r="P84" s="116">
        <v>0</v>
      </c>
      <c r="Q84" s="116">
        <v>0</v>
      </c>
      <c r="R84" s="67">
        <v>0</v>
      </c>
      <c r="S84" s="107"/>
      <c r="U84" s="124"/>
      <c r="V84" s="790">
        <v>2014</v>
      </c>
      <c r="W84" s="536">
        <v>0</v>
      </c>
      <c r="X84" s="116">
        <v>0</v>
      </c>
      <c r="Y84" s="116">
        <v>0</v>
      </c>
      <c r="Z84" s="116">
        <v>0</v>
      </c>
      <c r="AA84" s="116">
        <v>0</v>
      </c>
      <c r="AB84" s="116">
        <v>0</v>
      </c>
      <c r="AC84" s="67">
        <v>0</v>
      </c>
      <c r="AD84" s="121">
        <v>0</v>
      </c>
    </row>
    <row r="85" spans="1:33" s="23" customFormat="1" ht="14.5" customHeight="1" outlineLevel="1" thickBot="1">
      <c r="A85" s="25"/>
      <c r="H85" s="25"/>
      <c r="I85" s="25"/>
      <c r="J85" s="124"/>
      <c r="L85" s="25"/>
      <c r="M85" s="25"/>
      <c r="N85" s="25"/>
      <c r="U85" s="124"/>
    </row>
    <row r="86" spans="1:33" s="23" customFormat="1" ht="14" outlineLevel="1" thickTop="1" thickBot="1">
      <c r="A86" s="125" t="s">
        <v>41</v>
      </c>
      <c r="B86" s="126"/>
      <c r="C86" s="126"/>
      <c r="D86" s="126"/>
      <c r="E86" s="126"/>
      <c r="F86" s="126"/>
      <c r="G86" s="126"/>
      <c r="H86" s="127"/>
      <c r="I86" s="127"/>
      <c r="J86" s="128"/>
      <c r="K86" s="125" t="s">
        <v>42</v>
      </c>
      <c r="L86" s="126"/>
      <c r="M86" s="126"/>
      <c r="N86" s="126"/>
      <c r="O86" s="126"/>
      <c r="P86" s="126"/>
      <c r="Q86" s="126"/>
      <c r="R86" s="127"/>
      <c r="S86" s="127"/>
      <c r="T86" s="127"/>
      <c r="U86" s="128"/>
      <c r="V86" s="125" t="s">
        <v>43</v>
      </c>
      <c r="W86" s="126"/>
      <c r="X86" s="126"/>
      <c r="Y86" s="126"/>
      <c r="Z86" s="126"/>
      <c r="AA86" s="126"/>
      <c r="AB86" s="126"/>
      <c r="AC86" s="127"/>
      <c r="AD86" s="129"/>
    </row>
    <row r="87" spans="1:33" s="23" customFormat="1" ht="13" outlineLevel="1" thickTop="1">
      <c r="A87" s="130"/>
      <c r="B87" s="131"/>
      <c r="C87" s="131"/>
      <c r="D87" s="131"/>
      <c r="E87" s="131"/>
      <c r="F87" s="131"/>
      <c r="G87" s="131"/>
      <c r="H87" s="132"/>
      <c r="I87" s="132"/>
      <c r="J87" s="133"/>
      <c r="K87" s="131"/>
      <c r="L87" s="132"/>
      <c r="M87" s="132"/>
      <c r="N87" s="132"/>
      <c r="O87" s="131"/>
      <c r="P87" s="131"/>
      <c r="Q87" s="131"/>
      <c r="R87" s="131"/>
      <c r="S87" s="131"/>
      <c r="T87" s="131"/>
      <c r="U87" s="133"/>
      <c r="V87" s="131"/>
      <c r="W87" s="131"/>
      <c r="X87" s="131"/>
      <c r="Y87" s="131"/>
      <c r="Z87" s="131"/>
      <c r="AA87" s="131"/>
      <c r="AB87" s="131"/>
      <c r="AC87" s="131"/>
      <c r="AD87" s="134"/>
    </row>
    <row r="88" spans="1:33" s="23" customFormat="1" ht="12.5" customHeight="1">
      <c r="A88" s="135"/>
      <c r="B88" s="27"/>
      <c r="C88" s="27"/>
      <c r="D88" s="27"/>
      <c r="E88" s="27"/>
      <c r="F88" s="27"/>
      <c r="G88" s="27"/>
      <c r="H88" s="30"/>
      <c r="I88" s="30"/>
      <c r="J88" s="45"/>
      <c r="K88" s="27"/>
      <c r="L88" s="30"/>
      <c r="M88" s="30"/>
      <c r="N88" s="30"/>
      <c r="O88" s="27"/>
      <c r="P88" s="27"/>
      <c r="Q88" s="27"/>
      <c r="R88" s="27"/>
      <c r="S88" s="27"/>
      <c r="T88" s="136" t="s">
        <v>44</v>
      </c>
      <c r="U88" s="45"/>
      <c r="V88" s="27"/>
      <c r="W88" s="27"/>
      <c r="X88" s="27"/>
      <c r="Y88" s="27"/>
      <c r="Z88" s="27"/>
      <c r="AA88" s="27"/>
      <c r="AB88" s="27"/>
      <c r="AC88" s="27"/>
      <c r="AD88" s="137"/>
    </row>
    <row r="89" spans="1:33" s="23" customFormat="1" ht="15">
      <c r="A89" s="138" t="s">
        <v>45</v>
      </c>
      <c r="B89" s="39"/>
      <c r="C89" s="39"/>
      <c r="D89" s="39"/>
      <c r="E89" s="39"/>
      <c r="F89" s="39"/>
      <c r="G89" s="100"/>
      <c r="H89" s="39"/>
      <c r="I89" s="50"/>
      <c r="J89" s="139"/>
      <c r="K89" s="140" t="s">
        <v>46</v>
      </c>
      <c r="L89" s="39"/>
      <c r="M89" s="39"/>
      <c r="N89" s="39"/>
      <c r="O89" s="50"/>
      <c r="P89" s="50"/>
      <c r="Q89" s="50"/>
      <c r="R89" s="50"/>
      <c r="S89" s="141" t="s">
        <v>47</v>
      </c>
      <c r="T89" s="142" t="s">
        <v>2</v>
      </c>
      <c r="U89" s="139"/>
      <c r="V89" s="140" t="s">
        <v>48</v>
      </c>
      <c r="W89" s="39"/>
      <c r="X89" s="39"/>
      <c r="Y89" s="39"/>
      <c r="Z89" s="50"/>
      <c r="AA89" s="50"/>
      <c r="AB89" s="143"/>
      <c r="AC89" s="50"/>
      <c r="AD89" s="543" t="s">
        <v>49</v>
      </c>
      <c r="AE89" s="27"/>
      <c r="AF89" s="27"/>
      <c r="AG89" s="1025" t="s">
        <v>431</v>
      </c>
    </row>
    <row r="90" spans="1:33" s="23" customFormat="1" ht="13" outlineLevel="1">
      <c r="A90" s="144"/>
      <c r="B90" s="48"/>
      <c r="C90" s="39"/>
      <c r="D90" s="39"/>
      <c r="E90" s="49" t="s">
        <v>0</v>
      </c>
      <c r="F90" s="39"/>
      <c r="G90" s="39"/>
      <c r="H90" s="50"/>
      <c r="I90" s="145" t="s">
        <v>39</v>
      </c>
      <c r="J90" s="139"/>
      <c r="K90" s="27"/>
      <c r="L90" s="48"/>
      <c r="M90" s="39"/>
      <c r="N90" s="39"/>
      <c r="O90" s="49" t="s">
        <v>0</v>
      </c>
      <c r="P90" s="39"/>
      <c r="Q90" s="39"/>
      <c r="R90" s="50"/>
      <c r="S90" s="142" t="s">
        <v>50</v>
      </c>
      <c r="T90" s="142" t="s">
        <v>51</v>
      </c>
      <c r="U90" s="139"/>
      <c r="V90" s="27"/>
      <c r="W90" s="48"/>
      <c r="X90" s="39"/>
      <c r="Y90" s="39"/>
      <c r="Z90" s="49" t="s">
        <v>0</v>
      </c>
      <c r="AA90" s="39"/>
      <c r="AB90" s="39"/>
      <c r="AC90" s="50"/>
      <c r="AD90" s="544" t="s">
        <v>52</v>
      </c>
      <c r="AE90" s="1021" t="s">
        <v>427</v>
      </c>
      <c r="AF90" s="513" t="s">
        <v>428</v>
      </c>
      <c r="AG90" s="1025" t="s">
        <v>432</v>
      </c>
    </row>
    <row r="91" spans="1:33" s="23" customFormat="1" ht="13" outlineLevel="1">
      <c r="A91" s="787" t="s">
        <v>17</v>
      </c>
      <c r="B91" s="772">
        <v>3</v>
      </c>
      <c r="C91" s="772">
        <v>4</v>
      </c>
      <c r="D91" s="772">
        <v>5</v>
      </c>
      <c r="E91" s="772">
        <v>6</v>
      </c>
      <c r="F91" s="772">
        <v>7</v>
      </c>
      <c r="G91" s="772">
        <v>8</v>
      </c>
      <c r="H91" s="772">
        <v>9</v>
      </c>
      <c r="I91" s="775" t="s">
        <v>40</v>
      </c>
      <c r="J91" s="776"/>
      <c r="K91" s="787" t="s">
        <v>17</v>
      </c>
      <c r="L91" s="772">
        <v>3</v>
      </c>
      <c r="M91" s="772">
        <v>4</v>
      </c>
      <c r="N91" s="772">
        <v>5</v>
      </c>
      <c r="O91" s="772">
        <v>6</v>
      </c>
      <c r="P91" s="772">
        <v>7</v>
      </c>
      <c r="Q91" s="772">
        <v>8</v>
      </c>
      <c r="R91" s="772">
        <v>9</v>
      </c>
      <c r="S91" s="147" t="s">
        <v>53</v>
      </c>
      <c r="T91" s="147" t="s">
        <v>53</v>
      </c>
      <c r="U91" s="148"/>
      <c r="V91" s="787" t="s">
        <v>17</v>
      </c>
      <c r="W91" s="772">
        <v>3</v>
      </c>
      <c r="X91" s="772">
        <v>4</v>
      </c>
      <c r="Y91" s="772">
        <v>5</v>
      </c>
      <c r="Z91" s="772">
        <v>6</v>
      </c>
      <c r="AA91" s="772">
        <v>7</v>
      </c>
      <c r="AB91" s="772">
        <v>8</v>
      </c>
      <c r="AC91" s="772">
        <v>9</v>
      </c>
      <c r="AD91" s="666" t="s">
        <v>54</v>
      </c>
      <c r="AE91" s="1022" t="s">
        <v>429</v>
      </c>
      <c r="AF91" s="513" t="s">
        <v>430</v>
      </c>
      <c r="AG91"/>
    </row>
    <row r="92" spans="1:33" s="23" customFormat="1" ht="13" outlineLevel="1">
      <c r="A92" s="788">
        <v>1980</v>
      </c>
      <c r="B92" s="10">
        <v>0.1220786680635087</v>
      </c>
      <c r="C92" s="11">
        <v>0.75164135796144915</v>
      </c>
      <c r="D92" s="11">
        <v>0.10820104114602948</v>
      </c>
      <c r="E92" s="11">
        <v>9.2616752952858136E-3</v>
      </c>
      <c r="F92" s="11">
        <v>8.8172575337269153E-3</v>
      </c>
      <c r="G92" s="11">
        <v>0</v>
      </c>
      <c r="H92" s="12">
        <v>0</v>
      </c>
      <c r="I92" s="60">
        <v>5481.3981547840449</v>
      </c>
      <c r="J92" s="538"/>
      <c r="K92" s="788">
        <v>1980</v>
      </c>
      <c r="L92" s="539">
        <f t="shared" ref="L92:L126" si="5">L318*B214/$S92</f>
        <v>8.4428796673682513E-2</v>
      </c>
      <c r="M92" s="150">
        <f t="shared" ref="M92:M126" si="6">M318*C214/$S92</f>
        <v>0.73846412776161641</v>
      </c>
      <c r="N92" s="151">
        <f t="shared" ref="N92:N126" si="7">N318*D214/$S92</f>
        <v>0.17710707556470112</v>
      </c>
      <c r="O92" s="150"/>
      <c r="P92" s="150"/>
      <c r="Q92" s="150"/>
      <c r="R92" s="152"/>
      <c r="S92" s="153">
        <f t="shared" ref="S92:S126" si="8">SUMPRODUCT(L318:R318,B214:H214)</f>
        <v>565.24867034942918</v>
      </c>
      <c r="T92" s="153">
        <f t="shared" ref="T92:T124" si="9">$I92/SUMPRODUCT(L92:R92,B9:H9)</f>
        <v>55.954308935315552</v>
      </c>
      <c r="U92" s="154"/>
      <c r="V92" s="788">
        <v>1980</v>
      </c>
      <c r="W92" s="743">
        <f>B92-L92</f>
        <v>3.7649871389826187E-2</v>
      </c>
      <c r="X92" s="744">
        <f t="shared" ref="W92:AC100" si="10">C92-M92</f>
        <v>1.3177230199832746E-2</v>
      </c>
      <c r="Y92" s="744">
        <f>SUM(D92:$H92)-N92</f>
        <v>-5.0827101589658918E-2</v>
      </c>
      <c r="Z92" s="1"/>
      <c r="AA92" s="1"/>
      <c r="AB92" s="1"/>
      <c r="AC92" s="3"/>
      <c r="AD92" s="254">
        <v>511</v>
      </c>
      <c r="AE92" s="1023">
        <f>SUMSQ(W92:AC92)</f>
        <v>4.1745464674153446E-3</v>
      </c>
      <c r="AF92" s="1024">
        <f>SQRT(AE92/COUNT(W92:AC92))</f>
        <v>3.7303022520145043E-2</v>
      </c>
      <c r="AG92" s="1025">
        <f>INT((SUM(L92:R92)-SUMSQ(L92:R92))/AE92)</f>
        <v>99</v>
      </c>
    </row>
    <row r="93" spans="1:33" s="23" customFormat="1" ht="13" outlineLevel="1">
      <c r="A93" s="789">
        <v>1981</v>
      </c>
      <c r="B93" s="13">
        <v>2.1640828617039729E-2</v>
      </c>
      <c r="C93" s="14">
        <v>0.19210112004792632</v>
      </c>
      <c r="D93" s="14">
        <v>0.71051515117539488</v>
      </c>
      <c r="E93" s="14">
        <v>6.7105886864598036E-2</v>
      </c>
      <c r="F93" s="14">
        <v>8.6370132950410027E-3</v>
      </c>
      <c r="G93" s="14">
        <v>0</v>
      </c>
      <c r="H93" s="15">
        <v>0</v>
      </c>
      <c r="I93" s="67">
        <v>12490.315791383549</v>
      </c>
      <c r="J93" s="538"/>
      <c r="K93" s="789">
        <v>1981</v>
      </c>
      <c r="L93" s="184">
        <f t="shared" si="5"/>
        <v>3.6835137996722972E-2</v>
      </c>
      <c r="M93" s="156">
        <f t="shared" si="6"/>
        <v>0.2577491859226495</v>
      </c>
      <c r="N93" s="156">
        <f t="shared" si="7"/>
        <v>0.59312940486378063</v>
      </c>
      <c r="O93" s="157">
        <f t="shared" ref="O93:O126" si="11">O319*E215/$S93</f>
        <v>0.11228627121684681</v>
      </c>
      <c r="P93" s="156"/>
      <c r="Q93" s="156"/>
      <c r="R93" s="158"/>
      <c r="S93" s="159">
        <f t="shared" si="8"/>
        <v>594.34973335923223</v>
      </c>
      <c r="T93" s="159">
        <f t="shared" si="9"/>
        <v>113.99892407893068</v>
      </c>
      <c r="U93" s="154"/>
      <c r="V93" s="789">
        <v>1981</v>
      </c>
      <c r="W93" s="745">
        <f t="shared" si="10"/>
        <v>-1.5194309379683243E-2</v>
      </c>
      <c r="X93" s="746">
        <f t="shared" si="10"/>
        <v>-6.5648065874723188E-2</v>
      </c>
      <c r="Y93" s="746">
        <f t="shared" si="10"/>
        <v>0.11738574631161425</v>
      </c>
      <c r="Z93" s="746">
        <f>SUM(E93:$H93)-O93</f>
        <v>-3.6543371057207771E-2</v>
      </c>
      <c r="AA93" s="2"/>
      <c r="AB93" s="2"/>
      <c r="AC93" s="4"/>
      <c r="AD93" s="252">
        <v>237</v>
      </c>
      <c r="AE93" s="1023">
        <f t="shared" ref="AE93:AE110" si="12">SUMSQ(W93:AC93)</f>
        <v>1.9655366995976954E-2</v>
      </c>
      <c r="AF93" s="1024">
        <f t="shared" ref="AF93:AF110" si="13">SQRT(AE93/COUNT(W93:AC93))</f>
        <v>7.0098799911227E-2</v>
      </c>
      <c r="AG93" s="1025">
        <f t="shared" ref="AG93:AG110" si="14">INT((SUM(L93:R93)-SUMSQ(L93:R93))/AE93)</f>
        <v>28</v>
      </c>
    </row>
    <row r="94" spans="1:33" s="23" customFormat="1" ht="13" outlineLevel="1">
      <c r="A94" s="790">
        <v>1982</v>
      </c>
      <c r="B94" s="16">
        <v>0.1736227056719099</v>
      </c>
      <c r="C94" s="17">
        <v>0.15859766890567176</v>
      </c>
      <c r="D94" s="17">
        <v>0.18864774243814811</v>
      </c>
      <c r="E94" s="17">
        <v>0.39232053865409622</v>
      </c>
      <c r="F94" s="17">
        <v>8.1803004411948585E-2</v>
      </c>
      <c r="G94" s="17">
        <v>5.0083399182254225E-3</v>
      </c>
      <c r="H94" s="18">
        <v>0</v>
      </c>
      <c r="I94" s="67">
        <v>6484.8363890375667</v>
      </c>
      <c r="J94" s="538"/>
      <c r="K94" s="790">
        <v>1982</v>
      </c>
      <c r="L94" s="184">
        <f t="shared" si="5"/>
        <v>4.4505629553253385E-2</v>
      </c>
      <c r="M94" s="156">
        <f t="shared" si="6"/>
        <v>0.14776608115394047</v>
      </c>
      <c r="N94" s="156">
        <f t="shared" si="7"/>
        <v>0.25167550347033218</v>
      </c>
      <c r="O94" s="156">
        <f t="shared" si="11"/>
        <v>0.47296295789985809</v>
      </c>
      <c r="P94" s="157">
        <f t="shared" ref="P94:P126" si="15">P320*F216/$S94</f>
        <v>8.3089827922615864E-2</v>
      </c>
      <c r="Q94" s="156"/>
      <c r="R94" s="158"/>
      <c r="S94" s="159">
        <f t="shared" si="8"/>
        <v>466.20786259616796</v>
      </c>
      <c r="T94" s="159">
        <f t="shared" si="9"/>
        <v>54.468111203456175</v>
      </c>
      <c r="U94" s="154"/>
      <c r="V94" s="790">
        <v>1982</v>
      </c>
      <c r="W94" s="745">
        <f t="shared" si="10"/>
        <v>0.12911707611865653</v>
      </c>
      <c r="X94" s="746">
        <f t="shared" si="10"/>
        <v>1.0831587751731292E-2</v>
      </c>
      <c r="Y94" s="746">
        <f t="shared" si="10"/>
        <v>-6.3027761032184076E-2</v>
      </c>
      <c r="Z94" s="746">
        <f t="shared" si="10"/>
        <v>-8.0642419245761876E-2</v>
      </c>
      <c r="AA94" s="746">
        <f>SUM(F94:$H94)-P94</f>
        <v>3.7215164075581481E-3</v>
      </c>
      <c r="AB94" s="2"/>
      <c r="AC94" s="4"/>
      <c r="AD94" s="252">
        <v>605</v>
      </c>
      <c r="AE94" s="1023">
        <f t="shared" si="12"/>
        <v>2.7278090765565449E-2</v>
      </c>
      <c r="AF94" s="1024">
        <f t="shared" si="13"/>
        <v>7.3862156434219339E-2</v>
      </c>
      <c r="AG94" s="1025">
        <f t="shared" si="14"/>
        <v>25</v>
      </c>
    </row>
    <row r="95" spans="1:33" s="23" customFormat="1" ht="13" outlineLevel="1">
      <c r="A95" s="790">
        <v>1983</v>
      </c>
      <c r="B95" s="16">
        <v>0.13703834148784899</v>
      </c>
      <c r="C95" s="17">
        <v>8.9979916326681911E-2</v>
      </c>
      <c r="D95" s="17">
        <v>0.10025817446601613</v>
      </c>
      <c r="E95" s="17">
        <v>0.16194639397032426</v>
      </c>
      <c r="F95" s="17">
        <v>0.46544970735108404</v>
      </c>
      <c r="G95" s="17">
        <v>3.8521013505742781E-2</v>
      </c>
      <c r="H95" s="18">
        <v>6.8064528923019512E-3</v>
      </c>
      <c r="I95" s="67">
        <v>2475.256506790286</v>
      </c>
      <c r="J95" s="538"/>
      <c r="K95" s="790">
        <v>1983</v>
      </c>
      <c r="L95" s="184">
        <f t="shared" si="5"/>
        <v>0.17215708552108794</v>
      </c>
      <c r="M95" s="156">
        <f t="shared" si="6"/>
        <v>0.14915464331486802</v>
      </c>
      <c r="N95" s="156">
        <f t="shared" si="7"/>
        <v>0.1250926472766079</v>
      </c>
      <c r="O95" s="156">
        <f t="shared" si="11"/>
        <v>0.17580476455869892</v>
      </c>
      <c r="P95" s="156">
        <f t="shared" si="15"/>
        <v>0.32414419366753583</v>
      </c>
      <c r="Q95" s="157">
        <f t="shared" ref="Q95:Q126" si="16">Q321*G217/$S95</f>
        <v>5.3646665661201381E-2</v>
      </c>
      <c r="R95" s="158"/>
      <c r="S95" s="159">
        <f t="shared" si="8"/>
        <v>453.59860266824279</v>
      </c>
      <c r="T95" s="159">
        <f t="shared" si="9"/>
        <v>19.182324884502737</v>
      </c>
      <c r="U95" s="154"/>
      <c r="V95" s="790">
        <v>1983</v>
      </c>
      <c r="W95" s="745">
        <f t="shared" si="10"/>
        <v>-3.5118744033238947E-2</v>
      </c>
      <c r="X95" s="746">
        <f t="shared" si="10"/>
        <v>-5.9174726988186113E-2</v>
      </c>
      <c r="Y95" s="746">
        <f t="shared" si="10"/>
        <v>-2.4834472810591771E-2</v>
      </c>
      <c r="Z95" s="746">
        <f t="shared" si="10"/>
        <v>-1.3858370588374663E-2</v>
      </c>
      <c r="AA95" s="746">
        <f t="shared" si="10"/>
        <v>0.14130551368354821</v>
      </c>
      <c r="AB95" s="746">
        <f>SUM(G95:$H95)-Q95</f>
        <v>-8.3191992631566486E-3</v>
      </c>
      <c r="AC95" s="4"/>
      <c r="AD95" s="252">
        <v>814</v>
      </c>
      <c r="AE95" s="1023">
        <f t="shared" si="12"/>
        <v>2.5580237245494807E-2</v>
      </c>
      <c r="AF95" s="1024">
        <f t="shared" si="13"/>
        <v>6.529450876030185E-2</v>
      </c>
      <c r="AG95" s="1025">
        <f t="shared" si="14"/>
        <v>31</v>
      </c>
    </row>
    <row r="96" spans="1:33" s="23" customFormat="1" ht="13" outlineLevel="1">
      <c r="A96" s="790">
        <v>1984</v>
      </c>
      <c r="B96" s="16">
        <v>0.21495326732192693</v>
      </c>
      <c r="C96" s="17">
        <v>0.45233645148889695</v>
      </c>
      <c r="D96" s="17">
        <v>0.11401870100230564</v>
      </c>
      <c r="E96" s="17">
        <v>6.542055444727575E-2</v>
      </c>
      <c r="F96" s="17">
        <v>8.2242982167212639E-2</v>
      </c>
      <c r="G96" s="17">
        <v>5.9813085149860459E-2</v>
      </c>
      <c r="H96" s="18">
        <v>1.1214958422521589E-2</v>
      </c>
      <c r="I96" s="67">
        <v>5394.2175975905147</v>
      </c>
      <c r="J96" s="538"/>
      <c r="K96" s="790">
        <v>1984</v>
      </c>
      <c r="L96" s="184">
        <f t="shared" si="5"/>
        <v>0.11581399348494612</v>
      </c>
      <c r="M96" s="156">
        <f t="shared" si="6"/>
        <v>0.41736041881675362</v>
      </c>
      <c r="N96" s="156">
        <f t="shared" si="7"/>
        <v>9.6744334454814521E-2</v>
      </c>
      <c r="O96" s="156">
        <f t="shared" si="11"/>
        <v>6.8719303905854318E-2</v>
      </c>
      <c r="P96" s="156">
        <f t="shared" si="15"/>
        <v>9.5806978585710578E-2</v>
      </c>
      <c r="Q96" s="156">
        <f t="shared" si="16"/>
        <v>0.17635837780456923</v>
      </c>
      <c r="R96" s="160">
        <f t="shared" ref="R96:R126" si="17">R322*H218/$S96</f>
        <v>2.9196592947351718E-2</v>
      </c>
      <c r="S96" s="159">
        <f t="shared" si="8"/>
        <v>617.85475533121519</v>
      </c>
      <c r="T96" s="159">
        <f t="shared" si="9"/>
        <v>47.192724021287432</v>
      </c>
      <c r="U96" s="154"/>
      <c r="V96" s="790">
        <v>1984</v>
      </c>
      <c r="W96" s="745">
        <f t="shared" si="10"/>
        <v>9.9139273836980818E-2</v>
      </c>
      <c r="X96" s="746">
        <f t="shared" si="10"/>
        <v>3.4976032672143331E-2</v>
      </c>
      <c r="Y96" s="746">
        <f t="shared" si="10"/>
        <v>1.7274366547491121E-2</v>
      </c>
      <c r="Z96" s="746">
        <f t="shared" si="10"/>
        <v>-3.2987494585785676E-3</v>
      </c>
      <c r="AA96" s="746">
        <f t="shared" si="10"/>
        <v>-1.3563996418497939E-2</v>
      </c>
      <c r="AB96" s="746">
        <f t="shared" si="10"/>
        <v>-0.11654529265470877</v>
      </c>
      <c r="AC96" s="747">
        <f t="shared" si="10"/>
        <v>-1.7981634524830127E-2</v>
      </c>
      <c r="AD96" s="252">
        <v>1337</v>
      </c>
      <c r="AE96" s="1023">
        <f t="shared" si="12"/>
        <v>2.5451330385011562E-2</v>
      </c>
      <c r="AF96" s="1024">
        <f t="shared" si="13"/>
        <v>6.0298460516964587E-2</v>
      </c>
      <c r="AG96" s="1025">
        <f t="shared" si="14"/>
        <v>29</v>
      </c>
    </row>
    <row r="97" spans="1:33" s="23" customFormat="1" ht="13" outlineLevel="1">
      <c r="A97" s="789">
        <v>1985</v>
      </c>
      <c r="B97" s="13">
        <v>4.2180782519039589E-2</v>
      </c>
      <c r="C97" s="14">
        <v>0.24321816067649124</v>
      </c>
      <c r="D97" s="14">
        <v>0.35818950133616317</v>
      </c>
      <c r="E97" s="14">
        <v>0.13072494472800542</v>
      </c>
      <c r="F97" s="14">
        <v>5.9648752455531688E-2</v>
      </c>
      <c r="G97" s="14">
        <v>4.1423578315156223E-2</v>
      </c>
      <c r="H97" s="15">
        <v>0.1246142799696127</v>
      </c>
      <c r="I97" s="67">
        <v>6136.2955974272218</v>
      </c>
      <c r="J97" s="538"/>
      <c r="K97" s="789">
        <v>1985</v>
      </c>
      <c r="L97" s="184">
        <f t="shared" si="5"/>
        <v>3.6564068293664348E-2</v>
      </c>
      <c r="M97" s="156">
        <f t="shared" si="6"/>
        <v>0.34395652625203305</v>
      </c>
      <c r="N97" s="156">
        <f t="shared" si="7"/>
        <v>0.32464726646793862</v>
      </c>
      <c r="O97" s="156">
        <f t="shared" si="11"/>
        <v>5.9771518902314455E-2</v>
      </c>
      <c r="P97" s="156">
        <f t="shared" si="15"/>
        <v>4.2725240451280018E-2</v>
      </c>
      <c r="Q97" s="156">
        <f t="shared" si="16"/>
        <v>6.1158983649512152E-2</v>
      </c>
      <c r="R97" s="160">
        <f t="shared" si="17"/>
        <v>0.13117639598325739</v>
      </c>
      <c r="S97" s="159">
        <f t="shared" si="8"/>
        <v>681.97840853592197</v>
      </c>
      <c r="T97" s="159">
        <f t="shared" si="9"/>
        <v>47.049913220361198</v>
      </c>
      <c r="U97" s="154"/>
      <c r="V97" s="789">
        <v>1985</v>
      </c>
      <c r="W97" s="745">
        <f t="shared" si="10"/>
        <v>5.6167142253752411E-3</v>
      </c>
      <c r="X97" s="746">
        <f t="shared" si="10"/>
        <v>-0.10073836557554181</v>
      </c>
      <c r="Y97" s="746">
        <f t="shared" si="10"/>
        <v>3.3542234868224552E-2</v>
      </c>
      <c r="Z97" s="746">
        <f t="shared" si="10"/>
        <v>7.0953425825690961E-2</v>
      </c>
      <c r="AA97" s="746">
        <f t="shared" si="10"/>
        <v>1.692351200425167E-2</v>
      </c>
      <c r="AB97" s="746">
        <f t="shared" si="10"/>
        <v>-1.9735405334355929E-2</v>
      </c>
      <c r="AC97" s="747">
        <f t="shared" si="10"/>
        <v>-6.5621160136446893E-3</v>
      </c>
      <c r="AD97" s="252">
        <v>1861</v>
      </c>
      <c r="AE97" s="1023">
        <f t="shared" si="12"/>
        <v>1.7058188782723915E-2</v>
      </c>
      <c r="AF97" s="1024">
        <f t="shared" si="13"/>
        <v>4.9364806409199075E-2</v>
      </c>
      <c r="AG97" s="1025">
        <f t="shared" si="14"/>
        <v>43</v>
      </c>
    </row>
    <row r="98" spans="1:33" s="23" customFormat="1" ht="13" outlineLevel="1">
      <c r="A98" s="789">
        <v>1986</v>
      </c>
      <c r="B98" s="13">
        <v>4.456606180600544E-2</v>
      </c>
      <c r="C98" s="14">
        <v>6.8803751783217293E-2</v>
      </c>
      <c r="D98" s="14">
        <v>0.31821735818810365</v>
      </c>
      <c r="E98" s="14">
        <v>0.35418295308478143</v>
      </c>
      <c r="F98" s="14">
        <v>8.4440974851101552E-2</v>
      </c>
      <c r="G98" s="14">
        <v>3.2838156886539488E-2</v>
      </c>
      <c r="H98" s="15">
        <v>9.6950743400251171E-2</v>
      </c>
      <c r="I98" s="67">
        <v>8915.9129464488215</v>
      </c>
      <c r="J98" s="538"/>
      <c r="K98" s="789">
        <v>1986</v>
      </c>
      <c r="L98" s="184">
        <f t="shared" si="5"/>
        <v>3.6564564131255743E-2</v>
      </c>
      <c r="M98" s="156">
        <f t="shared" si="6"/>
        <v>0.13316030126121209</v>
      </c>
      <c r="N98" s="156">
        <f t="shared" si="7"/>
        <v>0.33726041782055305</v>
      </c>
      <c r="O98" s="156">
        <f t="shared" si="11"/>
        <v>0.26437787611518593</v>
      </c>
      <c r="P98" s="156">
        <f t="shared" si="15"/>
        <v>4.6309428983849515E-2</v>
      </c>
      <c r="Q98" s="156">
        <f t="shared" si="16"/>
        <v>3.3764459049427951E-2</v>
      </c>
      <c r="R98" s="160">
        <f t="shared" si="17"/>
        <v>0.14856295263851566</v>
      </c>
      <c r="S98" s="159">
        <f t="shared" si="8"/>
        <v>601.52657702398483</v>
      </c>
      <c r="T98" s="159">
        <f t="shared" si="9"/>
        <v>65.097615489391714</v>
      </c>
      <c r="U98" s="154"/>
      <c r="V98" s="789">
        <v>1986</v>
      </c>
      <c r="W98" s="745">
        <f t="shared" si="10"/>
        <v>8.0014976747496969E-3</v>
      </c>
      <c r="X98" s="746">
        <f t="shared" si="10"/>
        <v>-6.4356549477994796E-2</v>
      </c>
      <c r="Y98" s="746">
        <f t="shared" si="10"/>
        <v>-1.9043059632449399E-2</v>
      </c>
      <c r="Z98" s="746">
        <f t="shared" si="10"/>
        <v>8.9805076969595499E-2</v>
      </c>
      <c r="AA98" s="746">
        <f t="shared" si="10"/>
        <v>3.8131545867252037E-2</v>
      </c>
      <c r="AB98" s="746">
        <f t="shared" si="10"/>
        <v>-9.2630216288846351E-4</v>
      </c>
      <c r="AC98" s="747">
        <f t="shared" si="10"/>
        <v>-5.1612209238264484E-2</v>
      </c>
      <c r="AD98" s="252">
        <v>5645</v>
      </c>
      <c r="AE98" s="1023">
        <f t="shared" si="12"/>
        <v>1.6752072363810325E-2</v>
      </c>
      <c r="AF98" s="1024">
        <f t="shared" si="13"/>
        <v>4.8919865032827373E-2</v>
      </c>
      <c r="AG98" s="1025">
        <f t="shared" si="14"/>
        <v>46</v>
      </c>
    </row>
    <row r="99" spans="1:33" s="23" customFormat="1" ht="13" outlineLevel="1">
      <c r="A99" s="789">
        <v>1987</v>
      </c>
      <c r="B99" s="13">
        <v>0.15512722919940186</v>
      </c>
      <c r="C99" s="14">
        <v>8.1350901463097924E-2</v>
      </c>
      <c r="D99" s="14">
        <v>9.9573824750781748E-2</v>
      </c>
      <c r="E99" s="14">
        <v>0.30951563286884132</v>
      </c>
      <c r="F99" s="14">
        <v>0.25906443467536794</v>
      </c>
      <c r="G99" s="14">
        <v>3.4456506309512025E-2</v>
      </c>
      <c r="H99" s="15">
        <v>6.0911470732997179E-2</v>
      </c>
      <c r="I99" s="67">
        <v>4519.7811867804885</v>
      </c>
      <c r="J99" s="538"/>
      <c r="K99" s="789">
        <v>1987</v>
      </c>
      <c r="L99" s="184">
        <f t="shared" si="5"/>
        <v>0.30801169510469001</v>
      </c>
      <c r="M99" s="156">
        <f t="shared" si="6"/>
        <v>0.10293221950286086</v>
      </c>
      <c r="N99" s="156">
        <f t="shared" si="7"/>
        <v>9.5737753364309078E-2</v>
      </c>
      <c r="O99" s="156">
        <f t="shared" si="11"/>
        <v>0.20406892066257493</v>
      </c>
      <c r="P99" s="156">
        <f t="shared" si="15"/>
        <v>0.15831896195629802</v>
      </c>
      <c r="Q99" s="156">
        <f t="shared" si="16"/>
        <v>2.6804683756127729E-2</v>
      </c>
      <c r="R99" s="160">
        <f t="shared" si="17"/>
        <v>0.1041257656531394</v>
      </c>
      <c r="S99" s="159">
        <f t="shared" si="8"/>
        <v>678.15099516074247</v>
      </c>
      <c r="T99" s="159">
        <f t="shared" si="9"/>
        <v>36.927791833526051</v>
      </c>
      <c r="U99" s="154"/>
      <c r="V99" s="789">
        <v>1987</v>
      </c>
      <c r="W99" s="745">
        <f t="shared" si="10"/>
        <v>-0.15288446590528815</v>
      </c>
      <c r="X99" s="746">
        <f t="shared" si="10"/>
        <v>-2.1581318039762931E-2</v>
      </c>
      <c r="Y99" s="746">
        <f t="shared" si="10"/>
        <v>3.8360713864726698E-3</v>
      </c>
      <c r="Z99" s="746">
        <f t="shared" si="10"/>
        <v>0.10544671220626639</v>
      </c>
      <c r="AA99" s="746">
        <f t="shared" si="10"/>
        <v>0.10074547271906992</v>
      </c>
      <c r="AB99" s="746">
        <f t="shared" si="10"/>
        <v>7.6518225533842958E-3</v>
      </c>
      <c r="AC99" s="747">
        <f t="shared" si="10"/>
        <v>-4.321429492014222E-2</v>
      </c>
      <c r="AD99" s="252">
        <v>3656</v>
      </c>
      <c r="AE99" s="1023">
        <f t="shared" si="12"/>
        <v>4.7048813709494271E-2</v>
      </c>
      <c r="AF99" s="1024">
        <f t="shared" si="13"/>
        <v>8.1983285499889091E-2</v>
      </c>
      <c r="AG99" s="1025">
        <f t="shared" si="14"/>
        <v>17</v>
      </c>
    </row>
    <row r="100" spans="1:33" s="23" customFormat="1" ht="13" outlineLevel="1">
      <c r="A100" s="789">
        <v>1988</v>
      </c>
      <c r="B100" s="13">
        <v>1.2309595608134232E-2</v>
      </c>
      <c r="C100" s="14">
        <v>0.71121936132374552</v>
      </c>
      <c r="D100" s="14">
        <v>6.0635583391324521E-2</v>
      </c>
      <c r="E100" s="14">
        <v>3.2908064640841263E-2</v>
      </c>
      <c r="F100" s="14">
        <v>9.7997371066264605E-2</v>
      </c>
      <c r="G100" s="14">
        <v>6.0790226552230736E-2</v>
      </c>
      <c r="H100" s="18">
        <v>2.4139797417459214E-2</v>
      </c>
      <c r="I100" s="67">
        <v>7236.8934328818577</v>
      </c>
      <c r="J100" s="538"/>
      <c r="K100" s="789">
        <v>1988</v>
      </c>
      <c r="L100" s="184">
        <f t="shared" si="5"/>
        <v>1.8657617779330226E-5</v>
      </c>
      <c r="M100" s="156">
        <f t="shared" si="6"/>
        <v>0.66390605990183404</v>
      </c>
      <c r="N100" s="156">
        <f t="shared" si="7"/>
        <v>5.8331178758149228E-2</v>
      </c>
      <c r="O100" s="156">
        <f t="shared" si="11"/>
        <v>4.5269660968572586E-2</v>
      </c>
      <c r="P100" s="156">
        <f t="shared" si="15"/>
        <v>9.7672943042157137E-2</v>
      </c>
      <c r="Q100" s="156">
        <f t="shared" si="16"/>
        <v>7.5660098571745035E-2</v>
      </c>
      <c r="R100" s="160">
        <f t="shared" si="17"/>
        <v>5.9141401139762392E-2</v>
      </c>
      <c r="S100" s="159">
        <f t="shared" si="8"/>
        <v>1029.3081312698109</v>
      </c>
      <c r="T100" s="159">
        <f t="shared" si="9"/>
        <v>65.447132196927825</v>
      </c>
      <c r="U100" s="154"/>
      <c r="V100" s="789">
        <v>1988</v>
      </c>
      <c r="W100" s="745">
        <f t="shared" si="10"/>
        <v>1.2290937990354902E-2</v>
      </c>
      <c r="X100" s="746">
        <f t="shared" si="10"/>
        <v>4.731330142191148E-2</v>
      </c>
      <c r="Y100" s="746">
        <f t="shared" si="10"/>
        <v>2.3044046331752929E-3</v>
      </c>
      <c r="Z100" s="746">
        <f t="shared" si="10"/>
        <v>-1.2361596327731324E-2</v>
      </c>
      <c r="AA100" s="746">
        <f t="shared" si="10"/>
        <v>3.2442802410746763E-4</v>
      </c>
      <c r="AB100" s="746">
        <f t="shared" si="10"/>
        <v>-1.4869872019514299E-2</v>
      </c>
      <c r="AC100" s="747">
        <f t="shared" si="10"/>
        <v>-3.5001603722303182E-2</v>
      </c>
      <c r="AD100" s="252">
        <v>6685</v>
      </c>
      <c r="AE100" s="1023">
        <f t="shared" si="12"/>
        <v>3.9940656031592888E-3</v>
      </c>
      <c r="AF100" s="1024">
        <f t="shared" si="13"/>
        <v>2.3886833202652186E-2</v>
      </c>
      <c r="AG100" s="1025">
        <f t="shared" si="14"/>
        <v>133</v>
      </c>
    </row>
    <row r="101" spans="1:33" s="23" customFormat="1" ht="13" outlineLevel="1">
      <c r="A101" s="790">
        <v>1989</v>
      </c>
      <c r="B101" s="16"/>
      <c r="C101" s="17"/>
      <c r="D101" s="17"/>
      <c r="E101" s="17"/>
      <c r="F101" s="17"/>
      <c r="G101" s="17"/>
      <c r="H101" s="18"/>
      <c r="I101" s="161">
        <v>0</v>
      </c>
      <c r="J101" s="538"/>
      <c r="K101" s="790">
        <v>1989</v>
      </c>
      <c r="L101" s="184">
        <f t="shared" si="5"/>
        <v>2.2931701659652067E-5</v>
      </c>
      <c r="M101" s="156">
        <f t="shared" si="6"/>
        <v>0</v>
      </c>
      <c r="N101" s="156">
        <f t="shared" si="7"/>
        <v>0.70880800355156348</v>
      </c>
      <c r="O101" s="156">
        <f t="shared" si="11"/>
        <v>5.0361830164220037E-2</v>
      </c>
      <c r="P101" s="156">
        <f t="shared" si="15"/>
        <v>3.9215597302643568E-2</v>
      </c>
      <c r="Q101" s="156">
        <f t="shared" si="16"/>
        <v>8.603657404607358E-2</v>
      </c>
      <c r="R101" s="160">
        <f t="shared" si="17"/>
        <v>0.11555506323383972</v>
      </c>
      <c r="S101" s="159">
        <f t="shared" si="8"/>
        <v>837.46239051150189</v>
      </c>
      <c r="T101" s="159">
        <f t="shared" si="9"/>
        <v>0</v>
      </c>
      <c r="U101" s="154"/>
      <c r="V101" s="790">
        <v>1989</v>
      </c>
      <c r="W101" s="6"/>
      <c r="X101" s="2"/>
      <c r="Y101" s="2"/>
      <c r="Z101" s="2"/>
      <c r="AA101" s="2"/>
      <c r="AB101" s="2"/>
      <c r="AC101" s="4"/>
      <c r="AD101" s="252">
        <v>0</v>
      </c>
      <c r="AE101" s="1023">
        <f t="shared" si="12"/>
        <v>0</v>
      </c>
      <c r="AF101" s="1024"/>
      <c r="AG101" s="1025"/>
    </row>
    <row r="102" spans="1:33" s="23" customFormat="1" ht="13" outlineLevel="1">
      <c r="A102" s="790">
        <v>1990</v>
      </c>
      <c r="B102" s="16">
        <v>0</v>
      </c>
      <c r="C102" s="17">
        <v>2.9776808805707165E-3</v>
      </c>
      <c r="D102" s="17">
        <v>9.1062708925956068E-2</v>
      </c>
      <c r="E102" s="17">
        <v>0.70428105951099662</v>
      </c>
      <c r="F102" s="17">
        <v>8.145694662958966E-2</v>
      </c>
      <c r="G102" s="17">
        <v>4.858162667451936E-2</v>
      </c>
      <c r="H102" s="15">
        <v>7.1639977378367498E-2</v>
      </c>
      <c r="I102" s="67">
        <v>7585.9785359835259</v>
      </c>
      <c r="J102" s="538"/>
      <c r="K102" s="790">
        <v>1990</v>
      </c>
      <c r="L102" s="184">
        <f t="shared" si="5"/>
        <v>2.9571295808346347E-6</v>
      </c>
      <c r="M102" s="156">
        <f t="shared" si="6"/>
        <v>0</v>
      </c>
      <c r="N102" s="156">
        <f t="shared" si="7"/>
        <v>0</v>
      </c>
      <c r="O102" s="156">
        <f t="shared" si="11"/>
        <v>0.71653146358766961</v>
      </c>
      <c r="P102" s="156">
        <f t="shared" si="15"/>
        <v>5.0125267054546861E-2</v>
      </c>
      <c r="Q102" s="156">
        <f t="shared" si="16"/>
        <v>3.9063254704238923E-2</v>
      </c>
      <c r="R102" s="160">
        <f t="shared" si="17"/>
        <v>0.19427705752396371</v>
      </c>
      <c r="S102" s="159">
        <f t="shared" si="8"/>
        <v>649.4283447994336</v>
      </c>
      <c r="T102" s="159">
        <f t="shared" si="9"/>
        <v>53.106374168563597</v>
      </c>
      <c r="U102" s="154"/>
      <c r="V102" s="790">
        <v>1990</v>
      </c>
      <c r="W102" s="745">
        <f t="shared" ref="W102:AC104" si="18">B102-L102</f>
        <v>-2.9571295808346347E-6</v>
      </c>
      <c r="X102" s="746">
        <f t="shared" si="18"/>
        <v>2.9776808805707165E-3</v>
      </c>
      <c r="Y102" s="746">
        <f t="shared" si="18"/>
        <v>9.1062708925956068E-2</v>
      </c>
      <c r="Z102" s="746">
        <f t="shared" si="18"/>
        <v>-1.2250404076672994E-2</v>
      </c>
      <c r="AA102" s="746">
        <f t="shared" si="18"/>
        <v>3.1331679575042799E-2</v>
      </c>
      <c r="AB102" s="746">
        <f t="shared" si="18"/>
        <v>9.518371970280437E-3</v>
      </c>
      <c r="AC102" s="747">
        <f t="shared" si="18"/>
        <v>-0.12263708014559621</v>
      </c>
      <c r="AD102" s="252">
        <v>3669</v>
      </c>
      <c r="AE102" s="1023">
        <f t="shared" si="12"/>
        <v>2.456348292574146E-2</v>
      </c>
      <c r="AF102" s="1024">
        <f t="shared" si="13"/>
        <v>5.9237395194181502E-2</v>
      </c>
      <c r="AG102" s="1025">
        <f t="shared" si="14"/>
        <v>18</v>
      </c>
    </row>
    <row r="103" spans="1:33" s="23" customFormat="1" ht="13" outlineLevel="1">
      <c r="A103" s="790">
        <v>1991</v>
      </c>
      <c r="B103" s="16">
        <v>0.12798003657810395</v>
      </c>
      <c r="C103" s="17">
        <v>2.2225290670520426E-2</v>
      </c>
      <c r="D103" s="17">
        <v>1.1024102703617342E-2</v>
      </c>
      <c r="E103" s="17">
        <v>8.4690372332476963E-2</v>
      </c>
      <c r="F103" s="17">
        <v>0.62293988015568891</v>
      </c>
      <c r="G103" s="17">
        <v>5.0510724906507508E-2</v>
      </c>
      <c r="H103" s="15">
        <v>8.0629592653084906E-2</v>
      </c>
      <c r="I103" s="67">
        <v>10816.376518402265</v>
      </c>
      <c r="J103" s="538"/>
      <c r="K103" s="790">
        <v>1991</v>
      </c>
      <c r="L103" s="184">
        <f t="shared" si="5"/>
        <v>0.23688792073919906</v>
      </c>
      <c r="M103" s="156">
        <f t="shared" si="6"/>
        <v>0</v>
      </c>
      <c r="N103" s="156">
        <f t="shared" si="7"/>
        <v>0</v>
      </c>
      <c r="O103" s="156">
        <f t="shared" si="11"/>
        <v>0</v>
      </c>
      <c r="P103" s="156">
        <f t="shared" si="15"/>
        <v>0.5527850760378451</v>
      </c>
      <c r="Q103" s="156">
        <f t="shared" si="16"/>
        <v>3.8384094501559926E-2</v>
      </c>
      <c r="R103" s="160">
        <f t="shared" si="17"/>
        <v>0.17194290872139598</v>
      </c>
      <c r="S103" s="159">
        <f t="shared" si="8"/>
        <v>584.97982552515361</v>
      </c>
      <c r="T103" s="159">
        <f t="shared" si="9"/>
        <v>83.121862163553899</v>
      </c>
      <c r="U103" s="154"/>
      <c r="V103" s="790">
        <v>1991</v>
      </c>
      <c r="W103" s="745">
        <f t="shared" si="18"/>
        <v>-0.10890788416109512</v>
      </c>
      <c r="X103" s="746">
        <f t="shared" si="18"/>
        <v>2.2225290670520426E-2</v>
      </c>
      <c r="Y103" s="746">
        <f t="shared" si="18"/>
        <v>1.1024102703617342E-2</v>
      </c>
      <c r="Z103" s="746">
        <f t="shared" si="18"/>
        <v>8.4690372332476963E-2</v>
      </c>
      <c r="AA103" s="746">
        <f t="shared" si="18"/>
        <v>7.0154804117843805E-2</v>
      </c>
      <c r="AB103" s="746">
        <f t="shared" si="18"/>
        <v>1.2126630404947582E-2</v>
      </c>
      <c r="AC103" s="747">
        <f t="shared" si="18"/>
        <v>-9.1313316068311071E-2</v>
      </c>
      <c r="AD103" s="252">
        <v>6779</v>
      </c>
      <c r="AE103" s="1023">
        <f t="shared" si="12"/>
        <v>3.3055754181251625E-2</v>
      </c>
      <c r="AF103" s="1024">
        <f t="shared" si="13"/>
        <v>6.8718633552491859E-2</v>
      </c>
      <c r="AG103" s="1025">
        <f t="shared" si="14"/>
        <v>18</v>
      </c>
    </row>
    <row r="104" spans="1:33" s="23" customFormat="1" ht="13" outlineLevel="1">
      <c r="A104" s="790">
        <v>1992</v>
      </c>
      <c r="B104" s="16">
        <v>5.7869052339181706E-3</v>
      </c>
      <c r="C104" s="17">
        <v>0.58673960841785344</v>
      </c>
      <c r="D104" s="17">
        <v>1.5816483817867023E-2</v>
      </c>
      <c r="E104" s="17">
        <v>1.483567031128343E-2</v>
      </c>
      <c r="F104" s="17">
        <v>5.1071398912311682E-2</v>
      </c>
      <c r="G104" s="17">
        <v>0.30633046676163955</v>
      </c>
      <c r="H104" s="15">
        <v>1.9419466545126732E-2</v>
      </c>
      <c r="I104" s="67">
        <v>15226.388221099329</v>
      </c>
      <c r="J104" s="538"/>
      <c r="K104" s="790">
        <v>1992</v>
      </c>
      <c r="L104" s="184">
        <f t="shared" si="5"/>
        <v>2.0453446407297227E-2</v>
      </c>
      <c r="M104" s="156">
        <f t="shared" si="6"/>
        <v>0.5921814287776811</v>
      </c>
      <c r="N104" s="156">
        <f t="shared" si="7"/>
        <v>0</v>
      </c>
      <c r="O104" s="156">
        <f t="shared" si="11"/>
        <v>0</v>
      </c>
      <c r="P104" s="156">
        <f t="shared" si="15"/>
        <v>0</v>
      </c>
      <c r="Q104" s="156">
        <f t="shared" si="16"/>
        <v>0.28272512597732707</v>
      </c>
      <c r="R104" s="160">
        <f t="shared" si="17"/>
        <v>0.10463999883769455</v>
      </c>
      <c r="S104" s="159">
        <f t="shared" si="8"/>
        <v>722.58497561783679</v>
      </c>
      <c r="T104" s="159">
        <f t="shared" si="9"/>
        <v>137.19942983799567</v>
      </c>
      <c r="U104" s="154"/>
      <c r="V104" s="790">
        <v>1992</v>
      </c>
      <c r="W104" s="745">
        <f t="shared" si="18"/>
        <v>-1.4666541173379056E-2</v>
      </c>
      <c r="X104" s="746">
        <f t="shared" si="18"/>
        <v>-5.4418203598276538E-3</v>
      </c>
      <c r="Y104" s="746">
        <f t="shared" si="18"/>
        <v>1.5816483817867023E-2</v>
      </c>
      <c r="Z104" s="746">
        <f t="shared" si="18"/>
        <v>1.483567031128343E-2</v>
      </c>
      <c r="AA104" s="746">
        <f t="shared" si="18"/>
        <v>5.1071398912311682E-2</v>
      </c>
      <c r="AB104" s="746">
        <f t="shared" si="18"/>
        <v>2.3605340784312479E-2</v>
      </c>
      <c r="AC104" s="747">
        <f t="shared" si="18"/>
        <v>-8.5220532292567819E-2</v>
      </c>
      <c r="AD104" s="237">
        <v>2248</v>
      </c>
      <c r="AE104" s="1023">
        <f t="shared" si="12"/>
        <v>1.1143018137397596E-2</v>
      </c>
      <c r="AF104" s="1024">
        <f t="shared" si="13"/>
        <v>3.9898116921904252E-2</v>
      </c>
      <c r="AG104" s="1025">
        <f t="shared" si="14"/>
        <v>50</v>
      </c>
    </row>
    <row r="105" spans="1:33" s="23" customFormat="1" ht="13" outlineLevel="1">
      <c r="A105" s="790">
        <v>1993</v>
      </c>
      <c r="B105" s="16"/>
      <c r="C105" s="17"/>
      <c r="D105" s="17"/>
      <c r="E105" s="17"/>
      <c r="F105" s="17"/>
      <c r="G105" s="17"/>
      <c r="H105" s="15"/>
      <c r="I105" s="161">
        <v>0</v>
      </c>
      <c r="J105" s="538"/>
      <c r="K105" s="790">
        <v>1993</v>
      </c>
      <c r="L105" s="184">
        <f t="shared" si="5"/>
        <v>8.8719984422691647E-2</v>
      </c>
      <c r="M105" s="156">
        <f t="shared" si="6"/>
        <v>9.3435466917266605E-2</v>
      </c>
      <c r="N105" s="156">
        <f t="shared" si="7"/>
        <v>0.63026757935061006</v>
      </c>
      <c r="O105" s="156">
        <f t="shared" si="11"/>
        <v>0</v>
      </c>
      <c r="P105" s="156">
        <f t="shared" si="15"/>
        <v>0</v>
      </c>
      <c r="Q105" s="156">
        <f t="shared" si="16"/>
        <v>0</v>
      </c>
      <c r="R105" s="160">
        <f t="shared" si="17"/>
        <v>0.18757696930943188</v>
      </c>
      <c r="S105" s="159">
        <f t="shared" si="8"/>
        <v>328.87804691702809</v>
      </c>
      <c r="T105" s="159">
        <f t="shared" si="9"/>
        <v>0</v>
      </c>
      <c r="U105" s="154"/>
      <c r="V105" s="790">
        <v>1993</v>
      </c>
      <c r="W105" s="6"/>
      <c r="X105" s="2"/>
      <c r="Y105" s="2"/>
      <c r="Z105" s="2"/>
      <c r="AA105" s="2"/>
      <c r="AB105" s="2"/>
      <c r="AC105" s="4"/>
      <c r="AD105" s="246">
        <v>0</v>
      </c>
      <c r="AE105" s="1023">
        <f t="shared" si="12"/>
        <v>0</v>
      </c>
      <c r="AF105" s="1024"/>
      <c r="AG105" s="1025"/>
    </row>
    <row r="106" spans="1:33" s="23" customFormat="1" ht="13" outlineLevel="1">
      <c r="A106" s="790">
        <v>1994</v>
      </c>
      <c r="B106" s="163"/>
      <c r="C106" s="164"/>
      <c r="D106" s="164"/>
      <c r="E106" s="164"/>
      <c r="F106" s="164"/>
      <c r="G106" s="164"/>
      <c r="H106" s="165"/>
      <c r="I106" s="161">
        <v>0</v>
      </c>
      <c r="J106" s="139"/>
      <c r="K106" s="790">
        <v>1994</v>
      </c>
      <c r="L106" s="540">
        <f t="shared" si="5"/>
        <v>1.187352208473348E-4</v>
      </c>
      <c r="M106" s="166">
        <f t="shared" si="6"/>
        <v>0.23994928539343724</v>
      </c>
      <c r="N106" s="166">
        <f t="shared" si="7"/>
        <v>6.9792142324692025E-2</v>
      </c>
      <c r="O106" s="166">
        <f t="shared" si="11"/>
        <v>0.55093522114312166</v>
      </c>
      <c r="P106" s="166">
        <f t="shared" si="15"/>
        <v>0</v>
      </c>
      <c r="Q106" s="166">
        <f t="shared" si="16"/>
        <v>0</v>
      </c>
      <c r="R106" s="160">
        <f t="shared" si="17"/>
        <v>0.13920461591790176</v>
      </c>
      <c r="S106" s="159">
        <f t="shared" si="8"/>
        <v>161.74171028056728</v>
      </c>
      <c r="T106" s="159">
        <f t="shared" si="9"/>
        <v>0</v>
      </c>
      <c r="U106" s="139"/>
      <c r="V106" s="790">
        <v>1994</v>
      </c>
      <c r="W106" s="542"/>
      <c r="X106" s="7"/>
      <c r="Y106" s="7"/>
      <c r="Z106" s="7"/>
      <c r="AA106" s="7"/>
      <c r="AB106" s="7"/>
      <c r="AC106" s="8"/>
      <c r="AD106" s="246">
        <v>0</v>
      </c>
      <c r="AE106" s="1023">
        <f t="shared" si="12"/>
        <v>0</v>
      </c>
      <c r="AF106" s="1024"/>
      <c r="AG106" s="1025"/>
    </row>
    <row r="107" spans="1:33" s="23" customFormat="1" ht="13" outlineLevel="1">
      <c r="A107" s="790">
        <v>1995</v>
      </c>
      <c r="B107" s="163"/>
      <c r="C107" s="164"/>
      <c r="D107" s="164"/>
      <c r="E107" s="164"/>
      <c r="F107" s="164"/>
      <c r="G107" s="164"/>
      <c r="H107" s="165"/>
      <c r="I107" s="161">
        <v>0</v>
      </c>
      <c r="J107" s="139"/>
      <c r="K107" s="790">
        <v>1995</v>
      </c>
      <c r="L107" s="540">
        <f t="shared" si="5"/>
        <v>1.934914166246588E-4</v>
      </c>
      <c r="M107" s="166">
        <f t="shared" si="6"/>
        <v>2.8984716152192678E-4</v>
      </c>
      <c r="N107" s="166">
        <f t="shared" si="7"/>
        <v>0.16376563673790395</v>
      </c>
      <c r="O107" s="166">
        <f t="shared" si="11"/>
        <v>7.8440252550121978E-2</v>
      </c>
      <c r="P107" s="166">
        <f t="shared" si="15"/>
        <v>0.61324511128529635</v>
      </c>
      <c r="Q107" s="166">
        <f t="shared" si="16"/>
        <v>0</v>
      </c>
      <c r="R107" s="160">
        <f t="shared" si="17"/>
        <v>0.14406566084853106</v>
      </c>
      <c r="S107" s="159">
        <f t="shared" si="8"/>
        <v>99.252142681048298</v>
      </c>
      <c r="T107" s="159">
        <f t="shared" si="9"/>
        <v>0</v>
      </c>
      <c r="U107" s="139"/>
      <c r="V107" s="790">
        <v>1995</v>
      </c>
      <c r="W107" s="542"/>
      <c r="X107" s="7"/>
      <c r="Y107" s="7"/>
      <c r="Z107" s="7"/>
      <c r="AA107" s="7"/>
      <c r="AB107" s="7"/>
      <c r="AC107" s="8"/>
      <c r="AD107" s="246">
        <v>0</v>
      </c>
      <c r="AE107" s="1023">
        <f t="shared" si="12"/>
        <v>0</v>
      </c>
      <c r="AF107" s="1024"/>
      <c r="AG107" s="1025"/>
    </row>
    <row r="108" spans="1:33" s="23" customFormat="1" ht="13" outlineLevel="1">
      <c r="A108" s="790">
        <v>1996</v>
      </c>
      <c r="B108" s="163"/>
      <c r="C108" s="164"/>
      <c r="D108" s="164"/>
      <c r="E108" s="164"/>
      <c r="F108" s="164"/>
      <c r="G108" s="164"/>
      <c r="H108" s="165"/>
      <c r="I108" s="161">
        <v>0</v>
      </c>
      <c r="J108" s="139"/>
      <c r="K108" s="790">
        <v>1996</v>
      </c>
      <c r="L108" s="540">
        <f t="shared" si="5"/>
        <v>0.33706288172576804</v>
      </c>
      <c r="M108" s="166">
        <f t="shared" si="6"/>
        <v>5.8980272424995358E-4</v>
      </c>
      <c r="N108" s="166">
        <f t="shared" si="7"/>
        <v>2.4701763055170708E-4</v>
      </c>
      <c r="O108" s="166">
        <f t="shared" si="11"/>
        <v>0.1105118474649399</v>
      </c>
      <c r="P108" s="166">
        <f t="shared" si="15"/>
        <v>5.2423516295775331E-2</v>
      </c>
      <c r="Q108" s="166">
        <f t="shared" si="16"/>
        <v>0.40964475916925625</v>
      </c>
      <c r="R108" s="160">
        <f t="shared" si="17"/>
        <v>8.952017498945869E-2</v>
      </c>
      <c r="S108" s="159">
        <f t="shared" si="8"/>
        <v>98.810466495397264</v>
      </c>
      <c r="T108" s="159">
        <f t="shared" si="9"/>
        <v>0</v>
      </c>
      <c r="U108" s="139"/>
      <c r="V108" s="790">
        <v>1996</v>
      </c>
      <c r="W108" s="542"/>
      <c r="X108" s="7"/>
      <c r="Y108" s="7"/>
      <c r="Z108" s="7"/>
      <c r="AA108" s="7"/>
      <c r="AB108" s="7"/>
      <c r="AC108" s="8"/>
      <c r="AD108" s="246">
        <v>0</v>
      </c>
      <c r="AE108" s="1023">
        <f t="shared" si="12"/>
        <v>0</v>
      </c>
      <c r="AF108" s="1024"/>
      <c r="AG108" s="1025"/>
    </row>
    <row r="109" spans="1:33" s="23" customFormat="1" ht="13" outlineLevel="1">
      <c r="A109" s="790">
        <v>1997</v>
      </c>
      <c r="B109" s="163">
        <v>9.7318633569815557E-2</v>
      </c>
      <c r="C109" s="164">
        <v>0.12473320697616891</v>
      </c>
      <c r="D109" s="164">
        <v>0.21483242141137776</v>
      </c>
      <c r="E109" s="164">
        <v>3.8769204064068453E-2</v>
      </c>
      <c r="F109" s="164">
        <v>8.7789732241861471E-2</v>
      </c>
      <c r="G109" s="164">
        <v>6.2211414066124383E-2</v>
      </c>
      <c r="H109" s="165">
        <v>0.37374369559750475</v>
      </c>
      <c r="I109" s="67">
        <v>4267.4020919704981</v>
      </c>
      <c r="J109" s="139"/>
      <c r="K109" s="790">
        <v>1997</v>
      </c>
      <c r="L109" s="540">
        <f t="shared" si="5"/>
        <v>0.22743216707143549</v>
      </c>
      <c r="M109" s="166">
        <f t="shared" si="6"/>
        <v>0.54946937928607364</v>
      </c>
      <c r="N109" s="166">
        <f t="shared" si="7"/>
        <v>0</v>
      </c>
      <c r="O109" s="166">
        <f t="shared" si="11"/>
        <v>0</v>
      </c>
      <c r="P109" s="166">
        <f t="shared" si="15"/>
        <v>3.717313400982411E-2</v>
      </c>
      <c r="Q109" s="166">
        <f t="shared" si="16"/>
        <v>1.7473249252736366E-2</v>
      </c>
      <c r="R109" s="160">
        <f t="shared" si="17"/>
        <v>0.16845207037993062</v>
      </c>
      <c r="S109" s="159">
        <f t="shared" si="8"/>
        <v>188.84312200231545</v>
      </c>
      <c r="T109" s="159">
        <f t="shared" si="9"/>
        <v>36.021164963820148</v>
      </c>
      <c r="U109" s="167"/>
      <c r="V109" s="790">
        <v>1997</v>
      </c>
      <c r="W109" s="745">
        <f t="shared" ref="W109:AC110" si="19">B109-L109</f>
        <v>-0.13011353350161992</v>
      </c>
      <c r="X109" s="746">
        <f t="shared" si="19"/>
        <v>-0.42473617230990474</v>
      </c>
      <c r="Y109" s="746">
        <f t="shared" si="19"/>
        <v>0.21483242141137776</v>
      </c>
      <c r="Z109" s="746">
        <f t="shared" si="19"/>
        <v>3.8769204064068453E-2</v>
      </c>
      <c r="AA109" s="746">
        <f t="shared" si="19"/>
        <v>5.061659823203736E-2</v>
      </c>
      <c r="AB109" s="746">
        <f t="shared" si="19"/>
        <v>4.4738164813388021E-2</v>
      </c>
      <c r="AC109" s="747">
        <f t="shared" si="19"/>
        <v>0.20529162521757413</v>
      </c>
      <c r="AD109" s="252">
        <v>888</v>
      </c>
      <c r="AE109" s="1023">
        <f t="shared" si="12"/>
        <v>0.29169456293390972</v>
      </c>
      <c r="AF109" s="1024">
        <f t="shared" si="13"/>
        <v>0.20413390665859846</v>
      </c>
      <c r="AG109" s="1025">
        <f t="shared" si="14"/>
        <v>2</v>
      </c>
    </row>
    <row r="110" spans="1:33" s="23" customFormat="1" ht="13" outlineLevel="1">
      <c r="A110" s="790">
        <v>1998</v>
      </c>
      <c r="B110" s="163">
        <v>0.1446281707211497</v>
      </c>
      <c r="C110" s="164">
        <v>0.28774997835685223</v>
      </c>
      <c r="D110" s="164">
        <v>9.1853519175828915E-2</v>
      </c>
      <c r="E110" s="164">
        <v>0.13141719331659596</v>
      </c>
      <c r="F110" s="164">
        <v>1.1306380399965369E-2</v>
      </c>
      <c r="G110" s="164">
        <v>7.9075404726863474E-2</v>
      </c>
      <c r="H110" s="165">
        <v>0.2526361353995325</v>
      </c>
      <c r="I110" s="168">
        <v>3020.6375701935031</v>
      </c>
      <c r="J110" s="139"/>
      <c r="K110" s="790">
        <v>1998</v>
      </c>
      <c r="L110" s="540">
        <f t="shared" si="5"/>
        <v>7.5404854232619778E-2</v>
      </c>
      <c r="M110" s="166">
        <f t="shared" si="6"/>
        <v>0.50689734226709071</v>
      </c>
      <c r="N110" s="166">
        <f t="shared" si="7"/>
        <v>0.29931900964356473</v>
      </c>
      <c r="O110" s="166">
        <f t="shared" si="11"/>
        <v>0</v>
      </c>
      <c r="P110" s="166">
        <f t="shared" si="15"/>
        <v>0</v>
      </c>
      <c r="Q110" s="166">
        <f t="shared" si="16"/>
        <v>2.0548578205227229E-2</v>
      </c>
      <c r="R110" s="160">
        <f t="shared" si="17"/>
        <v>9.7830215651497313E-2</v>
      </c>
      <c r="S110" s="159">
        <f t="shared" si="8"/>
        <v>169.31857802202725</v>
      </c>
      <c r="T110" s="159">
        <f t="shared" si="9"/>
        <v>25.041260825004322</v>
      </c>
      <c r="U110" s="167"/>
      <c r="V110" s="790">
        <v>1998</v>
      </c>
      <c r="W110" s="745">
        <f t="shared" si="19"/>
        <v>6.9223316488529918E-2</v>
      </c>
      <c r="X110" s="746">
        <f t="shared" si="19"/>
        <v>-0.21914736391023848</v>
      </c>
      <c r="Y110" s="746">
        <f t="shared" si="19"/>
        <v>-0.20746549046773582</v>
      </c>
      <c r="Z110" s="746">
        <f t="shared" si="19"/>
        <v>0.13141719331659596</v>
      </c>
      <c r="AA110" s="746">
        <f t="shared" si="19"/>
        <v>1.1306380399965369E-2</v>
      </c>
      <c r="AB110" s="746">
        <f t="shared" si="19"/>
        <v>5.8526826521636245E-2</v>
      </c>
      <c r="AC110" s="747">
        <f t="shared" si="19"/>
        <v>0.1548059197480352</v>
      </c>
      <c r="AD110" s="252">
        <v>443</v>
      </c>
      <c r="AE110" s="1023">
        <f t="shared" si="12"/>
        <v>0.14064793953818494</v>
      </c>
      <c r="AF110" s="1024">
        <f t="shared" si="13"/>
        <v>0.14174823734766256</v>
      </c>
      <c r="AG110" s="1025">
        <f t="shared" si="14"/>
        <v>4</v>
      </c>
    </row>
    <row r="111" spans="1:33" s="23" customFormat="1" ht="13" outlineLevel="1">
      <c r="A111" s="790">
        <v>1999</v>
      </c>
      <c r="B111" s="163"/>
      <c r="C111" s="164"/>
      <c r="D111" s="164"/>
      <c r="E111" s="164"/>
      <c r="F111" s="164"/>
      <c r="G111" s="164"/>
      <c r="H111" s="165"/>
      <c r="I111" s="121">
        <v>0</v>
      </c>
      <c r="J111" s="139"/>
      <c r="K111" s="790">
        <v>1999</v>
      </c>
      <c r="L111" s="540">
        <f t="shared" si="5"/>
        <v>1.7892976097486698E-4</v>
      </c>
      <c r="M111" s="166">
        <f t="shared" si="6"/>
        <v>0.23784503658037862</v>
      </c>
      <c r="N111" s="166">
        <f t="shared" si="7"/>
        <v>0.41672094069429411</v>
      </c>
      <c r="O111" s="166">
        <f t="shared" si="11"/>
        <v>0.25725610227703372</v>
      </c>
      <c r="P111" s="166">
        <f t="shared" si="15"/>
        <v>0</v>
      </c>
      <c r="Q111" s="166">
        <f t="shared" si="16"/>
        <v>0</v>
      </c>
      <c r="R111" s="160">
        <f t="shared" si="17"/>
        <v>8.7998990687318784E-2</v>
      </c>
      <c r="S111" s="159">
        <f t="shared" si="8"/>
        <v>107.3294771409565</v>
      </c>
      <c r="T111" s="159">
        <f t="shared" si="9"/>
        <v>0</v>
      </c>
      <c r="U111" s="167"/>
      <c r="V111" s="790">
        <v>1999</v>
      </c>
      <c r="W111" s="6"/>
      <c r="X111" s="2"/>
      <c r="Y111" s="2"/>
      <c r="Z111" s="2"/>
      <c r="AA111" s="2"/>
      <c r="AB111" s="2"/>
      <c r="AC111" s="4"/>
      <c r="AD111" s="246">
        <v>0</v>
      </c>
      <c r="AE111" s="1020"/>
      <c r="AF111" s="155"/>
      <c r="AG111" s="514"/>
    </row>
    <row r="112" spans="1:33" s="23" customFormat="1" ht="13" outlineLevel="1">
      <c r="A112" s="790">
        <v>2000</v>
      </c>
      <c r="B112" s="163"/>
      <c r="C112" s="164"/>
      <c r="D112" s="164"/>
      <c r="E112" s="164"/>
      <c r="F112" s="164"/>
      <c r="G112" s="164"/>
      <c r="H112" s="165"/>
      <c r="I112" s="121">
        <v>0</v>
      </c>
      <c r="J112" s="139"/>
      <c r="K112" s="790">
        <v>2000</v>
      </c>
      <c r="L112" s="540">
        <f t="shared" si="5"/>
        <v>2.4563501915718296E-4</v>
      </c>
      <c r="M112" s="166">
        <f t="shared" si="6"/>
        <v>7.0974612699106353E-4</v>
      </c>
      <c r="N112" s="166">
        <f t="shared" si="7"/>
        <v>0.30180410249514888</v>
      </c>
      <c r="O112" s="166">
        <f t="shared" si="11"/>
        <v>0.38585180738377184</v>
      </c>
      <c r="P112" s="166">
        <f t="shared" si="15"/>
        <v>0.23623614773268445</v>
      </c>
      <c r="Q112" s="166">
        <f t="shared" si="16"/>
        <v>0</v>
      </c>
      <c r="R112" s="541">
        <f t="shared" si="17"/>
        <v>7.5152561242246466E-2</v>
      </c>
      <c r="S112" s="159">
        <f t="shared" si="8"/>
        <v>78.182816750977153</v>
      </c>
      <c r="T112" s="159">
        <f t="shared" si="9"/>
        <v>0</v>
      </c>
      <c r="U112" s="167"/>
      <c r="V112" s="790">
        <v>2000</v>
      </c>
      <c r="W112" s="6"/>
      <c r="X112" s="2"/>
      <c r="Y112" s="2"/>
      <c r="Z112" s="2"/>
      <c r="AA112" s="2"/>
      <c r="AB112" s="2"/>
      <c r="AC112" s="4"/>
      <c r="AD112" s="246">
        <v>0</v>
      </c>
      <c r="AE112" s="195"/>
      <c r="AF112" s="155"/>
      <c r="AG112" s="514"/>
    </row>
    <row r="113" spans="1:33" s="23" customFormat="1" ht="13" outlineLevel="1">
      <c r="A113" s="790">
        <v>2001</v>
      </c>
      <c r="B113" s="163"/>
      <c r="C113" s="164"/>
      <c r="D113" s="164"/>
      <c r="E113" s="164"/>
      <c r="F113" s="164"/>
      <c r="G113" s="164"/>
      <c r="H113" s="165"/>
      <c r="I113" s="121">
        <v>0</v>
      </c>
      <c r="J113" s="139"/>
      <c r="K113" s="790">
        <v>2001</v>
      </c>
      <c r="L113" s="540">
        <f t="shared" si="5"/>
        <v>3.8969207661215384E-5</v>
      </c>
      <c r="M113" s="166">
        <f t="shared" si="6"/>
        <v>1.297091244255189E-3</v>
      </c>
      <c r="N113" s="166">
        <f t="shared" si="7"/>
        <v>1.0478451475184199E-3</v>
      </c>
      <c r="O113" s="166">
        <f t="shared" si="11"/>
        <v>0.30505237295044951</v>
      </c>
      <c r="P113" s="166">
        <f t="shared" si="15"/>
        <v>0.38625215102232824</v>
      </c>
      <c r="Q113" s="166">
        <f t="shared" si="16"/>
        <v>0.23636483649744996</v>
      </c>
      <c r="R113" s="160">
        <f t="shared" si="17"/>
        <v>6.9946733930337388E-2</v>
      </c>
      <c r="S113" s="159">
        <f t="shared" si="8"/>
        <v>49.281057642601922</v>
      </c>
      <c r="T113" s="159">
        <f t="shared" si="9"/>
        <v>0</v>
      </c>
      <c r="U113" s="167"/>
      <c r="V113" s="790">
        <v>2001</v>
      </c>
      <c r="W113" s="6"/>
      <c r="X113" s="2"/>
      <c r="Y113" s="2"/>
      <c r="Z113" s="2"/>
      <c r="AA113" s="2"/>
      <c r="AB113" s="2"/>
      <c r="AC113" s="4"/>
      <c r="AD113" s="246">
        <v>0</v>
      </c>
      <c r="AE113" s="195"/>
      <c r="AF113" s="155"/>
      <c r="AG113" s="514"/>
    </row>
    <row r="114" spans="1:33" s="23" customFormat="1" ht="13" outlineLevel="1">
      <c r="A114" s="790">
        <v>2002</v>
      </c>
      <c r="B114" s="163"/>
      <c r="C114" s="164"/>
      <c r="D114" s="164"/>
      <c r="E114" s="164"/>
      <c r="F114" s="164"/>
      <c r="G114" s="164"/>
      <c r="H114" s="165"/>
      <c r="I114" s="121">
        <v>0</v>
      </c>
      <c r="J114" s="139"/>
      <c r="K114" s="790">
        <v>2002</v>
      </c>
      <c r="L114" s="540">
        <f t="shared" si="5"/>
        <v>0.54441107781335363</v>
      </c>
      <c r="M114" s="166">
        <f t="shared" si="6"/>
        <v>8.8063226098334242E-5</v>
      </c>
      <c r="N114" s="166">
        <f t="shared" si="7"/>
        <v>8.1951587986625423E-4</v>
      </c>
      <c r="O114" s="166">
        <f t="shared" si="11"/>
        <v>4.8423653528129355E-4</v>
      </c>
      <c r="P114" s="166">
        <f t="shared" si="15"/>
        <v>0.13961624649081159</v>
      </c>
      <c r="Q114" s="166">
        <f t="shared" si="16"/>
        <v>0.1766926992019312</v>
      </c>
      <c r="R114" s="160">
        <f t="shared" si="17"/>
        <v>0.13788816085265779</v>
      </c>
      <c r="S114" s="159">
        <f t="shared" si="8"/>
        <v>65.841969411922676</v>
      </c>
      <c r="T114" s="159">
        <f t="shared" si="9"/>
        <v>0</v>
      </c>
      <c r="U114" s="167"/>
      <c r="V114" s="790">
        <v>2002</v>
      </c>
      <c r="W114" s="6"/>
      <c r="X114" s="2"/>
      <c r="Y114" s="2"/>
      <c r="Z114" s="2"/>
      <c r="AA114" s="2"/>
      <c r="AB114" s="2"/>
      <c r="AC114" s="4"/>
      <c r="AD114" s="246">
        <v>0</v>
      </c>
      <c r="AE114" s="195"/>
      <c r="AF114" s="155"/>
      <c r="AG114" s="514"/>
    </row>
    <row r="115" spans="1:33" s="23" customFormat="1" ht="13" outlineLevel="1">
      <c r="A115" s="790">
        <v>2003</v>
      </c>
      <c r="B115" s="163"/>
      <c r="C115" s="164"/>
      <c r="D115" s="164"/>
      <c r="E115" s="164"/>
      <c r="F115" s="164"/>
      <c r="G115" s="164"/>
      <c r="H115" s="165"/>
      <c r="I115" s="121">
        <v>0</v>
      </c>
      <c r="J115" s="139"/>
      <c r="K115" s="790">
        <v>2003</v>
      </c>
      <c r="L115" s="540">
        <f t="shared" si="5"/>
        <v>7.8270403137015193E-2</v>
      </c>
      <c r="M115" s="166">
        <f t="shared" si="6"/>
        <v>0.79742919994874795</v>
      </c>
      <c r="N115" s="166">
        <f t="shared" si="7"/>
        <v>3.6063975717439241E-5</v>
      </c>
      <c r="O115" s="166">
        <f t="shared" si="11"/>
        <v>2.307252182609939E-4</v>
      </c>
      <c r="P115" s="166">
        <f t="shared" si="15"/>
        <v>1.3501945451342476E-4</v>
      </c>
      <c r="Q115" s="166">
        <f t="shared" si="16"/>
        <v>3.890997012637324E-2</v>
      </c>
      <c r="R115" s="160">
        <f t="shared" si="17"/>
        <v>8.4988618139371766E-2</v>
      </c>
      <c r="S115" s="159">
        <f t="shared" si="8"/>
        <v>134.66171349639973</v>
      </c>
      <c r="T115" s="159">
        <f t="shared" si="9"/>
        <v>0</v>
      </c>
      <c r="U115" s="167"/>
      <c r="V115" s="790">
        <v>2003</v>
      </c>
      <c r="W115" s="6"/>
      <c r="X115" s="2"/>
      <c r="Y115" s="2"/>
      <c r="Z115" s="2"/>
      <c r="AA115" s="2"/>
      <c r="AB115" s="2"/>
      <c r="AC115" s="4"/>
      <c r="AD115" s="246">
        <v>0</v>
      </c>
      <c r="AE115" s="195"/>
      <c r="AF115" s="155"/>
      <c r="AG115" s="514"/>
    </row>
    <row r="116" spans="1:33" s="23" customFormat="1" ht="13" outlineLevel="1">
      <c r="A116" s="790">
        <v>2004</v>
      </c>
      <c r="B116" s="163"/>
      <c r="C116" s="164"/>
      <c r="D116" s="164"/>
      <c r="E116" s="164"/>
      <c r="F116" s="164"/>
      <c r="G116" s="164"/>
      <c r="H116" s="164"/>
      <c r="I116" s="121">
        <v>0</v>
      </c>
      <c r="J116" s="139"/>
      <c r="K116" s="790">
        <v>2004</v>
      </c>
      <c r="L116" s="540">
        <f t="shared" si="5"/>
        <v>1.7364693006475147E-2</v>
      </c>
      <c r="M116" s="166">
        <f t="shared" si="6"/>
        <v>0.23899542474345409</v>
      </c>
      <c r="N116" s="166">
        <f t="shared" si="7"/>
        <v>0.68076619343217248</v>
      </c>
      <c r="O116" s="166">
        <f t="shared" si="11"/>
        <v>1.9351510142280762E-5</v>
      </c>
      <c r="P116" s="166">
        <f t="shared" si="15"/>
        <v>1.2261325701182378E-4</v>
      </c>
      <c r="Q116" s="166">
        <f t="shared" si="16"/>
        <v>7.171745279624984E-5</v>
      </c>
      <c r="R116" s="160">
        <f t="shared" si="17"/>
        <v>6.2660006597948084E-2</v>
      </c>
      <c r="S116" s="159">
        <f t="shared" si="8"/>
        <v>143.89094867793671</v>
      </c>
      <c r="T116" s="159">
        <f t="shared" si="9"/>
        <v>0</v>
      </c>
      <c r="U116" s="167"/>
      <c r="V116" s="790">
        <v>2004</v>
      </c>
      <c r="W116" s="6"/>
      <c r="X116" s="2"/>
      <c r="Y116" s="2"/>
      <c r="Z116" s="2"/>
      <c r="AA116" s="2"/>
      <c r="AB116" s="2"/>
      <c r="AC116" s="4"/>
      <c r="AD116" s="246">
        <v>0</v>
      </c>
      <c r="AE116" s="195"/>
      <c r="AF116" s="155"/>
      <c r="AG116" s="514"/>
    </row>
    <row r="117" spans="1:33" s="23" customFormat="1" ht="13" outlineLevel="1">
      <c r="A117" s="790">
        <v>2005</v>
      </c>
      <c r="B117" s="163"/>
      <c r="C117" s="164"/>
      <c r="D117" s="164"/>
      <c r="E117" s="164"/>
      <c r="F117" s="164"/>
      <c r="G117" s="164"/>
      <c r="H117" s="164"/>
      <c r="I117" s="121">
        <v>0</v>
      </c>
      <c r="J117" s="139"/>
      <c r="K117" s="790">
        <v>2005</v>
      </c>
      <c r="L117" s="540">
        <f t="shared" si="5"/>
        <v>4.2271211048679147E-2</v>
      </c>
      <c r="M117" s="166">
        <f t="shared" si="6"/>
        <v>7.333000018871344E-2</v>
      </c>
      <c r="N117" s="166">
        <f t="shared" si="7"/>
        <v>0.28217464890216631</v>
      </c>
      <c r="O117" s="166">
        <f t="shared" si="11"/>
        <v>0.55501151978703245</v>
      </c>
      <c r="P117" s="166">
        <f t="shared" si="15"/>
        <v>1.56249984167861E-5</v>
      </c>
      <c r="Q117" s="166">
        <f t="shared" si="16"/>
        <v>9.8952937870603252E-5</v>
      </c>
      <c r="R117" s="160">
        <f t="shared" si="17"/>
        <v>4.7098042137121404E-2</v>
      </c>
      <c r="S117" s="159">
        <f t="shared" si="8"/>
        <v>111.1732381267516</v>
      </c>
      <c r="T117" s="159">
        <f t="shared" si="9"/>
        <v>0</v>
      </c>
      <c r="U117" s="167"/>
      <c r="V117" s="790">
        <v>2005</v>
      </c>
      <c r="W117" s="6"/>
      <c r="X117" s="2"/>
      <c r="Y117" s="2"/>
      <c r="Z117" s="2"/>
      <c r="AA117" s="2"/>
      <c r="AB117" s="2"/>
      <c r="AC117" s="4"/>
      <c r="AD117" s="246">
        <v>0</v>
      </c>
      <c r="AE117" s="195"/>
      <c r="AF117" s="155"/>
      <c r="AG117" s="514"/>
    </row>
    <row r="118" spans="1:33" s="23" customFormat="1" ht="13" outlineLevel="1">
      <c r="A118" s="790">
        <v>2006</v>
      </c>
      <c r="B118" s="163"/>
      <c r="C118" s="164"/>
      <c r="D118" s="164"/>
      <c r="E118" s="164"/>
      <c r="F118" s="164"/>
      <c r="G118" s="164"/>
      <c r="H118" s="164"/>
      <c r="I118" s="121">
        <v>0</v>
      </c>
      <c r="J118" s="139"/>
      <c r="K118" s="790">
        <v>2006</v>
      </c>
      <c r="L118" s="540">
        <f t="shared" si="5"/>
        <v>6.4166701287798791E-2</v>
      </c>
      <c r="M118" s="166">
        <f t="shared" si="6"/>
        <v>0.1706865181023916</v>
      </c>
      <c r="N118" s="166">
        <f t="shared" si="7"/>
        <v>8.2784693440782556E-2</v>
      </c>
      <c r="O118" s="166">
        <f t="shared" si="11"/>
        <v>0.21996924421002279</v>
      </c>
      <c r="P118" s="166">
        <f t="shared" si="15"/>
        <v>0.4284962939855243</v>
      </c>
      <c r="Q118" s="166">
        <f t="shared" si="16"/>
        <v>1.2057331418760084E-5</v>
      </c>
      <c r="R118" s="160">
        <f t="shared" si="17"/>
        <v>3.3884491642061247E-2</v>
      </c>
      <c r="S118" s="159">
        <f t="shared" si="8"/>
        <v>89.831175464649988</v>
      </c>
      <c r="T118" s="159">
        <f t="shared" si="9"/>
        <v>0</v>
      </c>
      <c r="U118" s="167"/>
      <c r="V118" s="790">
        <v>2006</v>
      </c>
      <c r="W118" s="6"/>
      <c r="X118" s="2"/>
      <c r="Y118" s="2"/>
      <c r="Z118" s="2"/>
      <c r="AA118" s="2"/>
      <c r="AB118" s="2"/>
      <c r="AC118" s="4"/>
      <c r="AD118" s="246">
        <v>0</v>
      </c>
      <c r="AE118" s="195"/>
      <c r="AF118" s="155"/>
      <c r="AG118" s="514"/>
    </row>
    <row r="119" spans="1:33" s="23" customFormat="1" ht="13" outlineLevel="1">
      <c r="A119" s="797">
        <v>2007</v>
      </c>
      <c r="B119" s="163"/>
      <c r="C119" s="164"/>
      <c r="D119" s="164"/>
      <c r="E119" s="164"/>
      <c r="F119" s="164"/>
      <c r="G119" s="164"/>
      <c r="H119" s="164"/>
      <c r="I119" s="121">
        <v>0</v>
      </c>
      <c r="J119" s="139"/>
      <c r="K119" s="797">
        <v>2007</v>
      </c>
      <c r="L119" s="540">
        <f t="shared" si="5"/>
        <v>0.24798763801832549</v>
      </c>
      <c r="M119" s="166">
        <f t="shared" si="6"/>
        <v>0.19794132929543604</v>
      </c>
      <c r="N119" s="166">
        <f t="shared" si="7"/>
        <v>0.14721084925568562</v>
      </c>
      <c r="O119" s="166">
        <f t="shared" si="11"/>
        <v>4.4551733287885878E-2</v>
      </c>
      <c r="P119" s="166">
        <f t="shared" si="15"/>
        <v>0.11724049033256688</v>
      </c>
      <c r="Q119" s="166">
        <f t="shared" si="16"/>
        <v>0.22827002026331064</v>
      </c>
      <c r="R119" s="160">
        <f t="shared" si="17"/>
        <v>1.6797939546789376E-2</v>
      </c>
      <c r="S119" s="159">
        <f t="shared" si="8"/>
        <v>96.174505390630074</v>
      </c>
      <c r="T119" s="159">
        <f t="shared" si="9"/>
        <v>0</v>
      </c>
      <c r="U119" s="167"/>
      <c r="V119" s="797">
        <v>2007</v>
      </c>
      <c r="W119" s="6"/>
      <c r="X119" s="2"/>
      <c r="Y119" s="2"/>
      <c r="Z119" s="2"/>
      <c r="AA119" s="2"/>
      <c r="AB119" s="2"/>
      <c r="AC119" s="4"/>
      <c r="AD119" s="246">
        <v>0</v>
      </c>
      <c r="AE119" s="195"/>
      <c r="AF119" s="155"/>
      <c r="AG119" s="514"/>
    </row>
    <row r="120" spans="1:33" s="23" customFormat="1" ht="13" outlineLevel="1">
      <c r="A120" s="790">
        <v>2008</v>
      </c>
      <c r="B120" s="163"/>
      <c r="C120" s="164"/>
      <c r="D120" s="164"/>
      <c r="E120" s="164"/>
      <c r="F120" s="164"/>
      <c r="G120" s="164"/>
      <c r="H120" s="164"/>
      <c r="I120" s="121">
        <v>0</v>
      </c>
      <c r="J120" s="139"/>
      <c r="K120" s="790">
        <v>2008</v>
      </c>
      <c r="L120" s="540">
        <f t="shared" si="5"/>
        <v>0.12662232477550545</v>
      </c>
      <c r="M120" s="166">
        <f t="shared" si="6"/>
        <v>0.54534605896318833</v>
      </c>
      <c r="N120" s="166">
        <f t="shared" si="7"/>
        <v>0.12170052711687152</v>
      </c>
      <c r="O120" s="166">
        <f t="shared" si="11"/>
        <v>5.5345137786831061E-2</v>
      </c>
      <c r="P120" s="166">
        <f t="shared" si="15"/>
        <v>1.6588433008197949E-2</v>
      </c>
      <c r="Q120" s="166">
        <f t="shared" si="16"/>
        <v>4.3631940480547395E-2</v>
      </c>
      <c r="R120" s="160">
        <f t="shared" si="17"/>
        <v>9.0765577868858249E-2</v>
      </c>
      <c r="S120" s="159">
        <f t="shared" si="8"/>
        <v>146.20282171979329</v>
      </c>
      <c r="T120" s="159">
        <f t="shared" si="9"/>
        <v>0</v>
      </c>
      <c r="U120" s="167"/>
      <c r="V120" s="790">
        <v>2008</v>
      </c>
      <c r="W120" s="6"/>
      <c r="X120" s="2"/>
      <c r="Y120" s="2"/>
      <c r="Z120" s="2"/>
      <c r="AA120" s="2"/>
      <c r="AB120" s="2"/>
      <c r="AC120" s="4"/>
      <c r="AD120" s="246">
        <v>0</v>
      </c>
      <c r="AE120" s="195"/>
      <c r="AF120" s="155"/>
      <c r="AG120" s="514"/>
    </row>
    <row r="121" spans="1:33" s="23" customFormat="1" ht="13" outlineLevel="1">
      <c r="A121" s="797">
        <v>2009</v>
      </c>
      <c r="B121" s="163"/>
      <c r="C121" s="164"/>
      <c r="D121" s="164"/>
      <c r="E121" s="164"/>
      <c r="F121" s="164"/>
      <c r="G121" s="164"/>
      <c r="H121" s="165"/>
      <c r="I121" s="121">
        <v>0</v>
      </c>
      <c r="J121" s="139"/>
      <c r="K121" s="797">
        <v>2009</v>
      </c>
      <c r="L121" s="540">
        <f t="shared" si="5"/>
        <v>3.4024651428829718E-2</v>
      </c>
      <c r="M121" s="166">
        <f t="shared" si="6"/>
        <v>0.362892171155627</v>
      </c>
      <c r="N121" s="166">
        <f t="shared" si="7"/>
        <v>0.43697171393766115</v>
      </c>
      <c r="O121" s="166">
        <f t="shared" si="11"/>
        <v>6.3233356441219316E-2</v>
      </c>
      <c r="P121" s="166">
        <f t="shared" si="15"/>
        <v>2.8479630607522205E-2</v>
      </c>
      <c r="Q121" s="166">
        <f t="shared" si="16"/>
        <v>8.5319123662069216E-3</v>
      </c>
      <c r="R121" s="160">
        <f t="shared" si="17"/>
        <v>6.586656406293373E-2</v>
      </c>
      <c r="S121" s="159">
        <f t="shared" si="8"/>
        <v>170.5400470135381</v>
      </c>
      <c r="T121" s="159">
        <f t="shared" si="9"/>
        <v>0</v>
      </c>
      <c r="U121" s="167"/>
      <c r="V121" s="797">
        <v>2009</v>
      </c>
      <c r="W121" s="6"/>
      <c r="X121" s="2"/>
      <c r="Y121" s="2"/>
      <c r="Z121" s="2"/>
      <c r="AA121" s="2"/>
      <c r="AB121" s="2"/>
      <c r="AC121" s="4"/>
      <c r="AD121" s="246">
        <v>0</v>
      </c>
      <c r="AE121" s="195"/>
      <c r="AF121" s="155"/>
      <c r="AG121" s="514"/>
    </row>
    <row r="122" spans="1:33" s="23" customFormat="1" ht="13" outlineLevel="1">
      <c r="A122" s="790">
        <v>2010</v>
      </c>
      <c r="B122" s="827"/>
      <c r="C122" s="826"/>
      <c r="D122" s="826"/>
      <c r="E122" s="826"/>
      <c r="F122" s="826"/>
      <c r="G122" s="826"/>
      <c r="H122" s="828"/>
      <c r="I122" s="121">
        <v>0</v>
      </c>
      <c r="J122" s="139"/>
      <c r="K122" s="790">
        <v>2010</v>
      </c>
      <c r="L122" s="540">
        <f t="shared" si="5"/>
        <v>8.818165429788867E-2</v>
      </c>
      <c r="M122" s="166">
        <f t="shared" si="6"/>
        <v>0.12413909877401642</v>
      </c>
      <c r="N122" s="166">
        <f t="shared" si="7"/>
        <v>0.3701743585343728</v>
      </c>
      <c r="O122" s="166">
        <f t="shared" si="11"/>
        <v>0.30564986263763744</v>
      </c>
      <c r="P122" s="166">
        <f t="shared" si="15"/>
        <v>4.380444862233393E-2</v>
      </c>
      <c r="Q122" s="166">
        <f t="shared" si="16"/>
        <v>1.9719344717530705E-2</v>
      </c>
      <c r="R122" s="160">
        <f t="shared" si="17"/>
        <v>4.8331232416219921E-2</v>
      </c>
      <c r="S122" s="159">
        <f t="shared" si="8"/>
        <v>153.12717185575855</v>
      </c>
      <c r="T122" s="159">
        <f t="shared" si="9"/>
        <v>0</v>
      </c>
      <c r="U122" s="167"/>
      <c r="V122" s="790">
        <v>2010</v>
      </c>
      <c r="W122" s="6"/>
      <c r="X122" s="2"/>
      <c r="Y122" s="2"/>
      <c r="Z122" s="2"/>
      <c r="AA122" s="2"/>
      <c r="AB122" s="2"/>
      <c r="AC122" s="4"/>
      <c r="AD122" s="246">
        <v>0</v>
      </c>
      <c r="AE122" s="195"/>
      <c r="AF122" s="155"/>
      <c r="AG122" s="514"/>
    </row>
    <row r="123" spans="1:33" s="23" customFormat="1" ht="13" outlineLevel="1">
      <c r="A123" s="790">
        <v>2011</v>
      </c>
      <c r="B123" s="827"/>
      <c r="C123" s="826"/>
      <c r="D123" s="826"/>
      <c r="E123" s="826"/>
      <c r="F123" s="826"/>
      <c r="G123" s="826"/>
      <c r="H123" s="828"/>
      <c r="I123" s="121">
        <v>0</v>
      </c>
      <c r="J123" s="139"/>
      <c r="K123" s="797">
        <v>2011</v>
      </c>
      <c r="L123" s="540">
        <f t="shared" si="5"/>
        <v>4.4545351499960105E-2</v>
      </c>
      <c r="M123" s="166">
        <f t="shared" si="6"/>
        <v>0.30315875729707714</v>
      </c>
      <c r="N123" s="166">
        <f t="shared" si="7"/>
        <v>0.11932028836952521</v>
      </c>
      <c r="O123" s="166">
        <f t="shared" si="11"/>
        <v>0.25285376398464587</v>
      </c>
      <c r="P123" s="166">
        <f t="shared" si="15"/>
        <v>0.20677041472290775</v>
      </c>
      <c r="Q123" s="166">
        <f t="shared" si="16"/>
        <v>2.9618874787463754E-2</v>
      </c>
      <c r="R123" s="160">
        <f t="shared" si="17"/>
        <v>4.3732549338420232E-2</v>
      </c>
      <c r="S123" s="159">
        <f t="shared" si="8"/>
        <v>145.91541408475453</v>
      </c>
      <c r="T123" s="159">
        <f t="shared" si="9"/>
        <v>0</v>
      </c>
      <c r="U123" s="167"/>
      <c r="V123" s="790">
        <v>2011</v>
      </c>
      <c r="W123" s="2"/>
      <c r="X123" s="2"/>
      <c r="Y123" s="2"/>
      <c r="Z123" s="2"/>
      <c r="AA123" s="2"/>
      <c r="AB123" s="2"/>
      <c r="AC123" s="2"/>
      <c r="AD123" s="246">
        <v>0</v>
      </c>
      <c r="AE123" s="195"/>
      <c r="AF123" s="155"/>
      <c r="AG123" s="514"/>
    </row>
    <row r="124" spans="1:33" s="23" customFormat="1" ht="13" outlineLevel="1">
      <c r="A124" s="790">
        <v>2012</v>
      </c>
      <c r="B124" s="826"/>
      <c r="C124" s="826"/>
      <c r="D124" s="826"/>
      <c r="E124" s="826"/>
      <c r="F124" s="826"/>
      <c r="G124" s="826"/>
      <c r="H124" s="826"/>
      <c r="I124" s="121"/>
      <c r="J124" s="139"/>
      <c r="K124" s="790">
        <v>2012</v>
      </c>
      <c r="L124" s="540">
        <f t="shared" si="5"/>
        <v>0.13198731873484024</v>
      </c>
      <c r="M124" s="166">
        <f t="shared" si="6"/>
        <v>0.15795296854530444</v>
      </c>
      <c r="N124" s="166">
        <f t="shared" si="7"/>
        <v>0.30054489135207707</v>
      </c>
      <c r="O124" s="166">
        <f t="shared" si="11"/>
        <v>7.5873735575760728E-2</v>
      </c>
      <c r="P124" s="166">
        <f t="shared" si="15"/>
        <v>0.15923836096868191</v>
      </c>
      <c r="Q124" s="166">
        <f t="shared" si="16"/>
        <v>0.13015259106749885</v>
      </c>
      <c r="R124" s="160">
        <f t="shared" si="17"/>
        <v>4.4250133755836737E-2</v>
      </c>
      <c r="S124" s="159">
        <f t="shared" si="8"/>
        <v>137.56682364767295</v>
      </c>
      <c r="T124" s="159">
        <f t="shared" si="9"/>
        <v>0</v>
      </c>
      <c r="U124" s="167"/>
      <c r="V124" s="790">
        <v>2012</v>
      </c>
      <c r="W124" s="2"/>
      <c r="X124" s="2"/>
      <c r="Y124" s="2"/>
      <c r="Z124" s="2"/>
      <c r="AA124" s="2"/>
      <c r="AB124" s="2"/>
      <c r="AC124" s="2"/>
      <c r="AD124" s="246">
        <v>0</v>
      </c>
      <c r="AE124" s="195"/>
      <c r="AF124" s="155"/>
      <c r="AG124" s="514"/>
    </row>
    <row r="125" spans="1:33" s="23" customFormat="1" ht="13" outlineLevel="1">
      <c r="A125" s="790">
        <v>2013</v>
      </c>
      <c r="B125" s="826"/>
      <c r="C125" s="826"/>
      <c r="D125" s="826"/>
      <c r="E125" s="826"/>
      <c r="F125" s="826"/>
      <c r="G125" s="826"/>
      <c r="H125" s="826"/>
      <c r="I125" s="121"/>
      <c r="J125" s="139"/>
      <c r="K125" s="797">
        <v>2013</v>
      </c>
      <c r="L125" s="540">
        <f t="shared" si="5"/>
        <v>5.7521174119777634E-2</v>
      </c>
      <c r="M125" s="166">
        <f t="shared" si="6"/>
        <v>0.41253516306491528</v>
      </c>
      <c r="N125" s="166">
        <f t="shared" si="7"/>
        <v>0.13802901478169052</v>
      </c>
      <c r="O125" s="166">
        <f t="shared" si="11"/>
        <v>0.16757493292541445</v>
      </c>
      <c r="P125" s="166">
        <f t="shared" si="15"/>
        <v>4.1897901758482563E-2</v>
      </c>
      <c r="Q125" s="166">
        <f t="shared" si="16"/>
        <v>8.7889025669373608E-2</v>
      </c>
      <c r="R125" s="160">
        <f t="shared" si="17"/>
        <v>9.4552787680345973E-2</v>
      </c>
      <c r="S125" s="159">
        <f t="shared" si="8"/>
        <v>147.13733440414231</v>
      </c>
      <c r="T125" s="159">
        <f>$I125/SUMPRODUCT(L125:R125,B41:H41)</f>
        <v>0</v>
      </c>
      <c r="U125" s="167"/>
      <c r="V125" s="790">
        <v>2013</v>
      </c>
      <c r="W125" s="2"/>
      <c r="X125" s="2"/>
      <c r="Y125" s="2"/>
      <c r="Z125" s="2"/>
      <c r="AA125" s="2"/>
      <c r="AB125" s="2"/>
      <c r="AC125" s="2"/>
      <c r="AD125" s="246">
        <v>0</v>
      </c>
      <c r="AE125" s="195"/>
      <c r="AF125" s="155"/>
      <c r="AG125" s="514"/>
    </row>
    <row r="126" spans="1:33" s="23" customFormat="1" ht="13" outlineLevel="1">
      <c r="A126" s="790">
        <v>2014</v>
      </c>
      <c r="B126" s="826"/>
      <c r="C126" s="826"/>
      <c r="D126" s="826"/>
      <c r="E126" s="826"/>
      <c r="F126" s="826"/>
      <c r="G126" s="826"/>
      <c r="H126" s="826"/>
      <c r="I126" s="121"/>
      <c r="J126" s="139"/>
      <c r="K126" s="797">
        <v>2014</v>
      </c>
      <c r="L126" s="540">
        <f t="shared" si="5"/>
        <v>5.5038740169836481E-2</v>
      </c>
      <c r="M126" s="166">
        <f t="shared" si="6"/>
        <v>0.20075743072833621</v>
      </c>
      <c r="N126" s="166">
        <f t="shared" si="7"/>
        <v>0.4025489413962795</v>
      </c>
      <c r="O126" s="166">
        <f t="shared" si="11"/>
        <v>9.0771002297041284E-2</v>
      </c>
      <c r="P126" s="166">
        <f t="shared" si="15"/>
        <v>0.10914074161969181</v>
      </c>
      <c r="Q126" s="166">
        <f t="shared" si="16"/>
        <v>2.7274466487346747E-2</v>
      </c>
      <c r="R126" s="160">
        <f t="shared" si="17"/>
        <v>0.11446867730146806</v>
      </c>
      <c r="S126" s="159">
        <f t="shared" si="8"/>
        <v>140.934376073002</v>
      </c>
      <c r="T126" s="159">
        <f>$I126/SUMPRODUCT(L126:R126,B42:H42)</f>
        <v>0</v>
      </c>
      <c r="U126" s="167"/>
      <c r="V126" s="797">
        <v>2014</v>
      </c>
      <c r="W126" s="2"/>
      <c r="X126" s="2"/>
      <c r="Y126" s="2"/>
      <c r="Z126" s="2"/>
      <c r="AA126" s="2"/>
      <c r="AB126" s="2"/>
      <c r="AC126" s="2"/>
      <c r="AD126" s="246">
        <v>0</v>
      </c>
      <c r="AE126" s="195"/>
      <c r="AF126" s="155"/>
      <c r="AG126" s="514"/>
    </row>
    <row r="127" spans="1:33" s="23" customFormat="1" ht="13" outlineLevel="1">
      <c r="A127" s="885"/>
      <c r="B127" s="826"/>
      <c r="C127" s="826"/>
      <c r="D127" s="826"/>
      <c r="E127" s="826"/>
      <c r="F127" s="826"/>
      <c r="G127" s="826"/>
      <c r="H127" s="826"/>
      <c r="I127" s="121"/>
      <c r="J127" s="139"/>
      <c r="K127" s="885"/>
      <c r="L127" s="166"/>
      <c r="M127" s="166"/>
      <c r="N127" s="166"/>
      <c r="O127" s="166"/>
      <c r="P127" s="166"/>
      <c r="Q127" s="166"/>
      <c r="R127" s="157"/>
      <c r="S127" s="898"/>
      <c r="T127" s="898"/>
      <c r="U127" s="167"/>
      <c r="V127" s="885"/>
      <c r="W127" s="2"/>
      <c r="X127" s="2"/>
      <c r="Y127" s="2"/>
      <c r="Z127" s="2"/>
      <c r="AA127" s="2"/>
      <c r="AB127" s="2"/>
      <c r="AC127" s="2"/>
      <c r="AD127" s="79"/>
      <c r="AE127" s="195"/>
      <c r="AF127" s="155"/>
      <c r="AG127" s="514"/>
    </row>
    <row r="128" spans="1:33" s="23" customFormat="1" ht="14.5" customHeight="1">
      <c r="A128" s="70"/>
      <c r="B128" s="111"/>
      <c r="C128" s="111"/>
      <c r="D128" s="111"/>
      <c r="E128" s="111"/>
      <c r="F128" s="111"/>
      <c r="G128" s="111"/>
      <c r="H128" s="107"/>
      <c r="I128" s="121"/>
      <c r="J128" s="139"/>
      <c r="K128" s="70"/>
      <c r="L128" s="164"/>
      <c r="M128" s="164"/>
      <c r="N128" s="164"/>
      <c r="O128" s="164"/>
      <c r="P128" s="164"/>
      <c r="Q128" s="164"/>
      <c r="R128" s="169"/>
      <c r="S128" s="169"/>
      <c r="T128" s="169"/>
      <c r="U128" s="154"/>
      <c r="V128" s="70"/>
      <c r="W128" s="170"/>
      <c r="X128" s="170"/>
      <c r="Y128" s="170"/>
      <c r="Z128" s="170"/>
      <c r="AA128" s="170"/>
      <c r="AB128" s="170"/>
      <c r="AC128" s="170"/>
      <c r="AD128" s="65"/>
      <c r="AE128" s="171"/>
      <c r="AF128" s="171"/>
      <c r="AG128" s="171"/>
    </row>
    <row r="129" spans="1:47" s="23" customFormat="1" ht="15">
      <c r="A129" s="138" t="s">
        <v>407</v>
      </c>
      <c r="B129" s="39"/>
      <c r="C129" s="39"/>
      <c r="D129" s="39"/>
      <c r="E129" s="802"/>
      <c r="F129" s="802"/>
      <c r="G129" s="802"/>
      <c r="H129" s="50"/>
      <c r="I129" s="27"/>
      <c r="J129" s="139"/>
      <c r="K129" s="172" t="s">
        <v>55</v>
      </c>
      <c r="L129" s="173"/>
      <c r="M129" s="173"/>
      <c r="N129" s="173"/>
      <c r="O129" s="173"/>
      <c r="P129" s="173"/>
      <c r="Q129" s="173"/>
      <c r="R129" s="174"/>
      <c r="S129" s="169"/>
      <c r="T129" s="169"/>
      <c r="U129" s="139"/>
      <c r="V129" s="140" t="s">
        <v>56</v>
      </c>
      <c r="W129" s="39"/>
      <c r="X129" s="39"/>
      <c r="Y129" s="39"/>
      <c r="Z129" s="50"/>
      <c r="AA129" s="50"/>
      <c r="AB129" s="143"/>
      <c r="AC129" s="50"/>
      <c r="AD129" s="543" t="s">
        <v>49</v>
      </c>
      <c r="AE129" s="27"/>
      <c r="AF129" s="27"/>
      <c r="AG129" s="1025" t="s">
        <v>431</v>
      </c>
      <c r="AI129" s="28"/>
      <c r="AJ129" s="28"/>
      <c r="AK129" s="28"/>
      <c r="AL129" s="28"/>
      <c r="AM129" s="28"/>
      <c r="AN129" s="28"/>
      <c r="AO129" s="28"/>
      <c r="AP129" s="28"/>
      <c r="AQ129" s="28"/>
      <c r="AR129" s="28"/>
      <c r="AS129" s="28"/>
      <c r="AT129" s="28"/>
      <c r="AU129" s="28"/>
    </row>
    <row r="130" spans="1:47" s="23" customFormat="1" ht="13" outlineLevel="1">
      <c r="A130" s="175"/>
      <c r="B130" s="48"/>
      <c r="C130" s="39"/>
      <c r="D130" s="39"/>
      <c r="E130" s="49" t="s">
        <v>0</v>
      </c>
      <c r="F130" s="39"/>
      <c r="G130" s="39"/>
      <c r="H130" s="39"/>
      <c r="I130" s="136" t="s">
        <v>57</v>
      </c>
      <c r="J130" s="45"/>
      <c r="K130" s="27"/>
      <c r="L130" s="48"/>
      <c r="M130" s="39"/>
      <c r="N130" s="39"/>
      <c r="O130" s="49" t="s">
        <v>0</v>
      </c>
      <c r="P130" s="39"/>
      <c r="Q130" s="39"/>
      <c r="R130" s="50"/>
      <c r="S130" s="27"/>
      <c r="T130" s="27"/>
      <c r="U130" s="45"/>
      <c r="V130" s="27"/>
      <c r="W130" s="48"/>
      <c r="X130" s="39"/>
      <c r="Y130" s="39"/>
      <c r="Z130" s="49" t="s">
        <v>0</v>
      </c>
      <c r="AA130" s="39"/>
      <c r="AB130" s="39"/>
      <c r="AC130" s="50"/>
      <c r="AD130" s="544" t="s">
        <v>52</v>
      </c>
      <c r="AE130" s="1021" t="s">
        <v>427</v>
      </c>
      <c r="AF130" s="1026" t="s">
        <v>428</v>
      </c>
      <c r="AG130" s="1025" t="s">
        <v>432</v>
      </c>
      <c r="AI130" s="28"/>
      <c r="AJ130" s="28"/>
      <c r="AK130" s="28"/>
      <c r="AL130" s="28"/>
      <c r="AM130" s="28"/>
      <c r="AN130" s="28"/>
      <c r="AO130" s="28"/>
      <c r="AP130" s="28"/>
      <c r="AQ130" s="28"/>
      <c r="AR130" s="28"/>
      <c r="AS130" s="28"/>
      <c r="AT130" s="28"/>
      <c r="AU130" s="28"/>
    </row>
    <row r="131" spans="1:47" s="23" customFormat="1" ht="13" outlineLevel="1">
      <c r="A131" s="787" t="s">
        <v>17</v>
      </c>
      <c r="B131" s="772">
        <v>3</v>
      </c>
      <c r="C131" s="772">
        <v>4</v>
      </c>
      <c r="D131" s="772">
        <v>5</v>
      </c>
      <c r="E131" s="772">
        <v>6</v>
      </c>
      <c r="F131" s="772">
        <v>7</v>
      </c>
      <c r="G131" s="772">
        <v>8</v>
      </c>
      <c r="H131" s="778">
        <v>9</v>
      </c>
      <c r="I131" s="779" t="s">
        <v>58</v>
      </c>
      <c r="J131" s="774"/>
      <c r="K131" s="787" t="s">
        <v>17</v>
      </c>
      <c r="L131" s="772">
        <v>3</v>
      </c>
      <c r="M131" s="772">
        <v>4</v>
      </c>
      <c r="N131" s="772">
        <v>5</v>
      </c>
      <c r="O131" s="772">
        <v>6</v>
      </c>
      <c r="P131" s="772">
        <v>7</v>
      </c>
      <c r="Q131" s="772">
        <v>8</v>
      </c>
      <c r="R131" s="772" t="s">
        <v>59</v>
      </c>
      <c r="S131" s="773"/>
      <c r="T131" s="773"/>
      <c r="U131" s="774"/>
      <c r="V131" s="787" t="s">
        <v>17</v>
      </c>
      <c r="W131" s="772">
        <v>3</v>
      </c>
      <c r="X131" s="772">
        <v>4</v>
      </c>
      <c r="Y131" s="772">
        <v>5</v>
      </c>
      <c r="Z131" s="772">
        <v>6</v>
      </c>
      <c r="AA131" s="772">
        <v>7</v>
      </c>
      <c r="AB131" s="772">
        <v>8</v>
      </c>
      <c r="AC131" s="772">
        <v>9</v>
      </c>
      <c r="AD131" s="666" t="s">
        <v>54</v>
      </c>
      <c r="AE131" s="1022" t="s">
        <v>429</v>
      </c>
      <c r="AF131" s="1026" t="s">
        <v>430</v>
      </c>
      <c r="AG131"/>
      <c r="AI131" s="28"/>
      <c r="AJ131" s="28"/>
      <c r="AK131" s="28"/>
      <c r="AL131" s="28"/>
      <c r="AM131" s="28"/>
      <c r="AN131" s="28"/>
      <c r="AO131" s="28"/>
      <c r="AP131" s="28"/>
      <c r="AQ131" s="28"/>
      <c r="AR131" s="28"/>
      <c r="AS131" s="28"/>
      <c r="AT131" s="28"/>
      <c r="AU131" s="28"/>
    </row>
    <row r="132" spans="1:47" s="23" customFormat="1" ht="13" outlineLevel="1">
      <c r="A132" s="788">
        <v>1980</v>
      </c>
      <c r="B132" s="216"/>
      <c r="C132" s="42"/>
      <c r="D132" s="42"/>
      <c r="E132" s="42"/>
      <c r="F132" s="42"/>
      <c r="G132" s="42"/>
      <c r="H132" s="42"/>
      <c r="I132" s="177">
        <v>0.44009999999999999</v>
      </c>
      <c r="J132" s="45"/>
      <c r="K132" s="788">
        <v>1980</v>
      </c>
      <c r="L132" s="178"/>
      <c r="M132" s="179"/>
      <c r="N132" s="179"/>
      <c r="O132" s="179"/>
      <c r="P132" s="179"/>
      <c r="Q132" s="179"/>
      <c r="R132" s="180"/>
      <c r="S132" s="164"/>
      <c r="T132" s="164"/>
      <c r="U132" s="45"/>
      <c r="V132" s="788">
        <v>1980</v>
      </c>
      <c r="W132" s="5"/>
      <c r="X132" s="1"/>
      <c r="Y132" s="1"/>
      <c r="Z132" s="1"/>
      <c r="AA132" s="1"/>
      <c r="AB132" s="1"/>
      <c r="AC132" s="3"/>
      <c r="AD132" s="550">
        <v>511</v>
      </c>
      <c r="AE132" s="1023">
        <f>SUMSQ(W132:AC132)</f>
        <v>0</v>
      </c>
      <c r="AF132" s="1024"/>
      <c r="AG132" s="1025"/>
      <c r="AI132" s="28"/>
      <c r="AJ132" s="28"/>
      <c r="AK132" s="28"/>
      <c r="AL132" s="28"/>
      <c r="AM132" s="28"/>
      <c r="AN132" s="28"/>
      <c r="AO132" s="28"/>
      <c r="AP132" s="28"/>
      <c r="AQ132" s="28"/>
      <c r="AR132" s="28"/>
      <c r="AS132" s="28"/>
      <c r="AT132" s="28"/>
      <c r="AU132" s="28"/>
    </row>
    <row r="133" spans="1:47" s="23" customFormat="1" ht="13" outlineLevel="1">
      <c r="A133" s="789">
        <v>1981</v>
      </c>
      <c r="B133" s="545"/>
      <c r="C133" s="181"/>
      <c r="D133" s="181"/>
      <c r="E133" s="181"/>
      <c r="F133" s="181"/>
      <c r="G133" s="181"/>
      <c r="H133" s="181"/>
      <c r="I133" s="182">
        <v>0.39856666666666662</v>
      </c>
      <c r="J133" s="45"/>
      <c r="K133" s="789">
        <v>1981</v>
      </c>
      <c r="L133" s="163"/>
      <c r="M133" s="164"/>
      <c r="N133" s="183"/>
      <c r="O133" s="164"/>
      <c r="P133" s="164"/>
      <c r="Q133" s="164"/>
      <c r="R133" s="165"/>
      <c r="S133" s="164"/>
      <c r="T133" s="164"/>
      <c r="U133" s="45"/>
      <c r="V133" s="789">
        <v>1981</v>
      </c>
      <c r="W133" s="6"/>
      <c r="X133" s="2"/>
      <c r="Y133" s="2"/>
      <c r="Z133" s="2"/>
      <c r="AA133" s="2"/>
      <c r="AB133" s="2"/>
      <c r="AC133" s="4"/>
      <c r="AD133" s="551">
        <v>237</v>
      </c>
      <c r="AE133" s="1023">
        <f t="shared" ref="AE133:AE150" si="20">SUMSQ(W133:AC133)</f>
        <v>0</v>
      </c>
      <c r="AF133" s="1024"/>
      <c r="AG133" s="1025"/>
      <c r="AI133" s="28"/>
      <c r="AJ133" s="28"/>
      <c r="AK133" s="28"/>
      <c r="AL133" s="28"/>
      <c r="AM133" s="28"/>
      <c r="AN133" s="28"/>
      <c r="AO133" s="28"/>
      <c r="AP133" s="28"/>
      <c r="AQ133" s="28"/>
      <c r="AR133" s="28"/>
      <c r="AS133" s="28"/>
      <c r="AT133" s="28"/>
      <c r="AU133" s="28"/>
    </row>
    <row r="134" spans="1:47" s="23" customFormat="1" ht="13" outlineLevel="1">
      <c r="A134" s="790">
        <v>1982</v>
      </c>
      <c r="B134" s="545">
        <v>0.16716180078626175</v>
      </c>
      <c r="C134" s="181">
        <v>0.1722527793295188</v>
      </c>
      <c r="D134" s="181">
        <v>0.18656053966374161</v>
      </c>
      <c r="E134" s="181">
        <v>0.39379663737528453</v>
      </c>
      <c r="F134" s="181">
        <v>7.7188446560431098E-2</v>
      </c>
      <c r="G134" s="181">
        <v>3.0397962847622207E-3</v>
      </c>
      <c r="H134" s="181">
        <v>0</v>
      </c>
      <c r="I134" s="182">
        <v>0.51856666666666662</v>
      </c>
      <c r="J134" s="45"/>
      <c r="K134" s="790">
        <v>1982</v>
      </c>
      <c r="L134" s="184">
        <f t="shared" ref="L134:L166" si="21">(B320*B216)/SUMPRODUCT($B320:$H320,$B216:$H216)</f>
        <v>6.1460246676786595E-2</v>
      </c>
      <c r="M134" s="156">
        <f t="shared" ref="M134:M166" si="22">(C320*C216)/SUMPRODUCT($B320:$H320,$B216:$H216)</f>
        <v>0.15446898500066875</v>
      </c>
      <c r="N134" s="156">
        <f t="shared" ref="N134:N166" si="23">(D320*D216)/SUMPRODUCT($B320:$H320,$B216:$H216)</f>
        <v>0.24603383359620615</v>
      </c>
      <c r="O134" s="156">
        <f t="shared" ref="O134:O166" si="24">(E320*E216)/SUMPRODUCT($B320:$H320,$B216:$H216)</f>
        <v>0.45767464282006282</v>
      </c>
      <c r="P134" s="156">
        <f t="shared" ref="P134:P166" si="25">(F320*F216)/SUMPRODUCT($B320:$H320,$B216:$H216)</f>
        <v>8.0362291906275571E-2</v>
      </c>
      <c r="Q134" s="156"/>
      <c r="R134" s="158"/>
      <c r="S134" s="164"/>
      <c r="T134" s="164"/>
      <c r="U134" s="45"/>
      <c r="V134" s="790">
        <v>1982</v>
      </c>
      <c r="W134" s="745">
        <f t="shared" ref="W134:AC152" si="26">B134-L134</f>
        <v>0.10570155410947515</v>
      </c>
      <c r="X134" s="746">
        <f t="shared" si="26"/>
        <v>1.778379432885005E-2</v>
      </c>
      <c r="Y134" s="746">
        <f t="shared" si="26"/>
        <v>-5.9473293932464533E-2</v>
      </c>
      <c r="Z134" s="746">
        <f t="shared" si="26"/>
        <v>-6.3878005444778285E-2</v>
      </c>
      <c r="AA134" s="746">
        <f>SUM(F134:$H134)-P134</f>
        <v>-1.3404906108224757E-4</v>
      </c>
      <c r="AB134" s="2"/>
      <c r="AC134" s="4"/>
      <c r="AD134" s="551">
        <v>605</v>
      </c>
      <c r="AE134" s="1023">
        <f t="shared" si="20"/>
        <v>1.9106572121820369E-2</v>
      </c>
      <c r="AF134" s="1024">
        <f t="shared" ref="AF134:AF148" si="27">SQRT(AE134/COUNT(W134:AC134))</f>
        <v>6.1816781090283837E-2</v>
      </c>
      <c r="AG134" s="1025">
        <f t="shared" ref="AG134:AG148" si="28">INT((SUM(L134:R134)-SUMSQ(L134:R134))/AE134)</f>
        <v>36</v>
      </c>
      <c r="AI134" s="28"/>
      <c r="AJ134" s="28"/>
      <c r="AK134" s="28"/>
      <c r="AL134" s="28"/>
      <c r="AM134" s="28"/>
      <c r="AN134" s="28"/>
      <c r="AO134" s="28"/>
      <c r="AP134" s="28"/>
      <c r="AQ134" s="28"/>
      <c r="AR134" s="28"/>
      <c r="AS134" s="28"/>
      <c r="AT134" s="28"/>
      <c r="AU134" s="28"/>
    </row>
    <row r="135" spans="1:47" s="23" customFormat="1" ht="13" outlineLevel="1">
      <c r="A135" s="790">
        <v>1983</v>
      </c>
      <c r="B135" s="545">
        <v>0.16160447530838098</v>
      </c>
      <c r="C135" s="181">
        <v>0.12350356257190639</v>
      </c>
      <c r="D135" s="181">
        <v>0.11019052967214027</v>
      </c>
      <c r="E135" s="181">
        <v>0.16949860033497163</v>
      </c>
      <c r="F135" s="181">
        <v>0.39653817481898418</v>
      </c>
      <c r="G135" s="181">
        <v>3.2594860627200531E-2</v>
      </c>
      <c r="H135" s="181">
        <v>6.0697966664157851E-3</v>
      </c>
      <c r="I135" s="182">
        <v>0.50314999999999999</v>
      </c>
      <c r="J135" s="45"/>
      <c r="K135" s="790">
        <v>1983</v>
      </c>
      <c r="L135" s="184">
        <f t="shared" si="21"/>
        <v>0.22610567197285561</v>
      </c>
      <c r="M135" s="156">
        <f t="shared" si="22"/>
        <v>0.14828954065249381</v>
      </c>
      <c r="N135" s="156">
        <f t="shared" si="23"/>
        <v>0.11630352448053749</v>
      </c>
      <c r="O135" s="156">
        <f t="shared" si="24"/>
        <v>0.16179592103261042</v>
      </c>
      <c r="P135" s="156">
        <f t="shared" si="25"/>
        <v>0.29816036136055757</v>
      </c>
      <c r="Q135" s="156">
        <f t="shared" ref="Q135:Q166" si="29">(G321*G217)/SUMPRODUCT($B321:$H321,$B217:$H217)</f>
        <v>4.9344980500945171E-2</v>
      </c>
      <c r="R135" s="158"/>
      <c r="S135" s="164"/>
      <c r="T135" s="164"/>
      <c r="U135" s="45"/>
      <c r="V135" s="790">
        <v>1983</v>
      </c>
      <c r="W135" s="745">
        <f t="shared" si="26"/>
        <v>-6.4501196664474625E-2</v>
      </c>
      <c r="X135" s="746">
        <f t="shared" si="26"/>
        <v>-2.4785978080587412E-2</v>
      </c>
      <c r="Y135" s="746">
        <f t="shared" si="26"/>
        <v>-6.1129948083972208E-3</v>
      </c>
      <c r="Z135" s="746">
        <f t="shared" si="26"/>
        <v>7.7026793023612095E-3</v>
      </c>
      <c r="AA135" s="746">
        <f t="shared" si="26"/>
        <v>9.8377813458426611E-2</v>
      </c>
      <c r="AB135" s="746">
        <f>SUM(G135:$H135)-Q135</f>
        <v>-1.0680323207328854E-2</v>
      </c>
      <c r="AC135" s="4"/>
      <c r="AD135" s="551">
        <v>814</v>
      </c>
      <c r="AE135" s="1023">
        <f t="shared" si="20"/>
        <v>1.4663712539197099E-2</v>
      </c>
      <c r="AF135" s="1024">
        <f t="shared" si="27"/>
        <v>4.9436343815721075E-2</v>
      </c>
      <c r="AG135" s="1025">
        <f t="shared" si="28"/>
        <v>54</v>
      </c>
      <c r="AI135" s="28"/>
      <c r="AJ135" s="28"/>
      <c r="AK135" s="28"/>
      <c r="AL135" s="28"/>
      <c r="AM135" s="28"/>
      <c r="AN135" s="28"/>
      <c r="AO135" s="28"/>
      <c r="AP135" s="28"/>
      <c r="AQ135" s="28"/>
      <c r="AR135" s="28"/>
      <c r="AS135" s="28"/>
      <c r="AT135" s="28"/>
      <c r="AU135" s="28"/>
    </row>
    <row r="136" spans="1:47" s="23" customFormat="1" ht="13" outlineLevel="1">
      <c r="A136" s="790">
        <v>1984</v>
      </c>
      <c r="B136" s="545">
        <v>0.26904196480936848</v>
      </c>
      <c r="C136" s="181">
        <v>0.44877100610729753</v>
      </c>
      <c r="D136" s="181">
        <v>0.12733694191965292</v>
      </c>
      <c r="E136" s="181">
        <v>4.8094693739969607E-2</v>
      </c>
      <c r="F136" s="181">
        <v>5.4343173671035597E-2</v>
      </c>
      <c r="G136" s="181">
        <v>4.6487752265035279E-2</v>
      </c>
      <c r="H136" s="181">
        <v>5.9244674876405296E-3</v>
      </c>
      <c r="I136" s="182">
        <v>0.51500000000000001</v>
      </c>
      <c r="J136" s="45"/>
      <c r="K136" s="790">
        <v>1984</v>
      </c>
      <c r="L136" s="184">
        <f t="shared" si="21"/>
        <v>0.15249744384523733</v>
      </c>
      <c r="M136" s="156">
        <f t="shared" si="22"/>
        <v>0.41600636292303578</v>
      </c>
      <c r="N136" s="156">
        <f t="shared" si="23"/>
        <v>9.0178208967136256E-2</v>
      </c>
      <c r="O136" s="156">
        <f t="shared" si="24"/>
        <v>6.3406043036327797E-2</v>
      </c>
      <c r="P136" s="156">
        <f t="shared" si="25"/>
        <v>8.8353503543062248E-2</v>
      </c>
      <c r="Q136" s="156">
        <f t="shared" si="29"/>
        <v>0.16263398917727337</v>
      </c>
      <c r="R136" s="158">
        <f t="shared" ref="R136:R166" si="30">(H322*H218)/SUMPRODUCT($B322:$H322,$B218:$H218)</f>
        <v>2.6924448507927391E-2</v>
      </c>
      <c r="S136" s="164"/>
      <c r="T136" s="164"/>
      <c r="U136" s="45"/>
      <c r="V136" s="790">
        <v>1984</v>
      </c>
      <c r="W136" s="745">
        <f t="shared" si="26"/>
        <v>0.11654452096413115</v>
      </c>
      <c r="X136" s="746">
        <f t="shared" si="26"/>
        <v>3.2764643184261755E-2</v>
      </c>
      <c r="Y136" s="746">
        <f t="shared" si="26"/>
        <v>3.7158732952516663E-2</v>
      </c>
      <c r="Z136" s="746">
        <f t="shared" si="26"/>
        <v>-1.531134929635819E-2</v>
      </c>
      <c r="AA136" s="746">
        <f t="shared" si="26"/>
        <v>-3.4010329872026651E-2</v>
      </c>
      <c r="AB136" s="746">
        <f t="shared" si="26"/>
        <v>-0.11614623691223809</v>
      </c>
      <c r="AC136" s="747">
        <f t="shared" si="26"/>
        <v>-2.0999981020286863E-2</v>
      </c>
      <c r="AD136" s="551">
        <v>1337</v>
      </c>
      <c r="AE136" s="1023">
        <f t="shared" si="20"/>
        <v>3.1359006151392546E-2</v>
      </c>
      <c r="AF136" s="1024">
        <f>SQRT(AE136/COUNT(W136:AC136))</f>
        <v>6.6931741510493414E-2</v>
      </c>
      <c r="AG136" s="1025">
        <f t="shared" si="28"/>
        <v>24</v>
      </c>
      <c r="AI136" s="28"/>
      <c r="AJ136" s="28"/>
      <c r="AK136" s="28"/>
      <c r="AL136" s="28"/>
      <c r="AM136" s="28"/>
      <c r="AN136" s="28"/>
      <c r="AO136" s="28"/>
      <c r="AP136" s="28"/>
      <c r="AQ136" s="28"/>
      <c r="AR136" s="28"/>
      <c r="AS136" s="28"/>
      <c r="AT136" s="28"/>
      <c r="AU136" s="28"/>
    </row>
    <row r="137" spans="1:47" s="23" customFormat="1" ht="13" outlineLevel="1">
      <c r="A137" s="789">
        <v>1985</v>
      </c>
      <c r="B137" s="545">
        <v>5.1421496406622934E-2</v>
      </c>
      <c r="C137" s="181">
        <v>0.24563854277315608</v>
      </c>
      <c r="D137" s="181">
        <v>0.3543675983804932</v>
      </c>
      <c r="E137" s="181">
        <v>0.1324038167618701</v>
      </c>
      <c r="F137" s="181">
        <v>5.3959918969695778E-2</v>
      </c>
      <c r="G137" s="181">
        <v>4.3218292077648116E-2</v>
      </c>
      <c r="H137" s="181">
        <v>0.11899033463051369</v>
      </c>
      <c r="I137" s="182">
        <v>0.51480000000000004</v>
      </c>
      <c r="J137" s="45"/>
      <c r="K137" s="789">
        <v>1985</v>
      </c>
      <c r="L137" s="184">
        <f t="shared" si="21"/>
        <v>4.9864969252884923E-2</v>
      </c>
      <c r="M137" s="156">
        <f t="shared" si="22"/>
        <v>0.35508455732268412</v>
      </c>
      <c r="N137" s="156">
        <f t="shared" si="23"/>
        <v>0.31342045150208936</v>
      </c>
      <c r="O137" s="156">
        <f t="shared" si="24"/>
        <v>5.7119672519435033E-2</v>
      </c>
      <c r="P137" s="156">
        <f t="shared" si="25"/>
        <v>4.0808503040200096E-2</v>
      </c>
      <c r="Q137" s="156">
        <f t="shared" si="29"/>
        <v>5.841373769634093E-2</v>
      </c>
      <c r="R137" s="158">
        <f t="shared" si="30"/>
        <v>0.12528810866636558</v>
      </c>
      <c r="S137" s="164"/>
      <c r="T137" s="164"/>
      <c r="U137" s="45"/>
      <c r="V137" s="789">
        <v>1985</v>
      </c>
      <c r="W137" s="745">
        <f t="shared" si="26"/>
        <v>1.5565271537380104E-3</v>
      </c>
      <c r="X137" s="746">
        <f t="shared" si="26"/>
        <v>-0.10944601454952804</v>
      </c>
      <c r="Y137" s="746">
        <f t="shared" si="26"/>
        <v>4.0947146878403839E-2</v>
      </c>
      <c r="Z137" s="746">
        <f t="shared" si="26"/>
        <v>7.5284144242435069E-2</v>
      </c>
      <c r="AA137" s="746">
        <f t="shared" si="26"/>
        <v>1.3151415929495681E-2</v>
      </c>
      <c r="AB137" s="746">
        <f t="shared" si="26"/>
        <v>-1.5195445618692814E-2</v>
      </c>
      <c r="AC137" s="747">
        <f t="shared" si="26"/>
        <v>-6.2977740358518969E-3</v>
      </c>
      <c r="AD137" s="551">
        <v>1861</v>
      </c>
      <c r="AE137" s="1023">
        <f t="shared" si="20"/>
        <v>1.976874735566107E-2</v>
      </c>
      <c r="AF137" s="1024">
        <f t="shared" si="27"/>
        <v>5.3142325552185225E-2</v>
      </c>
      <c r="AG137" s="1025">
        <f t="shared" si="28"/>
        <v>37</v>
      </c>
      <c r="AI137" s="28"/>
      <c r="AJ137" s="28"/>
      <c r="AK137" s="28"/>
      <c r="AL137" s="28"/>
      <c r="AM137" s="28"/>
      <c r="AN137" s="28"/>
      <c r="AO137" s="28"/>
      <c r="AP137" s="28"/>
      <c r="AQ137" s="28"/>
      <c r="AR137" s="28"/>
      <c r="AS137" s="28"/>
      <c r="AT137" s="28"/>
      <c r="AU137" s="28"/>
    </row>
    <row r="138" spans="1:47" s="23" customFormat="1" ht="13" outlineLevel="1">
      <c r="A138" s="789">
        <v>1986</v>
      </c>
      <c r="B138" s="545">
        <v>0.11004016111275666</v>
      </c>
      <c r="C138" s="181">
        <v>0.11006718728036999</v>
      </c>
      <c r="D138" s="181">
        <v>0.32118747811842213</v>
      </c>
      <c r="E138" s="181">
        <v>0.29539671948546314</v>
      </c>
      <c r="F138" s="181">
        <v>6.7743329294855853E-2</v>
      </c>
      <c r="G138" s="181">
        <v>2.0637473754404112E-2</v>
      </c>
      <c r="H138" s="181">
        <v>7.4927650953728123E-2</v>
      </c>
      <c r="I138" s="182">
        <v>0.49966666666666659</v>
      </c>
      <c r="J138" s="45"/>
      <c r="K138" s="789">
        <v>1986</v>
      </c>
      <c r="L138" s="184">
        <f t="shared" si="21"/>
        <v>5.067879321844302E-2</v>
      </c>
      <c r="M138" s="156">
        <f t="shared" si="22"/>
        <v>0.13971010526022859</v>
      </c>
      <c r="N138" s="156">
        <f t="shared" si="23"/>
        <v>0.33090686336516123</v>
      </c>
      <c r="O138" s="156">
        <f t="shared" si="24"/>
        <v>0.25676826459594382</v>
      </c>
      <c r="P138" s="156">
        <f t="shared" si="25"/>
        <v>4.4953177417053895E-2</v>
      </c>
      <c r="Q138" s="156">
        <f t="shared" si="29"/>
        <v>3.2774747348651816E-2</v>
      </c>
      <c r="R138" s="158">
        <f t="shared" si="30"/>
        <v>0.14420804879451765</v>
      </c>
      <c r="S138" s="164"/>
      <c r="T138" s="164"/>
      <c r="U138" s="45"/>
      <c r="V138" s="789">
        <v>1986</v>
      </c>
      <c r="W138" s="745">
        <f t="shared" si="26"/>
        <v>5.9361367894313642E-2</v>
      </c>
      <c r="X138" s="746">
        <f t="shared" si="26"/>
        <v>-2.9642917979858602E-2</v>
      </c>
      <c r="Y138" s="746">
        <f t="shared" si="26"/>
        <v>-9.7193852467390984E-3</v>
      </c>
      <c r="Z138" s="746">
        <f t="shared" si="26"/>
        <v>3.8628454889519326E-2</v>
      </c>
      <c r="AA138" s="746">
        <f t="shared" si="26"/>
        <v>2.2790151877801958E-2</v>
      </c>
      <c r="AB138" s="746">
        <f>G138-Q138</f>
        <v>-1.2137273594247704E-2</v>
      </c>
      <c r="AC138" s="747">
        <f t="shared" si="26"/>
        <v>-6.9280397840789529E-2</v>
      </c>
      <c r="AD138" s="551">
        <v>5645</v>
      </c>
      <c r="AE138" s="1023">
        <f>SUMSQ(W138:AC138)</f>
        <v>1.1455576519263811E-2</v>
      </c>
      <c r="AF138" s="1024">
        <f>SQRT(AE138/COUNT(W138:AC138))</f>
        <v>4.0453812321255972E-2</v>
      </c>
      <c r="AG138" s="1025">
        <f t="shared" si="28"/>
        <v>67</v>
      </c>
      <c r="AI138" s="28"/>
      <c r="AJ138" s="28"/>
      <c r="AK138" s="28"/>
      <c r="AL138" s="28"/>
      <c r="AM138" s="28"/>
      <c r="AN138" s="28"/>
      <c r="AO138" s="28"/>
      <c r="AP138" s="28"/>
      <c r="AQ138" s="28"/>
      <c r="AR138" s="28"/>
      <c r="AS138" s="28"/>
      <c r="AT138" s="28"/>
      <c r="AU138" s="28"/>
    </row>
    <row r="139" spans="1:47" s="23" customFormat="1" ht="13" outlineLevel="1">
      <c r="A139" s="789">
        <v>1987</v>
      </c>
      <c r="B139" s="545">
        <v>0.35239747861364495</v>
      </c>
      <c r="C139" s="181">
        <v>8.3520433474195965E-2</v>
      </c>
      <c r="D139" s="181">
        <v>7.8877272217251382E-2</v>
      </c>
      <c r="E139" s="181">
        <v>0.23718658989034311</v>
      </c>
      <c r="F139" s="181">
        <v>0.17476758020470534</v>
      </c>
      <c r="G139" s="181">
        <v>3.1965464332123952E-2</v>
      </c>
      <c r="H139" s="181">
        <v>4.1285181267735276E-2</v>
      </c>
      <c r="I139" s="182">
        <v>0.45019999999999993</v>
      </c>
      <c r="J139" s="45"/>
      <c r="K139" s="789">
        <v>1987</v>
      </c>
      <c r="L139" s="184">
        <f t="shared" si="21"/>
        <v>0.38536237758287151</v>
      </c>
      <c r="M139" s="156">
        <f t="shared" si="22"/>
        <v>9.7485636197811892E-2</v>
      </c>
      <c r="N139" s="156">
        <f t="shared" si="23"/>
        <v>8.4792975424021616E-2</v>
      </c>
      <c r="O139" s="156">
        <f t="shared" si="24"/>
        <v>0.1789078291094639</v>
      </c>
      <c r="P139" s="156">
        <f t="shared" si="25"/>
        <v>0.13872672826744098</v>
      </c>
      <c r="Q139" s="156">
        <f t="shared" si="29"/>
        <v>2.3486942583095163E-2</v>
      </c>
      <c r="R139" s="158">
        <f t="shared" si="30"/>
        <v>9.1237510835294897E-2</v>
      </c>
      <c r="S139" s="164"/>
      <c r="T139" s="164"/>
      <c r="U139" s="45"/>
      <c r="V139" s="789">
        <v>1987</v>
      </c>
      <c r="W139" s="745">
        <f t="shared" si="26"/>
        <v>-3.2964898969226553E-2</v>
      </c>
      <c r="X139" s="746">
        <f t="shared" si="26"/>
        <v>-1.3965202723615927E-2</v>
      </c>
      <c r="Y139" s="746">
        <f t="shared" si="26"/>
        <v>-5.9157032067702342E-3</v>
      </c>
      <c r="Z139" s="746">
        <f t="shared" si="26"/>
        <v>5.8278760780879207E-2</v>
      </c>
      <c r="AA139" s="746">
        <f t="shared" si="26"/>
        <v>3.6040851937264362E-2</v>
      </c>
      <c r="AB139" s="746">
        <f t="shared" si="26"/>
        <v>8.4785217490287897E-3</v>
      </c>
      <c r="AC139" s="747">
        <f t="shared" si="26"/>
        <v>-4.9952329567559621E-2</v>
      </c>
      <c r="AD139" s="551">
        <v>3656</v>
      </c>
      <c r="AE139" s="1023">
        <f>SUMSQ(W139:AC139)</f>
        <v>8.5791845223871979E-3</v>
      </c>
      <c r="AF139" s="1024">
        <f t="shared" si="27"/>
        <v>3.50085388000193E-2</v>
      </c>
      <c r="AG139" s="1025">
        <f t="shared" si="28"/>
        <v>90</v>
      </c>
      <c r="AI139" s="28"/>
      <c r="AJ139" s="28"/>
      <c r="AK139" s="28"/>
      <c r="AL139" s="28"/>
      <c r="AM139" s="28"/>
      <c r="AN139" s="28"/>
      <c r="AO139" s="28"/>
      <c r="AP139" s="28"/>
      <c r="AQ139" s="28"/>
      <c r="AR139" s="28"/>
      <c r="AS139" s="28"/>
      <c r="AT139" s="28"/>
      <c r="AU139" s="28"/>
    </row>
    <row r="140" spans="1:47" s="23" customFormat="1" ht="13" outlineLevel="1">
      <c r="A140" s="789">
        <v>1988</v>
      </c>
      <c r="B140" s="545">
        <v>1.8201602167394339E-2</v>
      </c>
      <c r="C140" s="181">
        <v>0.79486834658944538</v>
      </c>
      <c r="D140" s="181">
        <v>5.4673484276721133E-2</v>
      </c>
      <c r="E140" s="181">
        <v>2.662722396172694E-2</v>
      </c>
      <c r="F140" s="181">
        <v>5.2330400343525832E-2</v>
      </c>
      <c r="G140" s="181">
        <v>3.7154052327420188E-2</v>
      </c>
      <c r="H140" s="181">
        <v>1.614489033376618E-2</v>
      </c>
      <c r="I140" s="182">
        <v>0.52737230328188578</v>
      </c>
      <c r="J140" s="45"/>
      <c r="K140" s="789">
        <v>1988</v>
      </c>
      <c r="L140" s="184">
        <f t="shared" si="21"/>
        <v>2.526712191225741E-5</v>
      </c>
      <c r="M140" s="156">
        <f t="shared" si="22"/>
        <v>0.68060228611296369</v>
      </c>
      <c r="N140" s="156">
        <f t="shared" si="23"/>
        <v>5.5920992914261329E-2</v>
      </c>
      <c r="O140" s="156">
        <f t="shared" si="24"/>
        <v>4.2959300231897368E-2</v>
      </c>
      <c r="P140" s="156">
        <f t="shared" si="25"/>
        <v>9.2640088696938572E-2</v>
      </c>
      <c r="Q140" s="156">
        <f t="shared" si="29"/>
        <v>7.1759628070255196E-2</v>
      </c>
      <c r="R140" s="158">
        <f t="shared" si="30"/>
        <v>5.6092436851771628E-2</v>
      </c>
      <c r="S140" s="164"/>
      <c r="T140" s="164"/>
      <c r="U140" s="45"/>
      <c r="V140" s="789">
        <v>1988</v>
      </c>
      <c r="W140" s="745">
        <f t="shared" si="26"/>
        <v>1.8176335045482082E-2</v>
      </c>
      <c r="X140" s="746">
        <f t="shared" si="26"/>
        <v>0.11426606047648169</v>
      </c>
      <c r="Y140" s="746">
        <f t="shared" si="26"/>
        <v>-1.2475086375401956E-3</v>
      </c>
      <c r="Z140" s="746">
        <f t="shared" si="26"/>
        <v>-1.6332076270170429E-2</v>
      </c>
      <c r="AA140" s="746">
        <f t="shared" si="26"/>
        <v>-4.030968835341274E-2</v>
      </c>
      <c r="AB140" s="746">
        <f t="shared" si="26"/>
        <v>-3.4605575742835008E-2</v>
      </c>
      <c r="AC140" s="747">
        <f t="shared" si="26"/>
        <v>-3.9947546518005445E-2</v>
      </c>
      <c r="AD140" s="551">
        <v>6685</v>
      </c>
      <c r="AE140" s="1023">
        <f t="shared" si="20"/>
        <v>1.8073628046046546E-2</v>
      </c>
      <c r="AF140" s="1024">
        <f t="shared" si="27"/>
        <v>5.0812861203842236E-2</v>
      </c>
      <c r="AG140" s="1025">
        <f t="shared" si="28"/>
        <v>28</v>
      </c>
      <c r="AI140" s="28"/>
      <c r="AJ140" s="28"/>
      <c r="AK140" s="28"/>
      <c r="AL140" s="28"/>
      <c r="AM140" s="28"/>
      <c r="AN140" s="28"/>
      <c r="AO140" s="28"/>
      <c r="AP140" s="28"/>
      <c r="AQ140" s="28"/>
      <c r="AR140" s="28"/>
      <c r="AS140" s="28"/>
      <c r="AT140" s="28"/>
      <c r="AU140" s="28"/>
    </row>
    <row r="141" spans="1:47" s="23" customFormat="1" ht="13" outlineLevel="1">
      <c r="A141" s="790">
        <v>1989</v>
      </c>
      <c r="B141" s="545">
        <v>6.4446560626681805E-3</v>
      </c>
      <c r="C141" s="181">
        <v>7.6354325655604557E-2</v>
      </c>
      <c r="D141" s="181">
        <v>0.801766042503398</v>
      </c>
      <c r="E141" s="181">
        <v>4.4283308423921787E-2</v>
      </c>
      <c r="F141" s="181">
        <v>1.9395596937883501E-2</v>
      </c>
      <c r="G141" s="181">
        <v>2.8420453958641751E-2</v>
      </c>
      <c r="H141" s="181">
        <v>2.3335616457882225E-2</v>
      </c>
      <c r="I141" s="182">
        <v>0.44052863436123346</v>
      </c>
      <c r="J141" s="45"/>
      <c r="K141" s="790">
        <v>1989</v>
      </c>
      <c r="L141" s="184">
        <f t="shared" si="21"/>
        <v>3.2493564341865945E-5</v>
      </c>
      <c r="M141" s="156">
        <f t="shared" si="22"/>
        <v>0</v>
      </c>
      <c r="N141" s="156">
        <f t="shared" si="23"/>
        <v>0.7109911917731212</v>
      </c>
      <c r="O141" s="156">
        <f t="shared" si="24"/>
        <v>5.0004944203632058E-2</v>
      </c>
      <c r="P141" s="156">
        <f t="shared" si="25"/>
        <v>3.8917506709640538E-2</v>
      </c>
      <c r="Q141" s="156">
        <f t="shared" si="29"/>
        <v>8.5380338312048748E-2</v>
      </c>
      <c r="R141" s="158">
        <f t="shared" si="30"/>
        <v>0.11467352543721572</v>
      </c>
      <c r="S141" s="164"/>
      <c r="T141" s="164"/>
      <c r="U141" s="45"/>
      <c r="V141" s="790">
        <v>1989</v>
      </c>
      <c r="W141" s="745">
        <f t="shared" si="26"/>
        <v>6.412162498326315E-3</v>
      </c>
      <c r="X141" s="746">
        <f t="shared" si="26"/>
        <v>7.6354325655604557E-2</v>
      </c>
      <c r="Y141" s="746">
        <f t="shared" si="26"/>
        <v>9.0774850730276802E-2</v>
      </c>
      <c r="Z141" s="746">
        <f t="shared" si="26"/>
        <v>-5.7216357797102713E-3</v>
      </c>
      <c r="AA141" s="746">
        <f t="shared" si="26"/>
        <v>-1.9521909771757037E-2</v>
      </c>
      <c r="AB141" s="746">
        <f t="shared" si="26"/>
        <v>-5.6959884353407E-2</v>
      </c>
      <c r="AC141" s="747">
        <f t="shared" si="26"/>
        <v>-9.1337908979333499E-2</v>
      </c>
      <c r="AD141" s="551">
        <v>3926</v>
      </c>
      <c r="AE141" s="1023">
        <f t="shared" si="20"/>
        <v>2.6112056518733884E-2</v>
      </c>
      <c r="AF141" s="1024">
        <f t="shared" si="27"/>
        <v>6.1076131085642242E-2</v>
      </c>
      <c r="AG141" s="1025">
        <f t="shared" si="28"/>
        <v>18</v>
      </c>
      <c r="AI141" s="28"/>
      <c r="AJ141" s="28"/>
      <c r="AK141" s="28"/>
      <c r="AL141" s="28"/>
      <c r="AM141" s="28"/>
      <c r="AN141" s="28"/>
      <c r="AO141" s="28"/>
      <c r="AP141" s="28"/>
      <c r="AQ141" s="28"/>
      <c r="AR141" s="28"/>
      <c r="AS141" s="28"/>
      <c r="AT141" s="28"/>
      <c r="AU141" s="28"/>
    </row>
    <row r="142" spans="1:47" s="23" customFormat="1" ht="13" outlineLevel="1">
      <c r="A142" s="790">
        <v>1990</v>
      </c>
      <c r="B142" s="545">
        <v>7.1454459921784482E-3</v>
      </c>
      <c r="C142" s="181">
        <v>6.9045845596561904E-3</v>
      </c>
      <c r="D142" s="181">
        <v>8.9581683483616475E-2</v>
      </c>
      <c r="E142" s="181">
        <v>0.72029050537806838</v>
      </c>
      <c r="F142" s="181">
        <v>7.4255256948213208E-2</v>
      </c>
      <c r="G142" s="181">
        <v>3.7712935198324769E-2</v>
      </c>
      <c r="H142" s="181">
        <v>6.4109588439942633E-2</v>
      </c>
      <c r="I142" s="182">
        <v>0.48409440512350815</v>
      </c>
      <c r="J142" s="45"/>
      <c r="K142" s="790">
        <v>1990</v>
      </c>
      <c r="L142" s="184">
        <f t="shared" si="21"/>
        <v>4.2207152404974119E-6</v>
      </c>
      <c r="M142" s="156">
        <f t="shared" si="22"/>
        <v>0</v>
      </c>
      <c r="N142" s="156">
        <f t="shared" si="23"/>
        <v>0</v>
      </c>
      <c r="O142" s="156">
        <f t="shared" si="24"/>
        <v>0.7166404781665745</v>
      </c>
      <c r="P142" s="156">
        <f t="shared" si="25"/>
        <v>5.010689606920711E-2</v>
      </c>
      <c r="Q142" s="156">
        <f t="shared" si="29"/>
        <v>3.9047911887274404E-2</v>
      </c>
      <c r="R142" s="158">
        <f t="shared" si="30"/>
        <v>0.1942004931617036</v>
      </c>
      <c r="S142" s="164"/>
      <c r="T142" s="164"/>
      <c r="U142" s="45"/>
      <c r="V142" s="790">
        <v>1990</v>
      </c>
      <c r="W142" s="745">
        <f t="shared" si="26"/>
        <v>7.141225276937951E-3</v>
      </c>
      <c r="X142" s="746">
        <f t="shared" si="26"/>
        <v>6.9045845596561904E-3</v>
      </c>
      <c r="Y142" s="746">
        <f t="shared" si="26"/>
        <v>8.9581683483616475E-2</v>
      </c>
      <c r="Z142" s="746">
        <f t="shared" si="26"/>
        <v>3.6500272114938781E-3</v>
      </c>
      <c r="AA142" s="746">
        <f t="shared" si="26"/>
        <v>2.4148360879006098E-2</v>
      </c>
      <c r="AB142" s="746">
        <f t="shared" si="26"/>
        <v>-1.3349766889496351E-3</v>
      </c>
      <c r="AC142" s="747">
        <f t="shared" si="26"/>
        <v>-0.13009090472176096</v>
      </c>
      <c r="AD142" s="551">
        <v>3669</v>
      </c>
      <c r="AE142" s="1023">
        <f t="shared" si="20"/>
        <v>2.564544008802995E-2</v>
      </c>
      <c r="AF142" s="1024">
        <f t="shared" si="27"/>
        <v>6.0527962945154473E-2</v>
      </c>
      <c r="AG142" s="1025">
        <f t="shared" si="28"/>
        <v>17</v>
      </c>
      <c r="AI142" s="28"/>
      <c r="AJ142" s="28"/>
      <c r="AK142" s="28"/>
      <c r="AL142" s="28"/>
      <c r="AM142" s="28"/>
      <c r="AN142" s="28"/>
      <c r="AO142" s="28"/>
      <c r="AP142" s="28"/>
      <c r="AQ142" s="28"/>
      <c r="AR142" s="28"/>
      <c r="AS142" s="28"/>
      <c r="AT142" s="28"/>
      <c r="AU142" s="28"/>
    </row>
    <row r="143" spans="1:47" s="23" customFormat="1" ht="13" outlineLevel="1">
      <c r="A143" s="790">
        <v>1991</v>
      </c>
      <c r="B143" s="545">
        <v>0.28781081482573934</v>
      </c>
      <c r="C143" s="181">
        <v>2.3416230163822188E-2</v>
      </c>
      <c r="D143" s="181">
        <v>9.7382037997682525E-3</v>
      </c>
      <c r="E143" s="181">
        <v>7.1744874660323518E-2</v>
      </c>
      <c r="F143" s="181">
        <v>0.51786752046530127</v>
      </c>
      <c r="G143" s="181">
        <v>3.871782756214863E-2</v>
      </c>
      <c r="H143" s="181">
        <v>5.0704528522896794E-2</v>
      </c>
      <c r="I143" s="182">
        <v>0.44620851871333639</v>
      </c>
      <c r="J143" s="45"/>
      <c r="K143" s="790">
        <v>1991</v>
      </c>
      <c r="L143" s="184">
        <f t="shared" si="21"/>
        <v>0.30711151629446837</v>
      </c>
      <c r="M143" s="156">
        <f t="shared" si="22"/>
        <v>0</v>
      </c>
      <c r="N143" s="156">
        <f t="shared" si="23"/>
        <v>0</v>
      </c>
      <c r="O143" s="156">
        <f t="shared" si="24"/>
        <v>0</v>
      </c>
      <c r="P143" s="156">
        <f t="shared" si="25"/>
        <v>0.50192011418488736</v>
      </c>
      <c r="Q143" s="156">
        <f t="shared" si="29"/>
        <v>3.4851235481318944E-2</v>
      </c>
      <c r="R143" s="158">
        <f t="shared" si="30"/>
        <v>0.15611713403932539</v>
      </c>
      <c r="S143" s="164"/>
      <c r="T143" s="164"/>
      <c r="U143" s="45"/>
      <c r="V143" s="790">
        <v>1991</v>
      </c>
      <c r="W143" s="745">
        <f t="shared" si="26"/>
        <v>-1.9300701468729031E-2</v>
      </c>
      <c r="X143" s="746">
        <f t="shared" si="26"/>
        <v>2.3416230163822188E-2</v>
      </c>
      <c r="Y143" s="746">
        <f t="shared" si="26"/>
        <v>9.7382037997682525E-3</v>
      </c>
      <c r="Z143" s="746">
        <f t="shared" si="26"/>
        <v>7.1744874660323518E-2</v>
      </c>
      <c r="AA143" s="746">
        <f t="shared" si="26"/>
        <v>1.5947406280413912E-2</v>
      </c>
      <c r="AB143" s="746">
        <f t="shared" si="26"/>
        <v>3.8665920808296853E-3</v>
      </c>
      <c r="AC143" s="747">
        <f t="shared" si="26"/>
        <v>-0.1054126055164286</v>
      </c>
      <c r="AD143" s="551">
        <v>6779</v>
      </c>
      <c r="AE143" s="1023">
        <f t="shared" si="20"/>
        <v>1.7544084268695762E-2</v>
      </c>
      <c r="AF143" s="1024">
        <f t="shared" si="27"/>
        <v>5.0062937914896917E-2</v>
      </c>
      <c r="AG143" s="1025">
        <f t="shared" si="28"/>
        <v>35</v>
      </c>
      <c r="AI143" s="28"/>
      <c r="AJ143" s="28"/>
      <c r="AK143" s="28"/>
      <c r="AL143" s="28"/>
      <c r="AM143" s="28"/>
      <c r="AN143" s="28"/>
      <c r="AO143" s="28"/>
      <c r="AP143" s="28"/>
      <c r="AQ143" s="28"/>
      <c r="AR143" s="28"/>
      <c r="AS143" s="28"/>
      <c r="AT143" s="28"/>
      <c r="AU143" s="28"/>
    </row>
    <row r="144" spans="1:47" s="23" customFormat="1" ht="13" outlineLevel="1">
      <c r="A144" s="790">
        <v>1992</v>
      </c>
      <c r="B144" s="545">
        <v>7.4018727422069516E-3</v>
      </c>
      <c r="C144" s="181">
        <v>0.64658271413130675</v>
      </c>
      <c r="D144" s="181">
        <v>3.3151535749738947E-2</v>
      </c>
      <c r="E144" s="181">
        <v>8.2046612246492474E-3</v>
      </c>
      <c r="F144" s="181">
        <v>3.5854832599995168E-2</v>
      </c>
      <c r="G144" s="181">
        <v>0.24197190252777634</v>
      </c>
      <c r="H144" s="181">
        <v>2.6832481024326605E-2</v>
      </c>
      <c r="I144" s="182">
        <v>0.43100715497995779</v>
      </c>
      <c r="J144" s="45"/>
      <c r="K144" s="790">
        <v>1992</v>
      </c>
      <c r="L144" s="184">
        <f t="shared" si="21"/>
        <v>2.7639195465442402E-2</v>
      </c>
      <c r="M144" s="156">
        <f t="shared" si="22"/>
        <v>0.60576038793159259</v>
      </c>
      <c r="N144" s="156">
        <f t="shared" si="23"/>
        <v>0</v>
      </c>
      <c r="O144" s="156">
        <f t="shared" si="24"/>
        <v>0</v>
      </c>
      <c r="P144" s="156">
        <f t="shared" si="25"/>
        <v>0</v>
      </c>
      <c r="Q144" s="156">
        <f t="shared" si="29"/>
        <v>0.26756974128280991</v>
      </c>
      <c r="R144" s="158">
        <f t="shared" si="30"/>
        <v>9.9030675320154957E-2</v>
      </c>
      <c r="S144" s="164"/>
      <c r="T144" s="164"/>
      <c r="U144" s="45"/>
      <c r="V144" s="790">
        <v>1992</v>
      </c>
      <c r="W144" s="745">
        <f t="shared" si="26"/>
        <v>-2.0237322723235449E-2</v>
      </c>
      <c r="X144" s="746">
        <f t="shared" si="26"/>
        <v>4.0822326199714154E-2</v>
      </c>
      <c r="Y144" s="746">
        <f t="shared" si="26"/>
        <v>3.3151535749738947E-2</v>
      </c>
      <c r="Z144" s="746">
        <f t="shared" si="26"/>
        <v>8.2046612246492474E-3</v>
      </c>
      <c r="AA144" s="746">
        <f t="shared" si="26"/>
        <v>3.5854832599995168E-2</v>
      </c>
      <c r="AB144" s="746">
        <f t="shared" si="26"/>
        <v>-2.5597838755033575E-2</v>
      </c>
      <c r="AC144" s="747">
        <f t="shared" si="26"/>
        <v>-7.2198194295828355E-2</v>
      </c>
      <c r="AD144" s="551">
        <v>2248</v>
      </c>
      <c r="AE144" s="1023">
        <f t="shared" si="20"/>
        <v>1.039574996501829E-2</v>
      </c>
      <c r="AF144" s="1024">
        <f t="shared" si="27"/>
        <v>3.8537087822768289E-2</v>
      </c>
      <c r="AG144" s="1025">
        <f t="shared" si="28"/>
        <v>52</v>
      </c>
      <c r="AI144" s="28"/>
      <c r="AJ144" s="28"/>
      <c r="AK144" s="28"/>
      <c r="AL144" s="28"/>
      <c r="AM144" s="28"/>
      <c r="AN144" s="28"/>
      <c r="AO144" s="28"/>
      <c r="AP144" s="28"/>
      <c r="AQ144" s="28"/>
      <c r="AR144" s="28"/>
      <c r="AS144" s="28"/>
      <c r="AT144" s="28"/>
      <c r="AU144" s="28"/>
    </row>
    <row r="145" spans="1:47" s="23" customFormat="1" ht="13" outlineLevel="1">
      <c r="A145" s="790">
        <v>1993</v>
      </c>
      <c r="B145" s="545">
        <v>9.6885703408283078E-2</v>
      </c>
      <c r="C145" s="181">
        <v>2.7200753699630355E-2</v>
      </c>
      <c r="D145" s="181">
        <v>0.6051655990073449</v>
      </c>
      <c r="E145" s="181">
        <v>1.6989266810776844E-2</v>
      </c>
      <c r="F145" s="181">
        <v>1.6629962757753729E-2</v>
      </c>
      <c r="G145" s="181">
        <v>8.4918407909775451E-2</v>
      </c>
      <c r="H145" s="181">
        <v>0.15221030640643543</v>
      </c>
      <c r="I145" s="182">
        <v>0.5</v>
      </c>
      <c r="J145" s="45"/>
      <c r="K145" s="790">
        <v>1993</v>
      </c>
      <c r="L145" s="184">
        <f t="shared" si="21"/>
        <v>0.12038197952369212</v>
      </c>
      <c r="M145" s="156">
        <f t="shared" si="22"/>
        <v>9.597076808184557E-2</v>
      </c>
      <c r="N145" s="156">
        <f t="shared" si="23"/>
        <v>0.60539597424666058</v>
      </c>
      <c r="O145" s="156">
        <f t="shared" si="24"/>
        <v>0</v>
      </c>
      <c r="P145" s="156">
        <f t="shared" si="25"/>
        <v>0</v>
      </c>
      <c r="Q145" s="156">
        <f t="shared" si="29"/>
        <v>0</v>
      </c>
      <c r="R145" s="158">
        <f t="shared" si="30"/>
        <v>0.17825127814780167</v>
      </c>
      <c r="S145" s="164"/>
      <c r="T145" s="164"/>
      <c r="U145" s="45"/>
      <c r="V145" s="790">
        <v>1993</v>
      </c>
      <c r="W145" s="745">
        <f t="shared" si="26"/>
        <v>-2.349627611540904E-2</v>
      </c>
      <c r="X145" s="746">
        <f t="shared" si="26"/>
        <v>-6.8770014382215222E-2</v>
      </c>
      <c r="Y145" s="746">
        <f t="shared" si="26"/>
        <v>-2.3037523931568327E-4</v>
      </c>
      <c r="Z145" s="746">
        <f t="shared" si="26"/>
        <v>1.6989266810776844E-2</v>
      </c>
      <c r="AA145" s="746">
        <f t="shared" si="26"/>
        <v>1.6629962757753729E-2</v>
      </c>
      <c r="AB145" s="746">
        <f t="shared" si="26"/>
        <v>8.4918407909775451E-2</v>
      </c>
      <c r="AC145" s="747">
        <f t="shared" si="26"/>
        <v>-2.6040971741366242E-2</v>
      </c>
      <c r="AD145" s="748">
        <f>833+1616+1932</f>
        <v>4381</v>
      </c>
      <c r="AE145" s="1023">
        <f t="shared" si="20"/>
        <v>1.3735902001430208E-2</v>
      </c>
      <c r="AF145" s="1024">
        <f t="shared" si="27"/>
        <v>4.429753621241287E-2</v>
      </c>
      <c r="AG145" s="1025">
        <f t="shared" si="28"/>
        <v>42</v>
      </c>
      <c r="AI145" s="28"/>
      <c r="AJ145" s="28"/>
      <c r="AK145" s="28"/>
      <c r="AL145" s="28"/>
      <c r="AM145" s="28"/>
      <c r="AN145" s="28"/>
      <c r="AO145" s="28"/>
      <c r="AP145" s="28"/>
      <c r="AQ145" s="28"/>
      <c r="AR145" s="28"/>
      <c r="AS145" s="28"/>
      <c r="AT145" s="28"/>
      <c r="AU145" s="28"/>
    </row>
    <row r="146" spans="1:47" s="23" customFormat="1" ht="13" outlineLevel="1">
      <c r="A146" s="790">
        <v>1994</v>
      </c>
      <c r="B146" s="545">
        <v>3.8832550086569384E-2</v>
      </c>
      <c r="C146" s="181">
        <v>0.20949789760079149</v>
      </c>
      <c r="D146" s="181">
        <v>2.9680930002473412E-2</v>
      </c>
      <c r="E146" s="181">
        <v>0.57036853821419742</v>
      </c>
      <c r="F146" s="181">
        <v>1.1872372000989366E-2</v>
      </c>
      <c r="G146" s="181">
        <v>1.7066534751422214E-2</v>
      </c>
      <c r="H146" s="181">
        <v>0.12268117734355678</v>
      </c>
      <c r="I146" s="182">
        <v>0.4307386222332753</v>
      </c>
      <c r="J146" s="45"/>
      <c r="K146" s="790">
        <v>1994</v>
      </c>
      <c r="L146" s="184">
        <f t="shared" si="21"/>
        <v>1.6613041817028712E-4</v>
      </c>
      <c r="M146" s="156">
        <f t="shared" si="22"/>
        <v>0.25414188194407461</v>
      </c>
      <c r="N146" s="156">
        <f t="shared" si="23"/>
        <v>6.9127469729876878E-2</v>
      </c>
      <c r="O146" s="156">
        <f t="shared" si="24"/>
        <v>0.54015761619203573</v>
      </c>
      <c r="P146" s="156">
        <f t="shared" si="25"/>
        <v>0</v>
      </c>
      <c r="Q146" s="156">
        <f t="shared" si="29"/>
        <v>0</v>
      </c>
      <c r="R146" s="158">
        <f t="shared" si="30"/>
        <v>0.13640690171584247</v>
      </c>
      <c r="S146" s="164"/>
      <c r="T146" s="164"/>
      <c r="U146" s="45"/>
      <c r="V146" s="790">
        <v>1994</v>
      </c>
      <c r="W146" s="745">
        <f t="shared" si="26"/>
        <v>3.8666419668399094E-2</v>
      </c>
      <c r="X146" s="746">
        <f t="shared" si="26"/>
        <v>-4.4643984343283122E-2</v>
      </c>
      <c r="Y146" s="746">
        <f t="shared" si="26"/>
        <v>-3.9446539727403467E-2</v>
      </c>
      <c r="Z146" s="746">
        <f t="shared" si="26"/>
        <v>3.021092202216169E-2</v>
      </c>
      <c r="AA146" s="746">
        <f t="shared" si="26"/>
        <v>1.1872372000989366E-2</v>
      </c>
      <c r="AB146" s="746">
        <f t="shared" si="26"/>
        <v>1.7066534751422214E-2</v>
      </c>
      <c r="AC146" s="747">
        <f t="shared" si="26"/>
        <v>-1.3725724372285683E-2</v>
      </c>
      <c r="AD146" s="551">
        <v>4050</v>
      </c>
      <c r="AE146" s="1023">
        <f>SUMSQ(W146:AC146)</f>
        <v>6.5775219888061587E-3</v>
      </c>
      <c r="AF146" s="1024">
        <f t="shared" si="27"/>
        <v>3.0653645760347657E-2</v>
      </c>
      <c r="AG146" s="1025">
        <f t="shared" si="28"/>
        <v>94</v>
      </c>
      <c r="AI146" s="28"/>
      <c r="AJ146" s="28"/>
      <c r="AK146" s="28"/>
      <c r="AL146" s="28"/>
      <c r="AM146" s="28"/>
      <c r="AN146" s="28"/>
      <c r="AO146" s="28"/>
      <c r="AP146" s="28"/>
      <c r="AQ146" s="28"/>
      <c r="AR146" s="28"/>
      <c r="AS146" s="28"/>
      <c r="AT146" s="28"/>
      <c r="AU146" s="28"/>
    </row>
    <row r="147" spans="1:47" s="23" customFormat="1" ht="13" outlineLevel="1">
      <c r="A147" s="790">
        <v>1995</v>
      </c>
      <c r="B147" s="546">
        <v>0.24104906313169458</v>
      </c>
      <c r="C147" s="185">
        <v>3.7816326401083351E-2</v>
      </c>
      <c r="D147" s="185">
        <v>0.14955233779656835</v>
      </c>
      <c r="E147" s="185">
        <v>2.4568295679783591E-2</v>
      </c>
      <c r="F147" s="185">
        <v>0.44941705135804483</v>
      </c>
      <c r="G147" s="185">
        <v>7.0151274579999144E-3</v>
      </c>
      <c r="H147" s="185">
        <v>8.5397405921951233E-2</v>
      </c>
      <c r="I147" s="182">
        <v>0.37571957202495587</v>
      </c>
      <c r="J147" s="85" t="s">
        <v>135</v>
      </c>
      <c r="K147" s="790">
        <v>1995</v>
      </c>
      <c r="L147" s="184">
        <f t="shared" si="21"/>
        <v>2.7574637066728772E-4</v>
      </c>
      <c r="M147" s="156">
        <f t="shared" si="22"/>
        <v>3.1268304981610113E-4</v>
      </c>
      <c r="N147" s="156">
        <f t="shared" si="23"/>
        <v>0.16521345605731272</v>
      </c>
      <c r="O147" s="156">
        <f t="shared" si="24"/>
        <v>7.8331682796246735E-2</v>
      </c>
      <c r="P147" s="156">
        <f t="shared" si="25"/>
        <v>0.61207874694196029</v>
      </c>
      <c r="Q147" s="156">
        <f t="shared" si="29"/>
        <v>0</v>
      </c>
      <c r="R147" s="158">
        <f t="shared" si="30"/>
        <v>0.14378768478399687</v>
      </c>
      <c r="S147" s="164"/>
      <c r="T147" s="164"/>
      <c r="U147" s="45"/>
      <c r="V147" s="790">
        <v>1995</v>
      </c>
      <c r="W147" s="745">
        <f t="shared" si="26"/>
        <v>0.24077331676102728</v>
      </c>
      <c r="X147" s="746">
        <f t="shared" si="26"/>
        <v>3.7503643351267248E-2</v>
      </c>
      <c r="Y147" s="746">
        <f t="shared" si="26"/>
        <v>-1.5661118260744372E-2</v>
      </c>
      <c r="Z147" s="746">
        <f t="shared" si="26"/>
        <v>-5.3763387116463141E-2</v>
      </c>
      <c r="AA147" s="746">
        <f t="shared" si="26"/>
        <v>-0.16266169558391547</v>
      </c>
      <c r="AB147" s="746">
        <f t="shared" si="26"/>
        <v>7.0151274579999144E-3</v>
      </c>
      <c r="AC147" s="747">
        <f t="shared" si="26"/>
        <v>-5.8390278862045633E-2</v>
      </c>
      <c r="AD147" s="551">
        <v>4343</v>
      </c>
      <c r="AE147" s="1023">
        <f t="shared" si="20"/>
        <v>9.2431549637210536E-2</v>
      </c>
      <c r="AF147" s="1024">
        <f t="shared" si="27"/>
        <v>0.11491086585275596</v>
      </c>
      <c r="AG147" s="1025">
        <f t="shared" si="28"/>
        <v>6</v>
      </c>
      <c r="AI147" s="28"/>
      <c r="AJ147" s="28"/>
      <c r="AK147" s="28"/>
      <c r="AL147" s="28"/>
      <c r="AM147" s="28"/>
      <c r="AN147" s="28"/>
      <c r="AO147" s="28"/>
      <c r="AP147" s="28"/>
      <c r="AQ147" s="28"/>
      <c r="AR147" s="28"/>
      <c r="AS147" s="28"/>
      <c r="AT147" s="28"/>
      <c r="AU147" s="28"/>
    </row>
    <row r="148" spans="1:47" s="23" customFormat="1" ht="13" outlineLevel="1">
      <c r="A148" s="790">
        <v>1996</v>
      </c>
      <c r="B148" s="546">
        <v>0.18803056920383579</v>
      </c>
      <c r="C148" s="185">
        <v>0.33250398030869377</v>
      </c>
      <c r="D148" s="185">
        <v>3.5761905087955799E-2</v>
      </c>
      <c r="E148" s="185">
        <v>9.73208394674967E-2</v>
      </c>
      <c r="F148" s="185">
        <v>3.4021857442523777E-2</v>
      </c>
      <c r="G148" s="185">
        <v>0.26148934093243181</v>
      </c>
      <c r="H148" s="185">
        <v>4.0457055000166303E-2</v>
      </c>
      <c r="I148" s="182">
        <v>0.43790329137274581</v>
      </c>
      <c r="J148" s="82" t="s">
        <v>61</v>
      </c>
      <c r="K148" s="790">
        <v>1996</v>
      </c>
      <c r="L148" s="184">
        <f t="shared" si="21"/>
        <v>0.42057803020307177</v>
      </c>
      <c r="M148" s="156">
        <f t="shared" si="22"/>
        <v>5.5709545354308879E-4</v>
      </c>
      <c r="N148" s="156">
        <f t="shared" si="23"/>
        <v>2.1819165778819944E-4</v>
      </c>
      <c r="O148" s="156">
        <f t="shared" si="24"/>
        <v>9.6626192092561375E-2</v>
      </c>
      <c r="P148" s="156">
        <f t="shared" si="25"/>
        <v>4.5812807318660935E-2</v>
      </c>
      <c r="Q148" s="156">
        <f t="shared" si="29"/>
        <v>0.35797833898754233</v>
      </c>
      <c r="R148" s="158">
        <f t="shared" si="30"/>
        <v>7.8229344286832245E-2</v>
      </c>
      <c r="S148" s="164"/>
      <c r="T148" s="164"/>
      <c r="U148" s="45"/>
      <c r="V148" s="790">
        <v>1996</v>
      </c>
      <c r="W148" s="745">
        <f t="shared" si="26"/>
        <v>-0.23254746099923598</v>
      </c>
      <c r="X148" s="746">
        <f t="shared" si="26"/>
        <v>0.33194688485515067</v>
      </c>
      <c r="Y148" s="746">
        <f t="shared" si="26"/>
        <v>3.5543713430167601E-2</v>
      </c>
      <c r="Z148" s="746">
        <f t="shared" si="26"/>
        <v>6.9464737493532547E-4</v>
      </c>
      <c r="AA148" s="746">
        <f t="shared" si="26"/>
        <v>-1.1790949876137158E-2</v>
      </c>
      <c r="AB148" s="746">
        <f t="shared" si="26"/>
        <v>-9.648899805511052E-2</v>
      </c>
      <c r="AC148" s="747">
        <f t="shared" si="26"/>
        <v>-3.7772289286665942E-2</v>
      </c>
      <c r="AD148" s="551">
        <v>4071</v>
      </c>
      <c r="AE148" s="1023">
        <f t="shared" si="20"/>
        <v>0.17640679316422753</v>
      </c>
      <c r="AF148" s="1024">
        <f t="shared" si="27"/>
        <v>0.15874813527104029</v>
      </c>
      <c r="AG148" s="1025">
        <f t="shared" si="28"/>
        <v>3</v>
      </c>
      <c r="AI148" s="28"/>
      <c r="AJ148" s="28"/>
      <c r="AK148" s="28"/>
      <c r="AL148" s="28"/>
      <c r="AM148" s="28"/>
      <c r="AN148" s="28"/>
      <c r="AO148" s="28"/>
      <c r="AP148" s="28"/>
      <c r="AQ148" s="28"/>
      <c r="AR148" s="28"/>
      <c r="AS148" s="28"/>
      <c r="AT148" s="28"/>
      <c r="AU148" s="28"/>
    </row>
    <row r="149" spans="1:47" s="23" customFormat="1" ht="13" outlineLevel="1">
      <c r="A149" s="790">
        <v>1997</v>
      </c>
      <c r="B149" s="546">
        <v>0.30813888618272356</v>
      </c>
      <c r="C149" s="185">
        <v>0.13925530945471887</v>
      </c>
      <c r="D149" s="185">
        <v>0.19216393086115069</v>
      </c>
      <c r="E149" s="185">
        <v>2.1654601364383699E-2</v>
      </c>
      <c r="F149" s="185">
        <v>6.5665408129175054E-2</v>
      </c>
      <c r="G149" s="185">
        <v>3.4715475193744121E-2</v>
      </c>
      <c r="H149" s="185">
        <v>0.22561589330714213</v>
      </c>
      <c r="I149" s="182">
        <v>0.45513531641290011</v>
      </c>
      <c r="J149" s="82" t="s">
        <v>62</v>
      </c>
      <c r="K149" s="790">
        <v>1997</v>
      </c>
      <c r="L149" s="184">
        <f t="shared" si="21"/>
        <v>0.44227545747893443</v>
      </c>
      <c r="M149" s="156">
        <f t="shared" si="22"/>
        <v>0.3851234654432234</v>
      </c>
      <c r="N149" s="156">
        <f t="shared" si="23"/>
        <v>0</v>
      </c>
      <c r="O149" s="156">
        <f t="shared" si="24"/>
        <v>0</v>
      </c>
      <c r="P149" s="156">
        <f t="shared" si="25"/>
        <v>2.8759813512454969E-2</v>
      </c>
      <c r="Q149" s="156">
        <f t="shared" si="29"/>
        <v>1.3518208744272188E-2</v>
      </c>
      <c r="R149" s="158">
        <f t="shared" si="30"/>
        <v>0.13032305482111509</v>
      </c>
      <c r="S149" s="164"/>
      <c r="T149" s="164"/>
      <c r="U149" s="45"/>
      <c r="V149" s="790">
        <v>1997</v>
      </c>
      <c r="W149" s="745">
        <f t="shared" si="26"/>
        <v>-0.13413657129621087</v>
      </c>
      <c r="X149" s="746">
        <f t="shared" si="26"/>
        <v>-0.24586815598850453</v>
      </c>
      <c r="Y149" s="746">
        <f t="shared" si="26"/>
        <v>0.19216393086115069</v>
      </c>
      <c r="Z149" s="746">
        <f t="shared" si="26"/>
        <v>2.1654601364383699E-2</v>
      </c>
      <c r="AA149" s="746">
        <f t="shared" si="26"/>
        <v>3.6905594616720085E-2</v>
      </c>
      <c r="AB149" s="746">
        <f t="shared" si="26"/>
        <v>2.1197266449471931E-2</v>
      </c>
      <c r="AC149" s="747">
        <f t="shared" si="26"/>
        <v>9.5292838486027043E-2</v>
      </c>
      <c r="AD149" s="551">
        <v>5705</v>
      </c>
      <c r="AE149" s="1023">
        <f t="shared" si="20"/>
        <v>0.12673174005821816</v>
      </c>
      <c r="AF149" s="1024">
        <f t="shared" ref="AF149:AF150" si="31">SQRT(AE149/COUNT(W149:AC149))</f>
        <v>0.13455309098653648</v>
      </c>
      <c r="AG149" s="1025">
        <f t="shared" ref="AG149:AG150" si="32">INT((SUM(L149:R149)-SUMSQ(L149:R149))/AE149)</f>
        <v>5</v>
      </c>
      <c r="AI149" s="28"/>
      <c r="AJ149" s="28"/>
      <c r="AK149" s="28"/>
      <c r="AL149" s="28"/>
      <c r="AM149" s="28"/>
      <c r="AN149" s="28"/>
      <c r="AO149" s="28"/>
      <c r="AP149" s="28"/>
      <c r="AQ149" s="28"/>
      <c r="AR149" s="28"/>
      <c r="AS149" s="28"/>
      <c r="AT149" s="28"/>
      <c r="AU149" s="28"/>
    </row>
    <row r="150" spans="1:47" s="23" customFormat="1" ht="13" outlineLevel="1">
      <c r="A150" s="790">
        <v>1998</v>
      </c>
      <c r="B150" s="546">
        <v>0.35967371489888289</v>
      </c>
      <c r="C150" s="185">
        <v>0.32708070115330862</v>
      </c>
      <c r="D150" s="185">
        <v>8.1175314200070986E-2</v>
      </c>
      <c r="E150" s="185">
        <v>9.2043799827482661E-2</v>
      </c>
      <c r="F150" s="185">
        <v>1.0361483835184199E-2</v>
      </c>
      <c r="G150" s="185">
        <v>2.9210909537631974E-2</v>
      </c>
      <c r="H150" s="185">
        <v>9.8700129651881352E-2</v>
      </c>
      <c r="I150" s="182">
        <v>0.48876751265069451</v>
      </c>
      <c r="J150" s="82" t="s">
        <v>62</v>
      </c>
      <c r="K150" s="790">
        <v>1998</v>
      </c>
      <c r="L150" s="184">
        <f t="shared" si="21"/>
        <v>0.17718813791850613</v>
      </c>
      <c r="M150" s="156">
        <f t="shared" si="22"/>
        <v>0.42930988501004635</v>
      </c>
      <c r="N150" s="156">
        <f t="shared" si="23"/>
        <v>0.28283621018917388</v>
      </c>
      <c r="O150" s="156">
        <f t="shared" si="24"/>
        <v>0</v>
      </c>
      <c r="P150" s="156">
        <f t="shared" si="25"/>
        <v>0</v>
      </c>
      <c r="Q150" s="156">
        <f t="shared" si="29"/>
        <v>1.9209746884228385E-2</v>
      </c>
      <c r="R150" s="158">
        <f t="shared" si="30"/>
        <v>9.1456019998045188E-2</v>
      </c>
      <c r="S150" s="164"/>
      <c r="T150" s="164"/>
      <c r="U150" s="45"/>
      <c r="V150" s="790">
        <v>1998</v>
      </c>
      <c r="W150" s="745">
        <f t="shared" si="26"/>
        <v>0.18248557698037676</v>
      </c>
      <c r="X150" s="746">
        <f t="shared" si="26"/>
        <v>-0.10222918385673774</v>
      </c>
      <c r="Y150" s="746">
        <f t="shared" si="26"/>
        <v>-0.20166089598910289</v>
      </c>
      <c r="Z150" s="746">
        <f t="shared" si="26"/>
        <v>9.2043799827482661E-2</v>
      </c>
      <c r="AA150" s="746">
        <f t="shared" si="26"/>
        <v>1.0361483835184199E-2</v>
      </c>
      <c r="AB150" s="746">
        <f t="shared" si="26"/>
        <v>1.0001162653403589E-2</v>
      </c>
      <c r="AC150" s="747">
        <f t="shared" si="26"/>
        <v>7.2441096538361643E-3</v>
      </c>
      <c r="AD150" s="551">
        <v>8378</v>
      </c>
      <c r="AE150" s="1023">
        <f t="shared" si="20"/>
        <v>9.3150830622048597E-2</v>
      </c>
      <c r="AF150" s="1024">
        <f t="shared" si="31"/>
        <v>0.11535710432147434</v>
      </c>
      <c r="AG150" s="1025">
        <f t="shared" si="32"/>
        <v>7</v>
      </c>
      <c r="AI150" s="28"/>
      <c r="AJ150" s="28"/>
      <c r="AK150" s="28"/>
      <c r="AL150" s="28"/>
      <c r="AM150" s="28"/>
      <c r="AN150" s="28"/>
      <c r="AO150" s="28"/>
      <c r="AP150" s="28"/>
      <c r="AQ150" s="28"/>
      <c r="AR150" s="28"/>
      <c r="AS150" s="28"/>
      <c r="AT150" s="28"/>
      <c r="AU150" s="28"/>
    </row>
    <row r="151" spans="1:47" s="23" customFormat="1" ht="13" outlineLevel="1">
      <c r="A151" s="790">
        <v>1999</v>
      </c>
      <c r="B151" s="546">
        <v>1.4717386505356611E-2</v>
      </c>
      <c r="C151" s="185">
        <v>0.26995572552059605</v>
      </c>
      <c r="D151" s="185">
        <v>0.33473347391788494</v>
      </c>
      <c r="E151" s="185">
        <v>9.7136418119121923E-2</v>
      </c>
      <c r="F151" s="185">
        <v>0.10971810505037867</v>
      </c>
      <c r="G151" s="185">
        <v>1.436481525171731E-2</v>
      </c>
      <c r="H151" s="185">
        <v>0.15693181700724515</v>
      </c>
      <c r="I151" s="182">
        <v>0.41699999999999998</v>
      </c>
      <c r="J151" s="82"/>
      <c r="K151" s="790">
        <v>1999</v>
      </c>
      <c r="L151" s="184">
        <f t="shared" si="21"/>
        <v>4.5774882179962787E-4</v>
      </c>
      <c r="M151" s="156">
        <f t="shared" si="22"/>
        <v>0.21930790240010822</v>
      </c>
      <c r="N151" s="156">
        <f t="shared" si="23"/>
        <v>0.42870184098640424</v>
      </c>
      <c r="O151" s="156">
        <f t="shared" si="24"/>
        <v>0.26196999044779479</v>
      </c>
      <c r="P151" s="156">
        <f t="shared" si="25"/>
        <v>0</v>
      </c>
      <c r="Q151" s="156">
        <f t="shared" si="29"/>
        <v>0</v>
      </c>
      <c r="R151" s="158">
        <f t="shared" si="30"/>
        <v>8.9562517343893172E-2</v>
      </c>
      <c r="S151" s="164"/>
      <c r="T151" s="164"/>
      <c r="U151" s="45"/>
      <c r="V151" s="790">
        <v>1999</v>
      </c>
      <c r="W151" s="745">
        <f t="shared" si="26"/>
        <v>1.4259637683556984E-2</v>
      </c>
      <c r="X151" s="746">
        <f t="shared" si="26"/>
        <v>5.0647823120487823E-2</v>
      </c>
      <c r="Y151" s="746">
        <f t="shared" si="26"/>
        <v>-9.3968367068519298E-2</v>
      </c>
      <c r="Z151" s="746">
        <f t="shared" si="26"/>
        <v>-0.16483357232867285</v>
      </c>
      <c r="AA151" s="746">
        <f t="shared" si="26"/>
        <v>0.10971810505037867</v>
      </c>
      <c r="AB151" s="746">
        <f t="shared" si="26"/>
        <v>1.436481525171731E-2</v>
      </c>
      <c r="AC151" s="747">
        <f t="shared" si="26"/>
        <v>6.7369299663351978E-2</v>
      </c>
      <c r="AD151" s="551">
        <v>5797.692</v>
      </c>
      <c r="AE151" s="1023">
        <f t="shared" ref="AE151:AE166" si="33">SUMSQ(W151:AC151)</f>
        <v>5.5551732860058767E-2</v>
      </c>
      <c r="AF151" s="1024">
        <f t="shared" ref="AF151:AF166" si="34">SQRT(AE151/COUNT(W151:AC151))</f>
        <v>8.9084015609711117E-2</v>
      </c>
      <c r="AG151" s="1025">
        <f t="shared" ref="AG151:AG165" si="35">INT((SUM(L151:R151)-SUMSQ(L151:R151))/AE151)</f>
        <v>12</v>
      </c>
      <c r="AI151" s="28"/>
      <c r="AJ151" s="28"/>
      <c r="AK151" s="28"/>
      <c r="AL151" s="28"/>
      <c r="AM151" s="28"/>
      <c r="AN151" s="28"/>
      <c r="AO151" s="28"/>
      <c r="AP151" s="28"/>
      <c r="AQ151" s="28"/>
      <c r="AR151" s="28"/>
      <c r="AS151" s="28"/>
      <c r="AT151" s="28"/>
      <c r="AU151" s="28"/>
    </row>
    <row r="152" spans="1:47" s="23" customFormat="1" ht="13" outlineLevel="1">
      <c r="A152" s="790">
        <v>2000</v>
      </c>
      <c r="B152" s="546">
        <v>0.15537348946626875</v>
      </c>
      <c r="C152" s="185">
        <v>3.4821171020055337E-2</v>
      </c>
      <c r="D152" s="185">
        <v>0.30665201134304471</v>
      </c>
      <c r="E152" s="185">
        <v>0.26656211155180948</v>
      </c>
      <c r="F152" s="185">
        <v>6.675944761129865E-2</v>
      </c>
      <c r="G152" s="185">
        <v>6.9286504405664029E-2</v>
      </c>
      <c r="H152" s="185">
        <v>9.9877638489377751E-2</v>
      </c>
      <c r="I152" s="186">
        <v>0.39795918367346939</v>
      </c>
      <c r="J152" s="76" t="s">
        <v>64</v>
      </c>
      <c r="K152" s="790">
        <v>2000</v>
      </c>
      <c r="L152" s="184">
        <f t="shared" si="21"/>
        <v>6.1510340118572156E-4</v>
      </c>
      <c r="M152" s="156">
        <f t="shared" si="22"/>
        <v>6.4058447956721778E-4</v>
      </c>
      <c r="N152" s="156">
        <f t="shared" si="23"/>
        <v>0.30391235460342442</v>
      </c>
      <c r="O152" s="156">
        <f t="shared" si="24"/>
        <v>0.38460913090330118</v>
      </c>
      <c r="P152" s="156">
        <f t="shared" si="25"/>
        <v>0.23535321509575946</v>
      </c>
      <c r="Q152" s="156">
        <f t="shared" si="29"/>
        <v>0</v>
      </c>
      <c r="R152" s="158">
        <f t="shared" si="30"/>
        <v>7.4869611516761955E-2</v>
      </c>
      <c r="S152" s="187"/>
      <c r="T152" s="164"/>
      <c r="U152" s="45"/>
      <c r="V152" s="790">
        <v>2000</v>
      </c>
      <c r="W152" s="745">
        <f t="shared" si="26"/>
        <v>0.15475838606508302</v>
      </c>
      <c r="X152" s="746">
        <f t="shared" si="26"/>
        <v>3.4180586540488118E-2</v>
      </c>
      <c r="Y152" s="746">
        <f t="shared" si="26"/>
        <v>2.7396567396202887E-3</v>
      </c>
      <c r="Z152" s="746">
        <f t="shared" si="26"/>
        <v>-0.1180470193514917</v>
      </c>
      <c r="AA152" s="746">
        <f t="shared" si="26"/>
        <v>-0.16859376748446081</v>
      </c>
      <c r="AB152" s="746">
        <f t="shared" si="26"/>
        <v>6.9286504405664029E-2</v>
      </c>
      <c r="AC152" s="747">
        <f t="shared" si="26"/>
        <v>2.5008026972615796E-2</v>
      </c>
      <c r="AD152" s="551">
        <v>3605</v>
      </c>
      <c r="AE152" s="1023">
        <f t="shared" si="33"/>
        <v>7.2910954590967095E-2</v>
      </c>
      <c r="AF152" s="1024">
        <f t="shared" si="34"/>
        <v>0.10205807491743338</v>
      </c>
      <c r="AG152" s="1025">
        <f t="shared" si="35"/>
        <v>9</v>
      </c>
      <c r="AR152" s="188"/>
      <c r="AS152" s="189"/>
      <c r="AT152" s="9"/>
      <c r="AU152" s="9"/>
    </row>
    <row r="153" spans="1:47" s="23" customFormat="1" ht="13" outlineLevel="1">
      <c r="A153" s="790">
        <v>2001</v>
      </c>
      <c r="B153" s="546">
        <v>6.1877269337772912E-2</v>
      </c>
      <c r="C153" s="185">
        <v>0.34056838570020537</v>
      </c>
      <c r="D153" s="185">
        <v>5.5969420939772911E-2</v>
      </c>
      <c r="E153" s="185">
        <v>0.24549954974142524</v>
      </c>
      <c r="F153" s="185">
        <v>0.15800385474569645</v>
      </c>
      <c r="G153" s="185">
        <v>5.9283308974387064E-2</v>
      </c>
      <c r="H153" s="185">
        <v>7.3930302517087015E-2</v>
      </c>
      <c r="I153" s="182">
        <v>0.40205976853620801</v>
      </c>
      <c r="J153" s="76"/>
      <c r="K153" s="790">
        <v>2001</v>
      </c>
      <c r="L153" s="184">
        <f t="shared" si="21"/>
        <v>9.7940634296137316E-5</v>
      </c>
      <c r="M153" s="156">
        <f t="shared" si="22"/>
        <v>1.1749716805109834E-3</v>
      </c>
      <c r="N153" s="156">
        <f t="shared" si="23"/>
        <v>1.0590191504739042E-3</v>
      </c>
      <c r="O153" s="156">
        <f t="shared" si="24"/>
        <v>0.30518061926709089</v>
      </c>
      <c r="P153" s="156">
        <f t="shared" si="25"/>
        <v>0.38621415341278309</v>
      </c>
      <c r="Q153" s="156">
        <f t="shared" si="29"/>
        <v>0.23633537380587757</v>
      </c>
      <c r="R153" s="158">
        <f t="shared" si="30"/>
        <v>6.9937922048967455E-2</v>
      </c>
      <c r="S153" s="187"/>
      <c r="T153" s="164"/>
      <c r="U153" s="45"/>
      <c r="V153" s="790">
        <v>2001</v>
      </c>
      <c r="W153" s="745">
        <f t="shared" ref="W153:AC156" si="36">B153-L153</f>
        <v>6.1779328703476778E-2</v>
      </c>
      <c r="X153" s="746">
        <f t="shared" si="36"/>
        <v>0.33939341401969436</v>
      </c>
      <c r="Y153" s="746">
        <f t="shared" si="36"/>
        <v>5.4910401789299006E-2</v>
      </c>
      <c r="Z153" s="746">
        <f t="shared" si="36"/>
        <v>-5.9681069525665653E-2</v>
      </c>
      <c r="AA153" s="746">
        <f t="shared" si="36"/>
        <v>-0.22821029866708664</v>
      </c>
      <c r="AB153" s="746">
        <f t="shared" si="36"/>
        <v>-0.1770520648314905</v>
      </c>
      <c r="AC153" s="747">
        <f t="shared" si="36"/>
        <v>3.9923804681195607E-3</v>
      </c>
      <c r="AD153" s="551">
        <v>3282</v>
      </c>
      <c r="AE153" s="1023">
        <f t="shared" si="33"/>
        <v>0.20902487040000292</v>
      </c>
      <c r="AF153" s="1024">
        <f t="shared" si="34"/>
        <v>0.172802476172736</v>
      </c>
      <c r="AG153" s="1025">
        <f t="shared" si="35"/>
        <v>3</v>
      </c>
      <c r="AR153" s="188"/>
      <c r="AS153" s="189"/>
      <c r="AT153" s="9"/>
      <c r="AU153" s="9"/>
    </row>
    <row r="154" spans="1:47" s="23" customFormat="1" ht="13" outlineLevel="1">
      <c r="A154" s="790">
        <v>2002</v>
      </c>
      <c r="B154" s="546">
        <v>0.67243079818717588</v>
      </c>
      <c r="C154" s="185">
        <v>3.9862892234597748E-2</v>
      </c>
      <c r="D154" s="185">
        <v>0.10081479541832836</v>
      </c>
      <c r="E154" s="185">
        <v>2.7150045992605332E-2</v>
      </c>
      <c r="F154" s="185">
        <v>7.3311951323034363E-2</v>
      </c>
      <c r="G154" s="185">
        <v>4.4132694357332462E-2</v>
      </c>
      <c r="H154" s="185">
        <v>2.0028407447107412E-2</v>
      </c>
      <c r="I154" s="182">
        <v>0.44725262260948795</v>
      </c>
      <c r="J154" s="76"/>
      <c r="K154" s="790">
        <v>2002</v>
      </c>
      <c r="L154" s="184">
        <f t="shared" si="21"/>
        <v>0.75022612150299428</v>
      </c>
      <c r="M154" s="156">
        <f t="shared" si="22"/>
        <v>4.3739655060894731E-5</v>
      </c>
      <c r="N154" s="156">
        <f t="shared" si="23"/>
        <v>4.5413813424339004E-4</v>
      </c>
      <c r="O154" s="156">
        <f t="shared" si="24"/>
        <v>2.6562196599437489E-4</v>
      </c>
      <c r="P154" s="156">
        <f t="shared" si="25"/>
        <v>7.6545052123779322E-2</v>
      </c>
      <c r="Q154" s="156">
        <f t="shared" si="29"/>
        <v>9.6869790011303913E-2</v>
      </c>
      <c r="R154" s="158">
        <f t="shared" si="30"/>
        <v>7.5595536606623923E-2</v>
      </c>
      <c r="S154" s="187"/>
      <c r="T154" s="164"/>
      <c r="U154" s="45"/>
      <c r="V154" s="790">
        <v>2002</v>
      </c>
      <c r="W154" s="745">
        <f t="shared" si="36"/>
        <v>-7.7795323315818399E-2</v>
      </c>
      <c r="X154" s="746">
        <f t="shared" si="36"/>
        <v>3.9819152579536853E-2</v>
      </c>
      <c r="Y154" s="746">
        <f t="shared" si="36"/>
        <v>0.10036065728408497</v>
      </c>
      <c r="Z154" s="746">
        <f t="shared" si="36"/>
        <v>2.6884424026610957E-2</v>
      </c>
      <c r="AA154" s="746">
        <f t="shared" si="36"/>
        <v>-3.2331008007449591E-3</v>
      </c>
      <c r="AB154" s="746">
        <f t="shared" si="36"/>
        <v>-5.2737095653971451E-2</v>
      </c>
      <c r="AC154" s="747">
        <f t="shared" si="36"/>
        <v>-5.5567129159516511E-2</v>
      </c>
      <c r="AD154" s="551">
        <v>4931</v>
      </c>
      <c r="AE154" s="1023">
        <f t="shared" si="33"/>
        <v>2.4312071069535632E-2</v>
      </c>
      <c r="AF154" s="1024">
        <f t="shared" si="34"/>
        <v>5.8933462565283416E-2</v>
      </c>
      <c r="AG154" s="1025">
        <f t="shared" si="35"/>
        <v>17</v>
      </c>
      <c r="AR154" s="188"/>
      <c r="AS154" s="189"/>
      <c r="AT154" s="9"/>
      <c r="AU154" s="9"/>
    </row>
    <row r="155" spans="1:47" s="23" customFormat="1" ht="13" outlineLevel="1">
      <c r="A155" s="790">
        <v>2003</v>
      </c>
      <c r="B155" s="546">
        <v>0.1176868387912125</v>
      </c>
      <c r="C155" s="185">
        <v>0.78489194456954592</v>
      </c>
      <c r="D155" s="185">
        <v>1.6916429491388527E-2</v>
      </c>
      <c r="E155" s="185">
        <v>3.0277387642673296E-2</v>
      </c>
      <c r="F155" s="185">
        <v>8.0007744848233971E-3</v>
      </c>
      <c r="G155" s="185">
        <v>2.2777307894942672E-2</v>
      </c>
      <c r="H155" s="185">
        <v>1.8578238661372991E-2</v>
      </c>
      <c r="I155" s="182">
        <v>0.42035343941248293</v>
      </c>
      <c r="J155" s="76"/>
      <c r="K155" s="790">
        <v>2003</v>
      </c>
      <c r="L155" s="184">
        <f t="shared" si="21"/>
        <v>0.18854176530851863</v>
      </c>
      <c r="M155" s="156">
        <f t="shared" si="22"/>
        <v>0.6923372004428936</v>
      </c>
      <c r="N155" s="156">
        <f t="shared" si="23"/>
        <v>3.4934052667290405E-5</v>
      </c>
      <c r="O155" s="156">
        <f t="shared" si="24"/>
        <v>2.2123114621036438E-4</v>
      </c>
      <c r="P155" s="156">
        <f t="shared" si="25"/>
        <v>1.2939642713221742E-4</v>
      </c>
      <c r="Q155" s="156">
        <f t="shared" si="29"/>
        <v>3.7288543597618524E-2</v>
      </c>
      <c r="R155" s="158">
        <f t="shared" si="30"/>
        <v>8.1446929024959272E-2</v>
      </c>
      <c r="S155" s="187"/>
      <c r="T155" s="164"/>
      <c r="U155" s="45"/>
      <c r="V155" s="790">
        <v>2003</v>
      </c>
      <c r="W155" s="745">
        <f t="shared" si="36"/>
        <v>-7.0854926517306127E-2</v>
      </c>
      <c r="X155" s="746">
        <f t="shared" si="36"/>
        <v>9.2554744126652322E-2</v>
      </c>
      <c r="Y155" s="746">
        <f t="shared" si="36"/>
        <v>1.6881495438721236E-2</v>
      </c>
      <c r="Z155" s="746">
        <f t="shared" si="36"/>
        <v>3.005615649646293E-2</v>
      </c>
      <c r="AA155" s="746">
        <f t="shared" si="36"/>
        <v>7.87137805769118E-3</v>
      </c>
      <c r="AB155" s="746">
        <f t="shared" si="36"/>
        <v>-1.4511235702675852E-2</v>
      </c>
      <c r="AC155" s="747">
        <f t="shared" si="36"/>
        <v>-6.2868690363586277E-2</v>
      </c>
      <c r="AD155" s="551">
        <v>4021</v>
      </c>
      <c r="AE155" s="1023">
        <f t="shared" si="33"/>
        <v>1.9000165485888575E-2</v>
      </c>
      <c r="AF155" s="1024">
        <f t="shared" si="34"/>
        <v>5.209903410934736E-2</v>
      </c>
      <c r="AG155" s="1025">
        <f t="shared" si="35"/>
        <v>25</v>
      </c>
      <c r="AR155" s="188"/>
      <c r="AS155" s="189"/>
      <c r="AT155" s="9"/>
      <c r="AU155" s="9"/>
    </row>
    <row r="156" spans="1:47" s="23" customFormat="1" ht="13" outlineLevel="1">
      <c r="A156" s="790">
        <v>2004</v>
      </c>
      <c r="B156" s="547">
        <v>2.7434158817726154E-2</v>
      </c>
      <c r="C156" s="190">
        <v>0.17691466334474423</v>
      </c>
      <c r="D156" s="190">
        <v>0.7181067324214836</v>
      </c>
      <c r="E156" s="190">
        <v>3.0195146183595426E-2</v>
      </c>
      <c r="F156" s="190">
        <v>1.4442929964795818E-2</v>
      </c>
      <c r="G156" s="190">
        <v>1.0504445964706096E-2</v>
      </c>
      <c r="H156" s="191">
        <v>2.2168754700488659E-2</v>
      </c>
      <c r="I156" s="192">
        <v>0.48315156621545713</v>
      </c>
      <c r="J156" s="76"/>
      <c r="K156" s="790">
        <v>2004</v>
      </c>
      <c r="L156" s="184">
        <f t="shared" si="21"/>
        <v>4.3166334915172501E-2</v>
      </c>
      <c r="M156" s="156">
        <f t="shared" si="22"/>
        <v>0.21413279615313563</v>
      </c>
      <c r="N156" s="156">
        <f t="shared" si="23"/>
        <v>0.68052082105844536</v>
      </c>
      <c r="O156" s="156">
        <f t="shared" si="24"/>
        <v>1.9148472425712374E-5</v>
      </c>
      <c r="P156" s="156">
        <f t="shared" si="25"/>
        <v>1.2126387233864789E-4</v>
      </c>
      <c r="Q156" s="156">
        <f t="shared" si="29"/>
        <v>7.0926323393533339E-5</v>
      </c>
      <c r="R156" s="158">
        <f t="shared" si="30"/>
        <v>6.1968709205088651E-2</v>
      </c>
      <c r="S156" s="187"/>
      <c r="T156" s="164"/>
      <c r="U156" s="45"/>
      <c r="V156" s="790">
        <v>2004</v>
      </c>
      <c r="W156" s="745">
        <f t="shared" si="36"/>
        <v>-1.5732176097446347E-2</v>
      </c>
      <c r="X156" s="746">
        <f t="shared" si="36"/>
        <v>-3.7218132808391396E-2</v>
      </c>
      <c r="Y156" s="746">
        <f t="shared" si="36"/>
        <v>3.7585911363038238E-2</v>
      </c>
      <c r="Z156" s="746">
        <f t="shared" si="36"/>
        <v>3.0175997711169713E-2</v>
      </c>
      <c r="AA156" s="746">
        <f t="shared" si="36"/>
        <v>1.4321666092457171E-2</v>
      </c>
      <c r="AB156" s="746">
        <f t="shared" si="36"/>
        <v>1.0433519641312563E-2</v>
      </c>
      <c r="AC156" s="747">
        <f t="shared" si="36"/>
        <v>-3.9799954504599992E-2</v>
      </c>
      <c r="AD156" s="551">
        <v>2473</v>
      </c>
      <c r="AE156" s="1023">
        <f t="shared" si="33"/>
        <v>5.8539871756965308E-3</v>
      </c>
      <c r="AF156" s="1024">
        <f t="shared" si="34"/>
        <v>2.8918573309248186E-2</v>
      </c>
      <c r="AG156" s="1025">
        <f t="shared" si="35"/>
        <v>82</v>
      </c>
      <c r="AR156" s="188"/>
      <c r="AS156" s="189"/>
      <c r="AT156" s="9"/>
      <c r="AU156" s="9"/>
    </row>
    <row r="157" spans="1:47" s="23" customFormat="1" ht="13" outlineLevel="1">
      <c r="A157" s="790">
        <v>2005</v>
      </c>
      <c r="B157" s="548">
        <v>0.17243221022950664</v>
      </c>
      <c r="C157" s="515">
        <v>0.15753960377142062</v>
      </c>
      <c r="D157" s="515">
        <v>0.15199951723960772</v>
      </c>
      <c r="E157" s="515">
        <v>0.44102882093953943</v>
      </c>
      <c r="F157" s="515">
        <v>2.0910610374519144E-2</v>
      </c>
      <c r="G157" s="515">
        <v>2.8278866502223367E-2</v>
      </c>
      <c r="H157" s="516">
        <v>2.5245616109966562E-2</v>
      </c>
      <c r="I157" s="517">
        <v>0.4355361594665807</v>
      </c>
      <c r="J157" s="76"/>
      <c r="K157" s="790">
        <v>2005</v>
      </c>
      <c r="L157" s="184">
        <f t="shared" si="21"/>
        <v>0.1001975123976981</v>
      </c>
      <c r="M157" s="156">
        <f t="shared" si="22"/>
        <v>6.2648325879295488E-2</v>
      </c>
      <c r="N157" s="156">
        <f t="shared" si="23"/>
        <v>0.26896490289901803</v>
      </c>
      <c r="O157" s="156">
        <f t="shared" si="24"/>
        <v>0.52366729585034322</v>
      </c>
      <c r="P157" s="156">
        <f t="shared" si="25"/>
        <v>1.4734933104973248E-5</v>
      </c>
      <c r="Q157" s="156">
        <f t="shared" si="29"/>
        <v>9.3313712302223924E-5</v>
      </c>
      <c r="R157" s="158">
        <f t="shared" si="30"/>
        <v>4.4413914328238067E-2</v>
      </c>
      <c r="S157" s="187"/>
      <c r="T157" s="164"/>
      <c r="U157" s="45"/>
      <c r="V157" s="790">
        <v>2005</v>
      </c>
      <c r="W157" s="745">
        <f t="shared" ref="W157:AC157" si="37">B157-L157</f>
        <v>7.2234697831808539E-2</v>
      </c>
      <c r="X157" s="746">
        <f t="shared" si="37"/>
        <v>9.4891277892125134E-2</v>
      </c>
      <c r="Y157" s="746">
        <f t="shared" si="37"/>
        <v>-0.11696538565941031</v>
      </c>
      <c r="Z157" s="746">
        <f t="shared" si="37"/>
        <v>-8.2638474910803783E-2</v>
      </c>
      <c r="AA157" s="746">
        <f t="shared" si="37"/>
        <v>2.089587544141417E-2</v>
      </c>
      <c r="AB157" s="746">
        <f t="shared" si="37"/>
        <v>2.8185552789921142E-2</v>
      </c>
      <c r="AC157" s="747">
        <f t="shared" si="37"/>
        <v>-1.9168298218271505E-2</v>
      </c>
      <c r="AD157" s="670">
        <v>2214</v>
      </c>
      <c r="AE157" s="1023">
        <f t="shared" si="33"/>
        <v>3.6330711822012453E-2</v>
      </c>
      <c r="AF157" s="1024">
        <f t="shared" si="34"/>
        <v>7.2042360378175574E-2</v>
      </c>
      <c r="AG157" s="1025">
        <f t="shared" si="35"/>
        <v>17</v>
      </c>
      <c r="AR157" s="188"/>
      <c r="AS157" s="189"/>
      <c r="AT157" s="9"/>
      <c r="AU157" s="9"/>
    </row>
    <row r="158" spans="1:47" s="23" customFormat="1" ht="13" outlineLevel="1">
      <c r="A158" s="790">
        <v>2006</v>
      </c>
      <c r="B158" s="548">
        <v>4.1539676181255321E-2</v>
      </c>
      <c r="C158" s="515">
        <v>0.18415918184823282</v>
      </c>
      <c r="D158" s="515">
        <v>8.0470248711026732E-2</v>
      </c>
      <c r="E158" s="515">
        <v>0.12180981785222808</v>
      </c>
      <c r="F158" s="515">
        <v>0.51094700302656837</v>
      </c>
      <c r="G158" s="515">
        <v>1.7574445199184909E-2</v>
      </c>
      <c r="H158" s="516">
        <v>4.2795564873346702E-2</v>
      </c>
      <c r="I158" s="517">
        <v>0.42368209952150188</v>
      </c>
      <c r="J158" s="76"/>
      <c r="K158" s="790">
        <v>2006</v>
      </c>
      <c r="L158" s="184">
        <f t="shared" si="21"/>
        <v>0.14905252270569971</v>
      </c>
      <c r="M158" s="156">
        <f t="shared" si="22"/>
        <v>0.14290399543902813</v>
      </c>
      <c r="N158" s="156">
        <f t="shared" si="23"/>
        <v>7.7329469825395861E-2</v>
      </c>
      <c r="O158" s="156">
        <f t="shared" si="24"/>
        <v>0.20339149362559883</v>
      </c>
      <c r="P158" s="156">
        <f t="shared" si="25"/>
        <v>0.39599766481751075</v>
      </c>
      <c r="Q158" s="156">
        <f t="shared" si="29"/>
        <v>1.1142569236325197E-5</v>
      </c>
      <c r="R158" s="158">
        <f t="shared" si="30"/>
        <v>3.1313711017530423E-2</v>
      </c>
      <c r="S158" s="187"/>
      <c r="T158" s="164"/>
      <c r="U158" s="45"/>
      <c r="V158" s="790">
        <v>2006</v>
      </c>
      <c r="W158" s="745">
        <f t="shared" ref="W158:AC158" si="38">B158-L158</f>
        <v>-0.1075128465244444</v>
      </c>
      <c r="X158" s="746">
        <f t="shared" si="38"/>
        <v>4.1255186409204697E-2</v>
      </c>
      <c r="Y158" s="746">
        <f t="shared" si="38"/>
        <v>3.140778885630871E-3</v>
      </c>
      <c r="Z158" s="746">
        <f t="shared" si="38"/>
        <v>-8.1581675773370749E-2</v>
      </c>
      <c r="AA158" s="746">
        <f t="shared" si="38"/>
        <v>0.11494933820905762</v>
      </c>
      <c r="AB158" s="746">
        <f t="shared" si="38"/>
        <v>1.7563302629948582E-2</v>
      </c>
      <c r="AC158" s="747">
        <f t="shared" si="38"/>
        <v>1.1481853855816279E-2</v>
      </c>
      <c r="AD158" s="670">
        <v>1746</v>
      </c>
      <c r="AE158" s="1023">
        <f t="shared" si="33"/>
        <v>3.3580089809384574E-2</v>
      </c>
      <c r="AF158" s="1024">
        <f t="shared" si="34"/>
        <v>6.9261502200392233E-2</v>
      </c>
      <c r="AG158" s="1025">
        <f t="shared" si="35"/>
        <v>22</v>
      </c>
      <c r="AR158" s="188"/>
      <c r="AS158" s="189"/>
      <c r="AT158" s="9"/>
      <c r="AU158" s="9"/>
    </row>
    <row r="159" spans="1:47" s="23" customFormat="1" ht="13" outlineLevel="1">
      <c r="A159" s="797">
        <v>2007</v>
      </c>
      <c r="B159" s="876">
        <v>0.44748770940363786</v>
      </c>
      <c r="C159" s="877">
        <v>0.14179301058799104</v>
      </c>
      <c r="D159" s="877">
        <v>0.10087656910640205</v>
      </c>
      <c r="E159" s="877">
        <v>4.5101687342400429E-2</v>
      </c>
      <c r="F159" s="877">
        <v>6.2691287667566611E-2</v>
      </c>
      <c r="G159" s="877">
        <v>0.18520361765188606</v>
      </c>
      <c r="H159" s="878">
        <v>1.6846118240115802E-2</v>
      </c>
      <c r="I159" s="705">
        <v>0.46386667104691415</v>
      </c>
      <c r="J159" s="76"/>
      <c r="K159" s="797">
        <v>2007</v>
      </c>
      <c r="L159" s="184">
        <f t="shared" si="21"/>
        <v>0.4588937549950074</v>
      </c>
      <c r="M159" s="156">
        <f t="shared" si="22"/>
        <v>0.13201829897208275</v>
      </c>
      <c r="N159" s="156">
        <f t="shared" si="23"/>
        <v>0.10954367429274431</v>
      </c>
      <c r="O159" s="156">
        <f t="shared" si="24"/>
        <v>3.2816172498970675E-2</v>
      </c>
      <c r="P159" s="156">
        <f t="shared" si="25"/>
        <v>8.6312894097315462E-2</v>
      </c>
      <c r="Q159" s="156">
        <f t="shared" si="29"/>
        <v>0.16804883968793558</v>
      </c>
      <c r="R159" s="158">
        <f t="shared" si="30"/>
        <v>1.2366365455943717E-2</v>
      </c>
      <c r="S159" s="187"/>
      <c r="T159" s="164"/>
      <c r="U159" s="45"/>
      <c r="V159" s="797">
        <v>2007</v>
      </c>
      <c r="W159" s="745">
        <f t="shared" ref="W159:AC159" si="39">B159-L159</f>
        <v>-1.140604559136954E-2</v>
      </c>
      <c r="X159" s="746">
        <f t="shared" si="39"/>
        <v>9.7747116159082881E-3</v>
      </c>
      <c r="Y159" s="746">
        <f t="shared" si="39"/>
        <v>-8.6671051863422555E-3</v>
      </c>
      <c r="Z159" s="746">
        <f t="shared" si="39"/>
        <v>1.2285514843429754E-2</v>
      </c>
      <c r="AA159" s="746">
        <f t="shared" si="39"/>
        <v>-2.3621606429748851E-2</v>
      </c>
      <c r="AB159" s="746">
        <f t="shared" si="39"/>
        <v>1.7154777963950485E-2</v>
      </c>
      <c r="AC159" s="747">
        <f t="shared" si="39"/>
        <v>4.4797527841720849E-3</v>
      </c>
      <c r="AD159" s="670">
        <v>3874</v>
      </c>
      <c r="AE159" s="1023">
        <f t="shared" si="33"/>
        <v>1.3240303328075176E-3</v>
      </c>
      <c r="AF159" s="1024">
        <f t="shared" si="34"/>
        <v>1.3753079306143549E-2</v>
      </c>
      <c r="AG159" s="1025">
        <f t="shared" si="35"/>
        <v>546</v>
      </c>
      <c r="AR159" s="188"/>
      <c r="AS159" s="189"/>
      <c r="AT159" s="9"/>
      <c r="AU159" s="9"/>
    </row>
    <row r="160" spans="1:47" s="23" customFormat="1" ht="13" outlineLevel="1">
      <c r="A160" s="790">
        <v>2008</v>
      </c>
      <c r="B160" s="876">
        <v>0.18767990199178841</v>
      </c>
      <c r="C160" s="877">
        <v>0.36635125087972414</v>
      </c>
      <c r="D160" s="877">
        <v>6.7245190850062475E-2</v>
      </c>
      <c r="E160" s="877">
        <v>5.3999228294288618E-2</v>
      </c>
      <c r="F160" s="877">
        <v>3.674874883821231E-2</v>
      </c>
      <c r="G160" s="877">
        <v>7.0679145357135417E-2</v>
      </c>
      <c r="H160" s="878">
        <v>0.21729653378878883</v>
      </c>
      <c r="I160" s="705">
        <v>0.38781687476352628</v>
      </c>
      <c r="J160" s="76"/>
      <c r="K160" s="790">
        <v>2008</v>
      </c>
      <c r="L160" s="184">
        <f t="shared" si="21"/>
        <v>0.27877091112036922</v>
      </c>
      <c r="M160" s="156">
        <f t="shared" si="22"/>
        <v>0.43273785240976026</v>
      </c>
      <c r="N160" s="156">
        <f t="shared" si="23"/>
        <v>0.10774447300088057</v>
      </c>
      <c r="O160" s="156">
        <f t="shared" si="24"/>
        <v>4.8501799306108685E-2</v>
      </c>
      <c r="P160" s="156">
        <f t="shared" si="25"/>
        <v>1.4529761054811928E-2</v>
      </c>
      <c r="Q160" s="156">
        <f t="shared" si="29"/>
        <v>3.8216087729994033E-2</v>
      </c>
      <c r="R160" s="158">
        <f t="shared" si="30"/>
        <v>7.9499115378075455E-2</v>
      </c>
      <c r="S160" s="187"/>
      <c r="T160" s="164"/>
      <c r="U160" s="45"/>
      <c r="V160" s="790">
        <v>2008</v>
      </c>
      <c r="W160" s="745">
        <f t="shared" ref="W160:W162" si="40">B160-L160</f>
        <v>-9.1091009128580813E-2</v>
      </c>
      <c r="X160" s="746">
        <f t="shared" ref="X160:X162" si="41">C160-M160</f>
        <v>-6.6386601530036116E-2</v>
      </c>
      <c r="Y160" s="746">
        <f t="shared" ref="Y160:Y162" si="42">D160-N160</f>
        <v>-4.0499282150818092E-2</v>
      </c>
      <c r="Z160" s="746">
        <f t="shared" ref="Z160:Z162" si="43">E160-O160</f>
        <v>5.4974289881799324E-3</v>
      </c>
      <c r="AA160" s="746">
        <f t="shared" ref="AA160:AA162" si="44">F160-P160</f>
        <v>2.2218987783400382E-2</v>
      </c>
      <c r="AB160" s="746">
        <f t="shared" ref="AB160:AB162" si="45">G160-Q160</f>
        <v>3.2463057627141384E-2</v>
      </c>
      <c r="AC160" s="747">
        <f t="shared" ref="AC160:AC162" si="46">H160-R160</f>
        <v>0.13779741841071336</v>
      </c>
      <c r="AD160" s="670">
        <v>5375</v>
      </c>
      <c r="AE160" s="1023">
        <f t="shared" si="33"/>
        <v>3.4910828436261844E-2</v>
      </c>
      <c r="AF160" s="1024">
        <f t="shared" si="34"/>
        <v>7.0620543789893478E-2</v>
      </c>
      <c r="AG160" s="1025">
        <f t="shared" si="35"/>
        <v>20</v>
      </c>
      <c r="AR160" s="188"/>
      <c r="AS160" s="189"/>
      <c r="AT160" s="9"/>
      <c r="AU160" s="9"/>
    </row>
    <row r="161" spans="1:53" s="23" customFormat="1" ht="13" outlineLevel="1">
      <c r="A161" s="801">
        <v>2009</v>
      </c>
      <c r="B161" s="803">
        <v>7.3297969572732311E-2</v>
      </c>
      <c r="C161" s="804">
        <v>0.41014977347819626</v>
      </c>
      <c r="D161" s="804">
        <v>0.34396675399525589</v>
      </c>
      <c r="E161" s="804">
        <v>4.620165621743496E-2</v>
      </c>
      <c r="F161" s="804">
        <v>2.1855904459275311E-2</v>
      </c>
      <c r="G161" s="804">
        <v>3.8011527560302232E-2</v>
      </c>
      <c r="H161" s="805">
        <v>6.6025936223287326E-2</v>
      </c>
      <c r="I161" s="705">
        <v>0.39693841224635101</v>
      </c>
      <c r="J161" s="76"/>
      <c r="K161" s="797">
        <v>2009</v>
      </c>
      <c r="L161" s="184">
        <f t="shared" si="21"/>
        <v>8.3672990695937602E-2</v>
      </c>
      <c r="M161" s="156">
        <f t="shared" si="22"/>
        <v>0.3216508780498778</v>
      </c>
      <c r="N161" s="156">
        <f t="shared" si="23"/>
        <v>0.43212590579326821</v>
      </c>
      <c r="O161" s="156">
        <f t="shared" si="24"/>
        <v>6.1898346511987778E-2</v>
      </c>
      <c r="P161" s="156">
        <f t="shared" si="25"/>
        <v>2.7863899616269578E-2</v>
      </c>
      <c r="Q161" s="156">
        <f t="shared" si="29"/>
        <v>8.3472326650090301E-3</v>
      </c>
      <c r="R161" s="158">
        <f t="shared" si="30"/>
        <v>6.4440746667650081E-2</v>
      </c>
      <c r="S161" s="187"/>
      <c r="T161" s="164"/>
      <c r="U161" s="45"/>
      <c r="V161" s="797">
        <v>2009</v>
      </c>
      <c r="W161" s="745">
        <f t="shared" si="40"/>
        <v>-1.0375021123205291E-2</v>
      </c>
      <c r="X161" s="746">
        <f t="shared" si="41"/>
        <v>8.8498895428318458E-2</v>
      </c>
      <c r="Y161" s="746">
        <f t="shared" si="42"/>
        <v>-8.8159151798012314E-2</v>
      </c>
      <c r="Z161" s="746">
        <f t="shared" si="43"/>
        <v>-1.5696690294552819E-2</v>
      </c>
      <c r="AA161" s="746">
        <f t="shared" si="44"/>
        <v>-6.0079951569942669E-3</v>
      </c>
      <c r="AB161" s="746">
        <f t="shared" si="45"/>
        <v>2.9664294895293201E-2</v>
      </c>
      <c r="AC161" s="747">
        <f t="shared" si="46"/>
        <v>1.5851895556372453E-3</v>
      </c>
      <c r="AD161" s="670">
        <v>3685</v>
      </c>
      <c r="AE161" s="1023">
        <f t="shared" si="33"/>
        <v>1.6876696910656176E-2</v>
      </c>
      <c r="AF161" s="1024">
        <f t="shared" si="34"/>
        <v>4.9101493882796589E-2</v>
      </c>
      <c r="AG161" s="1025">
        <f t="shared" si="35"/>
        <v>41</v>
      </c>
      <c r="AR161" s="188"/>
      <c r="AS161" s="189"/>
      <c r="AT161" s="9"/>
      <c r="AU161" s="9"/>
    </row>
    <row r="162" spans="1:53" s="23" customFormat="1" ht="13" outlineLevel="1">
      <c r="A162" s="790">
        <v>2010</v>
      </c>
      <c r="B162" s="548">
        <v>0.16459188596940139</v>
      </c>
      <c r="C162" s="515">
        <v>0.12019130688874206</v>
      </c>
      <c r="D162" s="515">
        <v>0.39268096813623438</v>
      </c>
      <c r="E162" s="515">
        <v>0.2277999525052363</v>
      </c>
      <c r="F162" s="515">
        <v>3.2024364805786208E-2</v>
      </c>
      <c r="G162" s="515">
        <v>1.9534960923319012E-2</v>
      </c>
      <c r="H162" s="516">
        <v>3.9344479528100461E-2</v>
      </c>
      <c r="I162" s="705">
        <v>0.33034212002243413</v>
      </c>
      <c r="J162" s="76"/>
      <c r="K162" s="790">
        <v>2010</v>
      </c>
      <c r="L162" s="184">
        <f t="shared" si="21"/>
        <v>0.19685700723677771</v>
      </c>
      <c r="M162" s="156">
        <f t="shared" si="22"/>
        <v>9.9884191669782393E-2</v>
      </c>
      <c r="N162" s="156">
        <f t="shared" si="23"/>
        <v>0.33231071068330426</v>
      </c>
      <c r="O162" s="156">
        <f t="shared" si="24"/>
        <v>0.27160517903684178</v>
      </c>
      <c r="P162" s="156">
        <f t="shared" si="25"/>
        <v>3.8905122930805822E-2</v>
      </c>
      <c r="Q162" s="156">
        <f t="shared" si="29"/>
        <v>1.751336668892528E-2</v>
      </c>
      <c r="R162" s="158">
        <f t="shared" si="30"/>
        <v>4.2924421753562626E-2</v>
      </c>
      <c r="S162" s="187"/>
      <c r="T162" s="164"/>
      <c r="U162" s="45"/>
      <c r="V162" s="790">
        <v>2010</v>
      </c>
      <c r="W162" s="745">
        <f t="shared" si="40"/>
        <v>-3.2265121267376323E-2</v>
      </c>
      <c r="X162" s="746">
        <f t="shared" si="41"/>
        <v>2.030711521895967E-2</v>
      </c>
      <c r="Y162" s="746">
        <f t="shared" si="42"/>
        <v>6.0370257452930121E-2</v>
      </c>
      <c r="Z162" s="746">
        <f t="shared" si="43"/>
        <v>-4.3805226531605485E-2</v>
      </c>
      <c r="AA162" s="746">
        <f t="shared" si="44"/>
        <v>-6.8807581250196134E-3</v>
      </c>
      <c r="AB162" s="746">
        <f t="shared" si="45"/>
        <v>2.0215942343937317E-3</v>
      </c>
      <c r="AC162" s="747">
        <f t="shared" si="46"/>
        <v>-3.5799422254621655E-3</v>
      </c>
      <c r="AD162" s="670">
        <v>2028</v>
      </c>
      <c r="AE162" s="1023">
        <f t="shared" si="33"/>
        <v>7.0811304972941457E-3</v>
      </c>
      <c r="AF162" s="1024">
        <f t="shared" si="34"/>
        <v>3.1805503785383132E-2</v>
      </c>
      <c r="AG162" s="1025">
        <f t="shared" si="35"/>
        <v>107</v>
      </c>
      <c r="AR162" s="188"/>
      <c r="AS162" s="189"/>
      <c r="AT162" s="9"/>
      <c r="AU162" s="9"/>
    </row>
    <row r="163" spans="1:53" s="23" customFormat="1" ht="13" outlineLevel="1">
      <c r="A163" s="790">
        <v>2011</v>
      </c>
      <c r="B163" s="548">
        <v>1.1321076325772421E-2</v>
      </c>
      <c r="C163" s="515">
        <v>0.15690849140642288</v>
      </c>
      <c r="D163" s="515">
        <v>0.11333068377039962</v>
      </c>
      <c r="E163" s="515">
        <v>0.3099674880729073</v>
      </c>
      <c r="F163" s="515">
        <v>0.34373973157066073</v>
      </c>
      <c r="G163" s="515">
        <v>2.2136639973302095E-2</v>
      </c>
      <c r="H163" s="516">
        <v>4.2395337461258717E-2</v>
      </c>
      <c r="I163" s="705">
        <v>0.42670000000000002</v>
      </c>
      <c r="J163" s="76"/>
      <c r="K163" s="790">
        <v>2011</v>
      </c>
      <c r="L163" s="184">
        <f t="shared" si="21"/>
        <v>0.10762665535387045</v>
      </c>
      <c r="M163" s="156">
        <f t="shared" si="22"/>
        <v>0.26399950156498952</v>
      </c>
      <c r="N163" s="156">
        <f t="shared" si="23"/>
        <v>0.11593034241154863</v>
      </c>
      <c r="O163" s="156">
        <f t="shared" si="24"/>
        <v>0.24318012786837695</v>
      </c>
      <c r="P163" s="156">
        <f t="shared" si="25"/>
        <v>0.19875670583136279</v>
      </c>
      <c r="Q163" s="156">
        <f t="shared" si="29"/>
        <v>2.8470201124707883E-2</v>
      </c>
      <c r="R163" s="158">
        <f t="shared" si="30"/>
        <v>4.2036465845143776E-2</v>
      </c>
      <c r="S163" s="187"/>
      <c r="T163" s="164"/>
      <c r="U163" s="45"/>
      <c r="V163" s="797">
        <v>2011</v>
      </c>
      <c r="W163" s="745">
        <f t="shared" ref="W163" si="47">B163-L163</f>
        <v>-9.6305579028098026E-2</v>
      </c>
      <c r="X163" s="746">
        <f t="shared" ref="X163" si="48">C163-M163</f>
        <v>-0.10709101015856665</v>
      </c>
      <c r="Y163" s="746">
        <f t="shared" ref="Y163" si="49">D163-N163</f>
        <v>-2.5996586411490136E-3</v>
      </c>
      <c r="Z163" s="746">
        <f t="shared" ref="Z163" si="50">E163-O163</f>
        <v>6.6787360204530355E-2</v>
      </c>
      <c r="AA163" s="746">
        <f t="shared" ref="AA163" si="51">F163-P163</f>
        <v>0.14498302573929794</v>
      </c>
      <c r="AB163" s="746">
        <f t="shared" ref="AB163" si="52">G163-Q163</f>
        <v>-6.3335611514057887E-3</v>
      </c>
      <c r="AC163" s="747">
        <f t="shared" ref="AC163" si="53">H163-R163</f>
        <v>3.5887161611494051E-4</v>
      </c>
      <c r="AD163" s="670">
        <v>2203</v>
      </c>
      <c r="AE163" s="1023">
        <f t="shared" si="33"/>
        <v>4.627087925507703E-2</v>
      </c>
      <c r="AF163" s="1024">
        <f t="shared" si="34"/>
        <v>8.1302678971040973E-2</v>
      </c>
      <c r="AG163" s="1025">
        <f t="shared" si="35"/>
        <v>17</v>
      </c>
      <c r="AR163" s="188"/>
      <c r="AS163" s="189"/>
      <c r="AT163" s="9"/>
      <c r="AU163" s="9"/>
    </row>
    <row r="164" spans="1:53" s="23" customFormat="1" ht="13" outlineLevel="1">
      <c r="A164" s="801">
        <v>2012</v>
      </c>
      <c r="B164" s="548">
        <v>0.21138760448618968</v>
      </c>
      <c r="C164" s="515">
        <v>5.959182339089799E-2</v>
      </c>
      <c r="D164" s="515">
        <v>0.25436679032725523</v>
      </c>
      <c r="E164" s="515">
        <v>0.12398235493901427</v>
      </c>
      <c r="F164" s="515">
        <v>0.19060340044679877</v>
      </c>
      <c r="G164" s="515">
        <v>0.12882451863300678</v>
      </c>
      <c r="H164" s="516">
        <v>3.1243507776837137E-2</v>
      </c>
      <c r="I164" s="705">
        <v>0.41557619248628114</v>
      </c>
      <c r="J164" s="82" t="s">
        <v>415</v>
      </c>
      <c r="K164" s="797">
        <v>2012</v>
      </c>
      <c r="L164" s="184">
        <f t="shared" si="21"/>
        <v>0.27921213048346766</v>
      </c>
      <c r="M164" s="156">
        <f t="shared" si="22"/>
        <v>0.12043297182476231</v>
      </c>
      <c r="N164" s="156">
        <f t="shared" si="23"/>
        <v>0.25566824872392341</v>
      </c>
      <c r="O164" s="156">
        <f t="shared" si="24"/>
        <v>6.3890273654089322E-2</v>
      </c>
      <c r="P164" s="156">
        <f t="shared" si="25"/>
        <v>0.13401879605937661</v>
      </c>
      <c r="Q164" s="156">
        <f t="shared" si="29"/>
        <v>0.10953664124506286</v>
      </c>
      <c r="R164" s="158">
        <f t="shared" si="30"/>
        <v>3.7240938009317777E-2</v>
      </c>
      <c r="S164" s="187"/>
      <c r="T164" s="164"/>
      <c r="U164" s="45"/>
      <c r="V164" s="797">
        <v>2012</v>
      </c>
      <c r="W164" s="745">
        <f>B164-L164</f>
        <v>-6.7824525997277979E-2</v>
      </c>
      <c r="X164" s="746">
        <f t="shared" ref="X164" si="54">C164-M164</f>
        <v>-6.0841148433864324E-2</v>
      </c>
      <c r="Y164" s="746">
        <f t="shared" ref="Y164" si="55">D164-N164</f>
        <v>-1.3014583966681759E-3</v>
      </c>
      <c r="Z164" s="746">
        <f t="shared" ref="Z164" si="56">E164-O164</f>
        <v>6.009208128492495E-2</v>
      </c>
      <c r="AA164" s="746">
        <f t="shared" ref="AA164" si="57">F164-P164</f>
        <v>5.658460438742216E-2</v>
      </c>
      <c r="AB164" s="746">
        <f t="shared" ref="AB164" si="58">G164-Q164</f>
        <v>1.9287877387943922E-2</v>
      </c>
      <c r="AC164" s="747">
        <f t="shared" ref="AC164" si="59">H164-R164</f>
        <v>-5.9974302324806404E-3</v>
      </c>
      <c r="AD164" s="670">
        <v>4942</v>
      </c>
      <c r="AE164" s="1023">
        <f t="shared" si="33"/>
        <v>1.5524372533826141E-2</v>
      </c>
      <c r="AF164" s="1024">
        <f t="shared" si="34"/>
        <v>4.7093178962906143E-2</v>
      </c>
      <c r="AG164" s="1025">
        <f t="shared" si="35"/>
        <v>51</v>
      </c>
      <c r="AR164" s="188"/>
      <c r="AS164" s="189"/>
      <c r="AT164" s="9"/>
      <c r="AU164" s="9"/>
    </row>
    <row r="165" spans="1:53" s="23" customFormat="1" ht="13" outlineLevel="1">
      <c r="A165" s="801">
        <v>2013</v>
      </c>
      <c r="B165" s="548">
        <v>6.0888252148997152E-2</v>
      </c>
      <c r="C165" s="515">
        <v>0.20128939828080231</v>
      </c>
      <c r="D165" s="515">
        <v>5.1575931232091692E-2</v>
      </c>
      <c r="E165" s="515">
        <v>0.18911174785100285</v>
      </c>
      <c r="F165" s="515">
        <v>0.14541547277936964</v>
      </c>
      <c r="G165" s="515">
        <v>0.20128939828080233</v>
      </c>
      <c r="H165" s="516">
        <v>0.15042979942693413</v>
      </c>
      <c r="I165" s="705">
        <v>0.45806451612903226</v>
      </c>
      <c r="J165" s="82" t="s">
        <v>415</v>
      </c>
      <c r="K165" s="790">
        <v>2013</v>
      </c>
      <c r="L165" s="184">
        <f t="shared" si="21"/>
        <v>0.13771935896887014</v>
      </c>
      <c r="M165" s="156">
        <f t="shared" si="22"/>
        <v>0.35599488445254102</v>
      </c>
      <c r="N165" s="156">
        <f t="shared" si="23"/>
        <v>0.13289327638436441</v>
      </c>
      <c r="O165" s="156">
        <f t="shared" si="24"/>
        <v>0.15970463116389755</v>
      </c>
      <c r="P165" s="156">
        <f t="shared" si="25"/>
        <v>3.9909424184717095E-2</v>
      </c>
      <c r="Q165" s="156">
        <f t="shared" si="29"/>
        <v>8.3715606065750722E-2</v>
      </c>
      <c r="R165" s="158">
        <f t="shared" si="30"/>
        <v>9.0062818779859125E-2</v>
      </c>
      <c r="S165" s="187"/>
      <c r="T165" s="164"/>
      <c r="U165" s="45"/>
      <c r="V165" s="797">
        <v>2013</v>
      </c>
      <c r="W165" s="745">
        <f>B165-L165</f>
        <v>-7.6831106819872985E-2</v>
      </c>
      <c r="X165" s="746">
        <f t="shared" ref="X165" si="60">C165-M165</f>
        <v>-0.15470548617173871</v>
      </c>
      <c r="Y165" s="746">
        <f t="shared" ref="Y165" si="61">D165-N165</f>
        <v>-8.1317345152272708E-2</v>
      </c>
      <c r="Z165" s="746">
        <f t="shared" ref="Z165" si="62">E165-O165</f>
        <v>2.94071166871053E-2</v>
      </c>
      <c r="AA165" s="746">
        <f t="shared" ref="AA165" si="63">F165-P165</f>
        <v>0.10550604859465254</v>
      </c>
      <c r="AB165" s="746">
        <f t="shared" ref="AB165" si="64">G165-Q165</f>
        <v>0.11757379221505161</v>
      </c>
      <c r="AC165" s="747">
        <f t="shared" ref="AC165" si="65">H165-R165</f>
        <v>6.0366980647075005E-2</v>
      </c>
      <c r="AD165" s="670">
        <v>1395</v>
      </c>
      <c r="AE165" s="1023">
        <f t="shared" si="33"/>
        <v>6.5913390819593284E-2</v>
      </c>
      <c r="AF165" s="1024">
        <f t="shared" si="34"/>
        <v>9.7037099547097591E-2</v>
      </c>
      <c r="AG165" s="1025">
        <f t="shared" si="35"/>
        <v>12</v>
      </c>
      <c r="AR165" s="188"/>
      <c r="AS165" s="189"/>
      <c r="AT165" s="9"/>
      <c r="AU165" s="9"/>
    </row>
    <row r="166" spans="1:53" s="23" customFormat="1" ht="13" outlineLevel="1">
      <c r="A166" s="790">
        <v>2014</v>
      </c>
      <c r="B166" s="548">
        <v>1.5600779638315016E-2</v>
      </c>
      <c r="C166" s="515">
        <v>0.15235792175616542</v>
      </c>
      <c r="D166" s="515">
        <v>0.32176791141848793</v>
      </c>
      <c r="E166" s="515">
        <v>9.0349241955329132E-2</v>
      </c>
      <c r="F166" s="515">
        <v>0.16156416097284651</v>
      </c>
      <c r="G166" s="515">
        <v>0.13173360166567183</v>
      </c>
      <c r="H166" s="516">
        <v>0.12662638259318412</v>
      </c>
      <c r="I166" s="705">
        <v>0.263369616658779</v>
      </c>
      <c r="J166" s="82"/>
      <c r="K166" s="797">
        <v>2014</v>
      </c>
      <c r="L166" s="184">
        <f t="shared" si="21"/>
        <v>0.12943684265957556</v>
      </c>
      <c r="M166" s="156">
        <f t="shared" si="22"/>
        <v>0.1701674888719677</v>
      </c>
      <c r="N166" s="156">
        <f t="shared" si="23"/>
        <v>0.38069176776529107</v>
      </c>
      <c r="O166" s="156">
        <f t="shared" si="24"/>
        <v>8.4972376135002831E-2</v>
      </c>
      <c r="P166" s="156">
        <f t="shared" si="25"/>
        <v>0.10211564015105609</v>
      </c>
      <c r="Q166" s="156">
        <f t="shared" si="29"/>
        <v>2.5518210517640243E-2</v>
      </c>
      <c r="R166" s="158">
        <f t="shared" si="30"/>
        <v>0.10709767389946641</v>
      </c>
      <c r="S166" s="187"/>
      <c r="T166" s="164"/>
      <c r="U166" s="45"/>
      <c r="V166" s="790">
        <v>2014</v>
      </c>
      <c r="W166" s="745">
        <f>B166-L166</f>
        <v>-0.11383606302126054</v>
      </c>
      <c r="X166" s="746">
        <f t="shared" ref="X166" si="66">C166-M166</f>
        <v>-1.7809567115802283E-2</v>
      </c>
      <c r="Y166" s="746">
        <f t="shared" ref="Y166" si="67">D166-N166</f>
        <v>-5.8923856346803138E-2</v>
      </c>
      <c r="Z166" s="746">
        <f t="shared" ref="Z166" si="68">E166-O166</f>
        <v>5.3768658203263014E-3</v>
      </c>
      <c r="AA166" s="746">
        <f t="shared" ref="AA166" si="69">F166-P166</f>
        <v>5.9448520821790418E-2</v>
      </c>
      <c r="AB166" s="746">
        <f t="shared" ref="AB166" si="70">G166-Q166</f>
        <v>0.10621539114803158</v>
      </c>
      <c r="AC166" s="747">
        <f t="shared" ref="AC166" si="71">H166-R166</f>
        <v>1.9528708693717714E-2</v>
      </c>
      <c r="AD166" s="670">
        <v>2611</v>
      </c>
      <c r="AE166" s="1023">
        <f t="shared" si="33"/>
        <v>3.1973967865733435E-2</v>
      </c>
      <c r="AF166" s="1024">
        <f t="shared" si="34"/>
        <v>6.7584833321572793E-2</v>
      </c>
      <c r="AG166" s="1025">
        <f>INT((SUM(L166:R166)-SUMSQ(L166:R166))/AE166)</f>
        <v>24</v>
      </c>
      <c r="AR166" s="188"/>
      <c r="AS166" s="189"/>
      <c r="AT166" s="9"/>
      <c r="AU166" s="9"/>
    </row>
    <row r="167" spans="1:53" s="23" customFormat="1" outlineLevel="1">
      <c r="A167" s="504">
        <v>2015</v>
      </c>
      <c r="B167" s="829" t="s">
        <v>194</v>
      </c>
      <c r="C167" s="830"/>
      <c r="D167" s="830"/>
      <c r="E167" s="830"/>
      <c r="F167" s="830"/>
      <c r="G167" s="830"/>
      <c r="H167" s="831"/>
      <c r="I167" s="549"/>
      <c r="J167" s="76"/>
      <c r="K167" s="796">
        <f>A167</f>
        <v>2015</v>
      </c>
      <c r="L167" s="832"/>
      <c r="M167" s="833"/>
      <c r="N167" s="833"/>
      <c r="O167" s="833"/>
      <c r="P167" s="833"/>
      <c r="Q167" s="833"/>
      <c r="R167" s="834"/>
      <c r="S167" s="187"/>
      <c r="T167" s="164"/>
      <c r="U167" s="45"/>
      <c r="V167" s="796">
        <f>A167</f>
        <v>2015</v>
      </c>
      <c r="W167" s="835" t="s">
        <v>333</v>
      </c>
      <c r="X167" s="836"/>
      <c r="Y167" s="836"/>
      <c r="Z167" s="836"/>
      <c r="AA167" s="836"/>
      <c r="AB167" s="836"/>
      <c r="AC167" s="837"/>
      <c r="AD167" s="237"/>
      <c r="AE167" s="195"/>
      <c r="AF167" s="171"/>
      <c r="AG167" s="171"/>
      <c r="AR167" s="188"/>
      <c r="AS167" s="189"/>
      <c r="AT167" s="9"/>
      <c r="AU167" s="9"/>
    </row>
    <row r="168" spans="1:53" s="23" customFormat="1" outlineLevel="1">
      <c r="A168" s="196"/>
      <c r="B168" s="197"/>
      <c r="C168" s="197"/>
      <c r="D168" s="197"/>
      <c r="E168" s="197"/>
      <c r="F168" s="197"/>
      <c r="G168" s="197"/>
      <c r="H168" s="198" t="s">
        <v>63</v>
      </c>
      <c r="I168" s="199">
        <f>AVERAGE(I132:I167)</f>
        <v>0.44077698782694291</v>
      </c>
      <c r="J168" s="76"/>
      <c r="K168" s="200"/>
      <c r="L168" s="194"/>
      <c r="M168" s="194"/>
      <c r="N168" s="194"/>
      <c r="O168" s="194"/>
      <c r="P168" s="194"/>
      <c r="Q168" s="194"/>
      <c r="R168" s="194"/>
      <c r="S168" s="187"/>
      <c r="T168" s="164"/>
      <c r="U168" s="45"/>
      <c r="V168" s="70"/>
      <c r="W168" s="2"/>
      <c r="X168" s="2"/>
      <c r="Y168" s="2"/>
      <c r="Z168" s="2"/>
      <c r="AA168" s="2"/>
      <c r="AB168" s="2"/>
      <c r="AC168" s="2"/>
      <c r="AD168" s="65"/>
      <c r="AE168" s="195"/>
      <c r="AF168" s="171"/>
      <c r="AG168" s="171"/>
      <c r="AR168" s="188"/>
      <c r="AS168" s="189"/>
      <c r="AT168" s="9"/>
      <c r="AU168" s="9"/>
    </row>
    <row r="169" spans="1:53" s="23" customFormat="1" ht="14" customHeight="1">
      <c r="A169" s="59"/>
      <c r="B169" s="201"/>
      <c r="C169" s="201"/>
      <c r="D169" s="201"/>
      <c r="E169" s="201"/>
      <c r="F169" s="201"/>
      <c r="G169" s="201"/>
      <c r="H169" s="201"/>
      <c r="J169" s="45"/>
      <c r="K169" s="25"/>
      <c r="L169" s="25"/>
      <c r="M169" s="25"/>
      <c r="N169" s="25"/>
      <c r="O169" s="25"/>
      <c r="P169" s="25"/>
      <c r="Q169" s="25"/>
      <c r="R169" s="25"/>
      <c r="S169" s="25"/>
      <c r="T169" s="25"/>
      <c r="U169" s="45"/>
      <c r="AB169" s="27"/>
      <c r="AC169" s="202"/>
      <c r="AD169" s="27"/>
      <c r="AI169" s="571"/>
      <c r="AJ169" s="571"/>
      <c r="AK169" s="571"/>
      <c r="AL169" s="571"/>
      <c r="AM169" s="571"/>
      <c r="AN169" s="571"/>
      <c r="AO169" s="571"/>
      <c r="AP169" s="571"/>
      <c r="AQ169" s="571"/>
      <c r="AR169" s="571"/>
      <c r="AS169" s="572"/>
      <c r="AT169" s="571"/>
      <c r="AU169" s="571"/>
      <c r="AV169" s="571"/>
      <c r="AW169" s="571"/>
      <c r="AX169" s="571"/>
      <c r="AY169" s="571"/>
      <c r="AZ169" s="571"/>
      <c r="BA169" s="571"/>
    </row>
    <row r="170" spans="1:53" s="23" customFormat="1" ht="16" thickBot="1">
      <c r="A170" s="203" t="s">
        <v>138</v>
      </c>
      <c r="B170" s="204"/>
      <c r="C170" s="204"/>
      <c r="D170" s="204"/>
      <c r="E170" s="204"/>
      <c r="F170" s="205"/>
      <c r="G170" s="28"/>
      <c r="H170" s="28"/>
      <c r="I170" s="206"/>
      <c r="J170" s="207"/>
      <c r="K170" s="140" t="s">
        <v>65</v>
      </c>
      <c r="L170" s="39"/>
      <c r="M170" s="39"/>
      <c r="N170" s="39"/>
      <c r="O170" s="39"/>
      <c r="P170" s="39"/>
      <c r="Q170" s="50"/>
      <c r="R170" s="28"/>
      <c r="S170" s="27"/>
      <c r="T170" s="27"/>
      <c r="U170" s="207"/>
      <c r="V170" s="172" t="s">
        <v>155</v>
      </c>
      <c r="W170" s="204"/>
      <c r="X170" s="204"/>
      <c r="Y170" s="50"/>
      <c r="Z170" s="28"/>
      <c r="AA170" s="101" t="s">
        <v>327</v>
      </c>
      <c r="AB170" s="239"/>
      <c r="AC170" s="239"/>
      <c r="AD170" s="239"/>
      <c r="AE170" s="239"/>
      <c r="AF170" s="39"/>
      <c r="AG170" s="39"/>
      <c r="AH170" s="50"/>
      <c r="AI170" s="571"/>
      <c r="AJ170" s="571"/>
      <c r="AK170" s="571"/>
      <c r="AL170" s="571"/>
      <c r="AM170" s="571"/>
      <c r="AN170" s="571"/>
      <c r="AO170" s="571"/>
      <c r="AP170" s="571"/>
      <c r="AQ170" s="573"/>
      <c r="AR170" s="574"/>
      <c r="AS170" s="574"/>
      <c r="AT170" s="574"/>
      <c r="AU170" s="574"/>
      <c r="AV170" s="572"/>
      <c r="AW170" s="572"/>
      <c r="AX170" s="571"/>
      <c r="AY170" s="571"/>
      <c r="AZ170" s="571"/>
      <c r="BA170" s="571"/>
    </row>
    <row r="171" spans="1:53" s="23" customFormat="1" ht="13" outlineLevel="1">
      <c r="A171" s="175"/>
      <c r="B171" s="209" t="s">
        <v>69</v>
      </c>
      <c r="C171" s="209" t="s">
        <v>69</v>
      </c>
      <c r="D171" s="210" t="s">
        <v>131</v>
      </c>
      <c r="E171" s="211"/>
      <c r="F171" s="212"/>
      <c r="G171" s="28"/>
      <c r="H171" s="213"/>
      <c r="J171" s="207"/>
      <c r="L171" s="210"/>
      <c r="M171" s="209" t="s">
        <v>66</v>
      </c>
      <c r="N171" s="214"/>
      <c r="O171" s="210" t="s">
        <v>67</v>
      </c>
      <c r="P171" s="211"/>
      <c r="Q171" s="212"/>
      <c r="R171" s="28"/>
      <c r="S171" s="27"/>
      <c r="T171" s="27"/>
      <c r="U171" s="207"/>
      <c r="V171" s="215"/>
      <c r="W171" s="216" t="s">
        <v>157</v>
      </c>
      <c r="X171" s="42"/>
      <c r="Y171" s="43"/>
      <c r="Z171" s="217" t="s">
        <v>158</v>
      </c>
      <c r="AA171" s="250"/>
      <c r="AB171" s="27"/>
      <c r="AC171" s="27"/>
      <c r="AD171" s="27"/>
      <c r="AE171" s="27"/>
      <c r="AF171" s="27"/>
      <c r="AG171" s="27"/>
      <c r="AH171" s="247"/>
      <c r="AI171" s="572"/>
      <c r="AJ171" s="572"/>
      <c r="AK171" s="571"/>
      <c r="AL171" s="571"/>
      <c r="AM171" s="571"/>
      <c r="AN171" s="571"/>
      <c r="AO171" s="571"/>
      <c r="AP171" s="571"/>
      <c r="AQ171" s="575"/>
      <c r="AR171" s="575"/>
      <c r="AS171" s="574"/>
      <c r="AT171" s="576"/>
      <c r="AU171" s="572"/>
      <c r="AV171" s="572"/>
      <c r="AW171" s="572"/>
      <c r="AX171" s="572"/>
      <c r="AY171" s="572"/>
      <c r="AZ171" s="572"/>
      <c r="BA171" s="571"/>
    </row>
    <row r="172" spans="1:53" s="23" customFormat="1" ht="13" outlineLevel="1">
      <c r="A172" s="175"/>
      <c r="B172" s="218" t="s">
        <v>140</v>
      </c>
      <c r="C172" s="218" t="s">
        <v>142</v>
      </c>
      <c r="D172" s="219" t="s">
        <v>161</v>
      </c>
      <c r="E172" s="220" t="s">
        <v>72</v>
      </c>
      <c r="F172" s="221"/>
      <c r="G172" s="28"/>
      <c r="H172" s="213"/>
      <c r="J172" s="207"/>
      <c r="L172" s="222">
        <v>0.95</v>
      </c>
      <c r="M172" s="218" t="s">
        <v>70</v>
      </c>
      <c r="N172" s="223">
        <v>0.95</v>
      </c>
      <c r="O172" s="219" t="s">
        <v>71</v>
      </c>
      <c r="P172" s="220" t="s">
        <v>72</v>
      </c>
      <c r="Q172" s="221"/>
      <c r="R172" s="224"/>
      <c r="S172" s="28"/>
      <c r="T172" s="28"/>
      <c r="U172" s="207"/>
      <c r="V172" s="225"/>
      <c r="W172" s="149" t="s">
        <v>421</v>
      </c>
      <c r="X172" s="226"/>
      <c r="Y172" s="227"/>
      <c r="AA172" s="149"/>
      <c r="AB172" s="226"/>
      <c r="AC172" s="226"/>
      <c r="AD172" s="226"/>
      <c r="AE172" s="226"/>
      <c r="AF172" s="226"/>
      <c r="AG172" s="226"/>
      <c r="AH172" s="227"/>
      <c r="AI172" s="572"/>
      <c r="AJ172" s="572"/>
      <c r="AK172" s="571"/>
      <c r="AL172" s="571"/>
      <c r="AM172" s="571"/>
      <c r="AN172" s="571"/>
      <c r="AO172" s="571"/>
      <c r="AP172" s="571"/>
      <c r="AQ172" s="575"/>
      <c r="AR172" s="575"/>
      <c r="AS172" s="577"/>
      <c r="AT172" s="576"/>
      <c r="AU172" s="572"/>
      <c r="AV172" s="572"/>
      <c r="AW172" s="572"/>
      <c r="AX172" s="572"/>
      <c r="AY172" s="572"/>
      <c r="AZ172" s="572"/>
      <c r="BA172" s="571"/>
    </row>
    <row r="173" spans="1:53" s="23" customFormat="1" ht="21" outlineLevel="1">
      <c r="A173" s="787" t="s">
        <v>17</v>
      </c>
      <c r="B173" s="176" t="s">
        <v>139</v>
      </c>
      <c r="C173" s="176" t="s">
        <v>141</v>
      </c>
      <c r="D173" s="228" t="s">
        <v>139</v>
      </c>
      <c r="E173" s="229"/>
      <c r="F173" s="230" t="s">
        <v>76</v>
      </c>
      <c r="G173" s="28"/>
      <c r="H173" s="28"/>
      <c r="J173" s="207"/>
      <c r="K173" s="787" t="s">
        <v>17</v>
      </c>
      <c r="L173" s="231" t="s">
        <v>73</v>
      </c>
      <c r="M173" s="176" t="s">
        <v>69</v>
      </c>
      <c r="N173" s="232" t="s">
        <v>74</v>
      </c>
      <c r="O173" s="228" t="s">
        <v>75</v>
      </c>
      <c r="P173" s="229"/>
      <c r="Q173" s="230" t="s">
        <v>76</v>
      </c>
      <c r="R173" s="233"/>
      <c r="S173" s="1030" t="s">
        <v>165</v>
      </c>
      <c r="T173" s="1030" t="s">
        <v>166</v>
      </c>
      <c r="U173" s="207"/>
      <c r="V173" s="787" t="s">
        <v>17</v>
      </c>
      <c r="W173" s="234" t="s">
        <v>78</v>
      </c>
      <c r="X173" s="235" t="s">
        <v>77</v>
      </c>
      <c r="Y173" s="236" t="s">
        <v>156</v>
      </c>
      <c r="AA173" s="787" t="s">
        <v>17</v>
      </c>
      <c r="AB173" s="674" t="s">
        <v>197</v>
      </c>
      <c r="AC173" s="811" t="s">
        <v>198</v>
      </c>
      <c r="AD173" s="674" t="s">
        <v>199</v>
      </c>
      <c r="AE173" s="674" t="s">
        <v>200</v>
      </c>
      <c r="AF173" s="674" t="s">
        <v>201</v>
      </c>
      <c r="AG173" s="674" t="s">
        <v>202</v>
      </c>
      <c r="AH173" s="674" t="s">
        <v>203</v>
      </c>
      <c r="AI173" s="578"/>
      <c r="AJ173" s="574"/>
      <c r="AK173" s="574"/>
      <c r="AL173" s="574"/>
      <c r="AM173" s="574"/>
      <c r="AN173" s="574"/>
      <c r="AO173" s="574"/>
      <c r="AP173" s="571"/>
      <c r="AQ173" s="579"/>
      <c r="AR173" s="580"/>
      <c r="AS173" s="580"/>
      <c r="AT173" s="581"/>
      <c r="AU173" s="572"/>
      <c r="AV173" s="572"/>
      <c r="AW173" s="572"/>
      <c r="AX173" s="572"/>
      <c r="AY173" s="572"/>
      <c r="AZ173" s="572"/>
      <c r="BA173" s="571"/>
    </row>
    <row r="174" spans="1:53" s="23" customFormat="1" ht="13" outlineLevel="1">
      <c r="A174" s="788">
        <v>1980</v>
      </c>
      <c r="B174" s="695">
        <v>50.5</v>
      </c>
      <c r="C174" s="552">
        <v>95.479955763879985</v>
      </c>
      <c r="D174" s="554">
        <f t="shared" ref="D174:D207" si="72">(1-I132)*SUMPRODUCT(B9:H9,L214:R214)/$E$279</f>
        <v>107.35490593817944</v>
      </c>
      <c r="E174" s="749">
        <f t="shared" ref="E174:E193" si="73">C174-D174</f>
        <v>-11.874950174299457</v>
      </c>
      <c r="F174" s="430">
        <f>LN(C174)-LN(D174)</f>
        <v>-0.11722388551473895</v>
      </c>
      <c r="G174" s="706"/>
      <c r="H174" s="693">
        <v>73.900000000000006</v>
      </c>
      <c r="I174" s="552"/>
      <c r="J174" s="207"/>
      <c r="K174" s="788">
        <v>1980</v>
      </c>
      <c r="L174" s="555"/>
      <c r="M174" s="556"/>
      <c r="N174" s="555"/>
      <c r="O174" s="557" t="e">
        <v>#N/A</v>
      </c>
      <c r="P174" s="565"/>
      <c r="Q174" s="1027"/>
      <c r="R174" s="241"/>
      <c r="S174" s="1031"/>
      <c r="T174" s="1031"/>
      <c r="U174" s="207"/>
      <c r="V174" s="788">
        <v>1980</v>
      </c>
      <c r="W174" s="242"/>
      <c r="X174" s="242"/>
      <c r="Y174" s="242" t="s">
        <v>131</v>
      </c>
      <c r="Z174" s="242" t="s">
        <v>131</v>
      </c>
      <c r="AA174" s="788">
        <v>1980</v>
      </c>
      <c r="AB174" s="255">
        <f>SUMPRODUCT(B9:H9,B214:H214)</f>
        <v>80041.861705287578</v>
      </c>
      <c r="AC174" s="722"/>
      <c r="AD174" s="967"/>
      <c r="AE174" s="968">
        <f>LN(AB174)</f>
        <v>11.290305048113419</v>
      </c>
      <c r="AF174" s="967"/>
      <c r="AG174" s="967"/>
      <c r="AH174" s="890"/>
      <c r="AI174" s="574"/>
      <c r="AJ174" s="571"/>
      <c r="AK174" s="574"/>
      <c r="AL174" s="574"/>
      <c r="AM174" s="574"/>
      <c r="AN174" s="574"/>
      <c r="AO174" s="574"/>
      <c r="AP174" s="574"/>
      <c r="AQ174" s="70"/>
      <c r="AR174" s="570"/>
      <c r="AS174" s="580"/>
      <c r="AT174" s="571"/>
      <c r="AU174" s="577"/>
      <c r="AV174" s="577"/>
      <c r="AW174" s="577"/>
      <c r="AX174" s="577"/>
      <c r="AY174" s="572"/>
      <c r="AZ174" s="572"/>
      <c r="BA174" s="571"/>
    </row>
    <row r="175" spans="1:53" s="23" customFormat="1" ht="13" outlineLevel="1">
      <c r="A175" s="789">
        <v>1981</v>
      </c>
      <c r="B175" s="696">
        <v>85.3</v>
      </c>
      <c r="C175" s="553">
        <v>143.99834331300002</v>
      </c>
      <c r="D175" s="413">
        <f t="shared" si="72"/>
        <v>114.58612618467474</v>
      </c>
      <c r="E175" s="750">
        <f t="shared" si="73"/>
        <v>29.412217128325281</v>
      </c>
      <c r="F175" s="433">
        <f t="shared" ref="F175:F198" si="74">LN(C175)-LN(D175)</f>
        <v>0.22847506074801327</v>
      </c>
      <c r="G175" s="245"/>
      <c r="H175" s="694">
        <v>140.1</v>
      </c>
      <c r="I175" s="553"/>
      <c r="J175" s="207"/>
      <c r="K175" s="789">
        <v>1981</v>
      </c>
      <c r="L175" s="558"/>
      <c r="M175" s="559"/>
      <c r="N175" s="558"/>
      <c r="O175" s="560" t="e">
        <v>#N/A</v>
      </c>
      <c r="P175" s="566"/>
      <c r="Q175" s="1028"/>
      <c r="R175" s="241"/>
      <c r="S175" s="1031"/>
      <c r="T175" s="1031"/>
      <c r="U175" s="207"/>
      <c r="V175" s="789">
        <v>1981</v>
      </c>
      <c r="W175" s="246"/>
      <c r="X175" s="246"/>
      <c r="Y175" s="246" t="s">
        <v>68</v>
      </c>
      <c r="Z175" s="246" t="s">
        <v>68</v>
      </c>
      <c r="AA175" s="789">
        <v>1981</v>
      </c>
      <c r="AB175" s="256">
        <f t="shared" ref="AB175:AB208" si="75">SUMPRODUCT(B10:H10,B215:H215)</f>
        <v>75174.75712240643</v>
      </c>
      <c r="AC175" s="698"/>
      <c r="AD175" s="969"/>
      <c r="AE175" s="970">
        <f>LN(AB175)</f>
        <v>11.227570777022198</v>
      </c>
      <c r="AF175" s="969"/>
      <c r="AG175" s="969"/>
      <c r="AH175" s="891"/>
      <c r="AI175" s="70"/>
      <c r="AJ175" s="574"/>
      <c r="AK175" s="574"/>
      <c r="AL175" s="574"/>
      <c r="AM175" s="574"/>
      <c r="AN175" s="574"/>
      <c r="AO175" s="582"/>
      <c r="AP175" s="574"/>
      <c r="AQ175" s="70"/>
      <c r="AR175" s="583"/>
      <c r="AS175" s="584"/>
      <c r="AT175" s="571"/>
      <c r="AU175" s="577"/>
      <c r="AV175" s="577"/>
      <c r="AW175" s="577"/>
      <c r="AX175" s="577"/>
      <c r="AY175" s="572"/>
      <c r="AZ175" s="572"/>
      <c r="BA175" s="571"/>
    </row>
    <row r="176" spans="1:53" s="23" customFormat="1" ht="13" outlineLevel="1">
      <c r="A176" s="790">
        <v>1982</v>
      </c>
      <c r="B176" s="696">
        <v>49</v>
      </c>
      <c r="C176" s="553">
        <v>85.472006621065788</v>
      </c>
      <c r="D176" s="413">
        <f t="shared" si="72"/>
        <v>82.696975269488476</v>
      </c>
      <c r="E176" s="750">
        <f t="shared" si="73"/>
        <v>2.7750313515773115</v>
      </c>
      <c r="F176" s="433">
        <f t="shared" si="74"/>
        <v>3.300588776562563E-2</v>
      </c>
      <c r="G176" s="245"/>
      <c r="H176" s="694">
        <v>65.099999999999994</v>
      </c>
      <c r="I176" s="553"/>
      <c r="J176" s="207"/>
      <c r="K176" s="790">
        <v>1982</v>
      </c>
      <c r="L176" s="558"/>
      <c r="M176" s="559"/>
      <c r="N176" s="558"/>
      <c r="O176" s="560" t="e">
        <v>#N/A</v>
      </c>
      <c r="P176" s="566"/>
      <c r="Q176" s="1028"/>
      <c r="R176" s="241"/>
      <c r="S176" s="1031"/>
      <c r="T176" s="1031"/>
      <c r="U176" s="207"/>
      <c r="V176" s="790">
        <v>1982</v>
      </c>
      <c r="W176" s="246"/>
      <c r="X176" s="246"/>
      <c r="Y176" s="246" t="s">
        <v>132</v>
      </c>
      <c r="Z176" s="246" t="s">
        <v>132</v>
      </c>
      <c r="AA176" s="790">
        <v>1982</v>
      </c>
      <c r="AB176" s="256">
        <f t="shared" si="75"/>
        <v>62079.554135778395</v>
      </c>
      <c r="AC176" s="698"/>
      <c r="AD176" s="969"/>
      <c r="AE176" s="970">
        <f t="shared" ref="AE176:AE198" si="76">LN(AB176)</f>
        <v>11.03617197274011</v>
      </c>
      <c r="AF176" s="969"/>
      <c r="AG176" s="969"/>
      <c r="AH176" s="891"/>
      <c r="AI176" s="579"/>
      <c r="AJ176" s="574"/>
      <c r="AK176" s="574"/>
      <c r="AL176" s="574"/>
      <c r="AM176" s="574"/>
      <c r="AN176" s="585"/>
      <c r="AO176" s="572"/>
      <c r="AP176" s="572"/>
      <c r="AQ176" s="70"/>
      <c r="AR176" s="583"/>
      <c r="AS176" s="584"/>
      <c r="AT176" s="571"/>
      <c r="AU176" s="577"/>
      <c r="AV176" s="577"/>
      <c r="AW176" s="577"/>
      <c r="AX176" s="577"/>
      <c r="AY176" s="572"/>
      <c r="AZ176" s="572"/>
      <c r="BA176" s="571"/>
    </row>
    <row r="177" spans="1:53" s="23" customFormat="1" ht="13" outlineLevel="1">
      <c r="A177" s="790">
        <v>1983</v>
      </c>
      <c r="B177" s="696">
        <v>67.400000000000006</v>
      </c>
      <c r="C177" s="553">
        <v>93.474985537041206</v>
      </c>
      <c r="D177" s="413">
        <f t="shared" si="72"/>
        <v>101.93345406653113</v>
      </c>
      <c r="E177" s="750">
        <f t="shared" si="73"/>
        <v>-8.4584685294899202</v>
      </c>
      <c r="F177" s="433">
        <f t="shared" si="74"/>
        <v>-8.6626323121348214E-2</v>
      </c>
      <c r="G177" s="245"/>
      <c r="H177" s="694">
        <v>99.8</v>
      </c>
      <c r="I177" s="553"/>
      <c r="J177" s="207"/>
      <c r="K177" s="790">
        <v>1983</v>
      </c>
      <c r="L177" s="558"/>
      <c r="M177" s="559"/>
      <c r="N177" s="558"/>
      <c r="O177" s="560" t="e">
        <v>#N/A</v>
      </c>
      <c r="P177" s="566"/>
      <c r="Q177" s="1028"/>
      <c r="R177" s="241"/>
      <c r="S177" s="1031"/>
      <c r="T177" s="1031"/>
      <c r="U177" s="207"/>
      <c r="V177" s="790">
        <v>1983</v>
      </c>
      <c r="W177" s="246"/>
      <c r="X177" s="246"/>
      <c r="Y177" s="249" t="s">
        <v>1</v>
      </c>
      <c r="Z177" s="249" t="s">
        <v>1</v>
      </c>
      <c r="AA177" s="790">
        <v>1983</v>
      </c>
      <c r="AB177" s="256">
        <f t="shared" si="75"/>
        <v>87827.482626841971</v>
      </c>
      <c r="AC177" s="698"/>
      <c r="AD177" s="969"/>
      <c r="AE177" s="970">
        <f t="shared" si="76"/>
        <v>11.383129744617698</v>
      </c>
      <c r="AF177" s="969"/>
      <c r="AG177" s="969"/>
      <c r="AH177" s="891"/>
      <c r="AI177" s="70"/>
      <c r="AJ177" s="580"/>
      <c r="AK177" s="586"/>
      <c r="AL177" s="574"/>
      <c r="AM177" s="574"/>
      <c r="AN177" s="585"/>
      <c r="AO177" s="572"/>
      <c r="AP177" s="572"/>
      <c r="AQ177" s="70"/>
      <c r="AR177" s="583"/>
      <c r="AS177" s="580"/>
      <c r="AT177" s="571"/>
      <c r="AU177" s="587"/>
      <c r="AV177" s="571"/>
      <c r="AW177" s="571"/>
      <c r="AX177" s="577"/>
      <c r="AY177" s="572"/>
      <c r="AZ177" s="572"/>
      <c r="BA177" s="571"/>
    </row>
    <row r="178" spans="1:53" s="23" customFormat="1" ht="13" outlineLevel="1">
      <c r="A178" s="790">
        <v>1984</v>
      </c>
      <c r="B178" s="696">
        <v>60.1</v>
      </c>
      <c r="C178" s="553">
        <v>104.83224421515909</v>
      </c>
      <c r="D178" s="413">
        <f t="shared" si="72"/>
        <v>116.13724028196403</v>
      </c>
      <c r="E178" s="750">
        <f t="shared" si="73"/>
        <v>-11.304996066804932</v>
      </c>
      <c r="F178" s="433">
        <f t="shared" si="74"/>
        <v>-0.10241119929329656</v>
      </c>
      <c r="G178" s="245"/>
      <c r="H178" s="694">
        <v>86.8</v>
      </c>
      <c r="I178" s="553"/>
      <c r="J178" s="207"/>
      <c r="K178" s="790">
        <v>1984</v>
      </c>
      <c r="L178" s="561">
        <v>3.307846773538226</v>
      </c>
      <c r="M178" s="561">
        <v>4.6029999999999998</v>
      </c>
      <c r="N178" s="561">
        <v>5.8974747134024534</v>
      </c>
      <c r="O178" s="560">
        <f>$I136*SUMPRODUCT(L13:R13,L218:R218)*10^-6</f>
        <v>6.1409652288657179</v>
      </c>
      <c r="P178" s="751">
        <f>(M178)-(O178)</f>
        <v>-1.5379652288657182</v>
      </c>
      <c r="Q178" s="751">
        <f>LN(M178)-LN(O178)</f>
        <v>-0.28827366836711277</v>
      </c>
      <c r="R178" s="251"/>
      <c r="S178" s="1032">
        <f>M178-L178</f>
        <v>1.2951532264617738</v>
      </c>
      <c r="T178" s="1032">
        <f>N178-M178</f>
        <v>1.2944747134024537</v>
      </c>
      <c r="U178" s="207"/>
      <c r="V178" s="790">
        <v>1984</v>
      </c>
      <c r="W178" s="246"/>
      <c r="X178" s="246"/>
      <c r="Y178" s="242"/>
      <c r="Z178" s="851" t="s">
        <v>4</v>
      </c>
      <c r="AA178" s="790">
        <v>1984</v>
      </c>
      <c r="AB178" s="256">
        <f t="shared" si="75"/>
        <v>97672.574731125205</v>
      </c>
      <c r="AC178" s="698"/>
      <c r="AD178" s="969"/>
      <c r="AE178" s="970">
        <f t="shared" si="76"/>
        <v>11.489376089629081</v>
      </c>
      <c r="AF178" s="969"/>
      <c r="AG178" s="969"/>
      <c r="AH178" s="891"/>
      <c r="AI178" s="70"/>
      <c r="AJ178" s="580"/>
      <c r="AK178" s="586"/>
      <c r="AL178" s="574"/>
      <c r="AM178" s="574"/>
      <c r="AN178" s="585"/>
      <c r="AO178" s="572"/>
      <c r="AP178" s="572"/>
      <c r="AQ178" s="70"/>
      <c r="AR178" s="583"/>
      <c r="AS178" s="580"/>
      <c r="AT178" s="571"/>
      <c r="AU178" s="587"/>
      <c r="AV178" s="571"/>
      <c r="AW178" s="571"/>
      <c r="AX178" s="577"/>
      <c r="AY178" s="572"/>
      <c r="AZ178" s="572"/>
      <c r="BA178" s="571"/>
    </row>
    <row r="179" spans="1:53" s="23" customFormat="1" ht="13" outlineLevel="1">
      <c r="A179" s="789">
        <v>1985</v>
      </c>
      <c r="B179" s="696">
        <v>101.2</v>
      </c>
      <c r="C179" s="553">
        <v>156.69119328471191</v>
      </c>
      <c r="D179" s="413">
        <f t="shared" si="72"/>
        <v>143.25146661120843</v>
      </c>
      <c r="E179" s="750">
        <f t="shared" si="73"/>
        <v>13.439726673503486</v>
      </c>
      <c r="F179" s="433">
        <f t="shared" si="74"/>
        <v>8.9675352997952373E-2</v>
      </c>
      <c r="G179" s="707"/>
      <c r="H179" s="694">
        <v>149.5</v>
      </c>
      <c r="I179" s="553"/>
      <c r="J179" s="207"/>
      <c r="K179" s="789">
        <v>1985</v>
      </c>
      <c r="L179" s="561"/>
      <c r="M179" s="561"/>
      <c r="N179" s="561"/>
      <c r="O179" s="560" t="e">
        <v>#N/A</v>
      </c>
      <c r="P179" s="566"/>
      <c r="Q179" s="1028"/>
      <c r="R179" s="251"/>
      <c r="S179" s="1031"/>
      <c r="T179" s="1031"/>
      <c r="U179" s="207"/>
      <c r="V179" s="789">
        <v>1985</v>
      </c>
      <c r="W179" s="246"/>
      <c r="X179" s="246"/>
      <c r="Y179" s="246"/>
      <c r="AA179" s="789">
        <v>1985</v>
      </c>
      <c r="AB179" s="256">
        <f t="shared" si="75"/>
        <v>103218.31952387876</v>
      </c>
      <c r="AC179" s="698"/>
      <c r="AD179" s="969"/>
      <c r="AE179" s="970">
        <f t="shared" si="76"/>
        <v>11.544601631041985</v>
      </c>
      <c r="AF179" s="969"/>
      <c r="AG179" s="969"/>
      <c r="AH179" s="891"/>
      <c r="AI179" s="70"/>
      <c r="AJ179" s="580"/>
      <c r="AK179" s="586"/>
      <c r="AL179" s="580"/>
      <c r="AM179" s="588"/>
      <c r="AN179" s="585"/>
      <c r="AO179" s="572"/>
      <c r="AP179" s="572"/>
      <c r="AQ179" s="70"/>
      <c r="AR179" s="583"/>
      <c r="AS179" s="580"/>
      <c r="AT179" s="571"/>
      <c r="AU179" s="587"/>
      <c r="AV179" s="571"/>
      <c r="AW179" s="571"/>
      <c r="AX179" s="577"/>
      <c r="AY179" s="572"/>
      <c r="AZ179" s="572"/>
      <c r="BA179" s="571"/>
    </row>
    <row r="180" spans="1:53" s="23" customFormat="1" ht="13" outlineLevel="1">
      <c r="A180" s="789">
        <v>1986</v>
      </c>
      <c r="B180" s="696">
        <v>72.400000000000006</v>
      </c>
      <c r="C180" s="553">
        <v>146.80904508329783</v>
      </c>
      <c r="D180" s="413">
        <f t="shared" si="72"/>
        <v>128.59674504518188</v>
      </c>
      <c r="E180" s="750">
        <f t="shared" si="73"/>
        <v>18.212300038115956</v>
      </c>
      <c r="F180" s="433">
        <f t="shared" si="74"/>
        <v>0.13245122849858504</v>
      </c>
      <c r="G180" s="707"/>
      <c r="H180" s="694">
        <v>152.30000000000001</v>
      </c>
      <c r="I180" s="553"/>
      <c r="J180" s="207"/>
      <c r="K180" s="789">
        <v>1986</v>
      </c>
      <c r="L180" s="561"/>
      <c r="M180" s="561"/>
      <c r="N180" s="561"/>
      <c r="O180" s="560" t="e">
        <v>#N/A</v>
      </c>
      <c r="P180" s="566"/>
      <c r="Q180" s="1028"/>
      <c r="R180" s="251"/>
      <c r="S180" s="1031"/>
      <c r="T180" s="1031"/>
      <c r="U180" s="207"/>
      <c r="V180" s="789">
        <v>1986</v>
      </c>
      <c r="W180" s="246"/>
      <c r="X180" s="246"/>
      <c r="Y180" s="246"/>
      <c r="AA180" s="789">
        <v>1986</v>
      </c>
      <c r="AB180" s="256">
        <f t="shared" si="75"/>
        <v>92386.240958972019</v>
      </c>
      <c r="AC180" s="698"/>
      <c r="AD180" s="969"/>
      <c r="AE180" s="970">
        <f t="shared" si="76"/>
        <v>11.433733339171539</v>
      </c>
      <c r="AF180" s="969"/>
      <c r="AG180" s="969"/>
      <c r="AH180" s="891"/>
      <c r="AI180" s="70"/>
      <c r="AJ180" s="580"/>
      <c r="AK180" s="586"/>
      <c r="AL180" s="580"/>
      <c r="AM180" s="588"/>
      <c r="AN180" s="585"/>
      <c r="AO180" s="572"/>
      <c r="AP180" s="572"/>
      <c r="AQ180" s="70"/>
      <c r="AR180" s="583"/>
      <c r="AS180" s="580"/>
      <c r="AT180" s="571"/>
      <c r="AU180" s="587"/>
      <c r="AV180" s="571"/>
      <c r="AW180" s="571"/>
      <c r="AX180" s="571"/>
      <c r="AY180" s="572"/>
      <c r="AZ180" s="572"/>
      <c r="BA180" s="571"/>
    </row>
    <row r="181" spans="1:53" s="23" customFormat="1" ht="13" outlineLevel="1">
      <c r="A181" s="789">
        <v>1987</v>
      </c>
      <c r="B181" s="696">
        <v>65.3</v>
      </c>
      <c r="C181" s="553">
        <v>186.81481790875202</v>
      </c>
      <c r="D181" s="413">
        <f t="shared" si="72"/>
        <v>162.56150249597269</v>
      </c>
      <c r="E181" s="750">
        <f t="shared" si="73"/>
        <v>24.25331541277933</v>
      </c>
      <c r="F181" s="433">
        <f t="shared" si="74"/>
        <v>0.13906144057822978</v>
      </c>
      <c r="G181" s="707"/>
      <c r="H181" s="694">
        <v>155.9</v>
      </c>
      <c r="I181" s="553"/>
      <c r="J181" s="207"/>
      <c r="K181" s="789">
        <v>1987</v>
      </c>
      <c r="L181" s="561"/>
      <c r="M181" s="561"/>
      <c r="N181" s="561"/>
      <c r="O181" s="560" t="e">
        <v>#N/A</v>
      </c>
      <c r="P181" s="566"/>
      <c r="Q181" s="1028"/>
      <c r="R181" s="251"/>
      <c r="S181" s="1031"/>
      <c r="T181" s="1031"/>
      <c r="U181" s="207"/>
      <c r="V181" s="789">
        <v>1987</v>
      </c>
      <c r="W181" s="246"/>
      <c r="X181" s="246"/>
      <c r="Y181" s="246"/>
      <c r="AA181" s="789">
        <v>1987</v>
      </c>
      <c r="AB181" s="256">
        <f t="shared" si="75"/>
        <v>151372.70079192743</v>
      </c>
      <c r="AC181" s="698"/>
      <c r="AD181" s="969"/>
      <c r="AE181" s="970">
        <f t="shared" si="76"/>
        <v>11.927500291917102</v>
      </c>
      <c r="AF181" s="969"/>
      <c r="AG181" s="969"/>
      <c r="AH181" s="891"/>
      <c r="AI181" s="70"/>
      <c r="AJ181" s="580"/>
      <c r="AK181" s="586"/>
      <c r="AL181" s="580"/>
      <c r="AM181" s="588"/>
      <c r="AN181" s="585"/>
      <c r="AO181" s="572"/>
      <c r="AP181" s="572"/>
      <c r="AQ181" s="196"/>
      <c r="AR181" s="570"/>
      <c r="AS181" s="589"/>
      <c r="AT181" s="590"/>
      <c r="AU181" s="577"/>
      <c r="AV181" s="577"/>
      <c r="AW181" s="577"/>
      <c r="AX181" s="571"/>
      <c r="AY181" s="572"/>
      <c r="AZ181" s="572"/>
      <c r="BA181" s="571"/>
    </row>
    <row r="182" spans="1:53" s="23" customFormat="1" ht="13" outlineLevel="1">
      <c r="A182" s="789">
        <v>1988</v>
      </c>
      <c r="B182" s="696">
        <v>166.4</v>
      </c>
      <c r="C182" s="553">
        <v>269.77221375890088</v>
      </c>
      <c r="D182" s="413">
        <f t="shared" si="72"/>
        <v>180.07474261511447</v>
      </c>
      <c r="E182" s="750">
        <f t="shared" si="73"/>
        <v>89.697471143786402</v>
      </c>
      <c r="F182" s="433">
        <f t="shared" si="74"/>
        <v>0.40420594872437832</v>
      </c>
      <c r="G182" s="707"/>
      <c r="H182" s="694">
        <v>236.9</v>
      </c>
      <c r="I182" s="553"/>
      <c r="J182" s="207"/>
      <c r="K182" s="789">
        <v>1988</v>
      </c>
      <c r="L182" s="561">
        <v>2.308663929558862</v>
      </c>
      <c r="M182" s="561">
        <v>3.7250000000000001</v>
      </c>
      <c r="N182" s="561">
        <v>5.1416337608246971</v>
      </c>
      <c r="O182" s="560">
        <f>$I140*SUMPRODUCT(L17:R17,L222:R222)*10^-6</f>
        <v>8.3297694973478773</v>
      </c>
      <c r="P182" s="751">
        <f>(M182)-(O182)</f>
        <v>-4.6047694973478777</v>
      </c>
      <c r="Q182" s="751">
        <f>LN(M182)-LN(O182)</f>
        <v>-0.80476893257755888</v>
      </c>
      <c r="R182" s="251"/>
      <c r="S182" s="1032">
        <f>M182-L182</f>
        <v>1.4163360704411381</v>
      </c>
      <c r="T182" s="1032">
        <f t="shared" ref="T182:T188" si="77">N182-M182</f>
        <v>1.4166337608246971</v>
      </c>
      <c r="U182" s="207"/>
      <c r="V182" s="789">
        <v>1988</v>
      </c>
      <c r="W182" s="246"/>
      <c r="X182" s="246"/>
      <c r="Y182" s="246"/>
      <c r="AA182" s="789">
        <v>1988</v>
      </c>
      <c r="AB182" s="256">
        <f t="shared" si="75"/>
        <v>126972.0330689001</v>
      </c>
      <c r="AC182" s="698"/>
      <c r="AD182" s="969"/>
      <c r="AE182" s="970">
        <f t="shared" si="76"/>
        <v>11.751722129134588</v>
      </c>
      <c r="AF182" s="969"/>
      <c r="AG182" s="969"/>
      <c r="AH182" s="891"/>
      <c r="AI182" s="571"/>
      <c r="AJ182" s="571"/>
      <c r="AK182" s="571"/>
      <c r="AL182" s="571"/>
      <c r="AM182" s="571"/>
      <c r="AN182" s="571"/>
      <c r="AO182" s="571"/>
      <c r="AP182" s="571"/>
      <c r="AQ182" s="196"/>
      <c r="AR182" s="570"/>
      <c r="AS182" s="590"/>
      <c r="AT182" s="584"/>
      <c r="AU182" s="587"/>
      <c r="AV182" s="571"/>
      <c r="AW182" s="571"/>
      <c r="AX182" s="571"/>
      <c r="AY182" s="571"/>
      <c r="AZ182" s="572"/>
      <c r="BA182" s="571"/>
    </row>
    <row r="183" spans="1:53" s="23" customFormat="1" ht="13" outlineLevel="1">
      <c r="A183" s="790">
        <v>1989</v>
      </c>
      <c r="B183" s="696">
        <v>98.4</v>
      </c>
      <c r="C183" s="553">
        <v>228.122545881658</v>
      </c>
      <c r="D183" s="413">
        <f t="shared" si="72"/>
        <v>209.7539092135861</v>
      </c>
      <c r="E183" s="750">
        <f t="shared" si="73"/>
        <v>18.3686366680719</v>
      </c>
      <c r="F183" s="433">
        <f t="shared" si="74"/>
        <v>8.3947983835938267E-2</v>
      </c>
      <c r="G183" s="707"/>
      <c r="H183" s="694">
        <v>185.8</v>
      </c>
      <c r="I183" s="553"/>
      <c r="J183" s="207"/>
      <c r="K183" s="790">
        <v>1989</v>
      </c>
      <c r="L183" s="561">
        <v>2.548435014409542</v>
      </c>
      <c r="M183" s="561">
        <v>3.13</v>
      </c>
      <c r="N183" s="561">
        <v>3.711955488662563</v>
      </c>
      <c r="O183" s="560">
        <f>$I141*SUMPRODUCT(L18:R18,L223:R223)*10^-6</f>
        <v>7.2807468150839023</v>
      </c>
      <c r="P183" s="751">
        <f>(M183)-(O183)</f>
        <v>-4.1507468150839024</v>
      </c>
      <c r="Q183" s="751">
        <f>LN(M183)-LN(O183)</f>
        <v>-0.84420043688465096</v>
      </c>
      <c r="R183" s="251"/>
      <c r="S183" s="1032">
        <f t="shared" ref="S183:S188" si="78">M183-L183</f>
        <v>0.58156498559045788</v>
      </c>
      <c r="T183" s="1032">
        <f t="shared" si="77"/>
        <v>0.58195548866256308</v>
      </c>
      <c r="U183" s="207"/>
      <c r="V183" s="790">
        <v>1989</v>
      </c>
      <c r="W183" s="246"/>
      <c r="X183" s="246"/>
      <c r="Y183" s="246"/>
      <c r="AA183" s="790">
        <v>1989</v>
      </c>
      <c r="AB183" s="256">
        <f t="shared" si="75"/>
        <v>108688.47787306014</v>
      </c>
      <c r="AC183" s="698"/>
      <c r="AD183" s="969"/>
      <c r="AE183" s="970">
        <f t="shared" si="76"/>
        <v>11.596241068163101</v>
      </c>
      <c r="AF183" s="969"/>
      <c r="AG183" s="969"/>
      <c r="AH183" s="891"/>
      <c r="AI183" s="572"/>
      <c r="AJ183" s="572"/>
      <c r="AK183" s="572"/>
      <c r="AL183" s="572"/>
      <c r="AM183" s="572"/>
      <c r="AN183" s="572"/>
      <c r="AO183" s="572"/>
      <c r="AP183" s="572"/>
      <c r="AQ183" s="196"/>
      <c r="AR183" s="570"/>
      <c r="AS183" s="591"/>
      <c r="AT183" s="584"/>
      <c r="AU183" s="587"/>
      <c r="AV183" s="571"/>
      <c r="AW183" s="571"/>
      <c r="AX183" s="571"/>
      <c r="AY183" s="571"/>
      <c r="AZ183" s="572"/>
      <c r="BA183" s="571"/>
    </row>
    <row r="184" spans="1:53" s="23" customFormat="1" ht="13" outlineLevel="1">
      <c r="A184" s="790">
        <v>1990</v>
      </c>
      <c r="B184" s="696">
        <v>94.1</v>
      </c>
      <c r="C184" s="553">
        <v>164.37676690711578</v>
      </c>
      <c r="D184" s="413">
        <f t="shared" si="72"/>
        <v>148.87070016799268</v>
      </c>
      <c r="E184" s="750">
        <f t="shared" si="73"/>
        <v>15.506066739123099</v>
      </c>
      <c r="F184" s="433">
        <f t="shared" si="74"/>
        <v>9.9083007023637926E-2</v>
      </c>
      <c r="G184" s="707"/>
      <c r="H184" s="694">
        <v>144.4</v>
      </c>
      <c r="I184" s="553"/>
      <c r="J184" s="207"/>
      <c r="K184" s="790">
        <v>1990</v>
      </c>
      <c r="L184" s="561">
        <v>5.9013469495719644</v>
      </c>
      <c r="M184" s="561">
        <v>7.6369999999999996</v>
      </c>
      <c r="N184" s="561">
        <v>9.3735749348224218</v>
      </c>
      <c r="O184" s="560">
        <f>$I142*SUMPRODUCT(L19:R19,L224:R224)*10^-6</f>
        <v>5.4396796541871071</v>
      </c>
      <c r="P184" s="751">
        <f>(M184)-(O184)</f>
        <v>2.1973203458128925</v>
      </c>
      <c r="Q184" s="751">
        <f>LN(M184)-LN(O184)</f>
        <v>0.339284683870267</v>
      </c>
      <c r="R184" s="251"/>
      <c r="S184" s="1032">
        <f t="shared" si="78"/>
        <v>1.7356530504280352</v>
      </c>
      <c r="T184" s="1032">
        <f t="shared" si="77"/>
        <v>1.7365749348224222</v>
      </c>
      <c r="U184" s="207"/>
      <c r="V184" s="790">
        <v>1990</v>
      </c>
      <c r="W184" s="246"/>
      <c r="X184" s="246"/>
      <c r="Y184" s="246"/>
      <c r="AA184" s="790">
        <v>1990</v>
      </c>
      <c r="AB184" s="256">
        <f t="shared" si="75"/>
        <v>92801.319759932187</v>
      </c>
      <c r="AC184" s="698"/>
      <c r="AD184" s="969"/>
      <c r="AE184" s="970">
        <f t="shared" si="76"/>
        <v>11.43821614022416</v>
      </c>
      <c r="AF184" s="969"/>
      <c r="AG184" s="969"/>
      <c r="AH184" s="891"/>
      <c r="AI184" s="572"/>
      <c r="AJ184" s="572"/>
      <c r="AK184" s="572"/>
      <c r="AL184" s="572"/>
      <c r="AM184" s="572"/>
      <c r="AN184" s="572"/>
      <c r="AO184" s="572"/>
      <c r="AP184" s="571"/>
      <c r="AQ184" s="196"/>
      <c r="AR184" s="570"/>
      <c r="AS184" s="591"/>
      <c r="AT184" s="584"/>
      <c r="AU184" s="587"/>
      <c r="AV184" s="571"/>
      <c r="AW184" s="571"/>
      <c r="AX184" s="571"/>
      <c r="AY184" s="571"/>
      <c r="AZ184" s="572"/>
      <c r="BA184" s="571"/>
    </row>
    <row r="185" spans="1:53" s="23" customFormat="1" ht="13" outlineLevel="1">
      <c r="A185" s="790">
        <v>1991</v>
      </c>
      <c r="B185" s="696">
        <v>58</v>
      </c>
      <c r="C185" s="553">
        <v>71.473801124394498</v>
      </c>
      <c r="D185" s="413">
        <f t="shared" si="72"/>
        <v>128.90011094561092</v>
      </c>
      <c r="E185" s="750">
        <f t="shared" si="73"/>
        <v>-57.426309821216421</v>
      </c>
      <c r="F185" s="433">
        <f t="shared" si="74"/>
        <v>-0.58970680594357905</v>
      </c>
      <c r="G185" s="707"/>
      <c r="H185" s="694">
        <v>64.8</v>
      </c>
      <c r="I185" s="553"/>
      <c r="J185" s="207"/>
      <c r="K185" s="790">
        <v>1991</v>
      </c>
      <c r="L185" s="561">
        <v>6.4525585437370898</v>
      </c>
      <c r="M185" s="561">
        <v>8.9909999999999997</v>
      </c>
      <c r="N185" s="561">
        <v>11.529412180603579</v>
      </c>
      <c r="O185" s="560">
        <f>$I143*SUMPRODUCT(L20:R20,L225:R225)*10^-6</f>
        <v>4.416494271223133</v>
      </c>
      <c r="P185" s="751">
        <f>(M185)-(O185)</f>
        <v>4.5745057287768667</v>
      </c>
      <c r="Q185" s="751">
        <f>LN(M185)-LN(O185)</f>
        <v>0.71087784693093026</v>
      </c>
      <c r="R185" s="251"/>
      <c r="S185" s="1032">
        <f t="shared" si="78"/>
        <v>2.5384414562629098</v>
      </c>
      <c r="T185" s="1032">
        <f t="shared" si="77"/>
        <v>2.5384121806035793</v>
      </c>
      <c r="U185" s="207"/>
      <c r="V185" s="790">
        <v>1991</v>
      </c>
      <c r="W185" s="246"/>
      <c r="X185" s="246"/>
      <c r="Y185" s="257"/>
      <c r="AA185" s="790">
        <v>1991</v>
      </c>
      <c r="AB185" s="256">
        <f t="shared" si="75"/>
        <v>114525.23603078065</v>
      </c>
      <c r="AC185" s="698"/>
      <c r="AD185" s="969"/>
      <c r="AE185" s="970">
        <f t="shared" si="76"/>
        <v>11.648550479707026</v>
      </c>
      <c r="AF185" s="969"/>
      <c r="AG185" s="969"/>
      <c r="AH185" s="891"/>
      <c r="AI185" s="572"/>
      <c r="AJ185" s="572"/>
      <c r="AK185" s="572"/>
      <c r="AL185" s="572"/>
      <c r="AM185" s="572"/>
      <c r="AN185" s="572"/>
      <c r="AO185" s="572"/>
      <c r="AP185" s="571"/>
      <c r="AQ185" s="196"/>
      <c r="AR185" s="570"/>
      <c r="AS185" s="571"/>
      <c r="AT185" s="571"/>
      <c r="AU185" s="571"/>
      <c r="AV185" s="571"/>
      <c r="AW185" s="571"/>
      <c r="AX185" s="571"/>
      <c r="AY185" s="571"/>
      <c r="AZ185" s="571"/>
      <c r="BA185" s="571"/>
    </row>
    <row r="186" spans="1:53" s="23" customFormat="1" ht="13" outlineLevel="1">
      <c r="A186" s="790">
        <v>1992</v>
      </c>
      <c r="B186" s="696">
        <v>74.400000000000006</v>
      </c>
      <c r="C186" s="553">
        <v>119.7941417524839</v>
      </c>
      <c r="D186" s="413">
        <f t="shared" si="72"/>
        <v>130.97853505908625</v>
      </c>
      <c r="E186" s="750">
        <f t="shared" si="73"/>
        <v>-11.18439330660236</v>
      </c>
      <c r="F186" s="433">
        <f t="shared" si="74"/>
        <v>-8.9258671008732193E-2</v>
      </c>
      <c r="G186" s="707"/>
      <c r="H186" s="694">
        <v>99.46</v>
      </c>
      <c r="I186" s="553"/>
      <c r="J186" s="207"/>
      <c r="K186" s="790">
        <v>1992</v>
      </c>
      <c r="L186" s="561">
        <v>6.0230746467086007</v>
      </c>
      <c r="M186" s="561">
        <v>7.718</v>
      </c>
      <c r="N186" s="561">
        <v>9.413556772938156</v>
      </c>
      <c r="O186" s="560">
        <f>$I144*SUMPRODUCT(L21:R21,L226:R226)*10^-6</f>
        <v>4.2026198448742393</v>
      </c>
      <c r="P186" s="751">
        <f>(M186)-(O186)</f>
        <v>3.5153801551257606</v>
      </c>
      <c r="Q186" s="751">
        <f>LN(M186)-LN(O186)</f>
        <v>0.60784715970225722</v>
      </c>
      <c r="R186" s="251"/>
      <c r="S186" s="1032">
        <f t="shared" si="78"/>
        <v>1.6949253532913993</v>
      </c>
      <c r="T186" s="1032">
        <f t="shared" si="77"/>
        <v>1.695556772938156</v>
      </c>
      <c r="U186" s="207"/>
      <c r="V186" s="790">
        <v>1992</v>
      </c>
      <c r="W186" s="246"/>
      <c r="X186" s="950"/>
      <c r="Y186" s="257"/>
      <c r="AA186" s="790">
        <v>1992</v>
      </c>
      <c r="AB186" s="256">
        <f t="shared" si="75"/>
        <v>92404.207480815967</v>
      </c>
      <c r="AC186" s="698"/>
      <c r="AD186" s="969"/>
      <c r="AE186" s="970">
        <f>LN(AB186)</f>
        <v>11.433927792099732</v>
      </c>
      <c r="AF186" s="969"/>
      <c r="AG186" s="969"/>
      <c r="AH186" s="891"/>
      <c r="AI186" s="572"/>
      <c r="AJ186" s="572"/>
      <c r="AK186" s="572"/>
      <c r="AL186" s="572"/>
      <c r="AM186" s="572"/>
      <c r="AN186" s="572"/>
      <c r="AO186" s="572"/>
      <c r="AP186" s="571"/>
      <c r="AQ186" s="196"/>
      <c r="AR186" s="570"/>
      <c r="AS186" s="591"/>
      <c r="AT186" s="571"/>
      <c r="AU186" s="571"/>
      <c r="AV186" s="571"/>
      <c r="AW186" s="571"/>
      <c r="AX186" s="571"/>
      <c r="AY186" s="571"/>
      <c r="AZ186" s="571"/>
      <c r="BA186" s="571"/>
    </row>
    <row r="187" spans="1:53" s="23" customFormat="1" ht="13" outlineLevel="1">
      <c r="A187" s="790">
        <v>1993</v>
      </c>
      <c r="B187" s="696">
        <v>20.399999999999999</v>
      </c>
      <c r="C187" s="553">
        <v>50.295150148837401</v>
      </c>
      <c r="D187" s="413">
        <f t="shared" si="72"/>
        <v>58.710575332840406</v>
      </c>
      <c r="E187" s="750">
        <f t="shared" si="73"/>
        <v>-8.4154251840030057</v>
      </c>
      <c r="F187" s="433">
        <f t="shared" si="74"/>
        <v>-0.15471121565458734</v>
      </c>
      <c r="G187" s="708"/>
      <c r="H187" s="694">
        <v>40.82</v>
      </c>
      <c r="I187" s="553"/>
      <c r="J187" s="207"/>
      <c r="K187" s="790">
        <v>1993</v>
      </c>
      <c r="L187" s="562"/>
      <c r="M187" s="562"/>
      <c r="N187" s="562"/>
      <c r="O187" s="560" t="e">
        <v>#N/A</v>
      </c>
      <c r="P187" s="569"/>
      <c r="Q187" s="1029"/>
      <c r="R187" s="241"/>
      <c r="S187" s="1031"/>
      <c r="T187" s="1031"/>
      <c r="U187" s="207"/>
      <c r="V187" s="790">
        <v>1993</v>
      </c>
      <c r="W187" s="246"/>
      <c r="X187" s="950">
        <v>19049</v>
      </c>
      <c r="Y187" s="258"/>
      <c r="AA187" s="790">
        <v>1993</v>
      </c>
      <c r="AB187" s="256">
        <f t="shared" si="75"/>
        <v>42430.039030851513</v>
      </c>
      <c r="AC187" s="698"/>
      <c r="AD187" s="969"/>
      <c r="AE187" s="970">
        <f t="shared" si="76"/>
        <v>10.655611858084034</v>
      </c>
      <c r="AF187" s="969"/>
      <c r="AG187" s="969"/>
      <c r="AH187" s="891"/>
      <c r="AI187" s="572"/>
      <c r="AJ187" s="572"/>
      <c r="AK187" s="572"/>
      <c r="AL187" s="572"/>
      <c r="AM187" s="572"/>
      <c r="AN187" s="572"/>
      <c r="AO187" s="572"/>
      <c r="AP187" s="571"/>
      <c r="AQ187" s="196"/>
      <c r="AR187" s="570"/>
      <c r="AS187" s="571"/>
      <c r="AT187" s="571"/>
      <c r="AU187" s="571"/>
      <c r="AV187" s="571"/>
      <c r="AW187" s="571"/>
      <c r="AX187" s="571"/>
      <c r="AY187" s="571"/>
      <c r="AZ187" s="571"/>
      <c r="BA187" s="571"/>
    </row>
    <row r="188" spans="1:53" s="23" customFormat="1" ht="13" outlineLevel="1">
      <c r="A188" s="790">
        <v>1994</v>
      </c>
      <c r="B188" s="696">
        <v>16.600000000000001</v>
      </c>
      <c r="C188" s="553">
        <v>23.083950495234106</v>
      </c>
      <c r="D188" s="413">
        <f t="shared" si="72"/>
        <v>36.238185983343691</v>
      </c>
      <c r="E188" s="750">
        <f t="shared" si="73"/>
        <v>-13.154235488109585</v>
      </c>
      <c r="F188" s="433">
        <f t="shared" si="74"/>
        <v>-0.45097583197714375</v>
      </c>
      <c r="G188" s="708"/>
      <c r="H188" s="694">
        <v>20</v>
      </c>
      <c r="I188" s="553"/>
      <c r="J188" s="207"/>
      <c r="K188" s="790">
        <v>1994</v>
      </c>
      <c r="L188" s="561">
        <v>0.78989032709983831</v>
      </c>
      <c r="M188" s="561">
        <v>1.1832260321881138</v>
      </c>
      <c r="N188" s="561">
        <v>1.5765617372763894</v>
      </c>
      <c r="O188" s="560">
        <f>$I146*SUMPRODUCT(L23:R23,L228:R228)*10^-6</f>
        <v>1.3314642788483568</v>
      </c>
      <c r="P188" s="751">
        <f>(M188)-(O188)</f>
        <v>-0.14823824666024299</v>
      </c>
      <c r="Q188" s="751">
        <f>LN(M188)-LN(O188)</f>
        <v>-0.11803466447641237</v>
      </c>
      <c r="R188" s="251"/>
      <c r="S188" s="1032">
        <f t="shared" si="78"/>
        <v>0.39333570508827553</v>
      </c>
      <c r="T188" s="1032">
        <f t="shared" si="77"/>
        <v>0.39333570508827553</v>
      </c>
      <c r="U188" s="207"/>
      <c r="V188" s="790">
        <v>1994</v>
      </c>
      <c r="W188" s="249"/>
      <c r="X188" s="950">
        <v>12555</v>
      </c>
      <c r="Y188" s="258"/>
      <c r="AA188" s="790">
        <v>1994</v>
      </c>
      <c r="AB188" s="256">
        <f t="shared" si="75"/>
        <v>18872.717959405949</v>
      </c>
      <c r="AC188" s="698"/>
      <c r="AD188" s="969"/>
      <c r="AE188" s="970">
        <f t="shared" si="76"/>
        <v>9.8454726639949612</v>
      </c>
      <c r="AF188" s="969"/>
      <c r="AG188" s="969"/>
      <c r="AH188" s="891"/>
      <c r="AI188" s="572"/>
      <c r="AJ188" s="572"/>
      <c r="AK188" s="572"/>
      <c r="AL188" s="572"/>
      <c r="AM188" s="572"/>
      <c r="AN188" s="572"/>
      <c r="AO188" s="572"/>
      <c r="AP188" s="571"/>
      <c r="AQ188" s="196"/>
      <c r="AR188" s="570"/>
      <c r="AS188" s="571"/>
      <c r="AT188" s="571"/>
      <c r="AU188" s="571"/>
      <c r="AV188" s="571"/>
      <c r="AW188" s="571"/>
      <c r="AX188" s="571"/>
      <c r="AY188" s="571"/>
      <c r="AZ188" s="571"/>
      <c r="BA188" s="571"/>
    </row>
    <row r="189" spans="1:53" s="23" customFormat="1" ht="13" outlineLevel="1">
      <c r="A189" s="790">
        <v>1995</v>
      </c>
      <c r="B189" s="696">
        <v>20.399999999999999</v>
      </c>
      <c r="C189" s="553">
        <v>28.230758778364802</v>
      </c>
      <c r="D189" s="413">
        <f t="shared" si="72"/>
        <v>30.3131300728712</v>
      </c>
      <c r="E189" s="750">
        <f t="shared" si="73"/>
        <v>-2.0823712945063981</v>
      </c>
      <c r="F189" s="433">
        <f t="shared" si="74"/>
        <v>-7.116883404652441E-2</v>
      </c>
      <c r="G189" s="63"/>
      <c r="H189" s="694">
        <v>32.31</v>
      </c>
      <c r="I189" s="553"/>
      <c r="J189" s="260"/>
      <c r="K189" s="790">
        <v>1995</v>
      </c>
      <c r="L189" s="561"/>
      <c r="M189" s="561">
        <v>1.1677900000000001</v>
      </c>
      <c r="N189" s="561"/>
      <c r="O189" s="560">
        <f>$I147*SUMPRODUCT(L24:R24,L229:R229)*10^-6</f>
        <v>0.87067539453336829</v>
      </c>
      <c r="P189" s="751">
        <f>(M189)-(O189)</f>
        <v>0.29711460546663182</v>
      </c>
      <c r="Q189" s="751">
        <f>LN(M189)-LN(O189)</f>
        <v>0.29359912667548566</v>
      </c>
      <c r="R189" s="261"/>
      <c r="S189" s="1031"/>
      <c r="T189" s="1031"/>
      <c r="U189" s="207"/>
      <c r="V189" s="790">
        <v>1995</v>
      </c>
      <c r="W189" s="951">
        <v>13284</v>
      </c>
      <c r="X189" s="950">
        <v>24291</v>
      </c>
      <c r="Y189" s="258"/>
      <c r="Z189" s="28"/>
      <c r="AA189" s="790">
        <v>1995</v>
      </c>
      <c r="AB189" s="256">
        <f t="shared" si="75"/>
        <v>14081.983648880036</v>
      </c>
      <c r="AC189" s="698"/>
      <c r="AD189" s="971">
        <f>LN(W189)</f>
        <v>9.4943155824966379</v>
      </c>
      <c r="AE189" s="970">
        <f>LN(AB189)</f>
        <v>9.5526515039422044</v>
      </c>
      <c r="AF189" s="971">
        <f>AE189+$E$283</f>
        <v>9.5526360333978335</v>
      </c>
      <c r="AG189" s="971">
        <f t="shared" ref="AG189:AG207" si="79">AD189-AF189</f>
        <v>-5.8320450901195642E-2</v>
      </c>
      <c r="AH189" s="892">
        <f>EXP(AF189)</f>
        <v>14081.765794612327</v>
      </c>
      <c r="AI189" s="572"/>
      <c r="AJ189" s="572"/>
      <c r="AK189" s="572"/>
      <c r="AL189" s="572"/>
      <c r="AM189" s="572"/>
      <c r="AN189" s="572"/>
      <c r="AO189" s="572"/>
      <c r="AP189" s="571"/>
      <c r="AQ189" s="196"/>
      <c r="AR189" s="570"/>
      <c r="AS189" s="571"/>
      <c r="AT189" s="571"/>
      <c r="AU189" s="571"/>
      <c r="AV189" s="571"/>
      <c r="AW189" s="571"/>
      <c r="AX189" s="571"/>
      <c r="AY189" s="571"/>
      <c r="AZ189" s="571"/>
      <c r="BA189" s="571"/>
    </row>
    <row r="190" spans="1:53" s="23" customFormat="1" ht="13" outlineLevel="1">
      <c r="A190" s="790">
        <v>1996</v>
      </c>
      <c r="B190" s="696">
        <v>27.2</v>
      </c>
      <c r="C190" s="553">
        <v>37.266151105973293</v>
      </c>
      <c r="D190" s="413">
        <f t="shared" si="72"/>
        <v>27.943179044978528</v>
      </c>
      <c r="E190" s="750">
        <f t="shared" si="73"/>
        <v>9.3229720609947648</v>
      </c>
      <c r="F190" s="433">
        <f t="shared" si="74"/>
        <v>0.28791230909792143</v>
      </c>
      <c r="G190" s="63"/>
      <c r="H190" s="694">
        <v>39.1</v>
      </c>
      <c r="I190" s="553"/>
      <c r="J190" s="260"/>
      <c r="K190" s="790">
        <v>1996</v>
      </c>
      <c r="L190" s="561"/>
      <c r="M190" s="561">
        <v>1.9232451100000001</v>
      </c>
      <c r="N190" s="561"/>
      <c r="O190" s="560">
        <f>$I148*SUMPRODUCT(L25:R25,L230:R230)*10^-6</f>
        <v>1.0824210720225407</v>
      </c>
      <c r="P190" s="751">
        <f>(M190)-(O190)</f>
        <v>0.84082403797745942</v>
      </c>
      <c r="Q190" s="751">
        <f>LN(M190)-LN(O190)</f>
        <v>0.57481365522751271</v>
      </c>
      <c r="R190" s="261"/>
      <c r="S190" s="1031"/>
      <c r="T190" s="1031"/>
      <c r="U190" s="207"/>
      <c r="V190" s="790">
        <v>1996</v>
      </c>
      <c r="W190" s="951">
        <v>23000</v>
      </c>
      <c r="X190" s="950"/>
      <c r="Y190" s="258"/>
      <c r="Z190" s="28"/>
      <c r="AA190" s="790">
        <v>1996</v>
      </c>
      <c r="AB190" s="256">
        <f t="shared" si="75"/>
        <v>24346.835317155525</v>
      </c>
      <c r="AC190" s="698"/>
      <c r="AD190" s="971">
        <f t="shared" ref="AD190:AD198" si="80">LN(W190)</f>
        <v>10.043249494911286</v>
      </c>
      <c r="AE190" s="970">
        <f t="shared" si="76"/>
        <v>10.100157153623115</v>
      </c>
      <c r="AF190" s="971">
        <f t="shared" ref="AF190:AF208" si="81">AE190+$E$283</f>
        <v>10.100141683078744</v>
      </c>
      <c r="AG190" s="971">
        <f t="shared" si="79"/>
        <v>-5.6892188167458002E-2</v>
      </c>
      <c r="AH190" s="892">
        <f t="shared" ref="AH190:AH207" si="82">EXP(AF190)</f>
        <v>24346.458661273024</v>
      </c>
      <c r="AI190" s="572"/>
      <c r="AJ190" s="572"/>
      <c r="AK190" s="572"/>
      <c r="AL190" s="572"/>
      <c r="AM190" s="572"/>
      <c r="AN190" s="572"/>
      <c r="AO190" s="572"/>
      <c r="AP190" s="571"/>
      <c r="AQ190" s="572"/>
      <c r="AR190" s="572"/>
      <c r="AS190" s="571"/>
      <c r="AT190" s="571"/>
      <c r="AU190" s="571"/>
      <c r="AV190" s="571"/>
      <c r="AW190" s="571"/>
      <c r="AX190" s="571"/>
      <c r="AY190" s="571"/>
      <c r="AZ190" s="571"/>
      <c r="BA190" s="571"/>
    </row>
    <row r="191" spans="1:53" s="23" customFormat="1" ht="13" outlineLevel="1">
      <c r="A191" s="790">
        <v>1997</v>
      </c>
      <c r="B191" s="696">
        <v>42.7</v>
      </c>
      <c r="C191" s="553">
        <v>64.314557646104191</v>
      </c>
      <c r="D191" s="413">
        <f t="shared" si="72"/>
        <v>42.985877309040283</v>
      </c>
      <c r="E191" s="750">
        <f t="shared" si="73"/>
        <v>21.328680337063908</v>
      </c>
      <c r="F191" s="433">
        <f t="shared" si="74"/>
        <v>0.40291438050610129</v>
      </c>
      <c r="G191" s="63"/>
      <c r="H191" s="694">
        <v>56</v>
      </c>
      <c r="I191" s="553"/>
      <c r="J191" s="260"/>
      <c r="K191" s="790">
        <v>1997</v>
      </c>
      <c r="L191" s="561"/>
      <c r="M191" s="561">
        <v>1.71628355</v>
      </c>
      <c r="N191" s="561"/>
      <c r="O191" s="560">
        <f>$I149*SUMPRODUCT(L26:R26,L231:R231)*10^-6</f>
        <v>1.972596146482837</v>
      </c>
      <c r="P191" s="751">
        <f>(M191)-(O191)</f>
        <v>-0.256312596482837</v>
      </c>
      <c r="Q191" s="751">
        <f>LN(M191)-LN(O191)</f>
        <v>-0.1391892896709559</v>
      </c>
      <c r="R191" s="261"/>
      <c r="S191" s="28"/>
      <c r="T191" s="28"/>
      <c r="U191" s="207"/>
      <c r="V191" s="790">
        <v>1997</v>
      </c>
      <c r="W191" s="951">
        <v>40002.5</v>
      </c>
      <c r="X191" s="950"/>
      <c r="Y191" s="950">
        <v>18263.018832270413</v>
      </c>
      <c r="Z191" s="950">
        <f>Y191*1.102</f>
        <v>20125.846753161997</v>
      </c>
      <c r="AA191" s="790">
        <v>1997</v>
      </c>
      <c r="AB191" s="256">
        <f t="shared" si="75"/>
        <v>38865.370487837768</v>
      </c>
      <c r="AC191" s="698"/>
      <c r="AD191" s="971">
        <f t="shared" si="80"/>
        <v>10.596697231143029</v>
      </c>
      <c r="AE191" s="970">
        <f t="shared" si="76"/>
        <v>10.567858914304791</v>
      </c>
      <c r="AF191" s="971">
        <f t="shared" si="81"/>
        <v>10.56784344376042</v>
      </c>
      <c r="AG191" s="971">
        <f t="shared" si="79"/>
        <v>2.8853787382608687E-2</v>
      </c>
      <c r="AH191" s="892">
        <f t="shared" si="82"/>
        <v>38864.769224050098</v>
      </c>
      <c r="AI191" s="28"/>
      <c r="AJ191" s="28"/>
      <c r="AK191" s="28"/>
      <c r="AL191" s="28"/>
      <c r="AM191" s="28"/>
      <c r="AN191" s="28"/>
      <c r="AO191" s="28"/>
      <c r="AQ191" s="28"/>
      <c r="AR191" s="28"/>
    </row>
    <row r="192" spans="1:53" s="23" customFormat="1" ht="13" outlineLevel="1">
      <c r="A192" s="790">
        <v>1998</v>
      </c>
      <c r="B192" s="696">
        <v>38.700000000000003</v>
      </c>
      <c r="C192" s="553">
        <v>61.960284524523502</v>
      </c>
      <c r="D192" s="413">
        <f t="shared" si="72"/>
        <v>32.17123345006798</v>
      </c>
      <c r="E192" s="750">
        <f t="shared" si="73"/>
        <v>29.789051074455521</v>
      </c>
      <c r="F192" s="433">
        <f t="shared" si="74"/>
        <v>0.65542092546530961</v>
      </c>
      <c r="G192" s="63"/>
      <c r="H192" s="694">
        <v>48.5</v>
      </c>
      <c r="I192" s="553"/>
      <c r="J192" s="207"/>
      <c r="K192" s="790">
        <v>1998</v>
      </c>
      <c r="L192" s="563"/>
      <c r="M192" s="563"/>
      <c r="N192" s="563"/>
      <c r="O192" s="560" t="e">
        <v>#N/A</v>
      </c>
      <c r="P192" s="566"/>
      <c r="Q192" s="1028"/>
      <c r="R192" s="262"/>
      <c r="S192" s="28"/>
      <c r="T192" s="28"/>
      <c r="U192" s="207"/>
      <c r="V192" s="790">
        <v>1998</v>
      </c>
      <c r="W192" s="951">
        <v>17655</v>
      </c>
      <c r="X192" s="246"/>
      <c r="Y192" s="950">
        <v>14658.391287488623</v>
      </c>
      <c r="Z192" s="950">
        <f t="shared" ref="Z192:Z208" si="83">Y192*1.102</f>
        <v>16153.547198812463</v>
      </c>
      <c r="AA192" s="790">
        <v>1998</v>
      </c>
      <c r="AB192" s="256">
        <f t="shared" si="75"/>
        <v>26544.66812259765</v>
      </c>
      <c r="AC192" s="698"/>
      <c r="AD192" s="971">
        <f>LN(W192)</f>
        <v>9.7787743083624861</v>
      </c>
      <c r="AE192" s="970">
        <f>LN(AB192)</f>
        <v>10.186584182494622</v>
      </c>
      <c r="AF192" s="971">
        <f>AE192+$E$283</f>
        <v>10.186568711950251</v>
      </c>
      <c r="AG192" s="971">
        <f t="shared" si="79"/>
        <v>-0.40779440358776498</v>
      </c>
      <c r="AH192" s="892">
        <f t="shared" si="82"/>
        <v>26544.257465308194</v>
      </c>
      <c r="AQ192" s="28"/>
      <c r="AR192" s="28"/>
    </row>
    <row r="193" spans="1:44" s="23" customFormat="1" ht="13" outlineLevel="1">
      <c r="A193" s="790">
        <v>1999</v>
      </c>
      <c r="B193" s="696">
        <v>25.4</v>
      </c>
      <c r="C193" s="553">
        <v>40.682461847008902</v>
      </c>
      <c r="D193" s="413">
        <f t="shared" si="72"/>
        <v>27.202618277303973</v>
      </c>
      <c r="E193" s="750">
        <f t="shared" si="73"/>
        <v>13.479843569704929</v>
      </c>
      <c r="F193" s="433">
        <f t="shared" si="74"/>
        <v>0.4024838578647878</v>
      </c>
      <c r="G193" s="63"/>
      <c r="H193" s="694">
        <v>37.700000000000003</v>
      </c>
      <c r="I193" s="553"/>
      <c r="J193" s="207"/>
      <c r="K193" s="790">
        <v>1999</v>
      </c>
      <c r="L193" s="564"/>
      <c r="M193" s="564"/>
      <c r="N193" s="564"/>
      <c r="O193" s="560" t="e">
        <v>#N/A</v>
      </c>
      <c r="P193" s="566"/>
      <c r="Q193" s="1028"/>
      <c r="R193" s="262"/>
      <c r="S193" s="28"/>
      <c r="T193" s="28"/>
      <c r="U193" s="207"/>
      <c r="V193" s="790">
        <v>1999</v>
      </c>
      <c r="W193" s="951">
        <v>20324</v>
      </c>
      <c r="X193" s="246"/>
      <c r="Y193" s="950">
        <v>19365</v>
      </c>
      <c r="Z193" s="950">
        <f t="shared" si="83"/>
        <v>21340.230000000003</v>
      </c>
      <c r="AA193" s="790">
        <v>1999</v>
      </c>
      <c r="AB193" s="256">
        <f t="shared" si="75"/>
        <v>14362.85027718454</v>
      </c>
      <c r="AC193" s="698"/>
      <c r="AD193" s="971">
        <f t="shared" si="80"/>
        <v>9.9195577327136224</v>
      </c>
      <c r="AE193" s="970">
        <f t="shared" si="76"/>
        <v>9.5724003101753414</v>
      </c>
      <c r="AF193" s="971">
        <f t="shared" si="81"/>
        <v>9.5723848396309705</v>
      </c>
      <c r="AG193" s="971">
        <f>AD193-AF193</f>
        <v>0.34717289308265187</v>
      </c>
      <c r="AH193" s="892">
        <f t="shared" si="82"/>
        <v>14362.628077790807</v>
      </c>
      <c r="AQ193" s="28"/>
      <c r="AR193" s="28"/>
    </row>
    <row r="194" spans="1:44" s="23" customFormat="1" ht="13" outlineLevel="1">
      <c r="A194" s="790">
        <v>2000</v>
      </c>
      <c r="B194" s="669">
        <v>19.5</v>
      </c>
      <c r="C194" s="412">
        <v>31.6858865624739</v>
      </c>
      <c r="D194" s="413">
        <f t="shared" si="72"/>
        <v>23.139809846619297</v>
      </c>
      <c r="E194" s="750">
        <f t="shared" ref="E194:E199" si="84">C194-D194</f>
        <v>8.5460767158546034</v>
      </c>
      <c r="F194" s="751">
        <f t="shared" si="74"/>
        <v>0.31431685868133874</v>
      </c>
      <c r="G194" s="63"/>
      <c r="H194" s="694">
        <v>24.6</v>
      </c>
      <c r="I194" s="412"/>
      <c r="J194" s="207"/>
      <c r="K194" s="790">
        <v>2000</v>
      </c>
      <c r="L194" s="564"/>
      <c r="M194" s="564"/>
      <c r="N194" s="564"/>
      <c r="O194" s="560" t="e">
        <v>#N/A</v>
      </c>
      <c r="P194" s="566"/>
      <c r="Q194" s="1028"/>
      <c r="R194" s="262"/>
      <c r="S194" s="28"/>
      <c r="T194" s="28"/>
      <c r="U194" s="207"/>
      <c r="V194" s="790">
        <v>2000</v>
      </c>
      <c r="W194" s="951">
        <v>7281</v>
      </c>
      <c r="X194" s="246"/>
      <c r="Y194" s="950">
        <v>5877.7101431790725</v>
      </c>
      <c r="Z194" s="950">
        <f t="shared" si="83"/>
        <v>6477.2365777833384</v>
      </c>
      <c r="AA194" s="790">
        <v>2000</v>
      </c>
      <c r="AB194" s="256">
        <f t="shared" si="75"/>
        <v>11148.063014007817</v>
      </c>
      <c r="AC194" s="723"/>
      <c r="AD194" s="971">
        <f t="shared" si="80"/>
        <v>8.8930234943947113</v>
      </c>
      <c r="AE194" s="970">
        <f t="shared" si="76"/>
        <v>9.3190210410802852</v>
      </c>
      <c r="AF194" s="971">
        <f t="shared" si="81"/>
        <v>9.3190055705359143</v>
      </c>
      <c r="AG194" s="971">
        <f t="shared" si="79"/>
        <v>-0.42598207614120298</v>
      </c>
      <c r="AH194" s="892">
        <f t="shared" si="82"/>
        <v>11147.890548738374</v>
      </c>
      <c r="AQ194" s="28"/>
      <c r="AR194" s="28"/>
    </row>
    <row r="195" spans="1:44" s="23" customFormat="1" ht="13" outlineLevel="1">
      <c r="A195" s="790">
        <v>2001</v>
      </c>
      <c r="B195" s="669">
        <v>16</v>
      </c>
      <c r="C195" s="412">
        <v>14.837206825147259</v>
      </c>
      <c r="D195" s="413">
        <f t="shared" si="72"/>
        <v>16.438315224642199</v>
      </c>
      <c r="E195" s="750">
        <f t="shared" si="84"/>
        <v>-1.6011083994949402</v>
      </c>
      <c r="F195" s="751">
        <f t="shared" si="74"/>
        <v>-0.10247690342961224</v>
      </c>
      <c r="G195" s="63"/>
      <c r="H195" s="694">
        <v>16.8</v>
      </c>
      <c r="I195" s="412"/>
      <c r="J195" s="207"/>
      <c r="K195" s="790">
        <v>2001</v>
      </c>
      <c r="L195" s="564"/>
      <c r="M195" s="564"/>
      <c r="N195" s="564"/>
      <c r="O195" s="560" t="e">
        <v>#N/A</v>
      </c>
      <c r="P195" s="567"/>
      <c r="Q195" s="567"/>
      <c r="R195" s="262"/>
      <c r="S195" s="28"/>
      <c r="T195" s="28"/>
      <c r="U195" s="207"/>
      <c r="V195" s="790">
        <v>2001</v>
      </c>
      <c r="W195" s="951">
        <v>6384</v>
      </c>
      <c r="X195" s="258"/>
      <c r="Y195" s="950">
        <v>5673.9825745202033</v>
      </c>
      <c r="Z195" s="950">
        <f t="shared" si="83"/>
        <v>6252.7287971212645</v>
      </c>
      <c r="AA195" s="790">
        <v>2001</v>
      </c>
      <c r="AB195" s="256">
        <f t="shared" si="75"/>
        <v>7972.0354017368836</v>
      </c>
      <c r="AC195" s="698"/>
      <c r="AD195" s="971">
        <f t="shared" si="80"/>
        <v>8.7615501391296444</v>
      </c>
      <c r="AE195" s="970">
        <f t="shared" si="76"/>
        <v>8.9836951220825956</v>
      </c>
      <c r="AF195" s="971">
        <f t="shared" si="81"/>
        <v>8.9836796515382247</v>
      </c>
      <c r="AG195" s="971">
        <f t="shared" si="79"/>
        <v>-0.22212951240858025</v>
      </c>
      <c r="AH195" s="892">
        <f t="shared" si="82"/>
        <v>7971.9120709634799</v>
      </c>
      <c r="AQ195" s="28"/>
      <c r="AR195" s="28"/>
    </row>
    <row r="196" spans="1:44" s="23" customFormat="1" ht="13" outlineLevel="1">
      <c r="A196" s="790">
        <v>2002</v>
      </c>
      <c r="B196" s="669">
        <v>21.5</v>
      </c>
      <c r="C196" s="412">
        <v>23.635735789869599</v>
      </c>
      <c r="D196" s="413">
        <f t="shared" si="72"/>
        <v>20.40954565401108</v>
      </c>
      <c r="E196" s="750">
        <f t="shared" si="84"/>
        <v>3.2261901358585199</v>
      </c>
      <c r="F196" s="751">
        <f t="shared" si="74"/>
        <v>0.14675707950407224</v>
      </c>
      <c r="G196" s="63"/>
      <c r="H196" s="694">
        <v>23</v>
      </c>
      <c r="I196" s="412"/>
      <c r="J196" s="207"/>
      <c r="K196" s="790">
        <v>2002</v>
      </c>
      <c r="L196" s="564"/>
      <c r="M196" s="564"/>
      <c r="N196" s="564"/>
      <c r="O196" s="560" t="e">
        <v>#N/A</v>
      </c>
      <c r="P196" s="567"/>
      <c r="Q196" s="568"/>
      <c r="R196" s="262"/>
      <c r="S196" s="28"/>
      <c r="T196" s="28"/>
      <c r="U196" s="207"/>
      <c r="V196" s="790">
        <v>2002</v>
      </c>
      <c r="W196" s="951">
        <v>10700</v>
      </c>
      <c r="X196" s="258"/>
      <c r="Y196" s="950">
        <v>5302.0143307800299</v>
      </c>
      <c r="Z196" s="950">
        <f t="shared" si="83"/>
        <v>5842.8197925195936</v>
      </c>
      <c r="AA196" s="790">
        <v>2002</v>
      </c>
      <c r="AB196" s="256">
        <f t="shared" si="75"/>
        <v>16299.690128346265</v>
      </c>
      <c r="AC196" s="698"/>
      <c r="AD196" s="971">
        <f t="shared" si="80"/>
        <v>9.2779990204499967</v>
      </c>
      <c r="AE196" s="970">
        <f t="shared" si="76"/>
        <v>9.6989013760832474</v>
      </c>
      <c r="AF196" s="971">
        <f t="shared" si="81"/>
        <v>9.6988859055388765</v>
      </c>
      <c r="AG196" s="971">
        <f t="shared" si="79"/>
        <v>-0.42088688508887984</v>
      </c>
      <c r="AH196" s="892">
        <f t="shared" si="82"/>
        <v>16299.437965217461</v>
      </c>
      <c r="AQ196" s="28"/>
      <c r="AR196" s="28"/>
    </row>
    <row r="197" spans="1:44" s="23" customFormat="1" ht="13" outlineLevel="1">
      <c r="A197" s="790">
        <v>2003</v>
      </c>
      <c r="B197" s="696">
        <v>25</v>
      </c>
      <c r="C197" s="412">
        <v>26.082470885631999</v>
      </c>
      <c r="D197" s="413">
        <f t="shared" si="72"/>
        <v>28.021119958899234</v>
      </c>
      <c r="E197" s="752">
        <f t="shared" si="84"/>
        <v>-1.9386490732672357</v>
      </c>
      <c r="F197" s="751">
        <f t="shared" si="74"/>
        <v>-7.1695034974311067E-2</v>
      </c>
      <c r="G197" s="63"/>
      <c r="H197" s="694">
        <v>28.6</v>
      </c>
      <c r="I197" s="412"/>
      <c r="J197" s="207"/>
      <c r="K197" s="790">
        <v>2003</v>
      </c>
      <c r="L197" s="564"/>
      <c r="M197" s="564"/>
      <c r="N197" s="564"/>
      <c r="O197" s="560" t="e">
        <v>#N/A</v>
      </c>
      <c r="P197" s="567"/>
      <c r="Q197" s="568"/>
      <c r="R197" s="262"/>
      <c r="S197" s="28"/>
      <c r="T197" s="28"/>
      <c r="U197" s="207"/>
      <c r="V197" s="790">
        <v>2003</v>
      </c>
      <c r="W197" s="951">
        <v>27100</v>
      </c>
      <c r="X197" s="258"/>
      <c r="Y197" s="950">
        <v>20911.0742802225</v>
      </c>
      <c r="Z197" s="950">
        <f t="shared" si="83"/>
        <v>23044.003856805197</v>
      </c>
      <c r="AA197" s="790">
        <v>2003</v>
      </c>
      <c r="AB197" s="256">
        <f t="shared" si="75"/>
        <v>18836.979936843883</v>
      </c>
      <c r="AC197" s="698"/>
      <c r="AD197" s="971">
        <f t="shared" si="80"/>
        <v>10.207289006867793</v>
      </c>
      <c r="AE197" s="970">
        <f t="shared" si="76"/>
        <v>9.8435772346886896</v>
      </c>
      <c r="AF197" s="971">
        <f t="shared" si="81"/>
        <v>9.8435617641443187</v>
      </c>
      <c r="AG197" s="971">
        <f t="shared" si="79"/>
        <v>0.36372724272347412</v>
      </c>
      <c r="AH197" s="892">
        <f t="shared" si="82"/>
        <v>18836.688520764132</v>
      </c>
      <c r="AQ197" s="28"/>
      <c r="AR197" s="28"/>
    </row>
    <row r="198" spans="1:44" s="23" customFormat="1" ht="13" outlineLevel="1">
      <c r="A198" s="790">
        <v>2004</v>
      </c>
      <c r="B198" s="669">
        <v>28</v>
      </c>
      <c r="C198" s="412">
        <v>30.361830115084299</v>
      </c>
      <c r="D198" s="413">
        <f t="shared" si="72"/>
        <v>30.02824767002884</v>
      </c>
      <c r="E198" s="752">
        <f t="shared" si="84"/>
        <v>0.33358244505545898</v>
      </c>
      <c r="F198" s="751">
        <f t="shared" si="74"/>
        <v>1.1047703534867281E-2</v>
      </c>
      <c r="G198" s="63"/>
      <c r="H198" s="694">
        <v>34.799999999999997</v>
      </c>
      <c r="I198" s="412"/>
      <c r="J198" s="207"/>
      <c r="K198" s="790">
        <v>2004</v>
      </c>
      <c r="L198" s="564"/>
      <c r="M198" s="564"/>
      <c r="N198" s="564"/>
      <c r="O198" s="560" t="e">
        <v>#N/A</v>
      </c>
      <c r="P198" s="567"/>
      <c r="Q198" s="568"/>
      <c r="R198" s="262"/>
      <c r="S198" s="28"/>
      <c r="T198" s="28"/>
      <c r="U198" s="207"/>
      <c r="V198" s="790">
        <v>2004</v>
      </c>
      <c r="W198" s="951">
        <v>19098</v>
      </c>
      <c r="X198" s="257"/>
      <c r="Y198" s="953">
        <v>18033</v>
      </c>
      <c r="Z198" s="950">
        <f t="shared" si="83"/>
        <v>19872.366000000002</v>
      </c>
      <c r="AA198" s="790">
        <v>2004</v>
      </c>
      <c r="AB198" s="256">
        <f t="shared" si="75"/>
        <v>18272.517396309686</v>
      </c>
      <c r="AC198" s="698"/>
      <c r="AD198" s="971">
        <f t="shared" si="80"/>
        <v>9.8573388965101483</v>
      </c>
      <c r="AE198" s="970">
        <f t="shared" si="76"/>
        <v>9.8131534284027833</v>
      </c>
      <c r="AF198" s="971">
        <f t="shared" si="81"/>
        <v>9.8131379578584124</v>
      </c>
      <c r="AG198" s="971">
        <f t="shared" si="79"/>
        <v>4.420093865173591E-2</v>
      </c>
      <c r="AH198" s="892">
        <f t="shared" si="82"/>
        <v>18272.234712705176</v>
      </c>
      <c r="AQ198" s="28"/>
      <c r="AR198" s="28"/>
    </row>
    <row r="199" spans="1:44" s="23" customFormat="1" ht="13" outlineLevel="1">
      <c r="A199" s="790">
        <v>2005</v>
      </c>
      <c r="B199" s="669">
        <v>29.9</v>
      </c>
      <c r="C199" s="412">
        <v>31.701292066734002</v>
      </c>
      <c r="D199" s="413">
        <f t="shared" si="72"/>
        <v>26.062858765574546</v>
      </c>
      <c r="E199" s="753">
        <f t="shared" si="84"/>
        <v>5.6384333011594556</v>
      </c>
      <c r="F199" s="754">
        <f>LN(C199)-LN(D199)</f>
        <v>0.19584617420569739</v>
      </c>
      <c r="G199" s="63"/>
      <c r="H199" s="694">
        <v>33.299999999999997</v>
      </c>
      <c r="I199" s="412"/>
      <c r="J199" s="207"/>
      <c r="K199" s="790">
        <v>2005</v>
      </c>
      <c r="L199" s="564"/>
      <c r="M199" s="564"/>
      <c r="N199" s="564"/>
      <c r="O199" s="560" t="e">
        <v>#N/A</v>
      </c>
      <c r="P199" s="567"/>
      <c r="Q199" s="568"/>
      <c r="R199" s="262"/>
      <c r="S199" s="28"/>
      <c r="T199" s="28"/>
      <c r="U199" s="207"/>
      <c r="V199" s="790">
        <v>2005</v>
      </c>
      <c r="W199" s="1019">
        <v>11325</v>
      </c>
      <c r="X199" s="697"/>
      <c r="Y199" s="1019">
        <v>10684</v>
      </c>
      <c r="Z199" s="950">
        <f t="shared" si="83"/>
        <v>11773.768000000002</v>
      </c>
      <c r="AA199" s="790">
        <v>2005</v>
      </c>
      <c r="AB199" s="256">
        <f t="shared" si="75"/>
        <v>14266.367014575566</v>
      </c>
      <c r="AC199" s="698"/>
      <c r="AD199" s="971">
        <f>LN(W199)</f>
        <v>9.3347679503512353</v>
      </c>
      <c r="AE199" s="970">
        <f>LN(AB199)</f>
        <v>9.5656600890299526</v>
      </c>
      <c r="AF199" s="971">
        <f t="shared" si="81"/>
        <v>9.5656446184855817</v>
      </c>
      <c r="AG199" s="971">
        <f t="shared" si="79"/>
        <v>-0.23087666813434637</v>
      </c>
      <c r="AH199" s="892">
        <f t="shared" si="82"/>
        <v>14266.146307818875</v>
      </c>
      <c r="AI199" s="27"/>
      <c r="AJ199" s="571"/>
      <c r="AK199" s="571"/>
      <c r="AQ199" s="28"/>
      <c r="AR199" s="28"/>
    </row>
    <row r="200" spans="1:44" s="23" customFormat="1" ht="13" outlineLevel="1">
      <c r="A200" s="790">
        <v>2006</v>
      </c>
      <c r="B200" s="810" t="s">
        <v>408</v>
      </c>
      <c r="C200" s="412">
        <v>21.684527798679799</v>
      </c>
      <c r="D200" s="413">
        <f t="shared" si="72"/>
        <v>22.974259856628944</v>
      </c>
      <c r="E200" s="753">
        <f>C200-D200</f>
        <v>-1.2897320579491449</v>
      </c>
      <c r="F200" s="754">
        <f>LN(C200)-LN(D200)</f>
        <v>-5.7775450991220278E-2</v>
      </c>
      <c r="G200" s="63"/>
      <c r="H200" s="694">
        <v>22.4</v>
      </c>
      <c r="I200" s="412"/>
      <c r="J200" s="207"/>
      <c r="K200" s="790">
        <v>2006</v>
      </c>
      <c r="L200" s="564"/>
      <c r="M200" s="564"/>
      <c r="N200" s="564"/>
      <c r="O200" s="560" t="e">
        <v>#N/A</v>
      </c>
      <c r="P200" s="567"/>
      <c r="Q200" s="568"/>
      <c r="R200" s="262"/>
      <c r="S200" s="28"/>
      <c r="T200" s="28"/>
      <c r="U200" s="207"/>
      <c r="V200" s="790">
        <v>2006</v>
      </c>
      <c r="W200" s="951">
        <v>14000</v>
      </c>
      <c r="X200" s="880"/>
      <c r="Y200" s="951">
        <v>13100</v>
      </c>
      <c r="Z200" s="950">
        <f t="shared" si="83"/>
        <v>14436.2</v>
      </c>
      <c r="AA200" s="790">
        <v>2006</v>
      </c>
      <c r="AB200" s="256">
        <f t="shared" si="75"/>
        <v>13348.299458093634</v>
      </c>
      <c r="AC200" s="698"/>
      <c r="AD200" s="971">
        <f>LN(W200)</f>
        <v>9.5468126085973957</v>
      </c>
      <c r="AE200" s="970">
        <f>LN(AB200)</f>
        <v>9.4991442742984873</v>
      </c>
      <c r="AF200" s="971">
        <f t="shared" si="81"/>
        <v>9.4991288037541164</v>
      </c>
      <c r="AG200" s="971">
        <f t="shared" si="79"/>
        <v>4.7683804843279276E-2</v>
      </c>
      <c r="AH200" s="892">
        <f t="shared" si="82"/>
        <v>13348.092954231966</v>
      </c>
      <c r="AI200" s="27"/>
      <c r="AJ200" s="571"/>
      <c r="AK200" s="571"/>
      <c r="AQ200" s="28"/>
      <c r="AR200" s="28"/>
    </row>
    <row r="201" spans="1:44" s="23" customFormat="1" ht="13" outlineLevel="1">
      <c r="A201" s="797">
        <v>2007</v>
      </c>
      <c r="B201" s="810" t="s">
        <v>408</v>
      </c>
      <c r="C201" s="264">
        <v>18.3</v>
      </c>
      <c r="D201" s="413">
        <f t="shared" si="72"/>
        <v>25.22701993763166</v>
      </c>
      <c r="E201" s="753">
        <f>C201-D201</f>
        <v>-6.927019937631659</v>
      </c>
      <c r="F201" s="754">
        <f>LN(C201)-LN(D201)</f>
        <v>-0.32101458000026106</v>
      </c>
      <c r="G201" s="259"/>
      <c r="H201" s="767"/>
      <c r="J201" s="207"/>
      <c r="K201" s="790">
        <v>2007</v>
      </c>
      <c r="L201" s="564"/>
      <c r="M201" s="564"/>
      <c r="N201" s="564"/>
      <c r="O201" s="560" t="e">
        <v>#N/A</v>
      </c>
      <c r="P201" s="567"/>
      <c r="Q201" s="568"/>
      <c r="R201" s="262"/>
      <c r="S201" s="28"/>
      <c r="T201" s="28"/>
      <c r="U201" s="207"/>
      <c r="V201" s="797">
        <v>2007</v>
      </c>
      <c r="W201" s="951">
        <v>25400</v>
      </c>
      <c r="X201" s="806"/>
      <c r="Y201" s="951">
        <v>17600</v>
      </c>
      <c r="Z201" s="950">
        <f t="shared" si="83"/>
        <v>19395.2</v>
      </c>
      <c r="AA201" s="797">
        <v>2007</v>
      </c>
      <c r="AB201" s="256">
        <f t="shared" si="75"/>
        <v>18555.942954110134</v>
      </c>
      <c r="AC201" s="698"/>
      <c r="AD201" s="972">
        <f>LN(W201)</f>
        <v>10.142504453006628</v>
      </c>
      <c r="AE201" s="970">
        <f>LN(AB201)</f>
        <v>9.8285453916111489</v>
      </c>
      <c r="AF201" s="971">
        <f t="shared" si="81"/>
        <v>9.828529921066778</v>
      </c>
      <c r="AG201" s="971">
        <f t="shared" si="79"/>
        <v>0.31397453193985037</v>
      </c>
      <c r="AH201" s="892">
        <f t="shared" si="82"/>
        <v>18555.655885791861</v>
      </c>
      <c r="AJ201" s="571"/>
      <c r="AK201" s="571"/>
      <c r="AQ201" s="28"/>
      <c r="AR201" s="28"/>
    </row>
    <row r="202" spans="1:44" s="23" customFormat="1" ht="13" outlineLevel="1">
      <c r="A202" s="790">
        <v>2008</v>
      </c>
      <c r="B202" s="810" t="s">
        <v>408</v>
      </c>
      <c r="C202" s="719">
        <v>33.220100000000002</v>
      </c>
      <c r="D202" s="413">
        <f t="shared" si="72"/>
        <v>38.78044550450371</v>
      </c>
      <c r="E202" s="753">
        <f>C202-D202</f>
        <v>-5.560345504503708</v>
      </c>
      <c r="F202" s="754">
        <f>LN(C202)-LN(D202)</f>
        <v>-0.15476102332958863</v>
      </c>
      <c r="G202" s="259"/>
      <c r="H202" s="767"/>
      <c r="J202" s="207"/>
      <c r="K202" s="790">
        <v>2008</v>
      </c>
      <c r="L202" s="564"/>
      <c r="M202" s="564"/>
      <c r="N202" s="564"/>
      <c r="O202" s="560" t="e">
        <v>#N/A</v>
      </c>
      <c r="P202" s="567"/>
      <c r="Q202" s="568"/>
      <c r="R202" s="262"/>
      <c r="S202" s="28"/>
      <c r="T202" s="28"/>
      <c r="U202" s="207"/>
      <c r="V202" s="790">
        <v>2008</v>
      </c>
      <c r="W202" s="951">
        <v>26600</v>
      </c>
      <c r="X202" s="806"/>
      <c r="Y202" s="951">
        <v>22700</v>
      </c>
      <c r="Z202" s="950">
        <f t="shared" si="83"/>
        <v>25015.4</v>
      </c>
      <c r="AA202" s="790">
        <v>2008</v>
      </c>
      <c r="AB202" s="256">
        <f t="shared" si="75"/>
        <v>24163.783974620586</v>
      </c>
      <c r="AC202" s="698"/>
      <c r="AD202" s="972">
        <f>LN(W202)</f>
        <v>10.188666494769791</v>
      </c>
      <c r="AE202" s="970">
        <f>LN(AB202)</f>
        <v>10.092610261250973</v>
      </c>
      <c r="AF202" s="971">
        <f t="shared" si="81"/>
        <v>10.092594790706602</v>
      </c>
      <c r="AG202" s="971">
        <f t="shared" si="79"/>
        <v>9.6071704063188434E-2</v>
      </c>
      <c r="AH202" s="892">
        <f t="shared" si="82"/>
        <v>24163.410150620064</v>
      </c>
      <c r="AJ202" s="571"/>
      <c r="AK202" s="571"/>
      <c r="AQ202" s="28"/>
      <c r="AR202" s="28"/>
    </row>
    <row r="203" spans="1:44" s="23" customFormat="1" ht="13" outlineLevel="1">
      <c r="A203" s="797">
        <v>2009</v>
      </c>
      <c r="B203" s="810" t="s">
        <v>408</v>
      </c>
      <c r="C203" s="719">
        <v>29.79</v>
      </c>
      <c r="D203" s="413">
        <f t="shared" si="72"/>
        <v>40.503753409271177</v>
      </c>
      <c r="E203" s="753">
        <f t="shared" ref="E203:E204" si="85">C203-D203</f>
        <v>-10.713753409271177</v>
      </c>
      <c r="F203" s="754">
        <f t="shared" ref="F203:F204" si="86">LN(C203)-LN(D203)</f>
        <v>-0.30722187986520355</v>
      </c>
      <c r="G203" s="259"/>
      <c r="H203" s="767"/>
      <c r="J203" s="207"/>
      <c r="K203" s="790">
        <v>2009</v>
      </c>
      <c r="L203" s="564"/>
      <c r="M203" s="564"/>
      <c r="N203" s="564"/>
      <c r="O203" s="560" t="e">
        <v>#N/A</v>
      </c>
      <c r="P203" s="567"/>
      <c r="Q203" s="568"/>
      <c r="R203" s="262"/>
      <c r="S203" s="28"/>
      <c r="T203" s="28"/>
      <c r="U203" s="207"/>
      <c r="V203" s="790">
        <v>2009</v>
      </c>
      <c r="W203" s="951">
        <v>23900</v>
      </c>
      <c r="X203" s="806"/>
      <c r="Y203" s="951">
        <v>13900</v>
      </c>
      <c r="Z203" s="950">
        <f t="shared" si="83"/>
        <v>15317.800000000001</v>
      </c>
      <c r="AA203" s="797">
        <v>2009</v>
      </c>
      <c r="AB203" s="256">
        <f t="shared" si="75"/>
        <v>22157.00453088541</v>
      </c>
      <c r="AC203" s="698"/>
      <c r="AD203" s="972">
        <f>LN(W203)</f>
        <v>10.081633737919603</v>
      </c>
      <c r="AE203" s="970">
        <f t="shared" ref="AE203:AE204" si="87">LN(AB203)</f>
        <v>10.005908957125277</v>
      </c>
      <c r="AF203" s="971">
        <f t="shared" si="81"/>
        <v>10.005893486580906</v>
      </c>
      <c r="AG203" s="971">
        <f t="shared" si="79"/>
        <v>7.5740251338697107E-2</v>
      </c>
      <c r="AH203" s="892">
        <f t="shared" si="82"/>
        <v>22156.661752615175</v>
      </c>
      <c r="AJ203" s="806"/>
      <c r="AK203" s="571"/>
      <c r="AQ203" s="28"/>
      <c r="AR203" s="28"/>
    </row>
    <row r="204" spans="1:44" s="23" customFormat="1" ht="13" outlineLevel="1">
      <c r="A204" s="790">
        <v>2010</v>
      </c>
      <c r="B204" s="810" t="s">
        <v>408</v>
      </c>
      <c r="C204" s="839">
        <v>32.700000000000003</v>
      </c>
      <c r="D204" s="413">
        <f t="shared" si="72"/>
        <v>47.37115229958831</v>
      </c>
      <c r="E204" s="753">
        <f t="shared" si="85"/>
        <v>-14.671152299588307</v>
      </c>
      <c r="F204" s="754">
        <f t="shared" si="86"/>
        <v>-0.37063836425038366</v>
      </c>
      <c r="G204" s="259"/>
      <c r="H204" s="767"/>
      <c r="J204" s="207"/>
      <c r="K204" s="790">
        <v>2010</v>
      </c>
      <c r="L204" s="564"/>
      <c r="M204" s="564"/>
      <c r="N204" s="564"/>
      <c r="O204" s="560" t="e">
        <v>#N/A</v>
      </c>
      <c r="P204" s="253"/>
      <c r="Q204" s="568"/>
      <c r="R204" s="262"/>
      <c r="S204" s="28"/>
      <c r="T204" s="28"/>
      <c r="U204" s="207"/>
      <c r="V204" s="797">
        <v>2010</v>
      </c>
      <c r="W204" s="951">
        <v>23300</v>
      </c>
      <c r="X204" s="806"/>
      <c r="Y204" s="951">
        <v>19500</v>
      </c>
      <c r="Z204" s="950">
        <f t="shared" si="83"/>
        <v>21489</v>
      </c>
      <c r="AA204" s="790">
        <v>2010</v>
      </c>
      <c r="AB204" s="256">
        <f t="shared" si="75"/>
        <v>23529.038819492427</v>
      </c>
      <c r="AC204" s="698"/>
      <c r="AD204" s="972">
        <f t="shared" ref="AD204" si="88">LN(W204)</f>
        <v>10.056208639553791</v>
      </c>
      <c r="AE204" s="970">
        <f t="shared" si="87"/>
        <v>10.065990631736716</v>
      </c>
      <c r="AF204" s="971">
        <f t="shared" si="81"/>
        <v>10.065975161192345</v>
      </c>
      <c r="AG204" s="971">
        <f t="shared" si="79"/>
        <v>-9.7665216385536269E-3</v>
      </c>
      <c r="AH204" s="892">
        <f t="shared" si="82"/>
        <v>23528.674815269038</v>
      </c>
      <c r="AJ204" s="806"/>
      <c r="AK204" s="571"/>
      <c r="AQ204" s="28"/>
      <c r="AR204" s="28"/>
    </row>
    <row r="205" spans="1:44" s="23" customFormat="1" ht="13" outlineLevel="1">
      <c r="A205" s="790">
        <v>2011</v>
      </c>
      <c r="B205" s="810" t="s">
        <v>408</v>
      </c>
      <c r="C205" s="719">
        <v>26.196999999999999</v>
      </c>
      <c r="D205" s="413">
        <f t="shared" si="72"/>
        <v>34.883771460415495</v>
      </c>
      <c r="E205" s="753">
        <f>C205-D205</f>
        <v>-8.6867714604154962</v>
      </c>
      <c r="F205" s="754">
        <f>LN(C205)-LN(D205)</f>
        <v>-0.28637681953340621</v>
      </c>
      <c r="G205" s="259"/>
      <c r="H205" s="767"/>
      <c r="J205" s="207"/>
      <c r="K205" s="790">
        <v>2011</v>
      </c>
      <c r="L205" s="263"/>
      <c r="M205" s="564"/>
      <c r="N205" s="263"/>
      <c r="O205" s="560" t="e">
        <v>#N/A</v>
      </c>
      <c r="P205" s="253"/>
      <c r="Q205" s="568"/>
      <c r="R205" s="262"/>
      <c r="S205" s="28"/>
      <c r="T205" s="28"/>
      <c r="U205" s="207"/>
      <c r="V205" s="797">
        <v>2011</v>
      </c>
      <c r="W205" s="951">
        <v>22300</v>
      </c>
      <c r="X205" s="806"/>
      <c r="Y205" s="951">
        <v>21700</v>
      </c>
      <c r="Z205" s="950">
        <f t="shared" si="83"/>
        <v>23913.4</v>
      </c>
      <c r="AA205" s="797">
        <v>2011</v>
      </c>
      <c r="AB205" s="256">
        <f t="shared" si="75"/>
        <v>19877.645074134027</v>
      </c>
      <c r="AC205" s="698"/>
      <c r="AD205" s="972">
        <f>LN(W205)</f>
        <v>10.012341957448211</v>
      </c>
      <c r="AE205" s="970">
        <f t="shared" ref="AE205" si="89">LN(AB205)</f>
        <v>9.8973510161584652</v>
      </c>
      <c r="AF205" s="971">
        <f t="shared" si="81"/>
        <v>9.8973355456140943</v>
      </c>
      <c r="AG205" s="971">
        <f t="shared" si="79"/>
        <v>0.11500641183411631</v>
      </c>
      <c r="AH205" s="892">
        <f t="shared" si="82"/>
        <v>19877.337558522657</v>
      </c>
      <c r="AJ205" s="571"/>
      <c r="AK205" s="571"/>
      <c r="AQ205" s="28"/>
      <c r="AR205" s="28"/>
    </row>
    <row r="206" spans="1:44" s="23" customFormat="1" ht="13" outlineLevel="1">
      <c r="A206" s="797">
        <v>2012</v>
      </c>
      <c r="B206" s="810" t="s">
        <v>408</v>
      </c>
      <c r="C206" s="719">
        <v>39.28</v>
      </c>
      <c r="D206" s="413">
        <f t="shared" si="72"/>
        <v>36.267774829172758</v>
      </c>
      <c r="E206" s="753">
        <f>C206-D206</f>
        <v>3.0122251708272429</v>
      </c>
      <c r="F206" s="754">
        <f>LN(C206)-LN(D206)</f>
        <v>7.9785882247901618E-2</v>
      </c>
      <c r="G206" s="259"/>
      <c r="H206" s="767"/>
      <c r="J206" s="207"/>
      <c r="K206" s="790">
        <v>2012</v>
      </c>
      <c r="L206" s="263"/>
      <c r="M206" s="564"/>
      <c r="N206" s="263"/>
      <c r="O206" s="560" t="e">
        <v>#N/A</v>
      </c>
      <c r="P206" s="253"/>
      <c r="Q206" s="568"/>
      <c r="R206" s="262"/>
      <c r="S206" s="28"/>
      <c r="T206" s="28"/>
      <c r="U206" s="207"/>
      <c r="V206" s="797">
        <v>2012</v>
      </c>
      <c r="W206" s="951">
        <v>27200</v>
      </c>
      <c r="X206" s="806"/>
      <c r="Y206" s="951">
        <v>25700</v>
      </c>
      <c r="Z206" s="950">
        <f t="shared" si="83"/>
        <v>28321.4</v>
      </c>
      <c r="AA206" s="790">
        <v>2012</v>
      </c>
      <c r="AB206" s="256">
        <f t="shared" si="75"/>
        <v>21654.518799205121</v>
      </c>
      <c r="AC206" s="698"/>
      <c r="AD206" s="972">
        <f>LN(W206)</f>
        <v>10.210972252284089</v>
      </c>
      <c r="AE206" s="970">
        <f t="shared" ref="AE206" si="90">LN(AB206)</f>
        <v>9.9829694321690958</v>
      </c>
      <c r="AF206" s="971">
        <f t="shared" si="81"/>
        <v>9.9829539616247249</v>
      </c>
      <c r="AG206" s="971">
        <f t="shared" si="79"/>
        <v>0.22801829065936374</v>
      </c>
      <c r="AH206" s="892">
        <f t="shared" si="82"/>
        <v>21654.183794602548</v>
      </c>
      <c r="AJ206" s="571"/>
      <c r="AK206" s="571"/>
      <c r="AQ206" s="28"/>
      <c r="AR206" s="28"/>
    </row>
    <row r="207" spans="1:44" s="23" customFormat="1" ht="13" outlineLevel="1">
      <c r="A207" s="790">
        <v>2013</v>
      </c>
      <c r="B207" s="810" t="s">
        <v>408</v>
      </c>
      <c r="C207" s="719">
        <v>28.71</v>
      </c>
      <c r="D207" s="413">
        <f t="shared" si="72"/>
        <v>33.747831667896776</v>
      </c>
      <c r="E207" s="753">
        <f>C207-D207</f>
        <v>-5.0378316678967749</v>
      </c>
      <c r="F207" s="754">
        <f>LN(C207)-LN(D207)</f>
        <v>-0.16167067424451487</v>
      </c>
      <c r="G207" s="259"/>
      <c r="H207" s="767"/>
      <c r="J207" s="207"/>
      <c r="K207" s="790">
        <f>A207</f>
        <v>2013</v>
      </c>
      <c r="L207" s="263"/>
      <c r="M207" s="564"/>
      <c r="N207" s="263"/>
      <c r="O207" s="560" t="e">
        <v>#N/A</v>
      </c>
      <c r="P207" s="253"/>
      <c r="Q207" s="568"/>
      <c r="R207" s="262"/>
      <c r="S207" s="28"/>
      <c r="T207" s="28"/>
      <c r="U207" s="207"/>
      <c r="V207" s="797">
        <f>A207</f>
        <v>2013</v>
      </c>
      <c r="W207" s="951">
        <v>21900</v>
      </c>
      <c r="X207" s="806"/>
      <c r="Y207" s="951">
        <v>20600</v>
      </c>
      <c r="Z207" s="950">
        <f t="shared" si="83"/>
        <v>22701.200000000001</v>
      </c>
      <c r="AA207" s="885">
        <f>A207</f>
        <v>2013</v>
      </c>
      <c r="AB207" s="256">
        <f t="shared" si="75"/>
        <v>21331.978206623226</v>
      </c>
      <c r="AC207" s="698"/>
      <c r="AD207" s="972">
        <f>LN(W207)</f>
        <v>9.9942419158045919</v>
      </c>
      <c r="AE207" s="970">
        <f t="shared" ref="AE207" si="91">LN(AB207)</f>
        <v>9.9679625500915829</v>
      </c>
      <c r="AF207" s="971">
        <f t="shared" si="81"/>
        <v>9.967947079547212</v>
      </c>
      <c r="AG207" s="971">
        <f t="shared" si="79"/>
        <v>2.6294836257379828E-2</v>
      </c>
      <c r="AH207" s="892">
        <f t="shared" si="82"/>
        <v>21331.648191860622</v>
      </c>
      <c r="AJ207" s="571"/>
      <c r="AK207" s="571"/>
      <c r="AQ207" s="28"/>
      <c r="AR207" s="28"/>
    </row>
    <row r="208" spans="1:44" s="23" customFormat="1" ht="13" outlineLevel="1">
      <c r="A208" s="790">
        <v>2014</v>
      </c>
      <c r="B208" s="810" t="s">
        <v>408</v>
      </c>
      <c r="C208" s="945">
        <v>36.667000000000002</v>
      </c>
      <c r="D208" s="413">
        <f>(1-I166)*SUMPRODUCT(B44:H44,L249:R249)/$E$279</f>
        <v>45.267622668982987</v>
      </c>
      <c r="E208" s="753">
        <f>C208-D208</f>
        <v>-8.6006226689829859</v>
      </c>
      <c r="F208" s="754">
        <f>LN(C208)-LN(D208)</f>
        <v>-0.21071487758564933</v>
      </c>
      <c r="G208" s="259"/>
      <c r="H208" s="767"/>
      <c r="J208" s="207"/>
      <c r="K208" s="790">
        <f>A208</f>
        <v>2014</v>
      </c>
      <c r="L208" s="263"/>
      <c r="M208" s="564"/>
      <c r="N208" s="263"/>
      <c r="O208" s="560" t="e">
        <v>#N/A</v>
      </c>
      <c r="P208" s="253"/>
      <c r="Q208" s="944"/>
      <c r="R208" s="262"/>
      <c r="S208" s="28"/>
      <c r="T208" s="28"/>
      <c r="U208" s="207"/>
      <c r="V208" s="885">
        <f>A208</f>
        <v>2014</v>
      </c>
      <c r="W208" s="951">
        <v>21400</v>
      </c>
      <c r="X208" s="806"/>
      <c r="Y208" s="951">
        <v>20700</v>
      </c>
      <c r="Z208" s="950">
        <f t="shared" si="83"/>
        <v>22811.4</v>
      </c>
      <c r="AA208" s="885">
        <f>A208</f>
        <v>2014</v>
      </c>
      <c r="AB208" s="256">
        <f t="shared" si="75"/>
        <v>20347.073579846852</v>
      </c>
      <c r="AC208" s="698"/>
      <c r="AD208" s="972">
        <f>LN(W208)</f>
        <v>9.9711462010099421</v>
      </c>
      <c r="AE208" s="970">
        <f>LN(AB208)</f>
        <v>9.9206923760997618</v>
      </c>
      <c r="AF208" s="971">
        <f t="shared" si="81"/>
        <v>9.9206769055553909</v>
      </c>
      <c r="AG208" s="971">
        <f t="shared" ref="AG208" si="92">AD208-AF208</f>
        <v>5.0469295454551144E-2</v>
      </c>
      <c r="AH208" s="892">
        <f t="shared" ref="AH208" si="93">EXP(AF208)</f>
        <v>20346.758801977103</v>
      </c>
      <c r="AJ208" s="571"/>
      <c r="AK208" s="571"/>
      <c r="AQ208" s="28"/>
      <c r="AR208" s="28"/>
    </row>
    <row r="209" spans="1:44" s="23" customFormat="1" ht="13" outlineLevel="1">
      <c r="A209" s="200"/>
      <c r="B209" s="265"/>
      <c r="C209" s="265"/>
      <c r="D209" s="245"/>
      <c r="E209" s="240"/>
      <c r="F209" s="251"/>
      <c r="G209" s="259"/>
      <c r="H209" s="201"/>
      <c r="J209" s="207"/>
      <c r="K209" s="193"/>
      <c r="L209" s="263"/>
      <c r="M209" s="263"/>
      <c r="N209" s="263"/>
      <c r="O209" s="266" t="s">
        <v>169</v>
      </c>
      <c r="P209" s="756">
        <f>SUM(P174:P207)</f>
        <v>0.72711248871903189</v>
      </c>
      <c r="Q209" s="756">
        <f>SUM(Q174:Q207)</f>
        <v>0.33195548042976197</v>
      </c>
      <c r="R209" s="262"/>
      <c r="S209" s="28"/>
      <c r="T209" s="28"/>
      <c r="U209" s="207"/>
      <c r="V209" s="200"/>
      <c r="W209" s="572"/>
      <c r="X209" s="572"/>
      <c r="Y209" s="572"/>
      <c r="Z209" s="28"/>
      <c r="AA209" s="28"/>
      <c r="AB209" s="28"/>
      <c r="AC209" s="28"/>
      <c r="AD209" s="28"/>
      <c r="AE209" s="28"/>
      <c r="AF209" s="28"/>
      <c r="AG209" s="28"/>
      <c r="AH209" s="28"/>
      <c r="AJ209" s="580"/>
      <c r="AK209" s="571"/>
      <c r="AQ209" s="28"/>
      <c r="AR209" s="28"/>
    </row>
    <row r="210" spans="1:44" s="23" customFormat="1" ht="13">
      <c r="A210" s="59"/>
      <c r="B210" s="162"/>
      <c r="C210" s="162"/>
      <c r="D210" s="162"/>
      <c r="E210" s="162"/>
      <c r="F210" s="267"/>
      <c r="G210" s="259"/>
      <c r="H210" s="201"/>
      <c r="J210" s="207"/>
      <c r="K210" s="268"/>
      <c r="L210" s="269"/>
      <c r="M210" s="270"/>
      <c r="N210" s="271"/>
      <c r="O210" s="272"/>
      <c r="P210" s="270"/>
      <c r="Q210" s="269"/>
      <c r="R210" s="273"/>
      <c r="S210" s="261"/>
      <c r="T210" s="261"/>
      <c r="U210" s="207"/>
      <c r="V210" s="27"/>
      <c r="W210" s="27"/>
      <c r="X210" s="27"/>
      <c r="Y210" s="27"/>
      <c r="Z210" s="30"/>
      <c r="AA210" s="267"/>
      <c r="AB210" s="259"/>
      <c r="AC210" s="202"/>
      <c r="AD210" s="27"/>
      <c r="AJ210" s="580"/>
      <c r="AK210" s="571"/>
      <c r="AQ210" s="28"/>
      <c r="AR210" s="28"/>
    </row>
    <row r="211" spans="1:44" s="23" customFormat="1" ht="15">
      <c r="A211" s="274" t="s">
        <v>79</v>
      </c>
      <c r="B211" s="39"/>
      <c r="C211" s="39"/>
      <c r="D211" s="39"/>
      <c r="E211" s="39"/>
      <c r="F211" s="39"/>
      <c r="G211" s="39"/>
      <c r="H211" s="39"/>
      <c r="I211" s="50"/>
      <c r="J211" s="139"/>
      <c r="K211" s="143" t="s">
        <v>80</v>
      </c>
      <c r="L211" s="100"/>
      <c r="M211" s="100"/>
      <c r="N211" s="100"/>
      <c r="O211" s="100"/>
      <c r="P211" s="100"/>
      <c r="Q211" s="100"/>
      <c r="R211" s="100"/>
      <c r="S211" s="100"/>
      <c r="T211" s="275"/>
      <c r="U211" s="276"/>
      <c r="V211" s="274" t="s">
        <v>335</v>
      </c>
      <c r="W211" s="100"/>
      <c r="X211" s="100"/>
      <c r="Y211" s="100"/>
      <c r="Z211" s="100"/>
      <c r="AA211" s="100"/>
      <c r="AB211" s="100"/>
      <c r="AC211" s="100"/>
      <c r="AD211" s="173"/>
      <c r="AE211" s="277"/>
      <c r="AF211" s="278"/>
      <c r="AG211" s="278"/>
      <c r="AJ211" s="571"/>
      <c r="AK211" s="571"/>
    </row>
    <row r="212" spans="1:44" s="23" customFormat="1" outlineLevel="1">
      <c r="A212" s="48"/>
      <c r="B212" s="48"/>
      <c r="C212" s="39"/>
      <c r="D212" s="39"/>
      <c r="E212" s="49" t="s">
        <v>0</v>
      </c>
      <c r="F212" s="39"/>
      <c r="G212" s="39"/>
      <c r="H212" s="50"/>
      <c r="J212" s="207"/>
      <c r="K212" s="48"/>
      <c r="L212" s="48"/>
      <c r="M212" s="39"/>
      <c r="N212" s="39"/>
      <c r="O212" s="49" t="s">
        <v>0</v>
      </c>
      <c r="P212" s="39"/>
      <c r="Q212" s="39"/>
      <c r="R212" s="50"/>
      <c r="S212" s="280" t="s">
        <v>1</v>
      </c>
      <c r="T212" s="281"/>
      <c r="U212" s="207"/>
      <c r="V212" s="48"/>
      <c r="W212" s="48"/>
      <c r="X212" s="39"/>
      <c r="Y212" s="39"/>
      <c r="Z212" s="49" t="s">
        <v>0</v>
      </c>
      <c r="AA212" s="39"/>
      <c r="AB212" s="39"/>
      <c r="AC212" s="50"/>
      <c r="AD212" s="280" t="s">
        <v>1</v>
      </c>
      <c r="AE212" s="281"/>
      <c r="AF212" s="278"/>
      <c r="AG212" s="278"/>
    </row>
    <row r="213" spans="1:44" s="23" customFormat="1" ht="13" outlineLevel="1" thickBot="1">
      <c r="A213" s="787" t="s">
        <v>17</v>
      </c>
      <c r="B213" s="780">
        <v>3</v>
      </c>
      <c r="C213" s="780">
        <v>4</v>
      </c>
      <c r="D213" s="780">
        <v>5</v>
      </c>
      <c r="E213" s="780">
        <v>6</v>
      </c>
      <c r="F213" s="780">
        <v>7</v>
      </c>
      <c r="G213" s="780">
        <v>8</v>
      </c>
      <c r="H213" s="781" t="s">
        <v>59</v>
      </c>
      <c r="I213" s="782"/>
      <c r="J213" s="783"/>
      <c r="K213" s="787" t="s">
        <v>17</v>
      </c>
      <c r="L213" s="780">
        <v>3</v>
      </c>
      <c r="M213" s="780">
        <v>4</v>
      </c>
      <c r="N213" s="780">
        <v>5</v>
      </c>
      <c r="O213" s="780">
        <v>6</v>
      </c>
      <c r="P213" s="780">
        <v>7</v>
      </c>
      <c r="Q213" s="780">
        <v>8</v>
      </c>
      <c r="R213" s="780">
        <v>9</v>
      </c>
      <c r="S213" s="146" t="s">
        <v>82</v>
      </c>
      <c r="T213" s="54" t="s">
        <v>83</v>
      </c>
      <c r="U213" s="207"/>
      <c r="V213" s="787" t="s">
        <v>17</v>
      </c>
      <c r="W213" s="757">
        <f>first_age</f>
        <v>3</v>
      </c>
      <c r="X213" s="757">
        <f t="shared" ref="X213:AC213" si="94">W213+1</f>
        <v>4</v>
      </c>
      <c r="Y213" s="757">
        <f t="shared" si="94"/>
        <v>5</v>
      </c>
      <c r="Z213" s="757">
        <f t="shared" si="94"/>
        <v>6</v>
      </c>
      <c r="AA213" s="757">
        <f t="shared" si="94"/>
        <v>7</v>
      </c>
      <c r="AB213" s="757">
        <f t="shared" si="94"/>
        <v>8</v>
      </c>
      <c r="AC213" s="757">
        <f t="shared" si="94"/>
        <v>9</v>
      </c>
      <c r="AD213" s="146" t="s">
        <v>82</v>
      </c>
      <c r="AE213" s="54" t="s">
        <v>83</v>
      </c>
      <c r="AF213" s="278"/>
      <c r="AG213" s="278"/>
    </row>
    <row r="214" spans="1:44" s="23" customFormat="1" ht="13" outlineLevel="1">
      <c r="A214" s="844">
        <v>1980</v>
      </c>
      <c r="B214" s="847">
        <f>B267</f>
        <v>248.50123616420862</v>
      </c>
      <c r="C214" s="284">
        <f>C267</f>
        <v>506.35580945298318</v>
      </c>
      <c r="D214" s="285">
        <f>D267</f>
        <v>101.18984136514932</v>
      </c>
      <c r="E214" s="284"/>
      <c r="F214" s="284"/>
      <c r="G214" s="284"/>
      <c r="H214" s="286"/>
      <c r="I214" s="245"/>
      <c r="J214" s="207"/>
      <c r="K214" s="788">
        <v>1980</v>
      </c>
      <c r="L214" s="283">
        <f t="shared" ref="L214:L245" si="95">IF(B318*(B214-(L92*$T92+W50+B50))&gt;0,B318*(B214-(L92*$T92+W50+B50)),0)</f>
        <v>66.841205511591568</v>
      </c>
      <c r="M214" s="284">
        <f t="shared" ref="M214:M245" si="96">IF(C318*(C214-(M92*$T92+X50+C50))&gt;0,C318*(C214-(M92*$T92+X50+C50)),0)</f>
        <v>414.01312575647069</v>
      </c>
      <c r="N214" s="285">
        <f t="shared" ref="N214:N245" si="97">IF(D318*(D214-(N92*$T92+Y50+D50))&gt;0,D318*(D214-(N92*$T92+Y50+D50)),0)</f>
        <v>91.039148644371764</v>
      </c>
      <c r="O214" s="284"/>
      <c r="P214" s="284"/>
      <c r="Q214" s="284"/>
      <c r="R214" s="286"/>
      <c r="S214" s="289">
        <f t="shared" ref="S214:S245" si="98">SUMPRODUCT(L214:R214,B9:H9)</f>
        <v>55583.008196027236</v>
      </c>
      <c r="T214" s="255">
        <f t="shared" ref="T214:T242" si="99">S214*2204.62/2000</f>
        <v>61269.705764562779</v>
      </c>
      <c r="U214" s="207"/>
      <c r="V214" s="788">
        <v>1980</v>
      </c>
      <c r="W214" s="287">
        <f t="shared" ref="W214:W248" si="100">B318*B214*B9</f>
        <v>5369.0064369959973</v>
      </c>
      <c r="X214" s="289">
        <f t="shared" ref="X214:X248" si="101">C318*C214*C9</f>
        <v>44310.055220345312</v>
      </c>
      <c r="Y214" s="290">
        <f t="shared" ref="Y214:Y248" si="102">D318*D214*D9</f>
        <v>10732.582110750413</v>
      </c>
      <c r="Z214" s="289"/>
      <c r="AA214" s="289"/>
      <c r="AB214" s="289"/>
      <c r="AC214" s="288"/>
      <c r="AD214" s="255">
        <f t="shared" ref="AD214:AD237" si="103">SUM(W214:AC214)</f>
        <v>60411.643768091715</v>
      </c>
      <c r="AE214" s="288">
        <f t="shared" ref="AE214:AE237" si="104">AD214*2204.62/2000</f>
        <v>66592.359042005177</v>
      </c>
      <c r="AF214" s="28"/>
      <c r="AG214" s="28"/>
    </row>
    <row r="215" spans="1:44" s="23" customFormat="1" ht="15" outlineLevel="1">
      <c r="A215" s="845">
        <v>1981</v>
      </c>
      <c r="B215" s="848">
        <f>B268</f>
        <v>113.99945574849892</v>
      </c>
      <c r="C215" s="265">
        <f t="shared" ref="C215:C226" si="105">IF((((B214-(L92*$T92+W50+Pound_Kill*B50))*W318)-L50)*W318&lt;0,0,(((B214-(L92*$T92+W50+Pound_Kill*B50))*W318)-L50)*W318)</f>
        <v>185.83444654746577</v>
      </c>
      <c r="D215" s="265">
        <f t="shared" ref="D215:D226" si="106">IF((((C214-(M92*$T92+X50+Pound_Kill*C50))*X318)-M50)*X318&lt;0,0,(((C214-(M92*$T92+X50+Pound_Kill*C50))*X318)-M50)*X318)</f>
        <v>356.33048665839351</v>
      </c>
      <c r="E215" s="294">
        <f>(((D214-(N92*$T92+SUM(Y50:$AC50)+Pound_Kill*SUM(D50:$H50)))*Y318)-SUM(N50:$R50))*Y318</f>
        <v>66.773789122253959</v>
      </c>
      <c r="F215" s="265"/>
      <c r="G215" s="265" t="s">
        <v>84</v>
      </c>
      <c r="H215" s="295"/>
      <c r="I215" s="245"/>
      <c r="J215" s="207"/>
      <c r="K215" s="789">
        <v>1981</v>
      </c>
      <c r="L215" s="293">
        <f t="shared" si="95"/>
        <v>30.106527760396581</v>
      </c>
      <c r="M215" s="265">
        <f t="shared" si="96"/>
        <v>139.27110717132555</v>
      </c>
      <c r="N215" s="265">
        <f t="shared" si="97"/>
        <v>287.35501126434605</v>
      </c>
      <c r="O215" s="294">
        <f t="shared" ref="O215:O245" si="107">IF(E319*(E215-(O93*$T93+Z51+E51))&gt;0,E319*(E215-(O93*$T93+Z51+E51)),0)</f>
        <v>53.368175114698417</v>
      </c>
      <c r="P215" s="265"/>
      <c r="Q215" s="265"/>
      <c r="R215" s="295"/>
      <c r="S215" s="79">
        <f t="shared" si="98"/>
        <v>55230.015136754075</v>
      </c>
      <c r="T215" s="256">
        <f t="shared" si="99"/>
        <v>60880.597985395376</v>
      </c>
      <c r="U215" s="207"/>
      <c r="V215" s="789">
        <v>1981</v>
      </c>
      <c r="W215" s="78">
        <f t="shared" si="100"/>
        <v>2158.4705801905197</v>
      </c>
      <c r="X215" s="79">
        <f t="shared" si="101"/>
        <v>16565.914983330731</v>
      </c>
      <c r="Y215" s="79">
        <f t="shared" si="102"/>
        <v>39746.852128578168</v>
      </c>
      <c r="Z215" s="296">
        <f t="shared" ref="Z215:Z248" si="108">E319*E215*E10</f>
        <v>8964.3146659712547</v>
      </c>
      <c r="AA215" s="79"/>
      <c r="AB215" s="79" t="s">
        <v>84</v>
      </c>
      <c r="AC215" s="80"/>
      <c r="AD215" s="256">
        <f t="shared" si="103"/>
        <v>67435.552358070665</v>
      </c>
      <c r="AE215" s="80">
        <f t="shared" si="104"/>
        <v>74334.883719824866</v>
      </c>
      <c r="AF215" s="28"/>
      <c r="AG215" s="28"/>
      <c r="AH215" s="279" t="s">
        <v>81</v>
      </c>
      <c r="AI215" s="100"/>
      <c r="AJ215" s="100"/>
      <c r="AK215" s="100"/>
      <c r="AL215" s="100"/>
      <c r="AM215" s="100"/>
      <c r="AN215" s="100"/>
      <c r="AO215" s="100"/>
      <c r="AP215" s="277"/>
    </row>
    <row r="216" spans="1:44" s="23" customFormat="1" ht="13" outlineLevel="1">
      <c r="A216" s="797">
        <v>1982</v>
      </c>
      <c r="B216" s="848">
        <f t="shared" ref="B216:B231" si="109">B269</f>
        <v>108.04208257502511</v>
      </c>
      <c r="C216" s="265">
        <f t="shared" si="105"/>
        <v>83.568228011963939</v>
      </c>
      <c r="D216" s="265">
        <f t="shared" si="106"/>
        <v>118.59926386722528</v>
      </c>
      <c r="E216" s="265">
        <f t="shared" ref="E216:E226" si="110">IF((((D215-(N93*$T93+Y51+Pound_Kill*D51))*Y319)-N51)*Y319&lt;0,0,(((D215-(N93*$T93+Y51+Pound_Kill*D51))*Y319)-N51)*Y319)</f>
        <v>220.619558439428</v>
      </c>
      <c r="F216" s="294">
        <f>(((E215-(O93*$T93+SUM(Z51:$AC51)+Pound_Kill*SUM(E51:$H51)))*Z319)-SUM(O51:$R51))*Z319</f>
        <v>38.738203292843075</v>
      </c>
      <c r="G216" s="265" t="s">
        <v>85</v>
      </c>
      <c r="H216" s="295"/>
      <c r="I216" s="245"/>
      <c r="J216" s="207"/>
      <c r="K216" s="790">
        <v>1982</v>
      </c>
      <c r="L216" s="293">
        <f t="shared" si="95"/>
        <v>28.875802360995273</v>
      </c>
      <c r="M216" s="265">
        <f t="shared" si="96"/>
        <v>66.801819380940856</v>
      </c>
      <c r="N216" s="265">
        <f t="shared" si="97"/>
        <v>104.1474496570174</v>
      </c>
      <c r="O216" s="265">
        <f t="shared" si="107"/>
        <v>192.35114425342297</v>
      </c>
      <c r="P216" s="294">
        <f t="shared" ref="P216:P245" si="111">IF(F320*(F216-(P94*$T94+AA52+F52))&gt;0,F320*(F216-(P94*$T94+AA52+F52)),0)</f>
        <v>33.686800805677997</v>
      </c>
      <c r="Q216" s="265"/>
      <c r="R216" s="295"/>
      <c r="S216" s="79">
        <f t="shared" si="98"/>
        <v>49794.81093072972</v>
      </c>
      <c r="T216" s="256">
        <f t="shared" si="99"/>
        <v>54889.318037052675</v>
      </c>
      <c r="U216" s="207"/>
      <c r="V216" s="790">
        <v>1982</v>
      </c>
      <c r="W216" s="78">
        <f t="shared" si="100"/>
        <v>1777.5945461861959</v>
      </c>
      <c r="X216" s="79">
        <f t="shared" si="101"/>
        <v>5956.8743513426343</v>
      </c>
      <c r="Y216" s="79">
        <f t="shared" si="102"/>
        <v>13638.915344730907</v>
      </c>
      <c r="Z216" s="79">
        <f t="shared" si="108"/>
        <v>30004.25994776221</v>
      </c>
      <c r="AA216" s="296">
        <f t="shared" ref="AA216:AA248" si="112">F320*F216*F11</f>
        <v>5268.3956478266582</v>
      </c>
      <c r="AB216" s="79" t="s">
        <v>85</v>
      </c>
      <c r="AC216" s="80"/>
      <c r="AD216" s="256">
        <f t="shared" si="103"/>
        <v>56646.039837848606</v>
      </c>
      <c r="AE216" s="80">
        <f t="shared" si="104"/>
        <v>62441.496173658896</v>
      </c>
      <c r="AF216" s="28"/>
      <c r="AG216" s="28"/>
      <c r="AH216" s="48"/>
      <c r="AI216" s="48"/>
      <c r="AJ216" s="39"/>
      <c r="AK216" s="39"/>
      <c r="AL216" s="49" t="s">
        <v>0</v>
      </c>
      <c r="AM216" s="39"/>
      <c r="AN216" s="39"/>
      <c r="AO216" s="50"/>
      <c r="AP216" s="280" t="s">
        <v>1</v>
      </c>
    </row>
    <row r="217" spans="1:44" s="23" customFormat="1" ht="14" outlineLevel="1" thickBot="1">
      <c r="A217" s="797">
        <v>1983</v>
      </c>
      <c r="B217" s="848">
        <f t="shared" si="109"/>
        <v>406.62587830355642</v>
      </c>
      <c r="C217" s="265">
        <f t="shared" si="105"/>
        <v>82.072059186478228</v>
      </c>
      <c r="D217" s="265">
        <f t="shared" si="106"/>
        <v>57.354162850866928</v>
      </c>
      <c r="E217" s="265">
        <f t="shared" si="110"/>
        <v>79.78837825386131</v>
      </c>
      <c r="F217" s="265">
        <f t="shared" ref="F217:F226" si="113">IF((((E216-(O94*$T94+Z52+Pound_Kill*E52))*Z320)-O52)*Z320&lt;0,0,(((E216-(O94*$T94+Z52+Pound_Kill*E52))*Z320)-O52)*Z320)</f>
        <v>147.03542302373157</v>
      </c>
      <c r="G217" s="294">
        <f>(((F216-(P94*$T94+SUM(AA52:$AC52)+Pound_Kill*SUM(F52:$H52)))*AA320)-SUM(P52:$R52))*AA320</f>
        <v>24.334086693973447</v>
      </c>
      <c r="H217" s="295"/>
      <c r="I217" s="245"/>
      <c r="J217" s="207"/>
      <c r="K217" s="790">
        <v>1983</v>
      </c>
      <c r="L217" s="293">
        <f t="shared" si="95"/>
        <v>110.47486282168869</v>
      </c>
      <c r="M217" s="265">
        <f t="shared" si="96"/>
        <v>70.296007454855513</v>
      </c>
      <c r="N217" s="265">
        <f t="shared" si="97"/>
        <v>54.821452450144527</v>
      </c>
      <c r="O217" s="265">
        <f t="shared" si="107"/>
        <v>76.08557554385284</v>
      </c>
      <c r="P217" s="265">
        <f t="shared" si="111"/>
        <v>139.80841489137572</v>
      </c>
      <c r="Q217" s="294">
        <f t="shared" ref="Q217:Q245" si="114">IF(G321*(G217-(Q95*$T95+AB53+G53))&gt;0,G321*(G217-(Q95*$T95+AB53+G53)),0)</f>
        <v>23.196474324289984</v>
      </c>
      <c r="R217" s="295"/>
      <c r="S217" s="79">
        <f t="shared" si="98"/>
        <v>59473.303953515642</v>
      </c>
      <c r="T217" s="256">
        <f t="shared" si="99"/>
        <v>65558.017680999823</v>
      </c>
      <c r="U217" s="207"/>
      <c r="V217" s="790">
        <v>1983</v>
      </c>
      <c r="W217" s="78">
        <f t="shared" si="100"/>
        <v>9421.0086652251139</v>
      </c>
      <c r="X217" s="79">
        <f t="shared" si="101"/>
        <v>7372.7626042066986</v>
      </c>
      <c r="Y217" s="79">
        <f t="shared" si="102"/>
        <v>7213.879149686818</v>
      </c>
      <c r="Z217" s="79">
        <f t="shared" si="108"/>
        <v>11489.526468556029</v>
      </c>
      <c r="AA217" s="79">
        <f t="shared" si="112"/>
        <v>22615.244861004758</v>
      </c>
      <c r="AB217" s="296">
        <f t="shared" ref="AB217:AB248" si="115">G321*G217*G12</f>
        <v>3877.8105295896257</v>
      </c>
      <c r="AC217" s="80"/>
      <c r="AD217" s="256">
        <f t="shared" si="103"/>
        <v>61990.232278269039</v>
      </c>
      <c r="AE217" s="80">
        <f t="shared" si="104"/>
        <v>68332.45294265874</v>
      </c>
      <c r="AF217" s="28"/>
      <c r="AG217" s="28"/>
      <c r="AH217" s="104" t="s">
        <v>17</v>
      </c>
      <c r="AI217" s="738">
        <f>first_age</f>
        <v>3</v>
      </c>
      <c r="AJ217" s="738">
        <f t="shared" ref="AJ217:AO217" si="116">AI217+1</f>
        <v>4</v>
      </c>
      <c r="AK217" s="738">
        <f t="shared" si="116"/>
        <v>5</v>
      </c>
      <c r="AL217" s="738">
        <f t="shared" si="116"/>
        <v>6</v>
      </c>
      <c r="AM217" s="738">
        <f t="shared" si="116"/>
        <v>7</v>
      </c>
      <c r="AN217" s="738">
        <f t="shared" si="116"/>
        <v>8</v>
      </c>
      <c r="AO217" s="738">
        <f t="shared" si="116"/>
        <v>9</v>
      </c>
      <c r="AP217" s="146" t="s">
        <v>2</v>
      </c>
    </row>
    <row r="218" spans="1:44" s="23" customFormat="1" ht="13" outlineLevel="1">
      <c r="A218" s="797">
        <v>1984</v>
      </c>
      <c r="B218" s="848">
        <f t="shared" si="109"/>
        <v>372.60256073201208</v>
      </c>
      <c r="C218" s="265">
        <f t="shared" si="105"/>
        <v>312.81278670477178</v>
      </c>
      <c r="D218" s="265">
        <f t="shared" si="106"/>
        <v>60.418979912625794</v>
      </c>
      <c r="E218" s="265">
        <f t="shared" si="110"/>
        <v>42.481753457169297</v>
      </c>
      <c r="F218" s="265">
        <f t="shared" si="113"/>
        <v>59.196435778889843</v>
      </c>
      <c r="G218" s="265">
        <f t="shared" ref="G218:G226" si="117">IF((((F217-(P95*$T95+AA53+Pound_Kill*F53))*AA321)-P53)*AA321&lt;0,0,(((F217-(P95*$T95+AA53+Pound_Kill*F53))*AA321)-P53)*AA321)</f>
        <v>108.96401511802975</v>
      </c>
      <c r="H218" s="849">
        <f>(((G217-(Q95*$T95+SUM(AB53:$AC53)+Pound_Kill*SUM(G53:$H53)))*AB321)-SUM(Q53:$R53))*AB321</f>
        <v>18.039255072717513</v>
      </c>
      <c r="I218" s="245"/>
      <c r="J218" s="207"/>
      <c r="K218" s="790">
        <v>1984</v>
      </c>
      <c r="L218" s="293">
        <f t="shared" si="95"/>
        <v>100.51614826127589</v>
      </c>
      <c r="M218" s="265">
        <f t="shared" si="96"/>
        <v>260.21896244060059</v>
      </c>
      <c r="N218" s="265">
        <f t="shared" si="97"/>
        <v>55.391631936076607</v>
      </c>
      <c r="O218" s="265">
        <f t="shared" si="107"/>
        <v>38.811738813005334</v>
      </c>
      <c r="P218" s="265">
        <f t="shared" si="111"/>
        <v>53.922957379181007</v>
      </c>
      <c r="Q218" s="265">
        <f t="shared" si="114"/>
        <v>99.774663965456767</v>
      </c>
      <c r="R218" s="300">
        <f t="shared" ref="R218:R245" si="118">IF(H322*(H218-(R96*$T96+AC54+H54))&gt;0,H322*(H218-(R96*$T96+AC54+H54)),0)</f>
        <v>16.504675919391275</v>
      </c>
      <c r="S218" s="79">
        <f t="shared" si="98"/>
        <v>69416.127550232763</v>
      </c>
      <c r="T218" s="256">
        <f t="shared" si="99"/>
        <v>76518.091559897075</v>
      </c>
      <c r="U218" s="207"/>
      <c r="V218" s="790">
        <v>1984</v>
      </c>
      <c r="W218" s="78">
        <f t="shared" si="100"/>
        <v>7475.1108582795014</v>
      </c>
      <c r="X218" s="79">
        <f t="shared" si="101"/>
        <v>25126.147388246449</v>
      </c>
      <c r="Y218" s="79">
        <f t="shared" si="102"/>
        <v>6482.3205553625094</v>
      </c>
      <c r="Z218" s="79">
        <f t="shared" si="108"/>
        <v>5421.5506739649509</v>
      </c>
      <c r="AA218" s="79">
        <f t="shared" si="112"/>
        <v>9014.7715057566529</v>
      </c>
      <c r="AB218" s="79">
        <f t="shared" si="115"/>
        <v>18174.289688228044</v>
      </c>
      <c r="AC218" s="301">
        <f t="shared" ref="AC218:AC248" si="119">H322*H218*H13</f>
        <v>3120.1162604855595</v>
      </c>
      <c r="AD218" s="256">
        <f t="shared" si="103"/>
        <v>74814.30693032367</v>
      </c>
      <c r="AE218" s="80">
        <f t="shared" si="104"/>
        <v>82468.558672365078</v>
      </c>
      <c r="AF218" s="28"/>
      <c r="AG218" s="28"/>
      <c r="AH218" s="291" t="s">
        <v>3</v>
      </c>
      <c r="AI218" s="758">
        <f t="shared" ref="AI218:AP218" si="120">W249</f>
        <v>1312.6872254869616</v>
      </c>
      <c r="AJ218" s="758">
        <f t="shared" si="120"/>
        <v>5177.0540095628949</v>
      </c>
      <c r="AK218" s="758">
        <f t="shared" si="120"/>
        <v>2365.6293837269968</v>
      </c>
      <c r="AL218" s="758">
        <f t="shared" si="120"/>
        <v>3302.836144456604</v>
      </c>
      <c r="AM218" s="758">
        <f t="shared" si="120"/>
        <v>924.29578377155315</v>
      </c>
      <c r="AN218" s="758">
        <f t="shared" si="120"/>
        <v>2128.83304751079</v>
      </c>
      <c r="AO218" s="758">
        <f t="shared" si="120"/>
        <v>2635.033630578454</v>
      </c>
      <c r="AP218" s="759">
        <f t="shared" si="120"/>
        <v>17846.369225094255</v>
      </c>
    </row>
    <row r="219" spans="1:44" s="23" customFormat="1" ht="13" outlineLevel="1">
      <c r="A219" s="845">
        <v>1985</v>
      </c>
      <c r="B219" s="848">
        <f t="shared" si="109"/>
        <v>129.844494832523</v>
      </c>
      <c r="C219" s="265">
        <f t="shared" si="105"/>
        <v>284.55159439849012</v>
      </c>
      <c r="D219" s="265">
        <f t="shared" si="106"/>
        <v>223.79162472468548</v>
      </c>
      <c r="E219" s="265">
        <f t="shared" si="110"/>
        <v>40.785163366345031</v>
      </c>
      <c r="F219" s="265">
        <f t="shared" si="113"/>
        <v>29.138497995839195</v>
      </c>
      <c r="G219" s="265">
        <f t="shared" si="117"/>
        <v>41.709164806109015</v>
      </c>
      <c r="H219" s="850">
        <f t="shared" ref="H219:H226" si="121">(((G218-(Q96*$T96+AB54+Pound_Kill*G54))*AB322)-Q54)*AB322+(((H218-(R96*$T96+AC54+Pound_Kill*H54))*AC322)-R54)*AC322</f>
        <v>89.459476121461677</v>
      </c>
      <c r="I219" s="245"/>
      <c r="J219" s="207"/>
      <c r="K219" s="789">
        <v>1985</v>
      </c>
      <c r="L219" s="293">
        <f t="shared" si="95"/>
        <v>35.067301047280665</v>
      </c>
      <c r="M219" s="265">
        <f t="shared" si="96"/>
        <v>238.24176009374412</v>
      </c>
      <c r="N219" s="265">
        <f t="shared" si="97"/>
        <v>206.73519861014148</v>
      </c>
      <c r="O219" s="265">
        <f t="shared" si="107"/>
        <v>37.197750688941959</v>
      </c>
      <c r="P219" s="265">
        <f t="shared" si="111"/>
        <v>26.830315140287404</v>
      </c>
      <c r="Q219" s="265">
        <f t="shared" si="114"/>
        <v>38.451606432753977</v>
      </c>
      <c r="R219" s="300">
        <f t="shared" si="118"/>
        <v>82.338094273889681</v>
      </c>
      <c r="S219" s="79">
        <f t="shared" si="98"/>
        <v>85587.216824366711</v>
      </c>
      <c r="T219" s="256">
        <f t="shared" si="99"/>
        <v>94343.64497766766</v>
      </c>
      <c r="U219" s="207"/>
      <c r="V219" s="789">
        <v>1985</v>
      </c>
      <c r="W219" s="78">
        <f t="shared" si="100"/>
        <v>2927.5293867412538</v>
      </c>
      <c r="X219" s="79">
        <f t="shared" si="101"/>
        <v>27128.892224563275</v>
      </c>
      <c r="Y219" s="79">
        <f t="shared" si="102"/>
        <v>27823.889821427536</v>
      </c>
      <c r="Z219" s="79">
        <f t="shared" si="108"/>
        <v>5662.4262253426868</v>
      </c>
      <c r="AA219" s="79">
        <f t="shared" si="112"/>
        <v>4646.9221161621354</v>
      </c>
      <c r="AB219" s="79">
        <f t="shared" si="115"/>
        <v>7386.4150260631995</v>
      </c>
      <c r="AC219" s="301">
        <f t="shared" si="119"/>
        <v>16575.542825792862</v>
      </c>
      <c r="AD219" s="256">
        <f t="shared" si="103"/>
        <v>92151.61762609295</v>
      </c>
      <c r="AE219" s="80">
        <f t="shared" si="104"/>
        <v>101579.64962541852</v>
      </c>
      <c r="AF219" s="28"/>
      <c r="AG219" s="28"/>
      <c r="AH219" s="297" t="s">
        <v>4</v>
      </c>
      <c r="AI219" s="663">
        <f>AI218*2204.62/2000</f>
        <v>1446.9882555265324</v>
      </c>
      <c r="AJ219" s="663">
        <f t="shared" ref="AJ219:AO219" si="122">AJ218*2204.62/2000</f>
        <v>5706.7184052812745</v>
      </c>
      <c r="AK219" s="663">
        <f t="shared" si="122"/>
        <v>2607.6569259761059</v>
      </c>
      <c r="AL219" s="663">
        <f t="shared" si="122"/>
        <v>3640.7493103959587</v>
      </c>
      <c r="AM219" s="663">
        <f t="shared" si="122"/>
        <v>1018.8604854092207</v>
      </c>
      <c r="AN219" s="663">
        <f t="shared" si="122"/>
        <v>2346.6339566016186</v>
      </c>
      <c r="AO219" s="663">
        <f t="shared" si="122"/>
        <v>2904.6239213229351</v>
      </c>
      <c r="AP219" s="664">
        <f>AP218*2204.62/2000</f>
        <v>19672.231260513647</v>
      </c>
    </row>
    <row r="220" spans="1:44" s="23" customFormat="1" ht="13" outlineLevel="1">
      <c r="A220" s="845">
        <v>1986</v>
      </c>
      <c r="B220" s="848">
        <f t="shared" si="109"/>
        <v>114.52851396558104</v>
      </c>
      <c r="C220" s="265">
        <f t="shared" si="105"/>
        <v>97.166471822783791</v>
      </c>
      <c r="D220" s="265">
        <f t="shared" si="106"/>
        <v>205.06032804271419</v>
      </c>
      <c r="E220" s="265">
        <f t="shared" si="110"/>
        <v>159.11723327085915</v>
      </c>
      <c r="F220" s="265">
        <f t="shared" si="113"/>
        <v>27.857123342682264</v>
      </c>
      <c r="G220" s="265">
        <f t="shared" si="117"/>
        <v>20.310247948574894</v>
      </c>
      <c r="H220" s="850">
        <f t="shared" si="121"/>
        <v>89.364570717806629</v>
      </c>
      <c r="I220" s="245"/>
      <c r="J220" s="207"/>
      <c r="K220" s="789">
        <v>1986</v>
      </c>
      <c r="L220" s="293">
        <f t="shared" si="95"/>
        <v>30.668777223771087</v>
      </c>
      <c r="M220" s="265">
        <f t="shared" si="96"/>
        <v>78.238926751318573</v>
      </c>
      <c r="N220" s="265">
        <f t="shared" si="97"/>
        <v>180.98878714364022</v>
      </c>
      <c r="O220" s="265">
        <f t="shared" si="107"/>
        <v>139.36721864761074</v>
      </c>
      <c r="P220" s="265">
        <f t="shared" si="111"/>
        <v>24.192330841158338</v>
      </c>
      <c r="Q220" s="265">
        <f t="shared" si="114"/>
        <v>17.91030327616792</v>
      </c>
      <c r="R220" s="300">
        <f t="shared" si="118"/>
        <v>78.945268750975828</v>
      </c>
      <c r="S220" s="79">
        <f t="shared" si="98"/>
        <v>74507.700097877023</v>
      </c>
      <c r="T220" s="256">
        <f t="shared" si="99"/>
        <v>82130.582894890817</v>
      </c>
      <c r="U220" s="207"/>
      <c r="V220" s="789">
        <v>1986</v>
      </c>
      <c r="W220" s="78">
        <f t="shared" si="100"/>
        <v>2707.1933762444178</v>
      </c>
      <c r="X220" s="79">
        <f t="shared" si="101"/>
        <v>8800.0826366573237</v>
      </c>
      <c r="Y220" s="79">
        <f t="shared" si="102"/>
        <v>25882.301095911207</v>
      </c>
      <c r="Z220" s="79">
        <f t="shared" si="108"/>
        <v>21997.68044687872</v>
      </c>
      <c r="AA220" s="79">
        <f t="shared" si="112"/>
        <v>4353.5178357224822</v>
      </c>
      <c r="AB220" s="79">
        <f t="shared" si="115"/>
        <v>3469.9206990218959</v>
      </c>
      <c r="AC220" s="301">
        <f t="shared" si="119"/>
        <v>16933.819831105026</v>
      </c>
      <c r="AD220" s="256">
        <f t="shared" si="103"/>
        <v>84144.515921541068</v>
      </c>
      <c r="AE220" s="80">
        <f t="shared" si="104"/>
        <v>92753.341345473935</v>
      </c>
      <c r="AF220" s="28"/>
      <c r="AG220" s="28"/>
      <c r="AH220" s="299" t="s">
        <v>5</v>
      </c>
      <c r="AI220" s="760">
        <f>$AI219/$AP219</f>
        <v>7.3554861996307744E-2</v>
      </c>
      <c r="AJ220" s="760">
        <f>$AJ219/$AP219</f>
        <v>0.29009004264482557</v>
      </c>
      <c r="AK220" s="760">
        <f>$AK219/$AP219</f>
        <v>0.13255521915351962</v>
      </c>
      <c r="AL220" s="760">
        <f>$AL219/$AP219</f>
        <v>0.18507048144069541</v>
      </c>
      <c r="AM220" s="760">
        <f>$AM219/$AP219</f>
        <v>5.1791811102500127E-2</v>
      </c>
      <c r="AN220" s="760">
        <f>$AN219/$AP219</f>
        <v>0.11928661906856555</v>
      </c>
      <c r="AO220" s="760">
        <f>$AO219/$AP219</f>
        <v>0.14765096459358595</v>
      </c>
      <c r="AP220" s="761">
        <f>$AP219/$AP219</f>
        <v>1</v>
      </c>
      <c r="AQ220" s="28"/>
      <c r="AR220" s="28"/>
    </row>
    <row r="221" spans="1:44" s="23" customFormat="1" ht="13" outlineLevel="1">
      <c r="A221" s="845">
        <v>1987</v>
      </c>
      <c r="B221" s="848">
        <f t="shared" si="109"/>
        <v>1087.6571390628619</v>
      </c>
      <c r="C221" s="265">
        <f t="shared" si="105"/>
        <v>84.676828783349293</v>
      </c>
      <c r="D221" s="265">
        <f t="shared" si="106"/>
        <v>65.625267848632348</v>
      </c>
      <c r="E221" s="265">
        <f t="shared" si="110"/>
        <v>138.46517529092102</v>
      </c>
      <c r="F221" s="265">
        <f t="shared" si="113"/>
        <v>107.36713335968298</v>
      </c>
      <c r="G221" s="265">
        <f t="shared" si="117"/>
        <v>18.177648446151974</v>
      </c>
      <c r="H221" s="850">
        <f t="shared" si="121"/>
        <v>70.612996612835985</v>
      </c>
      <c r="I221" s="245"/>
      <c r="J221" s="207"/>
      <c r="K221" s="789">
        <v>1987</v>
      </c>
      <c r="L221" s="293">
        <f t="shared" si="95"/>
        <v>293.47023307393607</v>
      </c>
      <c r="M221" s="265">
        <f t="shared" si="96"/>
        <v>71.485388312364961</v>
      </c>
      <c r="N221" s="265">
        <f t="shared" si="97"/>
        <v>61.67054342178568</v>
      </c>
      <c r="O221" s="265">
        <f t="shared" si="107"/>
        <v>129.42541166900111</v>
      </c>
      <c r="P221" s="265">
        <f t="shared" si="111"/>
        <v>100.04975378926088</v>
      </c>
      <c r="Q221" s="265">
        <f t="shared" si="114"/>
        <v>16.741833564242192</v>
      </c>
      <c r="R221" s="300">
        <f t="shared" si="118"/>
        <v>65.994843014290339</v>
      </c>
      <c r="S221" s="79">
        <f t="shared" si="98"/>
        <v>85712.386684548241</v>
      </c>
      <c r="T221" s="256">
        <f t="shared" si="99"/>
        <v>94481.620966244373</v>
      </c>
      <c r="U221" s="207"/>
      <c r="V221" s="789">
        <v>1987</v>
      </c>
      <c r="W221" s="78">
        <f t="shared" si="100"/>
        <v>22667.003878693871</v>
      </c>
      <c r="X221" s="79">
        <f t="shared" si="101"/>
        <v>7544.8714411587143</v>
      </c>
      <c r="Y221" s="79">
        <f t="shared" si="102"/>
        <v>7940.6574096845143</v>
      </c>
      <c r="Z221" s="79">
        <f t="shared" si="108"/>
        <v>19385.124540728943</v>
      </c>
      <c r="AA221" s="79">
        <f t="shared" si="112"/>
        <v>16641.905670750861</v>
      </c>
      <c r="AB221" s="79">
        <f t="shared" si="115"/>
        <v>2962.9566967227715</v>
      </c>
      <c r="AC221" s="301">
        <f t="shared" si="119"/>
        <v>13312.431026927892</v>
      </c>
      <c r="AD221" s="256">
        <f t="shared" si="103"/>
        <v>90454.950664667558</v>
      </c>
      <c r="AE221" s="80">
        <f t="shared" si="104"/>
        <v>99709.396667169683</v>
      </c>
      <c r="AF221" s="28"/>
      <c r="AG221" s="28"/>
      <c r="AH221" s="297" t="s">
        <v>6</v>
      </c>
      <c r="AI221" s="762">
        <f t="shared" ref="AI221:AO221" si="123">B249</f>
        <v>38.95809365180456</v>
      </c>
      <c r="AJ221" s="762">
        <f t="shared" si="123"/>
        <v>73.632695686900959</v>
      </c>
      <c r="AK221" s="762">
        <f t="shared" si="123"/>
        <v>20.52838224247585</v>
      </c>
      <c r="AL221" s="762">
        <f t="shared" si="123"/>
        <v>24.670004409732798</v>
      </c>
      <c r="AM221" s="762">
        <f t="shared" si="123"/>
        <v>6.1649162172163496</v>
      </c>
      <c r="AN221" s="762">
        <f t="shared" si="123"/>
        <v>12.931775088513483</v>
      </c>
      <c r="AO221" s="762">
        <f t="shared" si="123"/>
        <v>13.912246127489613</v>
      </c>
      <c r="AP221" s="763">
        <f>SUM(AI221:AO221)</f>
        <v>190.79811342413365</v>
      </c>
    </row>
    <row r="222" spans="1:44" s="23" customFormat="1" ht="13" outlineLevel="1">
      <c r="A222" s="845">
        <v>1988</v>
      </c>
      <c r="B222" s="848">
        <f t="shared" si="109"/>
        <v>0.1</v>
      </c>
      <c r="C222" s="265">
        <f t="shared" si="105"/>
        <v>828.97012696968818</v>
      </c>
      <c r="D222" s="265">
        <f t="shared" si="106"/>
        <v>60.688668616339193</v>
      </c>
      <c r="E222" s="265">
        <f t="shared" si="110"/>
        <v>46.621896355823694</v>
      </c>
      <c r="F222" s="265">
        <f t="shared" si="113"/>
        <v>100.53833722403317</v>
      </c>
      <c r="G222" s="265">
        <f t="shared" si="117"/>
        <v>77.877663843783978</v>
      </c>
      <c r="H222" s="850">
        <f t="shared" si="121"/>
        <v>60.874729409748127</v>
      </c>
      <c r="I222" s="245"/>
      <c r="J222" s="207"/>
      <c r="K222" s="789">
        <v>1988</v>
      </c>
      <c r="L222" s="293">
        <f t="shared" si="95"/>
        <v>0</v>
      </c>
      <c r="M222" s="265">
        <f t="shared" si="96"/>
        <v>688.71135656418414</v>
      </c>
      <c r="N222" s="265">
        <f t="shared" si="97"/>
        <v>56.074860248951971</v>
      </c>
      <c r="O222" s="265">
        <f t="shared" si="107"/>
        <v>43.289426869903423</v>
      </c>
      <c r="P222" s="265">
        <f t="shared" si="111"/>
        <v>92.900123208690104</v>
      </c>
      <c r="Q222" s="265">
        <f t="shared" si="114"/>
        <v>71.90352737052639</v>
      </c>
      <c r="R222" s="300">
        <f t="shared" si="118"/>
        <v>56.51959431104256</v>
      </c>
      <c r="S222" s="79">
        <f t="shared" si="98"/>
        <v>110449.62698871001</v>
      </c>
      <c r="T222" s="256">
        <f t="shared" si="99"/>
        <v>121749.72832592492</v>
      </c>
      <c r="U222" s="207"/>
      <c r="V222" s="789">
        <v>1988</v>
      </c>
      <c r="W222" s="78">
        <f t="shared" si="100"/>
        <v>1.6099796527164929</v>
      </c>
      <c r="X222" s="79">
        <f t="shared" si="101"/>
        <v>66335.392242466536</v>
      </c>
      <c r="Y222" s="79">
        <f t="shared" si="102"/>
        <v>6531.0662446642655</v>
      </c>
      <c r="Z222" s="79">
        <f t="shared" si="108"/>
        <v>6298.728328135614</v>
      </c>
      <c r="AA222" s="79">
        <f t="shared" si="112"/>
        <v>15244.033649534518</v>
      </c>
      <c r="AB222" s="79">
        <f t="shared" si="115"/>
        <v>12850.077630434012</v>
      </c>
      <c r="AC222" s="301">
        <f t="shared" si="119"/>
        <v>11593.397608151154</v>
      </c>
      <c r="AD222" s="256">
        <f t="shared" si="103"/>
        <v>118854.30568303879</v>
      </c>
      <c r="AE222" s="80">
        <f t="shared" si="104"/>
        <v>131014.28969747049</v>
      </c>
      <c r="AF222" s="28"/>
      <c r="AG222" s="28"/>
      <c r="AH222" s="299" t="s">
        <v>7</v>
      </c>
      <c r="AI222" s="760">
        <f t="shared" ref="AI222:AP222" si="124">AI221/$AP221</f>
        <v>0.20418489969658596</v>
      </c>
      <c r="AJ222" s="760">
        <f t="shared" si="124"/>
        <v>0.38591941170413752</v>
      </c>
      <c r="AK222" s="760">
        <f t="shared" si="124"/>
        <v>0.10759216574035191</v>
      </c>
      <c r="AL222" s="760">
        <f t="shared" si="124"/>
        <v>0.1292989955036544</v>
      </c>
      <c r="AM222" s="760">
        <f t="shared" si="124"/>
        <v>3.2311201125516803E-2</v>
      </c>
      <c r="AN222" s="760">
        <f t="shared" si="124"/>
        <v>6.7777269158667525E-2</v>
      </c>
      <c r="AO222" s="760">
        <f t="shared" si="124"/>
        <v>7.2916057071085713E-2</v>
      </c>
      <c r="AP222" s="761">
        <f t="shared" si="124"/>
        <v>1</v>
      </c>
    </row>
    <row r="223" spans="1:44" s="23" customFormat="1" ht="13" outlineLevel="1">
      <c r="A223" s="797">
        <v>1989</v>
      </c>
      <c r="B223" s="848">
        <f t="shared" si="109"/>
        <v>0.1</v>
      </c>
      <c r="C223" s="265">
        <f t="shared" si="105"/>
        <v>0</v>
      </c>
      <c r="D223" s="265">
        <f t="shared" si="106"/>
        <v>600.0057038652468</v>
      </c>
      <c r="E223" s="265">
        <f t="shared" si="110"/>
        <v>42.199189090962392</v>
      </c>
      <c r="F223" s="265">
        <f t="shared" si="113"/>
        <v>32.842496891929997</v>
      </c>
      <c r="G223" s="265">
        <f t="shared" si="117"/>
        <v>72.05249597736352</v>
      </c>
      <c r="H223" s="850">
        <f t="shared" si="121"/>
        <v>96.773026362078554</v>
      </c>
      <c r="I223" s="245"/>
      <c r="J223" s="207"/>
      <c r="K223" s="790">
        <v>1989</v>
      </c>
      <c r="L223" s="293">
        <f t="shared" si="95"/>
        <v>2.7421329785268674E-2</v>
      </c>
      <c r="M223" s="265">
        <f t="shared" si="96"/>
        <v>0</v>
      </c>
      <c r="N223" s="265">
        <f t="shared" si="97"/>
        <v>600.0057038652468</v>
      </c>
      <c r="O223" s="265">
        <f t="shared" si="107"/>
        <v>42.199189090962392</v>
      </c>
      <c r="P223" s="265">
        <f t="shared" si="111"/>
        <v>32.842496891929997</v>
      </c>
      <c r="Q223" s="265">
        <f t="shared" si="114"/>
        <v>72.05249597736352</v>
      </c>
      <c r="R223" s="300">
        <f t="shared" si="118"/>
        <v>96.773026362078554</v>
      </c>
      <c r="S223" s="79">
        <f t="shared" si="98"/>
        <v>108683.30059458483</v>
      </c>
      <c r="T223" s="256">
        <f t="shared" si="99"/>
        <v>119802.68907841679</v>
      </c>
      <c r="U223" s="207"/>
      <c r="V223" s="790">
        <v>1989</v>
      </c>
      <c r="W223" s="78">
        <f t="shared" si="100"/>
        <v>1.9560548580158319</v>
      </c>
      <c r="X223" s="79">
        <f t="shared" si="101"/>
        <v>0</v>
      </c>
      <c r="Y223" s="79">
        <f t="shared" si="102"/>
        <v>67575.092025680118</v>
      </c>
      <c r="Z223" s="79">
        <f t="shared" si="108"/>
        <v>5563.9232710876458</v>
      </c>
      <c r="AA223" s="79">
        <f t="shared" si="112"/>
        <v>5129.0436171738884</v>
      </c>
      <c r="AB223" s="79">
        <f t="shared" si="115"/>
        <v>12262.589444699228</v>
      </c>
      <c r="AC223" s="301">
        <f t="shared" si="119"/>
        <v>18150.696181085932</v>
      </c>
      <c r="AD223" s="256">
        <f t="shared" si="103"/>
        <v>108683.30059458483</v>
      </c>
      <c r="AE223" s="80">
        <f t="shared" si="104"/>
        <v>119802.68907841679</v>
      </c>
      <c r="AF223" s="28"/>
      <c r="AG223" s="28"/>
      <c r="AH223" s="302" t="s">
        <v>8</v>
      </c>
      <c r="AI223" s="764">
        <f t="shared" ref="AI223:AO223" si="125">B44</f>
        <v>65.296055402290406</v>
      </c>
      <c r="AJ223" s="764">
        <f t="shared" si="125"/>
        <v>88.728885517864029</v>
      </c>
      <c r="AK223" s="764">
        <f t="shared" si="125"/>
        <v>111.54526934014321</v>
      </c>
      <c r="AL223" s="764">
        <f t="shared" si="125"/>
        <v>134.99403774413256</v>
      </c>
      <c r="AM223" s="764">
        <f t="shared" si="125"/>
        <v>155.60837504116043</v>
      </c>
      <c r="AN223" s="764">
        <f t="shared" si="125"/>
        <v>171.36436856945664</v>
      </c>
      <c r="AO223" s="764">
        <f t="shared" si="125"/>
        <v>209.27626947657592</v>
      </c>
      <c r="AP223" s="765">
        <f>SUMPRODUCT(AI221:AO221,AI223:AO223)/AP221</f>
        <v>108.93276125309774</v>
      </c>
    </row>
    <row r="224" spans="1:44" s="23" customFormat="1" ht="13" outlineLevel="1">
      <c r="A224" s="797">
        <v>1990</v>
      </c>
      <c r="B224" s="848">
        <f t="shared" si="109"/>
        <v>0.01</v>
      </c>
      <c r="C224" s="265">
        <f t="shared" si="105"/>
        <v>0</v>
      </c>
      <c r="D224" s="265">
        <f t="shared" si="106"/>
        <v>0</v>
      </c>
      <c r="E224" s="265">
        <f t="shared" si="110"/>
        <v>465.59016113492584</v>
      </c>
      <c r="F224" s="265">
        <f t="shared" si="113"/>
        <v>32.553670251110923</v>
      </c>
      <c r="G224" s="265">
        <f t="shared" si="117"/>
        <v>25.368820407814976</v>
      </c>
      <c r="H224" s="850">
        <f t="shared" si="121"/>
        <v>126.16903685786934</v>
      </c>
      <c r="I224" s="245"/>
      <c r="J224" s="207"/>
      <c r="K224" s="790">
        <v>1990</v>
      </c>
      <c r="L224" s="293">
        <f t="shared" si="95"/>
        <v>0</v>
      </c>
      <c r="M224" s="265">
        <f t="shared" si="96"/>
        <v>0</v>
      </c>
      <c r="N224" s="265">
        <f t="shared" si="97"/>
        <v>0</v>
      </c>
      <c r="O224" s="265">
        <f t="shared" si="107"/>
        <v>419.11938435906637</v>
      </c>
      <c r="P224" s="265">
        <f t="shared" si="111"/>
        <v>29.16525206711183</v>
      </c>
      <c r="Q224" s="265">
        <f t="shared" si="114"/>
        <v>22.444276600840723</v>
      </c>
      <c r="R224" s="300">
        <f t="shared" si="118"/>
        <v>114.65175724460042</v>
      </c>
      <c r="S224" s="79">
        <f t="shared" si="98"/>
        <v>83650.706328609813</v>
      </c>
      <c r="T224" s="256">
        <f t="shared" si="99"/>
        <v>92209.010093089877</v>
      </c>
      <c r="U224" s="207"/>
      <c r="V224" s="790">
        <v>1990</v>
      </c>
      <c r="W224" s="78">
        <f t="shared" si="100"/>
        <v>0.12476705052297246</v>
      </c>
      <c r="X224" s="79">
        <f t="shared" si="101"/>
        <v>0</v>
      </c>
      <c r="Y224" s="79">
        <f t="shared" si="102"/>
        <v>0</v>
      </c>
      <c r="Z224" s="79">
        <f t="shared" si="108"/>
        <v>60858.198882977842</v>
      </c>
      <c r="AA224" s="79">
        <f t="shared" si="112"/>
        <v>4636.5551330000872</v>
      </c>
      <c r="AB224" s="79">
        <f t="shared" si="115"/>
        <v>4194.0096309919873</v>
      </c>
      <c r="AC224" s="301">
        <f t="shared" si="119"/>
        <v>23112.101112962264</v>
      </c>
      <c r="AD224" s="256">
        <f t="shared" si="103"/>
        <v>92800.98952698271</v>
      </c>
      <c r="AE224" s="80">
        <f t="shared" si="104"/>
        <v>102295.45876548831</v>
      </c>
      <c r="AF224" s="28"/>
      <c r="AG224" s="28"/>
      <c r="AH224" s="28"/>
      <c r="AI224" s="28"/>
      <c r="AJ224" s="28"/>
      <c r="AK224" s="28"/>
      <c r="AL224" s="28"/>
      <c r="AM224" s="28"/>
      <c r="AN224" s="28"/>
      <c r="AO224" s="28"/>
      <c r="AP224" s="28"/>
      <c r="AQ224" s="28"/>
      <c r="AR224" s="28"/>
    </row>
    <row r="225" spans="1:45" s="23" customFormat="1" ht="13" outlineLevel="1">
      <c r="A225" s="797">
        <v>1991</v>
      </c>
      <c r="B225" s="848">
        <f t="shared" si="109"/>
        <v>721.57621471200514</v>
      </c>
      <c r="C225" s="265">
        <f t="shared" si="105"/>
        <v>0</v>
      </c>
      <c r="D225" s="265">
        <f t="shared" si="106"/>
        <v>0</v>
      </c>
      <c r="E225" s="265">
        <f t="shared" si="110"/>
        <v>0</v>
      </c>
      <c r="F225" s="265">
        <f t="shared" si="113"/>
        <v>323.37706791065136</v>
      </c>
      <c r="G225" s="265">
        <f t="shared" si="117"/>
        <v>22.453952381077769</v>
      </c>
      <c r="H225" s="850">
        <f t="shared" si="121"/>
        <v>100.58313988519424</v>
      </c>
      <c r="I225" s="245"/>
      <c r="J225" s="207"/>
      <c r="K225" s="790">
        <v>1991</v>
      </c>
      <c r="L225" s="293">
        <f t="shared" si="95"/>
        <v>192.18958145150813</v>
      </c>
      <c r="M225" s="265">
        <f t="shared" si="96"/>
        <v>0</v>
      </c>
      <c r="N225" s="265">
        <f t="shared" si="97"/>
        <v>0</v>
      </c>
      <c r="O225" s="265">
        <f t="shared" si="107"/>
        <v>0</v>
      </c>
      <c r="P225" s="265">
        <f t="shared" si="111"/>
        <v>262.14664358505331</v>
      </c>
      <c r="Q225" s="265">
        <f t="shared" si="114"/>
        <v>18.050995389507808</v>
      </c>
      <c r="R225" s="300">
        <f t="shared" si="118"/>
        <v>84.531798614096544</v>
      </c>
      <c r="S225" s="79">
        <f t="shared" si="98"/>
        <v>67474.183736971347</v>
      </c>
      <c r="T225" s="256">
        <f t="shared" si="99"/>
        <v>74377.467475100872</v>
      </c>
      <c r="U225" s="207"/>
      <c r="V225" s="790">
        <v>1991</v>
      </c>
      <c r="W225" s="78">
        <f t="shared" si="100"/>
        <v>13033.465832371003</v>
      </c>
      <c r="X225" s="79">
        <f t="shared" si="101"/>
        <v>0</v>
      </c>
      <c r="Y225" s="79">
        <f t="shared" si="102"/>
        <v>0</v>
      </c>
      <c r="Z225" s="79">
        <f t="shared" si="108"/>
        <v>0</v>
      </c>
      <c r="AA225" s="79">
        <f t="shared" si="112"/>
        <v>45772.270713589343</v>
      </c>
      <c r="AB225" s="79">
        <f t="shared" si="115"/>
        <v>3469.0451027459485</v>
      </c>
      <c r="AC225" s="301">
        <f t="shared" si="119"/>
        <v>17753.527142943549</v>
      </c>
      <c r="AD225" s="256">
        <f t="shared" si="103"/>
        <v>80028.308791649848</v>
      </c>
      <c r="AE225" s="80">
        <f t="shared" si="104"/>
        <v>88216.005064123543</v>
      </c>
      <c r="AF225" s="28"/>
      <c r="AG225" s="28"/>
      <c r="AH225" s="28"/>
      <c r="AI225" s="28"/>
      <c r="AJ225" s="28"/>
      <c r="AK225" s="28"/>
      <c r="AL225" s="28"/>
      <c r="AM225" s="28"/>
      <c r="AN225" s="28"/>
      <c r="AO225" s="28"/>
      <c r="AP225" s="28"/>
      <c r="AQ225" s="28"/>
      <c r="AR225" s="28"/>
    </row>
    <row r="226" spans="1:45" s="23" customFormat="1" ht="14" outlineLevel="1" thickBot="1">
      <c r="A226" s="797">
        <v>1992</v>
      </c>
      <c r="B226" s="848">
        <f t="shared" si="109"/>
        <v>76.958009975549501</v>
      </c>
      <c r="C226" s="265">
        <f t="shared" si="105"/>
        <v>519.07552851893183</v>
      </c>
      <c r="D226" s="265">
        <f t="shared" si="106"/>
        <v>0</v>
      </c>
      <c r="E226" s="265">
        <f t="shared" si="110"/>
        <v>0</v>
      </c>
      <c r="F226" s="265">
        <f t="shared" si="113"/>
        <v>0</v>
      </c>
      <c r="G226" s="265">
        <f t="shared" si="117"/>
        <v>204.29321464514436</v>
      </c>
      <c r="H226" s="850">
        <f t="shared" si="121"/>
        <v>75.611296376933709</v>
      </c>
      <c r="I226" s="245"/>
      <c r="J226" s="207"/>
      <c r="K226" s="790">
        <v>1992</v>
      </c>
      <c r="L226" s="293">
        <f t="shared" si="95"/>
        <v>20.3273753133406</v>
      </c>
      <c r="M226" s="265">
        <f t="shared" si="96"/>
        <v>381.34055285376439</v>
      </c>
      <c r="N226" s="265">
        <f t="shared" si="97"/>
        <v>0</v>
      </c>
      <c r="O226" s="265">
        <f t="shared" si="107"/>
        <v>0</v>
      </c>
      <c r="P226" s="265">
        <f t="shared" si="111"/>
        <v>0</v>
      </c>
      <c r="Q226" s="265">
        <f t="shared" si="114"/>
        <v>154.31057896868046</v>
      </c>
      <c r="R226" s="300">
        <f t="shared" si="118"/>
        <v>59.781878746790767</v>
      </c>
      <c r="S226" s="79">
        <f t="shared" si="98"/>
        <v>66730.432958657882</v>
      </c>
      <c r="T226" s="256">
        <f t="shared" si="99"/>
        <v>73557.623554658159</v>
      </c>
      <c r="U226" s="207"/>
      <c r="V226" s="790">
        <v>1992</v>
      </c>
      <c r="W226" s="78">
        <f t="shared" si="100"/>
        <v>1425.3944830759244</v>
      </c>
      <c r="X226" s="79">
        <f t="shared" si="101"/>
        <v>40642.398421206286</v>
      </c>
      <c r="Y226" s="79">
        <f t="shared" si="102"/>
        <v>0</v>
      </c>
      <c r="Z226" s="79">
        <f t="shared" si="108"/>
        <v>0</v>
      </c>
      <c r="AA226" s="79">
        <f t="shared" si="112"/>
        <v>0</v>
      </c>
      <c r="AB226" s="79">
        <f t="shared" si="115"/>
        <v>29391.195415324837</v>
      </c>
      <c r="AC226" s="301">
        <f t="shared" si="119"/>
        <v>12201.528410283734</v>
      </c>
      <c r="AD226" s="256">
        <f t="shared" si="103"/>
        <v>83660.516729890776</v>
      </c>
      <c r="AE226" s="80">
        <f t="shared" si="104"/>
        <v>92219.824196525908</v>
      </c>
      <c r="AF226" s="28"/>
      <c r="AG226" s="28"/>
      <c r="AJ226" s="28"/>
      <c r="AK226" s="28"/>
      <c r="AL226" s="28"/>
      <c r="AM226" s="28"/>
      <c r="AN226" s="28"/>
      <c r="AO226" s="28"/>
      <c r="AP226" s="28"/>
      <c r="AQ226" s="28"/>
      <c r="AR226" s="28"/>
    </row>
    <row r="227" spans="1:45" s="23" customFormat="1" ht="13" outlineLevel="1">
      <c r="A227" s="797">
        <v>1993</v>
      </c>
      <c r="B227" s="848">
        <f t="shared" si="109"/>
        <v>151.93392105433352</v>
      </c>
      <c r="C227" s="676">
        <f t="shared" ref="C227:C248" si="126">IF((((B226-(L104*$T104+W62+Pound_Kill*B62))*W330)-L62)*W331&lt;0,0,(((B226-(L104*$T104+W62+Pound_Kill*B62))*W330)-L62)*W331)</f>
        <v>37.276359283022849</v>
      </c>
      <c r="D227" s="676">
        <f t="shared" ref="D227:D248" si="127">IF((((C226-(M104*$T104+X62+Pound_Kill*C62))*X330)-M62)*X331&lt;0,0,(((C226-(M104*$T104+X62+Pound_Kill*C62))*X330)-M62)*X331)</f>
        <v>209.51798379461613</v>
      </c>
      <c r="E227" s="676">
        <f t="shared" ref="E227:E248" si="128">IF((((D226-(N104*$T104+Y62+Pound_Kill*D62))*Y330)-N62)*Y331&lt;0,0,(((D226-(N104*$T104+Y62+Pound_Kill*D62))*Y330)-N62)*Y331)</f>
        <v>0</v>
      </c>
      <c r="F227" s="676">
        <f t="shared" ref="F227:F248" si="129">IF((((E226-(O104*$T104+Z62+Pound_Kill*E62))*Z330)-O62)*Z331&lt;0,0,(((E226-(O104*$T104+Z62+Pound_Kill*E62))*Z330)-O62)*Z331)</f>
        <v>0</v>
      </c>
      <c r="G227" s="676">
        <f t="shared" ref="G227:G248" si="130">IF((((F226-(P104*$T104+AA62+Pound_Kill*F62))*AA330)-P62)*AA331&lt;0,0,(((F226-(P104*$T104+AA62+Pound_Kill*F62))*AA330)-P62)*AA331)</f>
        <v>0</v>
      </c>
      <c r="H227" s="849">
        <f t="shared" ref="H227:H248" si="131">(((G226-(Q104*$T104+AB62+Pound_Kill*G62))*AB330)-Q62)*AB331+(((H226-(R104*$T104+AC62+Pound_Kill*H62))*AC330)-R62)*AC331</f>
        <v>61.689951692880342</v>
      </c>
      <c r="I227" s="245"/>
      <c r="J227" s="207"/>
      <c r="K227" s="790">
        <v>1993</v>
      </c>
      <c r="L227" s="293">
        <f t="shared" si="95"/>
        <v>41.621337714742502</v>
      </c>
      <c r="M227" s="265">
        <f t="shared" si="96"/>
        <v>33.026230042390651</v>
      </c>
      <c r="N227" s="265">
        <f t="shared" si="97"/>
        <v>202.6124538891097</v>
      </c>
      <c r="O227" s="265">
        <f t="shared" si="107"/>
        <v>0</v>
      </c>
      <c r="P227" s="265">
        <f t="shared" si="111"/>
        <v>0</v>
      </c>
      <c r="Q227" s="265">
        <f t="shared" si="114"/>
        <v>0</v>
      </c>
      <c r="R227" s="300">
        <f t="shared" si="118"/>
        <v>56.72658892228938</v>
      </c>
      <c r="S227" s="79">
        <f t="shared" si="98"/>
        <v>34039.012401867498</v>
      </c>
      <c r="T227" s="256">
        <f t="shared" si="99"/>
        <v>37521.54376070256</v>
      </c>
      <c r="U227" s="207"/>
      <c r="V227" s="790">
        <v>1993</v>
      </c>
      <c r="W227" s="78">
        <f t="shared" si="100"/>
        <v>2496.0258984184734</v>
      </c>
      <c r="X227" s="79">
        <f t="shared" si="101"/>
        <v>2866.0212504147948</v>
      </c>
      <c r="Y227" s="79">
        <f t="shared" si="102"/>
        <v>21206.774057083589</v>
      </c>
      <c r="Z227" s="79">
        <f t="shared" si="108"/>
        <v>0</v>
      </c>
      <c r="AA227" s="79">
        <f t="shared" si="112"/>
        <v>0</v>
      </c>
      <c r="AB227" s="79">
        <f t="shared" si="115"/>
        <v>0</v>
      </c>
      <c r="AC227" s="301">
        <f t="shared" si="119"/>
        <v>8904.20369693672</v>
      </c>
      <c r="AD227" s="256">
        <f t="shared" si="103"/>
        <v>35473.024902853576</v>
      </c>
      <c r="AE227" s="80">
        <f t="shared" si="104"/>
        <v>39102.270080664523</v>
      </c>
      <c r="AF227" s="28"/>
      <c r="AG227" s="28"/>
      <c r="AH227" s="28"/>
      <c r="AI227" s="28"/>
      <c r="AJ227" s="28"/>
      <c r="AK227" s="28"/>
      <c r="AL227" s="28"/>
      <c r="AM227" s="28"/>
      <c r="AN227" s="28"/>
      <c r="AO227" s="28"/>
      <c r="AP227" s="28"/>
      <c r="AQ227" s="28"/>
      <c r="AR227" s="28"/>
    </row>
    <row r="228" spans="1:45" s="23" customFormat="1" ht="13" outlineLevel="1">
      <c r="A228" s="797">
        <v>1994</v>
      </c>
      <c r="B228" s="848">
        <f t="shared" si="109"/>
        <v>0.1</v>
      </c>
      <c r="C228" s="265">
        <f t="shared" si="126"/>
        <v>47.079119959422954</v>
      </c>
      <c r="D228" s="265">
        <f t="shared" si="127"/>
        <v>11.410114809565675</v>
      </c>
      <c r="E228" s="265">
        <f t="shared" si="128"/>
        <v>89.157905534457583</v>
      </c>
      <c r="F228" s="265">
        <f t="shared" si="129"/>
        <v>0</v>
      </c>
      <c r="G228" s="265">
        <f t="shared" si="130"/>
        <v>0</v>
      </c>
      <c r="H228" s="850">
        <f t="shared" si="131"/>
        <v>22.51519425601397</v>
      </c>
      <c r="I228" s="245"/>
      <c r="J228" s="207"/>
      <c r="K228" s="790">
        <v>1994</v>
      </c>
      <c r="L228" s="293">
        <f t="shared" si="95"/>
        <v>2.7421329785268674E-2</v>
      </c>
      <c r="M228" s="265">
        <f t="shared" si="96"/>
        <v>41.948418801269817</v>
      </c>
      <c r="N228" s="265">
        <f t="shared" si="97"/>
        <v>11.410114809565675</v>
      </c>
      <c r="O228" s="265">
        <f t="shared" si="107"/>
        <v>89.157905534457583</v>
      </c>
      <c r="P228" s="265">
        <f t="shared" si="111"/>
        <v>0</v>
      </c>
      <c r="Q228" s="265">
        <f t="shared" si="114"/>
        <v>0</v>
      </c>
      <c r="R228" s="300">
        <f t="shared" si="118"/>
        <v>22.51519425601397</v>
      </c>
      <c r="S228" s="79">
        <f t="shared" si="98"/>
        <v>18453.780441459374</v>
      </c>
      <c r="T228" s="256">
        <f t="shared" si="99"/>
        <v>20341.786718425079</v>
      </c>
      <c r="U228" s="207"/>
      <c r="V228" s="790">
        <v>1994</v>
      </c>
      <c r="W228" s="78">
        <f t="shared" si="100"/>
        <v>1.7815018770171327</v>
      </c>
      <c r="X228" s="79">
        <f t="shared" si="101"/>
        <v>3386.6654285408154</v>
      </c>
      <c r="Y228" s="79">
        <f t="shared" si="102"/>
        <v>1169.5847096393454</v>
      </c>
      <c r="Z228" s="79">
        <f t="shared" si="108"/>
        <v>10471.169597647748</v>
      </c>
      <c r="AA228" s="79">
        <f t="shared" si="112"/>
        <v>0</v>
      </c>
      <c r="AB228" s="79">
        <f t="shared" si="115"/>
        <v>0</v>
      </c>
      <c r="AC228" s="301">
        <f t="shared" si="119"/>
        <v>3424.5792037544475</v>
      </c>
      <c r="AD228" s="256">
        <f t="shared" si="103"/>
        <v>18453.780441459374</v>
      </c>
      <c r="AE228" s="80">
        <f t="shared" si="104"/>
        <v>20341.786718425079</v>
      </c>
      <c r="AF228" s="28"/>
      <c r="AG228" s="28"/>
      <c r="AH228" s="28"/>
      <c r="AI228" s="28"/>
      <c r="AJ228" s="28"/>
      <c r="AK228" s="28"/>
      <c r="AL228" s="28"/>
      <c r="AM228" s="28"/>
      <c r="AN228" s="28"/>
      <c r="AO228" s="28"/>
      <c r="AP228" s="28"/>
      <c r="AQ228" s="28"/>
      <c r="AR228" s="28"/>
    </row>
    <row r="229" spans="1:45" s="23" customFormat="1" ht="13" outlineLevel="1">
      <c r="A229" s="797">
        <v>1995</v>
      </c>
      <c r="B229" s="848">
        <f t="shared" si="109"/>
        <v>0.1</v>
      </c>
      <c r="C229" s="265">
        <f t="shared" si="126"/>
        <v>3.489761820560229E-2</v>
      </c>
      <c r="D229" s="265">
        <f t="shared" si="127"/>
        <v>16.429491537996924</v>
      </c>
      <c r="E229" s="265">
        <f t="shared" si="128"/>
        <v>7.7896180515196694</v>
      </c>
      <c r="F229" s="265">
        <f t="shared" si="129"/>
        <v>60.867576004113189</v>
      </c>
      <c r="G229" s="265">
        <f t="shared" si="130"/>
        <v>0</v>
      </c>
      <c r="H229" s="850">
        <f t="shared" si="131"/>
        <v>14.298826541146509</v>
      </c>
      <c r="I229" s="245"/>
      <c r="J229" s="207"/>
      <c r="K229" s="790">
        <v>1995</v>
      </c>
      <c r="L229" s="293">
        <f t="shared" si="95"/>
        <v>2.7421329785268674E-2</v>
      </c>
      <c r="M229" s="265">
        <f t="shared" si="96"/>
        <v>3.1094461938055432E-2</v>
      </c>
      <c r="N229" s="265">
        <f t="shared" si="97"/>
        <v>16.429491537996924</v>
      </c>
      <c r="O229" s="265">
        <f t="shared" si="107"/>
        <v>7.7896180515196694</v>
      </c>
      <c r="P229" s="265">
        <f t="shared" si="111"/>
        <v>60.867576004113189</v>
      </c>
      <c r="Q229" s="265">
        <f t="shared" si="114"/>
        <v>0</v>
      </c>
      <c r="R229" s="300">
        <f t="shared" si="118"/>
        <v>14.298826541146509</v>
      </c>
      <c r="S229" s="79">
        <f t="shared" si="98"/>
        <v>14076.078585730493</v>
      </c>
      <c r="T229" s="256">
        <f t="shared" si="99"/>
        <v>15516.202185836577</v>
      </c>
      <c r="U229" s="207"/>
      <c r="V229" s="790">
        <v>1995</v>
      </c>
      <c r="W229" s="78">
        <f t="shared" si="100"/>
        <v>2.0937350350239701</v>
      </c>
      <c r="X229" s="79">
        <f t="shared" si="101"/>
        <v>2.970926462262915</v>
      </c>
      <c r="Y229" s="79">
        <f t="shared" si="102"/>
        <v>1839.079468795539</v>
      </c>
      <c r="Z229" s="79">
        <f t="shared" si="108"/>
        <v>1033.5405907163565</v>
      </c>
      <c r="AA229" s="79">
        <f t="shared" si="112"/>
        <v>8759.146975756863</v>
      </c>
      <c r="AB229" s="79">
        <f t="shared" si="115"/>
        <v>0</v>
      </c>
      <c r="AC229" s="301">
        <f t="shared" si="119"/>
        <v>2439.2468889644474</v>
      </c>
      <c r="AD229" s="256">
        <f t="shared" si="103"/>
        <v>14076.078585730493</v>
      </c>
      <c r="AE229" s="80">
        <f t="shared" si="104"/>
        <v>15516.202185836577</v>
      </c>
      <c r="AF229" s="25"/>
      <c r="AG229" s="25"/>
      <c r="AJ229" s="28"/>
      <c r="AK229" s="28"/>
      <c r="AL229" s="28"/>
      <c r="AM229" s="28"/>
      <c r="AN229" s="28"/>
      <c r="AO229" s="28"/>
      <c r="AP229" s="28"/>
      <c r="AQ229" s="28"/>
      <c r="AR229" s="28"/>
    </row>
    <row r="230" spans="1:45" s="23" customFormat="1" ht="13" outlineLevel="1">
      <c r="A230" s="797">
        <v>1996</v>
      </c>
      <c r="B230" s="848">
        <f t="shared" si="109"/>
        <v>173.42523180605443</v>
      </c>
      <c r="C230" s="265">
        <f t="shared" si="126"/>
        <v>7.0696280958409283E-2</v>
      </c>
      <c r="D230" s="265">
        <f t="shared" si="127"/>
        <v>2.4671318214425579E-2</v>
      </c>
      <c r="E230" s="265">
        <f t="shared" si="128"/>
        <v>10.925695130277909</v>
      </c>
      <c r="F230" s="265">
        <f t="shared" si="129"/>
        <v>5.18013547865338</v>
      </c>
      <c r="G230" s="265">
        <f t="shared" si="130"/>
        <v>40.477246493109611</v>
      </c>
      <c r="H230" s="850">
        <f t="shared" si="131"/>
        <v>8.8455308794609486</v>
      </c>
      <c r="I230" s="63"/>
      <c r="J230" s="139"/>
      <c r="K230" s="790">
        <v>1996</v>
      </c>
      <c r="L230" s="293">
        <f t="shared" si="95"/>
        <v>47.555504744404843</v>
      </c>
      <c r="M230" s="265">
        <f t="shared" si="96"/>
        <v>6.2991772231333329E-2</v>
      </c>
      <c r="N230" s="265">
        <f t="shared" si="97"/>
        <v>2.4671318214425579E-2</v>
      </c>
      <c r="O230" s="265">
        <f t="shared" si="107"/>
        <v>10.925695130277909</v>
      </c>
      <c r="P230" s="265">
        <f t="shared" si="111"/>
        <v>5.18013547865338</v>
      </c>
      <c r="Q230" s="265">
        <f t="shared" si="114"/>
        <v>40.477246493109611</v>
      </c>
      <c r="R230" s="300">
        <f t="shared" si="118"/>
        <v>8.8455308794609486</v>
      </c>
      <c r="S230" s="79">
        <f t="shared" si="98"/>
        <v>14411.04221529327</v>
      </c>
      <c r="T230" s="256">
        <f t="shared" si="99"/>
        <v>15885.435944339924</v>
      </c>
      <c r="U230" s="139"/>
      <c r="V230" s="790">
        <v>1996</v>
      </c>
      <c r="W230" s="78">
        <f t="shared" si="100"/>
        <v>3753.5988119997173</v>
      </c>
      <c r="X230" s="79">
        <f t="shared" si="101"/>
        <v>6.3952572240303764</v>
      </c>
      <c r="Y230" s="79">
        <f t="shared" si="102"/>
        <v>2.9396855122743961</v>
      </c>
      <c r="Z230" s="79">
        <f t="shared" si="108"/>
        <v>1456.9296826143438</v>
      </c>
      <c r="AA230" s="79">
        <f t="shared" si="112"/>
        <v>774.07863203176714</v>
      </c>
      <c r="AB230" s="79">
        <f t="shared" si="115"/>
        <v>6647.7649253549944</v>
      </c>
      <c r="AC230" s="301">
        <f t="shared" si="119"/>
        <v>1769.3352205561425</v>
      </c>
      <c r="AD230" s="256">
        <f t="shared" si="103"/>
        <v>14411.04221529327</v>
      </c>
      <c r="AE230" s="80">
        <f t="shared" si="104"/>
        <v>15885.435944339924</v>
      </c>
      <c r="AF230" s="25"/>
      <c r="AG230" s="25"/>
      <c r="AJ230" s="28"/>
      <c r="AK230" s="28"/>
      <c r="AL230" s="28"/>
      <c r="AM230" s="28"/>
      <c r="AN230" s="28"/>
      <c r="AO230" s="28"/>
      <c r="AP230" s="28"/>
      <c r="AQ230" s="28"/>
      <c r="AR230" s="28"/>
      <c r="AS230" s="245"/>
    </row>
    <row r="231" spans="1:45" s="23" customFormat="1" ht="13" outlineLevel="1">
      <c r="A231" s="797">
        <v>1997</v>
      </c>
      <c r="B231" s="848">
        <f t="shared" si="109"/>
        <v>223.64102071583528</v>
      </c>
      <c r="C231" s="265">
        <f t="shared" si="126"/>
        <v>125.87268925586309</v>
      </c>
      <c r="D231" s="265">
        <f t="shared" si="127"/>
        <v>0</v>
      </c>
      <c r="E231" s="265">
        <f t="shared" si="128"/>
        <v>0</v>
      </c>
      <c r="F231" s="265">
        <f t="shared" si="129"/>
        <v>7.0200849861212049</v>
      </c>
      <c r="G231" s="265">
        <f t="shared" si="130"/>
        <v>3.2997075660389736</v>
      </c>
      <c r="H231" s="850">
        <f t="shared" si="131"/>
        <v>31.811017136775089</v>
      </c>
      <c r="I231" s="264"/>
      <c r="J231" s="167"/>
      <c r="K231" s="790">
        <v>1997</v>
      </c>
      <c r="L231" s="293">
        <f t="shared" si="95"/>
        <v>103.9621594432421</v>
      </c>
      <c r="M231" s="265">
        <f t="shared" si="96"/>
        <v>79.147572531056142</v>
      </c>
      <c r="N231" s="265">
        <f t="shared" si="97"/>
        <v>0</v>
      </c>
      <c r="O231" s="265">
        <f t="shared" si="107"/>
        <v>0</v>
      </c>
      <c r="P231" s="265">
        <f t="shared" si="111"/>
        <v>5.5396043385907694</v>
      </c>
      <c r="Q231" s="265">
        <f t="shared" si="114"/>
        <v>2.5616380006244897</v>
      </c>
      <c r="R231" s="300">
        <f t="shared" si="118"/>
        <v>25.231534517968534</v>
      </c>
      <c r="S231" s="79">
        <f t="shared" si="98"/>
        <v>22870.083737193949</v>
      </c>
      <c r="T231" s="256">
        <f t="shared" si="99"/>
        <v>25209.922004346259</v>
      </c>
      <c r="U231" s="167"/>
      <c r="V231" s="790">
        <v>1997</v>
      </c>
      <c r="W231" s="78">
        <f t="shared" si="100"/>
        <v>8453.6268891367126</v>
      </c>
      <c r="X231" s="79">
        <f t="shared" si="101"/>
        <v>9966.4454690374168</v>
      </c>
      <c r="Y231" s="79">
        <f t="shared" si="102"/>
        <v>0</v>
      </c>
      <c r="Z231" s="79">
        <f t="shared" si="108"/>
        <v>0</v>
      </c>
      <c r="AA231" s="79">
        <f t="shared" si="112"/>
        <v>1073.931890034939</v>
      </c>
      <c r="AB231" s="79">
        <f t="shared" si="115"/>
        <v>552.57933168848467</v>
      </c>
      <c r="AC231" s="301">
        <f t="shared" si="119"/>
        <v>6381.5641539514536</v>
      </c>
      <c r="AD231" s="256">
        <f t="shared" si="103"/>
        <v>26428.147733849008</v>
      </c>
      <c r="AE231" s="80">
        <f t="shared" si="104"/>
        <v>29132.011528499097</v>
      </c>
      <c r="AF231" s="25"/>
      <c r="AG231" s="25"/>
      <c r="AJ231" s="28"/>
      <c r="AK231" s="28"/>
      <c r="AL231" s="28"/>
      <c r="AM231" s="28"/>
      <c r="AN231" s="28"/>
      <c r="AO231" s="28"/>
      <c r="AP231" s="28"/>
      <c r="AQ231" s="28"/>
      <c r="AR231" s="28"/>
      <c r="AS231" s="245"/>
    </row>
    <row r="232" spans="1:45" s="23" customFormat="1" ht="13.25" customHeight="1" outlineLevel="1">
      <c r="A232" s="797">
        <v>1998</v>
      </c>
      <c r="B232" s="848">
        <f t="shared" ref="B232:B239" si="132">B285</f>
        <v>66.481731464676614</v>
      </c>
      <c r="C232" s="265">
        <f t="shared" si="126"/>
        <v>104.11456064467616</v>
      </c>
      <c r="D232" s="265">
        <f t="shared" si="127"/>
        <v>51.227170177571594</v>
      </c>
      <c r="E232" s="265">
        <f t="shared" si="128"/>
        <v>0</v>
      </c>
      <c r="F232" s="265">
        <f t="shared" si="129"/>
        <v>0</v>
      </c>
      <c r="G232" s="265">
        <f t="shared" si="130"/>
        <v>3.4792609194143069</v>
      </c>
      <c r="H232" s="850">
        <f t="shared" si="131"/>
        <v>16.564474177721749</v>
      </c>
      <c r="I232" s="264"/>
      <c r="J232" s="167"/>
      <c r="K232" s="790">
        <v>1998</v>
      </c>
      <c r="L232" s="293">
        <f t="shared" si="95"/>
        <v>30.968384588620946</v>
      </c>
      <c r="M232" s="265">
        <f t="shared" si="96"/>
        <v>68.013647104906724</v>
      </c>
      <c r="N232" s="265">
        <f t="shared" si="97"/>
        <v>43.365279154791992</v>
      </c>
      <c r="O232" s="265">
        <f t="shared" si="107"/>
        <v>0</v>
      </c>
      <c r="P232" s="265">
        <f t="shared" si="111"/>
        <v>0</v>
      </c>
      <c r="Q232" s="265">
        <f t="shared" si="114"/>
        <v>2.7066521781351929</v>
      </c>
      <c r="R232" s="300">
        <f t="shared" si="118"/>
        <v>13.349980762995676</v>
      </c>
      <c r="S232" s="79">
        <f t="shared" si="98"/>
        <v>18242.312331648471</v>
      </c>
      <c r="T232" s="256">
        <f t="shared" si="99"/>
        <v>20108.683306299426</v>
      </c>
      <c r="U232" s="167"/>
      <c r="V232" s="790">
        <v>1998</v>
      </c>
      <c r="W232" s="78">
        <f t="shared" si="100"/>
        <v>2483.5335364155244</v>
      </c>
      <c r="X232" s="79">
        <f t="shared" si="101"/>
        <v>8055.6615402462367</v>
      </c>
      <c r="Y232" s="79">
        <f t="shared" si="102"/>
        <v>6459.9938520652931</v>
      </c>
      <c r="Z232" s="79">
        <f t="shared" si="108"/>
        <v>0</v>
      </c>
      <c r="AA232" s="79">
        <f t="shared" si="112"/>
        <v>0</v>
      </c>
      <c r="AB232" s="79">
        <f t="shared" si="115"/>
        <v>590.57226834505934</v>
      </c>
      <c r="AC232" s="301">
        <f t="shared" si="119"/>
        <v>3562.8584534277306</v>
      </c>
      <c r="AD232" s="256">
        <f t="shared" si="103"/>
        <v>21152.619650499844</v>
      </c>
      <c r="AE232" s="80">
        <f t="shared" si="104"/>
        <v>23316.744166942481</v>
      </c>
      <c r="AF232" s="25"/>
      <c r="AG232" s="25"/>
      <c r="AJ232" s="28"/>
      <c r="AK232" s="28"/>
      <c r="AL232" s="28"/>
      <c r="AM232" s="28"/>
      <c r="AN232" s="28"/>
      <c r="AO232" s="28"/>
      <c r="AP232" s="28"/>
      <c r="AQ232" s="28"/>
      <c r="AR232" s="28"/>
    </row>
    <row r="233" spans="1:45" s="23" customFormat="1" ht="13.25" customHeight="1" outlineLevel="1">
      <c r="A233" s="797">
        <v>1999</v>
      </c>
      <c r="B233" s="848">
        <f t="shared" si="132"/>
        <v>0.1</v>
      </c>
      <c r="C233" s="265">
        <f t="shared" si="126"/>
        <v>30.967058223124734</v>
      </c>
      <c r="D233" s="265">
        <f t="shared" si="127"/>
        <v>45.209092795067214</v>
      </c>
      <c r="E233" s="265">
        <f t="shared" si="128"/>
        <v>27.626253202987357</v>
      </c>
      <c r="F233" s="265">
        <f t="shared" si="129"/>
        <v>0</v>
      </c>
      <c r="G233" s="265">
        <f t="shared" si="130"/>
        <v>0</v>
      </c>
      <c r="H233" s="850">
        <f t="shared" si="131"/>
        <v>9.4448863299569865</v>
      </c>
      <c r="I233" s="264"/>
      <c r="J233" s="167"/>
      <c r="K233" s="790">
        <v>1999</v>
      </c>
      <c r="L233" s="293">
        <f t="shared" si="95"/>
        <v>3.9938921080604033E-2</v>
      </c>
      <c r="M233" s="265">
        <f t="shared" si="96"/>
        <v>23.005295855603556</v>
      </c>
      <c r="N233" s="265">
        <f t="shared" si="97"/>
        <v>45.05987062526097</v>
      </c>
      <c r="O233" s="265">
        <f t="shared" si="107"/>
        <v>27.586233935712414</v>
      </c>
      <c r="P233" s="265">
        <f t="shared" si="111"/>
        <v>0</v>
      </c>
      <c r="Q233" s="265">
        <f t="shared" si="114"/>
        <v>0</v>
      </c>
      <c r="R233" s="300">
        <f t="shared" si="118"/>
        <v>9.4396550531890195</v>
      </c>
      <c r="S233" s="79">
        <f t="shared" si="98"/>
        <v>13526.105538336486</v>
      </c>
      <c r="T233" s="256">
        <f t="shared" si="99"/>
        <v>14909.961395963692</v>
      </c>
      <c r="U233" s="167"/>
      <c r="V233" s="790">
        <v>1999</v>
      </c>
      <c r="W233" s="78">
        <f t="shared" si="100"/>
        <v>3.8177362369016139</v>
      </c>
      <c r="X233" s="79">
        <f t="shared" si="101"/>
        <v>2344.2504839416624</v>
      </c>
      <c r="Y233" s="79">
        <f t="shared" si="102"/>
        <v>5589.1191256585898</v>
      </c>
      <c r="Z233" s="79">
        <f t="shared" si="108"/>
        <v>3802.496315301391</v>
      </c>
      <c r="AA233" s="79">
        <f t="shared" si="112"/>
        <v>0</v>
      </c>
      <c r="AB233" s="79">
        <f t="shared" si="115"/>
        <v>0</v>
      </c>
      <c r="AC233" s="301">
        <f t="shared" si="119"/>
        <v>1824.4133568280165</v>
      </c>
      <c r="AD233" s="256">
        <f t="shared" si="103"/>
        <v>13564.09701796656</v>
      </c>
      <c r="AE233" s="80">
        <f t="shared" si="104"/>
        <v>14951.839783874719</v>
      </c>
      <c r="AF233" s="25"/>
      <c r="AG233" s="25"/>
      <c r="AJ233" s="28"/>
      <c r="AK233" s="28"/>
      <c r="AL233" s="28"/>
      <c r="AM233" s="28"/>
      <c r="AN233" s="28"/>
      <c r="AO233" s="28"/>
      <c r="AP233" s="28"/>
      <c r="AQ233" s="28"/>
      <c r="AR233" s="28"/>
    </row>
    <row r="234" spans="1:45" s="23" customFormat="1" ht="13.25" customHeight="1" outlineLevel="1">
      <c r="A234" s="797">
        <v>2000</v>
      </c>
      <c r="B234" s="848">
        <f t="shared" si="132"/>
        <v>0.1</v>
      </c>
      <c r="C234" s="265">
        <f t="shared" si="126"/>
        <v>6.7313347474169657E-2</v>
      </c>
      <c r="D234" s="265">
        <f t="shared" si="127"/>
        <v>23.850522939610048</v>
      </c>
      <c r="E234" s="265">
        <f t="shared" si="128"/>
        <v>30.183468228406493</v>
      </c>
      <c r="F234" s="265">
        <f t="shared" si="129"/>
        <v>18.4701186724613</v>
      </c>
      <c r="G234" s="265">
        <f t="shared" si="130"/>
        <v>0</v>
      </c>
      <c r="H234" s="850">
        <f t="shared" si="131"/>
        <v>5.8756393411197738</v>
      </c>
      <c r="I234" s="304"/>
      <c r="J234" s="305"/>
      <c r="K234" s="790">
        <v>2000</v>
      </c>
      <c r="L234" s="293">
        <f t="shared" si="95"/>
        <v>4.8272265204077722E-2</v>
      </c>
      <c r="M234" s="265">
        <f t="shared" si="96"/>
        <v>5.0271976750049303E-2</v>
      </c>
      <c r="N234" s="265">
        <f t="shared" si="97"/>
        <v>23.850522939610048</v>
      </c>
      <c r="O234" s="265">
        <f t="shared" si="107"/>
        <v>30.183468228406493</v>
      </c>
      <c r="P234" s="265">
        <f t="shared" si="111"/>
        <v>18.4701186724613</v>
      </c>
      <c r="Q234" s="265">
        <f t="shared" si="114"/>
        <v>0</v>
      </c>
      <c r="R234" s="300">
        <f t="shared" si="118"/>
        <v>5.8756393411197738</v>
      </c>
      <c r="S234" s="79">
        <f t="shared" si="98"/>
        <v>11142.033733938872</v>
      </c>
      <c r="T234" s="256">
        <f t="shared" si="99"/>
        <v>12281.975205258157</v>
      </c>
      <c r="U234" s="305"/>
      <c r="V234" s="790">
        <v>2000</v>
      </c>
      <c r="W234" s="78">
        <f t="shared" si="100"/>
        <v>3.9843052751658563</v>
      </c>
      <c r="X234" s="79">
        <f t="shared" si="101"/>
        <v>5.1913045536073419</v>
      </c>
      <c r="Y234" s="79">
        <f t="shared" si="102"/>
        <v>2968.9525178224612</v>
      </c>
      <c r="Z234" s="79">
        <f t="shared" si="108"/>
        <v>4252.0728823758545</v>
      </c>
      <c r="AA234" s="79">
        <f t="shared" si="112"/>
        <v>2747.6189572907242</v>
      </c>
      <c r="AB234" s="79">
        <f t="shared" si="115"/>
        <v>0</v>
      </c>
      <c r="AC234" s="301">
        <f t="shared" si="119"/>
        <v>1164.2137666210579</v>
      </c>
      <c r="AD234" s="663">
        <f t="shared" si="103"/>
        <v>11142.033733938872</v>
      </c>
      <c r="AE234" s="664">
        <f t="shared" si="104"/>
        <v>12281.975205258157</v>
      </c>
      <c r="AF234" s="306"/>
      <c r="AG234" s="306"/>
      <c r="AJ234" s="28"/>
      <c r="AK234" s="28"/>
      <c r="AL234" s="28"/>
      <c r="AM234" s="28"/>
      <c r="AN234" s="28"/>
      <c r="AO234" s="28"/>
      <c r="AP234" s="28"/>
      <c r="AQ234" s="28"/>
      <c r="AR234" s="28"/>
    </row>
    <row r="235" spans="1:45" s="23" customFormat="1" ht="13.25" customHeight="1" outlineLevel="1">
      <c r="A235" s="797">
        <v>2001</v>
      </c>
      <c r="B235" s="848">
        <f t="shared" si="132"/>
        <v>0.01</v>
      </c>
      <c r="C235" s="265">
        <f t="shared" si="126"/>
        <v>7.7542070227568885E-2</v>
      </c>
      <c r="D235" s="265">
        <f t="shared" si="127"/>
        <v>5.21961631709481E-2</v>
      </c>
      <c r="E235" s="265">
        <f t="shared" si="128"/>
        <v>15.041519686162262</v>
      </c>
      <c r="F235" s="265">
        <f t="shared" si="129"/>
        <v>19.035441390688952</v>
      </c>
      <c r="G235" s="265">
        <f t="shared" si="130"/>
        <v>11.648325461081992</v>
      </c>
      <c r="H235" s="850">
        <f t="shared" si="131"/>
        <v>3.4470492714616001</v>
      </c>
      <c r="I235" s="304"/>
      <c r="J235" s="305"/>
      <c r="K235" s="790">
        <v>2001</v>
      </c>
      <c r="L235" s="293">
        <f t="shared" si="95"/>
        <v>4.827226520407772E-3</v>
      </c>
      <c r="M235" s="265">
        <f t="shared" si="96"/>
        <v>5.7911146866182789E-2</v>
      </c>
      <c r="N235" s="265">
        <f t="shared" si="97"/>
        <v>5.21961631709481E-2</v>
      </c>
      <c r="O235" s="265">
        <f t="shared" si="107"/>
        <v>15.041519686162262</v>
      </c>
      <c r="P235" s="265">
        <f t="shared" si="111"/>
        <v>19.035441390688952</v>
      </c>
      <c r="Q235" s="265">
        <f t="shared" si="114"/>
        <v>11.648325461081992</v>
      </c>
      <c r="R235" s="300">
        <f t="shared" si="118"/>
        <v>3.4470492714616001</v>
      </c>
      <c r="S235" s="79">
        <f t="shared" si="98"/>
        <v>7969.4829947941753</v>
      </c>
      <c r="T235" s="256">
        <f t="shared" si="99"/>
        <v>8784.8407999915671</v>
      </c>
      <c r="U235" s="305"/>
      <c r="V235" s="790">
        <v>2001</v>
      </c>
      <c r="W235" s="78">
        <f t="shared" si="100"/>
        <v>0.38116613113177322</v>
      </c>
      <c r="X235" s="79">
        <f t="shared" si="101"/>
        <v>6.3246612769809882</v>
      </c>
      <c r="Y235" s="79">
        <f t="shared" si="102"/>
        <v>6.9556466856558998</v>
      </c>
      <c r="Z235" s="79">
        <f t="shared" si="108"/>
        <v>2246.5969897023779</v>
      </c>
      <c r="AA235" s="79">
        <f t="shared" si="112"/>
        <v>3030.1434603819239</v>
      </c>
      <c r="AB235" s="79">
        <f t="shared" si="115"/>
        <v>1973.588897694523</v>
      </c>
      <c r="AC235" s="301">
        <f t="shared" si="119"/>
        <v>705.49217292158323</v>
      </c>
      <c r="AD235" s="256">
        <f t="shared" si="103"/>
        <v>7969.4829947941753</v>
      </c>
      <c r="AE235" s="80">
        <f t="shared" si="104"/>
        <v>8784.8407999915671</v>
      </c>
      <c r="AF235" s="307"/>
      <c r="AG235" s="306"/>
      <c r="AJ235" s="28"/>
      <c r="AK235" s="28"/>
      <c r="AL235" s="28"/>
      <c r="AM235" s="28"/>
      <c r="AN235" s="28"/>
      <c r="AO235" s="28"/>
      <c r="AP235" s="28"/>
      <c r="AQ235" s="28"/>
      <c r="AR235" s="28"/>
    </row>
    <row r="236" spans="1:45" s="23" customFormat="1" ht="13.25" customHeight="1" outlineLevel="1">
      <c r="A236" s="797">
        <v>2002</v>
      </c>
      <c r="B236" s="848">
        <f t="shared" si="132"/>
        <v>186.65007593967724</v>
      </c>
      <c r="C236" s="265">
        <f t="shared" si="126"/>
        <v>7.0337065939877338E-3</v>
      </c>
      <c r="D236" s="265">
        <f t="shared" si="127"/>
        <v>5.4540817067111121E-2</v>
      </c>
      <c r="E236" s="265">
        <f t="shared" si="128"/>
        <v>3.1900512121585775E-2</v>
      </c>
      <c r="F236" s="265">
        <f t="shared" si="129"/>
        <v>9.1928630750882547</v>
      </c>
      <c r="G236" s="265">
        <f t="shared" si="130"/>
        <v>11.633811604784638</v>
      </c>
      <c r="H236" s="850">
        <f t="shared" si="131"/>
        <v>9.0788287136932677</v>
      </c>
      <c r="I236" s="304"/>
      <c r="J236" s="305"/>
      <c r="K236" s="790">
        <v>2002</v>
      </c>
      <c r="L236" s="293">
        <f t="shared" si="95"/>
        <v>90.100219661213458</v>
      </c>
      <c r="M236" s="265">
        <f t="shared" si="96"/>
        <v>5.2530196109368517E-3</v>
      </c>
      <c r="N236" s="265">
        <f t="shared" si="97"/>
        <v>5.4540817067111121E-2</v>
      </c>
      <c r="O236" s="265">
        <f t="shared" si="107"/>
        <v>3.1900512121585775E-2</v>
      </c>
      <c r="P236" s="265">
        <f t="shared" si="111"/>
        <v>9.1928630750882547</v>
      </c>
      <c r="Q236" s="265">
        <f t="shared" si="114"/>
        <v>11.633811604784638</v>
      </c>
      <c r="R236" s="300">
        <f t="shared" si="118"/>
        <v>9.0788287136932677</v>
      </c>
      <c r="S236" s="79">
        <f t="shared" si="98"/>
        <v>10703.782244376953</v>
      </c>
      <c r="T236" s="256">
        <f t="shared" si="99"/>
        <v>11798.886205799159</v>
      </c>
      <c r="U236" s="305"/>
      <c r="V236" s="790">
        <v>2002</v>
      </c>
      <c r="W236" s="78">
        <f t="shared" si="100"/>
        <v>5221.9483909825994</v>
      </c>
      <c r="X236" s="79">
        <f t="shared" si="101"/>
        <v>0.46371162151909634</v>
      </c>
      <c r="Y236" s="79">
        <f t="shared" si="102"/>
        <v>6.3296827524114034</v>
      </c>
      <c r="Z236" s="79">
        <f t="shared" si="108"/>
        <v>4.3551119485507588</v>
      </c>
      <c r="AA236" s="79">
        <f t="shared" si="112"/>
        <v>1459.1192119379623</v>
      </c>
      <c r="AB236" s="79">
        <f t="shared" si="115"/>
        <v>2077.0314559464769</v>
      </c>
      <c r="AC236" s="301">
        <f t="shared" si="119"/>
        <v>1934.5346791874319</v>
      </c>
      <c r="AD236" s="256">
        <f t="shared" si="103"/>
        <v>10703.782244376953</v>
      </c>
      <c r="AE236" s="80">
        <f t="shared" si="104"/>
        <v>11798.886205799159</v>
      </c>
      <c r="AF236" s="307"/>
      <c r="AG236" s="306"/>
      <c r="AJ236" s="28"/>
      <c r="AK236" s="28"/>
      <c r="AL236" s="28"/>
      <c r="AM236" s="28"/>
      <c r="AN236" s="28"/>
      <c r="AO236" s="28"/>
      <c r="AP236" s="28"/>
      <c r="AQ236" s="28"/>
      <c r="AR236" s="28"/>
    </row>
    <row r="237" spans="1:45" s="23" customFormat="1" ht="13.25" customHeight="1" outlineLevel="1">
      <c r="A237" s="797">
        <v>2003</v>
      </c>
      <c r="B237" s="848">
        <f t="shared" si="132"/>
        <v>54.883286729917586</v>
      </c>
      <c r="C237" s="265">
        <f t="shared" si="126"/>
        <v>130.26361157366497</v>
      </c>
      <c r="D237" s="265">
        <f t="shared" si="127"/>
        <v>4.9088435623163597E-3</v>
      </c>
      <c r="E237" s="265">
        <f t="shared" si="128"/>
        <v>3.1086833760786487E-2</v>
      </c>
      <c r="F237" s="265">
        <f t="shared" si="129"/>
        <v>1.8182454362343826E-2</v>
      </c>
      <c r="G237" s="265">
        <f t="shared" si="130"/>
        <v>5.2396905944643173</v>
      </c>
      <c r="H237" s="850">
        <f t="shared" si="131"/>
        <v>11.444713758875183</v>
      </c>
      <c r="I237" s="304"/>
      <c r="J237" s="305"/>
      <c r="K237" s="790">
        <v>2003</v>
      </c>
      <c r="L237" s="293">
        <f t="shared" si="95"/>
        <v>26.49340572298021</v>
      </c>
      <c r="M237" s="265">
        <f t="shared" si="96"/>
        <v>97.285449292529321</v>
      </c>
      <c r="N237" s="265">
        <f t="shared" si="97"/>
        <v>4.9088435623163597E-3</v>
      </c>
      <c r="O237" s="265">
        <f t="shared" si="107"/>
        <v>3.1086833760786487E-2</v>
      </c>
      <c r="P237" s="265">
        <f t="shared" si="111"/>
        <v>1.8182454362343826E-2</v>
      </c>
      <c r="Q237" s="265">
        <f t="shared" si="114"/>
        <v>5.2396905944643173</v>
      </c>
      <c r="R237" s="300">
        <f t="shared" si="118"/>
        <v>11.444713758875183</v>
      </c>
      <c r="S237" s="79">
        <f t="shared" si="98"/>
        <v>14013.700942791942</v>
      </c>
      <c r="T237" s="256">
        <f t="shared" si="99"/>
        <v>15447.442686248984</v>
      </c>
      <c r="U237" s="305"/>
      <c r="V237" s="790">
        <v>2003</v>
      </c>
      <c r="W237" s="78">
        <f t="shared" si="100"/>
        <v>1603.2689701817853</v>
      </c>
      <c r="X237" s="79">
        <f t="shared" si="101"/>
        <v>9160.4557034300615</v>
      </c>
      <c r="Y237" s="79">
        <f t="shared" si="102"/>
        <v>0.57301576570536628</v>
      </c>
      <c r="Z237" s="79">
        <f t="shared" si="108"/>
        <v>4.1933418713643862</v>
      </c>
      <c r="AA237" s="79">
        <f t="shared" si="112"/>
        <v>2.952155704923713</v>
      </c>
      <c r="AB237" s="79">
        <f t="shared" si="115"/>
        <v>927.06814586959865</v>
      </c>
      <c r="AC237" s="301">
        <f t="shared" si="119"/>
        <v>2315.1896099685041</v>
      </c>
      <c r="AD237" s="256">
        <f t="shared" si="103"/>
        <v>14013.700942791942</v>
      </c>
      <c r="AE237" s="80">
        <f t="shared" si="104"/>
        <v>15447.442686248984</v>
      </c>
      <c r="AF237" s="307"/>
      <c r="AG237" s="306"/>
      <c r="AJ237" s="28"/>
      <c r="AK237" s="28"/>
      <c r="AL237" s="28"/>
      <c r="AM237" s="28"/>
      <c r="AN237" s="28"/>
      <c r="AO237" s="28"/>
      <c r="AP237" s="28"/>
      <c r="AQ237" s="28"/>
      <c r="AR237" s="28"/>
    </row>
    <row r="238" spans="1:45" s="23" customFormat="1" ht="13.25" customHeight="1" outlineLevel="1">
      <c r="A238" s="797">
        <v>2004</v>
      </c>
      <c r="B238" s="848">
        <f t="shared" si="132"/>
        <v>13.010649884601007</v>
      </c>
      <c r="C238" s="265">
        <f t="shared" si="126"/>
        <v>41.716696234674565</v>
      </c>
      <c r="D238" s="265">
        <f t="shared" si="127"/>
        <v>99.013157524474295</v>
      </c>
      <c r="E238" s="265">
        <f t="shared" si="128"/>
        <v>2.7860289618931162E-3</v>
      </c>
      <c r="F238" s="265">
        <f t="shared" si="129"/>
        <v>1.7643426214674345E-2</v>
      </c>
      <c r="G238" s="265">
        <f t="shared" si="130"/>
        <v>1.0319506785807214E-2</v>
      </c>
      <c r="H238" s="850">
        <f t="shared" si="131"/>
        <v>9.0162084336649961</v>
      </c>
      <c r="I238" s="304"/>
      <c r="J238" s="305"/>
      <c r="K238" s="790">
        <v>2004</v>
      </c>
      <c r="L238" s="293">
        <f t="shared" si="95"/>
        <v>6.2805354170686298</v>
      </c>
      <c r="M238" s="265">
        <f t="shared" si="96"/>
        <v>31.155496820347349</v>
      </c>
      <c r="N238" s="265">
        <f t="shared" si="97"/>
        <v>99.013157524474295</v>
      </c>
      <c r="O238" s="265">
        <f t="shared" si="107"/>
        <v>2.7860289618931162E-3</v>
      </c>
      <c r="P238" s="265">
        <f t="shared" si="111"/>
        <v>1.7643426214674345E-2</v>
      </c>
      <c r="Q238" s="265">
        <f t="shared" si="114"/>
        <v>1.0319506785807214E-2</v>
      </c>
      <c r="R238" s="300">
        <f t="shared" si="118"/>
        <v>9.0162084336649961</v>
      </c>
      <c r="S238" s="79">
        <f t="shared" si="98"/>
        <v>16842.145070436134</v>
      </c>
      <c r="T238" s="256">
        <f t="shared" si="99"/>
        <v>18565.264932592454</v>
      </c>
      <c r="U238" s="305"/>
      <c r="V238" s="790">
        <v>2004</v>
      </c>
      <c r="W238" s="78">
        <f t="shared" si="100"/>
        <v>360.73333799457674</v>
      </c>
      <c r="X238" s="79">
        <f t="shared" si="101"/>
        <v>3079.2549999467637</v>
      </c>
      <c r="Y238" s="79">
        <f t="shared" si="102"/>
        <v>11534.902607909356</v>
      </c>
      <c r="Z238" s="79">
        <f t="shared" si="108"/>
        <v>0.37161072698622677</v>
      </c>
      <c r="AA238" s="79">
        <f t="shared" si="112"/>
        <v>2.7422176790937169</v>
      </c>
      <c r="AB238" s="79">
        <f t="shared" si="115"/>
        <v>1.7149795090751392</v>
      </c>
      <c r="AC238" s="301">
        <f t="shared" si="119"/>
        <v>1862.4253166702824</v>
      </c>
      <c r="AD238" s="256">
        <f t="shared" ref="AD238:AD242" si="133">SUM(W238:AC238)</f>
        <v>16842.145070436134</v>
      </c>
      <c r="AE238" s="80">
        <f t="shared" ref="AE238:AE242" si="134">AD238*2204.62/2000</f>
        <v>18565.264932592454</v>
      </c>
      <c r="AF238" s="307"/>
      <c r="AG238" s="306"/>
      <c r="AJ238" s="28"/>
      <c r="AK238" s="28"/>
      <c r="AL238" s="28"/>
      <c r="AM238" s="28"/>
      <c r="AN238" s="28"/>
      <c r="AO238" s="28"/>
      <c r="AP238" s="28"/>
      <c r="AQ238" s="28"/>
      <c r="AR238" s="28"/>
    </row>
    <row r="239" spans="1:45" s="23" customFormat="1" ht="13.25" customHeight="1" outlineLevel="1">
      <c r="A239" s="797">
        <v>2005</v>
      </c>
      <c r="B239" s="848">
        <f t="shared" si="132"/>
        <v>24.470528570450636</v>
      </c>
      <c r="C239" s="265">
        <f t="shared" si="126"/>
        <v>9.8893736397849086</v>
      </c>
      <c r="D239" s="265">
        <f t="shared" si="127"/>
        <v>31.708792392483677</v>
      </c>
      <c r="E239" s="265">
        <f t="shared" si="128"/>
        <v>61.73614991353017</v>
      </c>
      <c r="F239" s="265">
        <f t="shared" si="129"/>
        <v>1.7371297507844375E-3</v>
      </c>
      <c r="G239" s="265">
        <f t="shared" si="130"/>
        <v>1.1000933946664649E-2</v>
      </c>
      <c r="H239" s="850">
        <f t="shared" si="131"/>
        <v>5.2360422255553649</v>
      </c>
      <c r="I239" s="304"/>
      <c r="J239" s="305"/>
      <c r="K239" s="790">
        <v>2005</v>
      </c>
      <c r="L239" s="293">
        <f t="shared" si="95"/>
        <v>11.812478448367539</v>
      </c>
      <c r="M239" s="265">
        <f t="shared" si="96"/>
        <v>7.3857322558886764</v>
      </c>
      <c r="N239" s="265">
        <f t="shared" si="97"/>
        <v>31.708792392483677</v>
      </c>
      <c r="O239" s="265">
        <f t="shared" si="107"/>
        <v>61.73614991353017</v>
      </c>
      <c r="P239" s="265">
        <f t="shared" si="111"/>
        <v>1.7371297507844375E-3</v>
      </c>
      <c r="Q239" s="265">
        <f t="shared" si="114"/>
        <v>1.1000933946664649E-2</v>
      </c>
      <c r="R239" s="300">
        <f t="shared" si="118"/>
        <v>5.2360422255553649</v>
      </c>
      <c r="S239" s="79">
        <f t="shared" si="98"/>
        <v>13384.943535733828</v>
      </c>
      <c r="T239" s="256">
        <f t="shared" si="99"/>
        <v>14754.357108874756</v>
      </c>
      <c r="U239" s="305"/>
      <c r="V239" s="790">
        <v>2005</v>
      </c>
      <c r="W239" s="78">
        <f t="shared" si="100"/>
        <v>626.67522480778428</v>
      </c>
      <c r="X239" s="79">
        <f t="shared" si="101"/>
        <v>619.17176435325348</v>
      </c>
      <c r="Y239" s="79">
        <f t="shared" si="102"/>
        <v>3415.2511855442035</v>
      </c>
      <c r="Z239" s="79">
        <f t="shared" si="108"/>
        <v>7758.527975605185</v>
      </c>
      <c r="AA239" s="79">
        <f t="shared" si="112"/>
        <v>0.24282953377795832</v>
      </c>
      <c r="AB239" s="79">
        <f t="shared" si="115"/>
        <v>1.7028820348938263</v>
      </c>
      <c r="AC239" s="301">
        <f t="shared" si="119"/>
        <v>963.37167385473151</v>
      </c>
      <c r="AD239" s="256">
        <f t="shared" si="133"/>
        <v>13384.943535733828</v>
      </c>
      <c r="AE239" s="80">
        <f t="shared" si="134"/>
        <v>14754.357108874756</v>
      </c>
      <c r="AF239" s="307"/>
      <c r="AG239" s="306"/>
      <c r="AJ239" s="28"/>
      <c r="AK239" s="28"/>
      <c r="AL239" s="28"/>
      <c r="AM239" s="28"/>
      <c r="AN239" s="28"/>
      <c r="AO239" s="28"/>
      <c r="AP239" s="28"/>
      <c r="AQ239" s="28"/>
      <c r="AR239" s="28"/>
    </row>
    <row r="240" spans="1:45" s="23" customFormat="1" ht="13.25" customHeight="1" outlineLevel="1">
      <c r="A240" s="797">
        <v>2006</v>
      </c>
      <c r="B240" s="848">
        <f>B293</f>
        <v>30.01478249611452</v>
      </c>
      <c r="C240" s="265">
        <f t="shared" si="126"/>
        <v>18.600008634667777</v>
      </c>
      <c r="D240" s="265">
        <f t="shared" si="127"/>
        <v>7.5168966850015115</v>
      </c>
      <c r="E240" s="265">
        <f t="shared" si="128"/>
        <v>19.770895205202493</v>
      </c>
      <c r="F240" s="265">
        <f t="shared" si="129"/>
        <v>38.493391208502935</v>
      </c>
      <c r="G240" s="265">
        <f t="shared" si="130"/>
        <v>1.0831257726718021E-3</v>
      </c>
      <c r="H240" s="850">
        <f t="shared" si="131"/>
        <v>3.0438839303339909</v>
      </c>
      <c r="I240" s="304"/>
      <c r="J240" s="305"/>
      <c r="K240" s="790">
        <v>2006</v>
      </c>
      <c r="L240" s="293">
        <f t="shared" si="95"/>
        <v>14.488815406951499</v>
      </c>
      <c r="M240" s="265">
        <f t="shared" si="96"/>
        <v>13.891141010206745</v>
      </c>
      <c r="N240" s="265">
        <f t="shared" si="97"/>
        <v>7.5168966850015115</v>
      </c>
      <c r="O240" s="265">
        <f t="shared" si="107"/>
        <v>19.770895205202493</v>
      </c>
      <c r="P240" s="265">
        <f t="shared" si="111"/>
        <v>38.493391208502935</v>
      </c>
      <c r="Q240" s="265">
        <f t="shared" si="114"/>
        <v>1.0831257726718021E-3</v>
      </c>
      <c r="R240" s="300">
        <f t="shared" si="118"/>
        <v>3.0438839303339909</v>
      </c>
      <c r="S240" s="79">
        <f t="shared" si="98"/>
        <v>11556.066680501144</v>
      </c>
      <c r="T240" s="256">
        <f t="shared" si="99"/>
        <v>12738.367862583216</v>
      </c>
      <c r="U240" s="305"/>
      <c r="V240" s="790">
        <v>2006</v>
      </c>
      <c r="W240" s="78">
        <f t="shared" si="100"/>
        <v>1291.4989912463523</v>
      </c>
      <c r="X240" s="79">
        <f t="shared" si="101"/>
        <v>1204.437732175837</v>
      </c>
      <c r="Y240" s="79">
        <f t="shared" si="102"/>
        <v>777.08306606778478</v>
      </c>
      <c r="Z240" s="79">
        <f t="shared" si="108"/>
        <v>2386.3667225760259</v>
      </c>
      <c r="AA240" s="79">
        <f t="shared" si="112"/>
        <v>5331.1178277989184</v>
      </c>
      <c r="AB240" s="79">
        <f t="shared" si="115"/>
        <v>0.15799809725368666</v>
      </c>
      <c r="AC240" s="301">
        <f t="shared" si="119"/>
        <v>565.40434253897354</v>
      </c>
      <c r="AD240" s="256">
        <f t="shared" si="133"/>
        <v>11556.066680501144</v>
      </c>
      <c r="AE240" s="80">
        <f t="shared" si="134"/>
        <v>12738.367862583216</v>
      </c>
      <c r="AF240" s="307"/>
      <c r="AG240" s="306"/>
      <c r="AJ240" s="28"/>
      <c r="AK240" s="28"/>
      <c r="AL240" s="28"/>
      <c r="AM240" s="28"/>
      <c r="AN240" s="28"/>
      <c r="AO240" s="28"/>
      <c r="AP240" s="28"/>
      <c r="AQ240" s="28"/>
      <c r="AR240" s="28"/>
    </row>
    <row r="241" spans="1:44" s="23" customFormat="1" ht="13.25" customHeight="1" outlineLevel="1">
      <c r="A241" s="797">
        <v>2007</v>
      </c>
      <c r="B241" s="848">
        <f>B294</f>
        <v>124.19050645434554</v>
      </c>
      <c r="C241" s="265">
        <f t="shared" si="126"/>
        <v>23.093155932686564</v>
      </c>
      <c r="D241" s="265">
        <f t="shared" si="127"/>
        <v>14.310711723641626</v>
      </c>
      <c r="E241" s="265">
        <f t="shared" si="128"/>
        <v>4.2870826411303904</v>
      </c>
      <c r="F241" s="265">
        <f t="shared" si="129"/>
        <v>11.275858267807845</v>
      </c>
      <c r="G241" s="265">
        <f t="shared" si="130"/>
        <v>21.953787069800722</v>
      </c>
      <c r="H241" s="850">
        <f t="shared" si="131"/>
        <v>1.6155336421916275</v>
      </c>
      <c r="I241" s="304"/>
      <c r="J241" s="305"/>
      <c r="K241" s="797">
        <v>2007</v>
      </c>
      <c r="L241" s="293">
        <f t="shared" si="95"/>
        <v>59.949570633928936</v>
      </c>
      <c r="M241" s="265">
        <f t="shared" si="96"/>
        <v>17.246781532871655</v>
      </c>
      <c r="N241" s="265">
        <f t="shared" si="97"/>
        <v>14.310711723641626</v>
      </c>
      <c r="O241" s="265">
        <f t="shared" si="107"/>
        <v>4.2870826411303904</v>
      </c>
      <c r="P241" s="265">
        <f t="shared" si="111"/>
        <v>11.275858267807845</v>
      </c>
      <c r="Q241" s="265">
        <f t="shared" si="114"/>
        <v>21.953787069800722</v>
      </c>
      <c r="R241" s="300">
        <f t="shared" si="118"/>
        <v>1.6155336421916275</v>
      </c>
      <c r="S241" s="79">
        <f t="shared" si="98"/>
        <v>13640.295015701477</v>
      </c>
      <c r="T241" s="256">
        <f t="shared" si="99"/>
        <v>15035.833598757894</v>
      </c>
      <c r="U241" s="305"/>
      <c r="V241" s="797">
        <v>2007</v>
      </c>
      <c r="W241" s="78">
        <f t="shared" si="100"/>
        <v>4034.6202204342717</v>
      </c>
      <c r="X241" s="79">
        <f t="shared" si="101"/>
        <v>1747.0402752814653</v>
      </c>
      <c r="Y241" s="79">
        <f t="shared" si="102"/>
        <v>1722.6075406042821</v>
      </c>
      <c r="Z241" s="79">
        <f t="shared" si="108"/>
        <v>556.45487519527603</v>
      </c>
      <c r="AA241" s="79">
        <f t="shared" si="112"/>
        <v>1720.3396086445819</v>
      </c>
      <c r="AB241" s="79">
        <f t="shared" si="115"/>
        <v>3558.9744407336593</v>
      </c>
      <c r="AC241" s="301">
        <f t="shared" si="119"/>
        <v>300.25805480793957</v>
      </c>
      <c r="AD241" s="256">
        <f t="shared" si="133"/>
        <v>13640.295015701477</v>
      </c>
      <c r="AE241" s="80">
        <f t="shared" si="134"/>
        <v>15035.833598757894</v>
      </c>
      <c r="AF241" s="307"/>
      <c r="AG241" s="306"/>
      <c r="AJ241" s="28"/>
      <c r="AK241" s="28"/>
      <c r="AL241" s="28"/>
      <c r="AM241" s="28"/>
      <c r="AN241" s="28"/>
      <c r="AO241" s="28"/>
      <c r="AP241" s="28"/>
      <c r="AQ241" s="28"/>
      <c r="AR241" s="28"/>
    </row>
    <row r="242" spans="1:44" s="23" customFormat="1" ht="13.25" customHeight="1" outlineLevel="1">
      <c r="A242" s="797">
        <v>2008</v>
      </c>
      <c r="B242" s="848">
        <f>B295</f>
        <v>96.3972050281062</v>
      </c>
      <c r="C242" s="265">
        <f t="shared" si="126"/>
        <v>96.719663676678678</v>
      </c>
      <c r="D242" s="265">
        <f t="shared" si="127"/>
        <v>17.984967923966355</v>
      </c>
      <c r="E242" s="265">
        <f t="shared" si="128"/>
        <v>8.0960376015565014</v>
      </c>
      <c r="F242" s="265">
        <f t="shared" si="129"/>
        <v>2.4253428434473143</v>
      </c>
      <c r="G242" s="265">
        <f t="shared" si="130"/>
        <v>6.3791217578075639</v>
      </c>
      <c r="H242" s="850">
        <f t="shared" si="131"/>
        <v>13.270184541593165</v>
      </c>
      <c r="I242" s="304"/>
      <c r="J242" s="305"/>
      <c r="K242" s="790">
        <v>2008</v>
      </c>
      <c r="L242" s="293">
        <f t="shared" si="95"/>
        <v>46.533114460485969</v>
      </c>
      <c r="M242" s="265">
        <f t="shared" si="96"/>
        <v>72.233648541879433</v>
      </c>
      <c r="N242" s="265">
        <f t="shared" si="97"/>
        <v>17.984967923966355</v>
      </c>
      <c r="O242" s="265">
        <f t="shared" si="107"/>
        <v>8.0960376015565014</v>
      </c>
      <c r="P242" s="265">
        <f t="shared" si="111"/>
        <v>2.4253428434473143</v>
      </c>
      <c r="Q242" s="265">
        <f t="shared" si="114"/>
        <v>6.3791217578075639</v>
      </c>
      <c r="R242" s="300">
        <f t="shared" si="118"/>
        <v>13.270184541593165</v>
      </c>
      <c r="S242" s="79">
        <f t="shared" si="98"/>
        <v>18363.779056655116</v>
      </c>
      <c r="T242" s="256">
        <f t="shared" si="99"/>
        <v>20242.577291941499</v>
      </c>
      <c r="U242" s="305"/>
      <c r="V242" s="790">
        <v>2008</v>
      </c>
      <c r="W242" s="78">
        <f t="shared" si="100"/>
        <v>3073.7318362440692</v>
      </c>
      <c r="X242" s="79">
        <f t="shared" si="101"/>
        <v>7393.4170088501878</v>
      </c>
      <c r="Y242" s="79">
        <f t="shared" si="102"/>
        <v>2314.2050915658237</v>
      </c>
      <c r="Z242" s="79">
        <f t="shared" si="108"/>
        <v>1191.0375701844482</v>
      </c>
      <c r="AA242" s="79">
        <f t="shared" si="112"/>
        <v>390.0980899191386</v>
      </c>
      <c r="AB242" s="79">
        <f t="shared" si="115"/>
        <v>1148.8206391293304</v>
      </c>
      <c r="AC242" s="301">
        <f t="shared" si="119"/>
        <v>2852.4688207621198</v>
      </c>
      <c r="AD242" s="256">
        <f t="shared" si="133"/>
        <v>18363.779056655116</v>
      </c>
      <c r="AE242" s="80">
        <f t="shared" si="134"/>
        <v>20242.577291941499</v>
      </c>
      <c r="AF242" s="307"/>
      <c r="AG242" s="306"/>
      <c r="AJ242" s="28"/>
      <c r="AK242" s="28"/>
      <c r="AL242" s="28"/>
      <c r="AM242" s="28"/>
      <c r="AN242" s="28"/>
      <c r="AO242" s="28"/>
      <c r="AP242" s="28"/>
      <c r="AQ242" s="28"/>
      <c r="AR242" s="28"/>
    </row>
    <row r="243" spans="1:44" s="23" customFormat="1" ht="13.25" customHeight="1" outlineLevel="1">
      <c r="A243" s="797">
        <v>2009</v>
      </c>
      <c r="B243" s="848">
        <f t="shared" ref="B243:B248" si="135">B296</f>
        <v>30.214712598410856</v>
      </c>
      <c r="C243" s="265">
        <f t="shared" si="126"/>
        <v>75.074218761783882</v>
      </c>
      <c r="D243" s="265">
        <f t="shared" si="127"/>
        <v>75.325349809800272</v>
      </c>
      <c r="E243" s="265">
        <f t="shared" si="128"/>
        <v>10.789713232083537</v>
      </c>
      <c r="F243" s="265">
        <f t="shared" si="129"/>
        <v>4.8570519784221702</v>
      </c>
      <c r="G243" s="265">
        <f t="shared" si="130"/>
        <v>1.4550347757590782</v>
      </c>
      <c r="H243" s="850">
        <f t="shared" si="131"/>
        <v>11.232887729410184</v>
      </c>
      <c r="I243" s="304"/>
      <c r="J243" s="305"/>
      <c r="K243" s="797">
        <v>2009</v>
      </c>
      <c r="L243" s="293">
        <f t="shared" si="95"/>
        <v>14.585326196154771</v>
      </c>
      <c r="M243" s="265">
        <f t="shared" si="96"/>
        <v>56.068068544188385</v>
      </c>
      <c r="N243" s="265">
        <f t="shared" si="97"/>
        <v>75.325349809800272</v>
      </c>
      <c r="O243" s="265">
        <f t="shared" si="107"/>
        <v>10.789713232083537</v>
      </c>
      <c r="P243" s="265">
        <f t="shared" si="111"/>
        <v>4.8570519784221702</v>
      </c>
      <c r="Q243" s="265">
        <f t="shared" si="114"/>
        <v>1.4550347757590782</v>
      </c>
      <c r="R243" s="300">
        <f t="shared" si="118"/>
        <v>11.232887729410184</v>
      </c>
      <c r="S243" s="79">
        <f t="shared" si="98"/>
        <v>19469.922496942181</v>
      </c>
      <c r="T243" s="256">
        <f t="shared" ref="T243:T244" si="136">S243*2204.62/2000</f>
        <v>21461.890267604336</v>
      </c>
      <c r="U243" s="305"/>
      <c r="V243" s="797">
        <v>2009</v>
      </c>
      <c r="W243" s="78">
        <f t="shared" si="100"/>
        <v>930.51544655204248</v>
      </c>
      <c r="X243" s="79">
        <f t="shared" si="101"/>
        <v>4985.3682182323491</v>
      </c>
      <c r="Y243" s="79">
        <f t="shared" si="102"/>
        <v>8666.6667001524693</v>
      </c>
      <c r="Z243" s="79">
        <f t="shared" si="108"/>
        <v>1453.9455540420431</v>
      </c>
      <c r="AA243" s="79">
        <f t="shared" si="112"/>
        <v>763.06357404377729</v>
      </c>
      <c r="AB243" s="79">
        <f t="shared" si="115"/>
        <v>259.51731166196629</v>
      </c>
      <c r="AC243" s="301">
        <f t="shared" si="119"/>
        <v>2410.8456922575338</v>
      </c>
      <c r="AD243" s="256">
        <f t="shared" ref="AD243:AD244" si="137">SUM(W243:AC243)</f>
        <v>19469.922496942181</v>
      </c>
      <c r="AE243" s="80">
        <f t="shared" ref="AE243:AE244" si="138">AD243*2204.62/2000</f>
        <v>21461.890267604336</v>
      </c>
      <c r="AF243" s="307"/>
      <c r="AG243" s="306"/>
      <c r="AJ243" s="28"/>
      <c r="AK243" s="28"/>
      <c r="AL243" s="28"/>
      <c r="AM243" s="28"/>
      <c r="AN243" s="28"/>
      <c r="AO243" s="28"/>
      <c r="AP243" s="28"/>
      <c r="AQ243" s="28"/>
      <c r="AR243" s="28"/>
    </row>
    <row r="244" spans="1:44" s="23" customFormat="1" ht="13.25" customHeight="1" outlineLevel="1">
      <c r="A244" s="797">
        <v>2010</v>
      </c>
      <c r="B244" s="848">
        <f t="shared" si="135"/>
        <v>70.311912016854876</v>
      </c>
      <c r="C244" s="265">
        <f t="shared" si="126"/>
        <v>23.059383588009783</v>
      </c>
      <c r="D244" s="265">
        <f t="shared" si="127"/>
        <v>57.295438517233698</v>
      </c>
      <c r="E244" s="265">
        <f t="shared" si="128"/>
        <v>46.828878324352679</v>
      </c>
      <c r="F244" s="265">
        <f t="shared" si="129"/>
        <v>6.7078369947929462</v>
      </c>
      <c r="G244" s="265">
        <f t="shared" si="130"/>
        <v>3.0195717203691719</v>
      </c>
      <c r="H244" s="850">
        <f t="shared" si="131"/>
        <v>7.4008254576328305</v>
      </c>
      <c r="I244" s="304"/>
      <c r="J244" s="305"/>
      <c r="K244" s="790">
        <v>2010</v>
      </c>
      <c r="L244" s="293">
        <f t="shared" si="95"/>
        <v>33.941152638833977</v>
      </c>
      <c r="M244" s="265">
        <f t="shared" si="96"/>
        <v>17.221559157368233</v>
      </c>
      <c r="N244" s="265">
        <f t="shared" si="97"/>
        <v>57.295438517233698</v>
      </c>
      <c r="O244" s="265">
        <f t="shared" si="107"/>
        <v>46.828878324352679</v>
      </c>
      <c r="P244" s="265">
        <f t="shared" si="111"/>
        <v>6.7078369947929462</v>
      </c>
      <c r="Q244" s="265">
        <f t="shared" si="114"/>
        <v>3.0195717203691719</v>
      </c>
      <c r="R244" s="300">
        <f t="shared" si="118"/>
        <v>7.4008254576328305</v>
      </c>
      <c r="S244" s="79">
        <f t="shared" si="98"/>
        <v>20506.501994459522</v>
      </c>
      <c r="T244" s="256">
        <f t="shared" si="136"/>
        <v>22604.522213512675</v>
      </c>
      <c r="U244" s="305"/>
      <c r="V244" s="790">
        <v>2010</v>
      </c>
      <c r="W244" s="78">
        <f t="shared" si="100"/>
        <v>2314.209053444607</v>
      </c>
      <c r="X244" s="79">
        <f t="shared" si="101"/>
        <v>1600.8741787739891</v>
      </c>
      <c r="Y244" s="79">
        <f t="shared" si="102"/>
        <v>6705.2929820191393</v>
      </c>
      <c r="Z244" s="79">
        <f t="shared" si="108"/>
        <v>6561.2286403714443</v>
      </c>
      <c r="AA244" s="79">
        <f t="shared" si="112"/>
        <v>1109.0577706517752</v>
      </c>
      <c r="AB244" s="79">
        <f t="shared" si="115"/>
        <v>562.38664692413715</v>
      </c>
      <c r="AC244" s="301">
        <f t="shared" si="119"/>
        <v>1653.4527222744339</v>
      </c>
      <c r="AD244" s="256">
        <f t="shared" si="137"/>
        <v>20506.501994459522</v>
      </c>
      <c r="AE244" s="80">
        <f t="shared" si="138"/>
        <v>22604.522213512675</v>
      </c>
      <c r="AF244" s="307"/>
      <c r="AG244" s="306"/>
      <c r="AJ244" s="28"/>
      <c r="AK244" s="28"/>
      <c r="AL244" s="28"/>
      <c r="AM244" s="28"/>
      <c r="AN244" s="28"/>
      <c r="AO244" s="28"/>
      <c r="AP244" s="28"/>
      <c r="AQ244" s="28"/>
      <c r="AR244" s="28"/>
    </row>
    <row r="245" spans="1:44" s="23" customFormat="1" ht="13.25" customHeight="1" outlineLevel="1">
      <c r="A245" s="797">
        <v>2011</v>
      </c>
      <c r="B245" s="848">
        <f t="shared" si="135"/>
        <v>33.845580456232717</v>
      </c>
      <c r="C245" s="265">
        <f t="shared" si="126"/>
        <v>53.660922463592328</v>
      </c>
      <c r="D245" s="265">
        <f t="shared" si="127"/>
        <v>17.598551358947613</v>
      </c>
      <c r="E245" s="265">
        <f t="shared" si="128"/>
        <v>36.915425942369659</v>
      </c>
      <c r="F245" s="265">
        <f t="shared" si="129"/>
        <v>30.171825794245539</v>
      </c>
      <c r="G245" s="265">
        <f t="shared" si="130"/>
        <v>4.3218564378433877</v>
      </c>
      <c r="H245" s="850">
        <f t="shared" si="131"/>
        <v>6.3812534987450809</v>
      </c>
      <c r="I245" s="304"/>
      <c r="J245" s="305"/>
      <c r="K245" s="797">
        <v>2011</v>
      </c>
      <c r="L245" s="293">
        <f t="shared" si="95"/>
        <v>16.338028357692156</v>
      </c>
      <c r="M245" s="265">
        <f t="shared" si="96"/>
        <v>40.075865303104784</v>
      </c>
      <c r="N245" s="265">
        <f t="shared" si="97"/>
        <v>17.598551358947613</v>
      </c>
      <c r="O245" s="265">
        <f t="shared" si="107"/>
        <v>36.915425942369659</v>
      </c>
      <c r="P245" s="265">
        <f t="shared" si="111"/>
        <v>30.171825794245539</v>
      </c>
      <c r="Q245" s="265">
        <f t="shared" si="114"/>
        <v>4.3218564378433877</v>
      </c>
      <c r="R245" s="300">
        <f t="shared" si="118"/>
        <v>6.3812534987450809</v>
      </c>
      <c r="S245" s="79">
        <f t="shared" si="98"/>
        <v>17638.924851313044</v>
      </c>
      <c r="T245" s="256">
        <f t="shared" ref="T245" si="139">S245*2204.62/2000</f>
        <v>19443.56325285088</v>
      </c>
      <c r="U245" s="305"/>
      <c r="V245" s="790">
        <v>2011</v>
      </c>
      <c r="W245" s="78">
        <f t="shared" si="100"/>
        <v>1040.9500422080714</v>
      </c>
      <c r="X245" s="79">
        <f t="shared" si="101"/>
        <v>3313.6006122796575</v>
      </c>
      <c r="Y245" s="79">
        <f t="shared" si="102"/>
        <v>1913.7913979307725</v>
      </c>
      <c r="Z245" s="79">
        <f t="shared" si="108"/>
        <v>4857.8930379411413</v>
      </c>
      <c r="AA245" s="79">
        <f t="shared" si="112"/>
        <v>4544.4334157688891</v>
      </c>
      <c r="AB245" s="79">
        <f t="shared" si="115"/>
        <v>685.59763103631485</v>
      </c>
      <c r="AC245" s="301">
        <f t="shared" si="119"/>
        <v>1282.658714148198</v>
      </c>
      <c r="AD245" s="256">
        <f t="shared" ref="AD245" si="140">SUM(W245:AC245)</f>
        <v>17638.924851313044</v>
      </c>
      <c r="AE245" s="80">
        <f t="shared" ref="AE245" si="141">AD245*2204.62/2000</f>
        <v>19443.56325285088</v>
      </c>
      <c r="AF245" s="307"/>
      <c r="AG245" s="306"/>
      <c r="AJ245" s="28"/>
      <c r="AK245" s="28"/>
      <c r="AL245" s="28"/>
      <c r="AM245" s="28"/>
      <c r="AN245" s="28"/>
      <c r="AO245" s="28"/>
      <c r="AP245" s="28"/>
      <c r="AQ245" s="28"/>
      <c r="AR245" s="28"/>
    </row>
    <row r="246" spans="1:44" s="23" customFormat="1" ht="13.25" customHeight="1" outlineLevel="1">
      <c r="A246" s="797">
        <v>2012</v>
      </c>
      <c r="B246" s="848">
        <f t="shared" si="135"/>
        <v>94.54625276121466</v>
      </c>
      <c r="C246" s="265">
        <f t="shared" si="126"/>
        <v>26.35896456282028</v>
      </c>
      <c r="D246" s="265">
        <f t="shared" si="127"/>
        <v>41.791168434979653</v>
      </c>
      <c r="E246" s="265">
        <f t="shared" si="128"/>
        <v>10.443413294226346</v>
      </c>
      <c r="F246" s="265">
        <f t="shared" si="129"/>
        <v>21.906521859968908</v>
      </c>
      <c r="G246" s="265">
        <f t="shared" si="130"/>
        <v>17.904703642013175</v>
      </c>
      <c r="H246" s="850">
        <f t="shared" si="131"/>
        <v>6.0873507789565622</v>
      </c>
      <c r="I246" s="304"/>
      <c r="J246" s="305"/>
      <c r="K246" s="790">
        <v>2012</v>
      </c>
      <c r="L246" s="293">
        <f t="shared" ref="L246:R246" si="142">IF(B350*(B246-(L125*$T125+W82+B82))&gt;0,B350*(B246-(L125*$T125+W82+B82)),0)</f>
        <v>45.639617873411197</v>
      </c>
      <c r="M246" s="265">
        <f t="shared" si="142"/>
        <v>19.685802346495478</v>
      </c>
      <c r="N246" s="265">
        <f t="shared" si="142"/>
        <v>41.791168434979653</v>
      </c>
      <c r="O246" s="265">
        <f t="shared" si="142"/>
        <v>10.443413294226346</v>
      </c>
      <c r="P246" s="265">
        <f t="shared" si="142"/>
        <v>21.906521859968908</v>
      </c>
      <c r="Q246" s="265">
        <f t="shared" si="142"/>
        <v>17.904703642013175</v>
      </c>
      <c r="R246" s="300">
        <f t="shared" si="142"/>
        <v>6.0873507789565622</v>
      </c>
      <c r="S246" s="79">
        <f>SUMPRODUCT(L246:R246,B44:H44)</f>
        <v>18549.196552954196</v>
      </c>
      <c r="T246" s="256">
        <f t="shared" ref="T246" si="143">S246*2204.62/2000</f>
        <v>20446.964852286939</v>
      </c>
      <c r="U246" s="305"/>
      <c r="V246" s="797">
        <v>2012</v>
      </c>
      <c r="W246" s="78">
        <f t="shared" si="100"/>
        <v>2886.0045915577557</v>
      </c>
      <c r="X246" s="79">
        <f t="shared" si="101"/>
        <v>1688.0987054800908</v>
      </c>
      <c r="Y246" s="79">
        <f t="shared" si="102"/>
        <v>4475.7252076698451</v>
      </c>
      <c r="Z246" s="79">
        <f t="shared" si="108"/>
        <v>1382.517105946431</v>
      </c>
      <c r="AA246" s="79">
        <f t="shared" si="112"/>
        <v>3309.1526467003941</v>
      </c>
      <c r="AB246" s="79">
        <f t="shared" si="115"/>
        <v>2974.3416700564526</v>
      </c>
      <c r="AC246" s="301">
        <f t="shared" si="119"/>
        <v>1273.8480401373936</v>
      </c>
      <c r="AD246" s="256">
        <f>SUM(W246:AC246)</f>
        <v>17989.687967548361</v>
      </c>
      <c r="AE246" s="80">
        <f>AD246*2204.62/2000</f>
        <v>19830.212943508235</v>
      </c>
      <c r="AF246" s="307"/>
      <c r="AG246" s="306"/>
      <c r="AJ246" s="28"/>
      <c r="AK246" s="28"/>
      <c r="AL246" s="28"/>
      <c r="AM246" s="28"/>
      <c r="AN246" s="28"/>
      <c r="AO246" s="28"/>
      <c r="AP246" s="28"/>
      <c r="AQ246" s="28"/>
      <c r="AR246" s="28"/>
    </row>
    <row r="247" spans="1:44" s="23" customFormat="1" ht="13.25" customHeight="1" outlineLevel="1">
      <c r="A247" s="797">
        <v>2013</v>
      </c>
      <c r="B247" s="848">
        <f t="shared" si="135"/>
        <v>44.070606847376396</v>
      </c>
      <c r="C247" s="265">
        <f t="shared" si="126"/>
        <v>73.632695686900959</v>
      </c>
      <c r="D247" s="265">
        <f t="shared" si="127"/>
        <v>20.52838224247585</v>
      </c>
      <c r="E247" s="265">
        <f t="shared" si="128"/>
        <v>24.670004409732798</v>
      </c>
      <c r="F247" s="265">
        <f t="shared" si="129"/>
        <v>6.1649162172163496</v>
      </c>
      <c r="G247" s="265">
        <f t="shared" si="130"/>
        <v>12.931775088513483</v>
      </c>
      <c r="H247" s="850">
        <f t="shared" si="131"/>
        <v>13.912246127489613</v>
      </c>
      <c r="I247" s="304"/>
      <c r="J247" s="305"/>
      <c r="K247" s="790">
        <v>2013</v>
      </c>
      <c r="L247" s="293">
        <f t="shared" ref="L247:R248" si="144">IF(B351*(B247-(L127*$T127+W83+B83))&gt;0,B351*(B247-(L127*$T127+W83+B83)),0)</f>
        <v>21.273880214411967</v>
      </c>
      <c r="M247" s="265">
        <f t="shared" si="144"/>
        <v>54.991488382534975</v>
      </c>
      <c r="N247" s="265">
        <f t="shared" si="144"/>
        <v>20.52838224247585</v>
      </c>
      <c r="O247" s="265">
        <f t="shared" si="144"/>
        <v>24.670004409732798</v>
      </c>
      <c r="P247" s="265">
        <f t="shared" si="144"/>
        <v>6.1649162172163496</v>
      </c>
      <c r="Q247" s="265">
        <f t="shared" si="144"/>
        <v>12.931775088513483</v>
      </c>
      <c r="R247" s="300">
        <f t="shared" si="144"/>
        <v>13.912246127489613</v>
      </c>
      <c r="S247" s="79">
        <f>SUMPRODUCT(L247:R247,B45:H45)</f>
        <v>18018.634603938062</v>
      </c>
      <c r="T247" s="256">
        <f t="shared" ref="T247" si="145">S247*2204.62/2000</f>
        <v>19862.121110266966</v>
      </c>
      <c r="U247" s="305"/>
      <c r="V247" s="790">
        <v>2013</v>
      </c>
      <c r="W247" s="78">
        <f t="shared" si="100"/>
        <v>1437.0778826889316</v>
      </c>
      <c r="X247" s="79">
        <f t="shared" si="101"/>
        <v>5132.6428919050213</v>
      </c>
      <c r="Y247" s="79">
        <f t="shared" si="102"/>
        <v>2253.9194142545994</v>
      </c>
      <c r="Z247" s="79">
        <f t="shared" si="108"/>
        <v>3358.3173597394912</v>
      </c>
      <c r="AA247" s="79">
        <f t="shared" si="112"/>
        <v>948.92658264984163</v>
      </c>
      <c r="AB247" s="79">
        <f t="shared" si="115"/>
        <v>2165.5662255301863</v>
      </c>
      <c r="AC247" s="301">
        <f t="shared" si="119"/>
        <v>2755.6984779346612</v>
      </c>
      <c r="AD247" s="256">
        <f>SUM(W247:AC247)</f>
        <v>18052.148834702733</v>
      </c>
      <c r="AE247" s="80">
        <f>AD247*2204.62/2000</f>
        <v>19899.064181981168</v>
      </c>
      <c r="AF247" s="307"/>
      <c r="AG247" s="306"/>
      <c r="AJ247" s="28"/>
      <c r="AK247" s="28"/>
      <c r="AL247" s="28"/>
      <c r="AM247" s="28"/>
      <c r="AN247" s="28"/>
      <c r="AO247" s="28"/>
      <c r="AP247" s="28"/>
      <c r="AQ247" s="28"/>
      <c r="AR247" s="28"/>
    </row>
    <row r="248" spans="1:44" s="23" customFormat="1" ht="13.25" customHeight="1" outlineLevel="1">
      <c r="A248" s="797">
        <v>2014</v>
      </c>
      <c r="B248" s="848">
        <f t="shared" si="135"/>
        <v>40.390927507146074</v>
      </c>
      <c r="C248" s="265">
        <f t="shared" si="126"/>
        <v>34.322223123168762</v>
      </c>
      <c r="D248" s="265">
        <f t="shared" si="127"/>
        <v>57.34520106061693</v>
      </c>
      <c r="E248" s="265">
        <f t="shared" si="128"/>
        <v>12.799746163842238</v>
      </c>
      <c r="F248" s="265">
        <f t="shared" si="129"/>
        <v>15.382108077278509</v>
      </c>
      <c r="G248" s="265">
        <f t="shared" si="130"/>
        <v>3.8439153056323261</v>
      </c>
      <c r="H248" s="850">
        <f t="shared" si="131"/>
        <v>16.132572760742612</v>
      </c>
      <c r="I248" s="304"/>
      <c r="J248" s="305"/>
      <c r="K248" s="790">
        <v>2014</v>
      </c>
      <c r="L248" s="293">
        <f t="shared" si="144"/>
        <v>19.49761564463633</v>
      </c>
      <c r="M248" s="265">
        <f t="shared" si="144"/>
        <v>25.63304407822022</v>
      </c>
      <c r="N248" s="265">
        <f t="shared" si="144"/>
        <v>57.34520106061693</v>
      </c>
      <c r="O248" s="265">
        <f t="shared" si="144"/>
        <v>12.799746163842238</v>
      </c>
      <c r="P248" s="265">
        <f t="shared" si="144"/>
        <v>15.382108077278509</v>
      </c>
      <c r="Q248" s="265">
        <f t="shared" si="144"/>
        <v>3.8439153056323261</v>
      </c>
      <c r="R248" s="300">
        <f t="shared" si="144"/>
        <v>16.132572760742612</v>
      </c>
      <c r="S248" s="79">
        <f>SUMPRODUCT(L248:R248,B46:H46)</f>
        <v>18100.44374548833</v>
      </c>
      <c r="T248" s="256">
        <f t="shared" ref="T248" si="146">S248*2204.62/2000</f>
        <v>19952.300145089241</v>
      </c>
      <c r="U248" s="305"/>
      <c r="V248" s="790">
        <v>2014</v>
      </c>
      <c r="W248" s="78">
        <f t="shared" si="100"/>
        <v>1437.3304470248786</v>
      </c>
      <c r="X248" s="79">
        <f t="shared" si="101"/>
        <v>2370.7344967584331</v>
      </c>
      <c r="Y248" s="79">
        <f t="shared" si="102"/>
        <v>6493.0843081506027</v>
      </c>
      <c r="Z248" s="79">
        <f t="shared" si="108"/>
        <v>1682.1449660106355</v>
      </c>
      <c r="AA248" s="79">
        <f t="shared" si="112"/>
        <v>2219.0385013407686</v>
      </c>
      <c r="AB248" s="79">
        <f t="shared" si="115"/>
        <v>634.08644732826167</v>
      </c>
      <c r="AC248" s="301">
        <f t="shared" si="119"/>
        <v>3166.7957772860855</v>
      </c>
      <c r="AD248" s="256">
        <f>SUM(W248:AC248)</f>
        <v>18003.214943899668</v>
      </c>
      <c r="AE248" s="80">
        <f>AD248*2204.62/2000</f>
        <v>19845.123864810041</v>
      </c>
      <c r="AF248" s="307"/>
      <c r="AG248" s="306"/>
      <c r="AJ248" s="28"/>
      <c r="AK248" s="28"/>
      <c r="AL248" s="28"/>
      <c r="AM248" s="28"/>
      <c r="AN248" s="28"/>
      <c r="AO248" s="28"/>
      <c r="AP248" s="28"/>
      <c r="AQ248" s="28"/>
      <c r="AR248" s="28"/>
    </row>
    <row r="249" spans="1:44" s="23" customFormat="1" ht="13.25" customHeight="1" outlineLevel="1">
      <c r="A249" s="504">
        <v>2015</v>
      </c>
      <c r="B249" s="846">
        <f>MEDIAN(B238:B247)</f>
        <v>38.95809365180456</v>
      </c>
      <c r="C249" s="888">
        <f>IF((((B246-(L125*$T125+W82+Pound_Kill*B82))*W350)-L82)*W352&lt;0,0,(((B246-(L125*$T125+W82+Pound_Kill*B82))*W350)-L82)*W352)</f>
        <v>73.632695686900959</v>
      </c>
      <c r="D249" s="888">
        <f>IF((((C246-(M125*$T125+X82+Pound_Kill*C82))*X350)-M82)*X352&lt;0,0,(((C246-(M125*$T125+X82+Pound_Kill*C82))*X350)-M82)*X352)</f>
        <v>20.52838224247585</v>
      </c>
      <c r="E249" s="888">
        <f>IF((((D246-(N125*$T125+Y82+Pound_Kill*D82))*Y350)-N82)*Y352&lt;0,0,(((D246-(N125*$T125+Y82+Pound_Kill*D82))*Y350)-N82)*Y352)</f>
        <v>24.670004409732798</v>
      </c>
      <c r="F249" s="888">
        <f>IF((((E246-(O125*$T125+Z82+Pound_Kill*E82))*Z350)-O82)*Z352&lt;0,0,(((E246-(O125*$T125+Z82+Pound_Kill*E82))*Z350)-O82)*Z352)</f>
        <v>6.1649162172163496</v>
      </c>
      <c r="G249" s="888">
        <f>IF((((F246-(P125*$T125+AA82+Pound_Kill*F82))*AA350)-P82)*AA352&lt;0,0,(((F246-(P125*$T125+AA82+Pound_Kill*F82))*AA350)-P82)*AA352)</f>
        <v>12.931775088513483</v>
      </c>
      <c r="H249" s="889">
        <f>(((G246-(Q125*$T125+AB82+Pound_Kill*G82))*AB350)-Q82)*AB352+(((H246-(R125*$T125+AC82+Pound_Kill*H82))*AC350)-R82)*AC352</f>
        <v>13.912246127489613</v>
      </c>
      <c r="I249" s="304"/>
      <c r="J249" s="305"/>
      <c r="K249" s="954">
        <f>A249</f>
        <v>2015</v>
      </c>
      <c r="L249" s="955">
        <f t="shared" ref="L249:R249" si="147">IF(B352*(B249-(L128*$T128+W85+B85))&gt;0,B352*(B249-(L128*$T128+W85+B85)),0)</f>
        <v>18.805954286052064</v>
      </c>
      <c r="M249" s="956">
        <f t="shared" si="147"/>
        <v>54.991488382534975</v>
      </c>
      <c r="N249" s="956">
        <f t="shared" si="147"/>
        <v>20.52838224247585</v>
      </c>
      <c r="O249" s="956">
        <f t="shared" si="147"/>
        <v>24.670004409732798</v>
      </c>
      <c r="P249" s="956">
        <f t="shared" si="147"/>
        <v>6.1649162172163496</v>
      </c>
      <c r="Q249" s="956">
        <f t="shared" si="147"/>
        <v>12.931775088513483</v>
      </c>
      <c r="R249" s="957">
        <f t="shared" si="147"/>
        <v>13.912246127489613</v>
      </c>
      <c r="S249" s="958">
        <f>SUMPRODUCT(L249:R249,B45:H45)</f>
        <v>17846.369225094255</v>
      </c>
      <c r="T249" s="959">
        <f t="shared" ref="T249" si="148">S249*2204.62/2000</f>
        <v>19672.231260513647</v>
      </c>
      <c r="U249" s="305"/>
      <c r="V249" s="960">
        <f>A249</f>
        <v>2015</v>
      </c>
      <c r="W249" s="961">
        <f t="shared" ref="W249:AC249" si="149">B352*B249*B45</f>
        <v>1312.6872254869616</v>
      </c>
      <c r="X249" s="958">
        <f t="shared" si="149"/>
        <v>5177.0540095628949</v>
      </c>
      <c r="Y249" s="958">
        <f t="shared" si="149"/>
        <v>2365.6293837269968</v>
      </c>
      <c r="Z249" s="958">
        <f t="shared" si="149"/>
        <v>3302.836144456604</v>
      </c>
      <c r="AA249" s="958">
        <f t="shared" si="149"/>
        <v>924.29578377155315</v>
      </c>
      <c r="AB249" s="958">
        <f t="shared" si="149"/>
        <v>2128.83304751079</v>
      </c>
      <c r="AC249" s="962">
        <f t="shared" si="149"/>
        <v>2635.033630578454</v>
      </c>
      <c r="AD249" s="959">
        <f t="shared" ref="AD249" si="150">SUM(W249:AC249)</f>
        <v>17846.369225094255</v>
      </c>
      <c r="AE249" s="963">
        <f t="shared" ref="AE249" si="151">AD249*2204.62/2000</f>
        <v>19672.231260513647</v>
      </c>
      <c r="AF249" s="307"/>
      <c r="AG249" s="306"/>
      <c r="AJ249" s="28"/>
      <c r="AK249" s="28"/>
      <c r="AL249" s="28"/>
      <c r="AM249" s="28"/>
      <c r="AN249" s="28"/>
      <c r="AO249" s="28"/>
      <c r="AP249" s="28"/>
      <c r="AQ249" s="28"/>
      <c r="AR249" s="28"/>
    </row>
    <row r="250" spans="1:44" s="23" customFormat="1" ht="18" customHeight="1" thickBot="1">
      <c r="A250" s="308"/>
      <c r="B250" s="63"/>
      <c r="C250" s="309" t="s">
        <v>149</v>
      </c>
      <c r="D250" s="63"/>
      <c r="E250" s="63"/>
      <c r="F250" s="63"/>
      <c r="G250" s="63"/>
      <c r="H250" s="65"/>
      <c r="I250" s="25"/>
      <c r="J250" s="124"/>
      <c r="K250" s="310"/>
      <c r="L250" s="28"/>
      <c r="M250" s="28"/>
      <c r="N250" s="25"/>
      <c r="O250" s="25"/>
      <c r="P250" s="25"/>
      <c r="Q250" s="25"/>
      <c r="R250" s="25"/>
      <c r="S250" s="27"/>
      <c r="T250" s="27"/>
      <c r="U250" s="124"/>
      <c r="V250" s="123"/>
      <c r="W250" s="25"/>
      <c r="X250" s="25"/>
      <c r="Y250" s="25"/>
      <c r="Z250" s="25"/>
      <c r="AA250" s="25"/>
      <c r="AB250" s="25"/>
      <c r="AC250" s="25"/>
      <c r="AD250" s="311"/>
      <c r="AE250" s="66"/>
      <c r="AF250" s="306"/>
      <c r="AG250" s="306"/>
    </row>
    <row r="251" spans="1:44" s="23" customFormat="1" ht="15">
      <c r="A251" s="312" t="s">
        <v>86</v>
      </c>
      <c r="B251" s="313"/>
      <c r="C251" s="313"/>
      <c r="D251" s="313"/>
      <c r="E251" s="313"/>
      <c r="F251" s="313"/>
      <c r="G251" s="314"/>
      <c r="H251" s="315"/>
      <c r="I251" s="212"/>
      <c r="J251" s="124"/>
      <c r="K251" s="28"/>
      <c r="L251" s="895">
        <f>L249/SUM($L$249:$R$249)</f>
        <v>0.12371950358954986</v>
      </c>
      <c r="M251" s="895">
        <f t="shared" ref="M251:R251" si="152">M249/SUM($L$249:$R$249)</f>
        <v>0.36177476244232587</v>
      </c>
      <c r="N251" s="895">
        <f t="shared" si="152"/>
        <v>0.1350509111052835</v>
      </c>
      <c r="O251" s="895">
        <f t="shared" si="152"/>
        <v>0.16229757090220431</v>
      </c>
      <c r="P251" s="895">
        <f t="shared" si="152"/>
        <v>4.0557387435045729E-2</v>
      </c>
      <c r="Q251" s="895">
        <f t="shared" si="152"/>
        <v>8.5074799722831038E-2</v>
      </c>
      <c r="R251" s="895">
        <f t="shared" si="152"/>
        <v>9.1525064802759737E-2</v>
      </c>
      <c r="S251" s="895"/>
      <c r="T251" s="895"/>
      <c r="U251" s="124"/>
      <c r="V251" s="592"/>
      <c r="W251" s="895">
        <f>W249/$AE249</f>
        <v>6.6727927712084398E-2</v>
      </c>
      <c r="X251" s="895">
        <f t="shared" ref="X251:AE251" si="153">X249/$AE249</f>
        <v>0.26316557288315046</v>
      </c>
      <c r="Y251" s="895">
        <f t="shared" si="153"/>
        <v>0.12025221503344759</v>
      </c>
      <c r="Z251" s="895">
        <f t="shared" si="153"/>
        <v>0.16789331625467918</v>
      </c>
      <c r="AA251" s="895">
        <f t="shared" si="153"/>
        <v>4.6984796565848197E-2</v>
      </c>
      <c r="AB251" s="895">
        <f t="shared" si="153"/>
        <v>0.10821512920010304</v>
      </c>
      <c r="AC251" s="895">
        <f t="shared" si="153"/>
        <v>0.13394686122196658</v>
      </c>
      <c r="AD251" s="895"/>
      <c r="AE251" s="895">
        <f t="shared" si="153"/>
        <v>1</v>
      </c>
      <c r="AF251" s="595"/>
      <c r="AG251" s="595"/>
      <c r="AH251" s="571"/>
    </row>
    <row r="252" spans="1:44" s="23" customFormat="1" ht="13" outlineLevel="1">
      <c r="A252" s="316"/>
      <c r="B252" s="27"/>
      <c r="C252" s="27"/>
      <c r="D252" s="317"/>
      <c r="E252" s="136" t="s">
        <v>87</v>
      </c>
      <c r="F252" s="318"/>
      <c r="G252" s="729" t="s">
        <v>88</v>
      </c>
      <c r="H252" s="317"/>
      <c r="I252" s="731" t="s">
        <v>89</v>
      </c>
      <c r="J252" s="124"/>
      <c r="K252" s="28"/>
      <c r="L252" s="28"/>
      <c r="M252" s="28"/>
      <c r="N252" s="28"/>
      <c r="O252" s="28"/>
      <c r="P252" s="28"/>
      <c r="Q252" s="28"/>
      <c r="R252" s="28"/>
      <c r="S252" s="28"/>
      <c r="T252" s="28"/>
      <c r="U252" s="124"/>
      <c r="V252" s="594"/>
      <c r="W252" s="596"/>
      <c r="X252" s="594"/>
      <c r="Y252" s="594"/>
      <c r="Z252" s="594"/>
      <c r="AA252" s="594"/>
      <c r="AB252" s="594"/>
      <c r="AC252" s="594"/>
      <c r="AD252" s="308"/>
      <c r="AE252" s="308"/>
      <c r="AF252" s="26"/>
      <c r="AG252" s="26"/>
      <c r="AH252" s="571"/>
      <c r="AR252" s="28"/>
    </row>
    <row r="253" spans="1:44" s="23" customFormat="1" ht="13" outlineLevel="1">
      <c r="A253" s="48" t="s">
        <v>90</v>
      </c>
      <c r="B253" s="50"/>
      <c r="C253" s="320" t="s">
        <v>91</v>
      </c>
      <c r="D253" s="581"/>
      <c r="E253" s="1110" t="s">
        <v>92</v>
      </c>
      <c r="F253" s="317"/>
      <c r="G253" s="730" t="s">
        <v>93</v>
      </c>
      <c r="H253" s="317"/>
      <c r="I253" s="605" t="s">
        <v>92</v>
      </c>
      <c r="J253" s="124"/>
      <c r="K253" s="28"/>
      <c r="L253" s="28"/>
      <c r="M253" s="28"/>
      <c r="N253" s="28"/>
      <c r="O253" s="508"/>
      <c r="P253" s="28"/>
      <c r="Q253" s="28"/>
      <c r="R253" s="28"/>
      <c r="S253" s="28"/>
      <c r="T253" s="28"/>
      <c r="U253" s="124"/>
      <c r="V253" s="597"/>
      <c r="W253" s="598"/>
      <c r="X253" s="598"/>
      <c r="Y253" s="598"/>
      <c r="Z253" s="598"/>
      <c r="AA253" s="598"/>
      <c r="AB253" s="598"/>
      <c r="AC253" s="598"/>
      <c r="AD253" s="599"/>
      <c r="AE253" s="594"/>
      <c r="AF253" s="26"/>
      <c r="AG253" s="26"/>
      <c r="AH253" s="571"/>
    </row>
    <row r="254" spans="1:44" s="23" customFormat="1" ht="15" outlineLevel="1">
      <c r="A254" s="216" t="s">
        <v>94</v>
      </c>
      <c r="B254" s="43"/>
      <c r="C254" s="255">
        <f>COUNT(W92:AC126)</f>
        <v>88</v>
      </c>
      <c r="D254" s="1109"/>
      <c r="E254" s="1111">
        <f>SUMSQ(W92:AC126)</f>
        <v>0.68809747003513722</v>
      </c>
      <c r="F254" s="79"/>
      <c r="G254" s="1118">
        <v>0.25</v>
      </c>
      <c r="H254" s="322"/>
      <c r="I254" s="430">
        <f>G254*E254</f>
        <v>0.1720243675087843</v>
      </c>
      <c r="J254" s="124"/>
      <c r="K254" s="28"/>
      <c r="L254" s="28"/>
      <c r="M254" s="28"/>
      <c r="N254" s="665"/>
      <c r="O254"/>
      <c r="P254"/>
      <c r="Q254"/>
      <c r="R254"/>
      <c r="S254"/>
      <c r="T254"/>
      <c r="U254" s="124"/>
      <c r="V254" s="593"/>
      <c r="W254" s="710"/>
      <c r="X254" s="598"/>
      <c r="Y254" s="598"/>
      <c r="Z254" s="598"/>
      <c r="AA254" s="598"/>
      <c r="AB254" s="598"/>
      <c r="AC254" s="598"/>
      <c r="AD254" s="599"/>
      <c r="AE254" s="599"/>
      <c r="AF254" s="595"/>
      <c r="AG254" s="595"/>
      <c r="AH254" s="571"/>
    </row>
    <row r="255" spans="1:44" s="23" customFormat="1" ht="15" outlineLevel="1">
      <c r="A255" s="250" t="s">
        <v>311</v>
      </c>
      <c r="B255" s="247"/>
      <c r="C255" s="256">
        <f>COUNT(N362:N393)</f>
        <v>32</v>
      </c>
      <c r="D255" s="1109"/>
      <c r="E255" s="1117"/>
      <c r="F255" s="1117">
        <f>SUMSQ($Q$362:$Q$393)</f>
        <v>503.09687058227053</v>
      </c>
      <c r="G255" s="1118">
        <v>0.03</v>
      </c>
      <c r="H255" s="322"/>
      <c r="I255" s="430">
        <f t="shared" ref="I255" si="154">G255*E255</f>
        <v>0</v>
      </c>
      <c r="J255" s="124"/>
      <c r="K255" s="28"/>
      <c r="L255" s="28"/>
      <c r="M255" s="28"/>
      <c r="N255" s="732"/>
      <c r="O255" s="732"/>
      <c r="P255" s="732"/>
      <c r="Q255" s="28"/>
      <c r="R255" s="28"/>
      <c r="S255" s="28"/>
      <c r="T255" s="28"/>
      <c r="U255" s="124"/>
      <c r="V255" s="600"/>
      <c r="W255" s="710"/>
      <c r="X255" s="598"/>
      <c r="Y255" s="598"/>
      <c r="Z255" s="598"/>
      <c r="AA255" s="598"/>
      <c r="AB255" s="598"/>
      <c r="AC255" s="598"/>
      <c r="AD255" s="598"/>
      <c r="AE255" s="594"/>
      <c r="AF255" s="26"/>
      <c r="AG255" s="26"/>
      <c r="AH255" s="571"/>
    </row>
    <row r="256" spans="1:44" s="23" customFormat="1" ht="16" outlineLevel="1" thickBot="1">
      <c r="A256" s="1113" t="s">
        <v>95</v>
      </c>
      <c r="B256" s="247"/>
      <c r="C256" s="840">
        <f>COUNT(W132:AC166)</f>
        <v>228</v>
      </c>
      <c r="D256" s="1109"/>
      <c r="E256" s="1111">
        <f>SUMSQ(W132:AC166)</f>
        <v>1.3881779754329837</v>
      </c>
      <c r="F256" s="79"/>
      <c r="G256" s="1118">
        <v>2</v>
      </c>
      <c r="H256" s="322"/>
      <c r="I256" s="430">
        <f>G256*E256</f>
        <v>2.7763559508659674</v>
      </c>
      <c r="J256" s="124"/>
      <c r="K256" s="28"/>
      <c r="L256" s="28"/>
      <c r="M256" s="28"/>
      <c r="N256" s="28"/>
      <c r="O256" s="28"/>
      <c r="P256" s="28"/>
      <c r="Q256" s="28"/>
      <c r="R256" s="28"/>
      <c r="S256" s="28"/>
      <c r="T256" s="28"/>
      <c r="U256" s="124"/>
      <c r="V256" s="601"/>
      <c r="W256" s="710"/>
      <c r="X256" s="812"/>
      <c r="Y256" s="602"/>
      <c r="Z256" s="602"/>
      <c r="AA256" s="602"/>
      <c r="AB256" s="602"/>
      <c r="AC256" s="602"/>
      <c r="AD256" s="594"/>
      <c r="AE256" s="594"/>
      <c r="AF256" s="26"/>
      <c r="AG256" s="26"/>
      <c r="AH256" s="571"/>
    </row>
    <row r="257" spans="1:49" s="23" customFormat="1" ht="15" outlineLevel="1">
      <c r="A257" s="1113" t="s">
        <v>96</v>
      </c>
      <c r="B257" s="247"/>
      <c r="C257" s="841">
        <f>COUNT(AG189:AG208)</f>
        <v>20</v>
      </c>
      <c r="D257" s="1109"/>
      <c r="E257" s="1112">
        <f>SUMSQ(AG189:AG208)</f>
        <v>1.0741719946112045</v>
      </c>
      <c r="F257" s="324"/>
      <c r="G257" s="1118">
        <v>3</v>
      </c>
      <c r="H257" s="322"/>
      <c r="I257" s="430">
        <f>G257*E257</f>
        <v>3.2225159838336133</v>
      </c>
      <c r="J257" s="124"/>
      <c r="K257" s="326" t="s">
        <v>97</v>
      </c>
      <c r="L257" s="327"/>
      <c r="M257" s="28"/>
      <c r="N257" s="328" t="s">
        <v>336</v>
      </c>
      <c r="O257" s="25"/>
      <c r="P257" s="25"/>
      <c r="Q257" s="25"/>
      <c r="R257" s="25"/>
      <c r="S257" s="25"/>
      <c r="T257" s="25"/>
      <c r="U257" s="124"/>
      <c r="V257" s="26"/>
      <c r="W257" s="710"/>
      <c r="X257" s="26"/>
      <c r="Y257" s="26"/>
      <c r="Z257" s="26"/>
      <c r="AA257" s="26"/>
      <c r="AB257" s="26"/>
      <c r="AC257" s="26"/>
      <c r="AD257" s="580"/>
      <c r="AE257" s="603"/>
      <c r="AF257" s="26"/>
      <c r="AG257" s="26"/>
      <c r="AH257" s="571"/>
    </row>
    <row r="258" spans="1:49" s="23" customFormat="1" ht="15" outlineLevel="1">
      <c r="A258" s="1113" t="s">
        <v>98</v>
      </c>
      <c r="B258" s="247"/>
      <c r="C258" s="841">
        <f>COUNT(P174:P208)</f>
        <v>10</v>
      </c>
      <c r="D258" s="1109"/>
      <c r="E258" s="1112">
        <f>SUMSQ(Q174:Q208)</f>
        <v>2.8832857256740807</v>
      </c>
      <c r="F258" s="324"/>
      <c r="G258" s="1118">
        <v>0.5</v>
      </c>
      <c r="H258" s="322"/>
      <c r="I258" s="430">
        <f>G258*E258</f>
        <v>1.4416428628370404</v>
      </c>
      <c r="J258" s="124"/>
      <c r="K258" s="329" t="s">
        <v>60</v>
      </c>
      <c r="L258" s="330"/>
      <c r="M258" s="28"/>
      <c r="N258" s="331" t="s">
        <v>159</v>
      </c>
      <c r="O258" s="328" t="s">
        <v>160</v>
      </c>
      <c r="P258" s="65"/>
      <c r="Q258" s="65"/>
      <c r="R258" s="30"/>
      <c r="S258" s="30"/>
      <c r="T258" s="30"/>
      <c r="U258" s="124"/>
      <c r="V258" s="26"/>
      <c r="W258" s="710"/>
      <c r="X258" s="26"/>
      <c r="Y258" s="26"/>
      <c r="Z258" s="26"/>
      <c r="AA258" s="26"/>
      <c r="AB258" s="26"/>
      <c r="AC258" s="26"/>
      <c r="AD258" s="26"/>
      <c r="AE258" s="26"/>
      <c r="AF258" s="26"/>
      <c r="AG258" s="26"/>
      <c r="AH258" s="571"/>
    </row>
    <row r="259" spans="1:49" s="23" customFormat="1" ht="16" outlineLevel="1" thickBot="1">
      <c r="A259" s="1114" t="s">
        <v>167</v>
      </c>
      <c r="B259" s="227"/>
      <c r="C259" s="842">
        <f>COUNT(F174:F208)</f>
        <v>35</v>
      </c>
      <c r="D259" s="1109"/>
      <c r="E259" s="1112">
        <f>SUMSQ(F174:F208)</f>
        <v>2.4305636760019498</v>
      </c>
      <c r="F259" s="324"/>
      <c r="G259" s="1118">
        <v>1.5</v>
      </c>
      <c r="H259" s="322"/>
      <c r="I259" s="430">
        <f>G259*E259</f>
        <v>3.6458455140029247</v>
      </c>
      <c r="J259" s="124"/>
      <c r="K259" s="720" t="s">
        <v>344</v>
      </c>
      <c r="L259" s="721" t="s">
        <v>4</v>
      </c>
      <c r="M259" s="28"/>
      <c r="N259" s="334"/>
      <c r="O259" s="709" t="s">
        <v>381</v>
      </c>
      <c r="P259" s="27"/>
      <c r="Q259" s="27"/>
      <c r="R259" s="65"/>
      <c r="S259" s="28"/>
      <c r="T259" s="28"/>
      <c r="U259" s="124"/>
      <c r="V259" s="26"/>
      <c r="W259" s="710"/>
      <c r="X259" s="26"/>
      <c r="Y259" s="26"/>
      <c r="Z259" s="26"/>
      <c r="AA259" s="26"/>
      <c r="AB259" s="26"/>
      <c r="AC259" s="26"/>
      <c r="AD259" s="26"/>
      <c r="AE259" s="26"/>
      <c r="AF259" s="26"/>
      <c r="AG259" s="26"/>
      <c r="AH259" s="571"/>
      <c r="AO259" s="27"/>
      <c r="AP259" s="27"/>
      <c r="AQ259" s="27"/>
      <c r="AR259" s="27"/>
      <c r="AS259" s="27"/>
      <c r="AT259" s="27"/>
      <c r="AU259" s="27"/>
      <c r="AV259" s="27"/>
      <c r="AW259" s="27"/>
    </row>
    <row r="260" spans="1:49" s="23" customFormat="1" ht="16" outlineLevel="1" thickBot="1">
      <c r="A260" s="1115" t="s">
        <v>99</v>
      </c>
      <c r="B260" s="227"/>
      <c r="C260" s="1116">
        <f>SUM(C254:C259)</f>
        <v>413</v>
      </c>
      <c r="D260" s="571"/>
      <c r="E260" s="604"/>
      <c r="F260" s="338"/>
      <c r="G260" s="339" t="s">
        <v>100</v>
      </c>
      <c r="H260" s="338"/>
      <c r="I260" s="711">
        <f>SUM(I254:I259)</f>
        <v>11.25838467904833</v>
      </c>
      <c r="J260" s="124"/>
      <c r="K260" s="340">
        <f>AD249</f>
        <v>17846.369225094255</v>
      </c>
      <c r="L260" s="341">
        <f>AE249</f>
        <v>19672.231260513647</v>
      </c>
      <c r="M260" s="28"/>
      <c r="N260" s="243"/>
      <c r="O260" s="342"/>
      <c r="P260" s="343"/>
      <c r="Q260" s="65"/>
      <c r="R260" s="65"/>
      <c r="S260" s="28"/>
      <c r="T260" s="28"/>
      <c r="U260" s="139"/>
      <c r="V260" s="25"/>
      <c r="W260" s="26"/>
      <c r="X260" s="25"/>
      <c r="Y260" s="25"/>
      <c r="Z260" s="25"/>
      <c r="AA260" s="25"/>
      <c r="AB260" s="25"/>
      <c r="AC260" s="25"/>
      <c r="AD260" s="27"/>
      <c r="AE260" s="27"/>
      <c r="AF260" s="27"/>
      <c r="AG260" s="27"/>
      <c r="AO260" s="27"/>
      <c r="AP260" s="27"/>
      <c r="AQ260" s="27"/>
      <c r="AR260" s="27"/>
      <c r="AS260" s="27"/>
      <c r="AT260" s="27"/>
      <c r="AU260" s="27"/>
      <c r="AV260" s="27"/>
      <c r="AW260" s="27"/>
    </row>
    <row r="261" spans="1:49" s="23" customFormat="1" ht="14" outlineLevel="1" thickBot="1">
      <c r="A261" s="344"/>
      <c r="B261" s="323"/>
      <c r="D261" s="323"/>
      <c r="F261" s="323"/>
      <c r="J261" s="207"/>
      <c r="K261" s="25"/>
      <c r="L261" s="345">
        <v>1</v>
      </c>
      <c r="M261" s="28"/>
      <c r="N261" s="25" t="s">
        <v>171</v>
      </c>
      <c r="O261" s="25"/>
      <c r="P261" s="25"/>
      <c r="Q261" s="25"/>
      <c r="R261" s="25"/>
      <c r="S261" s="28"/>
      <c r="T261" s="28"/>
      <c r="U261" s="139"/>
      <c r="V261" s="25"/>
      <c r="W261" s="25"/>
      <c r="X261" s="25"/>
      <c r="Y261" s="25"/>
      <c r="Z261" s="25"/>
      <c r="AA261" s="25"/>
      <c r="AB261" s="25"/>
      <c r="AC261" s="27"/>
      <c r="AD261" s="27"/>
      <c r="AE261" s="27"/>
      <c r="AF261" s="27"/>
      <c r="AG261" s="27"/>
      <c r="AO261" s="27"/>
      <c r="AP261" s="27"/>
      <c r="AQ261" s="27"/>
      <c r="AR261" s="27"/>
      <c r="AS261" s="27"/>
      <c r="AT261" s="27"/>
      <c r="AU261" s="27"/>
      <c r="AV261" s="27"/>
      <c r="AW261" s="27"/>
    </row>
    <row r="262" spans="1:49" s="23" customFormat="1" ht="13.5" customHeight="1" thickTop="1">
      <c r="A262" s="346" t="s">
        <v>101</v>
      </c>
      <c r="B262" s="347"/>
      <c r="C262" s="347"/>
      <c r="D262" s="347"/>
      <c r="E262" s="347"/>
      <c r="F262" s="347"/>
      <c r="G262" s="348"/>
      <c r="H262" s="131"/>
      <c r="I262" s="131"/>
      <c r="J262" s="349"/>
      <c r="K262" s="350" t="s">
        <v>102</v>
      </c>
      <c r="L262" s="347"/>
      <c r="M262" s="347"/>
      <c r="N262" s="347"/>
      <c r="O262" s="347"/>
      <c r="P262" s="347"/>
      <c r="Q262" s="348"/>
      <c r="R262" s="131"/>
      <c r="S262" s="131"/>
      <c r="T262" s="131"/>
      <c r="U262" s="349"/>
      <c r="V262" s="350" t="s">
        <v>103</v>
      </c>
      <c r="W262" s="347"/>
      <c r="X262" s="347"/>
      <c r="Y262" s="347"/>
      <c r="Z262" s="347"/>
      <c r="AA262" s="347"/>
      <c r="AB262" s="348"/>
      <c r="AC262" s="348"/>
      <c r="AD262" s="351"/>
      <c r="AO262" s="27"/>
      <c r="AP262" s="27"/>
      <c r="AQ262" s="27"/>
      <c r="AR262" s="27"/>
      <c r="AS262" s="27"/>
      <c r="AT262" s="27"/>
      <c r="AU262" s="27"/>
      <c r="AV262" s="27"/>
      <c r="AW262" s="27"/>
    </row>
    <row r="263" spans="1:49" s="23" customFormat="1" ht="15" customHeight="1">
      <c r="A263" s="352"/>
      <c r="B263" s="27"/>
      <c r="C263" s="27"/>
      <c r="D263" s="27"/>
      <c r="E263" s="27"/>
      <c r="F263" s="27"/>
      <c r="G263" s="27"/>
      <c r="H263" s="27"/>
      <c r="I263" s="27"/>
      <c r="J263" s="139"/>
      <c r="K263" s="353"/>
      <c r="L263" s="27"/>
      <c r="M263" s="27"/>
      <c r="N263" s="27"/>
      <c r="O263" s="27"/>
      <c r="P263" s="27"/>
      <c r="Q263" s="27"/>
      <c r="R263" s="317"/>
      <c r="S263" s="317"/>
      <c r="T263" s="317"/>
      <c r="U263" s="139"/>
      <c r="V263" s="353"/>
      <c r="W263" s="27"/>
      <c r="X263" s="27"/>
      <c r="Y263" s="27"/>
      <c r="Z263" s="27"/>
      <c r="AA263" s="27"/>
      <c r="AB263" s="27"/>
      <c r="AC263" s="27"/>
      <c r="AD263" s="354"/>
      <c r="AO263" s="27"/>
      <c r="AP263" s="27"/>
      <c r="AQ263" s="27"/>
      <c r="AR263" s="27"/>
      <c r="AS263" s="27"/>
      <c r="AT263" s="27"/>
      <c r="AU263" s="27"/>
      <c r="AV263" s="27"/>
      <c r="AW263" s="27"/>
    </row>
    <row r="264" spans="1:49" s="23" customFormat="1" ht="12.75" customHeight="1">
      <c r="A264" s="355" t="s">
        <v>104</v>
      </c>
      <c r="B264" s="39"/>
      <c r="C264" s="39"/>
      <c r="D264" s="50"/>
      <c r="E264" s="27"/>
      <c r="F264" s="27"/>
      <c r="G264" s="27"/>
      <c r="H264" s="27"/>
      <c r="I264" s="356"/>
      <c r="J264" s="139"/>
      <c r="K264" s="143" t="s">
        <v>105</v>
      </c>
      <c r="L264" s="39"/>
      <c r="M264" s="39"/>
      <c r="N264" s="50"/>
      <c r="O264" s="27"/>
      <c r="P264" s="27"/>
      <c r="Q264" s="27"/>
      <c r="R264" s="27"/>
      <c r="S264" s="27"/>
      <c r="T264" s="27"/>
      <c r="U264" s="139"/>
      <c r="V264" s="143" t="s">
        <v>334</v>
      </c>
      <c r="W264" s="39"/>
      <c r="X264" s="39"/>
      <c r="Y264" s="50"/>
      <c r="Z264" s="27"/>
      <c r="AA264" s="27"/>
      <c r="AB264" s="27"/>
      <c r="AC264" s="27"/>
      <c r="AD264" s="357"/>
      <c r="AF264" s="123" t="s">
        <v>558</v>
      </c>
      <c r="AO264" s="27"/>
      <c r="AP264" s="27"/>
      <c r="AQ264" s="27"/>
      <c r="AR264" s="27"/>
      <c r="AS264" s="27"/>
      <c r="AT264" s="27"/>
      <c r="AU264" s="27"/>
      <c r="AV264" s="27"/>
      <c r="AW264" s="27"/>
    </row>
    <row r="265" spans="1:49" s="23" customFormat="1" ht="15.75" customHeight="1" outlineLevel="1">
      <c r="A265" s="358"/>
      <c r="B265" s="48"/>
      <c r="C265" s="49" t="s">
        <v>0</v>
      </c>
      <c r="D265" s="50"/>
      <c r="E265" s="359"/>
      <c r="F265" s="27"/>
      <c r="G265" s="27"/>
      <c r="H265" s="27"/>
      <c r="I265" s="360"/>
      <c r="J265" s="139"/>
      <c r="K265" s="361"/>
      <c r="L265" s="362"/>
      <c r="M265" s="363" t="s">
        <v>0</v>
      </c>
      <c r="N265" s="248"/>
      <c r="O265" s="364"/>
      <c r="P265" s="365"/>
      <c r="Q265" s="365"/>
      <c r="R265" s="365"/>
      <c r="S265" s="27"/>
      <c r="T265" s="27"/>
      <c r="U265" s="139"/>
      <c r="V265" s="242"/>
      <c r="W265" s="48"/>
      <c r="X265" s="49" t="s">
        <v>0</v>
      </c>
      <c r="Y265" s="50"/>
      <c r="Z265" s="359"/>
      <c r="AA265" s="27"/>
      <c r="AB265" s="27"/>
      <c r="AC265" s="27"/>
      <c r="AD265" s="366"/>
      <c r="AF265" s="724">
        <f>MIN($I$260)</f>
        <v>11.25838467904833</v>
      </c>
      <c r="AG265" s="23" t="s">
        <v>337</v>
      </c>
      <c r="AO265" s="27"/>
      <c r="AP265" s="1047"/>
      <c r="AQ265" s="27"/>
      <c r="AR265" s="27"/>
      <c r="AS265" s="27"/>
      <c r="AT265" s="27"/>
      <c r="AU265" s="27"/>
      <c r="AV265" s="27"/>
      <c r="AW265" s="27"/>
    </row>
    <row r="266" spans="1:49" s="23" customFormat="1" ht="15" outlineLevel="1">
      <c r="A266" s="367" t="s">
        <v>17</v>
      </c>
      <c r="B266" s="738">
        <f>first_age</f>
        <v>3</v>
      </c>
      <c r="C266" s="738">
        <f>B266+1</f>
        <v>4</v>
      </c>
      <c r="D266" s="738">
        <f>C266+1</f>
        <v>5</v>
      </c>
      <c r="E266" s="103"/>
      <c r="F266" s="103"/>
      <c r="G266" s="103"/>
      <c r="H266" s="103"/>
      <c r="I266" s="360"/>
      <c r="J266" s="139"/>
      <c r="K266" s="367" t="s">
        <v>17</v>
      </c>
      <c r="L266" s="368">
        <v>3</v>
      </c>
      <c r="M266" s="368">
        <v>4</v>
      </c>
      <c r="N266" s="368">
        <v>5</v>
      </c>
      <c r="O266" s="369"/>
      <c r="P266" s="369"/>
      <c r="Q266" s="369"/>
      <c r="R266" s="369"/>
      <c r="S266" s="103"/>
      <c r="T266" s="103"/>
      <c r="U266" s="139"/>
      <c r="V266" s="104" t="s">
        <v>17</v>
      </c>
      <c r="W266" s="54">
        <v>3</v>
      </c>
      <c r="X266" s="54">
        <v>4</v>
      </c>
      <c r="Y266" s="54">
        <v>5</v>
      </c>
      <c r="Z266" s="103"/>
      <c r="AA266" s="103"/>
      <c r="AB266" s="103"/>
      <c r="AC266" s="103"/>
      <c r="AD266" s="366"/>
      <c r="AF266" s="724">
        <f>COUNT($L$267:$N$267,$L$268:$L$301,$O$273,$O$279,$M$309:$N$311,$B$361,$E$361,$B$390,$E$390,$E$283,$E$286:$E$287)</f>
        <v>52</v>
      </c>
      <c r="AG266" s="23" t="s">
        <v>338</v>
      </c>
      <c r="AI266" s="851" t="s">
        <v>416</v>
      </c>
      <c r="AO266" s="27"/>
      <c r="AP266" s="353"/>
      <c r="AQ266" s="27"/>
      <c r="AR266" s="27"/>
      <c r="AS266" s="27"/>
      <c r="AT266" s="27"/>
      <c r="AU266" s="27"/>
      <c r="AV266" s="27"/>
      <c r="AW266" s="27"/>
    </row>
    <row r="267" spans="1:49" s="23" customFormat="1" outlineLevel="1">
      <c r="A267" s="671">
        <v>1980</v>
      </c>
      <c r="B267" s="767">
        <f t="shared" ref="B267:B283" si="155">IF((W267)*L267&lt;0,0.1,(W267)*L267)</f>
        <v>248.50123616420862</v>
      </c>
      <c r="C267" s="370">
        <f>(X267)*M267</f>
        <v>506.35580945298318</v>
      </c>
      <c r="D267" s="371">
        <f>(Y267)*N267</f>
        <v>101.18984136514932</v>
      </c>
      <c r="E267" s="323"/>
      <c r="F267" s="323"/>
      <c r="G267" s="323"/>
      <c r="H267" s="323"/>
      <c r="I267" s="360"/>
      <c r="J267" s="139"/>
      <c r="K267" s="671">
        <v>1980</v>
      </c>
      <c r="L267" s="667">
        <v>1.0758229567091051</v>
      </c>
      <c r="M267" s="667">
        <v>0.95730506695440509</v>
      </c>
      <c r="N267" s="667">
        <v>1.2352365778135173</v>
      </c>
      <c r="O267" s="372"/>
      <c r="Q267" s="372"/>
      <c r="R267" s="372"/>
      <c r="S267" s="373"/>
      <c r="T267" s="373"/>
      <c r="U267" s="139"/>
      <c r="V267" s="145">
        <v>1980</v>
      </c>
      <c r="W267" s="610">
        <v>230.9871104855049</v>
      </c>
      <c r="X267" s="611">
        <v>528.93881682243318</v>
      </c>
      <c r="Y267" s="612">
        <v>81.919401661716236</v>
      </c>
      <c r="Z267" s="374"/>
      <c r="AA267" s="374"/>
      <c r="AB267" s="374"/>
      <c r="AC267" s="374"/>
      <c r="AD267" s="366"/>
      <c r="AF267" s="675" t="b">
        <f>$F$417&lt;=0.9</f>
        <v>1</v>
      </c>
      <c r="AG267" s="23" t="s">
        <v>339</v>
      </c>
      <c r="AO267" s="27"/>
      <c r="AP267" s="503"/>
      <c r="AQ267" s="27"/>
      <c r="AR267" s="27"/>
      <c r="AS267" s="27"/>
      <c r="AT267" s="27"/>
      <c r="AU267" s="27"/>
      <c r="AV267" s="27"/>
      <c r="AW267" s="27"/>
    </row>
    <row r="268" spans="1:49" s="23" customFormat="1" outlineLevel="1">
      <c r="A268" s="672">
        <v>1981</v>
      </c>
      <c r="B268" s="767">
        <f t="shared" si="155"/>
        <v>113.99945574849892</v>
      </c>
      <c r="C268" s="27"/>
      <c r="D268" s="27"/>
      <c r="E268" s="27"/>
      <c r="F268" s="27"/>
      <c r="G268" s="27"/>
      <c r="H268" s="27"/>
      <c r="I268" s="360"/>
      <c r="J268" s="139"/>
      <c r="K268" s="672">
        <v>1981</v>
      </c>
      <c r="L268" s="667">
        <v>0.89776781089788882</v>
      </c>
      <c r="M268" s="365"/>
      <c r="N268" s="365"/>
      <c r="O268" s="365"/>
      <c r="P268" s="365"/>
      <c r="Q268" s="365"/>
      <c r="R268" s="365"/>
      <c r="S268" s="27"/>
      <c r="T268" s="27"/>
      <c r="U268" s="139"/>
      <c r="V268" s="292">
        <v>1981</v>
      </c>
      <c r="W268" s="609">
        <v>126.98100150693095</v>
      </c>
      <c r="X268" s="27"/>
      <c r="Y268" s="27"/>
      <c r="Z268" s="27"/>
      <c r="AA268" s="27"/>
      <c r="AB268" s="27"/>
      <c r="AC268" s="27"/>
      <c r="AD268" s="366"/>
      <c r="AF268" s="675" t="b">
        <f>$C$309&lt;=ASA!$D$309*0.75</f>
        <v>1</v>
      </c>
      <c r="AG268" s="23" t="s">
        <v>339</v>
      </c>
      <c r="AI268" s="851"/>
      <c r="AO268" s="27"/>
      <c r="AP268" s="365"/>
      <c r="AQ268" s="365"/>
      <c r="AR268" s="364"/>
      <c r="AS268" s="365"/>
      <c r="AT268" s="364"/>
      <c r="AU268" s="365"/>
      <c r="AV268" s="365"/>
      <c r="AW268" s="27"/>
    </row>
    <row r="269" spans="1:49" s="23" customFormat="1" ht="13" outlineLevel="1">
      <c r="A269" s="672">
        <v>1982</v>
      </c>
      <c r="B269" s="767">
        <f t="shared" si="155"/>
        <v>108.04208257502511</v>
      </c>
      <c r="C269" s="27"/>
      <c r="D269" s="375" t="s">
        <v>106</v>
      </c>
      <c r="E269" s="39"/>
      <c r="F269" s="39"/>
      <c r="G269" s="238"/>
      <c r="H269" s="27"/>
      <c r="I269" s="360"/>
      <c r="J269" s="139"/>
      <c r="K269" s="672">
        <v>1982</v>
      </c>
      <c r="L269" s="667">
        <v>0.83638334836878214</v>
      </c>
      <c r="M269" s="365"/>
      <c r="N269" s="365"/>
      <c r="O269" s="365"/>
      <c r="P269" s="365"/>
      <c r="Q269" s="365"/>
      <c r="R269" s="365"/>
      <c r="S269" s="27"/>
      <c r="T269" s="27"/>
      <c r="U269" s="139"/>
      <c r="V269" s="298">
        <v>1982</v>
      </c>
      <c r="W269" s="609">
        <v>129.17770635408044</v>
      </c>
      <c r="X269" s="27"/>
      <c r="Y269" s="376" t="s">
        <v>106</v>
      </c>
      <c r="Z269" s="39"/>
      <c r="AA269" s="50"/>
      <c r="AB269" s="28"/>
      <c r="AC269" s="28"/>
      <c r="AD269" s="366"/>
      <c r="AF269" s="675" t="b">
        <f>$B$361&lt;=1</f>
        <v>1</v>
      </c>
      <c r="AG269" s="23" t="s">
        <v>339</v>
      </c>
      <c r="AO269" s="27"/>
      <c r="AP269" s="364"/>
      <c r="AQ269" s="369"/>
      <c r="AR269" s="369"/>
      <c r="AS269" s="369"/>
      <c r="AT269" s="369"/>
      <c r="AU269" s="369"/>
      <c r="AV269" s="369"/>
      <c r="AW269" s="27"/>
    </row>
    <row r="270" spans="1:49" s="23" customFormat="1" ht="13" outlineLevel="1">
      <c r="A270" s="672">
        <v>1983</v>
      </c>
      <c r="B270" s="767">
        <f t="shared" si="155"/>
        <v>406.62587830355642</v>
      </c>
      <c r="C270" s="27"/>
      <c r="D270" s="216"/>
      <c r="E270" s="377" t="s">
        <v>107</v>
      </c>
      <c r="F270" s="136" t="s">
        <v>108</v>
      </c>
      <c r="G270" s="28"/>
      <c r="H270" s="27"/>
      <c r="I270" s="360"/>
      <c r="J270" s="139"/>
      <c r="K270" s="672">
        <v>1983</v>
      </c>
      <c r="L270" s="667">
        <v>0.92483374421726228</v>
      </c>
      <c r="M270" s="365"/>
      <c r="N270" s="378" t="s">
        <v>106</v>
      </c>
      <c r="O270" s="379"/>
      <c r="P270" s="379"/>
      <c r="Q270" s="248"/>
      <c r="R270" s="28"/>
      <c r="S270" s="27"/>
      <c r="T270" s="27"/>
      <c r="U270" s="139"/>
      <c r="V270" s="298">
        <v>1983</v>
      </c>
      <c r="W270" s="609">
        <v>439.67456945216276</v>
      </c>
      <c r="X270" s="27"/>
      <c r="Y270" s="216"/>
      <c r="Z270" s="377" t="s">
        <v>107</v>
      </c>
      <c r="AA270" s="136" t="s">
        <v>108</v>
      </c>
      <c r="AB270" s="28"/>
      <c r="AC270" s="28"/>
      <c r="AD270" s="366"/>
      <c r="AF270" s="675" t="b">
        <f t="array" ref="AF270">$B$390:$E$390&gt;=0</f>
        <v>1</v>
      </c>
      <c r="AG270" s="23" t="s">
        <v>339</v>
      </c>
      <c r="AO270" s="27"/>
      <c r="AP270" s="1048"/>
      <c r="AQ270" s="667"/>
      <c r="AR270" s="667"/>
      <c r="AS270" s="667"/>
      <c r="AT270" s="372"/>
      <c r="AU270" s="27"/>
      <c r="AV270" s="372"/>
      <c r="AW270" s="27"/>
    </row>
    <row r="271" spans="1:49" s="23" customFormat="1" ht="13" outlineLevel="1">
      <c r="A271" s="672">
        <v>1984</v>
      </c>
      <c r="B271" s="767">
        <f t="shared" si="155"/>
        <v>372.60256073201208</v>
      </c>
      <c r="C271" s="28"/>
      <c r="D271" s="380"/>
      <c r="E271" s="381" t="s">
        <v>109</v>
      </c>
      <c r="F271" s="381" t="s">
        <v>110</v>
      </c>
      <c r="G271" s="28"/>
      <c r="H271" s="27"/>
      <c r="I271" s="360"/>
      <c r="J271" s="139"/>
      <c r="K271" s="672">
        <v>1984</v>
      </c>
      <c r="L271" s="667">
        <v>1.0182566730856881</v>
      </c>
      <c r="M271" s="28"/>
      <c r="N271" s="236"/>
      <c r="O271" s="281" t="s">
        <v>111</v>
      </c>
      <c r="P271" s="28"/>
      <c r="Q271" s="28"/>
      <c r="R271" s="365"/>
      <c r="S271" s="27"/>
      <c r="T271" s="27"/>
      <c r="U271" s="139"/>
      <c r="V271" s="298">
        <v>1984</v>
      </c>
      <c r="W271" s="609">
        <v>365.92204164289029</v>
      </c>
      <c r="X271" s="28"/>
      <c r="Y271" s="380"/>
      <c r="Z271" s="381" t="s">
        <v>109</v>
      </c>
      <c r="AA271" s="381" t="s">
        <v>110</v>
      </c>
      <c r="AB271" s="28"/>
      <c r="AC271" s="28"/>
      <c r="AD271" s="366"/>
      <c r="AF271" s="675" t="b">
        <f t="array" ref="AF271">$C$249:$H$249&gt;=0.01</f>
        <v>1</v>
      </c>
      <c r="AG271" s="23" t="s">
        <v>339</v>
      </c>
      <c r="AO271" s="27"/>
      <c r="AP271" s="369"/>
      <c r="AQ271" s="667"/>
      <c r="AR271" s="365"/>
      <c r="AS271" s="365"/>
      <c r="AT271" s="365"/>
      <c r="AU271" s="365"/>
      <c r="AV271" s="365"/>
      <c r="AW271" s="27"/>
    </row>
    <row r="272" spans="1:49" s="23" customFormat="1" ht="13" outlineLevel="1">
      <c r="A272" s="672">
        <v>1985</v>
      </c>
      <c r="B272" s="767">
        <f t="shared" si="155"/>
        <v>129.844494832523</v>
      </c>
      <c r="C272" s="28"/>
      <c r="D272" s="382" t="s">
        <v>191</v>
      </c>
      <c r="E272" s="383">
        <f>(Z272)*O272</f>
        <v>0.77880078307140488</v>
      </c>
      <c r="F272" s="384">
        <f>-LN(E272)</f>
        <v>0.25</v>
      </c>
      <c r="G272" s="28"/>
      <c r="H272" s="46"/>
      <c r="I272" s="385"/>
      <c r="J272" s="386"/>
      <c r="K272" s="672">
        <v>1985</v>
      </c>
      <c r="L272" s="667">
        <v>1.2013419806771475</v>
      </c>
      <c r="M272" s="28"/>
      <c r="N272" s="382" t="s">
        <v>191</v>
      </c>
      <c r="O272" s="387">
        <v>1</v>
      </c>
      <c r="P272" s="28"/>
      <c r="Q272" s="28"/>
      <c r="R272" s="365"/>
      <c r="S272" s="27"/>
      <c r="T272" s="27"/>
      <c r="U272" s="139"/>
      <c r="V272" s="292">
        <v>1985</v>
      </c>
      <c r="W272" s="609">
        <v>108.08287475256209</v>
      </c>
      <c r="X272" s="28"/>
      <c r="Y272" s="382" t="s">
        <v>191</v>
      </c>
      <c r="Z272" s="613">
        <v>0.77880078307140488</v>
      </c>
      <c r="AA272" s="614">
        <v>0.25</v>
      </c>
      <c r="AB272" s="28"/>
      <c r="AC272" s="28"/>
      <c r="AD272" s="366"/>
      <c r="AF272" s="675" t="b">
        <f>$C$310&lt;=5</f>
        <v>1</v>
      </c>
      <c r="AG272" s="23" t="s">
        <v>339</v>
      </c>
      <c r="AO272" s="27"/>
      <c r="AP272" s="369"/>
      <c r="AQ272" s="667"/>
      <c r="AR272" s="365"/>
      <c r="AS272" s="365"/>
      <c r="AT272" s="365"/>
      <c r="AU272" s="365"/>
      <c r="AV272" s="365"/>
      <c r="AW272" s="27"/>
    </row>
    <row r="273" spans="1:94" s="23" customFormat="1" ht="13" outlineLevel="1">
      <c r="A273" s="672">
        <v>1986</v>
      </c>
      <c r="B273" s="767">
        <f t="shared" si="155"/>
        <v>114.52851396558104</v>
      </c>
      <c r="C273" s="28"/>
      <c r="D273" s="388" t="s">
        <v>150</v>
      </c>
      <c r="E273" s="383">
        <f>(Z273)*O273</f>
        <v>0.72447754623814065</v>
      </c>
      <c r="F273" s="384">
        <f>-LN(E273)</f>
        <v>0.32230450978152547</v>
      </c>
      <c r="G273" s="28"/>
      <c r="H273" s="508" t="s">
        <v>195</v>
      </c>
      <c r="I273" s="385"/>
      <c r="J273" s="139"/>
      <c r="K273" s="672">
        <v>1986</v>
      </c>
      <c r="L273" s="667">
        <v>1.3774185866420525</v>
      </c>
      <c r="M273" s="28"/>
      <c r="N273" s="388" t="s">
        <v>150</v>
      </c>
      <c r="O273" s="667">
        <v>1.3689102254570094</v>
      </c>
      <c r="P273" s="28"/>
      <c r="Q273" s="28"/>
      <c r="R273" s="389"/>
      <c r="S273" s="30"/>
      <c r="T273" s="30"/>
      <c r="U273" s="139"/>
      <c r="V273" s="292">
        <v>1986</v>
      </c>
      <c r="W273" s="609">
        <v>83.147211077487356</v>
      </c>
      <c r="X273" s="28"/>
      <c r="Y273" s="388" t="s">
        <v>150</v>
      </c>
      <c r="Z273" s="613">
        <v>0.52923671163043184</v>
      </c>
      <c r="AA273" s="614">
        <v>0.63631947720786664</v>
      </c>
      <c r="AB273" s="28"/>
      <c r="AC273" s="28"/>
      <c r="AD273" s="366"/>
      <c r="AF273" s="675" t="b">
        <f>$C$310&gt;=3</f>
        <v>1</v>
      </c>
      <c r="AG273" s="23" t="s">
        <v>339</v>
      </c>
      <c r="AO273" s="27"/>
      <c r="AP273" s="369"/>
      <c r="AQ273" s="667"/>
      <c r="AR273" s="365"/>
      <c r="AS273" s="418"/>
      <c r="AT273" s="365"/>
      <c r="AU273" s="365"/>
      <c r="AV273" s="365"/>
      <c r="AW273" s="27"/>
    </row>
    <row r="274" spans="1:94" s="23" customFormat="1" ht="13" outlineLevel="1">
      <c r="A274" s="672">
        <v>1987</v>
      </c>
      <c r="B274" s="767">
        <f t="shared" si="155"/>
        <v>1087.6571390628619</v>
      </c>
      <c r="C274" s="28"/>
      <c r="D274" s="618" t="s">
        <v>192</v>
      </c>
      <c r="E274" s="383">
        <f>E272</f>
        <v>0.77880078307140488</v>
      </c>
      <c r="F274" s="384">
        <f>F272</f>
        <v>0.25</v>
      </c>
      <c r="G274" s="390"/>
      <c r="H274" s="28"/>
      <c r="I274" s="385"/>
      <c r="J274" s="139"/>
      <c r="K274" s="672">
        <v>1987</v>
      </c>
      <c r="L274" s="667">
        <v>0.98459016005318545</v>
      </c>
      <c r="M274" s="28"/>
      <c r="N274" s="382" t="s">
        <v>192</v>
      </c>
      <c r="O274" s="387">
        <v>1</v>
      </c>
      <c r="P274" s="28"/>
      <c r="Q274" s="365"/>
      <c r="R274" s="365"/>
      <c r="S274" s="27"/>
      <c r="T274" s="27"/>
      <c r="U274" s="139"/>
      <c r="V274" s="292">
        <v>1987</v>
      </c>
      <c r="W274" s="609">
        <v>1104.6800823239073</v>
      </c>
      <c r="X274" s="28"/>
      <c r="Y274" s="618" t="s">
        <v>192</v>
      </c>
      <c r="Z274" s="613">
        <v>0.77880078307140488</v>
      </c>
      <c r="AA274" s="614">
        <v>0.25</v>
      </c>
      <c r="AB274" s="28"/>
      <c r="AC274" s="28"/>
      <c r="AD274" s="366"/>
      <c r="AF274" s="675" t="b">
        <f>$E$273&gt;=0.25</f>
        <v>1</v>
      </c>
      <c r="AG274" s="23" t="s">
        <v>339</v>
      </c>
      <c r="AO274" s="27"/>
      <c r="AP274" s="369"/>
      <c r="AQ274" s="667"/>
      <c r="AR274" s="46"/>
      <c r="AS274" s="27"/>
      <c r="AT274" s="318"/>
      <c r="AU274" s="46"/>
      <c r="AV274" s="46"/>
      <c r="AW274" s="27"/>
    </row>
    <row r="275" spans="1:94" s="23" customFormat="1" ht="13" outlineLevel="1">
      <c r="A275" s="672">
        <v>1988</v>
      </c>
      <c r="B275" s="767">
        <f t="shared" si="155"/>
        <v>0.1</v>
      </c>
      <c r="C275" s="28"/>
      <c r="D275" s="391"/>
      <c r="E275" s="391"/>
      <c r="F275" s="390"/>
      <c r="G275" s="392"/>
      <c r="H275" s="25"/>
      <c r="I275" s="385"/>
      <c r="J275" s="139"/>
      <c r="K275" s="672">
        <v>1988</v>
      </c>
      <c r="L275" s="667">
        <v>-9.645188655753402E-2</v>
      </c>
      <c r="M275" s="28"/>
      <c r="N275" s="365"/>
      <c r="O275" s="365"/>
      <c r="P275" s="365"/>
      <c r="Q275" s="365"/>
      <c r="R275" s="365"/>
      <c r="S275" s="27"/>
      <c r="T275" s="27"/>
      <c r="U275" s="139"/>
      <c r="V275" s="292">
        <v>1988</v>
      </c>
      <c r="W275" s="609">
        <v>84.003809076742343</v>
      </c>
      <c r="X275" s="28"/>
      <c r="Y275" s="344"/>
      <c r="Z275" s="393"/>
      <c r="AA275" s="162"/>
      <c r="AB275" s="27"/>
      <c r="AC275" s="27"/>
      <c r="AD275" s="366"/>
      <c r="AF275" s="675" t="b">
        <f>$D$309&lt;=1</f>
        <v>1</v>
      </c>
      <c r="AG275" s="23" t="s">
        <v>339</v>
      </c>
      <c r="AO275" s="27"/>
      <c r="AP275" s="369"/>
      <c r="AQ275" s="667"/>
      <c r="AR275" s="46"/>
      <c r="AS275" s="1049"/>
      <c r="AT275" s="451"/>
      <c r="AU275" s="46"/>
      <c r="AV275" s="46"/>
      <c r="AW275" s="27"/>
    </row>
    <row r="276" spans="1:94" s="23" customFormat="1" ht="13" outlineLevel="1">
      <c r="A276" s="672">
        <v>1989</v>
      </c>
      <c r="B276" s="767">
        <f t="shared" si="155"/>
        <v>0.1</v>
      </c>
      <c r="C276" s="28"/>
      <c r="D276" s="391"/>
      <c r="E276" s="391"/>
      <c r="F276" s="390"/>
      <c r="G276" s="390"/>
      <c r="H276" s="28"/>
      <c r="I276" s="385"/>
      <c r="J276" s="139"/>
      <c r="K276" s="672">
        <v>1989</v>
      </c>
      <c r="L276" s="667">
        <v>-0.35663686209913265</v>
      </c>
      <c r="M276" s="28"/>
      <c r="N276" s="28"/>
      <c r="O276" s="28"/>
      <c r="P276" s="28"/>
      <c r="Q276" s="389"/>
      <c r="R276" s="389"/>
      <c r="S276" s="30"/>
      <c r="T276" s="30"/>
      <c r="U276" s="139"/>
      <c r="V276" s="298">
        <v>1989</v>
      </c>
      <c r="W276" s="609">
        <v>22.846718070619762</v>
      </c>
      <c r="X276" s="28"/>
      <c r="Y276" s="393"/>
      <c r="Z276" s="393"/>
      <c r="AA276" s="28"/>
      <c r="AB276" s="28"/>
      <c r="AC276" s="28"/>
      <c r="AD276" s="366"/>
      <c r="AF276" s="675" t="b">
        <f t="array" ref="AF276">$H$218:$H$249&gt;=0</f>
        <v>1</v>
      </c>
      <c r="AG276" s="23" t="s">
        <v>339</v>
      </c>
      <c r="AO276" s="27"/>
      <c r="AP276" s="369"/>
      <c r="AQ276" s="667"/>
      <c r="AR276" s="46"/>
      <c r="AS276" s="1049"/>
      <c r="AT276" s="416"/>
      <c r="AU276" s="46"/>
      <c r="AV276" s="46"/>
      <c r="AW276" s="27"/>
    </row>
    <row r="277" spans="1:94" s="23" customFormat="1" ht="13" outlineLevel="1">
      <c r="A277" s="672">
        <v>1990</v>
      </c>
      <c r="B277" s="767">
        <f t="shared" si="155"/>
        <v>0.01</v>
      </c>
      <c r="C277" s="394"/>
      <c r="D277" s="267"/>
      <c r="E277" s="162"/>
      <c r="F277" s="27"/>
      <c r="G277" s="27"/>
      <c r="H277" s="27"/>
      <c r="I277" s="385"/>
      <c r="J277" s="139"/>
      <c r="K277" s="672">
        <v>1990</v>
      </c>
      <c r="L277" s="667">
        <v>2.1462820056658929E-4</v>
      </c>
      <c r="M277" s="365"/>
      <c r="R277" s="389"/>
      <c r="S277" s="30"/>
      <c r="T277" s="30"/>
      <c r="U277" s="139"/>
      <c r="V277" s="298">
        <v>1990</v>
      </c>
      <c r="W277" s="609">
        <v>46.592199783632154</v>
      </c>
      <c r="X277" s="394"/>
      <c r="AC277" s="30"/>
      <c r="AD277" s="366"/>
      <c r="AF277" s="675" t="b">
        <f>$D$311&lt;=1</f>
        <v>1</v>
      </c>
      <c r="AG277" s="23" t="s">
        <v>339</v>
      </c>
      <c r="AO277" s="27"/>
      <c r="AP277" s="369"/>
      <c r="AQ277" s="667"/>
      <c r="AR277" s="46"/>
      <c r="AS277" s="1049"/>
      <c r="AT277" s="451"/>
      <c r="AU277" s="46"/>
      <c r="AV277" s="365"/>
      <c r="AW277" s="27"/>
    </row>
    <row r="278" spans="1:94" s="23" customFormat="1" ht="13" outlineLevel="1">
      <c r="A278" s="672">
        <v>1991</v>
      </c>
      <c r="B278" s="767">
        <f t="shared" si="155"/>
        <v>721.57621471200514</v>
      </c>
      <c r="C278" s="394"/>
      <c r="D278" s="395" t="s">
        <v>153</v>
      </c>
      <c r="E278" s="396"/>
      <c r="F278" s="396"/>
      <c r="G278" s="397"/>
      <c r="H278" s="30"/>
      <c r="I278" s="360" t="s">
        <v>112</v>
      </c>
      <c r="J278" s="139"/>
      <c r="K278" s="672">
        <v>1991</v>
      </c>
      <c r="L278" s="667">
        <v>0.71842844199320399</v>
      </c>
      <c r="M278" s="365"/>
      <c r="N278" s="395" t="s">
        <v>153</v>
      </c>
      <c r="O278" s="396"/>
      <c r="P278" s="396"/>
      <c r="Q278" s="397"/>
      <c r="R278" s="398"/>
      <c r="S278" s="25"/>
      <c r="T278" s="25"/>
      <c r="U278" s="139"/>
      <c r="V278" s="298">
        <v>1991</v>
      </c>
      <c r="W278" s="609">
        <v>1004.3814700738573</v>
      </c>
      <c r="X278" s="27"/>
      <c r="Y278" s="395" t="s">
        <v>153</v>
      </c>
      <c r="Z278" s="396"/>
      <c r="AA278" s="396"/>
      <c r="AB278" s="397"/>
      <c r="AC278" s="30"/>
      <c r="AD278" s="366" t="s">
        <v>112</v>
      </c>
      <c r="AF278" s="675" t="b">
        <f>$E$361&lt;=1</f>
        <v>1</v>
      </c>
      <c r="AG278" s="23" t="s">
        <v>339</v>
      </c>
      <c r="AO278" s="27"/>
      <c r="AP278" s="369"/>
      <c r="AQ278" s="667"/>
      <c r="AR278" s="46"/>
      <c r="AS278" s="365"/>
      <c r="AT278" s="365"/>
      <c r="AU278" s="365"/>
      <c r="AV278" s="365"/>
      <c r="AW278" s="27"/>
    </row>
    <row r="279" spans="1:94" s="23" customFormat="1" ht="13" outlineLevel="1">
      <c r="A279" s="672">
        <v>1992</v>
      </c>
      <c r="B279" s="767">
        <f t="shared" si="155"/>
        <v>76.958009975549501</v>
      </c>
      <c r="C279" s="27"/>
      <c r="D279" s="399" t="s">
        <v>154</v>
      </c>
      <c r="E279" s="673">
        <f>O279*Z279</f>
        <v>289.88825444900215</v>
      </c>
      <c r="F279" s="398"/>
      <c r="G279" s="398"/>
      <c r="H279" s="27"/>
      <c r="I279" s="360" t="s">
        <v>113</v>
      </c>
      <c r="J279" s="139"/>
      <c r="K279" s="672">
        <v>1992</v>
      </c>
      <c r="L279" s="667">
        <v>1.4939764757841634</v>
      </c>
      <c r="M279" s="365"/>
      <c r="N279" s="399" t="s">
        <v>154</v>
      </c>
      <c r="O279" s="667">
        <v>0.87777195937688102</v>
      </c>
      <c r="P279" s="398"/>
      <c r="Q279" s="398"/>
      <c r="R279" s="365"/>
      <c r="S279" s="27"/>
      <c r="T279" s="27"/>
      <c r="U279" s="139"/>
      <c r="V279" s="298">
        <v>1992</v>
      </c>
      <c r="W279" s="609">
        <v>51.512196626225673</v>
      </c>
      <c r="X279" s="27"/>
      <c r="Y279" s="399" t="s">
        <v>154</v>
      </c>
      <c r="Z279" s="615">
        <v>330.25463088931446</v>
      </c>
      <c r="AA279" s="398"/>
      <c r="AB279" s="398"/>
      <c r="AC279" s="27"/>
      <c r="AD279" s="366" t="s">
        <v>113</v>
      </c>
      <c r="AF279" s="675" t="b">
        <f>$E$273&lt;=0.95*ASA!$E$272</f>
        <v>1</v>
      </c>
      <c r="AG279" s="23" t="s">
        <v>339</v>
      </c>
      <c r="AO279" s="27"/>
      <c r="AP279" s="369"/>
      <c r="AQ279" s="667"/>
      <c r="AR279" s="46"/>
      <c r="AS279" s="46"/>
      <c r="AT279" s="46"/>
      <c r="AU279" s="46"/>
      <c r="AV279" s="389"/>
      <c r="AW279" s="27"/>
    </row>
    <row r="280" spans="1:94" s="23" customFormat="1" outlineLevel="1">
      <c r="A280" s="672">
        <v>1993</v>
      </c>
      <c r="B280" s="767">
        <f t="shared" si="155"/>
        <v>151.93392105433352</v>
      </c>
      <c r="C280" s="27"/>
      <c r="D280" s="400"/>
      <c r="E280" s="27"/>
      <c r="F280" s="27"/>
      <c r="G280" s="27"/>
      <c r="H280" s="27"/>
      <c r="I280" s="360" t="s">
        <v>114</v>
      </c>
      <c r="J280" s="139"/>
      <c r="K280" s="672">
        <v>1993</v>
      </c>
      <c r="L280" s="667">
        <v>1.1575880063590083</v>
      </c>
      <c r="M280" s="365"/>
      <c r="N280" s="401"/>
      <c r="O280" s="372"/>
      <c r="P280" s="365"/>
      <c r="Q280" s="365"/>
      <c r="R280" s="365"/>
      <c r="S280" s="27"/>
      <c r="T280" s="27"/>
      <c r="U280" s="139"/>
      <c r="V280" s="298">
        <v>1993</v>
      </c>
      <c r="W280" s="609">
        <v>131.2504278030793</v>
      </c>
      <c r="X280" s="27"/>
      <c r="Y280" s="400"/>
      <c r="Z280" s="402"/>
      <c r="AA280" s="27"/>
      <c r="AB280" s="27"/>
      <c r="AC280" s="27"/>
      <c r="AD280" s="366" t="s">
        <v>114</v>
      </c>
      <c r="AF280" s="675" t="b">
        <f t="array" ref="AF280">$B$214:$B$246&gt;=0.01</f>
        <v>1</v>
      </c>
      <c r="AG280" s="23" t="s">
        <v>339</v>
      </c>
      <c r="AI280" s="851" t="s">
        <v>416</v>
      </c>
      <c r="AO280" s="27"/>
      <c r="AP280" s="369"/>
      <c r="AQ280" s="667"/>
      <c r="AR280" s="365"/>
      <c r="AS280" s="27"/>
      <c r="AT280" s="27"/>
      <c r="AU280" s="27"/>
      <c r="AV280" s="27"/>
      <c r="AW280" s="27"/>
    </row>
    <row r="281" spans="1:94" s="23" customFormat="1" outlineLevel="1">
      <c r="A281" s="672">
        <v>1994</v>
      </c>
      <c r="B281" s="767">
        <f t="shared" si="155"/>
        <v>0.1</v>
      </c>
      <c r="C281" s="27"/>
      <c r="D281" s="30"/>
      <c r="E281" s="30"/>
      <c r="F281" s="30"/>
      <c r="G281" s="30"/>
      <c r="H281" s="30"/>
      <c r="I281" s="360"/>
      <c r="J281" s="139"/>
      <c r="K281" s="672">
        <v>1994</v>
      </c>
      <c r="L281" s="667">
        <v>-0.26928997168284974</v>
      </c>
      <c r="M281" s="365"/>
      <c r="N281" s="389"/>
      <c r="O281" s="389"/>
      <c r="P281" s="389"/>
      <c r="Q281" s="389"/>
      <c r="R281" s="389"/>
      <c r="S281" s="30"/>
      <c r="T281" s="30"/>
      <c r="U281" s="139"/>
      <c r="V281" s="298">
        <v>1994</v>
      </c>
      <c r="W281" s="609">
        <v>47.035222667178708</v>
      </c>
      <c r="X281" s="27"/>
      <c r="Y281" s="30"/>
      <c r="Z281" s="30"/>
      <c r="AA281" s="30"/>
      <c r="AB281" s="30"/>
      <c r="AC281" s="30"/>
      <c r="AD281" s="366"/>
      <c r="AF281" s="675">
        <f>{9999,9999,0.000001,0.05,FALSE,FALSE,TRUE,1,1,1,0.0001,FALSE}</f>
        <v>9999</v>
      </c>
      <c r="AG281" s="23" t="s">
        <v>340</v>
      </c>
      <c r="AO281" s="27"/>
      <c r="AP281" s="369"/>
      <c r="AQ281" s="667"/>
      <c r="AR281" s="365"/>
      <c r="AS281" s="389"/>
      <c r="AT281" s="389"/>
      <c r="AU281" s="389"/>
      <c r="AV281" s="389"/>
      <c r="AW281" s="27"/>
    </row>
    <row r="282" spans="1:94" s="23" customFormat="1" outlineLevel="1">
      <c r="A282" s="672">
        <v>1995</v>
      </c>
      <c r="B282" s="767">
        <f t="shared" si="155"/>
        <v>0.1</v>
      </c>
      <c r="C282" s="27"/>
      <c r="D282" s="403" t="s">
        <v>204</v>
      </c>
      <c r="E282" s="404"/>
      <c r="F282" s="404"/>
      <c r="G282" s="50"/>
      <c r="H282" s="27"/>
      <c r="I282" s="360"/>
      <c r="J282" s="139"/>
      <c r="K282" s="672">
        <v>1995</v>
      </c>
      <c r="L282" s="667">
        <v>-1.9711520207035649E-2</v>
      </c>
      <c r="M282" s="365"/>
      <c r="N282" s="405"/>
      <c r="O282" s="405"/>
      <c r="P282" s="405"/>
      <c r="Q282" s="365"/>
      <c r="R282" s="365"/>
      <c r="S282" s="27"/>
      <c r="T282" s="27"/>
      <c r="U282" s="139"/>
      <c r="V282" s="298">
        <v>1995</v>
      </c>
      <c r="W282" s="609">
        <v>125.09060170327166</v>
      </c>
      <c r="X282" s="27"/>
      <c r="Y282" s="406"/>
      <c r="Z282" s="406"/>
      <c r="AA282" s="406"/>
      <c r="AB282" s="27"/>
      <c r="AC282" s="30"/>
      <c r="AD282" s="366"/>
      <c r="AO282" s="27"/>
      <c r="AP282" s="369"/>
      <c r="AQ282" s="667"/>
      <c r="AR282" s="365"/>
      <c r="AS282" s="389"/>
      <c r="AT282" s="416"/>
      <c r="AU282" s="389"/>
      <c r="AV282" s="389"/>
      <c r="AW282" s="27"/>
    </row>
    <row r="283" spans="1:94" s="23" customFormat="1" outlineLevel="1">
      <c r="A283" s="672">
        <v>1996</v>
      </c>
      <c r="B283" s="767">
        <f t="shared" si="155"/>
        <v>173.42523180605443</v>
      </c>
      <c r="C283" s="27"/>
      <c r="D283" s="407"/>
      <c r="E283" s="408">
        <v>-1.5470544370089258E-5</v>
      </c>
      <c r="F283" s="27"/>
      <c r="G283" s="27"/>
      <c r="H283" s="27"/>
      <c r="I283" s="360"/>
      <c r="J283" s="139"/>
      <c r="K283" s="672">
        <v>1996</v>
      </c>
      <c r="L283" s="667">
        <v>1.8744046810890806</v>
      </c>
      <c r="M283" s="365"/>
      <c r="N283" s="401"/>
      <c r="O283" s="372"/>
      <c r="P283" s="365"/>
      <c r="Q283" s="365"/>
      <c r="R283" s="365"/>
      <c r="S283" s="27"/>
      <c r="T283" s="27"/>
      <c r="U283" s="139"/>
      <c r="V283" s="298">
        <v>1996</v>
      </c>
      <c r="W283" s="609">
        <v>92.522833279145246</v>
      </c>
      <c r="X283" s="27"/>
      <c r="Y283" s="400"/>
      <c r="Z283" s="409"/>
      <c r="AA283" s="27"/>
      <c r="AB283" s="27"/>
      <c r="AC283" s="27"/>
      <c r="AD283" s="366"/>
      <c r="AE283" s="27"/>
      <c r="AF283" s="27"/>
      <c r="AG283" s="27"/>
      <c r="AH283" s="27"/>
      <c r="AI283" s="27"/>
      <c r="AJ283" s="27"/>
      <c r="AO283" s="27"/>
      <c r="AP283" s="369"/>
      <c r="AQ283" s="667"/>
      <c r="AR283" s="365"/>
      <c r="AS283" s="401"/>
      <c r="AT283" s="372"/>
      <c r="AU283" s="365"/>
      <c r="AV283" s="365"/>
      <c r="AW283" s="27"/>
      <c r="AX283" s="27"/>
      <c r="AY283" s="27"/>
      <c r="AZ283" s="27"/>
      <c r="BA283" s="27"/>
      <c r="BB283" s="27"/>
      <c r="BC283" s="27"/>
      <c r="BD283" s="27"/>
      <c r="BE283" s="27"/>
      <c r="BF283" s="27"/>
      <c r="BG283" s="27"/>
      <c r="BH283" s="27"/>
      <c r="BI283" s="27"/>
      <c r="BJ283" s="27"/>
      <c r="BK283" s="27"/>
      <c r="BL283" s="27"/>
      <c r="BM283" s="27"/>
      <c r="BN283" s="27"/>
      <c r="BO283" s="27"/>
      <c r="BP283" s="27"/>
      <c r="BQ283" s="27"/>
      <c r="BR283" s="27"/>
      <c r="BS283" s="27"/>
      <c r="BT283" s="27"/>
      <c r="BU283" s="27"/>
      <c r="BV283" s="27"/>
      <c r="BW283" s="27"/>
      <c r="BX283" s="27"/>
      <c r="BY283" s="27"/>
      <c r="BZ283" s="27"/>
      <c r="CA283" s="27"/>
      <c r="CB283" s="27"/>
      <c r="CC283" s="27"/>
      <c r="CD283" s="27"/>
      <c r="CE283" s="27"/>
      <c r="CF283" s="27"/>
      <c r="CG283" s="27"/>
      <c r="CH283" s="27"/>
      <c r="CI283" s="27"/>
      <c r="CJ283" s="27"/>
      <c r="CK283" s="27"/>
      <c r="CL283" s="27"/>
      <c r="CM283" s="27"/>
      <c r="CN283" s="27"/>
      <c r="CO283" s="27"/>
      <c r="CP283" s="27"/>
    </row>
    <row r="284" spans="1:94" s="23" customFormat="1" outlineLevel="1">
      <c r="A284" s="672">
        <v>1997</v>
      </c>
      <c r="B284" s="767">
        <f>IF((W284)*L284&lt;0,0.1,(W284)*L284)</f>
        <v>223.64102071583528</v>
      </c>
      <c r="C284" s="27"/>
      <c r="D284" s="400"/>
      <c r="E284" s="162"/>
      <c r="F284" s="27"/>
      <c r="G284" s="27"/>
      <c r="H284" s="27"/>
      <c r="I284" s="360"/>
      <c r="J284" s="139"/>
      <c r="K284" s="672">
        <v>1997</v>
      </c>
      <c r="L284" s="667">
        <v>1.3607679655397351</v>
      </c>
      <c r="M284" s="365"/>
      <c r="N284" s="401"/>
      <c r="O284" s="372"/>
      <c r="P284" s="365"/>
      <c r="Q284" s="365"/>
      <c r="R284" s="365"/>
      <c r="S284" s="27"/>
      <c r="T284" s="27"/>
      <c r="U284" s="139"/>
      <c r="V284" s="303">
        <v>1997</v>
      </c>
      <c r="W284" s="609">
        <v>164.34912224519505</v>
      </c>
      <c r="X284" s="27"/>
      <c r="Y284" s="400"/>
      <c r="Z284" s="409"/>
      <c r="AA284" s="27"/>
      <c r="AB284" s="27"/>
      <c r="AC284" s="27"/>
      <c r="AD284" s="366"/>
      <c r="AO284" s="27"/>
      <c r="AP284" s="369"/>
      <c r="AQ284" s="667"/>
      <c r="AR284" s="365"/>
      <c r="AS284" s="389"/>
      <c r="AT284" s="389"/>
      <c r="AU284" s="389"/>
      <c r="AV284" s="389"/>
      <c r="AW284" s="27"/>
    </row>
    <row r="285" spans="1:94" s="23" customFormat="1" outlineLevel="1">
      <c r="A285" s="672">
        <v>1998</v>
      </c>
      <c r="B285" s="767">
        <f t="shared" ref="B285:B300" si="156">IF((W285)*L285&lt;0,0.1,(W285)*L285)</f>
        <v>66.481731464676614</v>
      </c>
      <c r="C285" s="27"/>
      <c r="D285" s="410" t="s">
        <v>310</v>
      </c>
      <c r="E285" s="208"/>
      <c r="F285" s="27"/>
      <c r="G285" s="726" t="s">
        <v>387</v>
      </c>
      <c r="H285" s="726"/>
      <c r="I285" s="360"/>
      <c r="J285" s="139"/>
      <c r="K285" s="672">
        <v>1998</v>
      </c>
      <c r="L285" s="667">
        <v>0.7920957622011362</v>
      </c>
      <c r="M285" s="365"/>
      <c r="N285" s="401"/>
      <c r="O285" s="372"/>
      <c r="P285" s="365"/>
      <c r="Q285" s="365"/>
      <c r="R285" s="365"/>
      <c r="S285" s="27"/>
      <c r="T285" s="27"/>
      <c r="U285" s="139"/>
      <c r="V285" s="298">
        <v>1998</v>
      </c>
      <c r="W285" s="609">
        <v>83.93143182578342</v>
      </c>
      <c r="X285" s="27"/>
      <c r="Y285" s="400"/>
      <c r="Z285" s="409"/>
      <c r="AA285" s="27"/>
      <c r="AB285" s="27"/>
      <c r="AC285" s="27"/>
      <c r="AD285" s="366"/>
      <c r="AF285" s="894"/>
      <c r="AO285" s="27"/>
      <c r="AP285" s="369"/>
      <c r="AQ285" s="667"/>
      <c r="AR285" s="365"/>
      <c r="AS285" s="405"/>
      <c r="AT285" s="405"/>
      <c r="AU285" s="405"/>
      <c r="AV285" s="365"/>
      <c r="AW285" s="27"/>
    </row>
    <row r="286" spans="1:94" s="23" customFormat="1" outlineLevel="1">
      <c r="A286" s="672">
        <v>1999</v>
      </c>
      <c r="B286" s="767">
        <f t="shared" si="156"/>
        <v>0.1</v>
      </c>
      <c r="C286" s="27"/>
      <c r="D286" s="411" t="s">
        <v>309</v>
      </c>
      <c r="E286" s="879">
        <v>-5.8629325834617187</v>
      </c>
      <c r="F286" s="27"/>
      <c r="G286" s="727">
        <v>-6.2838512614603399</v>
      </c>
      <c r="H286" s="27"/>
      <c r="I286" s="360"/>
      <c r="J286" s="139"/>
      <c r="K286" s="672">
        <v>1999</v>
      </c>
      <c r="L286" s="667">
        <v>-0.26666390849303767</v>
      </c>
      <c r="M286" s="365"/>
      <c r="N286" s="401"/>
      <c r="O286" s="372"/>
      <c r="P286" s="365"/>
      <c r="Q286" s="365"/>
      <c r="R286" s="365"/>
      <c r="S286" s="27"/>
      <c r="T286" s="27"/>
      <c r="U286" s="139"/>
      <c r="V286" s="303">
        <v>1999</v>
      </c>
      <c r="W286" s="609">
        <v>2.1214672699034454</v>
      </c>
      <c r="X286" s="27"/>
      <c r="Y286" s="400"/>
      <c r="Z286" s="409"/>
      <c r="AA286" s="27"/>
      <c r="AB286" s="27"/>
      <c r="AC286" s="27"/>
      <c r="AD286" s="366"/>
      <c r="AO286" s="27"/>
      <c r="AP286" s="369"/>
      <c r="AQ286" s="667"/>
      <c r="AR286" s="365"/>
      <c r="AS286" s="401"/>
      <c r="AT286" s="372"/>
      <c r="AU286" s="365"/>
      <c r="AV286" s="365"/>
      <c r="AW286" s="27"/>
    </row>
    <row r="287" spans="1:94" s="23" customFormat="1" outlineLevel="1">
      <c r="A287" s="672">
        <v>2000</v>
      </c>
      <c r="B287" s="767">
        <f t="shared" si="156"/>
        <v>0.1</v>
      </c>
      <c r="C287" s="27"/>
      <c r="D287" s="236" t="s">
        <v>313</v>
      </c>
      <c r="E287" s="843">
        <v>-1.4364015730508301E+27</v>
      </c>
      <c r="F287" s="27"/>
      <c r="G287" s="728">
        <v>-6984.3058796858522</v>
      </c>
      <c r="H287" s="27"/>
      <c r="I287" s="360"/>
      <c r="J287" s="139"/>
      <c r="K287" s="672">
        <v>2000</v>
      </c>
      <c r="L287" s="667">
        <v>-1.5951167675524882</v>
      </c>
      <c r="M287" s="365"/>
      <c r="N287" s="401"/>
      <c r="O287" s="401"/>
      <c r="P287" s="365"/>
      <c r="Q287" s="365"/>
      <c r="R287" s="365"/>
      <c r="S287" s="27"/>
      <c r="T287" s="27"/>
      <c r="U287" s="139"/>
      <c r="V287" s="298">
        <v>2000</v>
      </c>
      <c r="W287" s="609">
        <v>21.969012459011676</v>
      </c>
      <c r="X287" s="27"/>
      <c r="Y287" s="400"/>
      <c r="Z287" s="409"/>
      <c r="AA287" s="27"/>
      <c r="AB287" s="27"/>
      <c r="AC287" s="27"/>
      <c r="AD287" s="366"/>
      <c r="AO287" s="27"/>
      <c r="AP287" s="369"/>
      <c r="AQ287" s="667"/>
      <c r="AR287" s="365"/>
      <c r="AS287" s="401"/>
      <c r="AT287" s="372"/>
      <c r="AU287" s="365"/>
      <c r="AV287" s="365"/>
      <c r="AW287" s="27"/>
    </row>
    <row r="288" spans="1:94" s="23" customFormat="1" outlineLevel="1">
      <c r="A288" s="672">
        <v>2001</v>
      </c>
      <c r="B288" s="767">
        <f t="shared" si="156"/>
        <v>0.01</v>
      </c>
      <c r="C288" s="27"/>
      <c r="D288" s="411" t="s">
        <v>305</v>
      </c>
      <c r="E288" s="766">
        <f>EXP(E286)</f>
        <v>2.8428944210474351E-3</v>
      </c>
      <c r="F288" s="27"/>
      <c r="G288" s="27"/>
      <c r="H288" s="27"/>
      <c r="I288" s="360"/>
      <c r="J288" s="139"/>
      <c r="K288" s="672">
        <v>2001</v>
      </c>
      <c r="L288" s="667">
        <v>0.01</v>
      </c>
      <c r="M288" s="365"/>
      <c r="N288" s="401"/>
      <c r="O288" s="372"/>
      <c r="P288" s="365"/>
      <c r="Q288" s="365"/>
      <c r="R288" s="365"/>
      <c r="S288" s="27"/>
      <c r="T288" s="27"/>
      <c r="U288" s="139"/>
      <c r="V288" s="303">
        <v>2001</v>
      </c>
      <c r="W288" s="609">
        <v>1</v>
      </c>
      <c r="X288" s="27"/>
      <c r="Y288" s="400"/>
      <c r="Z288" s="409"/>
      <c r="AA288" s="27"/>
      <c r="AB288" s="27"/>
      <c r="AC288" s="27"/>
      <c r="AD288" s="366"/>
      <c r="AO288" s="27"/>
      <c r="AP288" s="369"/>
      <c r="AQ288" s="667"/>
      <c r="AR288" s="365"/>
      <c r="AS288" s="401"/>
      <c r="AT288" s="372"/>
      <c r="AU288" s="365"/>
      <c r="AV288" s="365"/>
      <c r="AW288" s="27"/>
    </row>
    <row r="289" spans="1:49" s="23" customFormat="1" outlineLevel="1">
      <c r="A289" s="672">
        <v>2002</v>
      </c>
      <c r="B289" s="767">
        <f t="shared" si="156"/>
        <v>186.65007593967724</v>
      </c>
      <c r="C289" s="27"/>
      <c r="D289" s="411" t="s">
        <v>306</v>
      </c>
      <c r="E289" s="766">
        <f>EXP(E287)</f>
        <v>0</v>
      </c>
      <c r="F289" s="27"/>
      <c r="G289" s="27"/>
      <c r="H289" s="27"/>
      <c r="I289" s="360"/>
      <c r="J289" s="139"/>
      <c r="K289" s="672">
        <v>2002</v>
      </c>
      <c r="L289" s="667">
        <v>1.3131247705900326</v>
      </c>
      <c r="M289" s="365"/>
      <c r="N289" s="401"/>
      <c r="O289" s="372"/>
      <c r="P289" s="365"/>
      <c r="Q289" s="365"/>
      <c r="R289" s="365"/>
      <c r="S289" s="27"/>
      <c r="T289" s="27"/>
      <c r="U289" s="139"/>
      <c r="V289" s="298">
        <v>2002</v>
      </c>
      <c r="W289" s="609">
        <v>142.14191988458862</v>
      </c>
      <c r="X289" s="27"/>
      <c r="Y289" s="400"/>
      <c r="Z289" s="409"/>
      <c r="AA289" s="27"/>
      <c r="AB289" s="27"/>
      <c r="AC289" s="27"/>
      <c r="AD289" s="366"/>
      <c r="AO289" s="27"/>
      <c r="AP289" s="369"/>
      <c r="AQ289" s="667"/>
      <c r="AR289" s="365"/>
      <c r="AS289" s="401"/>
      <c r="AT289" s="372"/>
      <c r="AU289" s="365"/>
      <c r="AV289" s="365"/>
      <c r="AW289" s="27"/>
    </row>
    <row r="290" spans="1:49" s="23" customFormat="1" outlineLevel="1">
      <c r="A290" s="672">
        <v>2003</v>
      </c>
      <c r="B290" s="767">
        <f t="shared" si="156"/>
        <v>54.883286729917586</v>
      </c>
      <c r="C290" s="27"/>
      <c r="F290" s="27"/>
      <c r="G290" s="27"/>
      <c r="H290" s="27"/>
      <c r="I290" s="360"/>
      <c r="J290" s="139"/>
      <c r="K290" s="672">
        <v>2003</v>
      </c>
      <c r="L290" s="667">
        <v>3.9729688423805882</v>
      </c>
      <c r="M290" s="365"/>
      <c r="N290" s="401"/>
      <c r="O290" s="372"/>
      <c r="P290" s="365"/>
      <c r="Q290" s="365"/>
      <c r="R290" s="365"/>
      <c r="S290" s="27"/>
      <c r="T290" s="27"/>
      <c r="U290" s="139"/>
      <c r="V290" s="298">
        <v>2003</v>
      </c>
      <c r="W290" s="609">
        <v>13.814174967712992</v>
      </c>
      <c r="X290" s="27"/>
      <c r="Y290" s="400"/>
      <c r="Z290" s="409"/>
      <c r="AA290" s="27"/>
      <c r="AB290" s="27"/>
      <c r="AC290" s="27"/>
      <c r="AD290" s="366"/>
      <c r="AO290" s="27"/>
      <c r="AP290" s="369"/>
      <c r="AQ290" s="667"/>
      <c r="AR290" s="365"/>
      <c r="AS290" s="401"/>
      <c r="AT290" s="372"/>
      <c r="AU290" s="365"/>
      <c r="AV290" s="365"/>
      <c r="AW290" s="27"/>
    </row>
    <row r="291" spans="1:49" s="23" customFormat="1" outlineLevel="1">
      <c r="A291" s="672">
        <v>2004</v>
      </c>
      <c r="B291" s="767">
        <f t="shared" si="156"/>
        <v>13.010649884601007</v>
      </c>
      <c r="C291" s="27"/>
      <c r="D291" s="400"/>
      <c r="E291" s="162"/>
      <c r="F291" s="27"/>
      <c r="G291" s="27"/>
      <c r="H291" s="27"/>
      <c r="I291" s="360"/>
      <c r="J291" s="139"/>
      <c r="K291" s="672">
        <v>2004</v>
      </c>
      <c r="L291" s="667">
        <v>4.5529989797735881</v>
      </c>
      <c r="M291" s="365"/>
      <c r="N291" s="401"/>
      <c r="O291" s="372"/>
      <c r="P291" s="365"/>
      <c r="Q291" s="365"/>
      <c r="R291" s="365"/>
      <c r="S291" s="27"/>
      <c r="T291" s="27"/>
      <c r="U291" s="139"/>
      <c r="V291" s="298">
        <v>2004</v>
      </c>
      <c r="W291" s="609">
        <v>2.8576000000000001</v>
      </c>
      <c r="X291" s="27"/>
      <c r="Y291" s="400"/>
      <c r="Z291" s="409"/>
      <c r="AA291" s="27"/>
      <c r="AB291" s="27"/>
      <c r="AC291" s="27"/>
      <c r="AD291" s="366"/>
      <c r="AO291" s="27"/>
      <c r="AP291" s="369"/>
      <c r="AQ291" s="667"/>
      <c r="AR291" s="365"/>
      <c r="AS291" s="401"/>
      <c r="AT291" s="372"/>
      <c r="AU291" s="365"/>
      <c r="AV291" s="365"/>
      <c r="AW291" s="27"/>
    </row>
    <row r="292" spans="1:49" s="23" customFormat="1" outlineLevel="1">
      <c r="A292" s="672">
        <v>2005</v>
      </c>
      <c r="B292" s="767">
        <f t="shared" si="156"/>
        <v>24.470528570450636</v>
      </c>
      <c r="C292" s="27"/>
      <c r="D292" s="400"/>
      <c r="E292" s="162"/>
      <c r="F292" s="27"/>
      <c r="G292" s="27"/>
      <c r="H292" s="27"/>
      <c r="I292" s="360"/>
      <c r="J292" s="139"/>
      <c r="K292" s="672">
        <v>2005</v>
      </c>
      <c r="L292" s="667">
        <v>2.3199597158560334</v>
      </c>
      <c r="M292" s="365"/>
      <c r="N292" s="401"/>
      <c r="O292" s="372"/>
      <c r="P292" s="365"/>
      <c r="Q292" s="365"/>
      <c r="R292" s="365"/>
      <c r="S292" s="27"/>
      <c r="T292" s="27"/>
      <c r="U292" s="139"/>
      <c r="V292" s="298">
        <v>2005</v>
      </c>
      <c r="W292" s="609">
        <v>10.547824776095883</v>
      </c>
      <c r="X292" s="27"/>
      <c r="Y292" s="400"/>
      <c r="Z292" s="409"/>
      <c r="AA292" s="27"/>
      <c r="AB292" s="27"/>
      <c r="AC292" s="27"/>
      <c r="AD292" s="366"/>
      <c r="AO292" s="27"/>
      <c r="AP292" s="369"/>
      <c r="AQ292" s="667"/>
      <c r="AR292" s="365"/>
      <c r="AS292" s="401"/>
      <c r="AT292" s="372"/>
      <c r="AU292" s="365"/>
      <c r="AV292" s="365"/>
      <c r="AW292" s="27"/>
    </row>
    <row r="293" spans="1:49" s="23" customFormat="1" outlineLevel="1">
      <c r="A293" s="672">
        <v>2006</v>
      </c>
      <c r="B293" s="767">
        <f t="shared" si="156"/>
        <v>30.01478249611452</v>
      </c>
      <c r="C293" s="27"/>
      <c r="D293" s="400"/>
      <c r="E293" s="162"/>
      <c r="F293" s="27"/>
      <c r="G293" s="27"/>
      <c r="H293" s="27"/>
      <c r="I293" s="360"/>
      <c r="J293" s="139"/>
      <c r="K293" s="672">
        <v>2006</v>
      </c>
      <c r="L293" s="667">
        <v>20.009854997409679</v>
      </c>
      <c r="M293" s="365"/>
      <c r="N293" s="401"/>
      <c r="O293" s="372"/>
      <c r="P293" s="365"/>
      <c r="Q293" s="365"/>
      <c r="R293" s="365"/>
      <c r="S293" s="27"/>
      <c r="T293" s="27"/>
      <c r="U293" s="139"/>
      <c r="V293" s="298">
        <v>2006</v>
      </c>
      <c r="W293" s="609">
        <v>1.5</v>
      </c>
      <c r="X293" s="27"/>
      <c r="Y293" s="400"/>
      <c r="Z293" s="409"/>
      <c r="AA293" s="27"/>
      <c r="AB293" s="27"/>
      <c r="AC293" s="27"/>
      <c r="AD293" s="366"/>
      <c r="AO293" s="27"/>
      <c r="AP293" s="369"/>
      <c r="AQ293" s="667"/>
      <c r="AR293" s="365"/>
      <c r="AS293" s="401"/>
      <c r="AT293" s="372"/>
      <c r="AU293" s="365"/>
      <c r="AV293" s="365"/>
      <c r="AW293" s="27"/>
    </row>
    <row r="294" spans="1:49" s="23" customFormat="1" outlineLevel="1">
      <c r="A294" s="672">
        <v>2007</v>
      </c>
      <c r="B294" s="767">
        <f t="shared" si="156"/>
        <v>124.19050645434554</v>
      </c>
      <c r="C294" s="27"/>
      <c r="D294" s="400"/>
      <c r="E294" s="162"/>
      <c r="F294" s="27"/>
      <c r="G294" s="27"/>
      <c r="H294" s="27"/>
      <c r="I294" s="360"/>
      <c r="J294" s="139"/>
      <c r="K294" s="672">
        <v>2007</v>
      </c>
      <c r="L294" s="667">
        <v>117.34164421654928</v>
      </c>
      <c r="M294" s="365"/>
      <c r="N294" s="401"/>
      <c r="O294" s="372"/>
      <c r="P294" s="365"/>
      <c r="Q294" s="365"/>
      <c r="R294" s="365"/>
      <c r="S294" s="27"/>
      <c r="T294" s="27"/>
      <c r="U294" s="139"/>
      <c r="V294" s="298">
        <v>2007</v>
      </c>
      <c r="W294" s="609">
        <v>1.0583668507759867</v>
      </c>
      <c r="X294" s="27"/>
      <c r="Y294" s="400"/>
      <c r="Z294" s="409"/>
      <c r="AA294" s="27"/>
      <c r="AB294" s="27"/>
      <c r="AC294" s="27"/>
      <c r="AD294" s="366"/>
      <c r="AO294" s="27"/>
      <c r="AP294" s="369"/>
      <c r="AQ294" s="667"/>
      <c r="AR294" s="365"/>
      <c r="AS294" s="401"/>
      <c r="AT294" s="372"/>
      <c r="AU294" s="365"/>
      <c r="AV294" s="365"/>
      <c r="AW294" s="27"/>
    </row>
    <row r="295" spans="1:49" s="23" customFormat="1" outlineLevel="1">
      <c r="A295" s="672">
        <v>2008</v>
      </c>
      <c r="B295" s="767">
        <f t="shared" si="156"/>
        <v>96.3972050281062</v>
      </c>
      <c r="C295" s="27"/>
      <c r="D295" s="400"/>
      <c r="E295" s="162"/>
      <c r="F295" s="27"/>
      <c r="G295" s="27"/>
      <c r="H295" s="27"/>
      <c r="I295" s="360"/>
      <c r="J295" s="139"/>
      <c r="K295" s="672">
        <v>2008</v>
      </c>
      <c r="L295" s="667">
        <v>7.1709880891124573</v>
      </c>
      <c r="M295" s="365"/>
      <c r="N295" s="401"/>
      <c r="O295" s="372"/>
      <c r="P295" s="365"/>
      <c r="Q295" s="365"/>
      <c r="R295" s="365"/>
      <c r="S295" s="27"/>
      <c r="T295" s="27"/>
      <c r="U295" s="139"/>
      <c r="V295" s="298">
        <v>2008</v>
      </c>
      <c r="W295" s="609">
        <v>13.442667011881362</v>
      </c>
      <c r="X295" s="27"/>
      <c r="Y295" s="400"/>
      <c r="Z295" s="409"/>
      <c r="AA295" s="27"/>
      <c r="AB295" s="27"/>
      <c r="AC295" s="27"/>
      <c r="AD295" s="366"/>
      <c r="AO295" s="27"/>
      <c r="AP295" s="369"/>
      <c r="AQ295" s="667"/>
      <c r="AR295" s="365"/>
      <c r="AS295" s="401"/>
      <c r="AT295" s="372"/>
      <c r="AU295" s="365"/>
      <c r="AV295" s="365"/>
      <c r="AW295" s="27"/>
    </row>
    <row r="296" spans="1:49" s="23" customFormat="1" outlineLevel="1">
      <c r="A296" s="672">
        <v>2009</v>
      </c>
      <c r="B296" s="767">
        <f t="shared" si="156"/>
        <v>30.214712598410856</v>
      </c>
      <c r="C296" s="27"/>
      <c r="D296" s="400"/>
      <c r="E296" s="162"/>
      <c r="F296" s="27"/>
      <c r="G296" s="27"/>
      <c r="H296" s="27"/>
      <c r="I296" s="360"/>
      <c r="J296" s="139"/>
      <c r="K296" s="672">
        <v>2009</v>
      </c>
      <c r="L296" s="667">
        <v>2.3808682796671898</v>
      </c>
      <c r="M296" s="365"/>
      <c r="N296" s="401"/>
      <c r="O296" s="372"/>
      <c r="P296" s="365"/>
      <c r="Q296" s="365"/>
      <c r="R296" s="365"/>
      <c r="S296" s="27"/>
      <c r="T296" s="27"/>
      <c r="U296" s="139"/>
      <c r="V296" s="298">
        <v>2009</v>
      </c>
      <c r="W296" s="609">
        <v>12.690627556529261</v>
      </c>
      <c r="X296" s="27"/>
      <c r="Y296" s="400"/>
      <c r="Z296" s="409"/>
      <c r="AA296" s="27"/>
      <c r="AB296" s="27"/>
      <c r="AC296" s="27"/>
      <c r="AD296" s="366"/>
      <c r="AO296" s="27"/>
      <c r="AP296" s="369"/>
      <c r="AQ296" s="667"/>
      <c r="AR296" s="365"/>
      <c r="AS296" s="401"/>
      <c r="AT296" s="372"/>
      <c r="AU296" s="365"/>
      <c r="AV296" s="365"/>
      <c r="AW296" s="27"/>
    </row>
    <row r="297" spans="1:49" s="23" customFormat="1" outlineLevel="1">
      <c r="A297" s="672">
        <v>2010</v>
      </c>
      <c r="B297" s="767">
        <f t="shared" si="156"/>
        <v>70.311912016854876</v>
      </c>
      <c r="C297" s="27"/>
      <c r="D297" s="400"/>
      <c r="E297" s="162"/>
      <c r="F297" s="27"/>
      <c r="G297" s="27"/>
      <c r="H297" s="27"/>
      <c r="I297" s="360"/>
      <c r="J297" s="139"/>
      <c r="K297" s="672">
        <v>2010</v>
      </c>
      <c r="L297" s="667">
        <v>10.309664518600421</v>
      </c>
      <c r="M297" s="365"/>
      <c r="N297" s="401"/>
      <c r="O297" s="372"/>
      <c r="P297" s="365"/>
      <c r="Q297" s="365"/>
      <c r="R297" s="365"/>
      <c r="S297" s="27"/>
      <c r="T297" s="27"/>
      <c r="U297" s="139"/>
      <c r="V297" s="298">
        <v>2010</v>
      </c>
      <c r="W297" s="609">
        <v>6.82</v>
      </c>
      <c r="X297" s="27"/>
      <c r="Y297" s="400"/>
      <c r="Z297" s="409"/>
      <c r="AA297" s="27"/>
      <c r="AB297" s="27"/>
      <c r="AC297" s="27"/>
      <c r="AD297" s="366"/>
      <c r="AO297" s="27"/>
      <c r="AP297" s="369"/>
      <c r="AQ297" s="667"/>
      <c r="AR297" s="365"/>
      <c r="AS297" s="401"/>
      <c r="AT297" s="372"/>
      <c r="AU297" s="365"/>
      <c r="AV297" s="365"/>
      <c r="AW297" s="27"/>
    </row>
    <row r="298" spans="1:49" s="23" customFormat="1" outlineLevel="1">
      <c r="A298" s="672">
        <v>2011</v>
      </c>
      <c r="B298" s="767">
        <f t="shared" si="156"/>
        <v>33.845580456232717</v>
      </c>
      <c r="C298" s="27"/>
      <c r="D298" s="400"/>
      <c r="E298" s="162"/>
      <c r="F298" s="27"/>
      <c r="G298" s="27"/>
      <c r="H298" s="27"/>
      <c r="I298" s="360"/>
      <c r="J298" s="139"/>
      <c r="K298" s="672">
        <v>2011</v>
      </c>
      <c r="L298" s="667">
        <v>56.409300760387865</v>
      </c>
      <c r="M298" s="365"/>
      <c r="N298" s="401"/>
      <c r="O298" s="372"/>
      <c r="P298" s="365"/>
      <c r="Q298" s="365"/>
      <c r="R298" s="365"/>
      <c r="S298" s="27"/>
      <c r="T298" s="27"/>
      <c r="U298" s="139"/>
      <c r="V298" s="298">
        <v>2011</v>
      </c>
      <c r="W298" s="886">
        <v>0.6</v>
      </c>
      <c r="X298" s="27"/>
      <c r="Y298" s="400"/>
      <c r="Z298" s="409"/>
      <c r="AA298" s="27"/>
      <c r="AB298" s="27"/>
      <c r="AC298" s="27"/>
      <c r="AD298" s="366"/>
      <c r="AO298" s="27"/>
      <c r="AP298" s="369"/>
      <c r="AQ298" s="667"/>
      <c r="AR298" s="365"/>
      <c r="AS298" s="401"/>
      <c r="AT298" s="372"/>
      <c r="AU298" s="365"/>
      <c r="AV298" s="365"/>
      <c r="AW298" s="27"/>
    </row>
    <row r="299" spans="1:49" s="23" customFormat="1" outlineLevel="1">
      <c r="A299" s="672">
        <v>2012</v>
      </c>
      <c r="B299" s="767">
        <f t="shared" si="156"/>
        <v>94.54625276121466</v>
      </c>
      <c r="C299" s="27"/>
      <c r="D299" s="400"/>
      <c r="E299" s="162"/>
      <c r="F299" s="27"/>
      <c r="G299" s="27"/>
      <c r="H299" s="27"/>
      <c r="I299" s="360"/>
      <c r="J299" s="139"/>
      <c r="K299" s="672">
        <v>2012</v>
      </c>
      <c r="L299" s="667">
        <v>34.158370644170901</v>
      </c>
      <c r="M299" s="365"/>
      <c r="N299" s="401"/>
      <c r="O299" s="372"/>
      <c r="P299" s="365"/>
      <c r="Q299" s="365"/>
      <c r="R299" s="365"/>
      <c r="S299" s="27"/>
      <c r="T299" s="27"/>
      <c r="U299" s="139"/>
      <c r="V299" s="298">
        <v>2012</v>
      </c>
      <c r="W299" s="893">
        <v>2.7678794678501126</v>
      </c>
      <c r="X299" s="27"/>
      <c r="Y299" s="400"/>
      <c r="Z299" s="409"/>
      <c r="AA299" s="27"/>
      <c r="AB299" s="27"/>
      <c r="AC299" s="27"/>
      <c r="AD299" s="366"/>
      <c r="AO299" s="27"/>
      <c r="AP299" s="369"/>
      <c r="AQ299" s="667"/>
      <c r="AR299" s="365"/>
      <c r="AS299" s="401"/>
      <c r="AT299" s="372"/>
      <c r="AU299" s="365"/>
      <c r="AV299" s="365"/>
      <c r="AW299" s="27"/>
    </row>
    <row r="300" spans="1:49" s="23" customFormat="1" outlineLevel="1">
      <c r="A300" s="672">
        <v>2013</v>
      </c>
      <c r="B300" s="767">
        <f t="shared" si="156"/>
        <v>44.070606847376396</v>
      </c>
      <c r="C300" s="27"/>
      <c r="D300" s="400"/>
      <c r="E300" s="162"/>
      <c r="F300" s="27"/>
      <c r="G300" s="27"/>
      <c r="H300" s="27"/>
      <c r="I300" s="360"/>
      <c r="J300" s="139"/>
      <c r="K300" s="369">
        <v>2013</v>
      </c>
      <c r="L300" s="667">
        <v>21.345537063730315</v>
      </c>
      <c r="M300" s="365"/>
      <c r="N300" s="401"/>
      <c r="O300" s="372"/>
      <c r="P300" s="365"/>
      <c r="Q300" s="365"/>
      <c r="R300" s="365"/>
      <c r="S300" s="27"/>
      <c r="T300" s="27"/>
      <c r="U300" s="139"/>
      <c r="V300" s="298">
        <v>2013</v>
      </c>
      <c r="W300" s="893">
        <v>2.0646286254497586</v>
      </c>
      <c r="X300" s="27"/>
      <c r="Y300" s="400"/>
      <c r="Z300" s="409"/>
      <c r="AA300" s="27"/>
      <c r="AB300" s="27"/>
      <c r="AC300" s="27"/>
      <c r="AD300" s="366"/>
      <c r="AO300" s="27"/>
      <c r="AP300" s="369"/>
      <c r="AQ300" s="667"/>
      <c r="AR300" s="365"/>
      <c r="AS300" s="401"/>
      <c r="AT300" s="372"/>
      <c r="AU300" s="365"/>
      <c r="AV300" s="365"/>
      <c r="AW300" s="27"/>
    </row>
    <row r="301" spans="1:49" s="23" customFormat="1" outlineLevel="1">
      <c r="A301" s="672">
        <v>2014</v>
      </c>
      <c r="B301" s="767">
        <f>IF((W301)*L301&lt;0,0.1,(W301)*L301)</f>
        <v>40.390927507146074</v>
      </c>
      <c r="C301" s="27"/>
      <c r="D301" s="400"/>
      <c r="E301" s="162"/>
      <c r="F301" s="27"/>
      <c r="G301" s="27"/>
      <c r="H301" s="27"/>
      <c r="I301" s="360"/>
      <c r="J301" s="139"/>
      <c r="K301" s="672">
        <v>2014</v>
      </c>
      <c r="L301" s="667">
        <v>38.01374318992967</v>
      </c>
      <c r="M301" s="365"/>
      <c r="N301" s="401"/>
      <c r="O301" s="372"/>
      <c r="P301" s="365"/>
      <c r="Q301" s="365"/>
      <c r="R301" s="365"/>
      <c r="S301" s="27"/>
      <c r="T301" s="27"/>
      <c r="U301" s="139"/>
      <c r="V301" s="298">
        <v>2014</v>
      </c>
      <c r="W301" s="949">
        <v>1.0625348654916507</v>
      </c>
      <c r="X301" s="27"/>
      <c r="Y301" s="400"/>
      <c r="Z301" s="409"/>
      <c r="AA301" s="27"/>
      <c r="AB301" s="27"/>
      <c r="AC301" s="27"/>
      <c r="AD301" s="366"/>
      <c r="AO301" s="27"/>
      <c r="AP301" s="369"/>
      <c r="AQ301" s="667"/>
      <c r="AR301" s="365"/>
      <c r="AS301" s="401"/>
      <c r="AT301" s="372"/>
      <c r="AU301" s="365"/>
      <c r="AV301" s="365"/>
      <c r="AW301" s="27"/>
    </row>
    <row r="302" spans="1:49" s="23" customFormat="1" outlineLevel="1">
      <c r="A302" s="298"/>
      <c r="B302" s="607"/>
      <c r="C302" s="27"/>
      <c r="D302" s="400"/>
      <c r="E302" s="162"/>
      <c r="F302" s="27"/>
      <c r="G302" s="27"/>
      <c r="H302" s="27"/>
      <c r="I302" s="360"/>
      <c r="J302" s="139"/>
      <c r="K302" s="608" t="s">
        <v>195</v>
      </c>
      <c r="L302" s="667"/>
      <c r="M302" s="365"/>
      <c r="N302" s="401"/>
      <c r="O302" s="372"/>
      <c r="P302" s="365"/>
      <c r="Q302" s="365"/>
      <c r="R302" s="365"/>
      <c r="S302" s="27"/>
      <c r="T302" s="27"/>
      <c r="U302" s="139"/>
      <c r="V302" s="606"/>
      <c r="W302" s="265"/>
      <c r="X302" s="27"/>
      <c r="Y302" s="400"/>
      <c r="Z302" s="409"/>
      <c r="AA302" s="27"/>
      <c r="AB302" s="27"/>
      <c r="AC302" s="27"/>
      <c r="AD302" s="366"/>
      <c r="AO302" s="27"/>
      <c r="AP302" s="369"/>
      <c r="AQ302" s="667"/>
      <c r="AR302" s="365"/>
      <c r="AS302" s="401"/>
      <c r="AT302" s="372"/>
      <c r="AU302" s="365"/>
      <c r="AV302" s="365"/>
      <c r="AW302" s="27"/>
    </row>
    <row r="303" spans="1:49" s="23" customFormat="1" outlineLevel="1">
      <c r="A303" s="414"/>
      <c r="B303" s="415"/>
      <c r="C303" s="27"/>
      <c r="D303" s="400"/>
      <c r="E303" s="162"/>
      <c r="F303" s="27"/>
      <c r="G303" s="27"/>
      <c r="H303" s="27"/>
      <c r="I303" s="360"/>
      <c r="J303" s="139"/>
      <c r="K303" s="369"/>
      <c r="L303" s="416"/>
      <c r="M303" s="365"/>
      <c r="N303" s="401"/>
      <c r="O303" s="372"/>
      <c r="P303" s="365"/>
      <c r="Q303" s="365"/>
      <c r="R303" s="365"/>
      <c r="S303" s="27"/>
      <c r="T303" s="27"/>
      <c r="U303" s="139"/>
      <c r="V303" s="308"/>
      <c r="W303" s="265"/>
      <c r="X303" s="27"/>
      <c r="Y303" s="400"/>
      <c r="Z303" s="409"/>
      <c r="AA303" s="27"/>
      <c r="AB303" s="27"/>
      <c r="AC303" s="27"/>
      <c r="AD303" s="366"/>
      <c r="AO303" s="27"/>
      <c r="AP303" s="369"/>
      <c r="AQ303" s="667"/>
      <c r="AR303" s="365"/>
      <c r="AS303" s="401"/>
      <c r="AT303" s="372"/>
      <c r="AU303" s="365"/>
      <c r="AV303" s="365"/>
      <c r="AW303" s="27"/>
    </row>
    <row r="304" spans="1:49" s="23" customFormat="1" ht="8.5" customHeight="1">
      <c r="A304" s="417"/>
      <c r="B304" s="27"/>
      <c r="C304" s="27"/>
      <c r="D304" s="27"/>
      <c r="E304" s="27"/>
      <c r="F304" s="27"/>
      <c r="G304" s="27"/>
      <c r="H304" s="27"/>
      <c r="I304" s="360"/>
      <c r="J304" s="139"/>
      <c r="K304" s="418"/>
      <c r="L304" s="365"/>
      <c r="M304" s="365"/>
      <c r="N304" s="365"/>
      <c r="O304" s="365"/>
      <c r="P304" s="365"/>
      <c r="Q304" s="365"/>
      <c r="R304" s="365"/>
      <c r="S304" s="27"/>
      <c r="T304" s="27"/>
      <c r="U304" s="139"/>
      <c r="V304" s="103"/>
      <c r="W304" s="27"/>
      <c r="X304" s="27"/>
      <c r="Y304" s="27"/>
      <c r="Z304" s="27"/>
      <c r="AA304" s="27"/>
      <c r="AB304" s="27"/>
      <c r="AC304" s="27"/>
      <c r="AD304" s="366"/>
      <c r="AO304" s="27"/>
      <c r="AP304" s="369"/>
      <c r="AQ304" s="667"/>
      <c r="AR304" s="365"/>
      <c r="AS304" s="401"/>
      <c r="AT304" s="372"/>
      <c r="AU304" s="365"/>
      <c r="AV304" s="365"/>
      <c r="AW304" s="27"/>
    </row>
    <row r="305" spans="1:49" s="23" customFormat="1">
      <c r="A305" s="355" t="s">
        <v>115</v>
      </c>
      <c r="B305" s="419"/>
      <c r="C305" s="173"/>
      <c r="D305" s="39"/>
      <c r="E305" s="173"/>
      <c r="F305" s="39"/>
      <c r="G305" s="39"/>
      <c r="H305" s="277"/>
      <c r="I305" s="360"/>
      <c r="J305" s="139"/>
      <c r="K305" s="420" t="s">
        <v>116</v>
      </c>
      <c r="L305" s="419"/>
      <c r="M305" s="173"/>
      <c r="N305" s="39"/>
      <c r="O305" s="173"/>
      <c r="P305" s="39"/>
      <c r="Q305" s="39"/>
      <c r="R305" s="277"/>
      <c r="S305" s="30"/>
      <c r="T305" s="30"/>
      <c r="U305" s="139"/>
      <c r="V305" s="420" t="s">
        <v>115</v>
      </c>
      <c r="W305" s="419"/>
      <c r="X305" s="173"/>
      <c r="Y305" s="39"/>
      <c r="Z305" s="173"/>
      <c r="AA305" s="39"/>
      <c r="AB305" s="39"/>
      <c r="AC305" s="277"/>
      <c r="AD305" s="366"/>
      <c r="AO305" s="27"/>
      <c r="AP305" s="369"/>
      <c r="AQ305" s="27"/>
      <c r="AR305" s="27"/>
      <c r="AS305" s="27"/>
      <c r="AT305" s="27"/>
      <c r="AU305" s="27"/>
      <c r="AV305" s="27"/>
      <c r="AW305" s="27"/>
    </row>
    <row r="306" spans="1:49" s="23" customFormat="1" outlineLevel="1">
      <c r="A306" s="417"/>
      <c r="B306" s="27"/>
      <c r="C306" s="410" t="s">
        <v>117</v>
      </c>
      <c r="D306" s="421"/>
      <c r="E306" s="422"/>
      <c r="F306" s="27"/>
      <c r="G306" s="27"/>
      <c r="H306" s="247"/>
      <c r="I306" s="360"/>
      <c r="J306" s="139"/>
      <c r="K306" s="423"/>
      <c r="L306" s="27"/>
      <c r="M306" s="410" t="s">
        <v>117</v>
      </c>
      <c r="N306" s="421"/>
      <c r="O306" s="422"/>
      <c r="P306" s="27"/>
      <c r="Q306" s="27"/>
      <c r="R306" s="247"/>
      <c r="S306" s="27"/>
      <c r="T306" s="27"/>
      <c r="U306" s="139"/>
      <c r="V306" s="423"/>
      <c r="W306" s="27"/>
      <c r="X306" s="410" t="s">
        <v>117</v>
      </c>
      <c r="Y306" s="421"/>
      <c r="Z306" s="422"/>
      <c r="AA306" s="27"/>
      <c r="AB306" s="27"/>
      <c r="AC306" s="247"/>
      <c r="AD306" s="366"/>
      <c r="AO306" s="27"/>
      <c r="AP306" s="369"/>
      <c r="AQ306" s="27"/>
      <c r="AR306" s="27"/>
      <c r="AS306" s="27"/>
      <c r="AT306" s="27"/>
      <c r="AU306" s="27"/>
      <c r="AV306" s="27"/>
      <c r="AW306" s="27"/>
    </row>
    <row r="307" spans="1:49" s="23" customFormat="1" outlineLevel="1">
      <c r="A307" s="175"/>
      <c r="B307" s="27"/>
      <c r="C307" s="424" t="s">
        <v>118</v>
      </c>
      <c r="D307" s="422"/>
      <c r="E307" s="425"/>
      <c r="F307" s="30"/>
      <c r="G307" s="400"/>
      <c r="H307" s="426"/>
      <c r="I307" s="360"/>
      <c r="J307" s="139"/>
      <c r="K307" s="250"/>
      <c r="L307" s="27"/>
      <c r="M307" s="424" t="s">
        <v>118</v>
      </c>
      <c r="N307" s="422"/>
      <c r="O307" s="425"/>
      <c r="P307" s="30"/>
      <c r="Q307" s="400"/>
      <c r="R307" s="426"/>
      <c r="S307" s="30"/>
      <c r="T307" s="30"/>
      <c r="U307" s="139"/>
      <c r="V307" s="250"/>
      <c r="W307" s="27"/>
      <c r="X307" s="424" t="s">
        <v>118</v>
      </c>
      <c r="Y307" s="422"/>
      <c r="Z307" s="425"/>
      <c r="AA307" s="30"/>
      <c r="AB307" s="400"/>
      <c r="AC307" s="426"/>
      <c r="AD307" s="366"/>
      <c r="AO307" s="27"/>
      <c r="AP307" s="369"/>
      <c r="AQ307" s="27"/>
      <c r="AR307" s="27"/>
      <c r="AS307" s="27"/>
      <c r="AT307" s="27"/>
      <c r="AU307" s="27"/>
      <c r="AV307" s="27"/>
      <c r="AW307" s="27"/>
    </row>
    <row r="308" spans="1:49" s="23" customFormat="1" outlineLevel="1">
      <c r="A308" s="175"/>
      <c r="B308" s="27"/>
      <c r="C308" s="320" t="s">
        <v>119</v>
      </c>
      <c r="D308" s="320" t="s">
        <v>120</v>
      </c>
      <c r="E308" s="427" t="s">
        <v>121</v>
      </c>
      <c r="F308" s="30"/>
      <c r="G308" s="428"/>
      <c r="H308" s="426"/>
      <c r="I308" s="360"/>
      <c r="J308" s="139"/>
      <c r="K308" s="250"/>
      <c r="L308" s="27"/>
      <c r="M308" s="320" t="s">
        <v>119</v>
      </c>
      <c r="N308" s="320" t="s">
        <v>120</v>
      </c>
      <c r="O308" s="427" t="s">
        <v>121</v>
      </c>
      <c r="P308" s="30"/>
      <c r="Q308" s="428"/>
      <c r="R308" s="426"/>
      <c r="S308" s="30"/>
      <c r="T308" s="30"/>
      <c r="U308" s="139"/>
      <c r="V308" s="250"/>
      <c r="W308" s="27"/>
      <c r="X308" s="320" t="s">
        <v>119</v>
      </c>
      <c r="Y308" s="320" t="s">
        <v>120</v>
      </c>
      <c r="Z308" s="427" t="s">
        <v>121</v>
      </c>
      <c r="AA308" s="30"/>
      <c r="AB308" s="428"/>
      <c r="AC308" s="426"/>
      <c r="AD308" s="366"/>
      <c r="AO308" s="27"/>
      <c r="AP308" s="27"/>
      <c r="AQ308" s="27"/>
      <c r="AR308" s="27"/>
      <c r="AS308" s="27"/>
      <c r="AT308" s="27"/>
      <c r="AU308" s="27"/>
      <c r="AV308" s="27"/>
      <c r="AW308" s="27"/>
    </row>
    <row r="309" spans="1:49" s="23" customFormat="1" outlineLevel="1">
      <c r="A309" s="429" t="s">
        <v>175</v>
      </c>
      <c r="B309" s="422"/>
      <c r="C309" s="430">
        <f t="shared" ref="C309:D311" si="157">X309*M309</f>
        <v>0.27421329785268672</v>
      </c>
      <c r="D309" s="430">
        <f t="shared" si="157"/>
        <v>0.89101960354026921</v>
      </c>
      <c r="E309" s="425" t="s">
        <v>174</v>
      </c>
      <c r="F309" s="30"/>
      <c r="G309" s="428"/>
      <c r="H309" s="426"/>
      <c r="I309" s="360"/>
      <c r="J309" s="139"/>
      <c r="K309" s="429" t="s">
        <v>175</v>
      </c>
      <c r="L309" s="422"/>
      <c r="M309" s="667">
        <v>0.93934265513670967</v>
      </c>
      <c r="N309" s="667">
        <v>1.1623761375661648</v>
      </c>
      <c r="O309" s="425" t="s">
        <v>174</v>
      </c>
      <c r="P309" s="30"/>
      <c r="Q309" s="428"/>
      <c r="R309" s="247"/>
      <c r="S309" s="27"/>
      <c r="T309" s="27"/>
      <c r="U309" s="139"/>
      <c r="V309" s="429" t="s">
        <v>175</v>
      </c>
      <c r="W309" s="422"/>
      <c r="X309" s="616">
        <v>0.29192041514688627</v>
      </c>
      <c r="Y309" s="619">
        <v>0.76655015080224032</v>
      </c>
      <c r="Z309" s="425" t="s">
        <v>174</v>
      </c>
      <c r="AA309" s="30"/>
      <c r="AB309" s="428"/>
      <c r="AC309" s="426"/>
      <c r="AD309" s="366"/>
      <c r="AO309" s="27"/>
      <c r="AP309" s="27"/>
      <c r="AQ309" s="27"/>
      <c r="AR309" s="27"/>
      <c r="AS309" s="27"/>
      <c r="AT309" s="27"/>
      <c r="AU309" s="27"/>
      <c r="AV309" s="27"/>
      <c r="AW309" s="27"/>
    </row>
    <row r="310" spans="1:49" s="23" customFormat="1" outlineLevel="1">
      <c r="A310" s="431"/>
      <c r="B310" s="432" t="s">
        <v>123</v>
      </c>
      <c r="C310" s="433">
        <f>X310*M310</f>
        <v>3.4816720447669205</v>
      </c>
      <c r="D310" s="433">
        <f t="shared" si="157"/>
        <v>-2.9829023205366996</v>
      </c>
      <c r="E310" s="434" t="s">
        <v>122</v>
      </c>
      <c r="F310" s="30"/>
      <c r="G310" s="435"/>
      <c r="H310" s="426"/>
      <c r="I310" s="360"/>
      <c r="J310" s="139"/>
      <c r="K310" s="431"/>
      <c r="L310" s="432" t="s">
        <v>123</v>
      </c>
      <c r="M310" s="667">
        <v>0.91084842086302165</v>
      </c>
      <c r="N310" s="667">
        <v>1.2175971055369061</v>
      </c>
      <c r="O310" s="434" t="s">
        <v>122</v>
      </c>
      <c r="P310" s="30"/>
      <c r="Q310" s="435"/>
      <c r="R310" s="247"/>
      <c r="S310" s="27"/>
      <c r="T310" s="27"/>
      <c r="U310" s="139"/>
      <c r="V310" s="431"/>
      <c r="W310" s="432" t="s">
        <v>123</v>
      </c>
      <c r="X310" s="617">
        <v>3.8224494493475256</v>
      </c>
      <c r="Y310" s="620">
        <v>-2.4498270462144145</v>
      </c>
      <c r="Z310" s="434" t="s">
        <v>122</v>
      </c>
      <c r="AA310" s="30"/>
      <c r="AB310" s="435"/>
      <c r="AC310" s="426"/>
      <c r="AD310" s="366"/>
      <c r="AO310" s="27"/>
      <c r="AP310" s="27"/>
      <c r="AQ310" s="27"/>
      <c r="AR310" s="27"/>
      <c r="AS310" s="27"/>
      <c r="AT310" s="27"/>
      <c r="AU310" s="27"/>
      <c r="AV310" s="27"/>
      <c r="AW310" s="27"/>
    </row>
    <row r="311" spans="1:49" s="23" customFormat="1" outlineLevel="1">
      <c r="A311" s="429" t="s">
        <v>173</v>
      </c>
      <c r="B311" s="422"/>
      <c r="C311" s="433">
        <f>X311*M311</f>
        <v>0.48272265204077719</v>
      </c>
      <c r="D311" s="433">
        <f t="shared" si="157"/>
        <v>0.74683519148026789</v>
      </c>
      <c r="E311" s="425" t="s">
        <v>174</v>
      </c>
      <c r="F311" s="30"/>
      <c r="G311" s="435"/>
      <c r="H311" s="426"/>
      <c r="I311" s="360"/>
      <c r="J311" s="139"/>
      <c r="K311" s="429" t="s">
        <v>173</v>
      </c>
      <c r="L311" s="436"/>
      <c r="M311" s="667">
        <v>0.53816554822541307</v>
      </c>
      <c r="N311" s="667">
        <v>0.74683519148026789</v>
      </c>
      <c r="O311" s="425" t="s">
        <v>174</v>
      </c>
      <c r="P311" s="30"/>
      <c r="Q311" s="435"/>
      <c r="R311" s="247"/>
      <c r="S311" s="27"/>
      <c r="T311" s="27"/>
      <c r="U311" s="139"/>
      <c r="V311" s="429" t="s">
        <v>173</v>
      </c>
      <c r="W311" s="436"/>
      <c r="X311" s="617">
        <v>0.89697799056915217</v>
      </c>
      <c r="Y311" s="620">
        <v>1</v>
      </c>
      <c r="Z311" s="425" t="s">
        <v>174</v>
      </c>
      <c r="AA311" s="30"/>
      <c r="AB311" s="435"/>
      <c r="AC311" s="426"/>
      <c r="AD311" s="366"/>
      <c r="AO311" s="27"/>
      <c r="AP311" s="27"/>
      <c r="AQ311" s="27"/>
      <c r="AR311" s="27"/>
      <c r="AS311" s="27"/>
      <c r="AT311" s="27"/>
      <c r="AU311" s="27"/>
      <c r="AV311" s="27"/>
      <c r="AW311" s="27"/>
    </row>
    <row r="312" spans="1:49" s="23" customFormat="1" ht="13" outlineLevel="1" thickBot="1">
      <c r="A312" s="437"/>
      <c r="B312" s="438" t="s">
        <v>124</v>
      </c>
      <c r="C312" s="439"/>
      <c r="D312" s="440"/>
      <c r="E312" s="441"/>
      <c r="F312" s="442"/>
      <c r="G312" s="443"/>
      <c r="H312" s="444"/>
      <c r="I312" s="445"/>
      <c r="J312" s="446"/>
      <c r="K312" s="447"/>
      <c r="L312" s="438" t="s">
        <v>125</v>
      </c>
      <c r="M312" s="439"/>
      <c r="N312" s="440"/>
      <c r="O312" s="441"/>
      <c r="P312" s="442"/>
      <c r="Q312" s="443"/>
      <c r="R312" s="448"/>
      <c r="S312" s="449"/>
      <c r="T312" s="449"/>
      <c r="U312" s="446"/>
      <c r="V312" s="447"/>
      <c r="W312" s="438" t="s">
        <v>124</v>
      </c>
      <c r="X312" s="439"/>
      <c r="Y312" s="440"/>
      <c r="Z312" s="441"/>
      <c r="AA312" s="442"/>
      <c r="AB312" s="443"/>
      <c r="AC312" s="444"/>
      <c r="AD312" s="450"/>
      <c r="AO312" s="27"/>
      <c r="AP312" s="27"/>
      <c r="AQ312" s="27"/>
      <c r="AR312" s="27"/>
      <c r="AS312" s="27"/>
      <c r="AT312" s="27"/>
      <c r="AU312" s="27"/>
      <c r="AV312" s="27"/>
      <c r="AW312" s="27"/>
    </row>
    <row r="313" spans="1:49" s="23" customFormat="1" ht="14" thickTop="1" thickBot="1">
      <c r="A313" s="27"/>
      <c r="B313" s="435"/>
      <c r="C313" s="400"/>
      <c r="D313" s="451"/>
      <c r="E313" s="451"/>
      <c r="F313" s="30"/>
      <c r="G313" s="435"/>
      <c r="H313" s="25"/>
      <c r="J313" s="207"/>
      <c r="U313" s="207"/>
      <c r="AO313" s="27"/>
      <c r="AP313" s="27"/>
      <c r="AQ313" s="27"/>
      <c r="AR313" s="27"/>
      <c r="AS313" s="27"/>
      <c r="AT313" s="27"/>
      <c r="AU313" s="27"/>
      <c r="AV313" s="27"/>
      <c r="AW313" s="27"/>
    </row>
    <row r="314" spans="1:49" s="23" customFormat="1" ht="14" thickTop="1" thickBot="1">
      <c r="A314" s="452" t="s">
        <v>126</v>
      </c>
      <c r="B314" s="453"/>
      <c r="C314" s="347"/>
      <c r="D314" s="347"/>
      <c r="E314" s="347"/>
      <c r="F314" s="347"/>
      <c r="G314" s="347"/>
      <c r="H314" s="347"/>
      <c r="I314" s="347"/>
      <c r="J314" s="454"/>
      <c r="K314" s="131"/>
      <c r="L314" s="131"/>
      <c r="M314" s="131"/>
      <c r="N314" s="131"/>
      <c r="O314" s="131"/>
      <c r="P314" s="131"/>
      <c r="Q314" s="131"/>
      <c r="R314" s="131"/>
      <c r="S314" s="131"/>
      <c r="T314" s="131"/>
      <c r="U314" s="349"/>
      <c r="V314" s="131"/>
      <c r="W314" s="131"/>
      <c r="X314" s="131"/>
      <c r="Y314" s="455"/>
      <c r="Z314" s="131"/>
      <c r="AA314" s="131"/>
      <c r="AB314" s="131"/>
      <c r="AC314" s="131"/>
      <c r="AD314" s="134"/>
      <c r="AO314" s="27"/>
      <c r="AP314" s="27"/>
      <c r="AQ314" s="27"/>
      <c r="AR314" s="27"/>
      <c r="AS314" s="27"/>
      <c r="AT314" s="27"/>
      <c r="AU314" s="27"/>
      <c r="AV314" s="27"/>
      <c r="AW314" s="27"/>
    </row>
    <row r="315" spans="1:49" s="23" customFormat="1" outlineLevel="1">
      <c r="A315" s="456" t="s">
        <v>127</v>
      </c>
      <c r="B315" s="457"/>
      <c r="C315" s="457"/>
      <c r="D315" s="457"/>
      <c r="E315" s="457"/>
      <c r="F315" s="457"/>
      <c r="G315" s="457"/>
      <c r="H315" s="458"/>
      <c r="I315" s="27"/>
      <c r="J315" s="459"/>
      <c r="K315" s="456" t="s">
        <v>128</v>
      </c>
      <c r="L315" s="460"/>
      <c r="M315" s="460"/>
      <c r="N315" s="461"/>
      <c r="O315" s="461"/>
      <c r="P315" s="461"/>
      <c r="Q315" s="461"/>
      <c r="R315" s="462"/>
      <c r="S315" s="463"/>
      <c r="T315" s="463"/>
      <c r="U315" s="139"/>
      <c r="V315" s="464" t="s">
        <v>129</v>
      </c>
      <c r="W315" s="457"/>
      <c r="X315" s="457"/>
      <c r="Y315" s="457"/>
      <c r="Z315" s="457"/>
      <c r="AA315" s="457"/>
      <c r="AB315" s="457"/>
      <c r="AC315" s="458"/>
      <c r="AD315" s="465"/>
      <c r="AO315" s="27"/>
      <c r="AP315" s="27"/>
      <c r="AQ315" s="27"/>
      <c r="AR315" s="27"/>
      <c r="AS315" s="27"/>
      <c r="AT315" s="27"/>
      <c r="AU315" s="27"/>
      <c r="AV315" s="27"/>
      <c r="AW315" s="27"/>
    </row>
    <row r="316" spans="1:49" s="23" customFormat="1" outlineLevel="1">
      <c r="A316" s="466"/>
      <c r="B316" s="143"/>
      <c r="C316" s="39"/>
      <c r="D316" s="39"/>
      <c r="E316" s="49" t="s">
        <v>0</v>
      </c>
      <c r="F316" s="39"/>
      <c r="G316" s="39"/>
      <c r="H316" s="50"/>
      <c r="I316" s="27" t="s">
        <v>195</v>
      </c>
      <c r="J316" s="459"/>
      <c r="K316" s="466"/>
      <c r="L316" s="143"/>
      <c r="M316" s="39"/>
      <c r="N316" s="39"/>
      <c r="O316" s="49" t="s">
        <v>0</v>
      </c>
      <c r="P316" s="39"/>
      <c r="Q316" s="39"/>
      <c r="R316" s="50"/>
      <c r="S316" s="27"/>
      <c r="T316" s="27"/>
      <c r="U316" s="139"/>
      <c r="V316" s="316"/>
      <c r="W316" s="143"/>
      <c r="X316" s="39"/>
      <c r="Y316" s="39"/>
      <c r="Z316" s="49" t="s">
        <v>0</v>
      </c>
      <c r="AA316" s="39"/>
      <c r="AB316" s="39"/>
      <c r="AC316" s="50"/>
      <c r="AD316" s="465"/>
      <c r="AE316" s="27"/>
      <c r="AF316" s="27"/>
      <c r="AG316" s="27"/>
      <c r="AO316" s="27"/>
      <c r="AP316" s="27"/>
      <c r="AQ316" s="27"/>
      <c r="AR316" s="27"/>
      <c r="AS316" s="27"/>
      <c r="AT316" s="27"/>
      <c r="AU316" s="27"/>
      <c r="AV316" s="27"/>
      <c r="AW316" s="27"/>
    </row>
    <row r="317" spans="1:49" s="23" customFormat="1" outlineLevel="1">
      <c r="A317" s="367" t="s">
        <v>17</v>
      </c>
      <c r="B317" s="784">
        <v>3</v>
      </c>
      <c r="C317" s="784">
        <v>4</v>
      </c>
      <c r="D317" s="784">
        <v>5</v>
      </c>
      <c r="E317" s="784">
        <v>6</v>
      </c>
      <c r="F317" s="784">
        <v>7</v>
      </c>
      <c r="G317" s="784">
        <v>8</v>
      </c>
      <c r="H317" s="784">
        <v>9</v>
      </c>
      <c r="I317" s="785"/>
      <c r="J317" s="786"/>
      <c r="K317" s="367" t="s">
        <v>17</v>
      </c>
      <c r="L317" s="784">
        <v>3</v>
      </c>
      <c r="M317" s="784">
        <v>4</v>
      </c>
      <c r="N317" s="784">
        <v>5</v>
      </c>
      <c r="O317" s="784">
        <v>6</v>
      </c>
      <c r="P317" s="784">
        <v>7</v>
      </c>
      <c r="Q317" s="784">
        <v>8</v>
      </c>
      <c r="R317" s="784">
        <v>9</v>
      </c>
      <c r="S317" s="103"/>
      <c r="T317" s="103"/>
      <c r="U317" s="139"/>
      <c r="V317" s="367" t="s">
        <v>17</v>
      </c>
      <c r="W317" s="780">
        <v>3</v>
      </c>
      <c r="X317" s="780">
        <v>4</v>
      </c>
      <c r="Y317" s="780">
        <v>5</v>
      </c>
      <c r="Z317" s="780">
        <v>6</v>
      </c>
      <c r="AA317" s="780">
        <v>7</v>
      </c>
      <c r="AB317" s="780">
        <v>8</v>
      </c>
      <c r="AC317" s="780">
        <v>9</v>
      </c>
      <c r="AD317" s="467"/>
      <c r="AE317" s="30"/>
      <c r="AF317" s="30"/>
      <c r="AG317" s="30"/>
      <c r="AO317" s="27"/>
      <c r="AP317" s="27"/>
      <c r="AQ317" s="27"/>
      <c r="AR317" s="27"/>
      <c r="AS317" s="27"/>
      <c r="AT317" s="27"/>
      <c r="AU317" s="27"/>
      <c r="AV317" s="27"/>
      <c r="AW317" s="27"/>
    </row>
    <row r="318" spans="1:49" s="23" customFormat="1" outlineLevel="1">
      <c r="A318" s="671">
        <v>1980</v>
      </c>
      <c r="B318" s="468">
        <f t="shared" ref="B318:H333" si="158">B$354</f>
        <v>0.27421329785268672</v>
      </c>
      <c r="C318" s="469">
        <f t="shared" si="158"/>
        <v>0.89101960354026921</v>
      </c>
      <c r="D318" s="469">
        <f>D$354</f>
        <v>1</v>
      </c>
      <c r="E318" s="469">
        <f t="shared" si="158"/>
        <v>1</v>
      </c>
      <c r="F318" s="469">
        <f t="shared" si="158"/>
        <v>1</v>
      </c>
      <c r="G318" s="469">
        <f t="shared" si="158"/>
        <v>1</v>
      </c>
      <c r="H318" s="470">
        <f t="shared" si="158"/>
        <v>1</v>
      </c>
      <c r="I318" s="27"/>
      <c r="J318" s="459"/>
      <c r="K318" s="671">
        <v>1980</v>
      </c>
      <c r="L318" s="471">
        <f t="shared" ref="L318:R333" si="159">L$354</f>
        <v>0.19204437690388795</v>
      </c>
      <c r="M318" s="324">
        <f t="shared" si="159"/>
        <v>0.82435287306951122</v>
      </c>
      <c r="N318" s="324">
        <f t="shared" si="159"/>
        <v>0.98932400349529359</v>
      </c>
      <c r="O318" s="324">
        <f t="shared" si="159"/>
        <v>0.99945377123122614</v>
      </c>
      <c r="P318" s="324">
        <f t="shared" si="159"/>
        <v>0.9999723215465407</v>
      </c>
      <c r="Q318" s="324">
        <f t="shared" si="159"/>
        <v>0.99999859817043779</v>
      </c>
      <c r="R318" s="472">
        <f t="shared" si="159"/>
        <v>0.99999992900336354</v>
      </c>
      <c r="S318" s="323"/>
      <c r="T318" s="323"/>
      <c r="U318" s="139"/>
      <c r="V318" s="671">
        <v>1980</v>
      </c>
      <c r="W318" s="621">
        <f>EXP(-0.5*$F$274)</f>
        <v>0.88249690258459546</v>
      </c>
      <c r="X318" s="496">
        <f>EXP(-0.5*$F$274)</f>
        <v>0.88249690258459546</v>
      </c>
      <c r="Y318" s="496">
        <f>EXP(-0.5*$F$272)</f>
        <v>0.88249690258459546</v>
      </c>
      <c r="Z318" s="496">
        <f t="shared" ref="Z318:AB329" si="160">EXP(-0.5*$F$272)</f>
        <v>0.88249690258459546</v>
      </c>
      <c r="AA318" s="496">
        <f t="shared" si="160"/>
        <v>0.88249690258459546</v>
      </c>
      <c r="AB318" s="496">
        <f t="shared" si="160"/>
        <v>0.88249690258459546</v>
      </c>
      <c r="AC318" s="497">
        <f t="shared" ref="AC318:AC329" si="161">EXP(-0.5*$F$273)</f>
        <v>0.85116246759249237</v>
      </c>
      <c r="AD318" s="137"/>
      <c r="AE318" s="30"/>
      <c r="AF318" s="30"/>
      <c r="AG318" s="30"/>
      <c r="AO318" s="27"/>
      <c r="AP318" s="27"/>
      <c r="AQ318" s="27"/>
      <c r="AR318" s="27"/>
      <c r="AS318" s="27"/>
      <c r="AT318" s="27"/>
      <c r="AU318" s="27"/>
      <c r="AV318" s="27"/>
      <c r="AW318" s="27"/>
    </row>
    <row r="319" spans="1:49" s="23" customFormat="1" outlineLevel="1">
      <c r="A319" s="672">
        <v>1981</v>
      </c>
      <c r="B319" s="471">
        <f t="shared" si="158"/>
        <v>0.27421329785268672</v>
      </c>
      <c r="C319" s="324">
        <f t="shared" si="158"/>
        <v>0.89101960354026921</v>
      </c>
      <c r="D319" s="324">
        <f t="shared" si="158"/>
        <v>1</v>
      </c>
      <c r="E319" s="324">
        <f t="shared" si="158"/>
        <v>1</v>
      </c>
      <c r="F319" s="324">
        <f t="shared" si="158"/>
        <v>1</v>
      </c>
      <c r="G319" s="324">
        <f t="shared" si="158"/>
        <v>1</v>
      </c>
      <c r="H319" s="472">
        <f t="shared" si="158"/>
        <v>1</v>
      </c>
      <c r="I319" s="27"/>
      <c r="J319" s="459"/>
      <c r="K319" s="672">
        <v>1981</v>
      </c>
      <c r="L319" s="471">
        <f t="shared" si="159"/>
        <v>0.19204437690388795</v>
      </c>
      <c r="M319" s="324">
        <f t="shared" si="159"/>
        <v>0.82435287306951122</v>
      </c>
      <c r="N319" s="324">
        <f t="shared" si="159"/>
        <v>0.98932400349529359</v>
      </c>
      <c r="O319" s="324">
        <f t="shared" si="159"/>
        <v>0.99945377123122614</v>
      </c>
      <c r="P319" s="324">
        <f t="shared" si="159"/>
        <v>0.9999723215465407</v>
      </c>
      <c r="Q319" s="324">
        <f t="shared" si="159"/>
        <v>0.99999859817043779</v>
      </c>
      <c r="R319" s="472">
        <f t="shared" si="159"/>
        <v>0.99999992900336354</v>
      </c>
      <c r="S319" s="323"/>
      <c r="T319" s="323"/>
      <c r="U319" s="139"/>
      <c r="V319" s="672">
        <v>1981</v>
      </c>
      <c r="W319" s="622">
        <f t="shared" ref="W319:W329" si="162">EXP(-0.5*$F$274)</f>
        <v>0.88249690258459546</v>
      </c>
      <c r="X319" s="499">
        <f t="shared" ref="X319:X329" si="163">EXP(-0.5*$F$274)</f>
        <v>0.88249690258459546</v>
      </c>
      <c r="Y319" s="499">
        <f t="shared" ref="Y319:Y329" si="164">EXP(-0.5*$F$272)</f>
        <v>0.88249690258459546</v>
      </c>
      <c r="Z319" s="499">
        <f t="shared" si="160"/>
        <v>0.88249690258459546</v>
      </c>
      <c r="AA319" s="499">
        <f t="shared" si="160"/>
        <v>0.88249690258459546</v>
      </c>
      <c r="AB319" s="499">
        <f t="shared" si="160"/>
        <v>0.88249690258459546</v>
      </c>
      <c r="AC319" s="500">
        <f t="shared" si="161"/>
        <v>0.85116246759249237</v>
      </c>
      <c r="AD319" s="137"/>
      <c r="AE319" s="30"/>
      <c r="AF319" s="30"/>
      <c r="AG319" s="30"/>
      <c r="AO319" s="27"/>
      <c r="AP319" s="27"/>
      <c r="AQ319" s="27"/>
      <c r="AR319" s="27"/>
      <c r="AS319" s="27"/>
      <c r="AT319" s="27"/>
      <c r="AU319" s="27"/>
      <c r="AV319" s="27"/>
      <c r="AW319" s="27"/>
    </row>
    <row r="320" spans="1:49" s="23" customFormat="1" ht="10" outlineLevel="1">
      <c r="A320" s="672">
        <v>1982</v>
      </c>
      <c r="B320" s="471">
        <f t="shared" si="158"/>
        <v>0.27421329785268672</v>
      </c>
      <c r="C320" s="324">
        <f t="shared" si="158"/>
        <v>0.89101960354026921</v>
      </c>
      <c r="D320" s="324">
        <f t="shared" si="158"/>
        <v>1</v>
      </c>
      <c r="E320" s="324">
        <f t="shared" si="158"/>
        <v>1</v>
      </c>
      <c r="F320" s="324">
        <f t="shared" si="158"/>
        <v>1</v>
      </c>
      <c r="G320" s="324">
        <f t="shared" si="158"/>
        <v>1</v>
      </c>
      <c r="H320" s="472">
        <f t="shared" si="158"/>
        <v>1</v>
      </c>
      <c r="I320" s="27"/>
      <c r="J320" s="459"/>
      <c r="K320" s="672">
        <v>1982</v>
      </c>
      <c r="L320" s="471">
        <f t="shared" si="159"/>
        <v>0.19204437690388795</v>
      </c>
      <c r="M320" s="324">
        <f t="shared" si="159"/>
        <v>0.82435287306951122</v>
      </c>
      <c r="N320" s="324">
        <f t="shared" si="159"/>
        <v>0.98932400349529359</v>
      </c>
      <c r="O320" s="324">
        <f t="shared" si="159"/>
        <v>0.99945377123122614</v>
      </c>
      <c r="P320" s="324">
        <f t="shared" si="159"/>
        <v>0.9999723215465407</v>
      </c>
      <c r="Q320" s="324">
        <f t="shared" si="159"/>
        <v>0.99999859817043779</v>
      </c>
      <c r="R320" s="472">
        <f t="shared" si="159"/>
        <v>0.99999992900336354</v>
      </c>
      <c r="S320" s="323"/>
      <c r="T320" s="323"/>
      <c r="U320" s="139"/>
      <c r="V320" s="672">
        <v>1982</v>
      </c>
      <c r="W320" s="622">
        <f t="shared" si="162"/>
        <v>0.88249690258459546</v>
      </c>
      <c r="X320" s="499">
        <f t="shared" si="163"/>
        <v>0.88249690258459546</v>
      </c>
      <c r="Y320" s="499">
        <f t="shared" si="164"/>
        <v>0.88249690258459546</v>
      </c>
      <c r="Z320" s="499">
        <f t="shared" si="160"/>
        <v>0.88249690258459546</v>
      </c>
      <c r="AA320" s="499">
        <f t="shared" si="160"/>
        <v>0.88249690258459546</v>
      </c>
      <c r="AB320" s="499">
        <f t="shared" si="160"/>
        <v>0.88249690258459546</v>
      </c>
      <c r="AC320" s="500">
        <f t="shared" si="161"/>
        <v>0.85116246759249237</v>
      </c>
      <c r="AD320" s="137"/>
      <c r="AE320" s="27"/>
      <c r="AF320" s="27"/>
      <c r="AG320" s="27"/>
      <c r="AO320" s="27"/>
      <c r="AP320" s="27"/>
      <c r="AQ320" s="27"/>
      <c r="AR320" s="27"/>
      <c r="AS320" s="27"/>
      <c r="AT320" s="27"/>
      <c r="AU320" s="27"/>
      <c r="AV320" s="27"/>
      <c r="AW320" s="27"/>
    </row>
    <row r="321" spans="1:49" s="23" customFormat="1" outlineLevel="1">
      <c r="A321" s="672">
        <v>1983</v>
      </c>
      <c r="B321" s="471">
        <f t="shared" si="158"/>
        <v>0.27421329785268672</v>
      </c>
      <c r="C321" s="324">
        <f t="shared" si="158"/>
        <v>0.89101960354026921</v>
      </c>
      <c r="D321" s="324">
        <f t="shared" si="158"/>
        <v>1</v>
      </c>
      <c r="E321" s="324">
        <f t="shared" si="158"/>
        <v>1</v>
      </c>
      <c r="F321" s="324">
        <f t="shared" si="158"/>
        <v>1</v>
      </c>
      <c r="G321" s="324">
        <f t="shared" si="158"/>
        <v>1</v>
      </c>
      <c r="H321" s="472">
        <f t="shared" si="158"/>
        <v>1</v>
      </c>
      <c r="I321" s="27"/>
      <c r="J321" s="459"/>
      <c r="K321" s="672">
        <v>1983</v>
      </c>
      <c r="L321" s="471">
        <f t="shared" si="159"/>
        <v>0.19204437690388795</v>
      </c>
      <c r="M321" s="324">
        <f t="shared" si="159"/>
        <v>0.82435287306951122</v>
      </c>
      <c r="N321" s="324">
        <f t="shared" si="159"/>
        <v>0.98932400349529359</v>
      </c>
      <c r="O321" s="324">
        <f t="shared" si="159"/>
        <v>0.99945377123122614</v>
      </c>
      <c r="P321" s="324">
        <f t="shared" si="159"/>
        <v>0.9999723215465407</v>
      </c>
      <c r="Q321" s="324">
        <f t="shared" si="159"/>
        <v>0.99999859817043779</v>
      </c>
      <c r="R321" s="472">
        <f t="shared" si="159"/>
        <v>0.99999992900336354</v>
      </c>
      <c r="S321" s="323"/>
      <c r="T321" s="323"/>
      <c r="U321" s="139"/>
      <c r="V321" s="672">
        <v>1983</v>
      </c>
      <c r="W321" s="622">
        <f t="shared" si="162"/>
        <v>0.88249690258459546</v>
      </c>
      <c r="X321" s="499">
        <f t="shared" si="163"/>
        <v>0.88249690258459546</v>
      </c>
      <c r="Y321" s="499">
        <f t="shared" si="164"/>
        <v>0.88249690258459546</v>
      </c>
      <c r="Z321" s="499">
        <f t="shared" si="160"/>
        <v>0.88249690258459546</v>
      </c>
      <c r="AA321" s="499">
        <f t="shared" si="160"/>
        <v>0.88249690258459546</v>
      </c>
      <c r="AB321" s="499">
        <f t="shared" si="160"/>
        <v>0.88249690258459546</v>
      </c>
      <c r="AC321" s="500">
        <f t="shared" si="161"/>
        <v>0.85116246759249237</v>
      </c>
      <c r="AD321" s="137"/>
      <c r="AE321" s="30"/>
      <c r="AF321" s="30"/>
      <c r="AG321" s="30"/>
      <c r="AO321" s="27"/>
      <c r="AP321" s="27"/>
      <c r="AQ321" s="27"/>
      <c r="AR321" s="27"/>
      <c r="AS321" s="27"/>
      <c r="AT321" s="27"/>
      <c r="AU321" s="27"/>
      <c r="AV321" s="27"/>
      <c r="AW321" s="27"/>
    </row>
    <row r="322" spans="1:49" s="23" customFormat="1" outlineLevel="1">
      <c r="A322" s="672">
        <v>1984</v>
      </c>
      <c r="B322" s="471">
        <f t="shared" si="158"/>
        <v>0.27421329785268672</v>
      </c>
      <c r="C322" s="324">
        <f t="shared" si="158"/>
        <v>0.89101960354026921</v>
      </c>
      <c r="D322" s="324">
        <f t="shared" si="158"/>
        <v>1</v>
      </c>
      <c r="E322" s="324">
        <f t="shared" si="158"/>
        <v>1</v>
      </c>
      <c r="F322" s="324">
        <f t="shared" si="158"/>
        <v>1</v>
      </c>
      <c r="G322" s="324">
        <f t="shared" si="158"/>
        <v>1</v>
      </c>
      <c r="H322" s="472">
        <f t="shared" si="158"/>
        <v>1</v>
      </c>
      <c r="I322" s="27"/>
      <c r="J322" s="459"/>
      <c r="K322" s="672">
        <v>1984</v>
      </c>
      <c r="L322" s="471">
        <f t="shared" si="159"/>
        <v>0.19204437690388795</v>
      </c>
      <c r="M322" s="324">
        <f t="shared" si="159"/>
        <v>0.82435287306951122</v>
      </c>
      <c r="N322" s="324">
        <f t="shared" si="159"/>
        <v>0.98932400349529359</v>
      </c>
      <c r="O322" s="324">
        <f t="shared" si="159"/>
        <v>0.99945377123122614</v>
      </c>
      <c r="P322" s="324">
        <f t="shared" si="159"/>
        <v>0.9999723215465407</v>
      </c>
      <c r="Q322" s="324">
        <f t="shared" si="159"/>
        <v>0.99999859817043779</v>
      </c>
      <c r="R322" s="472">
        <f t="shared" si="159"/>
        <v>0.99999992900336354</v>
      </c>
      <c r="S322" s="323"/>
      <c r="T322" s="323"/>
      <c r="U322" s="139"/>
      <c r="V322" s="672">
        <v>1984</v>
      </c>
      <c r="W322" s="622">
        <f t="shared" si="162"/>
        <v>0.88249690258459546</v>
      </c>
      <c r="X322" s="499">
        <f t="shared" si="163"/>
        <v>0.88249690258459546</v>
      </c>
      <c r="Y322" s="499">
        <f t="shared" si="164"/>
        <v>0.88249690258459546</v>
      </c>
      <c r="Z322" s="499">
        <f t="shared" si="160"/>
        <v>0.88249690258459546</v>
      </c>
      <c r="AA322" s="499">
        <f t="shared" si="160"/>
        <v>0.88249690258459546</v>
      </c>
      <c r="AB322" s="499">
        <f t="shared" si="160"/>
        <v>0.88249690258459546</v>
      </c>
      <c r="AC322" s="500">
        <f t="shared" si="161"/>
        <v>0.85116246759249237</v>
      </c>
      <c r="AD322" s="137"/>
      <c r="AE322" s="30"/>
      <c r="AF322" s="30"/>
      <c r="AG322" s="30"/>
      <c r="AO322" s="27"/>
      <c r="AP322" s="27"/>
      <c r="AQ322" s="27"/>
      <c r="AR322" s="27"/>
      <c r="AS322" s="27"/>
      <c r="AT322" s="27"/>
      <c r="AU322" s="27"/>
      <c r="AV322" s="27"/>
      <c r="AW322" s="27"/>
    </row>
    <row r="323" spans="1:49" s="23" customFormat="1" outlineLevel="1">
      <c r="A323" s="672">
        <v>1985</v>
      </c>
      <c r="B323" s="471">
        <f t="shared" si="158"/>
        <v>0.27421329785268672</v>
      </c>
      <c r="C323" s="324">
        <f t="shared" si="158"/>
        <v>0.89101960354026921</v>
      </c>
      <c r="D323" s="324">
        <f t="shared" si="158"/>
        <v>1</v>
      </c>
      <c r="E323" s="324">
        <f t="shared" si="158"/>
        <v>1</v>
      </c>
      <c r="F323" s="324">
        <f t="shared" si="158"/>
        <v>1</v>
      </c>
      <c r="G323" s="324">
        <f t="shared" si="158"/>
        <v>1</v>
      </c>
      <c r="H323" s="472">
        <f t="shared" si="158"/>
        <v>1</v>
      </c>
      <c r="I323" s="27"/>
      <c r="J323" s="459"/>
      <c r="K323" s="672">
        <v>1985</v>
      </c>
      <c r="L323" s="471">
        <f t="shared" si="159"/>
        <v>0.19204437690388795</v>
      </c>
      <c r="M323" s="324">
        <f t="shared" si="159"/>
        <v>0.82435287306951122</v>
      </c>
      <c r="N323" s="324">
        <f t="shared" si="159"/>
        <v>0.98932400349529359</v>
      </c>
      <c r="O323" s="324">
        <f t="shared" si="159"/>
        <v>0.99945377123122614</v>
      </c>
      <c r="P323" s="324">
        <f t="shared" si="159"/>
        <v>0.9999723215465407</v>
      </c>
      <c r="Q323" s="324">
        <f t="shared" si="159"/>
        <v>0.99999859817043779</v>
      </c>
      <c r="R323" s="472">
        <f t="shared" si="159"/>
        <v>0.99999992900336354</v>
      </c>
      <c r="S323" s="323"/>
      <c r="T323" s="323"/>
      <c r="U323" s="139"/>
      <c r="V323" s="672">
        <v>1985</v>
      </c>
      <c r="W323" s="622">
        <f t="shared" si="162"/>
        <v>0.88249690258459546</v>
      </c>
      <c r="X323" s="499">
        <f t="shared" si="163"/>
        <v>0.88249690258459546</v>
      </c>
      <c r="Y323" s="499">
        <f t="shared" si="164"/>
        <v>0.88249690258459546</v>
      </c>
      <c r="Z323" s="499">
        <f t="shared" si="160"/>
        <v>0.88249690258459546</v>
      </c>
      <c r="AA323" s="499">
        <f t="shared" si="160"/>
        <v>0.88249690258459546</v>
      </c>
      <c r="AB323" s="499">
        <f t="shared" si="160"/>
        <v>0.88249690258459546</v>
      </c>
      <c r="AC323" s="500">
        <f t="shared" si="161"/>
        <v>0.85116246759249237</v>
      </c>
      <c r="AD323" s="137"/>
      <c r="AE323" s="25"/>
      <c r="AF323" s="25"/>
      <c r="AG323" s="25"/>
      <c r="AO323" s="27"/>
      <c r="AP323" s="27"/>
      <c r="AQ323" s="27"/>
      <c r="AR323" s="27"/>
      <c r="AS323" s="27"/>
      <c r="AT323" s="27"/>
      <c r="AU323" s="27"/>
      <c r="AV323" s="27"/>
      <c r="AW323" s="27"/>
    </row>
    <row r="324" spans="1:49" s="23" customFormat="1" outlineLevel="1">
      <c r="A324" s="672">
        <v>1986</v>
      </c>
      <c r="B324" s="471">
        <f t="shared" si="158"/>
        <v>0.27421329785268672</v>
      </c>
      <c r="C324" s="324">
        <f t="shared" si="158"/>
        <v>0.89101960354026921</v>
      </c>
      <c r="D324" s="324">
        <f t="shared" si="158"/>
        <v>1</v>
      </c>
      <c r="E324" s="324">
        <f t="shared" si="158"/>
        <v>1</v>
      </c>
      <c r="F324" s="324">
        <f t="shared" si="158"/>
        <v>1</v>
      </c>
      <c r="G324" s="324">
        <f t="shared" si="158"/>
        <v>1</v>
      </c>
      <c r="H324" s="472">
        <f t="shared" si="158"/>
        <v>1</v>
      </c>
      <c r="I324" s="27"/>
      <c r="J324" s="459"/>
      <c r="K324" s="672">
        <v>1986</v>
      </c>
      <c r="L324" s="471">
        <f t="shared" si="159"/>
        <v>0.19204437690388795</v>
      </c>
      <c r="M324" s="324">
        <f t="shared" si="159"/>
        <v>0.82435287306951122</v>
      </c>
      <c r="N324" s="324">
        <f t="shared" si="159"/>
        <v>0.98932400349529359</v>
      </c>
      <c r="O324" s="324">
        <f t="shared" si="159"/>
        <v>0.99945377123122614</v>
      </c>
      <c r="P324" s="324">
        <f t="shared" si="159"/>
        <v>0.9999723215465407</v>
      </c>
      <c r="Q324" s="324">
        <f t="shared" si="159"/>
        <v>0.99999859817043779</v>
      </c>
      <c r="R324" s="472">
        <f t="shared" si="159"/>
        <v>0.99999992900336354</v>
      </c>
      <c r="S324" s="323"/>
      <c r="T324" s="323"/>
      <c r="U324" s="139"/>
      <c r="V324" s="672">
        <v>1986</v>
      </c>
      <c r="W324" s="622">
        <f t="shared" si="162"/>
        <v>0.88249690258459546</v>
      </c>
      <c r="X324" s="499">
        <f t="shared" si="163"/>
        <v>0.88249690258459546</v>
      </c>
      <c r="Y324" s="499">
        <f t="shared" si="164"/>
        <v>0.88249690258459546</v>
      </c>
      <c r="Z324" s="499">
        <f t="shared" si="160"/>
        <v>0.88249690258459546</v>
      </c>
      <c r="AA324" s="499">
        <f t="shared" si="160"/>
        <v>0.88249690258459546</v>
      </c>
      <c r="AB324" s="499">
        <f t="shared" si="160"/>
        <v>0.88249690258459546</v>
      </c>
      <c r="AC324" s="500">
        <f t="shared" si="161"/>
        <v>0.85116246759249237</v>
      </c>
      <c r="AD324" s="137"/>
      <c r="AE324" s="25"/>
      <c r="AF324" s="25"/>
      <c r="AG324" s="25"/>
      <c r="AO324" s="27"/>
      <c r="AP324" s="27"/>
      <c r="AQ324" s="27"/>
      <c r="AR324" s="27"/>
      <c r="AS324" s="27"/>
      <c r="AT324" s="27"/>
      <c r="AU324" s="27"/>
      <c r="AV324" s="27"/>
      <c r="AW324" s="27"/>
    </row>
    <row r="325" spans="1:49" s="23" customFormat="1" outlineLevel="1">
      <c r="A325" s="672">
        <v>1987</v>
      </c>
      <c r="B325" s="471">
        <f t="shared" si="158"/>
        <v>0.27421329785268672</v>
      </c>
      <c r="C325" s="324">
        <f t="shared" si="158"/>
        <v>0.89101960354026921</v>
      </c>
      <c r="D325" s="324">
        <f t="shared" si="158"/>
        <v>1</v>
      </c>
      <c r="E325" s="324">
        <f t="shared" si="158"/>
        <v>1</v>
      </c>
      <c r="F325" s="324">
        <f t="shared" si="158"/>
        <v>1</v>
      </c>
      <c r="G325" s="324">
        <f t="shared" si="158"/>
        <v>1</v>
      </c>
      <c r="H325" s="472">
        <f t="shared" si="158"/>
        <v>1</v>
      </c>
      <c r="I325" s="27"/>
      <c r="J325" s="459"/>
      <c r="K325" s="672">
        <v>1987</v>
      </c>
      <c r="L325" s="471">
        <f t="shared" si="159"/>
        <v>0.19204437690388795</v>
      </c>
      <c r="M325" s="324">
        <f t="shared" si="159"/>
        <v>0.82435287306951122</v>
      </c>
      <c r="N325" s="324">
        <f t="shared" si="159"/>
        <v>0.98932400349529359</v>
      </c>
      <c r="O325" s="324">
        <f t="shared" si="159"/>
        <v>0.99945377123122614</v>
      </c>
      <c r="P325" s="324">
        <f t="shared" si="159"/>
        <v>0.9999723215465407</v>
      </c>
      <c r="Q325" s="324">
        <f t="shared" si="159"/>
        <v>0.99999859817043779</v>
      </c>
      <c r="R325" s="472">
        <f t="shared" si="159"/>
        <v>0.99999992900336354</v>
      </c>
      <c r="S325" s="323"/>
      <c r="T325" s="323"/>
      <c r="U325" s="139"/>
      <c r="V325" s="672">
        <v>1987</v>
      </c>
      <c r="W325" s="622">
        <f t="shared" si="162"/>
        <v>0.88249690258459546</v>
      </c>
      <c r="X325" s="499">
        <f t="shared" si="163"/>
        <v>0.88249690258459546</v>
      </c>
      <c r="Y325" s="499">
        <f t="shared" si="164"/>
        <v>0.88249690258459546</v>
      </c>
      <c r="Z325" s="499">
        <f t="shared" si="160"/>
        <v>0.88249690258459546</v>
      </c>
      <c r="AA325" s="499">
        <f t="shared" si="160"/>
        <v>0.88249690258459546</v>
      </c>
      <c r="AB325" s="499">
        <f t="shared" si="160"/>
        <v>0.88249690258459546</v>
      </c>
      <c r="AC325" s="500">
        <f t="shared" si="161"/>
        <v>0.85116246759249237</v>
      </c>
      <c r="AD325" s="137"/>
      <c r="AE325" s="25"/>
      <c r="AF325" s="25"/>
      <c r="AG325" s="25"/>
      <c r="AO325" s="27"/>
      <c r="AP325" s="27"/>
      <c r="AQ325" s="27"/>
      <c r="AR325" s="27"/>
      <c r="AS325" s="27"/>
      <c r="AT325" s="27"/>
      <c r="AU325" s="27"/>
      <c r="AV325" s="27"/>
      <c r="AW325" s="27"/>
    </row>
    <row r="326" spans="1:49" s="23" customFormat="1" outlineLevel="1">
      <c r="A326" s="672">
        <v>1988</v>
      </c>
      <c r="B326" s="471">
        <f t="shared" si="158"/>
        <v>0.27421329785268672</v>
      </c>
      <c r="C326" s="324">
        <f t="shared" si="158"/>
        <v>0.89101960354026921</v>
      </c>
      <c r="D326" s="324">
        <f t="shared" si="158"/>
        <v>1</v>
      </c>
      <c r="E326" s="324">
        <f t="shared" si="158"/>
        <v>1</v>
      </c>
      <c r="F326" s="324">
        <f t="shared" si="158"/>
        <v>1</v>
      </c>
      <c r="G326" s="324">
        <f t="shared" si="158"/>
        <v>1</v>
      </c>
      <c r="H326" s="472">
        <f t="shared" si="158"/>
        <v>1</v>
      </c>
      <c r="I326" s="27"/>
      <c r="J326" s="459"/>
      <c r="K326" s="672">
        <v>1988</v>
      </c>
      <c r="L326" s="471">
        <f t="shared" si="159"/>
        <v>0.19204437690388795</v>
      </c>
      <c r="M326" s="324">
        <f t="shared" si="159"/>
        <v>0.82435287306951122</v>
      </c>
      <c r="N326" s="324">
        <f t="shared" si="159"/>
        <v>0.98932400349529359</v>
      </c>
      <c r="O326" s="324">
        <f t="shared" si="159"/>
        <v>0.99945377123122614</v>
      </c>
      <c r="P326" s="324">
        <f t="shared" si="159"/>
        <v>0.9999723215465407</v>
      </c>
      <c r="Q326" s="324">
        <f t="shared" si="159"/>
        <v>0.99999859817043779</v>
      </c>
      <c r="R326" s="472">
        <f t="shared" si="159"/>
        <v>0.99999992900336354</v>
      </c>
      <c r="S326" s="323"/>
      <c r="T326" s="323"/>
      <c r="U326" s="139"/>
      <c r="V326" s="672">
        <v>1988</v>
      </c>
      <c r="W326" s="622">
        <f t="shared" si="162"/>
        <v>0.88249690258459546</v>
      </c>
      <c r="X326" s="499">
        <f t="shared" si="163"/>
        <v>0.88249690258459546</v>
      </c>
      <c r="Y326" s="499">
        <f t="shared" si="164"/>
        <v>0.88249690258459546</v>
      </c>
      <c r="Z326" s="499">
        <f t="shared" si="160"/>
        <v>0.88249690258459546</v>
      </c>
      <c r="AA326" s="499">
        <f t="shared" si="160"/>
        <v>0.88249690258459546</v>
      </c>
      <c r="AB326" s="499">
        <f t="shared" si="160"/>
        <v>0.88249690258459546</v>
      </c>
      <c r="AC326" s="500">
        <f t="shared" si="161"/>
        <v>0.85116246759249237</v>
      </c>
      <c r="AD326" s="137"/>
      <c r="AE326" s="25"/>
      <c r="AF326" s="25"/>
      <c r="AG326" s="25"/>
      <c r="AO326" s="27"/>
      <c r="AP326" s="27"/>
      <c r="AQ326" s="27"/>
      <c r="AR326" s="27"/>
      <c r="AS326" s="27"/>
      <c r="AT326" s="27"/>
      <c r="AU326" s="27"/>
      <c r="AV326" s="27"/>
      <c r="AW326" s="27"/>
    </row>
    <row r="327" spans="1:49" s="23" customFormat="1" outlineLevel="1">
      <c r="A327" s="672">
        <v>1989</v>
      </c>
      <c r="B327" s="471">
        <f t="shared" si="158"/>
        <v>0.27421329785268672</v>
      </c>
      <c r="C327" s="324">
        <f t="shared" si="158"/>
        <v>0.89101960354026921</v>
      </c>
      <c r="D327" s="324">
        <f t="shared" si="158"/>
        <v>1</v>
      </c>
      <c r="E327" s="324">
        <f t="shared" si="158"/>
        <v>1</v>
      </c>
      <c r="F327" s="324">
        <f t="shared" si="158"/>
        <v>1</v>
      </c>
      <c r="G327" s="324">
        <f t="shared" si="158"/>
        <v>1</v>
      </c>
      <c r="H327" s="472">
        <f t="shared" si="158"/>
        <v>1</v>
      </c>
      <c r="I327" s="27"/>
      <c r="J327" s="459"/>
      <c r="K327" s="672">
        <v>1989</v>
      </c>
      <c r="L327" s="471">
        <f t="shared" si="159"/>
        <v>0.19204437690388795</v>
      </c>
      <c r="M327" s="324">
        <f t="shared" si="159"/>
        <v>0.82435287306951122</v>
      </c>
      <c r="N327" s="324">
        <f t="shared" si="159"/>
        <v>0.98932400349529359</v>
      </c>
      <c r="O327" s="324">
        <f t="shared" si="159"/>
        <v>0.99945377123122614</v>
      </c>
      <c r="P327" s="324">
        <f t="shared" si="159"/>
        <v>0.9999723215465407</v>
      </c>
      <c r="Q327" s="324">
        <f t="shared" si="159"/>
        <v>0.99999859817043779</v>
      </c>
      <c r="R327" s="472">
        <f t="shared" si="159"/>
        <v>0.99999992900336354</v>
      </c>
      <c r="S327" s="323"/>
      <c r="T327" s="323"/>
      <c r="U327" s="139"/>
      <c r="V327" s="672">
        <v>1989</v>
      </c>
      <c r="W327" s="622">
        <f t="shared" si="162"/>
        <v>0.88249690258459546</v>
      </c>
      <c r="X327" s="499">
        <f t="shared" si="163"/>
        <v>0.88249690258459546</v>
      </c>
      <c r="Y327" s="499">
        <f t="shared" si="164"/>
        <v>0.88249690258459546</v>
      </c>
      <c r="Z327" s="499">
        <f t="shared" si="160"/>
        <v>0.88249690258459546</v>
      </c>
      <c r="AA327" s="499">
        <f t="shared" si="160"/>
        <v>0.88249690258459546</v>
      </c>
      <c r="AB327" s="499">
        <f t="shared" si="160"/>
        <v>0.88249690258459546</v>
      </c>
      <c r="AC327" s="500">
        <f t="shared" si="161"/>
        <v>0.85116246759249237</v>
      </c>
      <c r="AD327" s="137"/>
      <c r="AE327" s="25"/>
      <c r="AF327" s="25"/>
      <c r="AG327" s="25"/>
      <c r="AO327" s="27"/>
      <c r="AP327" s="27"/>
      <c r="AQ327" s="27"/>
      <c r="AR327" s="27"/>
      <c r="AS327" s="27"/>
      <c r="AT327" s="27"/>
      <c r="AU327" s="27"/>
      <c r="AV327" s="27"/>
      <c r="AW327" s="27"/>
    </row>
    <row r="328" spans="1:49" s="23" customFormat="1" outlineLevel="1">
      <c r="A328" s="672">
        <v>1990</v>
      </c>
      <c r="B328" s="471">
        <f t="shared" si="158"/>
        <v>0.27421329785268672</v>
      </c>
      <c r="C328" s="324">
        <f t="shared" si="158"/>
        <v>0.89101960354026921</v>
      </c>
      <c r="D328" s="324">
        <f t="shared" si="158"/>
        <v>1</v>
      </c>
      <c r="E328" s="324">
        <f t="shared" si="158"/>
        <v>1</v>
      </c>
      <c r="F328" s="324">
        <f t="shared" si="158"/>
        <v>1</v>
      </c>
      <c r="G328" s="324">
        <f t="shared" si="158"/>
        <v>1</v>
      </c>
      <c r="H328" s="472">
        <f t="shared" si="158"/>
        <v>1</v>
      </c>
      <c r="I328" s="27"/>
      <c r="J328" s="459"/>
      <c r="K328" s="672">
        <v>1990</v>
      </c>
      <c r="L328" s="471">
        <f t="shared" si="159"/>
        <v>0.19204437690388795</v>
      </c>
      <c r="M328" s="324">
        <f t="shared" si="159"/>
        <v>0.82435287306951122</v>
      </c>
      <c r="N328" s="324">
        <f t="shared" si="159"/>
        <v>0.98932400349529359</v>
      </c>
      <c r="O328" s="324">
        <f t="shared" si="159"/>
        <v>0.99945377123122614</v>
      </c>
      <c r="P328" s="324">
        <f t="shared" si="159"/>
        <v>0.9999723215465407</v>
      </c>
      <c r="Q328" s="324">
        <f t="shared" si="159"/>
        <v>0.99999859817043779</v>
      </c>
      <c r="R328" s="472">
        <f t="shared" si="159"/>
        <v>0.99999992900336354</v>
      </c>
      <c r="S328" s="323"/>
      <c r="T328" s="323"/>
      <c r="U328" s="139"/>
      <c r="V328" s="672">
        <v>1990</v>
      </c>
      <c r="W328" s="622">
        <f t="shared" si="162"/>
        <v>0.88249690258459546</v>
      </c>
      <c r="X328" s="499">
        <f t="shared" si="163"/>
        <v>0.88249690258459546</v>
      </c>
      <c r="Y328" s="499">
        <f t="shared" si="164"/>
        <v>0.88249690258459546</v>
      </c>
      <c r="Z328" s="499">
        <f t="shared" si="160"/>
        <v>0.88249690258459546</v>
      </c>
      <c r="AA328" s="499">
        <f t="shared" si="160"/>
        <v>0.88249690258459546</v>
      </c>
      <c r="AB328" s="499">
        <f t="shared" si="160"/>
        <v>0.88249690258459546</v>
      </c>
      <c r="AC328" s="500">
        <f t="shared" si="161"/>
        <v>0.85116246759249237</v>
      </c>
      <c r="AD328" s="137"/>
      <c r="AE328" s="25"/>
      <c r="AF328" s="25"/>
      <c r="AG328" s="25"/>
      <c r="AO328" s="27"/>
      <c r="AP328" s="27"/>
      <c r="AQ328" s="27"/>
      <c r="AR328" s="27"/>
      <c r="AS328" s="27"/>
      <c r="AT328" s="27"/>
      <c r="AU328" s="27"/>
      <c r="AV328" s="27"/>
      <c r="AW328" s="27"/>
    </row>
    <row r="329" spans="1:49" s="23" customFormat="1" outlineLevel="1">
      <c r="A329" s="672">
        <v>1991</v>
      </c>
      <c r="B329" s="471">
        <f t="shared" si="158"/>
        <v>0.27421329785268672</v>
      </c>
      <c r="C329" s="324">
        <f t="shared" si="158"/>
        <v>0.89101960354026921</v>
      </c>
      <c r="D329" s="324">
        <f t="shared" si="158"/>
        <v>1</v>
      </c>
      <c r="E329" s="324">
        <f t="shared" si="158"/>
        <v>1</v>
      </c>
      <c r="F329" s="324">
        <f t="shared" si="158"/>
        <v>1</v>
      </c>
      <c r="G329" s="324">
        <f t="shared" si="158"/>
        <v>1</v>
      </c>
      <c r="H329" s="472">
        <f t="shared" si="158"/>
        <v>1</v>
      </c>
      <c r="I329" s="27"/>
      <c r="J329" s="459"/>
      <c r="K329" s="672">
        <v>1991</v>
      </c>
      <c r="L329" s="471">
        <f t="shared" si="159"/>
        <v>0.19204437690388795</v>
      </c>
      <c r="M329" s="324">
        <f t="shared" si="159"/>
        <v>0.82435287306951122</v>
      </c>
      <c r="N329" s="324">
        <f t="shared" si="159"/>
        <v>0.98932400349529359</v>
      </c>
      <c r="O329" s="324">
        <f t="shared" si="159"/>
        <v>0.99945377123122614</v>
      </c>
      <c r="P329" s="324">
        <f t="shared" si="159"/>
        <v>0.9999723215465407</v>
      </c>
      <c r="Q329" s="324">
        <f t="shared" si="159"/>
        <v>0.99999859817043779</v>
      </c>
      <c r="R329" s="472">
        <f t="shared" si="159"/>
        <v>0.99999992900336354</v>
      </c>
      <c r="S329" s="323"/>
      <c r="T329" s="323"/>
      <c r="U329" s="139"/>
      <c r="V329" s="672">
        <v>1991</v>
      </c>
      <c r="W329" s="622">
        <f t="shared" si="162"/>
        <v>0.88249690258459546</v>
      </c>
      <c r="X329" s="499">
        <f t="shared" si="163"/>
        <v>0.88249690258459546</v>
      </c>
      <c r="Y329" s="499">
        <f t="shared" si="164"/>
        <v>0.88249690258459546</v>
      </c>
      <c r="Z329" s="499">
        <f t="shared" si="160"/>
        <v>0.88249690258459546</v>
      </c>
      <c r="AA329" s="499">
        <f t="shared" si="160"/>
        <v>0.88249690258459546</v>
      </c>
      <c r="AB329" s="499">
        <f t="shared" si="160"/>
        <v>0.88249690258459546</v>
      </c>
      <c r="AC329" s="500">
        <f t="shared" si="161"/>
        <v>0.85116246759249237</v>
      </c>
      <c r="AD329" s="473"/>
      <c r="AE329" s="25"/>
      <c r="AF329" s="25"/>
      <c r="AG329" s="25"/>
      <c r="AO329" s="27"/>
      <c r="AP329" s="27"/>
      <c r="AQ329" s="27"/>
      <c r="AR329" s="27"/>
      <c r="AS329" s="27"/>
      <c r="AT329" s="27"/>
      <c r="AU329" s="27"/>
      <c r="AV329" s="27"/>
      <c r="AW329" s="27"/>
    </row>
    <row r="330" spans="1:49" s="23" customFormat="1" outlineLevel="1">
      <c r="A330" s="672">
        <v>1992</v>
      </c>
      <c r="B330" s="471">
        <f t="shared" si="158"/>
        <v>0.27421329785268672</v>
      </c>
      <c r="C330" s="324">
        <f t="shared" si="158"/>
        <v>0.89101960354026921</v>
      </c>
      <c r="D330" s="324">
        <f t="shared" si="158"/>
        <v>1</v>
      </c>
      <c r="E330" s="324">
        <f t="shared" si="158"/>
        <v>1</v>
      </c>
      <c r="F330" s="324">
        <f t="shared" si="158"/>
        <v>1</v>
      </c>
      <c r="G330" s="324">
        <f t="shared" si="158"/>
        <v>1</v>
      </c>
      <c r="H330" s="472">
        <f t="shared" si="158"/>
        <v>1</v>
      </c>
      <c r="I330" s="27"/>
      <c r="J330" s="459"/>
      <c r="K330" s="672">
        <v>1992</v>
      </c>
      <c r="L330" s="471">
        <f t="shared" si="159"/>
        <v>0.19204437690388795</v>
      </c>
      <c r="M330" s="324">
        <f t="shared" si="159"/>
        <v>0.82435287306951122</v>
      </c>
      <c r="N330" s="324">
        <f t="shared" si="159"/>
        <v>0.98932400349529359</v>
      </c>
      <c r="O330" s="324">
        <f t="shared" si="159"/>
        <v>0.99945377123122614</v>
      </c>
      <c r="P330" s="324">
        <f t="shared" si="159"/>
        <v>0.9999723215465407</v>
      </c>
      <c r="Q330" s="324">
        <f t="shared" si="159"/>
        <v>0.99999859817043779</v>
      </c>
      <c r="R330" s="472">
        <f t="shared" si="159"/>
        <v>0.99999992900336354</v>
      </c>
      <c r="S330" s="323"/>
      <c r="T330" s="323"/>
      <c r="U330" s="139"/>
      <c r="V330" s="672">
        <v>1992</v>
      </c>
      <c r="W330" s="623">
        <f t="shared" ref="W330:AC330" si="165">W331</f>
        <v>0.71841972719487912</v>
      </c>
      <c r="X330" s="624">
        <f t="shared" si="165"/>
        <v>0.71841972719487912</v>
      </c>
      <c r="Y330" s="624">
        <f t="shared" si="165"/>
        <v>0.54288927635141959</v>
      </c>
      <c r="Z330" s="624">
        <f t="shared" si="165"/>
        <v>0.54288927635141959</v>
      </c>
      <c r="AA330" s="624">
        <f t="shared" si="165"/>
        <v>0.54288927635141959</v>
      </c>
      <c r="AB330" s="624">
        <f t="shared" si="165"/>
        <v>0.54288927635141959</v>
      </c>
      <c r="AC330" s="625">
        <f t="shared" si="165"/>
        <v>0.52361314213732502</v>
      </c>
      <c r="AD330" s="474" t="s">
        <v>164</v>
      </c>
      <c r="AE330" s="25"/>
      <c r="AF330" s="25"/>
      <c r="AG330" s="25"/>
      <c r="AO330" s="27"/>
      <c r="AP330" s="27"/>
      <c r="AQ330" s="27"/>
      <c r="AR330" s="27"/>
      <c r="AS330" s="27"/>
      <c r="AT330" s="27"/>
      <c r="AU330" s="27"/>
      <c r="AV330" s="27"/>
      <c r="AW330" s="27"/>
    </row>
    <row r="331" spans="1:49" s="23" customFormat="1" outlineLevel="1">
      <c r="A331" s="672">
        <v>1993</v>
      </c>
      <c r="B331" s="471">
        <f t="shared" si="158"/>
        <v>0.27421329785268672</v>
      </c>
      <c r="C331" s="324">
        <f t="shared" si="158"/>
        <v>0.89101960354026921</v>
      </c>
      <c r="D331" s="324">
        <f t="shared" si="158"/>
        <v>1</v>
      </c>
      <c r="E331" s="324">
        <f t="shared" si="158"/>
        <v>1</v>
      </c>
      <c r="F331" s="324">
        <f t="shared" si="158"/>
        <v>1</v>
      </c>
      <c r="G331" s="324">
        <f t="shared" si="158"/>
        <v>1</v>
      </c>
      <c r="H331" s="472">
        <f t="shared" si="158"/>
        <v>1</v>
      </c>
      <c r="I331" s="27"/>
      <c r="J331" s="459"/>
      <c r="K331" s="672">
        <v>1993</v>
      </c>
      <c r="L331" s="471">
        <f t="shared" si="159"/>
        <v>0.19204437690388795</v>
      </c>
      <c r="M331" s="324">
        <f t="shared" si="159"/>
        <v>0.82435287306951122</v>
      </c>
      <c r="N331" s="324">
        <f t="shared" si="159"/>
        <v>0.98932400349529359</v>
      </c>
      <c r="O331" s="324">
        <f t="shared" si="159"/>
        <v>0.99945377123122614</v>
      </c>
      <c r="P331" s="324">
        <f t="shared" si="159"/>
        <v>0.9999723215465407</v>
      </c>
      <c r="Q331" s="324">
        <f t="shared" si="159"/>
        <v>0.99999859817043779</v>
      </c>
      <c r="R331" s="472">
        <f t="shared" si="159"/>
        <v>0.99999992900336354</v>
      </c>
      <c r="S331" s="323"/>
      <c r="T331" s="323"/>
      <c r="U331" s="139"/>
      <c r="V331" s="672">
        <v>1993</v>
      </c>
      <c r="W331" s="626">
        <f t="shared" ref="W331:W349" si="166">B418</f>
        <v>0.71841972719487912</v>
      </c>
      <c r="X331" s="627">
        <f>W331</f>
        <v>0.71841972719487912</v>
      </c>
      <c r="Y331" s="627">
        <f t="shared" ref="Y331:AB349" si="167">$D418</f>
        <v>0.54288927635141959</v>
      </c>
      <c r="Z331" s="627">
        <f t="shared" si="167"/>
        <v>0.54288927635141959</v>
      </c>
      <c r="AA331" s="627">
        <f t="shared" si="167"/>
        <v>0.54288927635141959</v>
      </c>
      <c r="AB331" s="627">
        <f t="shared" si="167"/>
        <v>0.54288927635141959</v>
      </c>
      <c r="AC331" s="628">
        <f>AB331*AC329/AB329</f>
        <v>0.52361314213732502</v>
      </c>
      <c r="AD331" s="137"/>
      <c r="AE331" s="25"/>
      <c r="AF331" s="25"/>
      <c r="AG331" s="25"/>
      <c r="AO331" s="27"/>
      <c r="AP331" s="27"/>
      <c r="AQ331" s="27"/>
      <c r="AR331" s="27"/>
      <c r="AS331" s="27"/>
      <c r="AT331" s="27"/>
      <c r="AU331" s="27"/>
      <c r="AV331" s="27"/>
      <c r="AW331" s="27"/>
    </row>
    <row r="332" spans="1:49" s="23" customFormat="1" outlineLevel="1">
      <c r="A332" s="672">
        <v>1994</v>
      </c>
      <c r="B332" s="471">
        <f t="shared" si="158"/>
        <v>0.27421329785268672</v>
      </c>
      <c r="C332" s="324">
        <f t="shared" si="158"/>
        <v>0.89101960354026921</v>
      </c>
      <c r="D332" s="324">
        <f t="shared" si="158"/>
        <v>1</v>
      </c>
      <c r="E332" s="324">
        <f t="shared" si="158"/>
        <v>1</v>
      </c>
      <c r="F332" s="324">
        <f t="shared" si="158"/>
        <v>1</v>
      </c>
      <c r="G332" s="324">
        <f t="shared" si="158"/>
        <v>1</v>
      </c>
      <c r="H332" s="472">
        <f t="shared" si="158"/>
        <v>1</v>
      </c>
      <c r="I332" s="27"/>
      <c r="J332" s="459"/>
      <c r="K332" s="672">
        <v>1994</v>
      </c>
      <c r="L332" s="471">
        <f t="shared" si="159"/>
        <v>0.19204437690388795</v>
      </c>
      <c r="M332" s="324">
        <f t="shared" si="159"/>
        <v>0.82435287306951122</v>
      </c>
      <c r="N332" s="324">
        <f t="shared" si="159"/>
        <v>0.98932400349529359</v>
      </c>
      <c r="O332" s="324">
        <f t="shared" si="159"/>
        <v>0.99945377123122614</v>
      </c>
      <c r="P332" s="324">
        <f t="shared" si="159"/>
        <v>0.9999723215465407</v>
      </c>
      <c r="Q332" s="324">
        <f t="shared" si="159"/>
        <v>0.99999859817043779</v>
      </c>
      <c r="R332" s="472">
        <f t="shared" si="159"/>
        <v>0.99999992900336354</v>
      </c>
      <c r="S332" s="323"/>
      <c r="T332" s="323"/>
      <c r="U332" s="139"/>
      <c r="V332" s="672">
        <v>1994</v>
      </c>
      <c r="W332" s="626">
        <f t="shared" si="166"/>
        <v>0.43562461216512577</v>
      </c>
      <c r="X332" s="627">
        <f t="shared" ref="X332:X342" si="168">W332</f>
        <v>0.43562461216512577</v>
      </c>
      <c r="Y332" s="627">
        <f t="shared" si="167"/>
        <v>0.83895374527118727</v>
      </c>
      <c r="Z332" s="627">
        <f t="shared" si="167"/>
        <v>0.83895374527118727</v>
      </c>
      <c r="AA332" s="627">
        <f t="shared" si="167"/>
        <v>0.83895374527118727</v>
      </c>
      <c r="AB332" s="627">
        <f t="shared" si="167"/>
        <v>0.83895374527118727</v>
      </c>
      <c r="AC332" s="628">
        <f t="shared" ref="AC332:AC341" si="169">AB332*AC331/AB331</f>
        <v>0.809165378291552</v>
      </c>
      <c r="AD332" s="474" t="s">
        <v>172</v>
      </c>
      <c r="AE332" s="25"/>
      <c r="AF332" s="25"/>
      <c r="AG332" s="25"/>
      <c r="AO332" s="27"/>
      <c r="AP332" s="27"/>
      <c r="AQ332" s="27"/>
      <c r="AR332" s="27"/>
      <c r="AS332" s="27"/>
      <c r="AT332" s="27"/>
      <c r="AU332" s="27"/>
      <c r="AV332" s="27"/>
      <c r="AW332" s="27"/>
    </row>
    <row r="333" spans="1:49" s="23" customFormat="1" outlineLevel="1">
      <c r="A333" s="672">
        <v>1995</v>
      </c>
      <c r="B333" s="471">
        <f t="shared" si="158"/>
        <v>0.27421329785268672</v>
      </c>
      <c r="C333" s="324">
        <f t="shared" si="158"/>
        <v>0.89101960354026921</v>
      </c>
      <c r="D333" s="324">
        <f t="shared" si="158"/>
        <v>1</v>
      </c>
      <c r="E333" s="324">
        <f t="shared" si="158"/>
        <v>1</v>
      </c>
      <c r="F333" s="324">
        <f t="shared" si="158"/>
        <v>1</v>
      </c>
      <c r="G333" s="324">
        <f t="shared" si="158"/>
        <v>1</v>
      </c>
      <c r="H333" s="472">
        <f t="shared" si="158"/>
        <v>1</v>
      </c>
      <c r="I333" s="27"/>
      <c r="J333" s="459"/>
      <c r="K333" s="672">
        <v>1995</v>
      </c>
      <c r="L333" s="471">
        <f t="shared" si="159"/>
        <v>0.19204437690388795</v>
      </c>
      <c r="M333" s="324">
        <f t="shared" si="159"/>
        <v>0.82435287306951122</v>
      </c>
      <c r="N333" s="324">
        <f t="shared" si="159"/>
        <v>0.98932400349529359</v>
      </c>
      <c r="O333" s="324">
        <f t="shared" si="159"/>
        <v>0.99945377123122614</v>
      </c>
      <c r="P333" s="324">
        <f t="shared" si="159"/>
        <v>0.9999723215465407</v>
      </c>
      <c r="Q333" s="324">
        <f t="shared" si="159"/>
        <v>0.99999859817043779</v>
      </c>
      <c r="R333" s="472">
        <f t="shared" si="159"/>
        <v>0.99999992900336354</v>
      </c>
      <c r="S333" s="323"/>
      <c r="T333" s="323"/>
      <c r="U333" s="139"/>
      <c r="V333" s="672">
        <v>1995</v>
      </c>
      <c r="W333" s="626">
        <f t="shared" si="166"/>
        <v>0.80109381405599189</v>
      </c>
      <c r="X333" s="627">
        <f t="shared" si="168"/>
        <v>0.80109381405599189</v>
      </c>
      <c r="Y333" s="627">
        <f t="shared" si="167"/>
        <v>0.81374462303023798</v>
      </c>
      <c r="Z333" s="627">
        <f t="shared" si="167"/>
        <v>0.81374462303023798</v>
      </c>
      <c r="AA333" s="627">
        <f t="shared" si="167"/>
        <v>0.81374462303023798</v>
      </c>
      <c r="AB333" s="627">
        <f t="shared" si="167"/>
        <v>0.81374462303023798</v>
      </c>
      <c r="AC333" s="628">
        <f t="shared" si="169"/>
        <v>0.78485134542684132</v>
      </c>
      <c r="AD333" s="137"/>
      <c r="AE333" s="25"/>
      <c r="AF333" s="25"/>
      <c r="AG333" s="25"/>
      <c r="AO333" s="27"/>
      <c r="AP333" s="27"/>
      <c r="AQ333" s="27"/>
      <c r="AR333" s="27"/>
      <c r="AS333" s="27"/>
      <c r="AT333" s="27"/>
      <c r="AU333" s="27"/>
      <c r="AV333" s="27"/>
      <c r="AW333" s="27"/>
    </row>
    <row r="334" spans="1:49" s="23" customFormat="1" outlineLevel="1">
      <c r="A334" s="672">
        <v>1996</v>
      </c>
      <c r="B334" s="482">
        <f t="shared" ref="B334:H334" si="170">B$354</f>
        <v>0.27421329785268672</v>
      </c>
      <c r="C334" s="483">
        <f t="shared" si="170"/>
        <v>0.89101960354026921</v>
      </c>
      <c r="D334" s="483">
        <f t="shared" si="170"/>
        <v>1</v>
      </c>
      <c r="E334" s="483">
        <f t="shared" si="170"/>
        <v>1</v>
      </c>
      <c r="F334" s="483">
        <f t="shared" si="170"/>
        <v>1</v>
      </c>
      <c r="G334" s="483">
        <f t="shared" si="170"/>
        <v>1</v>
      </c>
      <c r="H334" s="484">
        <f t="shared" si="170"/>
        <v>1</v>
      </c>
      <c r="I334" s="27"/>
      <c r="J334" s="459"/>
      <c r="K334" s="672">
        <v>1996</v>
      </c>
      <c r="L334" s="471">
        <f t="shared" ref="L334:R343" si="171">L$354</f>
        <v>0.19204437690388795</v>
      </c>
      <c r="M334" s="324">
        <f t="shared" si="171"/>
        <v>0.82435287306951122</v>
      </c>
      <c r="N334" s="324">
        <f t="shared" si="171"/>
        <v>0.98932400349529359</v>
      </c>
      <c r="O334" s="324">
        <f t="shared" si="171"/>
        <v>0.99945377123122614</v>
      </c>
      <c r="P334" s="324">
        <f t="shared" si="171"/>
        <v>0.9999723215465407</v>
      </c>
      <c r="Q334" s="324">
        <f t="shared" si="171"/>
        <v>0.99999859817043779</v>
      </c>
      <c r="R334" s="472">
        <f t="shared" si="171"/>
        <v>0.99999992900336354</v>
      </c>
      <c r="S334" s="27"/>
      <c r="T334" s="27"/>
      <c r="U334" s="139"/>
      <c r="V334" s="672">
        <v>1996</v>
      </c>
      <c r="W334" s="626">
        <f t="shared" si="166"/>
        <v>0.88249690258459546</v>
      </c>
      <c r="X334" s="627">
        <f t="shared" si="168"/>
        <v>0.88249690258459546</v>
      </c>
      <c r="Y334" s="627">
        <f t="shared" si="167"/>
        <v>0.8172159283686028</v>
      </c>
      <c r="Z334" s="627">
        <f t="shared" si="167"/>
        <v>0.8172159283686028</v>
      </c>
      <c r="AA334" s="627">
        <f t="shared" si="167"/>
        <v>0.8172159283686028</v>
      </c>
      <c r="AB334" s="627">
        <f t="shared" si="167"/>
        <v>0.8172159283686028</v>
      </c>
      <c r="AC334" s="628">
        <f t="shared" si="169"/>
        <v>0.78819939663123229</v>
      </c>
      <c r="AD334" s="137"/>
      <c r="AE334" s="25"/>
      <c r="AF334" s="25"/>
      <c r="AG334" s="25"/>
      <c r="AO334" s="27"/>
      <c r="AP334" s="27"/>
      <c r="AQ334" s="27"/>
      <c r="AR334" s="27"/>
      <c r="AS334" s="27"/>
      <c r="AT334" s="27"/>
      <c r="AU334" s="27"/>
      <c r="AV334" s="27"/>
      <c r="AW334" s="27"/>
    </row>
    <row r="335" spans="1:49" s="23" customFormat="1" outlineLevel="1">
      <c r="A335" s="672">
        <v>1997</v>
      </c>
      <c r="B335" s="471">
        <f>C$311</f>
        <v>0.48272265204077719</v>
      </c>
      <c r="C335" s="324">
        <f>D$311</f>
        <v>0.74683519148026789</v>
      </c>
      <c r="D335" s="324">
        <f t="shared" ref="D335:H344" si="172">D$354</f>
        <v>1</v>
      </c>
      <c r="E335" s="324">
        <f t="shared" si="172"/>
        <v>1</v>
      </c>
      <c r="F335" s="324">
        <f t="shared" si="172"/>
        <v>1</v>
      </c>
      <c r="G335" s="324">
        <f t="shared" si="172"/>
        <v>1</v>
      </c>
      <c r="H335" s="472">
        <f t="shared" si="172"/>
        <v>1</v>
      </c>
      <c r="I335" s="27"/>
      <c r="J335" s="459"/>
      <c r="K335" s="672">
        <v>1997</v>
      </c>
      <c r="L335" s="471">
        <f t="shared" si="171"/>
        <v>0.19204437690388795</v>
      </c>
      <c r="M335" s="324">
        <f t="shared" si="171"/>
        <v>0.82435287306951122</v>
      </c>
      <c r="N335" s="324">
        <f t="shared" si="171"/>
        <v>0.98932400349529359</v>
      </c>
      <c r="O335" s="324">
        <f t="shared" si="171"/>
        <v>0.99945377123122614</v>
      </c>
      <c r="P335" s="324">
        <f t="shared" si="171"/>
        <v>0.9999723215465407</v>
      </c>
      <c r="Q335" s="324">
        <f t="shared" si="171"/>
        <v>0.99999859817043779</v>
      </c>
      <c r="R335" s="472">
        <f t="shared" si="171"/>
        <v>0.99999992900336354</v>
      </c>
      <c r="S335" s="27"/>
      <c r="T335" s="27"/>
      <c r="U335" s="139"/>
      <c r="V335" s="672">
        <v>1997</v>
      </c>
      <c r="W335" s="626">
        <f t="shared" si="166"/>
        <v>0.82789091936013604</v>
      </c>
      <c r="X335" s="627">
        <f t="shared" si="168"/>
        <v>0.82789091936013604</v>
      </c>
      <c r="Y335" s="627">
        <f t="shared" si="167"/>
        <v>0.82338978151651021</v>
      </c>
      <c r="Z335" s="627">
        <f t="shared" si="167"/>
        <v>0.82338978151651021</v>
      </c>
      <c r="AA335" s="627">
        <f t="shared" si="167"/>
        <v>0.82338978151651021</v>
      </c>
      <c r="AB335" s="627">
        <f t="shared" si="167"/>
        <v>0.82338978151651021</v>
      </c>
      <c r="AC335" s="628">
        <f t="shared" si="169"/>
        <v>0.79415403745154134</v>
      </c>
      <c r="AD335" s="137"/>
      <c r="AE335" s="25"/>
      <c r="AF335" s="25"/>
      <c r="AG335" s="25"/>
      <c r="AO335" s="27"/>
      <c r="AP335" s="27"/>
      <c r="AQ335" s="27"/>
      <c r="AR335" s="27"/>
      <c r="AS335" s="27"/>
      <c r="AT335" s="27"/>
      <c r="AU335" s="27"/>
      <c r="AV335" s="27"/>
      <c r="AW335" s="27"/>
    </row>
    <row r="336" spans="1:49" s="477" customFormat="1" outlineLevel="1">
      <c r="A336" s="672">
        <v>1998</v>
      </c>
      <c r="B336" s="471">
        <f t="shared" ref="B336:C342" si="173">C$311</f>
        <v>0.48272265204077719</v>
      </c>
      <c r="C336" s="324">
        <f t="shared" si="173"/>
        <v>0.74683519148026789</v>
      </c>
      <c r="D336" s="324">
        <f t="shared" si="172"/>
        <v>1</v>
      </c>
      <c r="E336" s="324">
        <f t="shared" si="172"/>
        <v>1</v>
      </c>
      <c r="F336" s="324">
        <f t="shared" si="172"/>
        <v>1</v>
      </c>
      <c r="G336" s="324">
        <f t="shared" si="172"/>
        <v>1</v>
      </c>
      <c r="H336" s="472">
        <f t="shared" si="172"/>
        <v>1</v>
      </c>
      <c r="I336" s="365"/>
      <c r="J336" s="475"/>
      <c r="K336" s="672">
        <v>1998</v>
      </c>
      <c r="L336" s="471">
        <f t="shared" si="171"/>
        <v>0.19204437690388795</v>
      </c>
      <c r="M336" s="324">
        <f t="shared" si="171"/>
        <v>0.82435287306951122</v>
      </c>
      <c r="N336" s="324">
        <f t="shared" si="171"/>
        <v>0.98932400349529359</v>
      </c>
      <c r="O336" s="324">
        <f t="shared" si="171"/>
        <v>0.99945377123122614</v>
      </c>
      <c r="P336" s="324">
        <f t="shared" si="171"/>
        <v>0.9999723215465407</v>
      </c>
      <c r="Q336" s="324">
        <f t="shared" si="171"/>
        <v>0.99999859817043779</v>
      </c>
      <c r="R336" s="472">
        <f t="shared" si="171"/>
        <v>0.99999992900336354</v>
      </c>
      <c r="S336" s="365"/>
      <c r="T336" s="365"/>
      <c r="U336" s="167"/>
      <c r="V336" s="672">
        <v>1998</v>
      </c>
      <c r="W336" s="626">
        <f t="shared" si="166"/>
        <v>0.58895233750037246</v>
      </c>
      <c r="X336" s="627">
        <f t="shared" si="168"/>
        <v>0.58895233750037246</v>
      </c>
      <c r="Y336" s="627">
        <f t="shared" si="167"/>
        <v>0.79622412375178175</v>
      </c>
      <c r="Z336" s="627">
        <f t="shared" si="167"/>
        <v>0.79622412375178175</v>
      </c>
      <c r="AA336" s="627">
        <f t="shared" si="167"/>
        <v>0.79622412375178175</v>
      </c>
      <c r="AB336" s="627">
        <f t="shared" si="167"/>
        <v>0.79622412375178175</v>
      </c>
      <c r="AC336" s="628">
        <f t="shared" si="169"/>
        <v>0.7679529389218126</v>
      </c>
      <c r="AD336" s="476"/>
      <c r="AE336" s="398"/>
      <c r="AF336" s="398"/>
      <c r="AG336" s="398"/>
      <c r="AO336" s="365"/>
      <c r="AP336" s="365"/>
      <c r="AQ336" s="365"/>
      <c r="AR336" s="365"/>
      <c r="AS336" s="365"/>
      <c r="AT336" s="365"/>
      <c r="AU336" s="365"/>
      <c r="AV336" s="365"/>
      <c r="AW336" s="365"/>
    </row>
    <row r="337" spans="1:49" s="23" customFormat="1" outlineLevel="1">
      <c r="A337" s="672">
        <v>1999</v>
      </c>
      <c r="B337" s="471">
        <f t="shared" si="173"/>
        <v>0.48272265204077719</v>
      </c>
      <c r="C337" s="324">
        <f t="shared" si="173"/>
        <v>0.74683519148026789</v>
      </c>
      <c r="D337" s="324">
        <f t="shared" si="172"/>
        <v>1</v>
      </c>
      <c r="E337" s="324">
        <f t="shared" si="172"/>
        <v>1</v>
      </c>
      <c r="F337" s="324">
        <f t="shared" si="172"/>
        <v>1</v>
      </c>
      <c r="G337" s="324">
        <f t="shared" si="172"/>
        <v>1</v>
      </c>
      <c r="H337" s="472">
        <f t="shared" si="172"/>
        <v>1</v>
      </c>
      <c r="I337" s="478"/>
      <c r="J337" s="479"/>
      <c r="K337" s="672">
        <v>1999</v>
      </c>
      <c r="L337" s="471">
        <f t="shared" si="171"/>
        <v>0.19204437690388795</v>
      </c>
      <c r="M337" s="324">
        <f t="shared" si="171"/>
        <v>0.82435287306951122</v>
      </c>
      <c r="N337" s="324">
        <f t="shared" si="171"/>
        <v>0.98932400349529359</v>
      </c>
      <c r="O337" s="324">
        <f t="shared" si="171"/>
        <v>0.99945377123122614</v>
      </c>
      <c r="P337" s="324">
        <f t="shared" si="171"/>
        <v>0.9999723215465407</v>
      </c>
      <c r="Q337" s="324">
        <f t="shared" si="171"/>
        <v>0.99999859817043779</v>
      </c>
      <c r="R337" s="472">
        <f t="shared" si="171"/>
        <v>0.99999992900336354</v>
      </c>
      <c r="S337" s="478"/>
      <c r="T337" s="478"/>
      <c r="U337" s="305"/>
      <c r="V337" s="672">
        <v>1999</v>
      </c>
      <c r="W337" s="626">
        <f t="shared" si="166"/>
        <v>0.87620615953796566</v>
      </c>
      <c r="X337" s="627">
        <f t="shared" si="168"/>
        <v>0.87620615953796566</v>
      </c>
      <c r="Y337" s="627">
        <f t="shared" si="167"/>
        <v>0.81792470226917668</v>
      </c>
      <c r="Z337" s="627">
        <f t="shared" si="167"/>
        <v>0.81792470226917668</v>
      </c>
      <c r="AA337" s="627">
        <f t="shared" si="167"/>
        <v>0.81792470226917668</v>
      </c>
      <c r="AB337" s="627">
        <f t="shared" si="167"/>
        <v>0.81792470226917668</v>
      </c>
      <c r="AC337" s="628">
        <f t="shared" si="169"/>
        <v>0.78888300440414438</v>
      </c>
      <c r="AD337" s="137"/>
      <c r="AE337" s="25"/>
      <c r="AF337" s="25"/>
      <c r="AG337" s="25"/>
      <c r="AO337" s="27"/>
      <c r="AP337" s="27"/>
      <c r="AQ337" s="27"/>
      <c r="AR337" s="27"/>
      <c r="AS337" s="27"/>
      <c r="AT337" s="27"/>
      <c r="AU337" s="27"/>
      <c r="AV337" s="27"/>
      <c r="AW337" s="27"/>
    </row>
    <row r="338" spans="1:49" s="23" customFormat="1" outlineLevel="1">
      <c r="A338" s="672">
        <v>2000</v>
      </c>
      <c r="B338" s="471">
        <f t="shared" si="173"/>
        <v>0.48272265204077719</v>
      </c>
      <c r="C338" s="324">
        <f t="shared" si="173"/>
        <v>0.74683519148026789</v>
      </c>
      <c r="D338" s="324">
        <f t="shared" si="172"/>
        <v>1</v>
      </c>
      <c r="E338" s="324">
        <f t="shared" si="172"/>
        <v>1</v>
      </c>
      <c r="F338" s="324">
        <f t="shared" si="172"/>
        <v>1</v>
      </c>
      <c r="G338" s="324">
        <f t="shared" si="172"/>
        <v>1</v>
      </c>
      <c r="H338" s="472">
        <f t="shared" si="172"/>
        <v>1</v>
      </c>
      <c r="I338" s="478"/>
      <c r="J338" s="479"/>
      <c r="K338" s="672">
        <v>2000</v>
      </c>
      <c r="L338" s="471">
        <f t="shared" si="171"/>
        <v>0.19204437690388795</v>
      </c>
      <c r="M338" s="324">
        <f t="shared" si="171"/>
        <v>0.82435287306951122</v>
      </c>
      <c r="N338" s="324">
        <f t="shared" si="171"/>
        <v>0.98932400349529359</v>
      </c>
      <c r="O338" s="324">
        <f t="shared" si="171"/>
        <v>0.99945377123122614</v>
      </c>
      <c r="P338" s="324">
        <f t="shared" si="171"/>
        <v>0.9999723215465407</v>
      </c>
      <c r="Q338" s="324">
        <f t="shared" si="171"/>
        <v>0.99999859817043779</v>
      </c>
      <c r="R338" s="472">
        <f t="shared" si="171"/>
        <v>0.99999992900336354</v>
      </c>
      <c r="S338" s="478"/>
      <c r="T338" s="478"/>
      <c r="U338" s="305"/>
      <c r="V338" s="672">
        <v>2000</v>
      </c>
      <c r="W338" s="626">
        <f t="shared" si="166"/>
        <v>0.88249690258459546</v>
      </c>
      <c r="X338" s="627">
        <f t="shared" si="168"/>
        <v>0.88249690258459546</v>
      </c>
      <c r="Y338" s="627">
        <f t="shared" si="167"/>
        <v>0.81828853738608343</v>
      </c>
      <c r="Z338" s="627">
        <f t="shared" si="167"/>
        <v>0.81828853738608343</v>
      </c>
      <c r="AA338" s="627">
        <f t="shared" si="167"/>
        <v>0.81828853738608343</v>
      </c>
      <c r="AB338" s="627">
        <f t="shared" si="167"/>
        <v>0.81828853738608343</v>
      </c>
      <c r="AC338" s="628">
        <f t="shared" si="169"/>
        <v>0.78923392098526346</v>
      </c>
      <c r="AD338" s="137"/>
      <c r="AE338" s="25"/>
      <c r="AF338" s="25"/>
      <c r="AG338" s="25"/>
      <c r="AO338" s="27"/>
      <c r="AP338" s="27"/>
      <c r="AQ338" s="27"/>
      <c r="AR338" s="27"/>
      <c r="AS338" s="27"/>
      <c r="AT338" s="27"/>
      <c r="AU338" s="27"/>
      <c r="AV338" s="27"/>
      <c r="AW338" s="27"/>
    </row>
    <row r="339" spans="1:49" s="23" customFormat="1" outlineLevel="1">
      <c r="A339" s="672">
        <v>2001</v>
      </c>
      <c r="B339" s="471">
        <f t="shared" si="173"/>
        <v>0.48272265204077719</v>
      </c>
      <c r="C339" s="324">
        <f t="shared" si="173"/>
        <v>0.74683519148026789</v>
      </c>
      <c r="D339" s="324">
        <f t="shared" si="172"/>
        <v>1</v>
      </c>
      <c r="E339" s="324">
        <f t="shared" si="172"/>
        <v>1</v>
      </c>
      <c r="F339" s="324">
        <f t="shared" si="172"/>
        <v>1</v>
      </c>
      <c r="G339" s="324">
        <f t="shared" si="172"/>
        <v>1</v>
      </c>
      <c r="H339" s="472">
        <f t="shared" si="172"/>
        <v>1</v>
      </c>
      <c r="I339" s="478"/>
      <c r="J339" s="479"/>
      <c r="K339" s="672">
        <v>2001</v>
      </c>
      <c r="L339" s="471">
        <f t="shared" si="171"/>
        <v>0.19204437690388795</v>
      </c>
      <c r="M339" s="324">
        <f t="shared" si="171"/>
        <v>0.82435287306951122</v>
      </c>
      <c r="N339" s="324">
        <f t="shared" si="171"/>
        <v>0.98932400349529359</v>
      </c>
      <c r="O339" s="324">
        <f t="shared" si="171"/>
        <v>0.99945377123122614</v>
      </c>
      <c r="P339" s="324">
        <f t="shared" si="171"/>
        <v>0.9999723215465407</v>
      </c>
      <c r="Q339" s="324">
        <f t="shared" si="171"/>
        <v>0.99999859817043779</v>
      </c>
      <c r="R339" s="472">
        <f t="shared" si="171"/>
        <v>0.99999992900336354</v>
      </c>
      <c r="S339" s="478"/>
      <c r="T339" s="478"/>
      <c r="U339" s="305"/>
      <c r="V339" s="672">
        <v>2001</v>
      </c>
      <c r="W339" s="626">
        <f t="shared" si="166"/>
        <v>0.87866676925968878</v>
      </c>
      <c r="X339" s="627">
        <f t="shared" si="168"/>
        <v>0.87866676925968878</v>
      </c>
      <c r="Y339" s="627">
        <f t="shared" si="167"/>
        <v>0.77070352108990337</v>
      </c>
      <c r="Z339" s="627">
        <f t="shared" si="167"/>
        <v>0.77070352108990337</v>
      </c>
      <c r="AA339" s="627">
        <f t="shared" si="167"/>
        <v>0.77070352108990337</v>
      </c>
      <c r="AB339" s="627">
        <f t="shared" si="167"/>
        <v>0.77070352108990337</v>
      </c>
      <c r="AC339" s="628">
        <f t="shared" si="169"/>
        <v>0.74333848523646429</v>
      </c>
      <c r="AD339" s="480"/>
      <c r="AE339" s="25"/>
      <c r="AF339" s="25"/>
      <c r="AG339" s="25"/>
      <c r="AO339" s="27"/>
      <c r="AP339" s="27"/>
      <c r="AQ339" s="27"/>
      <c r="AR339" s="27"/>
      <c r="AS339" s="27"/>
      <c r="AT339" s="27"/>
      <c r="AU339" s="27"/>
      <c r="AV339" s="27"/>
      <c r="AW339" s="27"/>
    </row>
    <row r="340" spans="1:49" s="23" customFormat="1" outlineLevel="1">
      <c r="A340" s="672">
        <v>2002</v>
      </c>
      <c r="B340" s="471">
        <f t="shared" si="173"/>
        <v>0.48272265204077719</v>
      </c>
      <c r="C340" s="324">
        <f t="shared" si="173"/>
        <v>0.74683519148026789</v>
      </c>
      <c r="D340" s="324">
        <f t="shared" si="172"/>
        <v>1</v>
      </c>
      <c r="E340" s="324">
        <f t="shared" si="172"/>
        <v>1</v>
      </c>
      <c r="F340" s="324">
        <f t="shared" si="172"/>
        <v>1</v>
      </c>
      <c r="G340" s="324">
        <f t="shared" si="172"/>
        <v>1</v>
      </c>
      <c r="H340" s="472">
        <f t="shared" si="172"/>
        <v>1</v>
      </c>
      <c r="I340" s="478"/>
      <c r="J340" s="479"/>
      <c r="K340" s="672">
        <v>2002</v>
      </c>
      <c r="L340" s="471">
        <f t="shared" si="171"/>
        <v>0.19204437690388795</v>
      </c>
      <c r="M340" s="324">
        <f t="shared" si="171"/>
        <v>0.82435287306951122</v>
      </c>
      <c r="N340" s="324">
        <f t="shared" si="171"/>
        <v>0.98932400349529359</v>
      </c>
      <c r="O340" s="324">
        <f t="shared" si="171"/>
        <v>0.99945377123122614</v>
      </c>
      <c r="P340" s="324">
        <f t="shared" si="171"/>
        <v>0.9999723215465407</v>
      </c>
      <c r="Q340" s="324">
        <f t="shared" si="171"/>
        <v>0.99999859817043779</v>
      </c>
      <c r="R340" s="472">
        <f t="shared" si="171"/>
        <v>0.99999992900336354</v>
      </c>
      <c r="S340" s="478"/>
      <c r="T340" s="478"/>
      <c r="U340" s="305"/>
      <c r="V340" s="672">
        <v>2002</v>
      </c>
      <c r="W340" s="626">
        <f t="shared" si="166"/>
        <v>0.80049762208646036</v>
      </c>
      <c r="X340" s="627">
        <f t="shared" si="168"/>
        <v>0.80049762208646036</v>
      </c>
      <c r="Y340" s="627">
        <f t="shared" si="167"/>
        <v>0.7929973424873783</v>
      </c>
      <c r="Z340" s="627">
        <f t="shared" si="167"/>
        <v>0.7929973424873783</v>
      </c>
      <c r="AA340" s="627">
        <f t="shared" si="167"/>
        <v>0.7929973424873783</v>
      </c>
      <c r="AB340" s="627">
        <f t="shared" si="167"/>
        <v>0.7929973424873783</v>
      </c>
      <c r="AC340" s="628">
        <f t="shared" si="169"/>
        <v>0.76484072958108074</v>
      </c>
      <c r="AD340" s="480"/>
      <c r="AE340" s="25"/>
      <c r="AF340" s="25"/>
      <c r="AG340" s="25"/>
      <c r="AO340" s="27"/>
      <c r="AP340" s="27"/>
      <c r="AQ340" s="27"/>
      <c r="AR340" s="27"/>
      <c r="AS340" s="27"/>
      <c r="AT340" s="27"/>
      <c r="AU340" s="27"/>
      <c r="AV340" s="27"/>
      <c r="AW340" s="27"/>
    </row>
    <row r="341" spans="1:49" s="23" customFormat="1" outlineLevel="1">
      <c r="A341" s="672">
        <v>2003</v>
      </c>
      <c r="B341" s="471">
        <f t="shared" si="173"/>
        <v>0.48272265204077719</v>
      </c>
      <c r="C341" s="324">
        <f t="shared" si="173"/>
        <v>0.74683519148026789</v>
      </c>
      <c r="D341" s="324">
        <f t="shared" si="172"/>
        <v>1</v>
      </c>
      <c r="E341" s="324">
        <f t="shared" si="172"/>
        <v>1</v>
      </c>
      <c r="F341" s="324">
        <f t="shared" si="172"/>
        <v>1</v>
      </c>
      <c r="G341" s="324">
        <f t="shared" si="172"/>
        <v>1</v>
      </c>
      <c r="H341" s="472">
        <f t="shared" si="172"/>
        <v>1</v>
      </c>
      <c r="I341" s="478"/>
      <c r="J341" s="479"/>
      <c r="K341" s="672">
        <v>2003</v>
      </c>
      <c r="L341" s="471">
        <f t="shared" si="171"/>
        <v>0.19204437690388795</v>
      </c>
      <c r="M341" s="324">
        <f t="shared" si="171"/>
        <v>0.82435287306951122</v>
      </c>
      <c r="N341" s="324">
        <f t="shared" si="171"/>
        <v>0.98932400349529359</v>
      </c>
      <c r="O341" s="324">
        <f t="shared" si="171"/>
        <v>0.99945377123122614</v>
      </c>
      <c r="P341" s="324">
        <f t="shared" si="171"/>
        <v>0.9999723215465407</v>
      </c>
      <c r="Q341" s="324">
        <f t="shared" si="171"/>
        <v>0.99999859817043779</v>
      </c>
      <c r="R341" s="472">
        <f t="shared" si="171"/>
        <v>0.99999992900336354</v>
      </c>
      <c r="S341" s="478"/>
      <c r="T341" s="478"/>
      <c r="U341" s="305"/>
      <c r="V341" s="672">
        <v>2003</v>
      </c>
      <c r="W341" s="626">
        <f t="shared" si="166"/>
        <v>0.87183620021042252</v>
      </c>
      <c r="X341" s="627">
        <f t="shared" si="168"/>
        <v>0.87183620021042252</v>
      </c>
      <c r="Y341" s="627">
        <f t="shared" si="167"/>
        <v>0.7187587076182046</v>
      </c>
      <c r="Z341" s="627">
        <f t="shared" si="167"/>
        <v>0.7187587076182046</v>
      </c>
      <c r="AA341" s="627">
        <f t="shared" si="167"/>
        <v>0.7187587076182046</v>
      </c>
      <c r="AB341" s="627">
        <f t="shared" si="167"/>
        <v>0.7187587076182046</v>
      </c>
      <c r="AC341" s="628">
        <f t="shared" si="169"/>
        <v>0.69323805374065561</v>
      </c>
      <c r="AD341" s="480"/>
      <c r="AE341" s="25"/>
      <c r="AF341" s="25"/>
      <c r="AG341" s="25"/>
      <c r="AO341" s="27"/>
      <c r="AP341" s="27"/>
      <c r="AQ341" s="27"/>
      <c r="AR341" s="27"/>
      <c r="AS341" s="27"/>
      <c r="AT341" s="27"/>
      <c r="AU341" s="27"/>
      <c r="AV341" s="27"/>
      <c r="AW341" s="27"/>
    </row>
    <row r="342" spans="1:49" s="23" customFormat="1" outlineLevel="1">
      <c r="A342" s="672">
        <v>2004</v>
      </c>
      <c r="B342" s="471">
        <f t="shared" si="173"/>
        <v>0.48272265204077719</v>
      </c>
      <c r="C342" s="324">
        <f t="shared" si="173"/>
        <v>0.74683519148026789</v>
      </c>
      <c r="D342" s="324">
        <f t="shared" si="172"/>
        <v>1</v>
      </c>
      <c r="E342" s="324">
        <f t="shared" si="172"/>
        <v>1</v>
      </c>
      <c r="F342" s="324">
        <f t="shared" si="172"/>
        <v>1</v>
      </c>
      <c r="G342" s="324">
        <f t="shared" si="172"/>
        <v>1</v>
      </c>
      <c r="H342" s="472">
        <f t="shared" si="172"/>
        <v>1</v>
      </c>
      <c r="I342" s="478"/>
      <c r="J342" s="479"/>
      <c r="K342" s="672">
        <v>2004</v>
      </c>
      <c r="L342" s="471">
        <f t="shared" si="171"/>
        <v>0.19204437690388795</v>
      </c>
      <c r="M342" s="324">
        <f t="shared" si="171"/>
        <v>0.82435287306951122</v>
      </c>
      <c r="N342" s="324">
        <f t="shared" si="171"/>
        <v>0.98932400349529359</v>
      </c>
      <c r="O342" s="324">
        <f t="shared" si="171"/>
        <v>0.99945377123122614</v>
      </c>
      <c r="P342" s="324">
        <f t="shared" si="171"/>
        <v>0.9999723215465407</v>
      </c>
      <c r="Q342" s="324">
        <f t="shared" si="171"/>
        <v>0.99999859817043779</v>
      </c>
      <c r="R342" s="472">
        <f t="shared" si="171"/>
        <v>0.99999992900336354</v>
      </c>
      <c r="S342" s="478"/>
      <c r="T342" s="478"/>
      <c r="U342" s="305"/>
      <c r="V342" s="672">
        <v>2004</v>
      </c>
      <c r="W342" s="626">
        <f t="shared" si="166"/>
        <v>0.87183620021042252</v>
      </c>
      <c r="X342" s="627">
        <f t="shared" si="168"/>
        <v>0.87183620021042252</v>
      </c>
      <c r="Y342" s="627">
        <f t="shared" si="167"/>
        <v>0.78962941048811697</v>
      </c>
      <c r="Z342" s="627">
        <f t="shared" si="167"/>
        <v>0.78962941048811697</v>
      </c>
      <c r="AA342" s="627">
        <f t="shared" si="167"/>
        <v>0.78962941048811697</v>
      </c>
      <c r="AB342" s="627">
        <f t="shared" si="167"/>
        <v>0.78962941048811697</v>
      </c>
      <c r="AC342" s="628">
        <f>AB342*AC341/AB341</f>
        <v>0.76159238128344997</v>
      </c>
      <c r="AD342" s="480"/>
      <c r="AE342" s="25"/>
      <c r="AF342" s="25"/>
      <c r="AG342" s="25"/>
      <c r="AO342" s="27"/>
      <c r="AP342" s="27"/>
      <c r="AQ342" s="27"/>
      <c r="AR342" s="27"/>
      <c r="AS342" s="27"/>
      <c r="AT342" s="27"/>
      <c r="AU342" s="27"/>
      <c r="AV342" s="27"/>
      <c r="AW342" s="27"/>
    </row>
    <row r="343" spans="1:49" s="23" customFormat="1" outlineLevel="1">
      <c r="A343" s="672">
        <v>2005</v>
      </c>
      <c r="B343" s="471">
        <f t="shared" ref="B343:C350" si="174">C$311</f>
        <v>0.48272265204077719</v>
      </c>
      <c r="C343" s="324">
        <f t="shared" si="174"/>
        <v>0.74683519148026789</v>
      </c>
      <c r="D343" s="324">
        <f t="shared" si="172"/>
        <v>1</v>
      </c>
      <c r="E343" s="324">
        <f t="shared" si="172"/>
        <v>1</v>
      </c>
      <c r="F343" s="324">
        <f t="shared" si="172"/>
        <v>1</v>
      </c>
      <c r="G343" s="324">
        <f t="shared" si="172"/>
        <v>1</v>
      </c>
      <c r="H343" s="472">
        <f t="shared" si="172"/>
        <v>1</v>
      </c>
      <c r="I343" s="478"/>
      <c r="J343" s="479"/>
      <c r="K343" s="672">
        <v>2005</v>
      </c>
      <c r="L343" s="471">
        <f t="shared" si="171"/>
        <v>0.19204437690388795</v>
      </c>
      <c r="M343" s="324">
        <f t="shared" si="171"/>
        <v>0.82435287306951122</v>
      </c>
      <c r="N343" s="324">
        <f t="shared" si="171"/>
        <v>0.98932400349529359</v>
      </c>
      <c r="O343" s="324">
        <f t="shared" si="171"/>
        <v>0.99945377123122614</v>
      </c>
      <c r="P343" s="324">
        <f t="shared" si="171"/>
        <v>0.9999723215465407</v>
      </c>
      <c r="Q343" s="324">
        <f t="shared" si="171"/>
        <v>0.99999859817043779</v>
      </c>
      <c r="R343" s="472">
        <f t="shared" si="171"/>
        <v>0.99999992900336354</v>
      </c>
      <c r="S343" s="478"/>
      <c r="T343" s="478"/>
      <c r="U343" s="305"/>
      <c r="V343" s="672">
        <v>2005</v>
      </c>
      <c r="W343" s="626">
        <f t="shared" si="166"/>
        <v>0.87183620021042252</v>
      </c>
      <c r="X343" s="627">
        <f>W343</f>
        <v>0.87183620021042252</v>
      </c>
      <c r="Y343" s="627">
        <f t="shared" si="167"/>
        <v>0.78962941074353543</v>
      </c>
      <c r="Z343" s="627">
        <f t="shared" si="167"/>
        <v>0.78962941074353543</v>
      </c>
      <c r="AA343" s="627">
        <f t="shared" si="167"/>
        <v>0.78962941074353543</v>
      </c>
      <c r="AB343" s="627">
        <f t="shared" si="167"/>
        <v>0.78962941074353543</v>
      </c>
      <c r="AC343" s="628">
        <f>AB343*AC342/AB342</f>
        <v>0.76159238152979936</v>
      </c>
      <c r="AD343" s="480"/>
      <c r="AE343" s="25"/>
      <c r="AF343" s="25"/>
      <c r="AG343" s="25"/>
      <c r="AO343" s="27"/>
      <c r="AP343" s="27"/>
      <c r="AQ343" s="27"/>
      <c r="AR343" s="27"/>
      <c r="AS343" s="27"/>
      <c r="AT343" s="27"/>
      <c r="AU343" s="27"/>
      <c r="AV343" s="27"/>
      <c r="AW343" s="27"/>
    </row>
    <row r="344" spans="1:49" s="23" customFormat="1" outlineLevel="1">
      <c r="A344" s="672">
        <v>2006</v>
      </c>
      <c r="B344" s="471">
        <f t="shared" si="174"/>
        <v>0.48272265204077719</v>
      </c>
      <c r="C344" s="324">
        <f t="shared" si="174"/>
        <v>0.74683519148026789</v>
      </c>
      <c r="D344" s="324">
        <f t="shared" si="172"/>
        <v>1</v>
      </c>
      <c r="E344" s="324">
        <f t="shared" si="172"/>
        <v>1</v>
      </c>
      <c r="F344" s="324">
        <f t="shared" si="172"/>
        <v>1</v>
      </c>
      <c r="G344" s="324">
        <f t="shared" si="172"/>
        <v>1</v>
      </c>
      <c r="H344" s="472">
        <f t="shared" si="172"/>
        <v>1</v>
      </c>
      <c r="I344" s="478"/>
      <c r="J344" s="479"/>
      <c r="K344" s="672">
        <v>2006</v>
      </c>
      <c r="L344" s="471">
        <f t="shared" ref="L344:R353" si="175">L$354</f>
        <v>0.19204437690388795</v>
      </c>
      <c r="M344" s="324">
        <f t="shared" si="175"/>
        <v>0.82435287306951122</v>
      </c>
      <c r="N344" s="324">
        <f t="shared" si="175"/>
        <v>0.98932400349529359</v>
      </c>
      <c r="O344" s="324">
        <f t="shared" si="175"/>
        <v>0.99945377123122614</v>
      </c>
      <c r="P344" s="324">
        <f t="shared" si="175"/>
        <v>0.9999723215465407</v>
      </c>
      <c r="Q344" s="324">
        <f t="shared" si="175"/>
        <v>0.99999859817043779</v>
      </c>
      <c r="R344" s="472">
        <f t="shared" si="175"/>
        <v>0.99999992900336354</v>
      </c>
      <c r="S344" s="478"/>
      <c r="T344" s="478"/>
      <c r="U344" s="305"/>
      <c r="V344" s="672">
        <v>2006</v>
      </c>
      <c r="W344" s="626">
        <f t="shared" si="166"/>
        <v>0.87183620021042252</v>
      </c>
      <c r="X344" s="627">
        <f>W344</f>
        <v>0.87183620021042252</v>
      </c>
      <c r="Y344" s="627">
        <f t="shared" si="167"/>
        <v>0.78962941074353543</v>
      </c>
      <c r="Z344" s="627">
        <f t="shared" si="167"/>
        <v>0.78962941074353543</v>
      </c>
      <c r="AA344" s="627">
        <f t="shared" si="167"/>
        <v>0.78962941074353543</v>
      </c>
      <c r="AB344" s="627">
        <f t="shared" si="167"/>
        <v>0.78962941074353543</v>
      </c>
      <c r="AC344" s="628">
        <f>AB344*AC343/AB343</f>
        <v>0.76159238152979936</v>
      </c>
      <c r="AD344" s="480"/>
      <c r="AE344" s="25"/>
      <c r="AF344" s="25"/>
      <c r="AG344" s="25"/>
      <c r="AO344" s="27"/>
      <c r="AP344" s="27"/>
      <c r="AQ344" s="27"/>
      <c r="AR344" s="27"/>
      <c r="AS344" s="27"/>
      <c r="AT344" s="27"/>
      <c r="AU344" s="27"/>
      <c r="AV344" s="27"/>
      <c r="AW344" s="27"/>
    </row>
    <row r="345" spans="1:49" s="23" customFormat="1" outlineLevel="1">
      <c r="A345" s="672">
        <v>2007</v>
      </c>
      <c r="B345" s="471">
        <f>C$311</f>
        <v>0.48272265204077719</v>
      </c>
      <c r="C345" s="324">
        <f>D$311</f>
        <v>0.74683519148026789</v>
      </c>
      <c r="D345" s="324">
        <f t="shared" ref="D345:H351" si="176">D$354</f>
        <v>1</v>
      </c>
      <c r="E345" s="324">
        <f t="shared" si="176"/>
        <v>1</v>
      </c>
      <c r="F345" s="324">
        <f t="shared" si="176"/>
        <v>1</v>
      </c>
      <c r="G345" s="324">
        <f t="shared" si="176"/>
        <v>1</v>
      </c>
      <c r="H345" s="472">
        <f t="shared" si="176"/>
        <v>1</v>
      </c>
      <c r="I345" s="478"/>
      <c r="J345" s="479"/>
      <c r="K345" s="672">
        <v>2007</v>
      </c>
      <c r="L345" s="471">
        <f t="shared" si="175"/>
        <v>0.19204437690388795</v>
      </c>
      <c r="M345" s="324">
        <f t="shared" si="175"/>
        <v>0.82435287306951122</v>
      </c>
      <c r="N345" s="324">
        <f t="shared" si="175"/>
        <v>0.98932400349529359</v>
      </c>
      <c r="O345" s="324">
        <f t="shared" si="175"/>
        <v>0.99945377123122614</v>
      </c>
      <c r="P345" s="324">
        <f t="shared" si="175"/>
        <v>0.9999723215465407</v>
      </c>
      <c r="Q345" s="324">
        <f t="shared" si="175"/>
        <v>0.99999859817043779</v>
      </c>
      <c r="R345" s="472">
        <f t="shared" si="175"/>
        <v>0.99999992900336354</v>
      </c>
      <c r="S345" s="478"/>
      <c r="T345" s="478"/>
      <c r="U345" s="305"/>
      <c r="V345" s="672">
        <v>2007</v>
      </c>
      <c r="W345" s="626">
        <f t="shared" si="166"/>
        <v>0.88249690258459546</v>
      </c>
      <c r="X345" s="627">
        <f>W345</f>
        <v>0.88249690258459546</v>
      </c>
      <c r="Y345" s="627">
        <f t="shared" si="167"/>
        <v>0.72227063512141731</v>
      </c>
      <c r="Z345" s="627">
        <f t="shared" si="167"/>
        <v>0.72227063512141731</v>
      </c>
      <c r="AA345" s="627">
        <f t="shared" si="167"/>
        <v>0.72227063512141731</v>
      </c>
      <c r="AB345" s="627">
        <f t="shared" si="167"/>
        <v>0.72227063512141731</v>
      </c>
      <c r="AC345" s="628">
        <f>AB345*AC344/AB344</f>
        <v>0.69662528475629515</v>
      </c>
      <c r="AD345" s="480"/>
      <c r="AE345" s="25"/>
      <c r="AF345" s="25"/>
      <c r="AG345" s="25"/>
      <c r="AO345" s="27"/>
      <c r="AP345" s="27"/>
      <c r="AQ345" s="27"/>
      <c r="AR345" s="27"/>
      <c r="AS345" s="27"/>
      <c r="AT345" s="27"/>
      <c r="AU345" s="27"/>
      <c r="AV345" s="27"/>
      <c r="AW345" s="27"/>
    </row>
    <row r="346" spans="1:49" s="23" customFormat="1" outlineLevel="1">
      <c r="A346" s="672">
        <v>2008</v>
      </c>
      <c r="B346" s="807">
        <f>C$311</f>
        <v>0.48272265204077719</v>
      </c>
      <c r="C346" s="808">
        <f>D$311</f>
        <v>0.74683519148026789</v>
      </c>
      <c r="D346" s="808">
        <f t="shared" si="176"/>
        <v>1</v>
      </c>
      <c r="E346" s="808">
        <f t="shared" si="176"/>
        <v>1</v>
      </c>
      <c r="F346" s="808">
        <f t="shared" si="176"/>
        <v>1</v>
      </c>
      <c r="G346" s="808">
        <f t="shared" si="176"/>
        <v>1</v>
      </c>
      <c r="H346" s="809">
        <f t="shared" si="176"/>
        <v>1</v>
      </c>
      <c r="I346" s="478"/>
      <c r="J346" s="479"/>
      <c r="K346" s="672">
        <v>2008</v>
      </c>
      <c r="L346" s="471">
        <f t="shared" si="175"/>
        <v>0.19204437690388795</v>
      </c>
      <c r="M346" s="324">
        <f t="shared" si="175"/>
        <v>0.82435287306951122</v>
      </c>
      <c r="N346" s="324">
        <f t="shared" si="175"/>
        <v>0.98932400349529359</v>
      </c>
      <c r="O346" s="324">
        <f t="shared" si="175"/>
        <v>0.99945377123122614</v>
      </c>
      <c r="P346" s="324">
        <f t="shared" si="175"/>
        <v>0.9999723215465407</v>
      </c>
      <c r="Q346" s="324">
        <f t="shared" si="175"/>
        <v>0.99999859817043779</v>
      </c>
      <c r="R346" s="472">
        <f t="shared" si="175"/>
        <v>0.99999992900336354</v>
      </c>
      <c r="S346" s="478"/>
      <c r="T346" s="478"/>
      <c r="U346" s="305"/>
      <c r="V346" s="672">
        <v>2008</v>
      </c>
      <c r="W346" s="626">
        <f t="shared" si="166"/>
        <v>0.88249690258459546</v>
      </c>
      <c r="X346" s="627">
        <f>W346</f>
        <v>0.88249690258459546</v>
      </c>
      <c r="Y346" s="627">
        <f t="shared" si="167"/>
        <v>0.78326969675000346</v>
      </c>
      <c r="Z346" s="627">
        <f t="shared" si="167"/>
        <v>0.78326969675000346</v>
      </c>
      <c r="AA346" s="627">
        <f t="shared" si="167"/>
        <v>0.78326969675000346</v>
      </c>
      <c r="AB346" s="627">
        <f t="shared" si="167"/>
        <v>0.78326969675000346</v>
      </c>
      <c r="AC346" s="628">
        <f>AB346*AC345/AB345</f>
        <v>0.75545847914434783</v>
      </c>
      <c r="AD346" s="480"/>
      <c r="AE346" s="25"/>
      <c r="AF346" s="25"/>
      <c r="AG346" s="25"/>
      <c r="AO346" s="27"/>
      <c r="AP346" s="27"/>
      <c r="AQ346" s="27"/>
      <c r="AR346" s="27"/>
      <c r="AS346" s="27"/>
      <c r="AT346" s="27"/>
      <c r="AU346" s="27"/>
      <c r="AV346" s="27"/>
      <c r="AW346" s="27"/>
    </row>
    <row r="347" spans="1:49" s="23" customFormat="1" outlineLevel="1">
      <c r="A347" s="672">
        <v>2009</v>
      </c>
      <c r="B347" s="807">
        <f t="shared" ref="B347:C347" si="177">C$311</f>
        <v>0.48272265204077719</v>
      </c>
      <c r="C347" s="808">
        <f t="shared" si="177"/>
        <v>0.74683519148026789</v>
      </c>
      <c r="D347" s="808">
        <f t="shared" si="176"/>
        <v>1</v>
      </c>
      <c r="E347" s="808">
        <f t="shared" si="176"/>
        <v>1</v>
      </c>
      <c r="F347" s="808">
        <f t="shared" si="176"/>
        <v>1</v>
      </c>
      <c r="G347" s="808">
        <f t="shared" si="176"/>
        <v>1</v>
      </c>
      <c r="H347" s="809">
        <f t="shared" si="176"/>
        <v>1</v>
      </c>
      <c r="I347" s="478"/>
      <c r="J347" s="479"/>
      <c r="K347" s="672">
        <v>2009</v>
      </c>
      <c r="L347" s="471">
        <f t="shared" si="175"/>
        <v>0.19204437690388795</v>
      </c>
      <c r="M347" s="324">
        <f t="shared" si="175"/>
        <v>0.82435287306951122</v>
      </c>
      <c r="N347" s="324">
        <f t="shared" si="175"/>
        <v>0.98932400349529359</v>
      </c>
      <c r="O347" s="324">
        <f t="shared" si="175"/>
        <v>0.99945377123122614</v>
      </c>
      <c r="P347" s="324">
        <f t="shared" si="175"/>
        <v>0.9999723215465407</v>
      </c>
      <c r="Q347" s="324">
        <f t="shared" si="175"/>
        <v>0.99999859817043779</v>
      </c>
      <c r="R347" s="472">
        <f t="shared" si="175"/>
        <v>0.99999992900336354</v>
      </c>
      <c r="S347" s="478"/>
      <c r="T347" s="478"/>
      <c r="U347" s="305"/>
      <c r="V347" s="672">
        <v>2009</v>
      </c>
      <c r="W347" s="626">
        <f t="shared" si="166"/>
        <v>0.88249690258459546</v>
      </c>
      <c r="X347" s="627">
        <f t="shared" ref="X347:X348" si="178">W347</f>
        <v>0.88249690258459546</v>
      </c>
      <c r="Y347" s="627">
        <f t="shared" si="167"/>
        <v>0.76592969921815679</v>
      </c>
      <c r="Z347" s="627">
        <f t="shared" si="167"/>
        <v>0.76592969921815679</v>
      </c>
      <c r="AA347" s="627">
        <f t="shared" si="167"/>
        <v>0.76592969921815679</v>
      </c>
      <c r="AB347" s="627">
        <f t="shared" si="167"/>
        <v>0.76592969921815679</v>
      </c>
      <c r="AC347" s="628">
        <f t="shared" ref="AC347:AC348" si="179">AB347*AC346/AB346</f>
        <v>0.73873416538865222</v>
      </c>
      <c r="AD347" s="480"/>
      <c r="AE347" s="25"/>
      <c r="AF347" s="25"/>
      <c r="AG347" s="25"/>
      <c r="AO347" s="27"/>
      <c r="AP347" s="27"/>
      <c r="AQ347" s="27"/>
      <c r="AR347" s="27"/>
      <c r="AS347" s="27"/>
      <c r="AT347" s="27"/>
      <c r="AU347" s="27"/>
      <c r="AV347" s="27"/>
      <c r="AW347" s="27"/>
    </row>
    <row r="348" spans="1:49" s="23" customFormat="1" outlineLevel="1">
      <c r="A348" s="672">
        <v>2010</v>
      </c>
      <c r="B348" s="807">
        <f t="shared" ref="B348:C348" si="180">C$311</f>
        <v>0.48272265204077719</v>
      </c>
      <c r="C348" s="808">
        <f t="shared" si="180"/>
        <v>0.74683519148026789</v>
      </c>
      <c r="D348" s="808">
        <f t="shared" si="176"/>
        <v>1</v>
      </c>
      <c r="E348" s="808">
        <f t="shared" si="176"/>
        <v>1</v>
      </c>
      <c r="F348" s="808">
        <f t="shared" si="176"/>
        <v>1</v>
      </c>
      <c r="G348" s="808">
        <f t="shared" si="176"/>
        <v>1</v>
      </c>
      <c r="H348" s="809">
        <f t="shared" si="176"/>
        <v>1</v>
      </c>
      <c r="I348" s="478"/>
      <c r="J348" s="479"/>
      <c r="K348" s="672">
        <v>2010</v>
      </c>
      <c r="L348" s="471">
        <f t="shared" si="175"/>
        <v>0.19204437690388795</v>
      </c>
      <c r="M348" s="324">
        <f t="shared" si="175"/>
        <v>0.82435287306951122</v>
      </c>
      <c r="N348" s="324">
        <f t="shared" si="175"/>
        <v>0.98932400349529359</v>
      </c>
      <c r="O348" s="324">
        <f t="shared" si="175"/>
        <v>0.99945377123122614</v>
      </c>
      <c r="P348" s="324">
        <f t="shared" si="175"/>
        <v>0.9999723215465407</v>
      </c>
      <c r="Q348" s="324">
        <f t="shared" si="175"/>
        <v>0.99999859817043779</v>
      </c>
      <c r="R348" s="472">
        <f t="shared" si="175"/>
        <v>0.99999992900336354</v>
      </c>
      <c r="S348" s="478"/>
      <c r="T348" s="478"/>
      <c r="U348" s="305"/>
      <c r="V348" s="672">
        <v>2010</v>
      </c>
      <c r="W348" s="626">
        <f t="shared" si="166"/>
        <v>0.86480070781153617</v>
      </c>
      <c r="X348" s="627">
        <f t="shared" si="178"/>
        <v>0.86480070781153617</v>
      </c>
      <c r="Y348" s="627">
        <f t="shared" si="167"/>
        <v>0.81167783843128549</v>
      </c>
      <c r="Z348" s="627">
        <f t="shared" si="167"/>
        <v>0.81167783843128549</v>
      </c>
      <c r="AA348" s="627">
        <f t="shared" si="167"/>
        <v>0.81167783843128549</v>
      </c>
      <c r="AB348" s="627">
        <f t="shared" si="167"/>
        <v>0.81167783843128549</v>
      </c>
      <c r="AC348" s="628">
        <f t="shared" si="179"/>
        <v>0.78285794525277352</v>
      </c>
      <c r="AD348" s="480"/>
      <c r="AE348" s="25"/>
      <c r="AF348" s="25"/>
      <c r="AG348" s="25"/>
      <c r="AO348" s="27"/>
      <c r="AP348" s="27"/>
      <c r="AQ348" s="27"/>
      <c r="AR348" s="27"/>
      <c r="AS348" s="27"/>
      <c r="AT348" s="27"/>
      <c r="AU348" s="27"/>
      <c r="AV348" s="27"/>
      <c r="AW348" s="27"/>
    </row>
    <row r="349" spans="1:49" s="23" customFormat="1" outlineLevel="1">
      <c r="A349" s="672">
        <v>2011</v>
      </c>
      <c r="B349" s="807">
        <f t="shared" ref="B349" si="181">C$311</f>
        <v>0.48272265204077719</v>
      </c>
      <c r="C349" s="808">
        <f t="shared" ref="C349" si="182">D$311</f>
        <v>0.74683519148026789</v>
      </c>
      <c r="D349" s="808">
        <f t="shared" si="176"/>
        <v>1</v>
      </c>
      <c r="E349" s="808">
        <f t="shared" si="176"/>
        <v>1</v>
      </c>
      <c r="F349" s="808">
        <f t="shared" si="176"/>
        <v>1</v>
      </c>
      <c r="G349" s="808">
        <f t="shared" si="176"/>
        <v>1</v>
      </c>
      <c r="H349" s="809">
        <f t="shared" si="176"/>
        <v>1</v>
      </c>
      <c r="I349" s="478"/>
      <c r="J349" s="479"/>
      <c r="K349" s="672">
        <v>2011</v>
      </c>
      <c r="L349" s="471">
        <f t="shared" si="175"/>
        <v>0.19204437690388795</v>
      </c>
      <c r="M349" s="324">
        <f t="shared" si="175"/>
        <v>0.82435287306951122</v>
      </c>
      <c r="N349" s="324">
        <f t="shared" si="175"/>
        <v>0.98932400349529359</v>
      </c>
      <c r="O349" s="324">
        <f t="shared" si="175"/>
        <v>0.99945377123122614</v>
      </c>
      <c r="P349" s="324">
        <f t="shared" si="175"/>
        <v>0.9999723215465407</v>
      </c>
      <c r="Q349" s="324">
        <f t="shared" si="175"/>
        <v>0.99999859817043779</v>
      </c>
      <c r="R349" s="472">
        <f t="shared" si="175"/>
        <v>0.99999992900336354</v>
      </c>
      <c r="S349" s="478"/>
      <c r="T349" s="478"/>
      <c r="U349" s="305"/>
      <c r="V349" s="672">
        <v>2011</v>
      </c>
      <c r="W349" s="626">
        <f t="shared" si="166"/>
        <v>0.88249690258459546</v>
      </c>
      <c r="X349" s="627">
        <f t="shared" ref="X349" si="183">W349</f>
        <v>0.88249690258459546</v>
      </c>
      <c r="Y349" s="627">
        <f t="shared" si="167"/>
        <v>0.7937873026874056</v>
      </c>
      <c r="Z349" s="627">
        <f t="shared" si="167"/>
        <v>0.7937873026874056</v>
      </c>
      <c r="AA349" s="627">
        <f t="shared" si="167"/>
        <v>0.7937873026874056</v>
      </c>
      <c r="AB349" s="627">
        <f t="shared" si="167"/>
        <v>0.7937873026874056</v>
      </c>
      <c r="AC349" s="628">
        <f t="shared" ref="AC349" si="184">AB349*AC348/AB348</f>
        <v>0.7656026410067025</v>
      </c>
      <c r="AD349" s="480"/>
      <c r="AE349" s="25"/>
      <c r="AF349" s="25"/>
      <c r="AG349" s="25"/>
      <c r="AO349" s="27"/>
      <c r="AP349" s="27"/>
      <c r="AQ349" s="27"/>
      <c r="AR349" s="27"/>
      <c r="AS349" s="27"/>
      <c r="AT349" s="27"/>
      <c r="AU349" s="27"/>
      <c r="AV349" s="27"/>
      <c r="AW349" s="27"/>
    </row>
    <row r="350" spans="1:49" s="23" customFormat="1" outlineLevel="1">
      <c r="A350" s="966">
        <v>2012</v>
      </c>
      <c r="B350" s="712">
        <f>C$311</f>
        <v>0.48272265204077719</v>
      </c>
      <c r="C350" s="713">
        <f t="shared" si="174"/>
        <v>0.74683519148026789</v>
      </c>
      <c r="D350" s="713">
        <f t="shared" si="176"/>
        <v>1</v>
      </c>
      <c r="E350" s="713">
        <f t="shared" si="176"/>
        <v>1</v>
      </c>
      <c r="F350" s="713">
        <f t="shared" si="176"/>
        <v>1</v>
      </c>
      <c r="G350" s="713">
        <f t="shared" si="176"/>
        <v>1</v>
      </c>
      <c r="H350" s="714">
        <f t="shared" si="176"/>
        <v>1</v>
      </c>
      <c r="I350" s="478"/>
      <c r="J350" s="479"/>
      <c r="K350" s="755">
        <f>A350</f>
        <v>2012</v>
      </c>
      <c r="L350" s="471">
        <f t="shared" si="175"/>
        <v>0.19204437690388795</v>
      </c>
      <c r="M350" s="324">
        <f t="shared" si="175"/>
        <v>0.82435287306951122</v>
      </c>
      <c r="N350" s="324">
        <f t="shared" si="175"/>
        <v>0.98932400349529359</v>
      </c>
      <c r="O350" s="324">
        <f t="shared" si="175"/>
        <v>0.99945377123122614</v>
      </c>
      <c r="P350" s="324">
        <f t="shared" si="175"/>
        <v>0.9999723215465407</v>
      </c>
      <c r="Q350" s="324">
        <f t="shared" si="175"/>
        <v>0.99999859817043779</v>
      </c>
      <c r="R350" s="472">
        <f t="shared" si="175"/>
        <v>0.99999992900336354</v>
      </c>
      <c r="S350" s="478"/>
      <c r="T350" s="478"/>
      <c r="U350" s="305"/>
      <c r="V350" s="790">
        <f>A350</f>
        <v>2012</v>
      </c>
      <c r="W350" s="626">
        <f t="shared" ref="W350:W353" si="185">B437</f>
        <v>0.88249690258459546</v>
      </c>
      <c r="X350" s="627">
        <f t="shared" ref="X350:X353" si="186">W350</f>
        <v>0.88249690258459546</v>
      </c>
      <c r="Y350" s="627">
        <f t="shared" ref="Y350:AB350" si="187">$D437</f>
        <v>0.74758640963329082</v>
      </c>
      <c r="Z350" s="627">
        <f t="shared" si="187"/>
        <v>0.74758640963329082</v>
      </c>
      <c r="AA350" s="627">
        <f t="shared" si="187"/>
        <v>0.74758640963329082</v>
      </c>
      <c r="AB350" s="627">
        <f t="shared" si="187"/>
        <v>0.74758640963329082</v>
      </c>
      <c r="AC350" s="628">
        <f t="shared" ref="AC350:AC353" si="188">AB350*AC349/AB349</f>
        <v>0.721042183035976</v>
      </c>
      <c r="AD350" s="480"/>
      <c r="AE350" s="25"/>
      <c r="AF350" s="25"/>
      <c r="AG350" s="25"/>
      <c r="AO350" s="27"/>
      <c r="AP350" s="27"/>
      <c r="AQ350" s="27"/>
      <c r="AR350" s="27"/>
      <c r="AS350" s="27"/>
      <c r="AT350" s="27"/>
      <c r="AU350" s="27"/>
      <c r="AV350" s="27"/>
      <c r="AW350" s="27"/>
    </row>
    <row r="351" spans="1:49" s="23" customFormat="1" outlineLevel="1">
      <c r="A351" s="672">
        <v>2013</v>
      </c>
      <c r="B351" s="712">
        <f>C$311</f>
        <v>0.48272265204077719</v>
      </c>
      <c r="C351" s="713">
        <f t="shared" ref="C351" si="189">D$311</f>
        <v>0.74683519148026789</v>
      </c>
      <c r="D351" s="713">
        <f t="shared" si="176"/>
        <v>1</v>
      </c>
      <c r="E351" s="713">
        <f t="shared" si="176"/>
        <v>1</v>
      </c>
      <c r="F351" s="713">
        <f t="shared" si="176"/>
        <v>1</v>
      </c>
      <c r="G351" s="713">
        <f t="shared" si="176"/>
        <v>1</v>
      </c>
      <c r="H351" s="714">
        <f t="shared" si="176"/>
        <v>1</v>
      </c>
      <c r="I351" s="478"/>
      <c r="J351" s="479"/>
      <c r="K351" s="755">
        <f>A351</f>
        <v>2013</v>
      </c>
      <c r="L351" s="471">
        <f t="shared" si="175"/>
        <v>0.19204437690388795</v>
      </c>
      <c r="M351" s="324">
        <f t="shared" si="175"/>
        <v>0.82435287306951122</v>
      </c>
      <c r="N351" s="324">
        <f t="shared" si="175"/>
        <v>0.98932400349529359</v>
      </c>
      <c r="O351" s="324">
        <f t="shared" si="175"/>
        <v>0.99945377123122614</v>
      </c>
      <c r="P351" s="324">
        <f t="shared" si="175"/>
        <v>0.9999723215465407</v>
      </c>
      <c r="Q351" s="324">
        <f t="shared" si="175"/>
        <v>0.99999859817043779</v>
      </c>
      <c r="R351" s="472">
        <f t="shared" si="175"/>
        <v>0.99999992900336354</v>
      </c>
      <c r="S351" s="478"/>
      <c r="T351" s="478"/>
      <c r="U351" s="305"/>
      <c r="V351" s="885">
        <f>A351</f>
        <v>2013</v>
      </c>
      <c r="W351" s="626">
        <f t="shared" si="185"/>
        <v>0.88249690258459546</v>
      </c>
      <c r="X351" s="627">
        <f t="shared" si="186"/>
        <v>0.88249690258459546</v>
      </c>
      <c r="Y351" s="627">
        <f t="shared" ref="Y351:AB351" si="190">$D438</f>
        <v>0.78962941048811697</v>
      </c>
      <c r="Z351" s="627">
        <f t="shared" si="190"/>
        <v>0.78962941048811697</v>
      </c>
      <c r="AA351" s="627">
        <f t="shared" si="190"/>
        <v>0.78962941048811697</v>
      </c>
      <c r="AB351" s="627">
        <f t="shared" si="190"/>
        <v>0.78962941048811697</v>
      </c>
      <c r="AC351" s="628">
        <f t="shared" si="188"/>
        <v>0.76159238128344997</v>
      </c>
      <c r="AD351" s="480"/>
      <c r="AE351" s="25"/>
      <c r="AF351" s="25"/>
      <c r="AG351" s="25"/>
      <c r="AO351" s="27"/>
      <c r="AP351" s="27"/>
      <c r="AQ351" s="27"/>
      <c r="AR351" s="27"/>
      <c r="AS351" s="27"/>
      <c r="AT351" s="27"/>
      <c r="AU351" s="27"/>
      <c r="AV351" s="27"/>
      <c r="AW351" s="27"/>
    </row>
    <row r="352" spans="1:49" s="23" customFormat="1" outlineLevel="1">
      <c r="A352" s="965">
        <v>2014</v>
      </c>
      <c r="B352" s="712">
        <f>C$311</f>
        <v>0.48272265204077719</v>
      </c>
      <c r="C352" s="713">
        <f t="shared" ref="C352" si="191">D$311</f>
        <v>0.74683519148026789</v>
      </c>
      <c r="D352" s="713">
        <f t="shared" ref="D352:H353" si="192">D$354</f>
        <v>1</v>
      </c>
      <c r="E352" s="713">
        <f t="shared" si="192"/>
        <v>1</v>
      </c>
      <c r="F352" s="713">
        <f t="shared" si="192"/>
        <v>1</v>
      </c>
      <c r="G352" s="713">
        <f t="shared" si="192"/>
        <v>1</v>
      </c>
      <c r="H352" s="714">
        <f t="shared" si="192"/>
        <v>1</v>
      </c>
      <c r="I352" s="478"/>
      <c r="J352" s="479"/>
      <c r="K352" s="965">
        <f>A352</f>
        <v>2014</v>
      </c>
      <c r="L352" s="471">
        <f t="shared" si="175"/>
        <v>0.19204437690388795</v>
      </c>
      <c r="M352" s="324">
        <f t="shared" si="175"/>
        <v>0.82435287306951122</v>
      </c>
      <c r="N352" s="324">
        <f t="shared" si="175"/>
        <v>0.98932400349529359</v>
      </c>
      <c r="O352" s="324">
        <f t="shared" si="175"/>
        <v>0.99945377123122614</v>
      </c>
      <c r="P352" s="324">
        <f t="shared" si="175"/>
        <v>0.9999723215465407</v>
      </c>
      <c r="Q352" s="324">
        <f t="shared" si="175"/>
        <v>0.99999859817043779</v>
      </c>
      <c r="R352" s="472">
        <f t="shared" si="175"/>
        <v>0.99999992900336354</v>
      </c>
      <c r="S352" s="478"/>
      <c r="T352" s="478"/>
      <c r="U352" s="305"/>
      <c r="V352" s="887">
        <f>A352</f>
        <v>2014</v>
      </c>
      <c r="W352" s="626">
        <f t="shared" si="185"/>
        <v>0.88249690258459546</v>
      </c>
      <c r="X352" s="627">
        <f t="shared" si="186"/>
        <v>0.88249690258459546</v>
      </c>
      <c r="Y352" s="627">
        <f t="shared" ref="Y352:AB352" si="193">$D439</f>
        <v>0.78962941048811697</v>
      </c>
      <c r="Z352" s="627">
        <f t="shared" si="193"/>
        <v>0.78962941048811697</v>
      </c>
      <c r="AA352" s="627">
        <f t="shared" si="193"/>
        <v>0.78962941048811697</v>
      </c>
      <c r="AB352" s="627">
        <f t="shared" si="193"/>
        <v>0.78962941048811697</v>
      </c>
      <c r="AC352" s="628">
        <f t="shared" si="188"/>
        <v>0.76159238128344997</v>
      </c>
      <c r="AD352" s="480"/>
      <c r="AE352" s="25"/>
      <c r="AF352" s="25"/>
      <c r="AG352" s="25"/>
      <c r="AO352" s="27"/>
      <c r="AP352" s="27"/>
      <c r="AQ352" s="27"/>
      <c r="AR352" s="27"/>
      <c r="AS352" s="27"/>
      <c r="AT352" s="27"/>
      <c r="AU352" s="27"/>
      <c r="AV352" s="27"/>
      <c r="AW352" s="27"/>
    </row>
    <row r="353" spans="1:49" s="23" customFormat="1" outlineLevel="1">
      <c r="A353" s="964">
        <v>2015</v>
      </c>
      <c r="B353" s="712">
        <f>C$311</f>
        <v>0.48272265204077719</v>
      </c>
      <c r="C353" s="713">
        <f t="shared" ref="C353" si="194">D$311</f>
        <v>0.74683519148026789</v>
      </c>
      <c r="D353" s="713">
        <f t="shared" si="192"/>
        <v>1</v>
      </c>
      <c r="E353" s="713">
        <f t="shared" si="192"/>
        <v>1</v>
      </c>
      <c r="F353" s="713">
        <f t="shared" si="192"/>
        <v>1</v>
      </c>
      <c r="G353" s="713">
        <f t="shared" si="192"/>
        <v>1</v>
      </c>
      <c r="H353" s="714">
        <f t="shared" si="192"/>
        <v>1</v>
      </c>
      <c r="I353" s="478"/>
      <c r="J353" s="479"/>
      <c r="K353" s="964">
        <f>A353</f>
        <v>2015</v>
      </c>
      <c r="L353" s="471">
        <f t="shared" si="175"/>
        <v>0.19204437690388795</v>
      </c>
      <c r="M353" s="324">
        <f t="shared" si="175"/>
        <v>0.82435287306951122</v>
      </c>
      <c r="N353" s="324">
        <f t="shared" si="175"/>
        <v>0.98932400349529359</v>
      </c>
      <c r="O353" s="324">
        <f t="shared" si="175"/>
        <v>0.99945377123122614</v>
      </c>
      <c r="P353" s="324">
        <f t="shared" si="175"/>
        <v>0.9999723215465407</v>
      </c>
      <c r="Q353" s="324">
        <f t="shared" si="175"/>
        <v>0.99999859817043779</v>
      </c>
      <c r="R353" s="472">
        <f t="shared" si="175"/>
        <v>0.99999992900336354</v>
      </c>
      <c r="S353" s="478"/>
      <c r="T353" s="478"/>
      <c r="U353" s="305"/>
      <c r="V353" s="887">
        <f>A353</f>
        <v>2015</v>
      </c>
      <c r="W353" s="626">
        <f t="shared" si="185"/>
        <v>0.88249690258459546</v>
      </c>
      <c r="X353" s="627">
        <f t="shared" si="186"/>
        <v>0.88249690258459546</v>
      </c>
      <c r="Y353" s="627">
        <f t="shared" ref="Y353:AB353" si="195">$D440</f>
        <v>0.88249690258459546</v>
      </c>
      <c r="Z353" s="627">
        <f t="shared" si="195"/>
        <v>0.88249690258459546</v>
      </c>
      <c r="AA353" s="627">
        <f t="shared" si="195"/>
        <v>0.88249690258459546</v>
      </c>
      <c r="AB353" s="627">
        <f t="shared" si="195"/>
        <v>0.88249690258459546</v>
      </c>
      <c r="AC353" s="628">
        <f t="shared" si="188"/>
        <v>0.85116246759249248</v>
      </c>
      <c r="AD353" s="480"/>
      <c r="AE353" s="25"/>
      <c r="AF353" s="25"/>
      <c r="AG353" s="25"/>
      <c r="AO353" s="27"/>
      <c r="AP353" s="27"/>
      <c r="AQ353" s="27"/>
      <c r="AR353" s="27"/>
      <c r="AS353" s="27"/>
      <c r="AT353" s="27"/>
      <c r="AU353" s="27"/>
      <c r="AV353" s="27"/>
      <c r="AW353" s="27"/>
    </row>
    <row r="354" spans="1:49" s="23" customFormat="1" ht="10" outlineLevel="1">
      <c r="A354" s="481" t="s">
        <v>130</v>
      </c>
      <c r="B354" s="715">
        <f>C309</f>
        <v>0.27421329785268672</v>
      </c>
      <c r="C354" s="716">
        <f>D309</f>
        <v>0.89101960354026921</v>
      </c>
      <c r="D354" s="717">
        <v>1</v>
      </c>
      <c r="E354" s="717">
        <v>1</v>
      </c>
      <c r="F354" s="717">
        <v>1</v>
      </c>
      <c r="G354" s="717">
        <v>1</v>
      </c>
      <c r="H354" s="718">
        <v>1</v>
      </c>
      <c r="I354" s="27"/>
      <c r="J354" s="459"/>
      <c r="K354" s="267" t="s">
        <v>130</v>
      </c>
      <c r="L354" s="482">
        <f>1/(1+EXP($D$310*(L$317-$C$310)))</f>
        <v>0.19204437690388795</v>
      </c>
      <c r="M354" s="483">
        <f t="shared" ref="M354:R354" si="196">1/(1+EXP($D$310*(M$317-$C$310)))</f>
        <v>0.82435287306951122</v>
      </c>
      <c r="N354" s="483">
        <f t="shared" si="196"/>
        <v>0.98932400349529359</v>
      </c>
      <c r="O354" s="483">
        <f t="shared" si="196"/>
        <v>0.99945377123122614</v>
      </c>
      <c r="P354" s="483">
        <f t="shared" si="196"/>
        <v>0.9999723215465407</v>
      </c>
      <c r="Q354" s="483">
        <f t="shared" si="196"/>
        <v>0.99999859817043779</v>
      </c>
      <c r="R354" s="484">
        <f t="shared" si="196"/>
        <v>0.99999992900336354</v>
      </c>
      <c r="S354" s="323"/>
      <c r="T354" s="323"/>
      <c r="U354" s="139"/>
      <c r="V354" s="316"/>
      <c r="W354" s="323"/>
      <c r="X354" s="261"/>
      <c r="Y354" s="261"/>
      <c r="Z354" s="261"/>
      <c r="AA354" s="261"/>
      <c r="AB354" s="261"/>
      <c r="AC354" s="261"/>
      <c r="AD354" s="137"/>
      <c r="AO354" s="27"/>
      <c r="AP354" s="27"/>
      <c r="AQ354" s="27"/>
      <c r="AR354" s="27"/>
      <c r="AS354" s="27"/>
      <c r="AT354" s="27"/>
      <c r="AU354" s="27"/>
      <c r="AV354" s="27"/>
      <c r="AW354" s="27"/>
    </row>
    <row r="355" spans="1:49" s="23" customFormat="1" outlineLevel="1">
      <c r="A355" s="135"/>
      <c r="B355" s="30"/>
      <c r="C355" s="30"/>
      <c r="D355" s="30"/>
      <c r="E355" s="30"/>
      <c r="F355" s="30"/>
      <c r="G355" s="30"/>
      <c r="H355" s="30"/>
      <c r="I355" s="27"/>
      <c r="J355" s="459"/>
      <c r="K355" s="27"/>
      <c r="L355" s="27"/>
      <c r="M355" s="27"/>
      <c r="N355" s="27"/>
      <c r="O355" s="27"/>
      <c r="P355" s="27"/>
      <c r="Q355" s="27"/>
      <c r="R355" s="27"/>
      <c r="S355" s="27"/>
      <c r="T355" s="27"/>
      <c r="U355" s="139"/>
      <c r="V355" s="316"/>
      <c r="W355" s="30"/>
      <c r="X355" s="323"/>
      <c r="Y355" s="323"/>
      <c r="Z355" s="323"/>
      <c r="AA355" s="323"/>
      <c r="AB355" s="323"/>
      <c r="AC355" s="323"/>
      <c r="AD355" s="137"/>
      <c r="AE355" s="25"/>
      <c r="AF355" s="25"/>
      <c r="AG355" s="25"/>
      <c r="AO355" s="27"/>
      <c r="AP355" s="27"/>
      <c r="AQ355" s="27"/>
      <c r="AR355" s="27"/>
      <c r="AS355" s="27"/>
      <c r="AT355" s="317"/>
      <c r="AU355" s="27"/>
      <c r="AV355" s="27"/>
      <c r="AW355" s="27"/>
    </row>
    <row r="356" spans="1:49" s="23" customFormat="1" ht="14" thickBot="1">
      <c r="A356" s="486"/>
      <c r="B356" s="442"/>
      <c r="C356" s="442"/>
      <c r="D356" s="442"/>
      <c r="E356" s="442"/>
      <c r="F356" s="442"/>
      <c r="G356" s="442"/>
      <c r="H356" s="442"/>
      <c r="I356" s="449"/>
      <c r="J356" s="487"/>
      <c r="K356" s="449"/>
      <c r="L356" s="449"/>
      <c r="M356" s="449"/>
      <c r="N356" s="449"/>
      <c r="O356" s="449"/>
      <c r="P356" s="449"/>
      <c r="Q356" s="449"/>
      <c r="R356" s="449"/>
      <c r="S356" s="449"/>
      <c r="T356" s="449"/>
      <c r="U356" s="446"/>
      <c r="V356" s="488"/>
      <c r="W356" s="442"/>
      <c r="X356" s="442"/>
      <c r="Y356" s="442"/>
      <c r="Z356" s="442"/>
      <c r="AA356" s="442"/>
      <c r="AB356" s="442"/>
      <c r="AC356" s="442"/>
      <c r="AD356" s="489"/>
      <c r="AE356" s="28"/>
      <c r="AO356" s="27"/>
      <c r="AP356" s="27"/>
      <c r="AQ356" s="27"/>
      <c r="AR356" s="27"/>
      <c r="AS356" s="27"/>
      <c r="AT356" s="1263"/>
      <c r="AU356" s="27"/>
      <c r="AV356" s="27"/>
      <c r="AW356" s="27"/>
    </row>
    <row r="357" spans="1:49" ht="13" thickTop="1">
      <c r="AO357" s="30"/>
      <c r="AP357" s="30"/>
      <c r="AQ357" s="30"/>
      <c r="AR357" s="30"/>
      <c r="AS357" s="30"/>
      <c r="AT357" s="30"/>
      <c r="AU357" s="30"/>
      <c r="AV357" s="30"/>
      <c r="AW357" s="30"/>
    </row>
    <row r="358" spans="1:49">
      <c r="A358" s="653"/>
      <c r="B358" s="654" t="s">
        <v>170</v>
      </c>
      <c r="C358" s="653"/>
      <c r="D358" s="653"/>
      <c r="E358" s="653"/>
      <c r="M358" s="491" t="s">
        <v>303</v>
      </c>
      <c r="AO358" s="30"/>
      <c r="AP358" s="30"/>
      <c r="AQ358" s="30"/>
      <c r="AR358" s="30"/>
      <c r="AS358" s="30"/>
      <c r="AT358" s="30"/>
      <c r="AU358" s="30"/>
      <c r="AV358" s="30"/>
      <c r="AW358" s="30"/>
    </row>
    <row r="359" spans="1:49">
      <c r="A359" s="492"/>
      <c r="B359" s="651" t="s">
        <v>188</v>
      </c>
      <c r="C359" s="652"/>
      <c r="D359" s="651" t="s">
        <v>189</v>
      </c>
      <c r="E359" s="652"/>
      <c r="F359" s="493" t="s">
        <v>148</v>
      </c>
      <c r="G359" s="493"/>
      <c r="M359" s="494"/>
      <c r="AO359" s="30"/>
      <c r="AP359" s="30"/>
      <c r="AQ359" s="30"/>
      <c r="AR359" s="30"/>
      <c r="AS359" s="30"/>
      <c r="AT359" s="30"/>
      <c r="AU359" s="30"/>
      <c r="AV359" s="30"/>
      <c r="AW359" s="30"/>
    </row>
    <row r="360" spans="1:49">
      <c r="A360" s="637" t="s">
        <v>133</v>
      </c>
      <c r="B360" s="635" t="s">
        <v>163</v>
      </c>
      <c r="C360" s="640" t="s">
        <v>328</v>
      </c>
      <c r="D360" s="635" t="s">
        <v>163</v>
      </c>
      <c r="E360" s="640" t="s">
        <v>328</v>
      </c>
      <c r="F360" s="493"/>
      <c r="G360" s="493"/>
      <c r="P360" s="494"/>
      <c r="AO360" s="30"/>
      <c r="AP360" s="30"/>
      <c r="AQ360" s="30"/>
      <c r="AR360" s="30"/>
      <c r="AS360" s="30"/>
      <c r="AT360" s="30"/>
      <c r="AU360" s="30"/>
      <c r="AV360" s="30"/>
      <c r="AW360" s="30"/>
    </row>
    <row r="361" spans="1:49" ht="21" thickBot="1">
      <c r="A361" s="636">
        <v>1993</v>
      </c>
      <c r="B361" s="1009">
        <v>3.0267194108020389E-3</v>
      </c>
      <c r="C361" s="642">
        <v>0</v>
      </c>
      <c r="D361" s="642">
        <v>0</v>
      </c>
      <c r="E361" s="1009">
        <v>0.71737829106493134</v>
      </c>
      <c r="F361" s="493" t="s">
        <v>193</v>
      </c>
      <c r="G361" s="493"/>
      <c r="M361" s="931" t="s">
        <v>419</v>
      </c>
      <c r="N361" s="658" t="s">
        <v>312</v>
      </c>
      <c r="O361" s="658" t="s">
        <v>491</v>
      </c>
      <c r="P361" s="658" t="s">
        <v>307</v>
      </c>
      <c r="Q361" s="658" t="s">
        <v>308</v>
      </c>
      <c r="AA361" s="308"/>
      <c r="AB361" s="308"/>
      <c r="AC361" s="308"/>
      <c r="AD361" s="659"/>
      <c r="AO361" s="30"/>
      <c r="AP361" s="30"/>
      <c r="AQ361" s="30"/>
      <c r="AR361" s="30"/>
      <c r="AS361" s="30"/>
      <c r="AT361" s="30"/>
      <c r="AU361" s="30"/>
      <c r="AV361" s="30"/>
      <c r="AW361" s="30"/>
    </row>
    <row r="362" spans="1:49">
      <c r="A362" s="1007">
        <v>1994</v>
      </c>
      <c r="B362" s="1241">
        <v>1.038781163434903E-2</v>
      </c>
      <c r="C362" s="1008"/>
      <c r="D362" s="641"/>
      <c r="E362" s="1016">
        <v>7.4712643678160925E-2</v>
      </c>
      <c r="F362" s="493"/>
      <c r="G362" s="493"/>
      <c r="M362" s="671">
        <v>1980</v>
      </c>
      <c r="N362" s="495">
        <f t="shared" ref="N362:N387" si="197">B217</f>
        <v>406.62587830355642</v>
      </c>
      <c r="O362" s="495">
        <f t="shared" ref="O362:O388" si="198">S214</f>
        <v>55583.008196027236</v>
      </c>
      <c r="P362" s="495">
        <f>alpha2*O362*EXP(-beta2*O362)</f>
        <v>158.01662390551968</v>
      </c>
      <c r="Q362" s="768">
        <f>LN(N362)-LN(P362)</f>
        <v>0.94519330269113944</v>
      </c>
      <c r="AA362" s="499"/>
      <c r="AB362" s="499"/>
      <c r="AC362" s="499"/>
      <c r="AD362" s="660"/>
      <c r="AO362" s="30"/>
      <c r="AP362" s="30"/>
      <c r="AQ362" s="30"/>
      <c r="AR362" s="30"/>
      <c r="AS362" s="30"/>
      <c r="AT362" s="30"/>
      <c r="AU362" s="30"/>
      <c r="AV362" s="30"/>
      <c r="AW362" s="30"/>
    </row>
    <row r="363" spans="1:49">
      <c r="A363" s="1007">
        <v>1995</v>
      </c>
      <c r="B363" s="1242">
        <v>1.4239943040227838E-3</v>
      </c>
      <c r="C363" s="1008"/>
      <c r="D363" s="641"/>
      <c r="E363" s="1016">
        <v>0.11976047904191617</v>
      </c>
      <c r="M363" s="672">
        <v>1981</v>
      </c>
      <c r="N363" s="498">
        <f t="shared" si="197"/>
        <v>372.60256073201208</v>
      </c>
      <c r="O363" s="498">
        <f t="shared" si="198"/>
        <v>55230.015136754075</v>
      </c>
      <c r="P363" s="498">
        <f t="shared" ref="P363:P373" si="199">alpha2*O363*EXP(-beta2*O363)</f>
        <v>157.01310190664356</v>
      </c>
      <c r="Q363" s="752">
        <f t="shared" ref="Q363:Q373" si="200">LN(N363)-LN(P363)</f>
        <v>0.86418307724614518</v>
      </c>
      <c r="AA363" s="499"/>
      <c r="AB363" s="499"/>
      <c r="AC363" s="499"/>
      <c r="AD363" s="660"/>
      <c r="AO363" s="30"/>
      <c r="AP363" s="30"/>
      <c r="AQ363" s="30"/>
      <c r="AR363" s="30"/>
      <c r="AS363" s="30"/>
      <c r="AT363" s="30"/>
      <c r="AU363" s="30"/>
      <c r="AV363" s="30"/>
      <c r="AW363" s="30"/>
    </row>
    <row r="364" spans="1:49">
      <c r="A364" s="1007">
        <v>1996</v>
      </c>
      <c r="B364" s="1242">
        <v>0</v>
      </c>
      <c r="C364" s="1008"/>
      <c r="D364" s="641"/>
      <c r="E364" s="1016">
        <v>0.11347517730496454</v>
      </c>
      <c r="M364" s="672">
        <v>1982</v>
      </c>
      <c r="N364" s="498">
        <f t="shared" si="197"/>
        <v>129.844494832523</v>
      </c>
      <c r="O364" s="498">
        <f t="shared" si="198"/>
        <v>49794.81093072972</v>
      </c>
      <c r="P364" s="498">
        <f t="shared" si="199"/>
        <v>141.56139019208337</v>
      </c>
      <c r="Q364" s="752">
        <f t="shared" si="200"/>
        <v>-8.6395935094903287E-2</v>
      </c>
      <c r="AA364" s="501"/>
      <c r="AB364" s="501"/>
      <c r="AC364" s="501"/>
      <c r="AD364" s="660"/>
      <c r="AO364" s="30"/>
      <c r="AP364" s="30"/>
      <c r="AQ364" s="30"/>
      <c r="AR364" s="30"/>
      <c r="AS364" s="30"/>
      <c r="AT364" s="30"/>
      <c r="AU364" s="30"/>
      <c r="AV364" s="30"/>
      <c r="AW364" s="30"/>
    </row>
    <row r="365" spans="1:49">
      <c r="A365" s="1007">
        <v>1997</v>
      </c>
      <c r="B365" s="1242">
        <v>9.3984962406015032E-4</v>
      </c>
      <c r="C365" s="1008"/>
      <c r="D365" s="641"/>
      <c r="E365" s="1016">
        <v>0.10236220472440945</v>
      </c>
      <c r="M365" s="672">
        <v>1983</v>
      </c>
      <c r="N365" s="498">
        <f t="shared" si="197"/>
        <v>114.52851396558104</v>
      </c>
      <c r="O365" s="498">
        <f t="shared" si="198"/>
        <v>59473.303953515642</v>
      </c>
      <c r="P365" s="498">
        <f t="shared" si="199"/>
        <v>169.07632401070799</v>
      </c>
      <c r="Q365" s="752">
        <f t="shared" si="200"/>
        <v>-0.38952641207948702</v>
      </c>
      <c r="AA365" s="501"/>
      <c r="AB365" s="501"/>
      <c r="AC365" s="501"/>
      <c r="AD365" s="660"/>
      <c r="AO365" s="30"/>
      <c r="AP365" s="30"/>
      <c r="AQ365" s="30"/>
      <c r="AR365" s="30"/>
      <c r="AS365" s="30"/>
      <c r="AT365" s="30"/>
      <c r="AU365" s="30"/>
      <c r="AV365" s="30"/>
      <c r="AW365" s="30"/>
    </row>
    <row r="366" spans="1:49">
      <c r="A366" s="1007">
        <v>1998</v>
      </c>
      <c r="B366" s="1242">
        <v>5.9505488868369745E-3</v>
      </c>
      <c r="C366" s="1008"/>
      <c r="D366" s="641"/>
      <c r="E366" s="1016">
        <v>0.15189873417721519</v>
      </c>
      <c r="M366" s="672">
        <v>1984</v>
      </c>
      <c r="N366" s="498">
        <f t="shared" si="197"/>
        <v>1087.6571390628619</v>
      </c>
      <c r="O366" s="498">
        <f t="shared" si="198"/>
        <v>69416.127550232763</v>
      </c>
      <c r="P366" s="498">
        <f t="shared" si="199"/>
        <v>197.34272174327387</v>
      </c>
      <c r="Q366" s="752">
        <f t="shared" si="200"/>
        <v>1.7068393267284296</v>
      </c>
      <c r="AA366" s="501"/>
      <c r="AB366" s="501"/>
      <c r="AC366" s="501"/>
      <c r="AD366" s="660"/>
      <c r="AO366" s="30"/>
      <c r="AP366" s="30"/>
      <c r="AQ366" s="30"/>
      <c r="AR366" s="30"/>
      <c r="AS366" s="30"/>
      <c r="AT366" s="30"/>
      <c r="AU366" s="30"/>
      <c r="AV366" s="30"/>
      <c r="AW366" s="30"/>
    </row>
    <row r="367" spans="1:49">
      <c r="A367" s="1007">
        <v>1999</v>
      </c>
      <c r="B367" s="1242">
        <v>1.0526315789473685E-4</v>
      </c>
      <c r="C367" s="1008"/>
      <c r="D367" s="641"/>
      <c r="E367" s="1016">
        <v>0.11219512195121951</v>
      </c>
      <c r="M367" s="672">
        <v>1985</v>
      </c>
      <c r="N367" s="498">
        <f t="shared" si="197"/>
        <v>0.1</v>
      </c>
      <c r="O367" s="498">
        <f t="shared" si="198"/>
        <v>85587.216824366711</v>
      </c>
      <c r="P367" s="498">
        <f t="shared" si="199"/>
        <v>243.31542122296929</v>
      </c>
      <c r="Q367" s="752">
        <f t="shared" si="200"/>
        <v>-7.7969437243464643</v>
      </c>
      <c r="AA367" s="501"/>
      <c r="AB367" s="501"/>
      <c r="AC367" s="501"/>
      <c r="AD367" s="660"/>
      <c r="AO367" s="30"/>
      <c r="AP367" s="30"/>
      <c r="AQ367" s="30"/>
      <c r="AR367" s="30"/>
      <c r="AS367" s="30"/>
      <c r="AT367" s="30"/>
      <c r="AU367" s="30"/>
      <c r="AV367" s="30"/>
      <c r="AW367" s="30"/>
    </row>
    <row r="368" spans="1:49">
      <c r="A368" s="1007">
        <v>2000</v>
      </c>
      <c r="B368" s="1242">
        <v>0</v>
      </c>
      <c r="C368" s="1008"/>
      <c r="D368" s="641"/>
      <c r="E368" s="1016">
        <v>0.11153846153846154</v>
      </c>
      <c r="M368" s="672">
        <v>1986</v>
      </c>
      <c r="N368" s="498">
        <f t="shared" si="197"/>
        <v>0.1</v>
      </c>
      <c r="O368" s="498">
        <f t="shared" si="198"/>
        <v>74507.700097877023</v>
      </c>
      <c r="P368" s="498">
        <f t="shared" si="199"/>
        <v>211.81752493333002</v>
      </c>
      <c r="Q368" s="752">
        <f t="shared" si="200"/>
        <v>-7.6583102655774926</v>
      </c>
      <c r="AA368" s="501"/>
      <c r="AB368" s="501"/>
      <c r="AC368" s="501"/>
      <c r="AD368" s="660"/>
      <c r="AO368" s="30"/>
      <c r="AP368" s="30"/>
      <c r="AQ368" s="30"/>
      <c r="AR368" s="30"/>
      <c r="AS368" s="30"/>
      <c r="AT368" s="30"/>
      <c r="AU368" s="30"/>
      <c r="AV368" s="30"/>
      <c r="AW368" s="30"/>
    </row>
    <row r="369" spans="1:49">
      <c r="A369" s="1007">
        <v>2001</v>
      </c>
      <c r="B369" s="1242">
        <v>6.3999999999999997E-5</v>
      </c>
      <c r="C369" s="1008"/>
      <c r="D369" s="641"/>
      <c r="E369" s="1016">
        <v>0.2</v>
      </c>
      <c r="M369" s="672">
        <v>1987</v>
      </c>
      <c r="N369" s="498">
        <f t="shared" si="197"/>
        <v>0.01</v>
      </c>
      <c r="O369" s="498">
        <f t="shared" si="198"/>
        <v>85712.386684548241</v>
      </c>
      <c r="P369" s="498">
        <f t="shared" si="199"/>
        <v>243.67126592016265</v>
      </c>
      <c r="Q369" s="752">
        <f t="shared" si="200"/>
        <v>-10.10099023207697</v>
      </c>
      <c r="AA369" s="501"/>
      <c r="AB369" s="501"/>
      <c r="AC369" s="501"/>
      <c r="AD369" s="660"/>
      <c r="AO369" s="30"/>
      <c r="AP369" s="30"/>
      <c r="AQ369" s="30"/>
      <c r="AR369" s="30"/>
      <c r="AS369" s="30"/>
      <c r="AT369" s="30"/>
      <c r="AU369" s="30"/>
      <c r="AV369" s="30"/>
      <c r="AW369" s="30"/>
    </row>
    <row r="370" spans="1:49">
      <c r="A370" s="1007">
        <v>2002</v>
      </c>
      <c r="B370" s="1242">
        <v>1.4349489795918368E-3</v>
      </c>
      <c r="C370" s="1008"/>
      <c r="D370" s="641"/>
      <c r="E370" s="1016">
        <v>0.15789473684210525</v>
      </c>
      <c r="M370" s="672">
        <v>1988</v>
      </c>
      <c r="N370" s="498">
        <f t="shared" si="197"/>
        <v>721.57621471200514</v>
      </c>
      <c r="O370" s="498">
        <f t="shared" si="198"/>
        <v>110449.62698871001</v>
      </c>
      <c r="P370" s="498">
        <f t="shared" si="199"/>
        <v>313.99662837297387</v>
      </c>
      <c r="Q370" s="752">
        <f t="shared" si="200"/>
        <v>0.83205575814663657</v>
      </c>
      <c r="AA370" s="501"/>
      <c r="AB370" s="501"/>
      <c r="AC370" s="501"/>
      <c r="AD370" s="660"/>
      <c r="AO370" s="30"/>
      <c r="AP370" s="30"/>
      <c r="AQ370" s="30"/>
      <c r="AR370" s="30"/>
      <c r="AS370" s="30"/>
      <c r="AT370" s="30"/>
      <c r="AU370" s="30"/>
      <c r="AV370" s="30"/>
      <c r="AW370" s="30"/>
    </row>
    <row r="371" spans="1:49">
      <c r="A371" s="1007">
        <v>2003</v>
      </c>
      <c r="B371" s="1242">
        <v>1.7883158367617156E-4</v>
      </c>
      <c r="C371" s="1008"/>
      <c r="D371" s="641"/>
      <c r="E371" s="1016">
        <v>0.30303030303030304</v>
      </c>
      <c r="M371" s="672">
        <v>1989</v>
      </c>
      <c r="N371" s="498">
        <f t="shared" si="197"/>
        <v>76.958009975549501</v>
      </c>
      <c r="O371" s="498">
        <f t="shared" si="198"/>
        <v>108683.30059458483</v>
      </c>
      <c r="P371" s="498">
        <f t="shared" si="199"/>
        <v>308.97514892136661</v>
      </c>
      <c r="Q371" s="752">
        <f t="shared" si="200"/>
        <v>-1.3900009013437806</v>
      </c>
      <c r="AA371" s="501"/>
      <c r="AB371" s="501"/>
      <c r="AC371" s="501"/>
      <c r="AD371" s="660"/>
      <c r="AO371" s="30"/>
      <c r="AP371" s="30"/>
      <c r="AQ371" s="30"/>
      <c r="AR371" s="30"/>
      <c r="AS371" s="30"/>
      <c r="AT371" s="30"/>
      <c r="AU371" s="30"/>
      <c r="AV371" s="30"/>
      <c r="AW371" s="30"/>
    </row>
    <row r="372" spans="1:49">
      <c r="A372" s="1007">
        <v>2004</v>
      </c>
      <c r="B372" s="1242">
        <v>1.7883158367617156E-4</v>
      </c>
      <c r="C372" s="1008"/>
      <c r="D372" s="641"/>
      <c r="E372" s="1016">
        <v>0.16417910447761194</v>
      </c>
      <c r="M372" s="672">
        <v>1990</v>
      </c>
      <c r="N372" s="498">
        <f t="shared" si="197"/>
        <v>151.93392105433352</v>
      </c>
      <c r="O372" s="498">
        <f t="shared" si="198"/>
        <v>83650.706328609813</v>
      </c>
      <c r="P372" s="498">
        <f t="shared" si="199"/>
        <v>237.8101263382822</v>
      </c>
      <c r="Q372" s="752">
        <f t="shared" si="200"/>
        <v>-0.44802687035612898</v>
      </c>
      <c r="AA372" s="501"/>
      <c r="AB372" s="501"/>
      <c r="AC372" s="501"/>
      <c r="AD372" s="660"/>
      <c r="AO372" s="30"/>
      <c r="AP372" s="30"/>
      <c r="AQ372" s="30"/>
      <c r="AR372" s="30"/>
      <c r="AS372" s="30"/>
      <c r="AT372" s="30"/>
      <c r="AU372" s="30"/>
      <c r="AV372" s="30"/>
      <c r="AW372" s="30"/>
    </row>
    <row r="373" spans="1:49">
      <c r="A373" s="1007">
        <v>2005</v>
      </c>
      <c r="B373" s="1242">
        <v>1.7883158367617156E-4</v>
      </c>
      <c r="C373" s="1008"/>
      <c r="D373" s="641"/>
      <c r="E373" s="1016">
        <v>0.16417910399999999</v>
      </c>
      <c r="F373" s="937"/>
      <c r="G373" s="630"/>
      <c r="H373" s="629"/>
      <c r="I373" s="631"/>
      <c r="K373" s="631"/>
      <c r="L373" s="631"/>
      <c r="M373" s="672">
        <v>1991</v>
      </c>
      <c r="N373" s="498">
        <f t="shared" si="197"/>
        <v>0.1</v>
      </c>
      <c r="O373" s="498">
        <f t="shared" si="198"/>
        <v>67474.183736971347</v>
      </c>
      <c r="P373" s="498">
        <f t="shared" si="199"/>
        <v>191.82198051056542</v>
      </c>
      <c r="Q373" s="752">
        <f t="shared" si="200"/>
        <v>-7.5591528500792808</v>
      </c>
      <c r="R373" s="631"/>
      <c r="S373" s="631"/>
      <c r="AA373" s="501"/>
      <c r="AB373" s="501"/>
      <c r="AC373" s="501"/>
      <c r="AD373" s="660"/>
      <c r="AO373" s="30"/>
      <c r="AP373" s="30"/>
      <c r="AQ373" s="30"/>
      <c r="AR373" s="30"/>
      <c r="AS373" s="30"/>
      <c r="AT373" s="30"/>
      <c r="AU373" s="30"/>
      <c r="AV373" s="30"/>
      <c r="AW373" s="30"/>
    </row>
    <row r="374" spans="1:49" ht="13" thickBot="1">
      <c r="A374" s="1007">
        <v>2006</v>
      </c>
      <c r="B374" s="1242">
        <v>1.7883158367617156E-4</v>
      </c>
      <c r="C374" s="1008"/>
      <c r="D374" s="641"/>
      <c r="E374" s="1016">
        <v>0.16417910399999999</v>
      </c>
      <c r="F374" s="937"/>
      <c r="G374" s="630"/>
      <c r="H374" s="629"/>
      <c r="I374" s="631"/>
      <c r="K374" s="631"/>
      <c r="L374" s="631"/>
      <c r="M374" s="672">
        <v>1992</v>
      </c>
      <c r="N374" s="498">
        <f t="shared" si="197"/>
        <v>0.1</v>
      </c>
      <c r="O374" s="498">
        <f t="shared" si="198"/>
        <v>66730.432958657882</v>
      </c>
      <c r="P374" s="498">
        <f t="shared" ref="P374:P385" si="201">alpha2*O374*EXP(-beta2*O374)</f>
        <v>189.70757557224837</v>
      </c>
      <c r="Q374" s="752">
        <f>LN(N374)-LN(P374)</f>
        <v>-7.5480689036249942</v>
      </c>
      <c r="R374" s="631"/>
      <c r="S374" s="631"/>
      <c r="AA374" s="501"/>
      <c r="AB374" s="501"/>
      <c r="AC374" s="501"/>
      <c r="AD374" s="660"/>
      <c r="AO374" s="30"/>
      <c r="AP374" s="30"/>
      <c r="AQ374" s="30"/>
      <c r="AR374" s="30"/>
      <c r="AS374" s="30"/>
      <c r="AT374" s="30"/>
      <c r="AU374" s="30"/>
      <c r="AV374" s="30"/>
      <c r="AW374" s="30"/>
    </row>
    <row r="375" spans="1:49">
      <c r="A375" s="1007">
        <v>2007</v>
      </c>
      <c r="B375" s="1243">
        <v>0</v>
      </c>
      <c r="C375" s="1008"/>
      <c r="D375" s="1017"/>
      <c r="E375" s="1018">
        <v>0.29583333299999998</v>
      </c>
      <c r="F375" s="937"/>
      <c r="G375" s="630"/>
      <c r="H375" s="629"/>
      <c r="I375" s="631"/>
      <c r="K375" s="631"/>
      <c r="L375" s="631"/>
      <c r="M375" s="672">
        <v>1993</v>
      </c>
      <c r="N375" s="498">
        <f t="shared" si="197"/>
        <v>173.42523180605443</v>
      </c>
      <c r="O375" s="498">
        <f t="shared" si="198"/>
        <v>34039.012401867498</v>
      </c>
      <c r="P375" s="498">
        <f t="shared" si="201"/>
        <v>96.769318455233559</v>
      </c>
      <c r="Q375" s="752">
        <f t="shared" ref="Q375:Q386" si="202">LN(N375)-LN(P375)</f>
        <v>0.58341657997261631</v>
      </c>
      <c r="R375" s="631"/>
      <c r="S375" s="631"/>
      <c r="AA375" s="501"/>
      <c r="AB375" s="501"/>
      <c r="AC375" s="501"/>
      <c r="AD375" s="660"/>
      <c r="AO375" s="30"/>
      <c r="AP375" s="30"/>
      <c r="AQ375" s="30"/>
      <c r="AR375" s="30"/>
      <c r="AS375" s="30"/>
      <c r="AT375" s="30"/>
      <c r="AU375" s="30"/>
      <c r="AV375" s="30"/>
      <c r="AW375" s="30"/>
    </row>
    <row r="376" spans="1:49">
      <c r="A376" s="1007">
        <v>2008</v>
      </c>
      <c r="B376" s="1243">
        <v>0</v>
      </c>
      <c r="C376" s="1008"/>
      <c r="D376" s="1017"/>
      <c r="E376" s="1012">
        <v>0.17611940300000001</v>
      </c>
      <c r="F376" s="937"/>
      <c r="H376" s="629"/>
      <c r="I376" s="631"/>
      <c r="K376" s="631"/>
      <c r="L376" s="631"/>
      <c r="M376" s="672">
        <v>1994</v>
      </c>
      <c r="N376" s="498">
        <f t="shared" si="197"/>
        <v>223.64102071583528</v>
      </c>
      <c r="O376" s="498">
        <f t="shared" si="198"/>
        <v>18453.780441459374</v>
      </c>
      <c r="P376" s="498">
        <f t="shared" si="201"/>
        <v>52.462149464259127</v>
      </c>
      <c r="Q376" s="752">
        <f t="shared" si="202"/>
        <v>1.4499502332567853</v>
      </c>
      <c r="R376" s="631"/>
      <c r="S376" s="631"/>
      <c r="AA376" s="501"/>
      <c r="AB376" s="501"/>
      <c r="AC376" s="501"/>
      <c r="AD376" s="660"/>
      <c r="AO376" s="30"/>
      <c r="AP376" s="30"/>
      <c r="AQ376" s="30"/>
      <c r="AR376" s="30"/>
      <c r="AS376" s="30"/>
      <c r="AT376" s="30"/>
      <c r="AU376" s="30"/>
      <c r="AV376" s="30"/>
      <c r="AW376" s="30"/>
    </row>
    <row r="377" spans="1:49">
      <c r="A377" s="1007">
        <v>2009</v>
      </c>
      <c r="B377" s="1243">
        <v>0</v>
      </c>
      <c r="E377" s="1012">
        <v>0.209174312</v>
      </c>
      <c r="F377" s="937"/>
      <c r="H377" s="633"/>
      <c r="I377" s="631"/>
      <c r="K377" s="631"/>
      <c r="L377" s="631"/>
      <c r="M377" s="672">
        <v>1995</v>
      </c>
      <c r="N377" s="498">
        <f t="shared" si="197"/>
        <v>66.481731464676614</v>
      </c>
      <c r="O377" s="498">
        <f t="shared" si="198"/>
        <v>14076.078585730493</v>
      </c>
      <c r="P377" s="498">
        <f t="shared" si="201"/>
        <v>40.016805281598486</v>
      </c>
      <c r="Q377" s="752">
        <f t="shared" si="202"/>
        <v>0.50762769718074363</v>
      </c>
      <c r="R377" s="392"/>
      <c r="S377" s="392"/>
      <c r="AA377" s="501"/>
      <c r="AB377" s="501"/>
      <c r="AC377" s="501"/>
      <c r="AD377" s="660"/>
      <c r="AO377" s="30"/>
      <c r="AP377" s="30"/>
      <c r="AQ377" s="30"/>
      <c r="AR377" s="30"/>
      <c r="AS377" s="30"/>
      <c r="AT377" s="30"/>
      <c r="AU377" s="30"/>
      <c r="AV377" s="30"/>
      <c r="AW377" s="30"/>
    </row>
    <row r="378" spans="1:49">
      <c r="A378" s="1007">
        <v>2010</v>
      </c>
      <c r="B378" s="1243">
        <v>2.9805263946028592E-4</v>
      </c>
      <c r="E378" s="1012">
        <v>0.123515439</v>
      </c>
      <c r="F378" s="937"/>
      <c r="M378" s="672">
        <v>1996</v>
      </c>
      <c r="N378" s="498">
        <f t="shared" si="197"/>
        <v>0.1</v>
      </c>
      <c r="O378" s="498">
        <f t="shared" si="198"/>
        <v>14411.04221529327</v>
      </c>
      <c r="P378" s="498">
        <f t="shared" si="201"/>
        <v>40.969071515336303</v>
      </c>
      <c r="Q378" s="752">
        <f t="shared" si="202"/>
        <v>-6.0154025217462648</v>
      </c>
      <c r="AA378" s="501"/>
      <c r="AB378" s="501"/>
      <c r="AC378" s="501"/>
      <c r="AD378" s="660"/>
      <c r="AO378" s="30"/>
      <c r="AP378" s="30"/>
      <c r="AQ378" s="30"/>
      <c r="AR378" s="30"/>
      <c r="AS378" s="30"/>
      <c r="AT378" s="30"/>
      <c r="AU378" s="30"/>
      <c r="AV378" s="30"/>
      <c r="AW378" s="30"/>
    </row>
    <row r="379" spans="1:49">
      <c r="A379" s="1007">
        <v>2011</v>
      </c>
      <c r="B379" s="1243">
        <v>0</v>
      </c>
      <c r="E379" s="1012">
        <v>0.15642458100000001</v>
      </c>
      <c r="F379" s="937"/>
      <c r="M379" s="672">
        <v>1997</v>
      </c>
      <c r="N379" s="498">
        <f t="shared" si="197"/>
        <v>0.1</v>
      </c>
      <c r="O379" s="498">
        <f t="shared" si="198"/>
        <v>22870.083737193949</v>
      </c>
      <c r="P379" s="498">
        <f t="shared" si="201"/>
        <v>65.017233465356355</v>
      </c>
      <c r="Q379" s="752">
        <f t="shared" si="202"/>
        <v>-6.4772374579851242</v>
      </c>
      <c r="AA379" s="501"/>
      <c r="AB379" s="501"/>
      <c r="AC379" s="501"/>
      <c r="AD379" s="660"/>
      <c r="AO379" s="30"/>
      <c r="AP379" s="30"/>
      <c r="AQ379" s="30"/>
      <c r="AR379" s="30"/>
      <c r="AS379" s="30"/>
      <c r="AT379" s="30"/>
      <c r="AU379" s="30"/>
      <c r="AV379" s="30"/>
      <c r="AW379" s="30"/>
    </row>
    <row r="380" spans="1:49">
      <c r="A380" s="1007">
        <v>2012</v>
      </c>
      <c r="B380" s="1243">
        <v>0</v>
      </c>
      <c r="E380" s="1012">
        <v>0.24496644300000001</v>
      </c>
      <c r="F380" s="937"/>
      <c r="M380" s="672">
        <v>1998</v>
      </c>
      <c r="N380" s="498">
        <f t="shared" si="197"/>
        <v>0.01</v>
      </c>
      <c r="O380" s="498">
        <f t="shared" si="198"/>
        <v>18242.312331648471</v>
      </c>
      <c r="P380" s="498">
        <f t="shared" si="201"/>
        <v>51.860967954648267</v>
      </c>
      <c r="Q380" s="752">
        <f t="shared" si="202"/>
        <v>-8.5537366306881779</v>
      </c>
      <c r="AA380" s="501"/>
      <c r="AB380" s="501"/>
      <c r="AC380" s="501"/>
      <c r="AD380" s="660"/>
    </row>
    <row r="381" spans="1:49">
      <c r="A381" s="1007">
        <v>2013</v>
      </c>
      <c r="B381" s="1243">
        <v>0</v>
      </c>
      <c r="E381" s="1012">
        <v>0.16417910447761194</v>
      </c>
      <c r="F381" s="937"/>
      <c r="M381" s="672">
        <v>1999</v>
      </c>
      <c r="N381" s="498">
        <f t="shared" si="197"/>
        <v>186.65007593967724</v>
      </c>
      <c r="O381" s="498">
        <f t="shared" si="198"/>
        <v>13526.105538336486</v>
      </c>
      <c r="P381" s="498">
        <f t="shared" si="201"/>
        <v>38.453289973435609</v>
      </c>
      <c r="Q381" s="752">
        <f t="shared" si="202"/>
        <v>1.5797913549465377</v>
      </c>
      <c r="AA381" s="501"/>
      <c r="AB381" s="501"/>
      <c r="AC381" s="501"/>
      <c r="AD381" s="660"/>
    </row>
    <row r="382" spans="1:49" ht="13" thickBot="1">
      <c r="A382" s="1007">
        <v>2014</v>
      </c>
      <c r="B382" s="1244">
        <v>0</v>
      </c>
      <c r="E382" s="1013">
        <v>0.16417910447761194</v>
      </c>
      <c r="F382" s="937"/>
      <c r="M382" s="672">
        <v>2000</v>
      </c>
      <c r="N382" s="498">
        <f t="shared" si="197"/>
        <v>54.883286729917586</v>
      </c>
      <c r="O382" s="498">
        <f t="shared" si="198"/>
        <v>11142.033733938872</v>
      </c>
      <c r="P382" s="498">
        <f t="shared" si="201"/>
        <v>31.675625541337141</v>
      </c>
      <c r="Q382" s="752">
        <f t="shared" si="202"/>
        <v>0.54966139626574906</v>
      </c>
      <c r="AA382" s="501"/>
      <c r="AB382" s="501"/>
      <c r="AC382" s="501"/>
      <c r="AD382" s="660"/>
    </row>
    <row r="383" spans="1:49">
      <c r="A383" s="1007">
        <v>2015</v>
      </c>
      <c r="M383" s="672">
        <v>2001</v>
      </c>
      <c r="N383" s="498">
        <f t="shared" si="197"/>
        <v>13.010649884601007</v>
      </c>
      <c r="O383" s="498">
        <f t="shared" si="198"/>
        <v>7969.4829947941753</v>
      </c>
      <c r="P383" s="498">
        <f t="shared" si="201"/>
        <v>22.656398744532765</v>
      </c>
      <c r="Q383" s="752">
        <f t="shared" si="202"/>
        <v>-0.55467407333450414</v>
      </c>
      <c r="AA383" s="501"/>
      <c r="AB383" s="501"/>
      <c r="AC383" s="501"/>
      <c r="AD383" s="660"/>
    </row>
    <row r="384" spans="1:49">
      <c r="M384" s="672">
        <v>2002</v>
      </c>
      <c r="N384" s="498">
        <f t="shared" si="197"/>
        <v>24.470528570450636</v>
      </c>
      <c r="O384" s="498">
        <f t="shared" si="198"/>
        <v>10703.782244376953</v>
      </c>
      <c r="P384" s="498">
        <f t="shared" si="201"/>
        <v>30.429722826645833</v>
      </c>
      <c r="Q384" s="752">
        <f t="shared" si="202"/>
        <v>-0.2179503773362601</v>
      </c>
      <c r="AA384" s="501"/>
      <c r="AB384" s="501"/>
      <c r="AC384" s="501"/>
      <c r="AD384" s="660"/>
    </row>
    <row r="385" spans="1:30">
      <c r="M385" s="672">
        <v>2003</v>
      </c>
      <c r="N385" s="498">
        <f t="shared" si="197"/>
        <v>30.01478249611452</v>
      </c>
      <c r="O385" s="498">
        <f t="shared" si="198"/>
        <v>14013.700942791942</v>
      </c>
      <c r="P385" s="498">
        <f t="shared" si="201"/>
        <v>39.839472228490393</v>
      </c>
      <c r="Q385" s="752">
        <f t="shared" si="202"/>
        <v>-0.28316817518051618</v>
      </c>
      <c r="AA385" s="501"/>
      <c r="AB385" s="501"/>
      <c r="AC385" s="501"/>
      <c r="AD385" s="660"/>
    </row>
    <row r="386" spans="1:30">
      <c r="M386" s="672">
        <v>2004</v>
      </c>
      <c r="N386" s="498">
        <f t="shared" si="197"/>
        <v>124.19050645434554</v>
      </c>
      <c r="O386" s="498">
        <f t="shared" si="198"/>
        <v>16842.145070436134</v>
      </c>
      <c r="P386" s="498">
        <f t="shared" ref="P386:P391" si="203">alpha2*O386*EXP(-beta2*O386)</f>
        <v>47.880440259214446</v>
      </c>
      <c r="Q386" s="752">
        <f t="shared" si="202"/>
        <v>0.95310965331012065</v>
      </c>
      <c r="AA386" s="501"/>
      <c r="AB386" s="501"/>
      <c r="AC386" s="501"/>
      <c r="AD386" s="660"/>
    </row>
    <row r="387" spans="1:30">
      <c r="M387" s="672">
        <v>2005</v>
      </c>
      <c r="N387" s="498">
        <f t="shared" si="197"/>
        <v>96.3972050281062</v>
      </c>
      <c r="O387" s="498">
        <f t="shared" si="198"/>
        <v>13384.943535733828</v>
      </c>
      <c r="P387" s="498">
        <f t="shared" si="203"/>
        <v>38.051981303772628</v>
      </c>
      <c r="Q387" s="752">
        <f>LN(N387)-LN(P387)</f>
        <v>0.92952405370134805</v>
      </c>
      <c r="AA387" s="501"/>
      <c r="AB387" s="501"/>
      <c r="AC387" s="501"/>
      <c r="AD387" s="660"/>
    </row>
    <row r="388" spans="1:30">
      <c r="A388" s="502"/>
      <c r="B388" s="503" t="s">
        <v>144</v>
      </c>
      <c r="C388" s="30"/>
      <c r="D388" s="30"/>
      <c r="E388" s="173"/>
      <c r="F388" s="629"/>
      <c r="G388" s="630"/>
      <c r="M388" s="672">
        <v>2006</v>
      </c>
      <c r="N388" s="498">
        <f t="shared" ref="N388:N393" si="204">B243</f>
        <v>30.214712598410856</v>
      </c>
      <c r="O388" s="498">
        <f t="shared" si="198"/>
        <v>11556.066680501144</v>
      </c>
      <c r="P388" s="498">
        <f t="shared" si="203"/>
        <v>32.852677495248855</v>
      </c>
      <c r="Q388" s="752">
        <f t="shared" ref="Q388:Q389" si="205">LN(N388)-LN(P388)</f>
        <v>-8.3704270429994398E-2</v>
      </c>
      <c r="AA388" s="501"/>
      <c r="AB388" s="501"/>
      <c r="AC388" s="501"/>
      <c r="AD388" s="660"/>
    </row>
    <row r="389" spans="1:30">
      <c r="A389" s="644" t="s">
        <v>145</v>
      </c>
      <c r="B389" s="646">
        <f>F274</f>
        <v>0.25</v>
      </c>
      <c r="C389" s="647"/>
      <c r="D389" s="648">
        <f>F272</f>
        <v>0.25</v>
      </c>
      <c r="E389" s="649"/>
      <c r="F389" s="632"/>
      <c r="G389" s="26"/>
      <c r="M389" s="672">
        <v>2007</v>
      </c>
      <c r="N389" s="498">
        <f t="shared" si="204"/>
        <v>70.311912016854876</v>
      </c>
      <c r="O389" s="498">
        <f t="shared" ref="O389:O393" si="206">S241</f>
        <v>13640.295015701477</v>
      </c>
      <c r="P389" s="498">
        <f t="shared" si="203"/>
        <v>38.777918601578861</v>
      </c>
      <c r="Q389" s="752">
        <f t="shared" si="205"/>
        <v>0.59509025351786748</v>
      </c>
      <c r="AA389" s="661"/>
      <c r="AB389" s="661"/>
      <c r="AC389" s="661"/>
      <c r="AD389" s="660"/>
    </row>
    <row r="390" spans="1:30" ht="14">
      <c r="A390" s="645" t="s">
        <v>146</v>
      </c>
      <c r="B390" s="1009">
        <v>135.92360212397128</v>
      </c>
      <c r="C390" s="643">
        <v>1</v>
      </c>
      <c r="D390" s="643">
        <v>1</v>
      </c>
      <c r="E390" s="1009">
        <v>1.354515175179507</v>
      </c>
      <c r="M390" s="672">
        <v>2008</v>
      </c>
      <c r="N390" s="498">
        <f t="shared" si="204"/>
        <v>33.845580456232717</v>
      </c>
      <c r="O390" s="498">
        <f t="shared" si="206"/>
        <v>18363.779056655116</v>
      </c>
      <c r="P390" s="498">
        <f t="shared" si="203"/>
        <v>52.206285029512557</v>
      </c>
      <c r="Q390" s="752">
        <f t="shared" ref="Q390" si="207">LN(N390)-LN(P390)</f>
        <v>-0.43339446226355793</v>
      </c>
      <c r="V390" s="26"/>
      <c r="W390" s="26"/>
      <c r="X390" s="26"/>
      <c r="Y390" s="26"/>
      <c r="Z390" s="26"/>
      <c r="AA390" s="26"/>
      <c r="AB390" s="26"/>
      <c r="AC390" s="26"/>
      <c r="AD390" s="26"/>
    </row>
    <row r="391" spans="1:30">
      <c r="A391" s="798" t="s">
        <v>133</v>
      </c>
      <c r="B391" s="634" t="s">
        <v>188</v>
      </c>
      <c r="C391" s="26"/>
      <c r="D391" s="634" t="s">
        <v>189</v>
      </c>
      <c r="E391" s="650"/>
      <c r="M391" s="672">
        <v>2009</v>
      </c>
      <c r="N391" s="498">
        <f t="shared" si="204"/>
        <v>94.54625276121466</v>
      </c>
      <c r="O391" s="498">
        <f t="shared" si="206"/>
        <v>19469.922496942181</v>
      </c>
      <c r="P391" s="498">
        <f t="shared" si="203"/>
        <v>55.350934044782875</v>
      </c>
      <c r="Q391" s="752">
        <f>LN(N391)-LN(P391)</f>
        <v>0.53539562771134541</v>
      </c>
      <c r="Y391" s="494"/>
    </row>
    <row r="392" spans="1:30">
      <c r="A392" s="799">
        <v>1993</v>
      </c>
      <c r="B392" s="655">
        <f t="shared" ref="B392:B414" si="208">B$389+B$390*B361</f>
        <v>0.66140260493475711</v>
      </c>
      <c r="C392" s="657"/>
      <c r="D392" s="655">
        <f t="shared" ref="D392:D412" si="209">D$389+E$390*E361</f>
        <v>1.2216997815917909</v>
      </c>
      <c r="E392" s="30"/>
      <c r="M392" s="672">
        <v>2010</v>
      </c>
      <c r="N392" s="498">
        <f t="shared" si="204"/>
        <v>44.070606847376396</v>
      </c>
      <c r="O392" s="498">
        <f t="shared" si="206"/>
        <v>20506.501994459522</v>
      </c>
      <c r="P392" s="498">
        <f t="shared" ref="P392:P393" si="210">alpha2*O392*EXP(-beta2*O392)</f>
        <v>58.297820115247077</v>
      </c>
      <c r="Q392" s="752">
        <f t="shared" ref="Q392:Q393" si="211">LN(N392)-LN(P392)</f>
        <v>-0.27977165300033091</v>
      </c>
    </row>
    <row r="393" spans="1:30">
      <c r="A393" s="800">
        <v>1994</v>
      </c>
      <c r="B393" s="656">
        <f t="shared" si="208"/>
        <v>1.6619487755260174</v>
      </c>
      <c r="C393" s="657"/>
      <c r="D393" s="656">
        <f t="shared" si="209"/>
        <v>0.35119940963984825</v>
      </c>
      <c r="E393" s="30"/>
      <c r="M393" s="672">
        <v>2011</v>
      </c>
      <c r="N393" s="498">
        <f t="shared" si="204"/>
        <v>40.390927507146074</v>
      </c>
      <c r="O393" s="498">
        <f t="shared" si="206"/>
        <v>17638.924851313044</v>
      </c>
      <c r="P393" s="498">
        <f t="shared" si="210"/>
        <v>50.145601053072809</v>
      </c>
      <c r="Q393" s="752">
        <f t="shared" si="211"/>
        <v>-0.21632560167608172</v>
      </c>
    </row>
    <row r="394" spans="1:30">
      <c r="A394" s="800">
        <v>1995</v>
      </c>
      <c r="B394" s="656">
        <f t="shared" si="208"/>
        <v>0.44355443520679427</v>
      </c>
      <c r="C394" s="657"/>
      <c r="D394" s="656">
        <f t="shared" si="209"/>
        <v>0.41221738624904275</v>
      </c>
      <c r="E394" s="30"/>
    </row>
    <row r="395" spans="1:30">
      <c r="A395" s="800">
        <v>1996</v>
      </c>
      <c r="B395" s="656">
        <f t="shared" si="208"/>
        <v>0.25</v>
      </c>
      <c r="C395" s="657"/>
      <c r="D395" s="656">
        <f t="shared" si="209"/>
        <v>0.40370384966575967</v>
      </c>
      <c r="E395" s="30"/>
    </row>
    <row r="396" spans="1:30" ht="13" thickBot="1">
      <c r="A396" s="800">
        <v>1997</v>
      </c>
      <c r="B396" s="656">
        <f t="shared" si="208"/>
        <v>0.37774774635711583</v>
      </c>
      <c r="C396" s="657"/>
      <c r="D396" s="656">
        <f t="shared" si="209"/>
        <v>0.38865115966404407</v>
      </c>
      <c r="E396" s="30"/>
    </row>
    <row r="397" spans="1:30" ht="13" thickBot="1">
      <c r="A397" s="800">
        <v>1998</v>
      </c>
      <c r="B397" s="656">
        <f t="shared" si="208"/>
        <v>1.0588200393136691</v>
      </c>
      <c r="C397" s="657"/>
      <c r="D397" s="656">
        <f t="shared" si="209"/>
        <v>0.45574914053359605</v>
      </c>
      <c r="E397" s="30"/>
      <c r="P397" s="662" t="s">
        <v>317</v>
      </c>
      <c r="Q397" s="769">
        <f>SUMSQ(Q362:Q393)/(COUNT(Q362:Q392)-2)</f>
        <v>17.348167951112778</v>
      </c>
    </row>
    <row r="398" spans="1:30">
      <c r="A398" s="800">
        <v>1999</v>
      </c>
      <c r="B398" s="656">
        <f t="shared" si="208"/>
        <v>0.26430774759199699</v>
      </c>
      <c r="C398" s="657"/>
      <c r="D398" s="656">
        <f t="shared" si="209"/>
        <v>0.40196999526404226</v>
      </c>
      <c r="E398" s="30"/>
    </row>
    <row r="399" spans="1:30">
      <c r="A399" s="800">
        <v>2000</v>
      </c>
      <c r="B399" s="656">
        <f t="shared" si="208"/>
        <v>0.25</v>
      </c>
      <c r="C399" s="657"/>
      <c r="D399" s="656">
        <f t="shared" si="209"/>
        <v>0.40108053877002192</v>
      </c>
      <c r="E399" s="30"/>
    </row>
    <row r="400" spans="1:30">
      <c r="A400" s="800">
        <v>2001</v>
      </c>
      <c r="B400" s="656">
        <f t="shared" si="208"/>
        <v>0.25869911053593414</v>
      </c>
      <c r="C400" s="657"/>
      <c r="D400" s="656">
        <f t="shared" si="209"/>
        <v>0.52090303503590141</v>
      </c>
      <c r="E400" s="30"/>
    </row>
    <row r="401" spans="1:7">
      <c r="A401" s="800">
        <v>2002</v>
      </c>
      <c r="B401" s="656">
        <f t="shared" si="208"/>
        <v>0.44504343417023939</v>
      </c>
      <c r="C401" s="657"/>
      <c r="D401" s="656">
        <f t="shared" si="209"/>
        <v>0.46387081713360634</v>
      </c>
      <c r="E401" s="30"/>
    </row>
    <row r="402" spans="1:7">
      <c r="A402" s="800">
        <v>2003</v>
      </c>
      <c r="B402" s="656">
        <f t="shared" si="208"/>
        <v>0.27430743302679961</v>
      </c>
      <c r="C402" s="657"/>
      <c r="D402" s="656">
        <f t="shared" si="209"/>
        <v>0.66045914399379002</v>
      </c>
      <c r="E402" s="30"/>
      <c r="F402" s="30"/>
    </row>
    <row r="403" spans="1:7">
      <c r="A403" s="800">
        <v>2004</v>
      </c>
      <c r="B403" s="656">
        <f t="shared" si="208"/>
        <v>0.27430743302679961</v>
      </c>
      <c r="C403" s="657"/>
      <c r="D403" s="656">
        <f t="shared" si="209"/>
        <v>0.47238308846230714</v>
      </c>
      <c r="E403" s="30"/>
    </row>
    <row r="404" spans="1:7">
      <c r="A404" s="800">
        <v>2005</v>
      </c>
      <c r="B404" s="656">
        <f t="shared" si="208"/>
        <v>0.27430743302679961</v>
      </c>
      <c r="C404" s="657"/>
      <c r="D404" s="656">
        <f t="shared" si="209"/>
        <v>0.47238308781537452</v>
      </c>
      <c r="E404" s="30"/>
    </row>
    <row r="405" spans="1:7">
      <c r="A405" s="800">
        <v>2006</v>
      </c>
      <c r="B405" s="656">
        <f t="shared" si="208"/>
        <v>0.27430743302679961</v>
      </c>
      <c r="C405" s="657"/>
      <c r="D405" s="656">
        <f t="shared" si="209"/>
        <v>0.47238308781537452</v>
      </c>
      <c r="E405" s="30"/>
    </row>
    <row r="406" spans="1:7">
      <c r="A406" s="800">
        <v>2007</v>
      </c>
      <c r="B406" s="656">
        <f t="shared" si="208"/>
        <v>0.25</v>
      </c>
      <c r="C406" s="657"/>
      <c r="D406" s="656">
        <f t="shared" si="209"/>
        <v>0.65071073887243247</v>
      </c>
      <c r="E406" s="30"/>
    </row>
    <row r="407" spans="1:7">
      <c r="A407" s="800">
        <v>2008</v>
      </c>
      <c r="B407" s="656">
        <f t="shared" si="208"/>
        <v>0.25</v>
      </c>
      <c r="D407" s="656">
        <f t="shared" si="209"/>
        <v>0.48855640400705524</v>
      </c>
    </row>
    <row r="408" spans="1:7">
      <c r="A408" s="800">
        <v>2009</v>
      </c>
      <c r="B408" s="656">
        <f t="shared" si="208"/>
        <v>0.25</v>
      </c>
      <c r="D408" s="656">
        <f t="shared" si="209"/>
        <v>0.53332977986173291</v>
      </c>
    </row>
    <row r="409" spans="1:7">
      <c r="A409" s="800">
        <v>2010</v>
      </c>
      <c r="B409" s="656">
        <f t="shared" si="208"/>
        <v>0.29051238837799936</v>
      </c>
      <c r="D409" s="656">
        <f t="shared" si="209"/>
        <v>0.41730353649445873</v>
      </c>
    </row>
    <row r="410" spans="1:7">
      <c r="A410" s="800">
        <v>2011</v>
      </c>
      <c r="B410" s="656">
        <f t="shared" si="208"/>
        <v>0.25</v>
      </c>
      <c r="D410" s="656">
        <f t="shared" si="209"/>
        <v>0.46187946873559599</v>
      </c>
    </row>
    <row r="411" spans="1:7">
      <c r="A411" s="800">
        <v>2012</v>
      </c>
      <c r="B411" s="656">
        <f t="shared" si="208"/>
        <v>0.25</v>
      </c>
      <c r="D411" s="656">
        <f t="shared" si="209"/>
        <v>0.58181076445324575</v>
      </c>
    </row>
    <row r="412" spans="1:7">
      <c r="A412" s="800">
        <v>2013</v>
      </c>
      <c r="B412" s="656">
        <f t="shared" si="208"/>
        <v>0.25</v>
      </c>
      <c r="D412" s="656">
        <f t="shared" si="209"/>
        <v>0.47238308846230714</v>
      </c>
    </row>
    <row r="413" spans="1:7">
      <c r="A413" s="800">
        <v>2014</v>
      </c>
      <c r="B413" s="656">
        <f t="shared" si="208"/>
        <v>0.25</v>
      </c>
      <c r="D413" s="656">
        <f t="shared" ref="D413:D414" si="212">D$389+E$390*E382</f>
        <v>0.47238308846230714</v>
      </c>
    </row>
    <row r="414" spans="1:7">
      <c r="A414" s="800">
        <v>2015</v>
      </c>
      <c r="B414" s="656">
        <f t="shared" si="208"/>
        <v>0.25</v>
      </c>
      <c r="D414" s="656">
        <f t="shared" si="212"/>
        <v>0.25</v>
      </c>
    </row>
    <row r="416" spans="1:7">
      <c r="A416" s="502"/>
      <c r="B416" s="503" t="s">
        <v>147</v>
      </c>
      <c r="C416" s="30"/>
      <c r="D416" s="30"/>
      <c r="E416" s="30"/>
      <c r="F416" s="638" t="s">
        <v>196</v>
      </c>
      <c r="G416" s="639"/>
    </row>
    <row r="417" spans="1:7">
      <c r="A417" s="798" t="s">
        <v>133</v>
      </c>
      <c r="B417" s="634" t="s">
        <v>188</v>
      </c>
      <c r="C417" s="30"/>
      <c r="D417" s="634" t="s">
        <v>189</v>
      </c>
      <c r="E417" s="30"/>
      <c r="F417" s="770">
        <f>B361*B390</f>
        <v>0.41140260493475711</v>
      </c>
      <c r="G417" s="771">
        <v>0.8</v>
      </c>
    </row>
    <row r="418" spans="1:7">
      <c r="A418" s="799">
        <v>1993</v>
      </c>
      <c r="B418" s="655">
        <f t="shared" ref="B418:B440" si="213">EXP(-B392/2)</f>
        <v>0.71841972719487912</v>
      </c>
      <c r="C418" s="657"/>
      <c r="D418" s="655">
        <f t="shared" ref="D418:D440" si="214">EXP(-D392/2)</f>
        <v>0.54288927635141959</v>
      </c>
      <c r="E418" s="30"/>
    </row>
    <row r="419" spans="1:7">
      <c r="A419" s="800">
        <v>1994</v>
      </c>
      <c r="B419" s="656">
        <f t="shared" si="213"/>
        <v>0.43562461216512577</v>
      </c>
      <c r="C419" s="657"/>
      <c r="D419" s="656">
        <f t="shared" si="214"/>
        <v>0.83895374527118727</v>
      </c>
      <c r="E419" s="30"/>
    </row>
    <row r="420" spans="1:7">
      <c r="A420" s="800">
        <v>1995</v>
      </c>
      <c r="B420" s="656">
        <f t="shared" si="213"/>
        <v>0.80109381405599189</v>
      </c>
      <c r="C420" s="657"/>
      <c r="D420" s="656">
        <f t="shared" si="214"/>
        <v>0.81374462303023798</v>
      </c>
      <c r="E420" s="30"/>
    </row>
    <row r="421" spans="1:7">
      <c r="A421" s="800">
        <v>1996</v>
      </c>
      <c r="B421" s="656">
        <f t="shared" si="213"/>
        <v>0.88249690258459546</v>
      </c>
      <c r="C421" s="657"/>
      <c r="D421" s="656">
        <f t="shared" si="214"/>
        <v>0.8172159283686028</v>
      </c>
      <c r="E421" s="30"/>
    </row>
    <row r="422" spans="1:7">
      <c r="A422" s="800">
        <v>1997</v>
      </c>
      <c r="B422" s="656">
        <f t="shared" si="213"/>
        <v>0.82789091936013604</v>
      </c>
      <c r="C422" s="657"/>
      <c r="D422" s="656">
        <f t="shared" si="214"/>
        <v>0.82338978151651021</v>
      </c>
      <c r="E422" s="30"/>
    </row>
    <row r="423" spans="1:7">
      <c r="A423" s="800">
        <v>1998</v>
      </c>
      <c r="B423" s="656">
        <f t="shared" si="213"/>
        <v>0.58895233750037246</v>
      </c>
      <c r="C423" s="657"/>
      <c r="D423" s="656">
        <f t="shared" si="214"/>
        <v>0.79622412375178175</v>
      </c>
      <c r="E423" s="30"/>
    </row>
    <row r="424" spans="1:7">
      <c r="A424" s="800">
        <v>1999</v>
      </c>
      <c r="B424" s="656">
        <f t="shared" si="213"/>
        <v>0.87620615953796566</v>
      </c>
      <c r="C424" s="657"/>
      <c r="D424" s="656">
        <f t="shared" si="214"/>
        <v>0.81792470226917668</v>
      </c>
      <c r="E424" s="30"/>
    </row>
    <row r="425" spans="1:7">
      <c r="A425" s="800">
        <v>2000</v>
      </c>
      <c r="B425" s="656">
        <f t="shared" si="213"/>
        <v>0.88249690258459546</v>
      </c>
      <c r="C425" s="657"/>
      <c r="D425" s="656">
        <f t="shared" si="214"/>
        <v>0.81828853738608343</v>
      </c>
      <c r="E425" s="30"/>
    </row>
    <row r="426" spans="1:7">
      <c r="A426" s="800">
        <v>2001</v>
      </c>
      <c r="B426" s="656">
        <f t="shared" si="213"/>
        <v>0.87866676925968878</v>
      </c>
      <c r="C426" s="657"/>
      <c r="D426" s="656">
        <f t="shared" si="214"/>
        <v>0.77070352108990337</v>
      </c>
    </row>
    <row r="427" spans="1:7">
      <c r="A427" s="800">
        <v>2002</v>
      </c>
      <c r="B427" s="656">
        <f t="shared" si="213"/>
        <v>0.80049762208646036</v>
      </c>
      <c r="C427" s="657"/>
      <c r="D427" s="656">
        <f t="shared" si="214"/>
        <v>0.7929973424873783</v>
      </c>
      <c r="F427" s="30"/>
    </row>
    <row r="428" spans="1:7">
      <c r="A428" s="800">
        <v>2003</v>
      </c>
      <c r="B428" s="656">
        <f t="shared" si="213"/>
        <v>0.87183620021042252</v>
      </c>
      <c r="C428" s="657"/>
      <c r="D428" s="656">
        <f t="shared" si="214"/>
        <v>0.7187587076182046</v>
      </c>
      <c r="E428" s="30"/>
    </row>
    <row r="429" spans="1:7">
      <c r="A429" s="800">
        <v>2004</v>
      </c>
      <c r="B429" s="656">
        <f t="shared" si="213"/>
        <v>0.87183620021042252</v>
      </c>
      <c r="C429" s="657"/>
      <c r="D429" s="656">
        <f t="shared" si="214"/>
        <v>0.78962941048811697</v>
      </c>
    </row>
    <row r="430" spans="1:7">
      <c r="A430" s="800">
        <v>2005</v>
      </c>
      <c r="B430" s="656">
        <f t="shared" si="213"/>
        <v>0.87183620021042252</v>
      </c>
      <c r="C430" s="657"/>
      <c r="D430" s="656">
        <f t="shared" si="214"/>
        <v>0.78962941074353543</v>
      </c>
    </row>
    <row r="431" spans="1:7">
      <c r="A431" s="800">
        <v>2006</v>
      </c>
      <c r="B431" s="656">
        <f t="shared" si="213"/>
        <v>0.87183620021042252</v>
      </c>
      <c r="C431" s="657"/>
      <c r="D431" s="656">
        <f t="shared" si="214"/>
        <v>0.78962941074353543</v>
      </c>
    </row>
    <row r="432" spans="1:7">
      <c r="A432" s="800">
        <v>2007</v>
      </c>
      <c r="B432" s="656">
        <f t="shared" si="213"/>
        <v>0.88249690258459546</v>
      </c>
      <c r="C432" s="657"/>
      <c r="D432" s="656">
        <f t="shared" si="214"/>
        <v>0.72227063512141731</v>
      </c>
    </row>
    <row r="433" spans="1:4">
      <c r="A433" s="800">
        <v>2008</v>
      </c>
      <c r="B433" s="656">
        <f t="shared" si="213"/>
        <v>0.88249690258459546</v>
      </c>
      <c r="C433" s="657"/>
      <c r="D433" s="656">
        <f t="shared" si="214"/>
        <v>0.78326969675000346</v>
      </c>
    </row>
    <row r="434" spans="1:4">
      <c r="A434" s="800">
        <v>2009</v>
      </c>
      <c r="B434" s="656">
        <f t="shared" si="213"/>
        <v>0.88249690258459546</v>
      </c>
      <c r="C434" s="657"/>
      <c r="D434" s="656">
        <f t="shared" si="214"/>
        <v>0.76592969921815679</v>
      </c>
    </row>
    <row r="435" spans="1:4">
      <c r="A435" s="800">
        <v>2010</v>
      </c>
      <c r="B435" s="656">
        <f t="shared" si="213"/>
        <v>0.86480070781153617</v>
      </c>
      <c r="C435" s="657"/>
      <c r="D435" s="656">
        <f t="shared" si="214"/>
        <v>0.81167783843128549</v>
      </c>
    </row>
    <row r="436" spans="1:4">
      <c r="A436" s="800">
        <v>2011</v>
      </c>
      <c r="B436" s="656">
        <f t="shared" si="213"/>
        <v>0.88249690258459546</v>
      </c>
      <c r="C436" s="657"/>
      <c r="D436" s="656">
        <f t="shared" si="214"/>
        <v>0.7937873026874056</v>
      </c>
    </row>
    <row r="437" spans="1:4">
      <c r="A437" s="800">
        <v>2012</v>
      </c>
      <c r="B437" s="656">
        <f t="shared" si="213"/>
        <v>0.88249690258459546</v>
      </c>
      <c r="C437" s="657"/>
      <c r="D437" s="656">
        <f t="shared" si="214"/>
        <v>0.74758640963329082</v>
      </c>
    </row>
    <row r="438" spans="1:4">
      <c r="A438" s="800">
        <v>2013</v>
      </c>
      <c r="B438" s="656">
        <f t="shared" si="213"/>
        <v>0.88249690258459546</v>
      </c>
      <c r="C438" s="657"/>
      <c r="D438" s="656">
        <f t="shared" si="214"/>
        <v>0.78962941048811697</v>
      </c>
    </row>
    <row r="439" spans="1:4">
      <c r="A439" s="800">
        <v>2014</v>
      </c>
      <c r="B439" s="656">
        <f t="shared" si="213"/>
        <v>0.88249690258459546</v>
      </c>
      <c r="C439" s="657"/>
      <c r="D439" s="656">
        <f t="shared" si="214"/>
        <v>0.78962941048811697</v>
      </c>
    </row>
    <row r="440" spans="1:4">
      <c r="A440" s="800">
        <v>2015</v>
      </c>
      <c r="B440" s="656">
        <f t="shared" si="213"/>
        <v>0.88249690258459546</v>
      </c>
      <c r="D440" s="656">
        <f t="shared" si="214"/>
        <v>0.88249690258459546</v>
      </c>
    </row>
    <row r="441" spans="1:4" ht="13">
      <c r="A441" s="28"/>
      <c r="B441" s="505"/>
    </row>
    <row r="442" spans="1:4" ht="13">
      <c r="A442" s="28"/>
      <c r="B442" s="505"/>
    </row>
    <row r="443" spans="1:4" ht="13">
      <c r="A443" s="28"/>
      <c r="B443" s="19"/>
    </row>
    <row r="444" spans="1:4" ht="13">
      <c r="A444" s="28"/>
      <c r="B444" s="19"/>
    </row>
    <row r="445" spans="1:4" ht="13">
      <c r="A445" s="28"/>
      <c r="B445" s="19"/>
    </row>
    <row r="446" spans="1:4" ht="13">
      <c r="A446" s="28"/>
      <c r="B446" s="19"/>
    </row>
    <row r="447" spans="1:4" ht="13">
      <c r="A447" s="28"/>
      <c r="B447" s="19"/>
    </row>
    <row r="448" spans="1:4" ht="13">
      <c r="A448" s="28"/>
      <c r="B448" s="505"/>
    </row>
    <row r="449" spans="1:2" ht="13">
      <c r="A449" s="28"/>
      <c r="B449" s="505"/>
    </row>
    <row r="450" spans="1:2" ht="13">
      <c r="A450" s="28"/>
      <c r="B450" s="505"/>
    </row>
    <row r="451" spans="1:2" ht="13">
      <c r="A451" s="28"/>
      <c r="B451" s="505"/>
    </row>
    <row r="452" spans="1:2" ht="13">
      <c r="A452" s="28"/>
      <c r="B452" s="505"/>
    </row>
    <row r="453" spans="1:2" ht="13">
      <c r="A453" s="28"/>
      <c r="B453" s="505"/>
    </row>
    <row r="454" spans="1:2" ht="13">
      <c r="A454" s="28"/>
      <c r="B454" s="505"/>
    </row>
    <row r="455" spans="1:2" ht="13">
      <c r="A455" s="28"/>
      <c r="B455" s="505"/>
    </row>
    <row r="456" spans="1:2" ht="13">
      <c r="A456" s="28"/>
      <c r="B456" s="505"/>
    </row>
    <row r="457" spans="1:2" ht="13">
      <c r="A457" s="28"/>
      <c r="B457" s="505"/>
    </row>
    <row r="458" spans="1:2" ht="13">
      <c r="A458" s="28"/>
      <c r="B458" s="505"/>
    </row>
    <row r="459" spans="1:2" ht="13">
      <c r="A459" s="28"/>
      <c r="B459" s="505"/>
    </row>
    <row r="460" spans="1:2" ht="13">
      <c r="A460" s="28"/>
      <c r="B460" s="505"/>
    </row>
    <row r="461" spans="1:2" ht="13">
      <c r="A461" s="28"/>
      <c r="B461" s="505"/>
    </row>
    <row r="462" spans="1:2" ht="13">
      <c r="A462" s="28"/>
      <c r="B462" s="505"/>
    </row>
    <row r="463" spans="1:2" ht="13">
      <c r="A463" s="28"/>
      <c r="B463" s="505"/>
    </row>
    <row r="464" spans="1:2" ht="13">
      <c r="A464" s="28"/>
      <c r="B464" s="505"/>
    </row>
    <row r="465" spans="1:2" ht="13">
      <c r="A465" s="28"/>
      <c r="B465" s="505"/>
    </row>
    <row r="466" spans="1:2" ht="13">
      <c r="A466" s="28"/>
      <c r="B466" s="505"/>
    </row>
    <row r="467" spans="1:2" ht="13">
      <c r="A467" s="28"/>
      <c r="B467" s="505"/>
    </row>
    <row r="468" spans="1:2" ht="13">
      <c r="A468" s="28"/>
      <c r="B468" s="505"/>
    </row>
    <row r="469" spans="1:2" ht="13">
      <c r="A469" s="28"/>
      <c r="B469" s="505"/>
    </row>
    <row r="470" spans="1:2" ht="13">
      <c r="A470" s="28"/>
      <c r="B470" s="505"/>
    </row>
    <row r="471" spans="1:2" ht="13">
      <c r="A471" s="28"/>
      <c r="B471" s="505"/>
    </row>
    <row r="472" spans="1:2" ht="13">
      <c r="A472" s="28"/>
      <c r="B472" s="505"/>
    </row>
    <row r="473" spans="1:2" ht="13">
      <c r="A473" s="28"/>
      <c r="B473" s="506"/>
    </row>
    <row r="474" spans="1:2" ht="13">
      <c r="A474" s="28"/>
      <c r="B474" s="506"/>
    </row>
    <row r="475" spans="1:2" ht="13">
      <c r="A475" s="28"/>
      <c r="B475" s="506"/>
    </row>
    <row r="476" spans="1:2" ht="13">
      <c r="A476" s="28"/>
      <c r="B476" s="506"/>
    </row>
    <row r="477" spans="1:2" ht="13">
      <c r="A477" s="28"/>
      <c r="B477" s="506"/>
    </row>
    <row r="478" spans="1:2" ht="13">
      <c r="A478" s="28"/>
      <c r="B478" s="506"/>
    </row>
    <row r="479" spans="1:2" ht="13">
      <c r="A479" s="28"/>
      <c r="B479" s="506"/>
    </row>
    <row r="480" spans="1:2" ht="13">
      <c r="A480" s="28"/>
      <c r="B480" s="506"/>
    </row>
    <row r="481" spans="1:2" ht="13">
      <c r="A481" s="28"/>
      <c r="B481" s="506"/>
    </row>
    <row r="482" spans="1:2" ht="13">
      <c r="A482" s="28"/>
      <c r="B482" s="506"/>
    </row>
    <row r="483" spans="1:2" ht="13">
      <c r="A483" s="28"/>
      <c r="B483" s="506"/>
    </row>
    <row r="484" spans="1:2" ht="13">
      <c r="A484" s="28"/>
      <c r="B484" s="506"/>
    </row>
    <row r="485" spans="1:2" ht="13">
      <c r="A485" s="28"/>
      <c r="B485" s="506"/>
    </row>
    <row r="486" spans="1:2" ht="13">
      <c r="A486" s="28"/>
      <c r="B486" s="506"/>
    </row>
    <row r="487" spans="1:2" ht="13">
      <c r="A487" s="28"/>
      <c r="B487" s="507"/>
    </row>
  </sheetData>
  <scenarios current="0">
    <scenario name="1_1_0.5_1" count="28" user="Mark Willette" comment="Created by Mark Willette on 9/13/99">
      <inputCells r="L267" val="0.448206644036977" numFmtId="165"/>
      <inputCells r="M267" val="0.973190753669181" numFmtId="165"/>
      <inputCells r="N267" val="1.28593779759838" numFmtId="165"/>
      <inputCells r="L268" val="1.50488811172813" numFmtId="165"/>
      <inputCells r="L269" val="1.35845245433998" numFmtId="165"/>
      <inputCells r="L270" val="1.09796678252744" numFmtId="165"/>
      <inputCells r="L271" val="0.252261703828571" numFmtId="165"/>
      <inputCells r="L272" val="0.588025366906109" numFmtId="165"/>
      <inputCells r="L273" val="0.574099927714173" numFmtId="165"/>
      <inputCells r="L274" val="1.15594859020327" numFmtId="165"/>
      <inputCells r="L275" val="0.567125480183117" numFmtId="165"/>
      <inputCells r="L276" val="0.652192301450236" numFmtId="165"/>
      <inputCells r="L277" val="0.0816047651442014" numFmtId="165"/>
      <inputCells r="L278" val="8.85447866377833" numFmtId="165"/>
      <inputCells r="L279" val="7.06660847357846" numFmtId="165"/>
      <inputCells r="L280" val="1.72322615917854" numFmtId="165"/>
      <inputCells r="L281" val="0.898175769652707" numFmtId="165"/>
      <inputCells r="L282" val="0.921707713079503" numFmtId="165"/>
      <inputCells r="L283" val="0.356507180068091" numFmtId="165"/>
      <inputCells r="L284" val="1.14136175569579" numFmtId="165"/>
      <inputCells r="L285" val="1.28706086407544" numFmtId="165"/>
      <inputCells r="O272" val="1.22140275816017" numFmtId="165"/>
      <inputCells r="O273" val="0.412713733023729" numFmtId="165"/>
      <inputCells r="M309" val="0.603115167419862" numFmtId="165"/>
      <inputCells r="N309" val="0.968362422274528" numFmtId="165"/>
      <inputCells r="M310" val="1.66666666666667" numFmtId="165"/>
      <inputCells r="N310" val="0.556181860611425" numFmtId="165"/>
      <inputCells r="D390" val="1.32149445050346" numFmtId="2"/>
    </scenario>
  </scenarios>
  <phoneticPr fontId="49" type="noConversion"/>
  <conditionalFormatting sqref="Z191:Z208">
    <cfRule type="cellIs" dxfId="5" priority="1" operator="greaterThan">
      <formula>22000</formula>
    </cfRule>
  </conditionalFormatting>
  <hyperlinks>
    <hyperlink ref="O259" location="SolverModel" display="Current solver model (check before loading!!)"/>
  </hyperlinks>
  <printOptions horizontalCentered="1" headings="1"/>
  <pageMargins left="0.25" right="0.25" top="0.5" bottom="0.25" header="0.5" footer="0.5"/>
  <pageSetup scale="35" fitToHeight="2" orientation="landscape" horizontalDpi="4294967292" verticalDpi="4294967292"/>
  <headerFooter alignWithMargins="0">
    <oddFooter>&amp;R&amp;7&amp;I&amp;f--&amp;d--&amp;t--Page &amp;p</oddFooter>
  </headerFooter>
  <rowBreaks count="3" manualBreakCount="3">
    <brk id="127" max="33" man="1"/>
    <brk id="249" max="33" man="1"/>
    <brk id="355" max="33" man="1"/>
  </rowBreak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XFB3498"/>
  <sheetViews>
    <sheetView topLeftCell="CW1" workbookViewId="0">
      <selection activeCell="DE2" sqref="DE2"/>
    </sheetView>
  </sheetViews>
  <sheetFormatPr baseColWidth="10" defaultColWidth="9.42578125" defaultRowHeight="12" outlineLevelRow="1" x14ac:dyDescent="0"/>
  <cols>
    <col min="1" max="1" width="7.42578125" style="25" customWidth="1"/>
    <col min="2" max="2" width="12.7109375" style="25" customWidth="1"/>
    <col min="3" max="3" width="9" style="25" customWidth="1"/>
    <col min="4" max="5" width="8.7109375" style="25" customWidth="1"/>
    <col min="6" max="6" width="7.7109375" style="25" customWidth="1"/>
    <col min="7" max="8" width="8.28515625" style="25" customWidth="1"/>
    <col min="9" max="9" width="10.85546875" style="25" customWidth="1"/>
    <col min="10" max="10" width="2.5703125" style="124" customWidth="1"/>
    <col min="11" max="11" width="8.42578125" style="25" customWidth="1"/>
    <col min="12" max="12" width="11.140625" style="25" customWidth="1"/>
    <col min="13" max="13" width="9.42578125" style="25" customWidth="1"/>
    <col min="14" max="20" width="7.7109375" style="25" customWidth="1"/>
    <col min="21" max="21" width="2.140625" style="124" customWidth="1"/>
    <col min="22" max="22" width="6.42578125" style="25" customWidth="1"/>
    <col min="23" max="23" width="12.85546875" style="25" customWidth="1"/>
    <col min="24" max="24" width="10.28515625" style="25" customWidth="1"/>
    <col min="25" max="27" width="8.7109375" style="25" customWidth="1"/>
    <col min="28" max="28" width="8.28515625" style="25" customWidth="1"/>
    <col min="29" max="29" width="7.85546875" style="25" customWidth="1"/>
    <col min="30" max="30" width="7.7109375" style="25" customWidth="1"/>
    <col min="31" max="31" width="11" style="25" customWidth="1"/>
    <col min="32" max="32" width="7.5703125" style="25" customWidth="1"/>
    <col min="33" max="33" width="23.5703125" style="25" customWidth="1"/>
    <col min="34" max="34" width="9.7109375" style="25" customWidth="1"/>
    <col min="35" max="35" width="9.140625" style="25" customWidth="1"/>
    <col min="36" max="36" width="11" style="25" customWidth="1"/>
    <col min="37" max="39" width="9.140625" style="25" customWidth="1"/>
    <col min="40" max="40" width="11.5703125" style="25" customWidth="1"/>
    <col min="41" max="43" width="9.140625" style="25" customWidth="1"/>
    <col min="44" max="44" width="13" style="25" customWidth="1"/>
    <col min="45" max="45" width="9.7109375" style="25" bestFit="1" customWidth="1"/>
    <col min="46" max="58" width="9.140625" style="25" customWidth="1"/>
    <col min="59" max="65" width="9.7109375" style="25" bestFit="1" customWidth="1"/>
    <col min="66" max="71" width="11.7109375" style="25" bestFit="1" customWidth="1"/>
    <col min="72" max="72" width="9.5703125" style="25" customWidth="1"/>
    <col min="73" max="93" width="9.7109375" style="25" bestFit="1" customWidth="1"/>
    <col min="94" max="94" width="12.7109375" style="25" customWidth="1"/>
    <col min="95" max="95" width="18.7109375" style="25" customWidth="1"/>
    <col min="96" max="96" width="16.28515625" style="25" customWidth="1"/>
    <col min="97" max="97" width="8" style="25" customWidth="1"/>
    <col min="98" max="98" width="10.42578125" style="25" customWidth="1"/>
    <col min="99" max="120" width="9.42578125" style="25"/>
    <col min="121" max="121" width="15.140625" style="25" customWidth="1"/>
    <col min="122" max="122" width="29.42578125" style="25" customWidth="1"/>
    <col min="123" max="123" width="30.7109375" style="25" customWidth="1"/>
    <col min="124" max="124" width="12.7109375" style="25" customWidth="1"/>
    <col min="125" max="16384" width="9.42578125" style="25"/>
  </cols>
  <sheetData>
    <row r="1" spans="1:123" s="23" customFormat="1" ht="17">
      <c r="A1" s="22" t="s">
        <v>420</v>
      </c>
      <c r="J1" s="24"/>
      <c r="L1" s="25"/>
      <c r="M1" s="25"/>
      <c r="N1" s="25"/>
      <c r="O1" s="25"/>
      <c r="P1" s="25"/>
      <c r="Q1" s="25"/>
      <c r="R1" s="25"/>
      <c r="S1" s="25"/>
      <c r="T1" s="25"/>
      <c r="U1" s="25"/>
      <c r="V1" s="25"/>
      <c r="Y1" s="668" t="str">
        <f ca="1">CELL("filename",A1)</f>
        <v>NWCLM04072996:Users:eric.ward:Documents:NCEAS-covariation:data:herring:[PWS_ASA_2014_FINAL.xlsm]ASA (Boot)</v>
      </c>
      <c r="BF1" s="23" t="s">
        <v>489</v>
      </c>
      <c r="BG1" s="1105">
        <f>COUNT(BG$9:BG$3008)</f>
        <v>3000</v>
      </c>
      <c r="BH1" s="1105">
        <f t="shared" ref="BH1:CP1" si="0">COUNT(BH$9:BH$3008)</f>
        <v>3000</v>
      </c>
      <c r="BI1" s="1105">
        <f t="shared" si="0"/>
        <v>3000</v>
      </c>
      <c r="BJ1" s="1105">
        <f t="shared" si="0"/>
        <v>3000</v>
      </c>
      <c r="BK1" s="1105">
        <f t="shared" si="0"/>
        <v>3000</v>
      </c>
      <c r="BL1" s="1105">
        <f t="shared" si="0"/>
        <v>3000</v>
      </c>
      <c r="BM1" s="1105">
        <f t="shared" si="0"/>
        <v>3000</v>
      </c>
      <c r="BN1" s="1105">
        <f t="shared" si="0"/>
        <v>3000</v>
      </c>
      <c r="BO1" s="1105">
        <f t="shared" si="0"/>
        <v>3000</v>
      </c>
      <c r="BP1" s="1105">
        <f t="shared" si="0"/>
        <v>3000</v>
      </c>
      <c r="BQ1" s="1105">
        <f t="shared" si="0"/>
        <v>3000</v>
      </c>
      <c r="BR1" s="1105">
        <f t="shared" si="0"/>
        <v>3000</v>
      </c>
      <c r="BS1" s="1105">
        <f t="shared" si="0"/>
        <v>3000</v>
      </c>
      <c r="BT1" s="1105">
        <f t="shared" si="0"/>
        <v>3000</v>
      </c>
      <c r="BU1" s="1105">
        <f t="shared" si="0"/>
        <v>3000</v>
      </c>
      <c r="BV1" s="1105">
        <f t="shared" si="0"/>
        <v>3000</v>
      </c>
      <c r="BW1" s="1105">
        <f t="shared" si="0"/>
        <v>3000</v>
      </c>
      <c r="BX1" s="1105">
        <f t="shared" si="0"/>
        <v>3000</v>
      </c>
      <c r="BY1" s="1105">
        <f t="shared" si="0"/>
        <v>3000</v>
      </c>
      <c r="BZ1" s="1105">
        <f t="shared" si="0"/>
        <v>3000</v>
      </c>
      <c r="CA1" s="1105">
        <f t="shared" si="0"/>
        <v>3000</v>
      </c>
      <c r="CB1" s="1105">
        <f t="shared" si="0"/>
        <v>3000</v>
      </c>
      <c r="CC1" s="1105">
        <f t="shared" si="0"/>
        <v>3000</v>
      </c>
      <c r="CD1" s="1105">
        <f t="shared" si="0"/>
        <v>3000</v>
      </c>
      <c r="CE1" s="1105">
        <f t="shared" si="0"/>
        <v>3000</v>
      </c>
      <c r="CF1" s="1105">
        <f t="shared" si="0"/>
        <v>3000</v>
      </c>
      <c r="CG1" s="1105">
        <f t="shared" si="0"/>
        <v>3000</v>
      </c>
      <c r="CH1" s="1105">
        <f t="shared" si="0"/>
        <v>3000</v>
      </c>
      <c r="CI1" s="1105">
        <f t="shared" si="0"/>
        <v>3000</v>
      </c>
      <c r="CJ1" s="1105">
        <f t="shared" si="0"/>
        <v>3000</v>
      </c>
      <c r="CK1" s="1105">
        <f t="shared" si="0"/>
        <v>3000</v>
      </c>
      <c r="CL1" s="1105">
        <f t="shared" si="0"/>
        <v>3000</v>
      </c>
      <c r="CM1" s="1105">
        <f t="shared" si="0"/>
        <v>3000</v>
      </c>
      <c r="CN1" s="1105">
        <f t="shared" si="0"/>
        <v>3000</v>
      </c>
      <c r="CO1" s="1105">
        <f t="shared" si="0"/>
        <v>3000</v>
      </c>
      <c r="CP1" s="1105">
        <f t="shared" si="0"/>
        <v>3000</v>
      </c>
      <c r="CQ1" s="1105"/>
    </row>
    <row r="2" spans="1:123" s="23" customFormat="1" ht="13">
      <c r="B2" s="736">
        <f ca="1">NOW()</f>
        <v>42284.847934259262</v>
      </c>
      <c r="C2" s="737">
        <f ca="1">NOW()</f>
        <v>42284.847934259262</v>
      </c>
      <c r="H2" s="25"/>
      <c r="I2" s="25"/>
      <c r="J2" s="26"/>
      <c r="K2" s="27"/>
      <c r="L2" s="28"/>
      <c r="N2" s="28"/>
      <c r="O2" s="23" t="s">
        <v>9</v>
      </c>
      <c r="Q2" s="23" t="s">
        <v>10</v>
      </c>
      <c r="U2" s="25"/>
      <c r="V2" s="29">
        <v>0.75</v>
      </c>
      <c r="BE2" s="1127" t="s">
        <v>344</v>
      </c>
      <c r="BF2" s="23" t="s">
        <v>488</v>
      </c>
      <c r="BG2" s="1105">
        <f>AVERAGE(BG$9:BG$3008)</f>
        <v>58258.019156539929</v>
      </c>
      <c r="BH2" s="1105">
        <f t="shared" ref="BH2:CP2" si="1">AVERAGE(BH$9:BH$3008)</f>
        <v>60658.501255504139</v>
      </c>
      <c r="BI2" s="1105">
        <f t="shared" si="1"/>
        <v>54436.329151886704</v>
      </c>
      <c r="BJ2" s="1105">
        <f t="shared" si="1"/>
        <v>61398.638790703422</v>
      </c>
      <c r="BK2" s="1105">
        <f t="shared" si="1"/>
        <v>74461.65426653609</v>
      </c>
      <c r="BL2" s="1105">
        <f t="shared" si="1"/>
        <v>96355.223705191835</v>
      </c>
      <c r="BM2" s="1105">
        <f t="shared" si="1"/>
        <v>84054.562503287147</v>
      </c>
      <c r="BN2" s="1105">
        <f t="shared" si="1"/>
        <v>90409.031374395941</v>
      </c>
      <c r="BO2" s="1105">
        <f t="shared" si="1"/>
        <v>116956.05888324171</v>
      </c>
      <c r="BP2" s="1105">
        <f t="shared" si="1"/>
        <v>113772.8825445291</v>
      </c>
      <c r="BQ2" s="1105">
        <f t="shared" si="1"/>
        <v>88426.083333238174</v>
      </c>
      <c r="BR2" s="1105">
        <f t="shared" si="1"/>
        <v>69617.247374398328</v>
      </c>
      <c r="BS2" s="1105">
        <f t="shared" si="1"/>
        <v>73920.371233425481</v>
      </c>
      <c r="BT2" s="1105">
        <f t="shared" si="1"/>
        <v>32939.968050083364</v>
      </c>
      <c r="BU2" s="1105">
        <f t="shared" si="1"/>
        <v>15344.070966640415</v>
      </c>
      <c r="BV2" s="1105">
        <f t="shared" si="1"/>
        <v>13965.434936900636</v>
      </c>
      <c r="BW2" s="1105">
        <f t="shared" si="1"/>
        <v>18874.459514629714</v>
      </c>
      <c r="BX2" s="1105">
        <f t="shared" si="1"/>
        <v>25177.756573362367</v>
      </c>
      <c r="BY2" s="1105">
        <f t="shared" si="1"/>
        <v>22279.771492805641</v>
      </c>
      <c r="BZ2" s="1105">
        <f t="shared" si="1"/>
        <v>18156.690744046187</v>
      </c>
      <c r="CA2" s="1105">
        <f t="shared" si="1"/>
        <v>12357.046741814815</v>
      </c>
      <c r="CB2" s="1105">
        <f t="shared" si="1"/>
        <v>7833.6629138540538</v>
      </c>
      <c r="CC2" s="1105">
        <f t="shared" si="1"/>
        <v>9819.081691901436</v>
      </c>
      <c r="CD2" s="1105">
        <f t="shared" si="1"/>
        <v>13210.284533539832</v>
      </c>
      <c r="CE2" s="1105">
        <f t="shared" si="1"/>
        <v>20545.443584850567</v>
      </c>
      <c r="CF2" s="1105">
        <f t="shared" si="1"/>
        <v>15296.458201712489</v>
      </c>
      <c r="CG2" s="1105">
        <f t="shared" si="1"/>
        <v>11972.8797419316</v>
      </c>
      <c r="CH2" s="1105">
        <f t="shared" si="1"/>
        <v>13797.583197077136</v>
      </c>
      <c r="CI2" s="1105">
        <f t="shared" si="1"/>
        <v>18881.467141369965</v>
      </c>
      <c r="CJ2" s="1105">
        <f t="shared" si="1"/>
        <v>21266.384850592185</v>
      </c>
      <c r="CK2" s="1105">
        <f t="shared" si="1"/>
        <v>21691.192179886846</v>
      </c>
      <c r="CL2" s="1105">
        <f t="shared" si="1"/>
        <v>17739.307744058635</v>
      </c>
      <c r="CM2" s="1105">
        <f t="shared" si="1"/>
        <v>21040.77295918647</v>
      </c>
      <c r="CN2" s="1105">
        <f t="shared" si="1"/>
        <v>19369.052837801108</v>
      </c>
      <c r="CO2" s="1105">
        <f t="shared" si="1"/>
        <v>21621.542648045659</v>
      </c>
      <c r="CP2" s="1105">
        <f t="shared" si="1"/>
        <v>20485.055224777854</v>
      </c>
      <c r="CQ2" s="1105"/>
    </row>
    <row r="3" spans="1:123" s="23" customFormat="1" ht="18.75" customHeight="1" thickBot="1">
      <c r="H3" s="25"/>
      <c r="I3" s="25"/>
      <c r="J3" s="30"/>
      <c r="K3" s="27"/>
      <c r="L3" s="25"/>
      <c r="M3" s="25"/>
      <c r="N3" s="27"/>
      <c r="O3" s="27"/>
      <c r="P3" s="27"/>
      <c r="U3" s="25"/>
      <c r="BE3" s="1127" t="s">
        <v>344</v>
      </c>
      <c r="BF3" s="23" t="s">
        <v>375</v>
      </c>
      <c r="BG3" s="1101">
        <f>MEDIAN(BG9:BG3008)</f>
        <v>57893.607637905523</v>
      </c>
      <c r="BH3" s="1101">
        <f t="shared" ref="BH3:CO3" si="2">MEDIAN(BH9:BH3008)</f>
        <v>59727.222531819454</v>
      </c>
      <c r="BI3" s="1101">
        <f t="shared" si="2"/>
        <v>53381.784376014519</v>
      </c>
      <c r="BJ3" s="1101">
        <f t="shared" si="2"/>
        <v>60430.209756409226</v>
      </c>
      <c r="BK3" s="1101">
        <f t="shared" si="2"/>
        <v>73064.558817896686</v>
      </c>
      <c r="BL3" s="1101">
        <f t="shared" si="2"/>
        <v>94918.756681144921</v>
      </c>
      <c r="BM3" s="1101">
        <f t="shared" si="2"/>
        <v>82694.623288460687</v>
      </c>
      <c r="BN3" s="1101">
        <f t="shared" si="2"/>
        <v>89580.83543827798</v>
      </c>
      <c r="BO3" s="1101">
        <f t="shared" si="2"/>
        <v>116334.73723784974</v>
      </c>
      <c r="BP3" s="1101">
        <f t="shared" si="2"/>
        <v>112778.95852398218</v>
      </c>
      <c r="BQ3" s="1101">
        <f t="shared" si="2"/>
        <v>87521.945740952186</v>
      </c>
      <c r="BR3" s="1101">
        <f t="shared" si="2"/>
        <v>68496.499811640912</v>
      </c>
      <c r="BS3" s="1101">
        <f t="shared" si="2"/>
        <v>72537.461457181053</v>
      </c>
      <c r="BT3" s="1101">
        <f t="shared" si="2"/>
        <v>32106.226129433384</v>
      </c>
      <c r="BU3" s="1101">
        <f t="shared" si="2"/>
        <v>14959.249224180687</v>
      </c>
      <c r="BV3" s="1101">
        <f t="shared" si="2"/>
        <v>13750.778035621875</v>
      </c>
      <c r="BW3" s="1101">
        <f t="shared" si="2"/>
        <v>18537.185143602175</v>
      </c>
      <c r="BX3" s="1101">
        <f t="shared" si="2"/>
        <v>25020.607944844829</v>
      </c>
      <c r="BY3" s="1101">
        <f t="shared" si="2"/>
        <v>22069.729948251668</v>
      </c>
      <c r="BZ3" s="1101">
        <f t="shared" si="2"/>
        <v>17937.288942106759</v>
      </c>
      <c r="CA3" s="1101">
        <f t="shared" si="2"/>
        <v>12297.178754805351</v>
      </c>
      <c r="CB3" s="1101">
        <f t="shared" si="2"/>
        <v>7709.755588161026</v>
      </c>
      <c r="CC3" s="1101">
        <f t="shared" si="2"/>
        <v>9673.6859319910254</v>
      </c>
      <c r="CD3" s="1101">
        <f t="shared" si="2"/>
        <v>12953.167564864481</v>
      </c>
      <c r="CE3" s="1101">
        <f t="shared" si="2"/>
        <v>20149.927453250588</v>
      </c>
      <c r="CF3" s="1101">
        <f t="shared" si="2"/>
        <v>15069.596685918896</v>
      </c>
      <c r="CG3" s="1101">
        <f t="shared" si="2"/>
        <v>11846.253572141719</v>
      </c>
      <c r="CH3" s="1101">
        <f t="shared" si="2"/>
        <v>13532.920790596934</v>
      </c>
      <c r="CI3" s="1101">
        <f t="shared" si="2"/>
        <v>18631.738054167596</v>
      </c>
      <c r="CJ3" s="1101">
        <f t="shared" si="2"/>
        <v>21000.468949923095</v>
      </c>
      <c r="CK3" s="1101">
        <f t="shared" si="2"/>
        <v>21520.36534973816</v>
      </c>
      <c r="CL3" s="1101">
        <f t="shared" si="2"/>
        <v>17590.647937668451</v>
      </c>
      <c r="CM3" s="1101">
        <f t="shared" si="2"/>
        <v>20802.037430539291</v>
      </c>
      <c r="CN3" s="1101">
        <f t="shared" si="2"/>
        <v>19119.112849065299</v>
      </c>
      <c r="CO3" s="1101">
        <f t="shared" si="2"/>
        <v>21330.833484876486</v>
      </c>
      <c r="CP3" s="1101">
        <f t="shared" ref="CP3" si="3">MEDIAN(CP9:CP3008)</f>
        <v>20171.17961953031</v>
      </c>
      <c r="CQ3" s="1101"/>
    </row>
    <row r="4" spans="1:123" s="23" customFormat="1" ht="14" thickTop="1" thickBot="1">
      <c r="A4" s="31" t="s">
        <v>11</v>
      </c>
      <c r="B4" s="32"/>
      <c r="C4" s="32"/>
      <c r="D4" s="32"/>
      <c r="E4" s="32"/>
      <c r="F4" s="32"/>
      <c r="G4" s="32"/>
      <c r="H4" s="33"/>
      <c r="I4" s="33"/>
      <c r="J4" s="33"/>
      <c r="K4" s="32"/>
      <c r="L4" s="33"/>
      <c r="M4" s="33"/>
      <c r="N4" s="33"/>
      <c r="O4" s="32"/>
      <c r="P4" s="32"/>
      <c r="Q4" s="32"/>
      <c r="R4" s="32"/>
      <c r="S4" s="32"/>
      <c r="T4" s="32"/>
      <c r="U4" s="32"/>
      <c r="V4" s="32"/>
      <c r="W4" s="33"/>
      <c r="X4" s="33"/>
      <c r="Y4" s="33"/>
      <c r="Z4" s="32"/>
      <c r="AA4" s="32"/>
      <c r="AB4" s="32"/>
      <c r="AC4" s="32"/>
      <c r="AD4" s="34"/>
      <c r="BE4" s="1127" t="s">
        <v>344</v>
      </c>
      <c r="BF4" s="23" t="s">
        <v>486</v>
      </c>
      <c r="BG4" s="1101">
        <f>PERCENTILE(BG9:BG3008,0.025)</f>
        <v>39125.099463948878</v>
      </c>
      <c r="BH4" s="1101">
        <f t="shared" ref="BH4:CO4" si="4">PERCENTILE(BH9:BH3008,0.025)</f>
        <v>42644.921388243754</v>
      </c>
      <c r="BI4" s="1101">
        <f t="shared" si="4"/>
        <v>37381.061754058312</v>
      </c>
      <c r="BJ4" s="1101">
        <f t="shared" si="4"/>
        <v>41361.944506732027</v>
      </c>
      <c r="BK4" s="1101">
        <f t="shared" si="4"/>
        <v>51523.294092489348</v>
      </c>
      <c r="BL4" s="1101">
        <f t="shared" si="4"/>
        <v>66928.085730344101</v>
      </c>
      <c r="BM4" s="1101">
        <f t="shared" si="4"/>
        <v>57928.616931657678</v>
      </c>
      <c r="BN4" s="1101">
        <f t="shared" si="4"/>
        <v>62817.583668243184</v>
      </c>
      <c r="BO4" s="1101">
        <f t="shared" si="4"/>
        <v>83599.459667894989</v>
      </c>
      <c r="BP4" s="1101">
        <f t="shared" si="4"/>
        <v>83859.651966920195</v>
      </c>
      <c r="BQ4" s="1101">
        <f t="shared" si="4"/>
        <v>63240.629589944416</v>
      </c>
      <c r="BR4" s="1101">
        <f t="shared" si="4"/>
        <v>47545.862030038988</v>
      </c>
      <c r="BS4" s="1101">
        <f t="shared" si="4"/>
        <v>46051.186109511153</v>
      </c>
      <c r="BT4" s="1101">
        <f t="shared" si="4"/>
        <v>22163.445803108905</v>
      </c>
      <c r="BU4" s="1101">
        <f t="shared" si="4"/>
        <v>10149.038586315701</v>
      </c>
      <c r="BV4" s="1101">
        <f t="shared" si="4"/>
        <v>9676.8502022271823</v>
      </c>
      <c r="BW4" s="1101">
        <f t="shared" si="4"/>
        <v>12143.293737829525</v>
      </c>
      <c r="BX4" s="1101">
        <f t="shared" si="4"/>
        <v>17617.895973584353</v>
      </c>
      <c r="BY4" s="1101">
        <f t="shared" si="4"/>
        <v>15458.275144811445</v>
      </c>
      <c r="BZ4" s="1101">
        <f t="shared" si="4"/>
        <v>12323.149784590712</v>
      </c>
      <c r="CA4" s="1101">
        <f t="shared" si="4"/>
        <v>8784.946749403287</v>
      </c>
      <c r="CB4" s="1101">
        <f t="shared" si="4"/>
        <v>5369.1079869058267</v>
      </c>
      <c r="CC4" s="1101">
        <f t="shared" si="4"/>
        <v>6754.5780629935898</v>
      </c>
      <c r="CD4" s="1101">
        <f t="shared" si="4"/>
        <v>8640.4043157728756</v>
      </c>
      <c r="CE4" s="1101">
        <f t="shared" si="4"/>
        <v>14359.337007855087</v>
      </c>
      <c r="CF4" s="1101">
        <f t="shared" si="4"/>
        <v>10866.541408593435</v>
      </c>
      <c r="CG4" s="1101">
        <f t="shared" si="4"/>
        <v>8418.7304560954199</v>
      </c>
      <c r="CH4" s="1101">
        <f t="shared" si="4"/>
        <v>9497.0963117610172</v>
      </c>
      <c r="CI4" s="1101">
        <f t="shared" si="4"/>
        <v>13216.403328236298</v>
      </c>
      <c r="CJ4" s="1101">
        <f t="shared" si="4"/>
        <v>15157.450762322578</v>
      </c>
      <c r="CK4" s="1101">
        <f t="shared" si="4"/>
        <v>15434.266113398293</v>
      </c>
      <c r="CL4" s="1101">
        <f t="shared" si="4"/>
        <v>12532.740356709457</v>
      </c>
      <c r="CM4" s="1101">
        <f t="shared" si="4"/>
        <v>14793.58387391623</v>
      </c>
      <c r="CN4" s="1101">
        <f t="shared" si="4"/>
        <v>13326.195537011463</v>
      </c>
      <c r="CO4" s="1101">
        <f t="shared" si="4"/>
        <v>14322.348527077931</v>
      </c>
      <c r="CP4" s="1101">
        <f t="shared" ref="CP4" si="5">PERCENTILE(CP9:CP3008,0.025)</f>
        <v>14206.285774894868</v>
      </c>
      <c r="CQ4" s="1101"/>
      <c r="CS4" s="42"/>
      <c r="CT4" s="42"/>
      <c r="CU4" s="1264" t="s">
        <v>496</v>
      </c>
      <c r="CV4" s="1264"/>
      <c r="CW4" s="1264"/>
      <c r="CX4" s="1264"/>
      <c r="CY4" s="1131" t="s">
        <v>494</v>
      </c>
    </row>
    <row r="5" spans="1:123" s="23" customFormat="1" ht="14" thickTop="1">
      <c r="A5" s="35"/>
      <c r="B5" s="36"/>
      <c r="C5" s="36"/>
      <c r="D5" s="36"/>
      <c r="E5" s="36"/>
      <c r="F5" s="36"/>
      <c r="G5" s="36"/>
      <c r="H5" s="37"/>
      <c r="I5" s="37"/>
      <c r="J5" s="37"/>
      <c r="K5" s="37"/>
      <c r="L5" s="37"/>
      <c r="M5" s="37"/>
      <c r="N5" s="37"/>
      <c r="O5" s="37"/>
      <c r="P5" s="37"/>
      <c r="Q5" s="37"/>
      <c r="R5" s="37"/>
      <c r="S5" s="37"/>
      <c r="T5" s="37"/>
      <c r="U5" s="37"/>
      <c r="V5" s="36"/>
      <c r="W5" s="37"/>
      <c r="X5" s="37"/>
      <c r="Y5" s="37"/>
      <c r="Z5" s="36"/>
      <c r="AA5" s="36"/>
      <c r="AB5" s="36"/>
      <c r="AC5" s="36"/>
      <c r="AD5" s="36"/>
      <c r="BE5" s="1127" t="s">
        <v>344</v>
      </c>
      <c r="BF5" s="23" t="s">
        <v>487</v>
      </c>
      <c r="BG5" s="1101">
        <f>PERCENTILE(BG9:BG3008,0.975)</f>
        <v>82387.416718810826</v>
      </c>
      <c r="BH5" s="1101">
        <f t="shared" ref="BH5:CO5" si="6">PERCENTILE(BH9:BH3008,0.975)</f>
        <v>83742.135856350083</v>
      </c>
      <c r="BI5" s="1101">
        <f t="shared" si="6"/>
        <v>76564.936337482548</v>
      </c>
      <c r="BJ5" s="1101">
        <f t="shared" si="6"/>
        <v>87268.019150448905</v>
      </c>
      <c r="BK5" s="1101">
        <f t="shared" si="6"/>
        <v>103749.48679640399</v>
      </c>
      <c r="BL5" s="1101">
        <f t="shared" si="6"/>
        <v>133640.55461765683</v>
      </c>
      <c r="BM5" s="1101">
        <f t="shared" si="6"/>
        <v>117062.06932536645</v>
      </c>
      <c r="BN5" s="1101">
        <f t="shared" si="6"/>
        <v>123282.16052659173</v>
      </c>
      <c r="BO5" s="1101">
        <f t="shared" si="6"/>
        <v>155058.59946619035</v>
      </c>
      <c r="BP5" s="1101">
        <f t="shared" si="6"/>
        <v>148859.60782512964</v>
      </c>
      <c r="BQ5" s="1101">
        <f t="shared" si="6"/>
        <v>117570.45141880795</v>
      </c>
      <c r="BR5" s="1101">
        <f t="shared" si="6"/>
        <v>97411.76251846907</v>
      </c>
      <c r="BS5" s="1101">
        <f t="shared" si="6"/>
        <v>109663.51664663423</v>
      </c>
      <c r="BT5" s="1101">
        <f t="shared" si="6"/>
        <v>49038.052285564852</v>
      </c>
      <c r="BU5" s="1101">
        <f t="shared" si="6"/>
        <v>22632.018847929772</v>
      </c>
      <c r="BV5" s="1101">
        <f t="shared" si="6"/>
        <v>19562.991609042143</v>
      </c>
      <c r="BW5" s="1101">
        <f t="shared" si="6"/>
        <v>27767.178699356718</v>
      </c>
      <c r="BX5" s="1101">
        <f t="shared" si="6"/>
        <v>34826.102901205784</v>
      </c>
      <c r="BY5" s="1101">
        <f t="shared" si="6"/>
        <v>30609.554401187041</v>
      </c>
      <c r="BZ5" s="1101">
        <f t="shared" si="6"/>
        <v>25076.803008650291</v>
      </c>
      <c r="CA5" s="1101">
        <f t="shared" si="6"/>
        <v>16766.607417539941</v>
      </c>
      <c r="CB5" s="1101">
        <f t="shared" si="6"/>
        <v>10963.563172885255</v>
      </c>
      <c r="CC5" s="1101">
        <f t="shared" si="6"/>
        <v>13783.903040781466</v>
      </c>
      <c r="CD5" s="1101">
        <f t="shared" si="6"/>
        <v>19190.473753366885</v>
      </c>
      <c r="CE5" s="1101">
        <f t="shared" si="6"/>
        <v>28969.271218867645</v>
      </c>
      <c r="CF5" s="1101">
        <f t="shared" si="6"/>
        <v>21004.036586262082</v>
      </c>
      <c r="CG5" s="1101">
        <f t="shared" si="6"/>
        <v>16585.517739464518</v>
      </c>
      <c r="CH5" s="1101">
        <f t="shared" si="6"/>
        <v>19276.719338465664</v>
      </c>
      <c r="CI5" s="1101">
        <f t="shared" si="6"/>
        <v>25765.454319091299</v>
      </c>
      <c r="CJ5" s="1101">
        <f t="shared" si="6"/>
        <v>28990.266442498018</v>
      </c>
      <c r="CK5" s="1101">
        <f t="shared" si="6"/>
        <v>29712.524622958797</v>
      </c>
      <c r="CL5" s="1101">
        <f t="shared" si="6"/>
        <v>23916.424700145304</v>
      </c>
      <c r="CM5" s="1101">
        <f t="shared" si="6"/>
        <v>28342.434733655638</v>
      </c>
      <c r="CN5" s="1101">
        <f t="shared" si="6"/>
        <v>26788.782265190395</v>
      </c>
      <c r="CO5" s="1101">
        <f t="shared" si="6"/>
        <v>31076.811014662377</v>
      </c>
      <c r="CP5" s="1101">
        <f t="shared" ref="CP5" si="7">PERCENTILE(CP9:CP3008,0.975)</f>
        <v>28218.880459234599</v>
      </c>
      <c r="CQ5" s="1101"/>
      <c r="CR5" s="1026"/>
      <c r="CS5" s="1128" t="s">
        <v>133</v>
      </c>
      <c r="CT5" s="1128" t="s">
        <v>489</v>
      </c>
      <c r="CU5" s="1129" t="s">
        <v>488</v>
      </c>
      <c r="CV5" s="1129" t="s">
        <v>375</v>
      </c>
      <c r="CW5" s="1130" t="s">
        <v>486</v>
      </c>
      <c r="CX5" s="1130" t="s">
        <v>487</v>
      </c>
      <c r="CY5" s="1130" t="s">
        <v>490</v>
      </c>
      <c r="DA5" s="1050" t="str">
        <f ca="1">CELL("filename",A1)</f>
        <v>NWCLM04072996:Users:eric.ward:Documents:NCEAS-covariation:data:herring:[PWS_ASA_2014_FINAL.xlsm]ASA (Boot)</v>
      </c>
      <c r="DQ5" s="1126" t="s">
        <v>545</v>
      </c>
      <c r="DR5" t="s">
        <v>547</v>
      </c>
    </row>
    <row r="6" spans="1:123" s="23" customFormat="1" ht="15">
      <c r="A6" s="38" t="s">
        <v>12</v>
      </c>
      <c r="B6" s="39"/>
      <c r="C6" s="39"/>
      <c r="D6" s="39"/>
      <c r="E6" s="39"/>
      <c r="F6" s="39"/>
      <c r="G6" s="39"/>
      <c r="H6" s="40"/>
      <c r="I6" s="30"/>
      <c r="J6" s="41"/>
      <c r="K6" s="140" t="s">
        <v>13</v>
      </c>
      <c r="L6" s="39"/>
      <c r="M6" s="39"/>
      <c r="N6" s="39"/>
      <c r="O6" s="39"/>
      <c r="P6" s="39"/>
      <c r="Q6" s="39"/>
      <c r="R6" s="50"/>
      <c r="S6" s="520" t="s">
        <v>14</v>
      </c>
      <c r="T6" s="44"/>
      <c r="U6" s="45"/>
      <c r="V6" s="46"/>
      <c r="W6" s="46"/>
      <c r="X6" s="46"/>
      <c r="Y6" s="46"/>
      <c r="Z6" s="46"/>
      <c r="AA6" s="46"/>
      <c r="AB6" s="46"/>
      <c r="AC6" s="46"/>
      <c r="AD6" s="27"/>
      <c r="CS6" s="485">
        <v>1980</v>
      </c>
      <c r="CT6" s="1125">
        <f t="array" ref="CT6:CT41">TRANSPOSE($BG1:$CP1)</f>
        <v>3000</v>
      </c>
      <c r="CU6" s="1106">
        <f t="array" ref="CU6:CU41">TRANSPOSE($BG2:$CP2)</f>
        <v>58258.019156539929</v>
      </c>
      <c r="CV6" s="1106">
        <f t="array" ref="CV6:CV41">TRANSPOSE($BG3:$CP3)</f>
        <v>57893.607637905523</v>
      </c>
      <c r="CW6" s="1106">
        <f t="array" ref="CW6:CW41">TRANSPOSE($BG4:$CP4)</f>
        <v>39125.099463948878</v>
      </c>
      <c r="CX6" s="1106">
        <f t="array" ref="CX6:CX41">TRANSPOSE($BG5:$CP5)</f>
        <v>82387.416718810826</v>
      </c>
      <c r="CY6" s="1101">
        <f>MROUND(0.90718474*CY46,1000)</f>
        <v>20000</v>
      </c>
      <c r="DQ6"/>
    </row>
    <row r="7" spans="1:123" s="23" customFormat="1" ht="13">
      <c r="A7" s="47"/>
      <c r="B7" s="48"/>
      <c r="C7" s="39"/>
      <c r="D7" s="39"/>
      <c r="E7" s="49" t="s">
        <v>0</v>
      </c>
      <c r="F7" s="39"/>
      <c r="G7" s="39"/>
      <c r="H7" s="50"/>
      <c r="I7" s="30"/>
      <c r="J7" s="45"/>
      <c r="K7" s="250"/>
      <c r="L7" s="27"/>
      <c r="M7" s="27"/>
      <c r="N7" s="27"/>
      <c r="O7" s="359" t="s">
        <v>0</v>
      </c>
      <c r="P7" s="27"/>
      <c r="Q7" s="27"/>
      <c r="R7" s="247"/>
      <c r="S7" s="521" t="s">
        <v>15</v>
      </c>
      <c r="T7" s="51"/>
      <c r="U7" s="45"/>
      <c r="V7" s="46"/>
      <c r="W7" s="52" t="s">
        <v>16</v>
      </c>
      <c r="X7" s="46"/>
      <c r="Y7" s="28"/>
      <c r="Z7" s="46"/>
      <c r="AA7" s="46"/>
      <c r="AB7" s="46"/>
      <c r="AC7" s="46"/>
      <c r="AD7" s="27"/>
      <c r="BF7" s="513" t="s">
        <v>434</v>
      </c>
      <c r="BG7" s="1101">
        <f t="array" ref="BG7:CP7">TRANSPOSE(S214:S249)</f>
        <v>64344.604073565788</v>
      </c>
      <c r="BH7" s="1101">
        <v>57538.168494554251</v>
      </c>
      <c r="BI7" s="1101">
        <v>53198.256873105347</v>
      </c>
      <c r="BJ7" s="1101">
        <v>65490.126383255374</v>
      </c>
      <c r="BK7" s="1101">
        <v>85282.149632361179</v>
      </c>
      <c r="BL7" s="1101">
        <v>108656.36014457738</v>
      </c>
      <c r="BM7" s="1101">
        <v>86689.108247325086</v>
      </c>
      <c r="BN7" s="1101">
        <v>82241.020267405096</v>
      </c>
      <c r="BO7" s="1101">
        <v>99861.176022645101</v>
      </c>
      <c r="BP7" s="1101">
        <v>90458.484435271646</v>
      </c>
      <c r="BQ7" s="1101">
        <v>65886.933311267843</v>
      </c>
      <c r="BR7" s="1101">
        <v>55209.797093640853</v>
      </c>
      <c r="BS7" s="1101">
        <v>71477.11211481689</v>
      </c>
      <c r="BT7" s="1101">
        <v>25017.09619977693</v>
      </c>
      <c r="BU7" s="1101">
        <v>11102.739775915512</v>
      </c>
      <c r="BV7" s="1101">
        <v>12623.327917941357</v>
      </c>
      <c r="BW7" s="1101">
        <v>24906.749487549234</v>
      </c>
      <c r="BX7" s="1101">
        <v>23150.117327317184</v>
      </c>
      <c r="BY7" s="1101">
        <v>21502.222796756167</v>
      </c>
      <c r="BZ7" s="1101">
        <v>19434.032612269875</v>
      </c>
      <c r="CA7" s="1101">
        <v>11832.340246487394</v>
      </c>
      <c r="CB7" s="1101">
        <v>8451.6670051724395</v>
      </c>
      <c r="CC7" s="1101">
        <v>8881.3695791867958</v>
      </c>
      <c r="CD7" s="1101">
        <v>7856.6918342157569</v>
      </c>
      <c r="CE7" s="1101">
        <v>22940.705582716157</v>
      </c>
      <c r="CF7" s="1101">
        <v>14199.691009841934</v>
      </c>
      <c r="CG7" s="1101">
        <v>9681.3054915364155</v>
      </c>
      <c r="CH7" s="1101">
        <v>8292.5637436536799</v>
      </c>
      <c r="CI7" s="1101">
        <v>13688.392871260879</v>
      </c>
      <c r="CJ7" s="1101">
        <v>17619.584212521466</v>
      </c>
      <c r="CK7" s="1101">
        <v>24099.358239287227</v>
      </c>
      <c r="CL7" s="1101">
        <v>19237.445976338975</v>
      </c>
      <c r="CM7" s="1101">
        <v>17501.643667866931</v>
      </c>
      <c r="CN7" s="1101">
        <v>13424.345155114781</v>
      </c>
      <c r="CO7" s="1101">
        <v>20092.928263890746</v>
      </c>
      <c r="CP7" s="1101">
        <v>13556.514420236865</v>
      </c>
      <c r="CQ7" s="1101"/>
      <c r="CS7" s="485">
        <v>1981</v>
      </c>
      <c r="CT7" s="1125">
        <v>3000</v>
      </c>
      <c r="CU7" s="1106">
        <v>60658.501255504139</v>
      </c>
      <c r="CV7" s="1106">
        <v>59727.222531819454</v>
      </c>
      <c r="CW7" s="1106">
        <v>42644.921388243754</v>
      </c>
      <c r="CX7" s="1106">
        <v>83742.135856350083</v>
      </c>
      <c r="CY7" s="1101">
        <f t="shared" ref="CY7:CY41" si="8">MROUND(0.90718474*CY47,1000)</f>
        <v>20000</v>
      </c>
      <c r="DQ7" s="1126" t="s">
        <v>492</v>
      </c>
      <c r="DR7" t="s">
        <v>546</v>
      </c>
      <c r="DS7" t="s">
        <v>548</v>
      </c>
    </row>
    <row r="8" spans="1:123" s="23" customFormat="1" ht="13">
      <c r="A8" s="791" t="s">
        <v>17</v>
      </c>
      <c r="B8" s="896">
        <v>3</v>
      </c>
      <c r="C8" s="784">
        <v>4</v>
      </c>
      <c r="D8" s="784">
        <v>5</v>
      </c>
      <c r="E8" s="784">
        <v>6</v>
      </c>
      <c r="F8" s="784">
        <v>7</v>
      </c>
      <c r="G8" s="784">
        <v>8</v>
      </c>
      <c r="H8" s="897" t="s">
        <v>59</v>
      </c>
      <c r="I8" s="30"/>
      <c r="J8" s="45"/>
      <c r="K8" s="282" t="s">
        <v>17</v>
      </c>
      <c r="L8" s="772">
        <v>3</v>
      </c>
      <c r="M8" s="772">
        <v>4</v>
      </c>
      <c r="N8" s="772">
        <v>5</v>
      </c>
      <c r="O8" s="772">
        <v>6</v>
      </c>
      <c r="P8" s="772">
        <v>7</v>
      </c>
      <c r="Q8" s="772">
        <v>8</v>
      </c>
      <c r="R8" s="838" t="s">
        <v>59</v>
      </c>
      <c r="S8" s="522" t="s">
        <v>18</v>
      </c>
      <c r="T8" s="55" t="s">
        <v>19</v>
      </c>
      <c r="U8" s="45"/>
      <c r="V8" s="46"/>
      <c r="W8" s="46"/>
      <c r="X8" s="46" t="s">
        <v>20</v>
      </c>
      <c r="Y8" s="56" t="s">
        <v>22</v>
      </c>
      <c r="Z8" s="46"/>
      <c r="AA8" s="46"/>
      <c r="AB8" s="46"/>
      <c r="AC8" s="46"/>
      <c r="AD8" s="27"/>
      <c r="BF8" s="513" t="s">
        <v>435</v>
      </c>
      <c r="BG8" s="1124" t="s">
        <v>436</v>
      </c>
      <c r="BH8" s="1124" t="s">
        <v>437</v>
      </c>
      <c r="BI8" s="1124" t="s">
        <v>438</v>
      </c>
      <c r="BJ8" s="1124" t="s">
        <v>439</v>
      </c>
      <c r="BK8" s="1124" t="s">
        <v>440</v>
      </c>
      <c r="BL8" s="1124" t="s">
        <v>441</v>
      </c>
      <c r="BM8" s="1124" t="s">
        <v>442</v>
      </c>
      <c r="BN8" s="1124" t="s">
        <v>443</v>
      </c>
      <c r="BO8" s="1124" t="s">
        <v>444</v>
      </c>
      <c r="BP8" s="1124" t="s">
        <v>445</v>
      </c>
      <c r="BQ8" s="1124" t="s">
        <v>446</v>
      </c>
      <c r="BR8" s="1124" t="s">
        <v>447</v>
      </c>
      <c r="BS8" s="1124" t="s">
        <v>448</v>
      </c>
      <c r="BT8" s="1124" t="s">
        <v>449</v>
      </c>
      <c r="BU8" s="1124" t="s">
        <v>450</v>
      </c>
      <c r="BV8" s="1124" t="s">
        <v>451</v>
      </c>
      <c r="BW8" s="1124" t="s">
        <v>452</v>
      </c>
      <c r="BX8" s="1124" t="s">
        <v>453</v>
      </c>
      <c r="BY8" s="1124" t="s">
        <v>454</v>
      </c>
      <c r="BZ8" s="1124" t="s">
        <v>455</v>
      </c>
      <c r="CA8" s="1124" t="s">
        <v>456</v>
      </c>
      <c r="CB8" s="1124" t="s">
        <v>457</v>
      </c>
      <c r="CC8" s="1124" t="s">
        <v>458</v>
      </c>
      <c r="CD8" s="1124" t="s">
        <v>459</v>
      </c>
      <c r="CE8" s="1124" t="s">
        <v>460</v>
      </c>
      <c r="CF8" s="1124" t="s">
        <v>461</v>
      </c>
      <c r="CG8" s="1124" t="s">
        <v>462</v>
      </c>
      <c r="CH8" s="1124" t="s">
        <v>463</v>
      </c>
      <c r="CI8" s="1124" t="s">
        <v>464</v>
      </c>
      <c r="CJ8" s="1124" t="s">
        <v>465</v>
      </c>
      <c r="CK8" s="1124" t="s">
        <v>466</v>
      </c>
      <c r="CL8" s="1124" t="s">
        <v>467</v>
      </c>
      <c r="CM8" s="1124" t="s">
        <v>468</v>
      </c>
      <c r="CN8" s="1124" t="s">
        <v>469</v>
      </c>
      <c r="CO8" s="1124" t="s">
        <v>470</v>
      </c>
      <c r="CP8" s="1225" t="s">
        <v>471</v>
      </c>
      <c r="CQ8" s="1136" t="s">
        <v>517</v>
      </c>
      <c r="CR8" s="1138" t="s">
        <v>545</v>
      </c>
      <c r="CS8" s="485">
        <v>1982</v>
      </c>
      <c r="CT8" s="1125">
        <v>3000</v>
      </c>
      <c r="CU8" s="1106">
        <v>54436.329151886704</v>
      </c>
      <c r="CV8" s="1106">
        <v>53381.784376014519</v>
      </c>
      <c r="CW8" s="1106">
        <v>37381.061754058312</v>
      </c>
      <c r="CX8" s="1106">
        <v>76564.936337482548</v>
      </c>
      <c r="CY8" s="1101">
        <f t="shared" si="8"/>
        <v>20000</v>
      </c>
      <c r="DQ8" s="1253" t="s">
        <v>518</v>
      </c>
      <c r="DR8" s="1139">
        <v>2</v>
      </c>
      <c r="DS8" s="1255">
        <v>6.66000666000666E-4</v>
      </c>
    </row>
    <row r="9" spans="1:123" s="23" customFormat="1" ht="13">
      <c r="A9" s="792">
        <v>1980</v>
      </c>
      <c r="B9" s="57">
        <v>78.791044776119406</v>
      </c>
      <c r="C9" s="57">
        <v>98.210796915167094</v>
      </c>
      <c r="D9" s="57">
        <v>106.06382978723404</v>
      </c>
      <c r="E9" s="57">
        <v>134.24900374544842</v>
      </c>
      <c r="F9" s="57">
        <v>149.63340850721318</v>
      </c>
      <c r="G9" s="57">
        <v>161.97310096332572</v>
      </c>
      <c r="H9" s="58">
        <v>171.70045119831079</v>
      </c>
      <c r="I9" s="30"/>
      <c r="J9" s="45"/>
      <c r="K9" s="788">
        <v>1980</v>
      </c>
      <c r="L9" s="65"/>
      <c r="M9" s="65"/>
      <c r="N9" s="65"/>
      <c r="O9" s="65"/>
      <c r="P9" s="65"/>
      <c r="Q9" s="65"/>
      <c r="R9" s="66"/>
      <c r="S9" s="244"/>
      <c r="T9" s="60"/>
      <c r="U9" s="45"/>
      <c r="V9" s="46"/>
      <c r="W9" s="46"/>
      <c r="X9" s="61" t="s">
        <v>21</v>
      </c>
      <c r="Y9" s="61" t="s">
        <v>168</v>
      </c>
      <c r="Z9" s="46"/>
      <c r="AA9" s="46"/>
      <c r="AB9" s="46"/>
      <c r="AC9" s="46"/>
      <c r="AD9" s="27"/>
      <c r="BF9" s="1135">
        <v>1</v>
      </c>
      <c r="BG9" s="1102">
        <v>46279.73198619848</v>
      </c>
      <c r="BH9" s="1102">
        <v>55985.444664584298</v>
      </c>
      <c r="BI9" s="1102">
        <v>54324.599139119091</v>
      </c>
      <c r="BJ9" s="1102">
        <v>61247.178414950402</v>
      </c>
      <c r="BK9" s="1102">
        <v>66057.782410443324</v>
      </c>
      <c r="BL9" s="1102">
        <v>84762.179820728066</v>
      </c>
      <c r="BM9" s="1102">
        <v>85590.893023613171</v>
      </c>
      <c r="BN9" s="1102">
        <v>105406.61843579033</v>
      </c>
      <c r="BO9" s="1102">
        <v>124171.62343267079</v>
      </c>
      <c r="BP9" s="1102">
        <v>134563.74180730409</v>
      </c>
      <c r="BQ9" s="1102">
        <v>105748.75966211144</v>
      </c>
      <c r="BR9" s="1102">
        <v>90433.267982055579</v>
      </c>
      <c r="BS9" s="1102">
        <v>90073.289229448812</v>
      </c>
      <c r="BT9" s="1102">
        <v>39136.452072345011</v>
      </c>
      <c r="BU9" s="1102">
        <v>15508.083589738519</v>
      </c>
      <c r="BV9" s="1102">
        <v>12929.279047951501</v>
      </c>
      <c r="BW9" s="1102">
        <v>18758.741873311239</v>
      </c>
      <c r="BX9" s="1102">
        <v>29255.044811548025</v>
      </c>
      <c r="BY9" s="1102">
        <v>29829.655087265721</v>
      </c>
      <c r="BZ9" s="1102">
        <v>21117.840740105072</v>
      </c>
      <c r="CA9" s="1102">
        <v>13942.157748165286</v>
      </c>
      <c r="CB9" s="1102">
        <v>6140.3753045595249</v>
      </c>
      <c r="CC9" s="1102">
        <v>11406.27074097394</v>
      </c>
      <c r="CD9" s="1102">
        <v>14575.18392828238</v>
      </c>
      <c r="CE9" s="1102">
        <v>25395.576492939279</v>
      </c>
      <c r="CF9" s="1102">
        <v>15923.177383563874</v>
      </c>
      <c r="CG9" s="1102">
        <v>10912.558494111201</v>
      </c>
      <c r="CH9" s="1102">
        <v>13536.574744128247</v>
      </c>
      <c r="CI9" s="1102">
        <v>19951.962955929561</v>
      </c>
      <c r="CJ9" s="1102">
        <v>22987.452712409919</v>
      </c>
      <c r="CK9" s="1102">
        <v>23748.234826627129</v>
      </c>
      <c r="CL9" s="1102">
        <v>19015.520403971917</v>
      </c>
      <c r="CM9" s="1102">
        <v>26149.461337765537</v>
      </c>
      <c r="CN9" s="1102">
        <v>23058.477535091573</v>
      </c>
      <c r="CO9" s="1102">
        <v>27850.790945859895</v>
      </c>
      <c r="CP9" s="1102">
        <v>24185.60525783812</v>
      </c>
      <c r="CQ9" s="1106">
        <f>CP9*1.10231131</f>
        <v>26660.066214910425</v>
      </c>
      <c r="CR9" s="23" t="s">
        <v>541</v>
      </c>
      <c r="CS9" s="485">
        <v>1983</v>
      </c>
      <c r="CT9" s="1125">
        <v>3000</v>
      </c>
      <c r="CU9" s="1106">
        <v>61398.638790703422</v>
      </c>
      <c r="CV9" s="1106">
        <v>60430.209756409226</v>
      </c>
      <c r="CW9" s="1106">
        <v>41361.944506732027</v>
      </c>
      <c r="CX9" s="1106">
        <v>87268.019150448905</v>
      </c>
      <c r="CY9" s="1101">
        <f t="shared" si="8"/>
        <v>20000</v>
      </c>
      <c r="DQ9" s="1253" t="s">
        <v>497</v>
      </c>
      <c r="DR9" s="1139">
        <v>16</v>
      </c>
      <c r="DS9" s="1255">
        <v>5.328005328005328E-3</v>
      </c>
    </row>
    <row r="10" spans="1:123" s="23" customFormat="1" ht="13">
      <c r="A10" s="793">
        <v>1981</v>
      </c>
      <c r="B10" s="62">
        <v>69.048594651592978</v>
      </c>
      <c r="C10" s="63">
        <v>100.04651162790698</v>
      </c>
      <c r="D10" s="63">
        <v>111.54491017964072</v>
      </c>
      <c r="E10" s="63">
        <v>134.24900374544842</v>
      </c>
      <c r="F10" s="63">
        <v>149.63340850721318</v>
      </c>
      <c r="G10" s="63">
        <v>161.97310096332572</v>
      </c>
      <c r="H10" s="64">
        <v>171.70045119831079</v>
      </c>
      <c r="I10" s="30"/>
      <c r="J10" s="45"/>
      <c r="K10" s="789">
        <v>1981</v>
      </c>
      <c r="L10" s="65"/>
      <c r="M10" s="65"/>
      <c r="N10" s="65"/>
      <c r="O10" s="65"/>
      <c r="P10" s="65"/>
      <c r="Q10" s="65"/>
      <c r="R10" s="66"/>
      <c r="S10" s="46"/>
      <c r="T10" s="67"/>
      <c r="U10" s="45"/>
      <c r="V10" s="46"/>
      <c r="W10" s="46"/>
      <c r="X10" s="68" t="s">
        <v>23</v>
      </c>
      <c r="Y10" s="69" t="s">
        <v>24</v>
      </c>
      <c r="Z10" s="46"/>
      <c r="AA10" s="46"/>
      <c r="AB10" s="46"/>
      <c r="AC10" s="46"/>
      <c r="AD10" s="27"/>
      <c r="BF10" s="1135">
        <v>2</v>
      </c>
      <c r="BG10" s="1102">
        <v>58371.436114095966</v>
      </c>
      <c r="BH10" s="1102">
        <v>64341.987211715663</v>
      </c>
      <c r="BI10" s="1102">
        <v>62608.491835527602</v>
      </c>
      <c r="BJ10" s="1102">
        <v>74987.908073171609</v>
      </c>
      <c r="BK10" s="1102">
        <v>84700.856134039917</v>
      </c>
      <c r="BL10" s="1102">
        <v>107869.62928574953</v>
      </c>
      <c r="BM10" s="1102">
        <v>84746.563425270404</v>
      </c>
      <c r="BN10" s="1102">
        <v>87490.586137116232</v>
      </c>
      <c r="BO10" s="1102">
        <v>121928.62557132912</v>
      </c>
      <c r="BP10" s="1102">
        <v>119827.66747370848</v>
      </c>
      <c r="BQ10" s="1102">
        <v>94003.298663524358</v>
      </c>
      <c r="BR10" s="1102">
        <v>73066.481032231794</v>
      </c>
      <c r="BS10" s="1102">
        <v>86756.355470530107</v>
      </c>
      <c r="BT10" s="1102">
        <v>41068.289121597219</v>
      </c>
      <c r="BU10" s="1102">
        <v>19719.76402619273</v>
      </c>
      <c r="BV10" s="1102">
        <v>14545.233762274822</v>
      </c>
      <c r="BW10" s="1102">
        <v>14280.161407576436</v>
      </c>
      <c r="BX10" s="1102">
        <v>27780.440431826435</v>
      </c>
      <c r="BY10" s="1102">
        <v>21852.10499556658</v>
      </c>
      <c r="BZ10" s="1102">
        <v>17168.67218883209</v>
      </c>
      <c r="CA10" s="1102">
        <v>12610.589899587363</v>
      </c>
      <c r="CB10" s="1102">
        <v>10074.088362415467</v>
      </c>
      <c r="CC10" s="1102">
        <v>11284.000134430677</v>
      </c>
      <c r="CD10" s="1102">
        <v>14279.990317531823</v>
      </c>
      <c r="CE10" s="1102">
        <v>19936.550909552621</v>
      </c>
      <c r="CF10" s="1102">
        <v>14764.80342254839</v>
      </c>
      <c r="CG10" s="1102">
        <v>13119.646889520598</v>
      </c>
      <c r="CH10" s="1102">
        <v>16945.644781669442</v>
      </c>
      <c r="CI10" s="1102">
        <v>23867.60907576502</v>
      </c>
      <c r="CJ10" s="1102">
        <v>24631.352864451939</v>
      </c>
      <c r="CK10" s="1102">
        <v>25439.60301264092</v>
      </c>
      <c r="CL10" s="1102">
        <v>21181.913603303987</v>
      </c>
      <c r="CM10" s="1102">
        <v>27274.447206354413</v>
      </c>
      <c r="CN10" s="1102">
        <v>23171.538009474723</v>
      </c>
      <c r="CO10" s="1102">
        <v>24792.173178527744</v>
      </c>
      <c r="CP10" s="1102">
        <v>24487.459004481389</v>
      </c>
      <c r="CQ10" s="1106">
        <f t="shared" ref="CQ10:CQ73" si="9">CP10*1.10231131</f>
        <v>26992.803013801175</v>
      </c>
      <c r="CR10" s="23" t="s">
        <v>541</v>
      </c>
      <c r="CS10" s="485">
        <v>1984</v>
      </c>
      <c r="CT10" s="1125">
        <v>3000</v>
      </c>
      <c r="CU10" s="1106">
        <v>74461.65426653609</v>
      </c>
      <c r="CV10" s="1106">
        <v>73064.558817896686</v>
      </c>
      <c r="CW10" s="1106">
        <v>51523.294092489348</v>
      </c>
      <c r="CX10" s="1106">
        <v>103749.48679640399</v>
      </c>
      <c r="CY10" s="1101">
        <f t="shared" si="8"/>
        <v>20000</v>
      </c>
      <c r="DQ10" s="1253" t="s">
        <v>498</v>
      </c>
      <c r="DR10" s="1139">
        <v>21</v>
      </c>
      <c r="DS10" s="1255">
        <v>6.993006993006993E-3</v>
      </c>
    </row>
    <row r="11" spans="1:123" s="23" customFormat="1" ht="13">
      <c r="A11" s="794">
        <v>1982</v>
      </c>
      <c r="B11" s="62">
        <v>60</v>
      </c>
      <c r="C11" s="63">
        <v>80</v>
      </c>
      <c r="D11" s="63">
        <v>115</v>
      </c>
      <c r="E11" s="63">
        <v>136</v>
      </c>
      <c r="F11" s="63">
        <v>136</v>
      </c>
      <c r="G11" s="63">
        <v>161.97310096332572</v>
      </c>
      <c r="H11" s="64">
        <v>171.70045119831079</v>
      </c>
      <c r="I11" s="30"/>
      <c r="J11" s="45"/>
      <c r="K11" s="790">
        <v>1982</v>
      </c>
      <c r="L11" s="65"/>
      <c r="M11" s="65"/>
      <c r="N11" s="65"/>
      <c r="O11" s="65"/>
      <c r="P11" s="65"/>
      <c r="Q11" s="65"/>
      <c r="R11" s="66"/>
      <c r="S11" s="46"/>
      <c r="T11" s="67"/>
      <c r="U11" s="45"/>
      <c r="V11" s="46"/>
      <c r="W11" s="46"/>
      <c r="X11" s="71" t="s">
        <v>25</v>
      </c>
      <c r="Y11" s="72" t="s">
        <v>26</v>
      </c>
      <c r="Z11" s="71"/>
      <c r="AA11" s="46"/>
      <c r="AB11" s="46"/>
      <c r="AC11" s="46"/>
      <c r="AD11" s="27"/>
      <c r="BF11" s="1135">
        <v>3</v>
      </c>
      <c r="BG11" s="1102">
        <v>75944.640501728456</v>
      </c>
      <c r="BH11" s="1102">
        <v>72312.931132772224</v>
      </c>
      <c r="BI11" s="1102">
        <v>60479.120113942168</v>
      </c>
      <c r="BJ11" s="1102">
        <v>61883.688037745553</v>
      </c>
      <c r="BK11" s="1102">
        <v>66689.971844201442</v>
      </c>
      <c r="BL11" s="1102">
        <v>83844.081332639849</v>
      </c>
      <c r="BM11" s="1102">
        <v>75481.542922658948</v>
      </c>
      <c r="BN11" s="1102">
        <v>79492.092648788588</v>
      </c>
      <c r="BO11" s="1102">
        <v>108339.84253748666</v>
      </c>
      <c r="BP11" s="1102">
        <v>99200.446917022622</v>
      </c>
      <c r="BQ11" s="1102">
        <v>75591.388165918383</v>
      </c>
      <c r="BR11" s="1102">
        <v>59543.539450508499</v>
      </c>
      <c r="BS11" s="1102">
        <v>69850.642478013237</v>
      </c>
      <c r="BT11" s="1102">
        <v>49694.269726903018</v>
      </c>
      <c r="BU11" s="1102">
        <v>21201.090344025128</v>
      </c>
      <c r="BV11" s="1102">
        <v>15655.948614775412</v>
      </c>
      <c r="BW11" s="1102">
        <v>14887.652153954761</v>
      </c>
      <c r="BX11" s="1102">
        <v>24929.777978668146</v>
      </c>
      <c r="BY11" s="1102">
        <v>26485.99084859814</v>
      </c>
      <c r="BZ11" s="1102">
        <v>20685.702315317136</v>
      </c>
      <c r="CA11" s="1102">
        <v>13200.1232278267</v>
      </c>
      <c r="CB11" s="1102">
        <v>7650.1245414969444</v>
      </c>
      <c r="CC11" s="1102">
        <v>9081.4729687457402</v>
      </c>
      <c r="CD11" s="1102">
        <v>14768.994710237461</v>
      </c>
      <c r="CE11" s="1102">
        <v>22010.601852108473</v>
      </c>
      <c r="CF11" s="1102">
        <v>17718.161550923691</v>
      </c>
      <c r="CG11" s="1102">
        <v>13091.426227157492</v>
      </c>
      <c r="CH11" s="1102">
        <v>14538.36089951125</v>
      </c>
      <c r="CI11" s="1102">
        <v>18770.536744761484</v>
      </c>
      <c r="CJ11" s="1102">
        <v>20896.088174315501</v>
      </c>
      <c r="CK11" s="1102">
        <v>22782.668319552333</v>
      </c>
      <c r="CL11" s="1102">
        <v>20925.190764479081</v>
      </c>
      <c r="CM11" s="1102">
        <v>25152.933971147715</v>
      </c>
      <c r="CN11" s="1102">
        <v>22773.129349654067</v>
      </c>
      <c r="CO11" s="1102">
        <v>19989.219839019173</v>
      </c>
      <c r="CP11" s="1102">
        <v>23255.79030496503</v>
      </c>
      <c r="CQ11" s="1106">
        <f t="shared" si="9"/>
        <v>25635.120676151302</v>
      </c>
      <c r="CR11" s="23" t="s">
        <v>541</v>
      </c>
      <c r="CS11" s="485">
        <v>1985</v>
      </c>
      <c r="CT11" s="1125">
        <v>3000</v>
      </c>
      <c r="CU11" s="1106">
        <v>96355.223705191835</v>
      </c>
      <c r="CV11" s="1106">
        <v>94918.756681144921</v>
      </c>
      <c r="CW11" s="1106">
        <v>66928.085730344101</v>
      </c>
      <c r="CX11" s="1106">
        <v>133640.55461765683</v>
      </c>
      <c r="CY11" s="1101">
        <f t="shared" si="8"/>
        <v>20000</v>
      </c>
      <c r="DQ11" s="1253" t="s">
        <v>499</v>
      </c>
      <c r="DR11" s="1139">
        <v>71</v>
      </c>
      <c r="DS11" s="1255">
        <v>2.3643023643023644E-2</v>
      </c>
    </row>
    <row r="12" spans="1:123" s="23" customFormat="1" ht="13">
      <c r="A12" s="794">
        <v>1983</v>
      </c>
      <c r="B12" s="62">
        <v>84.49166666666666</v>
      </c>
      <c r="C12" s="63">
        <v>100.82022471910112</v>
      </c>
      <c r="D12" s="63">
        <v>125.77777777777777</v>
      </c>
      <c r="E12" s="63">
        <v>144</v>
      </c>
      <c r="F12" s="63">
        <v>153.80813953488371</v>
      </c>
      <c r="G12" s="63">
        <v>159.35714285714286</v>
      </c>
      <c r="H12" s="64">
        <v>171.70045119831079</v>
      </c>
      <c r="I12" s="30"/>
      <c r="J12" s="45"/>
      <c r="K12" s="790">
        <v>1983</v>
      </c>
      <c r="L12" s="65"/>
      <c r="M12" s="65"/>
      <c r="N12" s="65"/>
      <c r="O12" s="65"/>
      <c r="P12" s="65"/>
      <c r="Q12" s="65"/>
      <c r="R12" s="66"/>
      <c r="S12" s="46"/>
      <c r="T12" s="67"/>
      <c r="U12" s="45"/>
      <c r="V12" s="46"/>
      <c r="W12" s="46"/>
      <c r="X12" s="46"/>
      <c r="Y12" s="71"/>
      <c r="Z12" s="72" t="s">
        <v>27</v>
      </c>
      <c r="AA12" s="46"/>
      <c r="AB12" s="46"/>
      <c r="AC12" s="46"/>
      <c r="AD12" s="27"/>
      <c r="BF12" s="1135">
        <v>4</v>
      </c>
      <c r="BG12" s="1102">
        <v>87780.035040935618</v>
      </c>
      <c r="BH12" s="1102">
        <v>82565.611541161707</v>
      </c>
      <c r="BI12" s="1102">
        <v>76118.136484911709</v>
      </c>
      <c r="BJ12" s="1102">
        <v>87011.139776019845</v>
      </c>
      <c r="BK12" s="1102">
        <v>95881.772728012671</v>
      </c>
      <c r="BL12" s="1102">
        <v>112995.28131969119</v>
      </c>
      <c r="BM12" s="1102">
        <v>101226.61147526783</v>
      </c>
      <c r="BN12" s="1102">
        <v>125193.56269865116</v>
      </c>
      <c r="BO12" s="1102">
        <v>145479.77897052775</v>
      </c>
      <c r="BP12" s="1102">
        <v>133164.62253847258</v>
      </c>
      <c r="BQ12" s="1102">
        <v>104233.84958759358</v>
      </c>
      <c r="BR12" s="1102">
        <v>96216.127223865813</v>
      </c>
      <c r="BS12" s="1102">
        <v>99966.51287773464</v>
      </c>
      <c r="BT12" s="1102">
        <v>48610.730986830597</v>
      </c>
      <c r="BU12" s="1102">
        <v>24967.493292781201</v>
      </c>
      <c r="BV12" s="1102">
        <v>17916.356231236561</v>
      </c>
      <c r="BW12" s="1102">
        <v>21906.925670328426</v>
      </c>
      <c r="BX12" s="1102">
        <v>32332.752278645821</v>
      </c>
      <c r="BY12" s="1102">
        <v>27283.655530875814</v>
      </c>
      <c r="BZ12" s="1102">
        <v>22422.437754139242</v>
      </c>
      <c r="CA12" s="1102">
        <v>15019.473926144357</v>
      </c>
      <c r="CB12" s="1102">
        <v>12199.0127619944</v>
      </c>
      <c r="CC12" s="1102">
        <v>16686.924508936841</v>
      </c>
      <c r="CD12" s="1102">
        <v>20390.248309661692</v>
      </c>
      <c r="CE12" s="1102">
        <v>24771.887544493766</v>
      </c>
      <c r="CF12" s="1102">
        <v>17186.783757164078</v>
      </c>
      <c r="CG12" s="1102">
        <v>14951.809482118151</v>
      </c>
      <c r="CH12" s="1102">
        <v>20337.890325571119</v>
      </c>
      <c r="CI12" s="1102">
        <v>27063.300918102424</v>
      </c>
      <c r="CJ12" s="1102">
        <v>27382.118206368337</v>
      </c>
      <c r="CK12" s="1102">
        <v>29316.778260577528</v>
      </c>
      <c r="CL12" s="1102">
        <v>24569.873853062287</v>
      </c>
      <c r="CM12" s="1102">
        <v>33688.245188850728</v>
      </c>
      <c r="CN12" s="1102">
        <v>30907.368770285357</v>
      </c>
      <c r="CO12" s="1102">
        <v>30116.869783687052</v>
      </c>
      <c r="CP12" s="1102">
        <v>33563.69669164974</v>
      </c>
      <c r="CQ12" s="1106">
        <f t="shared" si="9"/>
        <v>36997.642468615086</v>
      </c>
      <c r="CR12" s="23" t="s">
        <v>541</v>
      </c>
      <c r="CS12" s="485">
        <v>1986</v>
      </c>
      <c r="CT12" s="1125">
        <v>3000</v>
      </c>
      <c r="CU12" s="1106">
        <v>84054.562503287147</v>
      </c>
      <c r="CV12" s="1106">
        <v>82694.623288460687</v>
      </c>
      <c r="CW12" s="1106">
        <v>57928.616931657678</v>
      </c>
      <c r="CX12" s="1106">
        <v>117062.06932536645</v>
      </c>
      <c r="CY12" s="1101">
        <f t="shared" si="8"/>
        <v>20000</v>
      </c>
      <c r="DQ12" s="1253" t="s">
        <v>500</v>
      </c>
      <c r="DR12" s="1139">
        <v>112</v>
      </c>
      <c r="DS12" s="1255">
        <v>3.7296037296037296E-2</v>
      </c>
    </row>
    <row r="13" spans="1:123" s="23" customFormat="1" ht="13" outlineLevel="1">
      <c r="A13" s="794">
        <v>1984</v>
      </c>
      <c r="B13" s="62">
        <v>73.161616161616166</v>
      </c>
      <c r="C13" s="63">
        <v>90.147595356550582</v>
      </c>
      <c r="D13" s="63">
        <v>107.28947368421052</v>
      </c>
      <c r="E13" s="63">
        <v>127.62068965517241</v>
      </c>
      <c r="F13" s="63">
        <v>152.28571428571428</v>
      </c>
      <c r="G13" s="63">
        <v>166.79166666666666</v>
      </c>
      <c r="H13" s="64">
        <v>172.96258897100518</v>
      </c>
      <c r="I13" s="30"/>
      <c r="J13" s="45"/>
      <c r="K13" s="790">
        <v>1984</v>
      </c>
      <c r="L13" s="65">
        <v>12685.349797979798</v>
      </c>
      <c r="M13" s="65">
        <v>15550.374908789387</v>
      </c>
      <c r="N13" s="65">
        <v>18441.695526315787</v>
      </c>
      <c r="O13" s="65">
        <v>21870.961724137931</v>
      </c>
      <c r="P13" s="65">
        <v>26031.211428571427</v>
      </c>
      <c r="Q13" s="65">
        <v>28477.930416666662</v>
      </c>
      <c r="R13" s="66">
        <v>29518.77988173944</v>
      </c>
      <c r="S13" s="46"/>
      <c r="T13" s="67"/>
      <c r="U13" s="45"/>
      <c r="V13" s="46"/>
      <c r="W13" s="46"/>
      <c r="X13" s="73" t="s">
        <v>28</v>
      </c>
      <c r="Y13" s="74" t="s">
        <v>29</v>
      </c>
      <c r="Z13" s="46"/>
      <c r="AA13" s="46"/>
      <c r="AB13" s="46"/>
      <c r="AC13" s="46"/>
      <c r="AD13" s="27"/>
      <c r="BF13" s="1135">
        <v>5</v>
      </c>
      <c r="BG13" s="1102">
        <v>82411.305606417445</v>
      </c>
      <c r="BH13" s="1102">
        <v>76919.092551464331</v>
      </c>
      <c r="BI13" s="1102">
        <v>71483.687285257387</v>
      </c>
      <c r="BJ13" s="1102">
        <v>81095.307725534745</v>
      </c>
      <c r="BK13" s="1102">
        <v>95575.671196801108</v>
      </c>
      <c r="BL13" s="1102">
        <v>110562.77531194966</v>
      </c>
      <c r="BM13" s="1102">
        <v>85246.771604240465</v>
      </c>
      <c r="BN13" s="1102">
        <v>91282.864048627991</v>
      </c>
      <c r="BO13" s="1102">
        <v>124070.07557229119</v>
      </c>
      <c r="BP13" s="1102">
        <v>113165.4125582745</v>
      </c>
      <c r="BQ13" s="1102">
        <v>86336.579559435297</v>
      </c>
      <c r="BR13" s="1102">
        <v>65601.476061825524</v>
      </c>
      <c r="BS13" s="1102">
        <v>68326.441993642788</v>
      </c>
      <c r="BT13" s="1102">
        <v>44923.271220316201</v>
      </c>
      <c r="BU13" s="1102">
        <v>19501.861773990448</v>
      </c>
      <c r="BV13" s="1102">
        <v>15543.489586384534</v>
      </c>
      <c r="BW13" s="1102">
        <v>15994.981485393482</v>
      </c>
      <c r="BX13" s="1102">
        <v>27149.841370788188</v>
      </c>
      <c r="BY13" s="1102">
        <v>22852.995489451518</v>
      </c>
      <c r="BZ13" s="1102">
        <v>17039.480238089942</v>
      </c>
      <c r="CA13" s="1102">
        <v>11992.197558307418</v>
      </c>
      <c r="CB13" s="1102">
        <v>7961.6756466641045</v>
      </c>
      <c r="CC13" s="1102">
        <v>9276.7072342199463</v>
      </c>
      <c r="CD13" s="1102">
        <v>13880.758926935092</v>
      </c>
      <c r="CE13" s="1102">
        <v>19675.868008153186</v>
      </c>
      <c r="CF13" s="1102">
        <v>16638.287661148192</v>
      </c>
      <c r="CG13" s="1102">
        <v>14627.721455481489</v>
      </c>
      <c r="CH13" s="1102">
        <v>16543.544203890124</v>
      </c>
      <c r="CI13" s="1102">
        <v>20251.796970210413</v>
      </c>
      <c r="CJ13" s="1102">
        <v>20836.128861293008</v>
      </c>
      <c r="CK13" s="1102">
        <v>21556.902626876759</v>
      </c>
      <c r="CL13" s="1102">
        <v>19396.989454860999</v>
      </c>
      <c r="CM13" s="1102">
        <v>22253.629965540666</v>
      </c>
      <c r="CN13" s="1102">
        <v>20370.025229556755</v>
      </c>
      <c r="CO13" s="1102">
        <v>19921.663821844868</v>
      </c>
      <c r="CP13" s="1102">
        <v>21635.045047598502</v>
      </c>
      <c r="CQ13" s="1106">
        <f t="shared" si="9"/>
        <v>23848.554848327316</v>
      </c>
      <c r="CR13" s="23" t="s">
        <v>541</v>
      </c>
      <c r="CS13" s="485">
        <v>1987</v>
      </c>
      <c r="CT13" s="1125">
        <v>3000</v>
      </c>
      <c r="CU13" s="1106">
        <v>90409.031374395941</v>
      </c>
      <c r="CV13" s="1106">
        <v>89580.83543827798</v>
      </c>
      <c r="CW13" s="1106">
        <v>62817.583668243184</v>
      </c>
      <c r="CX13" s="1106">
        <v>123282.16052659173</v>
      </c>
      <c r="CY13" s="1101">
        <f t="shared" si="8"/>
        <v>20000</v>
      </c>
      <c r="DQ13" s="1253" t="s">
        <v>501</v>
      </c>
      <c r="DR13" s="1139">
        <v>145</v>
      </c>
      <c r="DS13" s="1255">
        <v>4.8285048285048288E-2</v>
      </c>
    </row>
    <row r="14" spans="1:123" s="23" customFormat="1" ht="13" outlineLevel="1">
      <c r="A14" s="793">
        <v>1985</v>
      </c>
      <c r="B14" s="62">
        <v>82.222222222222229</v>
      </c>
      <c r="C14" s="63">
        <v>107</v>
      </c>
      <c r="D14" s="63">
        <v>124.32945091514144</v>
      </c>
      <c r="E14" s="63">
        <v>138.83544303797467</v>
      </c>
      <c r="F14" s="63">
        <v>159.47706422018348</v>
      </c>
      <c r="G14" s="63">
        <v>177.09333333333333</v>
      </c>
      <c r="H14" s="64">
        <v>185.28548952475168</v>
      </c>
      <c r="I14" s="30"/>
      <c r="J14" s="45"/>
      <c r="K14" s="789">
        <v>1985</v>
      </c>
      <c r="L14" s="65"/>
      <c r="M14" s="65"/>
      <c r="N14" s="65"/>
      <c r="O14" s="65"/>
      <c r="P14" s="65"/>
      <c r="Q14" s="65"/>
      <c r="R14" s="66"/>
      <c r="S14" s="46"/>
      <c r="T14" s="67"/>
      <c r="U14" s="45"/>
      <c r="V14" s="46"/>
      <c r="W14" s="46"/>
      <c r="X14" s="75" t="s">
        <v>30</v>
      </c>
      <c r="Y14" s="75" t="s">
        <v>31</v>
      </c>
      <c r="Z14" s="46"/>
      <c r="AA14" s="46"/>
      <c r="AB14" s="46"/>
      <c r="AC14" s="46"/>
      <c r="AD14" s="27"/>
      <c r="BF14" s="1135">
        <v>6</v>
      </c>
      <c r="BG14" s="1102">
        <v>48009.040272257269</v>
      </c>
      <c r="BH14" s="1102">
        <v>47633.802561184661</v>
      </c>
      <c r="BI14" s="1102">
        <v>42280.372744531436</v>
      </c>
      <c r="BJ14" s="1102">
        <v>51622.220330639735</v>
      </c>
      <c r="BK14" s="1102">
        <v>60664.068805439034</v>
      </c>
      <c r="BL14" s="1102">
        <v>75360.314230275078</v>
      </c>
      <c r="BM14" s="1102">
        <v>62537.53074569333</v>
      </c>
      <c r="BN14" s="1102">
        <v>73995.352073496833</v>
      </c>
      <c r="BO14" s="1102">
        <v>88928.984608792482</v>
      </c>
      <c r="BP14" s="1102">
        <v>81337.673142444532</v>
      </c>
      <c r="BQ14" s="1102">
        <v>59251.998041458086</v>
      </c>
      <c r="BR14" s="1102">
        <v>47576.797303453292</v>
      </c>
      <c r="BS14" s="1102">
        <v>41128.466863363064</v>
      </c>
      <c r="BT14" s="1102">
        <v>26290.952576852029</v>
      </c>
      <c r="BU14" s="1102">
        <v>15221.242367648691</v>
      </c>
      <c r="BV14" s="1102">
        <v>13501.791381044091</v>
      </c>
      <c r="BW14" s="1102">
        <v>21924.53574615439</v>
      </c>
      <c r="BX14" s="1102">
        <v>24113.666936002788</v>
      </c>
      <c r="BY14" s="1102">
        <v>25931.345269014357</v>
      </c>
      <c r="BZ14" s="1102">
        <v>22604.105883248427</v>
      </c>
      <c r="CA14" s="1102">
        <v>12983.658962465388</v>
      </c>
      <c r="CB14" s="1102">
        <v>8006.3738066220531</v>
      </c>
      <c r="CC14" s="1102">
        <v>8619.3413084204512</v>
      </c>
      <c r="CD14" s="1102">
        <v>11025.473030421175</v>
      </c>
      <c r="CE14" s="1102">
        <v>21631.027924084305</v>
      </c>
      <c r="CF14" s="1102">
        <v>13668.128811691526</v>
      </c>
      <c r="CG14" s="1102">
        <v>11770.351388185594</v>
      </c>
      <c r="CH14" s="1102">
        <v>13524.366145501792</v>
      </c>
      <c r="CI14" s="1102">
        <v>17008.303599675062</v>
      </c>
      <c r="CJ14" s="1102">
        <v>17392.576189825348</v>
      </c>
      <c r="CK14" s="1102">
        <v>14733.767970690338</v>
      </c>
      <c r="CL14" s="1102">
        <v>13420.08837087095</v>
      </c>
      <c r="CM14" s="1102">
        <v>18507.341544847761</v>
      </c>
      <c r="CN14" s="1102">
        <v>20286.260324560626</v>
      </c>
      <c r="CO14" s="1102">
        <v>20881.817812812627</v>
      </c>
      <c r="CP14" s="1102">
        <v>22049.262776990228</v>
      </c>
      <c r="CQ14" s="1106">
        <f t="shared" si="9"/>
        <v>24305.151736238335</v>
      </c>
      <c r="CR14" s="23" t="s">
        <v>541</v>
      </c>
      <c r="CS14" s="485">
        <v>1988</v>
      </c>
      <c r="CT14" s="1125">
        <v>3000</v>
      </c>
      <c r="CU14" s="1106">
        <v>116956.05888324171</v>
      </c>
      <c r="CV14" s="1106">
        <v>116334.73723784974</v>
      </c>
      <c r="CW14" s="1106">
        <v>83599.459667894989</v>
      </c>
      <c r="CX14" s="1106">
        <v>155058.59946619035</v>
      </c>
      <c r="CY14" s="1101">
        <f t="shared" si="8"/>
        <v>20000</v>
      </c>
      <c r="DQ14" s="1253" t="s">
        <v>502</v>
      </c>
      <c r="DR14" s="1139">
        <v>208</v>
      </c>
      <c r="DS14" s="1255">
        <v>6.9264069264069264E-2</v>
      </c>
    </row>
    <row r="15" spans="1:123" s="23" customFormat="1" ht="13" outlineLevel="1">
      <c r="A15" s="793">
        <v>1986</v>
      </c>
      <c r="B15" s="62">
        <v>86.201960113960112</v>
      </c>
      <c r="C15" s="63">
        <v>101.64430664492555</v>
      </c>
      <c r="D15" s="63">
        <v>126.21798347323383</v>
      </c>
      <c r="E15" s="63">
        <v>138.24825881325447</v>
      </c>
      <c r="F15" s="63">
        <v>156.2802369134823</v>
      </c>
      <c r="G15" s="63">
        <v>170.84580689549728</v>
      </c>
      <c r="H15" s="64">
        <v>189.49142479046029</v>
      </c>
      <c r="I15" s="30"/>
      <c r="J15" s="45"/>
      <c r="K15" s="789">
        <v>1986</v>
      </c>
      <c r="L15" s="65"/>
      <c r="M15" s="65"/>
      <c r="N15" s="65"/>
      <c r="O15" s="65"/>
      <c r="P15" s="65"/>
      <c r="Q15" s="65"/>
      <c r="R15" s="66"/>
      <c r="S15" s="46"/>
      <c r="T15" s="67"/>
      <c r="U15" s="45"/>
      <c r="V15" s="46"/>
      <c r="W15" s="46"/>
      <c r="X15" s="46"/>
      <c r="Y15" s="46"/>
      <c r="Z15" s="46"/>
      <c r="AA15" s="46"/>
      <c r="AB15" s="46"/>
      <c r="AC15" s="46"/>
      <c r="AD15" s="27"/>
      <c r="BF15" s="1135">
        <v>7</v>
      </c>
      <c r="BG15" s="1102">
        <v>63361.821814221978</v>
      </c>
      <c r="BH15" s="1102">
        <v>60267.153913107519</v>
      </c>
      <c r="BI15" s="1102">
        <v>51373.45631680471</v>
      </c>
      <c r="BJ15" s="1102">
        <v>66114.075660124319</v>
      </c>
      <c r="BK15" s="1102">
        <v>79797.190548021594</v>
      </c>
      <c r="BL15" s="1102">
        <v>100675.96297070065</v>
      </c>
      <c r="BM15" s="1102">
        <v>88542.577980286558</v>
      </c>
      <c r="BN15" s="1102">
        <v>100131.57417242795</v>
      </c>
      <c r="BO15" s="1102">
        <v>134592.95860909831</v>
      </c>
      <c r="BP15" s="1102">
        <v>125489.42716225868</v>
      </c>
      <c r="BQ15" s="1102">
        <v>103544.47719293565</v>
      </c>
      <c r="BR15" s="1102">
        <v>85146.82888147654</v>
      </c>
      <c r="BS15" s="1102">
        <v>88138.842249693669</v>
      </c>
      <c r="BT15" s="1102">
        <v>40393.491302682552</v>
      </c>
      <c r="BU15" s="1102">
        <v>16397.849664645022</v>
      </c>
      <c r="BV15" s="1102">
        <v>15147.086513962</v>
      </c>
      <c r="BW15" s="1102">
        <v>21351.794646505608</v>
      </c>
      <c r="BX15" s="1102">
        <v>24836.677491275681</v>
      </c>
      <c r="BY15" s="1102">
        <v>18361.13590117704</v>
      </c>
      <c r="BZ15" s="1102">
        <v>14903.672413097072</v>
      </c>
      <c r="CA15" s="1102">
        <v>10274.469317221041</v>
      </c>
      <c r="CB15" s="1102">
        <v>7754.8879706077096</v>
      </c>
      <c r="CC15" s="1102">
        <v>9633.4865586537671</v>
      </c>
      <c r="CD15" s="1102">
        <v>13317.146624449906</v>
      </c>
      <c r="CE15" s="1102">
        <v>20948.462112510126</v>
      </c>
      <c r="CF15" s="1102">
        <v>15653.705571269853</v>
      </c>
      <c r="CG15" s="1102">
        <v>13014.204550007935</v>
      </c>
      <c r="CH15" s="1102">
        <v>14260.608937978357</v>
      </c>
      <c r="CI15" s="1102">
        <v>22385.3595072483</v>
      </c>
      <c r="CJ15" s="1102">
        <v>25046.109374269196</v>
      </c>
      <c r="CK15" s="1102">
        <v>26796.030062501362</v>
      </c>
      <c r="CL15" s="1102">
        <v>21203.850717033834</v>
      </c>
      <c r="CM15" s="1102">
        <v>22840.977187957662</v>
      </c>
      <c r="CN15" s="1102">
        <v>24718.975288799611</v>
      </c>
      <c r="CO15" s="1102">
        <v>32158.268473365562</v>
      </c>
      <c r="CP15" s="1102">
        <v>24666.358805180349</v>
      </c>
      <c r="CQ15" s="1106">
        <f t="shared" si="9"/>
        <v>27190.006287468383</v>
      </c>
      <c r="CR15" s="23" t="s">
        <v>541</v>
      </c>
      <c r="CS15" s="485">
        <v>1989</v>
      </c>
      <c r="CT15" s="1125">
        <v>3000</v>
      </c>
      <c r="CU15" s="1106">
        <v>113772.8825445291</v>
      </c>
      <c r="CV15" s="1106">
        <v>112778.95852398218</v>
      </c>
      <c r="CW15" s="1106">
        <v>83859.651966920195</v>
      </c>
      <c r="CX15" s="1106">
        <v>148859.60782512964</v>
      </c>
      <c r="CY15" s="1101">
        <f t="shared" si="8"/>
        <v>20000</v>
      </c>
      <c r="DQ15" s="1253" t="s">
        <v>503</v>
      </c>
      <c r="DR15" s="1139">
        <v>261</v>
      </c>
      <c r="DS15" s="1255">
        <v>8.6913086913086912E-2</v>
      </c>
    </row>
    <row r="16" spans="1:123" s="23" customFormat="1" ht="13" outlineLevel="1">
      <c r="A16" s="793">
        <v>1987</v>
      </c>
      <c r="B16" s="62">
        <v>76</v>
      </c>
      <c r="C16" s="63">
        <v>100</v>
      </c>
      <c r="D16" s="63">
        <v>121</v>
      </c>
      <c r="E16" s="63">
        <v>140</v>
      </c>
      <c r="F16" s="63">
        <v>155</v>
      </c>
      <c r="G16" s="63">
        <v>163</v>
      </c>
      <c r="H16" s="64">
        <v>188.52664049818793</v>
      </c>
      <c r="I16" s="30"/>
      <c r="J16" s="45"/>
      <c r="K16" s="789">
        <v>1987</v>
      </c>
      <c r="L16" s="65"/>
      <c r="M16" s="65"/>
      <c r="N16" s="65"/>
      <c r="O16" s="65"/>
      <c r="P16" s="65"/>
      <c r="Q16" s="65"/>
      <c r="R16" s="66"/>
      <c r="S16" s="46"/>
      <c r="T16" s="67"/>
      <c r="U16" s="45"/>
      <c r="V16" s="46"/>
      <c r="W16" s="46"/>
      <c r="X16" s="46"/>
      <c r="Y16" s="46"/>
      <c r="Z16" s="46"/>
      <c r="AA16" s="46"/>
      <c r="AB16" s="46"/>
      <c r="AC16" s="46"/>
      <c r="AD16" s="27"/>
      <c r="BF16" s="1135">
        <v>8</v>
      </c>
      <c r="BG16" s="1102">
        <v>67481.521880273242</v>
      </c>
      <c r="BH16" s="1102">
        <v>82042.071736894635</v>
      </c>
      <c r="BI16" s="1102">
        <v>74346.195446532845</v>
      </c>
      <c r="BJ16" s="1102">
        <v>73601.930565647257</v>
      </c>
      <c r="BK16" s="1102">
        <v>92034.773361169224</v>
      </c>
      <c r="BL16" s="1102">
        <v>123642.47739320183</v>
      </c>
      <c r="BM16" s="1102">
        <v>97580.359964338873</v>
      </c>
      <c r="BN16" s="1102">
        <v>98797.900098423299</v>
      </c>
      <c r="BO16" s="1102">
        <v>152482.26049669983</v>
      </c>
      <c r="BP16" s="1102">
        <v>140280.7454395353</v>
      </c>
      <c r="BQ16" s="1102">
        <v>110960.09978552547</v>
      </c>
      <c r="BR16" s="1102">
        <v>85974.941103687917</v>
      </c>
      <c r="BS16" s="1102">
        <v>110869.89867279322</v>
      </c>
      <c r="BT16" s="1102">
        <v>41361.59721028983</v>
      </c>
      <c r="BU16" s="1102">
        <v>17869.234911935004</v>
      </c>
      <c r="BV16" s="1102">
        <v>13082.619217799631</v>
      </c>
      <c r="BW16" s="1102">
        <v>12399.153810356374</v>
      </c>
      <c r="BX16" s="1102">
        <v>30749.507578641686</v>
      </c>
      <c r="BY16" s="1102">
        <v>30727.511227665462</v>
      </c>
      <c r="BZ16" s="1102">
        <v>22696.995260782485</v>
      </c>
      <c r="CA16" s="1102">
        <v>15080.316606966659</v>
      </c>
      <c r="CB16" s="1102">
        <v>9126.5974481280482</v>
      </c>
      <c r="CC16" s="1102">
        <v>11043.288052855918</v>
      </c>
      <c r="CD16" s="1102">
        <v>20832.475070052074</v>
      </c>
      <c r="CE16" s="1102">
        <v>28946.608645698801</v>
      </c>
      <c r="CF16" s="1102">
        <v>20357.297300866172</v>
      </c>
      <c r="CG16" s="1102">
        <v>14350.301503261673</v>
      </c>
      <c r="CH16" s="1102">
        <v>15271.995804966795</v>
      </c>
      <c r="CI16" s="1102">
        <v>24751.740268082882</v>
      </c>
      <c r="CJ16" s="1102">
        <v>28336.625475665314</v>
      </c>
      <c r="CK16" s="1102">
        <v>28550.65830955709</v>
      </c>
      <c r="CL16" s="1102">
        <v>23543.225885406071</v>
      </c>
      <c r="CM16" s="1102">
        <v>24242.41672409232</v>
      </c>
      <c r="CN16" s="1102">
        <v>23463.414219691287</v>
      </c>
      <c r="CO16" s="1102">
        <v>20546.046404200926</v>
      </c>
      <c r="CP16" s="1102">
        <v>24675.605511058871</v>
      </c>
      <c r="CQ16" s="1106">
        <f t="shared" si="9"/>
        <v>27200.199035938524</v>
      </c>
      <c r="CR16" s="23" t="s">
        <v>541</v>
      </c>
      <c r="CS16" s="485">
        <v>1990</v>
      </c>
      <c r="CT16" s="1125">
        <v>3000</v>
      </c>
      <c r="CU16" s="1106">
        <v>88426.083333238174</v>
      </c>
      <c r="CV16" s="1106">
        <v>87521.945740952186</v>
      </c>
      <c r="CW16" s="1106">
        <v>63240.629589944416</v>
      </c>
      <c r="CX16" s="1106">
        <v>117570.45141880795</v>
      </c>
      <c r="CY16" s="1101">
        <f t="shared" si="8"/>
        <v>20000</v>
      </c>
      <c r="DQ16" s="1253" t="s">
        <v>504</v>
      </c>
      <c r="DR16" s="1139">
        <v>277</v>
      </c>
      <c r="DS16" s="1255">
        <v>9.224109224109224E-2</v>
      </c>
    </row>
    <row r="17" spans="1:123" s="23" customFormat="1" ht="13" outlineLevel="1">
      <c r="A17" s="793">
        <v>1988</v>
      </c>
      <c r="B17" s="62">
        <v>58.712676056338026</v>
      </c>
      <c r="C17" s="63">
        <v>89.808855492204231</v>
      </c>
      <c r="D17" s="63">
        <v>107.61590909090908</v>
      </c>
      <c r="E17" s="63">
        <v>135.10236220472441</v>
      </c>
      <c r="F17" s="63">
        <v>151.62408759124088</v>
      </c>
      <c r="G17" s="63">
        <v>165.0033783269383</v>
      </c>
      <c r="H17" s="64">
        <v>190.44680314085559</v>
      </c>
      <c r="I17" s="30"/>
      <c r="J17" s="45"/>
      <c r="K17" s="789">
        <v>1988</v>
      </c>
      <c r="L17" s="65">
        <v>6922.6127316666671</v>
      </c>
      <c r="M17" s="65">
        <v>12273.183569888941</v>
      </c>
      <c r="N17" s="65">
        <v>15337.158097576354</v>
      </c>
      <c r="O17" s="65">
        <v>20066.620595702934</v>
      </c>
      <c r="P17" s="65">
        <v>22909.434846647557</v>
      </c>
      <c r="Q17" s="65">
        <v>25211.545399944407</v>
      </c>
      <c r="R17" s="66">
        <v>29589.473791907159</v>
      </c>
      <c r="S17" s="46"/>
      <c r="T17" s="67"/>
      <c r="U17" s="45"/>
      <c r="V17" s="46"/>
      <c r="W17" s="46"/>
      <c r="X17" s="46"/>
      <c r="Y17" s="46"/>
      <c r="Z17" s="46"/>
      <c r="AA17" s="46"/>
      <c r="AB17" s="46"/>
      <c r="AC17" s="46"/>
      <c r="AD17" s="27"/>
      <c r="BF17" s="1135">
        <v>9</v>
      </c>
      <c r="BG17" s="1102">
        <v>67191.719413254919</v>
      </c>
      <c r="BH17" s="1102">
        <v>75347.294872907631</v>
      </c>
      <c r="BI17" s="1102">
        <v>67162.116303021234</v>
      </c>
      <c r="BJ17" s="1102">
        <v>69195.449132357724</v>
      </c>
      <c r="BK17" s="1102">
        <v>89035.200996186264</v>
      </c>
      <c r="BL17" s="1102">
        <v>114013.6890221247</v>
      </c>
      <c r="BM17" s="1102">
        <v>89119.495814255803</v>
      </c>
      <c r="BN17" s="1102">
        <v>96363.220497193659</v>
      </c>
      <c r="BO17" s="1102">
        <v>139541.47995622532</v>
      </c>
      <c r="BP17" s="1102">
        <v>128470.74015720442</v>
      </c>
      <c r="BQ17" s="1102">
        <v>99381.9601994228</v>
      </c>
      <c r="BR17" s="1102">
        <v>75945.749354875181</v>
      </c>
      <c r="BS17" s="1102">
        <v>79443.548498432545</v>
      </c>
      <c r="BT17" s="1102">
        <v>43785.262967799048</v>
      </c>
      <c r="BU17" s="1102">
        <v>23462.870819225245</v>
      </c>
      <c r="BV17" s="1102">
        <v>21355.101367132364</v>
      </c>
      <c r="BW17" s="1102">
        <v>18423.153515891565</v>
      </c>
      <c r="BX17" s="1102">
        <v>25720.633811418538</v>
      </c>
      <c r="BY17" s="1102">
        <v>22745.346056217444</v>
      </c>
      <c r="BZ17" s="1102">
        <v>18780.697950841179</v>
      </c>
      <c r="CA17" s="1102">
        <v>12561.854674026585</v>
      </c>
      <c r="CB17" s="1102">
        <v>7557.0216788777907</v>
      </c>
      <c r="CC17" s="1102">
        <v>9796.1861020714223</v>
      </c>
      <c r="CD17" s="1102">
        <v>15162.330906853096</v>
      </c>
      <c r="CE17" s="1102">
        <v>21891.824348886221</v>
      </c>
      <c r="CF17" s="1102">
        <v>15901.722633675181</v>
      </c>
      <c r="CG17" s="1102">
        <v>12064.484132149675</v>
      </c>
      <c r="CH17" s="1102">
        <v>14457.297022125662</v>
      </c>
      <c r="CI17" s="1102">
        <v>22159.593284372972</v>
      </c>
      <c r="CJ17" s="1102">
        <v>25252.930585291215</v>
      </c>
      <c r="CK17" s="1102">
        <v>26059.398069872204</v>
      </c>
      <c r="CL17" s="1102">
        <v>22024.632254069253</v>
      </c>
      <c r="CM17" s="1102">
        <v>24722.023106599288</v>
      </c>
      <c r="CN17" s="1102">
        <v>21579.902815937228</v>
      </c>
      <c r="CO17" s="1102">
        <v>22105.168304713094</v>
      </c>
      <c r="CP17" s="1102">
        <v>22057.894445508242</v>
      </c>
      <c r="CQ17" s="1106">
        <f t="shared" si="9"/>
        <v>24314.666522069911</v>
      </c>
      <c r="CR17" s="23" t="s">
        <v>541</v>
      </c>
      <c r="CS17" s="485">
        <v>1991</v>
      </c>
      <c r="CT17" s="1125">
        <v>3000</v>
      </c>
      <c r="CU17" s="1106">
        <v>69617.247374398328</v>
      </c>
      <c r="CV17" s="1106">
        <v>68496.499811640912</v>
      </c>
      <c r="CW17" s="1106">
        <v>47545.862030038988</v>
      </c>
      <c r="CX17" s="1106">
        <v>97411.76251846907</v>
      </c>
      <c r="CY17" s="1101">
        <f t="shared" si="8"/>
        <v>20000</v>
      </c>
      <c r="DQ17" s="1253" t="s">
        <v>505</v>
      </c>
      <c r="DR17" s="1139">
        <v>317</v>
      </c>
      <c r="DS17" s="1255">
        <v>0.10556110556110557</v>
      </c>
    </row>
    <row r="18" spans="1:123" s="23" customFormat="1" ht="13" outlineLevel="1">
      <c r="A18" s="794">
        <v>1989</v>
      </c>
      <c r="B18" s="62">
        <v>71.333333333333329</v>
      </c>
      <c r="C18" s="63">
        <v>88.365313653136525</v>
      </c>
      <c r="D18" s="63">
        <v>112.62408272181455</v>
      </c>
      <c r="E18" s="63">
        <v>131.84905660377359</v>
      </c>
      <c r="F18" s="63">
        <v>156.17094017094018</v>
      </c>
      <c r="G18" s="63">
        <v>170.18965517241378</v>
      </c>
      <c r="H18" s="64">
        <v>187.5594560117886</v>
      </c>
      <c r="I18" s="30"/>
      <c r="J18" s="45"/>
      <c r="K18" s="790">
        <v>1989</v>
      </c>
      <c r="L18" s="65">
        <v>10152.84</v>
      </c>
      <c r="M18" s="65">
        <v>12948.809889298891</v>
      </c>
      <c r="N18" s="65">
        <v>16931.129419613073</v>
      </c>
      <c r="O18" s="65">
        <v>20087.10113207547</v>
      </c>
      <c r="P18" s="65">
        <v>24079.781538461539</v>
      </c>
      <c r="Q18" s="65">
        <v>26381.093793103442</v>
      </c>
      <c r="R18" s="66">
        <v>29232.520298895215</v>
      </c>
      <c r="S18" s="46"/>
      <c r="T18" s="67"/>
      <c r="U18" s="45"/>
      <c r="V18" s="46"/>
      <c r="W18" s="46"/>
      <c r="X18" s="46"/>
      <c r="Y18" s="46"/>
      <c r="Z18" s="46"/>
      <c r="AA18" s="46"/>
      <c r="AB18" s="46"/>
      <c r="AC18" s="46"/>
      <c r="AD18" s="27"/>
      <c r="BF18" s="1135">
        <v>10</v>
      </c>
      <c r="BG18" s="1102">
        <v>69582.010519022078</v>
      </c>
      <c r="BH18" s="1102">
        <v>67968.654058862841</v>
      </c>
      <c r="BI18" s="1102">
        <v>59993.863300416822</v>
      </c>
      <c r="BJ18" s="1102">
        <v>61009.434342296699</v>
      </c>
      <c r="BK18" s="1102">
        <v>81006.836514786381</v>
      </c>
      <c r="BL18" s="1102">
        <v>104434.22564072444</v>
      </c>
      <c r="BM18" s="1102">
        <v>80032.138315106509</v>
      </c>
      <c r="BN18" s="1102">
        <v>85516.321416613413</v>
      </c>
      <c r="BO18" s="1102">
        <v>133072.18237175999</v>
      </c>
      <c r="BP18" s="1102">
        <v>129505.06672344729</v>
      </c>
      <c r="BQ18" s="1102">
        <v>104730.89703096534</v>
      </c>
      <c r="BR18" s="1102">
        <v>82273.667011980855</v>
      </c>
      <c r="BS18" s="1102">
        <v>98149.288826820659</v>
      </c>
      <c r="BT18" s="1102">
        <v>28737.41172155409</v>
      </c>
      <c r="BU18" s="1102">
        <v>16649.601442325758</v>
      </c>
      <c r="BV18" s="1102">
        <v>18689.087582987533</v>
      </c>
      <c r="BW18" s="1102">
        <v>17678.284708445073</v>
      </c>
      <c r="BX18" s="1102">
        <v>26376.49004903726</v>
      </c>
      <c r="BY18" s="1102">
        <v>24631.259089057032</v>
      </c>
      <c r="BZ18" s="1102">
        <v>18863.761277176236</v>
      </c>
      <c r="CA18" s="1102">
        <v>10948.441273830627</v>
      </c>
      <c r="CB18" s="1102">
        <v>6647.4556814599373</v>
      </c>
      <c r="CC18" s="1102">
        <v>9767.7715021191489</v>
      </c>
      <c r="CD18" s="1102">
        <v>16449.098596893844</v>
      </c>
      <c r="CE18" s="1102">
        <v>23016.545778232667</v>
      </c>
      <c r="CF18" s="1102">
        <v>17323.495592539584</v>
      </c>
      <c r="CG18" s="1102">
        <v>13194.053133595107</v>
      </c>
      <c r="CH18" s="1102">
        <v>15412.149950513091</v>
      </c>
      <c r="CI18" s="1102">
        <v>20094.948779752762</v>
      </c>
      <c r="CJ18" s="1102">
        <v>22679.93582834585</v>
      </c>
      <c r="CK18" s="1102">
        <v>21805.558718106284</v>
      </c>
      <c r="CL18" s="1102">
        <v>19272.214401162462</v>
      </c>
      <c r="CM18" s="1102">
        <v>21565.174128663468</v>
      </c>
      <c r="CN18" s="1102">
        <v>20900.627758430088</v>
      </c>
      <c r="CO18" s="1102">
        <v>22416.154591588835</v>
      </c>
      <c r="CP18" s="1102">
        <v>22885.22340109212</v>
      </c>
      <c r="CQ18" s="1106">
        <f t="shared" si="9"/>
        <v>25226.64058690051</v>
      </c>
      <c r="CR18" s="23" t="s">
        <v>541</v>
      </c>
      <c r="CS18" s="485">
        <v>1992</v>
      </c>
      <c r="CT18" s="1125">
        <v>3000</v>
      </c>
      <c r="CU18" s="1106">
        <v>73920.371233425481</v>
      </c>
      <c r="CV18" s="1106">
        <v>72537.461457181053</v>
      </c>
      <c r="CW18" s="1106">
        <v>46051.186109511153</v>
      </c>
      <c r="CX18" s="1106">
        <v>109663.51664663423</v>
      </c>
      <c r="CY18" s="1101">
        <f t="shared" si="8"/>
        <v>20000</v>
      </c>
      <c r="DQ18" s="1253" t="s">
        <v>506</v>
      </c>
      <c r="DR18" s="1139">
        <v>297</v>
      </c>
      <c r="DS18" s="1255">
        <v>9.8901098901098897E-2</v>
      </c>
    </row>
    <row r="19" spans="1:123" s="23" customFormat="1" ht="13" outlineLevel="1">
      <c r="A19" s="794">
        <v>1990</v>
      </c>
      <c r="B19" s="62">
        <v>45.5</v>
      </c>
      <c r="C19" s="63">
        <v>91</v>
      </c>
      <c r="D19" s="63">
        <v>113.88524590163934</v>
      </c>
      <c r="E19" s="63">
        <v>130.71195219123504</v>
      </c>
      <c r="F19" s="63">
        <v>142.42803030303045</v>
      </c>
      <c r="G19" s="63">
        <v>165.32142857142873</v>
      </c>
      <c r="H19" s="64">
        <v>183.18362165987105</v>
      </c>
      <c r="I19" s="30"/>
      <c r="J19" s="45"/>
      <c r="K19" s="790">
        <v>1990</v>
      </c>
      <c r="L19" s="65">
        <v>5226.68</v>
      </c>
      <c r="M19" s="65">
        <v>11752.29</v>
      </c>
      <c r="N19" s="65">
        <v>15034.491967213113</v>
      </c>
      <c r="O19" s="65">
        <v>17447.778183266928</v>
      </c>
      <c r="P19" s="65">
        <v>19128.098106060625</v>
      </c>
      <c r="Q19" s="65">
        <v>22411.469285714305</v>
      </c>
      <c r="R19" s="66">
        <v>24973.265018458704</v>
      </c>
      <c r="S19" s="46"/>
      <c r="T19" s="67"/>
      <c r="U19" s="45"/>
      <c r="V19" s="46"/>
      <c r="W19" s="46"/>
      <c r="X19" s="46"/>
      <c r="Y19" s="46"/>
      <c r="Z19" s="46"/>
      <c r="AA19" s="46"/>
      <c r="AB19" s="46"/>
      <c r="AC19" s="46"/>
      <c r="AD19" s="27"/>
      <c r="BF19" s="1135">
        <v>11</v>
      </c>
      <c r="BG19" s="1102">
        <v>53896.802370036356</v>
      </c>
      <c r="BH19" s="1102">
        <v>49270.308125753625</v>
      </c>
      <c r="BI19" s="1102">
        <v>39271.4802183707</v>
      </c>
      <c r="BJ19" s="1102">
        <v>50038.413620886546</v>
      </c>
      <c r="BK19" s="1102">
        <v>66497.040428994253</v>
      </c>
      <c r="BL19" s="1102">
        <v>101029.24938597536</v>
      </c>
      <c r="BM19" s="1102">
        <v>91103.408945856325</v>
      </c>
      <c r="BN19" s="1102">
        <v>93661.548856392255</v>
      </c>
      <c r="BO19" s="1102">
        <v>125126.63939322846</v>
      </c>
      <c r="BP19" s="1102">
        <v>113609.83735380338</v>
      </c>
      <c r="BQ19" s="1102">
        <v>83076.099692913791</v>
      </c>
      <c r="BR19" s="1102">
        <v>58400.707510682689</v>
      </c>
      <c r="BS19" s="1102">
        <v>72942.101322857605</v>
      </c>
      <c r="BT19" s="1102">
        <v>30972.910196489483</v>
      </c>
      <c r="BU19" s="1102">
        <v>14931.642374525323</v>
      </c>
      <c r="BV19" s="1102">
        <v>13762.200627381819</v>
      </c>
      <c r="BW19" s="1102">
        <v>14570.376263807781</v>
      </c>
      <c r="BX19" s="1102">
        <v>21924.581349222215</v>
      </c>
      <c r="BY19" s="1102">
        <v>24431.306446681469</v>
      </c>
      <c r="BZ19" s="1102">
        <v>21882.698656477318</v>
      </c>
      <c r="CA19" s="1102">
        <v>13885.636461843214</v>
      </c>
      <c r="CB19" s="1102">
        <v>7723.9572040584644</v>
      </c>
      <c r="CC19" s="1102">
        <v>8822.753862654763</v>
      </c>
      <c r="CD19" s="1102">
        <v>11647.603749308129</v>
      </c>
      <c r="CE19" s="1102">
        <v>20914.697620877443</v>
      </c>
      <c r="CF19" s="1102">
        <v>17973.444801054287</v>
      </c>
      <c r="CG19" s="1102">
        <v>12858.273150359602</v>
      </c>
      <c r="CH19" s="1102">
        <v>14759.329756107567</v>
      </c>
      <c r="CI19" s="1102">
        <v>21415.987435077976</v>
      </c>
      <c r="CJ19" s="1102">
        <v>25759.946144647041</v>
      </c>
      <c r="CK19" s="1102">
        <v>25277.116259933337</v>
      </c>
      <c r="CL19" s="1102">
        <v>18891.968893466452</v>
      </c>
      <c r="CM19" s="1102">
        <v>22544.614781870583</v>
      </c>
      <c r="CN19" s="1102">
        <v>20563.402141397386</v>
      </c>
      <c r="CO19" s="1102">
        <v>24717.825413348193</v>
      </c>
      <c r="CP19" s="1102">
        <v>22060.377535092332</v>
      </c>
      <c r="CQ19" s="1106">
        <f t="shared" si="9"/>
        <v>24317.403659802196</v>
      </c>
      <c r="CR19" s="23" t="s">
        <v>541</v>
      </c>
      <c r="CS19" s="485">
        <v>1993</v>
      </c>
      <c r="CT19" s="1125">
        <v>3000</v>
      </c>
      <c r="CU19" s="1106">
        <v>32939.968050083364</v>
      </c>
      <c r="CV19" s="1106">
        <v>32106.226129433384</v>
      </c>
      <c r="CW19" s="1106">
        <v>22163.445803108905</v>
      </c>
      <c r="CX19" s="1106">
        <v>49038.052285564852</v>
      </c>
      <c r="CY19" s="1101">
        <f t="shared" si="8"/>
        <v>20000</v>
      </c>
      <c r="DQ19" s="1253" t="s">
        <v>507</v>
      </c>
      <c r="DR19" s="1139">
        <v>237</v>
      </c>
      <c r="DS19" s="1255">
        <v>7.8921078921078927E-2</v>
      </c>
    </row>
    <row r="20" spans="1:123" s="23" customFormat="1" ht="13" outlineLevel="1">
      <c r="A20" s="794">
        <v>1991</v>
      </c>
      <c r="B20" s="62">
        <v>65.870232558139534</v>
      </c>
      <c r="C20" s="63">
        <v>79.278106508875737</v>
      </c>
      <c r="D20" s="63">
        <v>119.04838709677419</v>
      </c>
      <c r="E20" s="63">
        <v>129.43685300207042</v>
      </c>
      <c r="F20" s="63">
        <v>141.54457831325306</v>
      </c>
      <c r="G20" s="63">
        <v>154.49596774193557</v>
      </c>
      <c r="H20" s="64">
        <v>176.50599457530808</v>
      </c>
      <c r="I20" s="30"/>
      <c r="J20" s="45"/>
      <c r="K20" s="790">
        <v>1991</v>
      </c>
      <c r="L20" s="65">
        <v>9978.2553860465123</v>
      </c>
      <c r="M20" s="65">
        <v>11868.497455621302</v>
      </c>
      <c r="N20" s="65">
        <v>17475.311612903224</v>
      </c>
      <c r="O20" s="65">
        <v>18939.877536231885</v>
      </c>
      <c r="P20" s="65">
        <v>20646.824650602412</v>
      </c>
      <c r="Q20" s="65">
        <v>22472.711532258076</v>
      </c>
      <c r="R20" s="66">
        <v>25575.68511522693</v>
      </c>
      <c r="S20" s="46"/>
      <c r="T20" s="67"/>
      <c r="U20" s="45"/>
      <c r="V20" s="46"/>
      <c r="W20" s="46"/>
      <c r="X20" s="46"/>
      <c r="Y20" s="46"/>
      <c r="Z20" s="46"/>
      <c r="AA20" s="46"/>
      <c r="AB20" s="46"/>
      <c r="AC20" s="46"/>
      <c r="AD20" s="27"/>
      <c r="BF20" s="1135">
        <v>12</v>
      </c>
      <c r="BG20" s="1102">
        <v>71952.801225258285</v>
      </c>
      <c r="BH20" s="1102">
        <v>80632.567947159288</v>
      </c>
      <c r="BI20" s="1102">
        <v>73197.358816213018</v>
      </c>
      <c r="BJ20" s="1102">
        <v>77166.115252079137</v>
      </c>
      <c r="BK20" s="1102">
        <v>98478.246627593151</v>
      </c>
      <c r="BL20" s="1102">
        <v>129857.98084065347</v>
      </c>
      <c r="BM20" s="1102">
        <v>112058.85309894488</v>
      </c>
      <c r="BN20" s="1102">
        <v>111043.95593559812</v>
      </c>
      <c r="BO20" s="1102">
        <v>131944.38289795059</v>
      </c>
      <c r="BP20" s="1102">
        <v>119209.82998446698</v>
      </c>
      <c r="BQ20" s="1102">
        <v>90312.047929830413</v>
      </c>
      <c r="BR20" s="1102">
        <v>76910.243765425315</v>
      </c>
      <c r="BS20" s="1102">
        <v>106865.37822168357</v>
      </c>
      <c r="BT20" s="1102">
        <v>60800.242418109687</v>
      </c>
      <c r="BU20" s="1102">
        <v>20153.628375485063</v>
      </c>
      <c r="BV20" s="1102">
        <v>15490.751492876614</v>
      </c>
      <c r="BW20" s="1102">
        <v>17103.702366633421</v>
      </c>
      <c r="BX20" s="1102">
        <v>29633.304489839604</v>
      </c>
      <c r="BY20" s="1102">
        <v>26660.497287534028</v>
      </c>
      <c r="BZ20" s="1102">
        <v>25485.510229329411</v>
      </c>
      <c r="CA20" s="1102">
        <v>16950.458897194625</v>
      </c>
      <c r="CB20" s="1102">
        <v>10355.559334583771</v>
      </c>
      <c r="CC20" s="1102">
        <v>13902.709259747384</v>
      </c>
      <c r="CD20" s="1102">
        <v>13566.09296344705</v>
      </c>
      <c r="CE20" s="1102">
        <v>24433.046938047883</v>
      </c>
      <c r="CF20" s="1102">
        <v>19906.469035343584</v>
      </c>
      <c r="CG20" s="1102">
        <v>14839.205213041232</v>
      </c>
      <c r="CH20" s="1102">
        <v>18052.34619867061</v>
      </c>
      <c r="CI20" s="1102">
        <v>21207.171512971421</v>
      </c>
      <c r="CJ20" s="1102">
        <v>25968.793316332903</v>
      </c>
      <c r="CK20" s="1102">
        <v>27817.391396013823</v>
      </c>
      <c r="CL20" s="1102">
        <v>19647.389663744729</v>
      </c>
      <c r="CM20" s="1102">
        <v>26625.911056317418</v>
      </c>
      <c r="CN20" s="1102">
        <v>20162.868524364421</v>
      </c>
      <c r="CO20" s="1102">
        <v>28749.454925578779</v>
      </c>
      <c r="CP20" s="1102">
        <v>21935.027728809833</v>
      </c>
      <c r="CQ20" s="1106">
        <f t="shared" si="9"/>
        <v>24179.22915063069</v>
      </c>
      <c r="CR20" s="23" t="s">
        <v>541</v>
      </c>
      <c r="CS20" s="485">
        <v>1994</v>
      </c>
      <c r="CT20" s="1125">
        <v>3000</v>
      </c>
      <c r="CU20" s="1106">
        <v>15344.070966640415</v>
      </c>
      <c r="CV20" s="1106">
        <v>14959.249224180687</v>
      </c>
      <c r="CW20" s="1106">
        <v>10149.038586315701</v>
      </c>
      <c r="CX20" s="1106">
        <v>22632.018847929772</v>
      </c>
      <c r="CY20" s="1101">
        <f t="shared" si="8"/>
        <v>20000</v>
      </c>
      <c r="DQ20" s="1253" t="s">
        <v>508</v>
      </c>
      <c r="DR20" s="1139">
        <v>233</v>
      </c>
      <c r="DS20" s="1255">
        <v>7.7589077589077585E-2</v>
      </c>
    </row>
    <row r="21" spans="1:123" s="23" customFormat="1" ht="13" outlineLevel="1">
      <c r="A21" s="794">
        <v>1992</v>
      </c>
      <c r="B21" s="62">
        <v>67.544926389656368</v>
      </c>
      <c r="C21" s="63">
        <v>87.874226447280591</v>
      </c>
      <c r="D21" s="63">
        <v>89.223710619044581</v>
      </c>
      <c r="E21" s="63">
        <v>116.16042211882223</v>
      </c>
      <c r="F21" s="63">
        <v>134.54758892648306</v>
      </c>
      <c r="G21" s="63">
        <v>143.86770244120493</v>
      </c>
      <c r="H21" s="64">
        <v>161.37176579353005</v>
      </c>
      <c r="I21" s="30"/>
      <c r="J21" s="45"/>
      <c r="K21" s="790">
        <v>1992</v>
      </c>
      <c r="L21" s="65">
        <v>9760.3250467808684</v>
      </c>
      <c r="M21" s="65">
        <v>12785.324895355352</v>
      </c>
      <c r="N21" s="65">
        <v>12986.128140113835</v>
      </c>
      <c r="O21" s="65">
        <v>16994.310811280749</v>
      </c>
      <c r="P21" s="65">
        <v>19730.321232260681</v>
      </c>
      <c r="Q21" s="65">
        <v>21117.154123251294</v>
      </c>
      <c r="R21" s="66">
        <v>23721.758750077272</v>
      </c>
      <c r="S21" s="46"/>
      <c r="T21" s="67"/>
      <c r="U21" s="45"/>
      <c r="V21" s="46"/>
      <c r="W21" s="46"/>
      <c r="X21" s="46"/>
      <c r="Y21" s="46"/>
      <c r="Z21" s="46"/>
      <c r="AA21" s="46"/>
      <c r="AB21" s="46"/>
      <c r="AC21" s="46"/>
      <c r="AD21" s="27"/>
      <c r="BF21" s="1135">
        <v>13</v>
      </c>
      <c r="BG21" s="1102">
        <v>45769.759986597084</v>
      </c>
      <c r="BH21" s="1102">
        <v>43752.016652742146</v>
      </c>
      <c r="BI21" s="1102">
        <v>39934.635128106172</v>
      </c>
      <c r="BJ21" s="1102">
        <v>48790.708191519938</v>
      </c>
      <c r="BK21" s="1102">
        <v>65266.207280931776</v>
      </c>
      <c r="BL21" s="1102">
        <v>94957.075696676213</v>
      </c>
      <c r="BM21" s="1102">
        <v>87865.928659294557</v>
      </c>
      <c r="BN21" s="1102">
        <v>94500.978144440101</v>
      </c>
      <c r="BO21" s="1102">
        <v>121007.57377801822</v>
      </c>
      <c r="BP21" s="1102">
        <v>111378.24155245641</v>
      </c>
      <c r="BQ21" s="1102">
        <v>85566.582294188061</v>
      </c>
      <c r="BR21" s="1102">
        <v>61012.581789028809</v>
      </c>
      <c r="BS21" s="1102">
        <v>67702.941686806531</v>
      </c>
      <c r="BT21" s="1102">
        <v>28525.245084306291</v>
      </c>
      <c r="BU21" s="1102">
        <v>13907.182740034405</v>
      </c>
      <c r="BV21" s="1102">
        <v>10952.093453812429</v>
      </c>
      <c r="BW21" s="1102">
        <v>16360.754783314282</v>
      </c>
      <c r="BX21" s="1102">
        <v>19939.508469388667</v>
      </c>
      <c r="BY21" s="1102">
        <v>17492.120689754745</v>
      </c>
      <c r="BZ21" s="1102">
        <v>13731.770273805703</v>
      </c>
      <c r="CA21" s="1102">
        <v>9687.3126855507307</v>
      </c>
      <c r="CB21" s="1102">
        <v>5735.9580536759695</v>
      </c>
      <c r="CC21" s="1102">
        <v>7378.8125817522359</v>
      </c>
      <c r="CD21" s="1102">
        <v>12974.94211437197</v>
      </c>
      <c r="CE21" s="1102">
        <v>17478.085354766798</v>
      </c>
      <c r="CF21" s="1102">
        <v>12678.952920248852</v>
      </c>
      <c r="CG21" s="1102">
        <v>10518.956778917709</v>
      </c>
      <c r="CH21" s="1102">
        <v>13289.160025528696</v>
      </c>
      <c r="CI21" s="1102">
        <v>17181.958480630725</v>
      </c>
      <c r="CJ21" s="1102">
        <v>17482.190161608654</v>
      </c>
      <c r="CK21" s="1102">
        <v>16284.044663804663</v>
      </c>
      <c r="CL21" s="1102">
        <v>14733.427231594134</v>
      </c>
      <c r="CM21" s="1102">
        <v>16572.513439095685</v>
      </c>
      <c r="CN21" s="1102">
        <v>17103.03717474702</v>
      </c>
      <c r="CO21" s="1102">
        <v>17529.98379916701</v>
      </c>
      <c r="CP21" s="1102">
        <v>17251.566598709669</v>
      </c>
      <c r="CQ21" s="1106">
        <f t="shared" si="9"/>
        <v>19016.596976975899</v>
      </c>
      <c r="CR21" s="23" t="s">
        <v>541</v>
      </c>
      <c r="CS21" s="485">
        <v>1995</v>
      </c>
      <c r="CT21" s="1125">
        <v>3000</v>
      </c>
      <c r="CU21" s="1106">
        <v>13965.434936900636</v>
      </c>
      <c r="CV21" s="1106">
        <v>13750.778035621875</v>
      </c>
      <c r="CW21" s="1106">
        <v>9676.8502022271823</v>
      </c>
      <c r="CX21" s="1106">
        <v>19562.991609042143</v>
      </c>
      <c r="CY21" s="1101">
        <f t="shared" si="8"/>
        <v>20000</v>
      </c>
      <c r="DQ21" s="1253" t="s">
        <v>509</v>
      </c>
      <c r="DR21" s="1139">
        <v>207</v>
      </c>
      <c r="DS21" s="1255">
        <v>6.8931068931068928E-2</v>
      </c>
    </row>
    <row r="22" spans="1:123" s="23" customFormat="1" ht="13" outlineLevel="1">
      <c r="A22" s="794">
        <v>1993</v>
      </c>
      <c r="B22" s="62">
        <v>59.910897998346002</v>
      </c>
      <c r="C22" s="63">
        <v>86.289640188150855</v>
      </c>
      <c r="D22" s="63">
        <v>101.21696320766394</v>
      </c>
      <c r="E22" s="63">
        <v>113.57075641636513</v>
      </c>
      <c r="F22" s="63">
        <v>128.03072980053841</v>
      </c>
      <c r="G22" s="63">
        <v>135.95607548249515</v>
      </c>
      <c r="H22" s="64">
        <v>144.33799107617648</v>
      </c>
      <c r="I22" s="30"/>
      <c r="J22" s="45"/>
      <c r="K22" s="790">
        <v>1993</v>
      </c>
      <c r="L22" s="65">
        <v>8485.475040478299</v>
      </c>
      <c r="M22" s="65">
        <v>12609.770350167397</v>
      </c>
      <c r="N22" s="65">
        <v>14943.645402761305</v>
      </c>
      <c r="O22" s="65">
        <v>16875.151121301871</v>
      </c>
      <c r="P22" s="65">
        <v>19135.956431026771</v>
      </c>
      <c r="Q22" s="65">
        <v>20375.077909547912</v>
      </c>
      <c r="R22" s="66">
        <v>21685.583729745456</v>
      </c>
      <c r="S22" s="46"/>
      <c r="T22" s="67"/>
      <c r="U22" s="76" t="s">
        <v>136</v>
      </c>
      <c r="V22" s="77" t="s">
        <v>33</v>
      </c>
      <c r="W22" s="46"/>
      <c r="X22" s="46"/>
      <c r="Y22" s="46"/>
      <c r="Z22" s="46"/>
      <c r="AA22" s="46"/>
      <c r="AB22" s="46"/>
      <c r="AC22" s="46"/>
      <c r="AD22" s="27"/>
      <c r="BF22" s="1135">
        <v>14</v>
      </c>
      <c r="BG22" s="1102">
        <v>56863.474101839667</v>
      </c>
      <c r="BH22" s="1102">
        <v>55286.042082019892</v>
      </c>
      <c r="BI22" s="1102">
        <v>53426.934677433041</v>
      </c>
      <c r="BJ22" s="1102">
        <v>61689.847273249288</v>
      </c>
      <c r="BK22" s="1102">
        <v>75409.362808100515</v>
      </c>
      <c r="BL22" s="1102">
        <v>97509.305112194677</v>
      </c>
      <c r="BM22" s="1102">
        <v>86215.227249564719</v>
      </c>
      <c r="BN22" s="1102">
        <v>84918.954579455458</v>
      </c>
      <c r="BO22" s="1102">
        <v>95937.920962619406</v>
      </c>
      <c r="BP22" s="1102">
        <v>90092.443082120197</v>
      </c>
      <c r="BQ22" s="1102">
        <v>64225.750026654714</v>
      </c>
      <c r="BR22" s="1102">
        <v>51986.906938858658</v>
      </c>
      <c r="BS22" s="1102">
        <v>80040.86230829831</v>
      </c>
      <c r="BT22" s="1102">
        <v>29477.482360326117</v>
      </c>
      <c r="BU22" s="1102">
        <v>13787.054263445234</v>
      </c>
      <c r="BV22" s="1102">
        <v>13790.044136359644</v>
      </c>
      <c r="BW22" s="1102">
        <v>14816.140113284368</v>
      </c>
      <c r="BX22" s="1102">
        <v>18738.584712578646</v>
      </c>
      <c r="BY22" s="1102">
        <v>20538.274636100876</v>
      </c>
      <c r="BZ22" s="1102">
        <v>16796.426565028836</v>
      </c>
      <c r="CA22" s="1102">
        <v>11627.123492394356</v>
      </c>
      <c r="CB22" s="1102">
        <v>5630.3002587513993</v>
      </c>
      <c r="CC22" s="1102">
        <v>7048.5028511561668</v>
      </c>
      <c r="CD22" s="1102">
        <v>7971.9929181199332</v>
      </c>
      <c r="CE22" s="1102">
        <v>15334.439653802094</v>
      </c>
      <c r="CF22" s="1102">
        <v>11723.236447118414</v>
      </c>
      <c r="CG22" s="1102">
        <v>8683.5657217334519</v>
      </c>
      <c r="CH22" s="1102">
        <v>8909.9103254260408</v>
      </c>
      <c r="CI22" s="1102">
        <v>14323.427189518872</v>
      </c>
      <c r="CJ22" s="1102">
        <v>16308.511084690907</v>
      </c>
      <c r="CK22" s="1102">
        <v>17055.654989210514</v>
      </c>
      <c r="CL22" s="1102">
        <v>13039.354586298528</v>
      </c>
      <c r="CM22" s="1102">
        <v>19956.365262389871</v>
      </c>
      <c r="CN22" s="1102">
        <v>15683.231866214712</v>
      </c>
      <c r="CO22" s="1102">
        <v>25365.942366304018</v>
      </c>
      <c r="CP22" s="1102">
        <v>17071.149345931986</v>
      </c>
      <c r="CQ22" s="1106">
        <f t="shared" si="9"/>
        <v>18817.720998719931</v>
      </c>
      <c r="CR22" s="23" t="s">
        <v>541</v>
      </c>
      <c r="CS22" s="485">
        <v>1996</v>
      </c>
      <c r="CT22" s="1125">
        <v>3000</v>
      </c>
      <c r="CU22" s="1106">
        <v>18874.459514629714</v>
      </c>
      <c r="CV22" s="1106">
        <v>18537.185143602175</v>
      </c>
      <c r="CW22" s="1106">
        <v>12143.293737829525</v>
      </c>
      <c r="CX22" s="1106">
        <v>27767.178699356718</v>
      </c>
      <c r="CY22" s="1101">
        <f t="shared" si="8"/>
        <v>20000</v>
      </c>
      <c r="DQ22" s="1253" t="s">
        <v>510</v>
      </c>
      <c r="DR22" s="1139">
        <v>182</v>
      </c>
      <c r="DS22" s="1255">
        <v>6.0606060606060608E-2</v>
      </c>
    </row>
    <row r="23" spans="1:123" s="23" customFormat="1" ht="13" outlineLevel="1">
      <c r="A23" s="794">
        <v>1994</v>
      </c>
      <c r="B23" s="62">
        <v>64.967741935483872</v>
      </c>
      <c r="C23" s="63">
        <v>80.734042553191486</v>
      </c>
      <c r="D23" s="63">
        <v>102.50420168067227</v>
      </c>
      <c r="E23" s="63">
        <v>117.44521739130435</v>
      </c>
      <c r="F23" s="63">
        <v>125.4375</v>
      </c>
      <c r="G23" s="63">
        <v>153.73529411764707</v>
      </c>
      <c r="H23" s="64">
        <v>152.1008064516129</v>
      </c>
      <c r="I23" s="30"/>
      <c r="J23" s="45"/>
      <c r="K23" s="790">
        <v>1994</v>
      </c>
      <c r="L23" s="79">
        <f t="shared" ref="L23:R26" si="10">$T23+$S23*B23</f>
        <v>10089.410322580645</v>
      </c>
      <c r="M23" s="79">
        <f t="shared" si="10"/>
        <v>12997.346808510638</v>
      </c>
      <c r="N23" s="79">
        <f t="shared" si="10"/>
        <v>17012.634957983191</v>
      </c>
      <c r="O23" s="79">
        <f>$T23+$S23*E23</f>
        <v>19768.355895652174</v>
      </c>
      <c r="P23" s="79">
        <f t="shared" si="10"/>
        <v>21242.452499999999</v>
      </c>
      <c r="Q23" s="79">
        <f t="shared" si="10"/>
        <v>26461.697647058823</v>
      </c>
      <c r="R23" s="80">
        <f t="shared" si="10"/>
        <v>26160.232741935481</v>
      </c>
      <c r="S23" s="523">
        <v>184.44</v>
      </c>
      <c r="T23" s="81">
        <v>-1893.24</v>
      </c>
      <c r="U23" s="82" t="s">
        <v>32</v>
      </c>
      <c r="V23" s="83" t="s">
        <v>33</v>
      </c>
      <c r="W23" s="46"/>
      <c r="X23" s="46"/>
      <c r="Y23" s="46"/>
      <c r="Z23" s="46"/>
      <c r="AA23" s="46"/>
      <c r="AB23" s="46"/>
      <c r="AC23" s="46"/>
      <c r="AD23" s="27"/>
      <c r="BF23" s="1135">
        <v>15</v>
      </c>
      <c r="BG23" s="1102">
        <v>40479.577863756058</v>
      </c>
      <c r="BH23" s="1102">
        <v>52818.678091053946</v>
      </c>
      <c r="BI23" s="1102">
        <v>51681.801198991969</v>
      </c>
      <c r="BJ23" s="1102">
        <v>57450.524704258489</v>
      </c>
      <c r="BK23" s="1102">
        <v>68179.624117839412</v>
      </c>
      <c r="BL23" s="1102">
        <v>94783.321047443082</v>
      </c>
      <c r="BM23" s="1102">
        <v>88441.641353387822</v>
      </c>
      <c r="BN23" s="1102">
        <v>88549.044145933614</v>
      </c>
      <c r="BO23" s="1102">
        <v>98178.330191423462</v>
      </c>
      <c r="BP23" s="1102">
        <v>107544.51969412374</v>
      </c>
      <c r="BQ23" s="1102">
        <v>78987.450622097735</v>
      </c>
      <c r="BR23" s="1102">
        <v>61962.759560928898</v>
      </c>
      <c r="BS23" s="1102">
        <v>77768.165160983233</v>
      </c>
      <c r="BT23" s="1102">
        <v>37967.465519361205</v>
      </c>
      <c r="BU23" s="1102">
        <v>17858.970381292955</v>
      </c>
      <c r="BV23" s="1102">
        <v>14777.602288199078</v>
      </c>
      <c r="BW23" s="1102">
        <v>15487.160950405099</v>
      </c>
      <c r="BX23" s="1102">
        <v>30072.3460467695</v>
      </c>
      <c r="BY23" s="1102">
        <v>22991.728392100438</v>
      </c>
      <c r="BZ23" s="1102">
        <v>15815.204528859118</v>
      </c>
      <c r="CA23" s="1102">
        <v>10836.094775366048</v>
      </c>
      <c r="CB23" s="1102">
        <v>6961.0247436864802</v>
      </c>
      <c r="CC23" s="1102">
        <v>9728.2823582528144</v>
      </c>
      <c r="CD23" s="1102">
        <v>15044.700609277899</v>
      </c>
      <c r="CE23" s="1102">
        <v>19249.297303833657</v>
      </c>
      <c r="CF23" s="1102">
        <v>14214.643192106003</v>
      </c>
      <c r="CG23" s="1102">
        <v>11941.294969493569</v>
      </c>
      <c r="CH23" s="1102">
        <v>14561.460608113905</v>
      </c>
      <c r="CI23" s="1102">
        <v>22368.068111770073</v>
      </c>
      <c r="CJ23" s="1102">
        <v>24401.688928369378</v>
      </c>
      <c r="CK23" s="1102">
        <v>24579.025457381147</v>
      </c>
      <c r="CL23" s="1102">
        <v>21352.999165248457</v>
      </c>
      <c r="CM23" s="1102">
        <v>23692.662007056668</v>
      </c>
      <c r="CN23" s="1102">
        <v>23654.703277122615</v>
      </c>
      <c r="CO23" s="1102">
        <v>22289.721395837452</v>
      </c>
      <c r="CP23" s="1102">
        <v>24513.205233191751</v>
      </c>
      <c r="CQ23" s="1106">
        <f t="shared" si="9"/>
        <v>27021.183372898453</v>
      </c>
      <c r="CR23" s="23" t="s">
        <v>541</v>
      </c>
      <c r="CS23" s="485">
        <v>1997</v>
      </c>
      <c r="CT23" s="1125">
        <v>3000</v>
      </c>
      <c r="CU23" s="1106">
        <v>25177.756573362367</v>
      </c>
      <c r="CV23" s="1106">
        <v>25020.607944844829</v>
      </c>
      <c r="CW23" s="1106">
        <v>17617.895973584353</v>
      </c>
      <c r="CX23" s="1106">
        <v>34826.102901205784</v>
      </c>
      <c r="CY23" s="1101">
        <f t="shared" si="8"/>
        <v>20000</v>
      </c>
      <c r="DQ23" s="1253" t="s">
        <v>511</v>
      </c>
      <c r="DR23" s="1139">
        <v>124</v>
      </c>
      <c r="DS23" s="1255">
        <v>4.1292041292041295E-2</v>
      </c>
    </row>
    <row r="24" spans="1:123" s="23" customFormat="1" ht="13" outlineLevel="1">
      <c r="A24" s="794">
        <v>1995</v>
      </c>
      <c r="B24" s="62">
        <v>76.354248733362653</v>
      </c>
      <c r="C24" s="63">
        <v>95.545196060360226</v>
      </c>
      <c r="D24" s="63">
        <v>111.93769840912306</v>
      </c>
      <c r="E24" s="63">
        <v>132.68180594743333</v>
      </c>
      <c r="F24" s="63">
        <v>143.9049745494211</v>
      </c>
      <c r="G24" s="63">
        <v>164.45907616068479</v>
      </c>
      <c r="H24" s="64">
        <v>170.59070420535807</v>
      </c>
      <c r="I24" s="30"/>
      <c r="J24" s="76"/>
      <c r="K24" s="790">
        <v>1995</v>
      </c>
      <c r="L24" s="79">
        <f t="shared" si="10"/>
        <v>11215.382189874772</v>
      </c>
      <c r="M24" s="79">
        <f t="shared" si="10"/>
        <v>14773.632519786532</v>
      </c>
      <c r="N24" s="79">
        <f t="shared" si="10"/>
        <v>17813.014885685097</v>
      </c>
      <c r="O24" s="79">
        <f t="shared" si="10"/>
        <v>21659.241246177411</v>
      </c>
      <c r="P24" s="79">
        <f t="shared" si="10"/>
        <v>23740.162146027855</v>
      </c>
      <c r="Q24" s="79">
        <f t="shared" si="10"/>
        <v>27551.158945358926</v>
      </c>
      <c r="R24" s="80">
        <f t="shared" si="10"/>
        <v>28688.04224460918</v>
      </c>
      <c r="S24" s="524">
        <v>185.412959</v>
      </c>
      <c r="T24" s="81">
        <v>-2941.6849999999999</v>
      </c>
      <c r="U24" s="76"/>
      <c r="V24" s="84" t="s">
        <v>33</v>
      </c>
      <c r="W24" s="63"/>
      <c r="X24" s="63"/>
      <c r="Y24" s="63"/>
      <c r="Z24" s="63"/>
      <c r="AA24" s="63"/>
      <c r="AB24" s="63"/>
      <c r="AC24" s="63"/>
      <c r="AD24" s="27"/>
      <c r="BF24" s="1135">
        <v>16</v>
      </c>
      <c r="BG24" s="1102">
        <v>86677.966478164264</v>
      </c>
      <c r="BH24" s="1102">
        <v>83741.412775831923</v>
      </c>
      <c r="BI24" s="1102">
        <v>76739.584932825208</v>
      </c>
      <c r="BJ24" s="1102">
        <v>84081.885199275566</v>
      </c>
      <c r="BK24" s="1102">
        <v>94548.456060573022</v>
      </c>
      <c r="BL24" s="1102">
        <v>112419.18675693893</v>
      </c>
      <c r="BM24" s="1102">
        <v>100368.02603702249</v>
      </c>
      <c r="BN24" s="1102">
        <v>124037.18423761291</v>
      </c>
      <c r="BO24" s="1102">
        <v>144039.20649098718</v>
      </c>
      <c r="BP24" s="1102">
        <v>133786.09087391564</v>
      </c>
      <c r="BQ24" s="1102">
        <v>104892.48418345713</v>
      </c>
      <c r="BR24" s="1102">
        <v>96182.975363225472</v>
      </c>
      <c r="BS24" s="1102">
        <v>99108.07831485926</v>
      </c>
      <c r="BT24" s="1102">
        <v>48977.79057883186</v>
      </c>
      <c r="BU24" s="1102">
        <v>25082.320720277014</v>
      </c>
      <c r="BV24" s="1102">
        <v>17716.89686806071</v>
      </c>
      <c r="BW24" s="1102">
        <v>21636.751866255683</v>
      </c>
      <c r="BX24" s="1102">
        <v>31235.092759004885</v>
      </c>
      <c r="BY24" s="1102">
        <v>27877.313071904595</v>
      </c>
      <c r="BZ24" s="1102">
        <v>21373.673281145733</v>
      </c>
      <c r="CA24" s="1102">
        <v>16179.415798438129</v>
      </c>
      <c r="CB24" s="1102">
        <v>11715.489768761758</v>
      </c>
      <c r="CC24" s="1102">
        <v>16825.61117543916</v>
      </c>
      <c r="CD24" s="1102">
        <v>19940.073838939272</v>
      </c>
      <c r="CE24" s="1102">
        <v>24525.580863489919</v>
      </c>
      <c r="CF24" s="1102">
        <v>17193.119378820822</v>
      </c>
      <c r="CG24" s="1102">
        <v>15013.624025745647</v>
      </c>
      <c r="CH24" s="1102">
        <v>20477.417691372462</v>
      </c>
      <c r="CI24" s="1102">
        <v>26820.322001348028</v>
      </c>
      <c r="CJ24" s="1102">
        <v>27141.456005052249</v>
      </c>
      <c r="CK24" s="1102">
        <v>29504.450964390689</v>
      </c>
      <c r="CL24" s="1102">
        <v>24464.235719601278</v>
      </c>
      <c r="CM24" s="1102">
        <v>33810.154389485717</v>
      </c>
      <c r="CN24" s="1102">
        <v>30403.907359845078</v>
      </c>
      <c r="CO24" s="1102">
        <v>30016.920618426142</v>
      </c>
      <c r="CP24" s="1102">
        <v>33249.396080768973</v>
      </c>
      <c r="CQ24" s="1106">
        <f t="shared" si="9"/>
        <v>36651.185350501313</v>
      </c>
      <c r="CR24" s="23" t="s">
        <v>541</v>
      </c>
      <c r="CS24" s="485">
        <v>1998</v>
      </c>
      <c r="CT24" s="1125">
        <v>3000</v>
      </c>
      <c r="CU24" s="1106">
        <v>22279.771492805641</v>
      </c>
      <c r="CV24" s="1106">
        <v>22069.729948251668</v>
      </c>
      <c r="CW24" s="1106">
        <v>15458.275144811445</v>
      </c>
      <c r="CX24" s="1106">
        <v>30609.554401187041</v>
      </c>
      <c r="CY24" s="1101">
        <f t="shared" si="8"/>
        <v>20000</v>
      </c>
      <c r="DQ24" s="1253" t="s">
        <v>512</v>
      </c>
      <c r="DR24" s="1139">
        <v>102</v>
      </c>
      <c r="DS24" s="1255">
        <v>3.3966033966033968E-2</v>
      </c>
    </row>
    <row r="25" spans="1:123" s="23" customFormat="1" ht="13" outlineLevel="1">
      <c r="A25" s="794">
        <v>1996</v>
      </c>
      <c r="B25" s="699">
        <v>78.930900474594338</v>
      </c>
      <c r="C25" s="700">
        <v>101.52527857994208</v>
      </c>
      <c r="D25" s="700">
        <v>119.15397007669947</v>
      </c>
      <c r="E25" s="700">
        <v>133.34892336294624</v>
      </c>
      <c r="F25" s="700">
        <v>149.43212107514134</v>
      </c>
      <c r="G25" s="700">
        <v>164.23461330272639</v>
      </c>
      <c r="H25" s="701">
        <v>200.02589382899387</v>
      </c>
      <c r="I25" s="30"/>
      <c r="J25" s="85"/>
      <c r="K25" s="790">
        <v>1996</v>
      </c>
      <c r="L25" s="79">
        <f t="shared" si="10"/>
        <v>13312.605863083223</v>
      </c>
      <c r="M25" s="79">
        <f t="shared" si="10"/>
        <v>17293.24498724061</v>
      </c>
      <c r="N25" s="79">
        <f t="shared" si="10"/>
        <v>20399.037886363782</v>
      </c>
      <c r="O25" s="79">
        <f t="shared" si="10"/>
        <v>22899.880624914153</v>
      </c>
      <c r="P25" s="79">
        <f t="shared" si="10"/>
        <v>25733.391056412573</v>
      </c>
      <c r="Q25" s="79">
        <f t="shared" si="10"/>
        <v>28341.26897283172</v>
      </c>
      <c r="R25" s="80">
        <f t="shared" si="10"/>
        <v>34646.915930772637</v>
      </c>
      <c r="S25" s="524">
        <v>176.17830000000001</v>
      </c>
      <c r="T25" s="81">
        <v>-593.30600000000004</v>
      </c>
      <c r="U25" s="76"/>
      <c r="V25" s="86" t="s">
        <v>33</v>
      </c>
      <c r="W25" s="63"/>
      <c r="X25" s="63"/>
      <c r="Y25" s="87"/>
      <c r="Z25" s="63"/>
      <c r="AA25" s="63"/>
      <c r="AB25" s="63"/>
      <c r="AC25" s="63"/>
      <c r="AD25" s="27"/>
      <c r="BF25" s="1135">
        <v>17</v>
      </c>
      <c r="BG25" s="1102">
        <v>43215.327676146422</v>
      </c>
      <c r="BH25" s="1102">
        <v>46020.62916567966</v>
      </c>
      <c r="BI25" s="1102">
        <v>47245.521336834485</v>
      </c>
      <c r="BJ25" s="1102">
        <v>66071.399874353767</v>
      </c>
      <c r="BK25" s="1102">
        <v>84198.699999074655</v>
      </c>
      <c r="BL25" s="1102">
        <v>110449.28684745659</v>
      </c>
      <c r="BM25" s="1102">
        <v>100622.41143311601</v>
      </c>
      <c r="BN25" s="1102">
        <v>103993.45864816118</v>
      </c>
      <c r="BO25" s="1102">
        <v>112011.44649381447</v>
      </c>
      <c r="BP25" s="1102">
        <v>108389.62966182102</v>
      </c>
      <c r="BQ25" s="1102">
        <v>77089.113505399931</v>
      </c>
      <c r="BR25" s="1102">
        <v>59282.546161333143</v>
      </c>
      <c r="BS25" s="1102">
        <v>61547.132257814148</v>
      </c>
      <c r="BT25" s="1102">
        <v>26981.440962417037</v>
      </c>
      <c r="BU25" s="1102">
        <v>10682.629152224172</v>
      </c>
      <c r="BV25" s="1102">
        <v>11291.373633054927</v>
      </c>
      <c r="BW25" s="1102">
        <v>18978.706691961834</v>
      </c>
      <c r="BX25" s="1102">
        <v>27407.774197162813</v>
      </c>
      <c r="BY25" s="1102">
        <v>24083.265516920943</v>
      </c>
      <c r="BZ25" s="1102">
        <v>17518.791615977327</v>
      </c>
      <c r="CA25" s="1102">
        <v>13096.657656319288</v>
      </c>
      <c r="CB25" s="1102">
        <v>8509.7428879454765</v>
      </c>
      <c r="CC25" s="1102">
        <v>12489.812264178476</v>
      </c>
      <c r="CD25" s="1102">
        <v>15813.049906799375</v>
      </c>
      <c r="CE25" s="1102">
        <v>23923.151181155365</v>
      </c>
      <c r="CF25" s="1102">
        <v>18412.520058035578</v>
      </c>
      <c r="CG25" s="1102">
        <v>12773.061219154359</v>
      </c>
      <c r="CH25" s="1102">
        <v>15812.497066991311</v>
      </c>
      <c r="CI25" s="1102">
        <v>16916.230975313742</v>
      </c>
      <c r="CJ25" s="1102">
        <v>22850.544205993159</v>
      </c>
      <c r="CK25" s="1102">
        <v>23278.046030877984</v>
      </c>
      <c r="CL25" s="1102">
        <v>20269.652870680293</v>
      </c>
      <c r="CM25" s="1102">
        <v>23197.101799725493</v>
      </c>
      <c r="CN25" s="1102">
        <v>17091.438716595254</v>
      </c>
      <c r="CO25" s="1102">
        <v>21043.469596864685</v>
      </c>
      <c r="CP25" s="1102">
        <v>19624.457422143707</v>
      </c>
      <c r="CQ25" s="1106">
        <f t="shared" si="9"/>
        <v>21632.261369042451</v>
      </c>
      <c r="CR25" s="23" t="s">
        <v>541</v>
      </c>
      <c r="CS25" s="485">
        <v>1999</v>
      </c>
      <c r="CT25" s="1125">
        <v>3000</v>
      </c>
      <c r="CU25" s="1106">
        <v>18156.690744046187</v>
      </c>
      <c r="CV25" s="1106">
        <v>17937.288942106759</v>
      </c>
      <c r="CW25" s="1106">
        <v>12323.149784590712</v>
      </c>
      <c r="CX25" s="1106">
        <v>25076.803008650291</v>
      </c>
      <c r="CY25" s="1101">
        <f t="shared" si="8"/>
        <v>20000</v>
      </c>
      <c r="DQ25" s="1253" t="s">
        <v>513</v>
      </c>
      <c r="DR25" s="1139">
        <v>70</v>
      </c>
      <c r="DS25" s="1255">
        <v>2.3310023310023312E-2</v>
      </c>
    </row>
    <row r="26" spans="1:123" s="23" customFormat="1" ht="13" outlineLevel="1">
      <c r="A26" s="794">
        <v>1997</v>
      </c>
      <c r="B26" s="699">
        <v>78.305800075887248</v>
      </c>
      <c r="C26" s="700">
        <v>106.01907478194076</v>
      </c>
      <c r="D26" s="700">
        <v>129.00867214251898</v>
      </c>
      <c r="E26" s="700">
        <v>143.52213822291671</v>
      </c>
      <c r="F26" s="700">
        <v>152.97989869896384</v>
      </c>
      <c r="G26" s="700">
        <v>167.46312230080756</v>
      </c>
      <c r="H26" s="701">
        <v>200.60861702451047</v>
      </c>
      <c r="I26" s="30"/>
      <c r="J26" s="85"/>
      <c r="K26" s="790">
        <v>1997</v>
      </c>
      <c r="L26" s="79">
        <f t="shared" si="10"/>
        <v>15342.436872786662</v>
      </c>
      <c r="M26" s="79">
        <f t="shared" si="10"/>
        <v>20085.037286508305</v>
      </c>
      <c r="N26" s="79">
        <f t="shared" si="10"/>
        <v>24019.270072421412</v>
      </c>
      <c r="O26" s="79">
        <f t="shared" si="10"/>
        <v>26502.974036225958</v>
      </c>
      <c r="P26" s="79">
        <f t="shared" si="10"/>
        <v>28121.490044252379</v>
      </c>
      <c r="Q26" s="79">
        <f t="shared" si="10"/>
        <v>30600.018582459496</v>
      </c>
      <c r="R26" s="80">
        <f t="shared" si="10"/>
        <v>36272.2402400215</v>
      </c>
      <c r="S26" s="524">
        <v>171.131</v>
      </c>
      <c r="T26" s="81">
        <v>1941.8869999999999</v>
      </c>
      <c r="U26" s="76"/>
      <c r="V26" s="86"/>
      <c r="W26" s="63"/>
      <c r="X26" s="63"/>
      <c r="Y26" s="87"/>
      <c r="Z26" s="63"/>
      <c r="AA26" s="63"/>
      <c r="AB26" s="63"/>
      <c r="AC26" s="63"/>
      <c r="AD26" s="27"/>
      <c r="BF26" s="1135">
        <v>18</v>
      </c>
      <c r="BG26" s="1102">
        <v>56243.559184179583</v>
      </c>
      <c r="BH26" s="1102">
        <v>55549.225932664805</v>
      </c>
      <c r="BI26" s="1102">
        <v>48561.944494065101</v>
      </c>
      <c r="BJ26" s="1102">
        <v>47184.194349199242</v>
      </c>
      <c r="BK26" s="1102">
        <v>59241.286077581848</v>
      </c>
      <c r="BL26" s="1102">
        <v>74059.024667394857</v>
      </c>
      <c r="BM26" s="1102">
        <v>63025.801672271686</v>
      </c>
      <c r="BN26" s="1102">
        <v>58269.399603465412</v>
      </c>
      <c r="BO26" s="1102">
        <v>86559.404282949647</v>
      </c>
      <c r="BP26" s="1102">
        <v>79540.176074059142</v>
      </c>
      <c r="BQ26" s="1102">
        <v>60580.047653701193</v>
      </c>
      <c r="BR26" s="1102">
        <v>48746.284190340717</v>
      </c>
      <c r="BS26" s="1102">
        <v>67912.755244412809</v>
      </c>
      <c r="BT26" s="1102">
        <v>24496.105198693669</v>
      </c>
      <c r="BU26" s="1102">
        <v>7789.288924391175</v>
      </c>
      <c r="BV26" s="1102">
        <v>11518.316718294256</v>
      </c>
      <c r="BW26" s="1102">
        <v>20453.984201612362</v>
      </c>
      <c r="BX26" s="1102">
        <v>24931.043039200355</v>
      </c>
      <c r="BY26" s="1102">
        <v>22256.728477243247</v>
      </c>
      <c r="BZ26" s="1102">
        <v>18352.321691650643</v>
      </c>
      <c r="CA26" s="1102">
        <v>11722.466619518658</v>
      </c>
      <c r="CB26" s="1102">
        <v>6759.2795517473123</v>
      </c>
      <c r="CC26" s="1102">
        <v>7874.6658458460597</v>
      </c>
      <c r="CD26" s="1102">
        <v>10282.848020611144</v>
      </c>
      <c r="CE26" s="1102">
        <v>20214.257596755244</v>
      </c>
      <c r="CF26" s="1102">
        <v>15533.414428454003</v>
      </c>
      <c r="CG26" s="1102">
        <v>10838.853191686943</v>
      </c>
      <c r="CH26" s="1102">
        <v>9809.5524276630658</v>
      </c>
      <c r="CI26" s="1102">
        <v>12174.548094484309</v>
      </c>
      <c r="CJ26" s="1102">
        <v>17017.49923538891</v>
      </c>
      <c r="CK26" s="1102">
        <v>18439.75879053105</v>
      </c>
      <c r="CL26" s="1102">
        <v>15987.848067141627</v>
      </c>
      <c r="CM26" s="1102">
        <v>19313.202761049823</v>
      </c>
      <c r="CN26" s="1102">
        <v>18589.230507990687</v>
      </c>
      <c r="CO26" s="1102">
        <v>20562.992210973996</v>
      </c>
      <c r="CP26" s="1102">
        <v>19923.879734046524</v>
      </c>
      <c r="CQ26" s="1106">
        <f t="shared" si="9"/>
        <v>21962.317969919273</v>
      </c>
      <c r="CR26" s="23" t="s">
        <v>541</v>
      </c>
      <c r="CS26" s="485">
        <v>2000</v>
      </c>
      <c r="CT26" s="1125">
        <v>3000</v>
      </c>
      <c r="CU26" s="1106">
        <v>12357.046741814815</v>
      </c>
      <c r="CV26" s="1106">
        <v>12297.178754805351</v>
      </c>
      <c r="CW26" s="1106">
        <v>8784.946749403287</v>
      </c>
      <c r="CX26" s="1106">
        <v>16766.607417539941</v>
      </c>
      <c r="CY26" s="1101">
        <f t="shared" si="8"/>
        <v>20000</v>
      </c>
      <c r="DQ26" s="1253" t="s">
        <v>514</v>
      </c>
      <c r="DR26" s="1139">
        <v>40</v>
      </c>
      <c r="DS26" s="1255">
        <v>1.332001332001332E-2</v>
      </c>
    </row>
    <row r="27" spans="1:123" s="23" customFormat="1" ht="13" outlineLevel="1">
      <c r="A27" s="794">
        <v>1998</v>
      </c>
      <c r="B27" s="699">
        <v>77.387359451386558</v>
      </c>
      <c r="C27" s="700">
        <v>103.60124301695008</v>
      </c>
      <c r="D27" s="700">
        <v>126.10483518165569</v>
      </c>
      <c r="E27" s="700">
        <v>143.98366262057976</v>
      </c>
      <c r="F27" s="700">
        <v>155.01689802940871</v>
      </c>
      <c r="G27" s="700">
        <v>169.74072425832188</v>
      </c>
      <c r="H27" s="701">
        <v>215.09034426336137</v>
      </c>
      <c r="I27" s="30"/>
      <c r="J27" s="85"/>
      <c r="K27" s="790">
        <v>1998</v>
      </c>
      <c r="L27" s="90"/>
      <c r="M27" s="90"/>
      <c r="N27" s="90"/>
      <c r="O27" s="90"/>
      <c r="P27" s="90"/>
      <c r="Q27" s="90"/>
      <c r="R27" s="525"/>
      <c r="S27" s="88"/>
      <c r="T27" s="89"/>
      <c r="U27" s="85" t="s">
        <v>137</v>
      </c>
      <c r="V27" s="86" t="s">
        <v>33</v>
      </c>
      <c r="W27" s="63"/>
      <c r="X27" s="63"/>
      <c r="Y27" s="87"/>
      <c r="Z27" s="63"/>
      <c r="AA27" s="63"/>
      <c r="AB27" s="63"/>
      <c r="AC27" s="63"/>
      <c r="AD27" s="27"/>
      <c r="BF27" s="1135">
        <v>19</v>
      </c>
      <c r="BG27" s="1102">
        <v>53966.623052092029</v>
      </c>
      <c r="BH27" s="1102">
        <v>52589.751060961265</v>
      </c>
      <c r="BI27" s="1102">
        <v>45906.930523135823</v>
      </c>
      <c r="BJ27" s="1102">
        <v>46327.644830156874</v>
      </c>
      <c r="BK27" s="1102">
        <v>50380.757311083733</v>
      </c>
      <c r="BL27" s="1102">
        <v>67476.323634198998</v>
      </c>
      <c r="BM27" s="1102">
        <v>67417.99409531639</v>
      </c>
      <c r="BN27" s="1102">
        <v>84149.660049839149</v>
      </c>
      <c r="BO27" s="1102">
        <v>99992.377633806158</v>
      </c>
      <c r="BP27" s="1102">
        <v>92829.273924646899</v>
      </c>
      <c r="BQ27" s="1102">
        <v>69904.0423282759</v>
      </c>
      <c r="BR27" s="1102">
        <v>57434.46353910039</v>
      </c>
      <c r="BS27" s="1102">
        <v>58098.203704217638</v>
      </c>
      <c r="BT27" s="1102">
        <v>31159.98225827502</v>
      </c>
      <c r="BU27" s="1102">
        <v>15431.862888761141</v>
      </c>
      <c r="BV27" s="1102">
        <v>12752.138796602234</v>
      </c>
      <c r="BW27" s="1102">
        <v>12917.776513775063</v>
      </c>
      <c r="BX27" s="1102">
        <v>21292.444528991993</v>
      </c>
      <c r="BY27" s="1102">
        <v>14773.140919932834</v>
      </c>
      <c r="BZ27" s="1102">
        <v>13879.875723894103</v>
      </c>
      <c r="CA27" s="1102">
        <v>10564.131830287639</v>
      </c>
      <c r="CB27" s="1102">
        <v>8329.4825964552401</v>
      </c>
      <c r="CC27" s="1102">
        <v>10940.09670080797</v>
      </c>
      <c r="CD27" s="1102">
        <v>11566.761764834562</v>
      </c>
      <c r="CE27" s="1102">
        <v>15082.4271327069</v>
      </c>
      <c r="CF27" s="1102">
        <v>12003.227629287718</v>
      </c>
      <c r="CG27" s="1102">
        <v>10456.269227214843</v>
      </c>
      <c r="CH27" s="1102">
        <v>11115.865716032464</v>
      </c>
      <c r="CI27" s="1102">
        <v>14274.186000287045</v>
      </c>
      <c r="CJ27" s="1102">
        <v>14045.519570085855</v>
      </c>
      <c r="CK27" s="1102">
        <v>16030.109741581033</v>
      </c>
      <c r="CL27" s="1102">
        <v>14085.215962456543</v>
      </c>
      <c r="CM27" s="1102">
        <v>17473.558951600844</v>
      </c>
      <c r="CN27" s="1102">
        <v>16429.992513319336</v>
      </c>
      <c r="CO27" s="1102">
        <v>18604.831832377138</v>
      </c>
      <c r="CP27" s="1102">
        <v>18115.34746043144</v>
      </c>
      <c r="CQ27" s="1106">
        <f t="shared" si="9"/>
        <v>19968.752390213351</v>
      </c>
      <c r="CR27" s="23" t="s">
        <v>541</v>
      </c>
      <c r="CS27" s="485">
        <v>2001</v>
      </c>
      <c r="CT27" s="1125">
        <v>3000</v>
      </c>
      <c r="CU27" s="1106">
        <v>7833.6629138540538</v>
      </c>
      <c r="CV27" s="1106">
        <v>7709.755588161026</v>
      </c>
      <c r="CW27" s="1106">
        <v>5369.1079869058267</v>
      </c>
      <c r="CX27" s="1106">
        <v>10963.563172885255</v>
      </c>
      <c r="CY27" s="1101">
        <f t="shared" si="8"/>
        <v>20000</v>
      </c>
      <c r="DQ27" s="1253" t="s">
        <v>515</v>
      </c>
      <c r="DR27" s="1139">
        <v>28</v>
      </c>
      <c r="DS27" s="1255">
        <v>9.324009324009324E-3</v>
      </c>
    </row>
    <row r="28" spans="1:123" s="23" customFormat="1" ht="13" outlineLevel="1">
      <c r="A28" s="794">
        <v>1999</v>
      </c>
      <c r="B28" s="699">
        <v>79.087571730093927</v>
      </c>
      <c r="C28" s="700">
        <v>101.36296123470788</v>
      </c>
      <c r="D28" s="700">
        <v>123.62820795794471</v>
      </c>
      <c r="E28" s="700">
        <v>137.64068139686091</v>
      </c>
      <c r="F28" s="700">
        <v>150.13928957592609</v>
      </c>
      <c r="G28" s="700">
        <v>164.25126526591455</v>
      </c>
      <c r="H28" s="701">
        <v>193.1641412180262</v>
      </c>
      <c r="I28" s="30"/>
      <c r="J28" s="85"/>
      <c r="K28" s="790">
        <v>1999</v>
      </c>
      <c r="L28" s="90"/>
      <c r="M28" s="90"/>
      <c r="N28" s="90"/>
      <c r="O28" s="90"/>
      <c r="P28" s="90"/>
      <c r="Q28" s="90"/>
      <c r="R28" s="525"/>
      <c r="S28" s="88"/>
      <c r="T28" s="89"/>
      <c r="U28" s="85"/>
      <c r="V28" s="86"/>
      <c r="W28" s="63"/>
      <c r="X28" s="63"/>
      <c r="Y28" s="87"/>
      <c r="Z28" s="63"/>
      <c r="AA28" s="63"/>
      <c r="AB28" s="63"/>
      <c r="AC28" s="63"/>
      <c r="AD28" s="27"/>
      <c r="BF28" s="1135">
        <v>20</v>
      </c>
      <c r="BG28" s="1102">
        <v>43818.614379618586</v>
      </c>
      <c r="BH28" s="1102">
        <v>49420.439674178313</v>
      </c>
      <c r="BI28" s="1102">
        <v>45867.094863785678</v>
      </c>
      <c r="BJ28" s="1102">
        <v>52786.980481943567</v>
      </c>
      <c r="BK28" s="1102">
        <v>58779.913254559855</v>
      </c>
      <c r="BL28" s="1102">
        <v>74089.887795633578</v>
      </c>
      <c r="BM28" s="1102">
        <v>67348.595070571522</v>
      </c>
      <c r="BN28" s="1102">
        <v>78825.422408357001</v>
      </c>
      <c r="BO28" s="1102">
        <v>99270.730586345293</v>
      </c>
      <c r="BP28" s="1102">
        <v>114391.35263190998</v>
      </c>
      <c r="BQ28" s="1102">
        <v>90841.61690570513</v>
      </c>
      <c r="BR28" s="1102">
        <v>80349.588215352356</v>
      </c>
      <c r="BS28" s="1102">
        <v>89570.529730415044</v>
      </c>
      <c r="BT28" s="1102">
        <v>37714.142820483437</v>
      </c>
      <c r="BU28" s="1102">
        <v>15827.304523345209</v>
      </c>
      <c r="BV28" s="1102">
        <v>11437.705571193999</v>
      </c>
      <c r="BW28" s="1102">
        <v>12589.391485263312</v>
      </c>
      <c r="BX28" s="1102">
        <v>27752.780110131458</v>
      </c>
      <c r="BY28" s="1102">
        <v>20927.045880265174</v>
      </c>
      <c r="BZ28" s="1102">
        <v>15694.857352299941</v>
      </c>
      <c r="CA28" s="1102">
        <v>10272.515525116121</v>
      </c>
      <c r="CB28" s="1102">
        <v>6548.1708644985201</v>
      </c>
      <c r="CC28" s="1102">
        <v>8140.6657822331226</v>
      </c>
      <c r="CD28" s="1102">
        <v>11590.79754328687</v>
      </c>
      <c r="CE28" s="1102">
        <v>16028.024027249179</v>
      </c>
      <c r="CF28" s="1102">
        <v>12744.089731653528</v>
      </c>
      <c r="CG28" s="1102">
        <v>8709.981387078853</v>
      </c>
      <c r="CH28" s="1102">
        <v>10168.078462508987</v>
      </c>
      <c r="CI28" s="1102">
        <v>14545.649719326075</v>
      </c>
      <c r="CJ28" s="1102">
        <v>17685.441979765594</v>
      </c>
      <c r="CK28" s="1102">
        <v>18200.512063750968</v>
      </c>
      <c r="CL28" s="1102">
        <v>13753.991726629796</v>
      </c>
      <c r="CM28" s="1102">
        <v>17173.189081466728</v>
      </c>
      <c r="CN28" s="1102">
        <v>17830.290969215283</v>
      </c>
      <c r="CO28" s="1102">
        <v>23611.054821689046</v>
      </c>
      <c r="CP28" s="1102">
        <v>17695.607069083962</v>
      </c>
      <c r="CQ28" s="1106">
        <f t="shared" si="9"/>
        <v>19506.067809567201</v>
      </c>
      <c r="CR28" s="23" t="s">
        <v>541</v>
      </c>
      <c r="CS28" s="485">
        <v>2002</v>
      </c>
      <c r="CT28" s="1125">
        <v>3000</v>
      </c>
      <c r="CU28" s="1106">
        <v>9819.081691901436</v>
      </c>
      <c r="CV28" s="1106">
        <v>9673.6859319910254</v>
      </c>
      <c r="CW28" s="1106">
        <v>6754.5780629935898</v>
      </c>
      <c r="CX28" s="1106">
        <v>13783.903040781466</v>
      </c>
      <c r="CY28" s="1101">
        <f t="shared" si="8"/>
        <v>20000</v>
      </c>
      <c r="DQ28" s="1253" t="s">
        <v>519</v>
      </c>
      <c r="DR28" s="1139">
        <v>18</v>
      </c>
      <c r="DS28" s="1255">
        <v>5.994005994005994E-3</v>
      </c>
    </row>
    <row r="29" spans="1:123" s="23" customFormat="1" ht="13" outlineLevel="1">
      <c r="A29" s="794">
        <v>2000</v>
      </c>
      <c r="B29" s="699">
        <v>82.538187473110099</v>
      </c>
      <c r="C29" s="700">
        <v>103.26438085811397</v>
      </c>
      <c r="D29" s="700">
        <v>124.48165289037486</v>
      </c>
      <c r="E29" s="700">
        <v>140.87423122483028</v>
      </c>
      <c r="F29" s="700">
        <v>148.76022217374202</v>
      </c>
      <c r="G29" s="700">
        <v>164.58910236351559</v>
      </c>
      <c r="H29" s="701">
        <v>198.14248272072857</v>
      </c>
      <c r="I29" s="23" t="s">
        <v>162</v>
      </c>
      <c r="J29" s="85"/>
      <c r="K29" s="790">
        <v>2000</v>
      </c>
      <c r="L29" s="91"/>
      <c r="M29" s="91"/>
      <c r="N29" s="91"/>
      <c r="O29" s="91"/>
      <c r="P29" s="91"/>
      <c r="Q29" s="91"/>
      <c r="R29" s="526"/>
      <c r="S29" s="63"/>
      <c r="T29" s="64"/>
      <c r="U29" s="85"/>
      <c r="V29" s="86" t="s">
        <v>33</v>
      </c>
      <c r="W29" s="63"/>
      <c r="X29" s="63"/>
      <c r="Y29" s="87"/>
      <c r="Z29" s="63"/>
      <c r="AA29" s="63"/>
      <c r="AB29" s="63"/>
      <c r="AC29" s="63"/>
      <c r="AD29" s="27"/>
      <c r="BF29" s="1135">
        <v>21</v>
      </c>
      <c r="BG29" s="1102">
        <v>63576.976559761912</v>
      </c>
      <c r="BH29" s="1102">
        <v>74417.440029391262</v>
      </c>
      <c r="BI29" s="1102">
        <v>69253.662997546373</v>
      </c>
      <c r="BJ29" s="1102">
        <v>73056.950001611855</v>
      </c>
      <c r="BK29" s="1102">
        <v>97986.158167433343</v>
      </c>
      <c r="BL29" s="1102">
        <v>129474.1850818407</v>
      </c>
      <c r="BM29" s="1102">
        <v>117112.67104487107</v>
      </c>
      <c r="BN29" s="1102">
        <v>118074.63919941288</v>
      </c>
      <c r="BO29" s="1102">
        <v>172494.86416323253</v>
      </c>
      <c r="BP29" s="1102">
        <v>161330.51299937628</v>
      </c>
      <c r="BQ29" s="1102">
        <v>137925.55382895123</v>
      </c>
      <c r="BR29" s="1102">
        <v>107550.03325034598</v>
      </c>
      <c r="BS29" s="1102">
        <v>111088.94844860317</v>
      </c>
      <c r="BT29" s="1102">
        <v>40448.372655300074</v>
      </c>
      <c r="BU29" s="1102">
        <v>16632.665680588751</v>
      </c>
      <c r="BV29" s="1102">
        <v>15492.731199968879</v>
      </c>
      <c r="BW29" s="1102">
        <v>32061.452236525543</v>
      </c>
      <c r="BX29" s="1102">
        <v>34235.935125272648</v>
      </c>
      <c r="BY29" s="1102">
        <v>27686.544158488541</v>
      </c>
      <c r="BZ29" s="1102">
        <v>25076.459780954337</v>
      </c>
      <c r="CA29" s="1102">
        <v>16759.453040574055</v>
      </c>
      <c r="CB29" s="1102">
        <v>13178.338116089259</v>
      </c>
      <c r="CC29" s="1102">
        <v>14828.777347228823</v>
      </c>
      <c r="CD29" s="1102">
        <v>19557.493922002788</v>
      </c>
      <c r="CE29" s="1102">
        <v>31104.088779702492</v>
      </c>
      <c r="CF29" s="1102">
        <v>20915.069901787716</v>
      </c>
      <c r="CG29" s="1102">
        <v>15210.305389642615</v>
      </c>
      <c r="CH29" s="1102">
        <v>14782.335888928454</v>
      </c>
      <c r="CI29" s="1102">
        <v>23682.744723268228</v>
      </c>
      <c r="CJ29" s="1102">
        <v>25707.725352341062</v>
      </c>
      <c r="CK29" s="1102">
        <v>31030.125342553758</v>
      </c>
      <c r="CL29" s="1102">
        <v>25198.151866656681</v>
      </c>
      <c r="CM29" s="1102">
        <v>34303.016752090443</v>
      </c>
      <c r="CN29" s="1102">
        <v>29471.59339178005</v>
      </c>
      <c r="CO29" s="1102">
        <v>30427.988054682613</v>
      </c>
      <c r="CP29" s="1102">
        <v>31949.283911038459</v>
      </c>
      <c r="CQ29" s="1106">
        <f t="shared" si="9"/>
        <v>35218.057001538727</v>
      </c>
      <c r="CR29" s="23" t="s">
        <v>541</v>
      </c>
      <c r="CS29" s="485">
        <v>2003</v>
      </c>
      <c r="CT29" s="1125">
        <v>3000</v>
      </c>
      <c r="CU29" s="1106">
        <v>13210.284533539832</v>
      </c>
      <c r="CV29" s="1106">
        <v>12953.167564864481</v>
      </c>
      <c r="CW29" s="1106">
        <v>8640.4043157728756</v>
      </c>
      <c r="CX29" s="1106">
        <v>19190.473753366885</v>
      </c>
      <c r="CY29" s="1101">
        <f t="shared" si="8"/>
        <v>20000</v>
      </c>
      <c r="DQ29" s="1253" t="s">
        <v>516</v>
      </c>
      <c r="DR29" s="1139">
        <v>9</v>
      </c>
      <c r="DS29" s="1255">
        <v>2.997002997002997E-3</v>
      </c>
    </row>
    <row r="30" spans="1:123" s="23" customFormat="1" ht="13" outlineLevel="1">
      <c r="A30" s="794">
        <v>2001</v>
      </c>
      <c r="B30" s="699">
        <v>78.961724609429524</v>
      </c>
      <c r="C30" s="700">
        <v>109.21319330103397</v>
      </c>
      <c r="D30" s="700">
        <v>133.25973142653038</v>
      </c>
      <c r="E30" s="700">
        <v>149.35970809978585</v>
      </c>
      <c r="F30" s="700">
        <v>159.18430249083147</v>
      </c>
      <c r="G30" s="700">
        <v>169.43112589774771</v>
      </c>
      <c r="H30" s="701">
        <v>204.66553198482251</v>
      </c>
      <c r="I30" s="23" t="s">
        <v>162</v>
      </c>
      <c r="J30" s="85" t="s">
        <v>151</v>
      </c>
      <c r="K30" s="790">
        <v>2001</v>
      </c>
      <c r="L30" s="91"/>
      <c r="M30" s="91"/>
      <c r="N30" s="91"/>
      <c r="O30" s="91"/>
      <c r="P30" s="91"/>
      <c r="Q30" s="91"/>
      <c r="R30" s="526"/>
      <c r="S30" s="63"/>
      <c r="T30" s="64"/>
      <c r="U30" s="85"/>
      <c r="V30" s="86"/>
      <c r="W30" s="63"/>
      <c r="X30" s="63"/>
      <c r="Y30" s="87"/>
      <c r="Z30" s="63"/>
      <c r="AA30" s="63"/>
      <c r="AB30" s="63"/>
      <c r="AC30" s="63"/>
      <c r="AD30" s="27"/>
      <c r="BF30" s="1135">
        <v>22</v>
      </c>
      <c r="BG30" s="1102">
        <v>67600.202861919781</v>
      </c>
      <c r="BH30" s="1102">
        <v>65260.315685751251</v>
      </c>
      <c r="BI30" s="1102">
        <v>50777.055882965578</v>
      </c>
      <c r="BJ30" s="1102">
        <v>55516.819492543684</v>
      </c>
      <c r="BK30" s="1102">
        <v>80569.008140454433</v>
      </c>
      <c r="BL30" s="1102">
        <v>108520.1846694616</v>
      </c>
      <c r="BM30" s="1102">
        <v>83680.072040910716</v>
      </c>
      <c r="BN30" s="1102">
        <v>87446.654763020284</v>
      </c>
      <c r="BO30" s="1102">
        <v>119663.45546821116</v>
      </c>
      <c r="BP30" s="1102">
        <v>111985.83726189547</v>
      </c>
      <c r="BQ30" s="1102">
        <v>93480.974653575133</v>
      </c>
      <c r="BR30" s="1102">
        <v>82806.770441054294</v>
      </c>
      <c r="BS30" s="1102">
        <v>82190.302781024657</v>
      </c>
      <c r="BT30" s="1102">
        <v>29792.191876149245</v>
      </c>
      <c r="BU30" s="1102">
        <v>12824.435495501721</v>
      </c>
      <c r="BV30" s="1102">
        <v>12443.823110005713</v>
      </c>
      <c r="BW30" s="1102">
        <v>21876.588530713678</v>
      </c>
      <c r="BX30" s="1102">
        <v>28320.071650192163</v>
      </c>
      <c r="BY30" s="1102">
        <v>24977.027679819592</v>
      </c>
      <c r="BZ30" s="1102">
        <v>19711.224412541131</v>
      </c>
      <c r="CA30" s="1102">
        <v>12643.92419920955</v>
      </c>
      <c r="CB30" s="1102">
        <v>7412.0037960195223</v>
      </c>
      <c r="CC30" s="1102">
        <v>8590.0962135531099</v>
      </c>
      <c r="CD30" s="1102">
        <v>14356.634111440842</v>
      </c>
      <c r="CE30" s="1102">
        <v>22290.547695585505</v>
      </c>
      <c r="CF30" s="1102">
        <v>15961.665355729809</v>
      </c>
      <c r="CG30" s="1102">
        <v>11628.802050059323</v>
      </c>
      <c r="CH30" s="1102">
        <v>12002.219009918321</v>
      </c>
      <c r="CI30" s="1102">
        <v>18685.804987757034</v>
      </c>
      <c r="CJ30" s="1102">
        <v>20325.774762137342</v>
      </c>
      <c r="CK30" s="1102">
        <v>19036.141618709047</v>
      </c>
      <c r="CL30" s="1102">
        <v>15616.573334176179</v>
      </c>
      <c r="CM30" s="1102">
        <v>18459.924456560464</v>
      </c>
      <c r="CN30" s="1102">
        <v>19341.091810447491</v>
      </c>
      <c r="CO30" s="1102">
        <v>20082.70848281516</v>
      </c>
      <c r="CP30" s="1102">
        <v>19551.942597540274</v>
      </c>
      <c r="CQ30" s="1106">
        <f t="shared" si="9"/>
        <v>21552.327457739422</v>
      </c>
      <c r="CR30" s="23" t="s">
        <v>541</v>
      </c>
      <c r="CS30" s="485">
        <v>2004</v>
      </c>
      <c r="CT30" s="1125">
        <v>3000</v>
      </c>
      <c r="CU30" s="1106">
        <v>20545.443584850567</v>
      </c>
      <c r="CV30" s="1106">
        <v>20149.927453250588</v>
      </c>
      <c r="CW30" s="1106">
        <v>14359.337007855087</v>
      </c>
      <c r="CX30" s="1106">
        <v>28969.271218867645</v>
      </c>
      <c r="CY30" s="1101">
        <f t="shared" si="8"/>
        <v>20000</v>
      </c>
      <c r="DQ30" s="1253" t="s">
        <v>520</v>
      </c>
      <c r="DR30" s="1139">
        <v>15</v>
      </c>
      <c r="DS30" s="1255">
        <v>4.995004995004995E-3</v>
      </c>
    </row>
    <row r="31" spans="1:123" s="23" customFormat="1" ht="13" outlineLevel="1">
      <c r="A31" s="794">
        <v>2002</v>
      </c>
      <c r="B31" s="699">
        <v>57.95711054443251</v>
      </c>
      <c r="C31" s="700">
        <v>88.275250401434448</v>
      </c>
      <c r="D31" s="700">
        <v>116.05405076023864</v>
      </c>
      <c r="E31" s="700">
        <v>136.52169381957452</v>
      </c>
      <c r="F31" s="700">
        <v>158.72304417238959</v>
      </c>
      <c r="G31" s="700">
        <v>178.53404597786817</v>
      </c>
      <c r="H31" s="701">
        <v>213.08196686976191</v>
      </c>
      <c r="I31" s="23" t="s">
        <v>162</v>
      </c>
      <c r="J31" s="85"/>
      <c r="K31" s="790">
        <v>2002</v>
      </c>
      <c r="L31" s="91"/>
      <c r="M31" s="91"/>
      <c r="N31" s="91"/>
      <c r="O31" s="91"/>
      <c r="P31" s="91"/>
      <c r="Q31" s="91"/>
      <c r="R31" s="526"/>
      <c r="S31" s="63"/>
      <c r="T31" s="64"/>
      <c r="U31" s="85"/>
      <c r="V31" s="86"/>
      <c r="W31" s="63"/>
      <c r="X31" s="63"/>
      <c r="Y31" s="87"/>
      <c r="Z31" s="63"/>
      <c r="AA31" s="63"/>
      <c r="AB31" s="63"/>
      <c r="AC31" s="63"/>
      <c r="AD31" s="27"/>
      <c r="BF31" s="1135">
        <v>23</v>
      </c>
      <c r="BG31" s="1102">
        <v>63501.709209205212</v>
      </c>
      <c r="BH31" s="1102">
        <v>61593.039971599464</v>
      </c>
      <c r="BI31" s="1102">
        <v>56253.608030895964</v>
      </c>
      <c r="BJ31" s="1102">
        <v>66613.684666026646</v>
      </c>
      <c r="BK31" s="1102">
        <v>79318.300455926466</v>
      </c>
      <c r="BL31" s="1102">
        <v>105094.8092204397</v>
      </c>
      <c r="BM31" s="1102">
        <v>90924.269463957171</v>
      </c>
      <c r="BN31" s="1102">
        <v>102452.86278985352</v>
      </c>
      <c r="BO31" s="1102">
        <v>124695.48938097668</v>
      </c>
      <c r="BP31" s="1102">
        <v>120593.02434186362</v>
      </c>
      <c r="BQ31" s="1102">
        <v>97482.825524265543</v>
      </c>
      <c r="BR31" s="1102">
        <v>74223.694465297798</v>
      </c>
      <c r="BS31" s="1102">
        <v>60458.723453901417</v>
      </c>
      <c r="BT31" s="1102">
        <v>33539.927454351433</v>
      </c>
      <c r="BU31" s="1102">
        <v>14792.255496728147</v>
      </c>
      <c r="BV31" s="1102">
        <v>14749.719777142063</v>
      </c>
      <c r="BW31" s="1102">
        <v>28634.313499208281</v>
      </c>
      <c r="BX31" s="1102">
        <v>34498.954446667223</v>
      </c>
      <c r="BY31" s="1102">
        <v>27817.29590072915</v>
      </c>
      <c r="BZ31" s="1102">
        <v>21817.632772159235</v>
      </c>
      <c r="CA31" s="1102">
        <v>13567.303401687735</v>
      </c>
      <c r="CB31" s="1102">
        <v>9886.1537274714719</v>
      </c>
      <c r="CC31" s="1102">
        <v>12210.587878925593</v>
      </c>
      <c r="CD31" s="1102">
        <v>15143.983112887725</v>
      </c>
      <c r="CE31" s="1102">
        <v>26610.073205095508</v>
      </c>
      <c r="CF31" s="1102">
        <v>16067.006322257814</v>
      </c>
      <c r="CG31" s="1102">
        <v>12337.600041457707</v>
      </c>
      <c r="CH31" s="1102">
        <v>14536.759729965019</v>
      </c>
      <c r="CI31" s="1102">
        <v>20925.119437067824</v>
      </c>
      <c r="CJ31" s="1102">
        <v>23306.003878596825</v>
      </c>
      <c r="CK31" s="1102">
        <v>23028.523988517878</v>
      </c>
      <c r="CL31" s="1102">
        <v>18154.674396401009</v>
      </c>
      <c r="CM31" s="1102">
        <v>22642.696844796825</v>
      </c>
      <c r="CN31" s="1102">
        <v>17966.88118504878</v>
      </c>
      <c r="CO31" s="1102">
        <v>23493.357025744401</v>
      </c>
      <c r="CP31" s="1102">
        <v>20040.004950422855</v>
      </c>
      <c r="CQ31" s="1106">
        <f t="shared" si="9"/>
        <v>22090.324109307101</v>
      </c>
      <c r="CR31" s="23" t="s">
        <v>541</v>
      </c>
      <c r="CS31" s="485">
        <v>2005</v>
      </c>
      <c r="CT31" s="1125">
        <v>3000</v>
      </c>
      <c r="CU31" s="1106">
        <v>15296.458201712489</v>
      </c>
      <c r="CV31" s="1106">
        <v>15069.596685918896</v>
      </c>
      <c r="CW31" s="1106">
        <v>10866.541408593435</v>
      </c>
      <c r="CX31" s="1106">
        <v>21004.036586262082</v>
      </c>
      <c r="CY31" s="1101">
        <f t="shared" si="8"/>
        <v>20000</v>
      </c>
      <c r="DQ31" s="1253" t="s">
        <v>521</v>
      </c>
      <c r="DR31" s="1139">
        <v>5</v>
      </c>
      <c r="DS31" s="1255">
        <v>1.665001665001665E-3</v>
      </c>
    </row>
    <row r="32" spans="1:123" s="23" customFormat="1" ht="13" outlineLevel="1">
      <c r="A32" s="794">
        <v>2003</v>
      </c>
      <c r="B32" s="699">
        <v>60.515774640144514</v>
      </c>
      <c r="C32" s="700">
        <v>94.160594107812841</v>
      </c>
      <c r="D32" s="700">
        <v>116.73131531512375</v>
      </c>
      <c r="E32" s="700">
        <v>134.89125021969738</v>
      </c>
      <c r="F32" s="700">
        <v>162.36288270508066</v>
      </c>
      <c r="G32" s="700">
        <v>176.93184915327581</v>
      </c>
      <c r="H32" s="701">
        <v>202.29336082548272</v>
      </c>
      <c r="I32" s="23" t="s">
        <v>162</v>
      </c>
      <c r="J32" s="85"/>
      <c r="K32" s="790">
        <v>2003</v>
      </c>
      <c r="L32" s="91"/>
      <c r="M32" s="91"/>
      <c r="N32" s="91"/>
      <c r="O32" s="91"/>
      <c r="P32" s="91"/>
      <c r="Q32" s="91"/>
      <c r="R32" s="526"/>
      <c r="S32" s="63"/>
      <c r="T32" s="64"/>
      <c r="U32" s="85"/>
      <c r="V32" s="86"/>
      <c r="W32" s="63"/>
      <c r="X32" s="63"/>
      <c r="Y32" s="87"/>
      <c r="Z32" s="63"/>
      <c r="AA32" s="63"/>
      <c r="AB32" s="63"/>
      <c r="AC32" s="63"/>
      <c r="AD32" s="27"/>
      <c r="BF32" s="1135">
        <v>24</v>
      </c>
      <c r="BG32" s="1102">
        <v>60792.489528750906</v>
      </c>
      <c r="BH32" s="1102">
        <v>59915.901820480765</v>
      </c>
      <c r="BI32" s="1102">
        <v>51063.4470306566</v>
      </c>
      <c r="BJ32" s="1102">
        <v>55752.942905588163</v>
      </c>
      <c r="BK32" s="1102">
        <v>66302.244081821133</v>
      </c>
      <c r="BL32" s="1102">
        <v>92795.732348708567</v>
      </c>
      <c r="BM32" s="1102">
        <v>83500.135883250128</v>
      </c>
      <c r="BN32" s="1102">
        <v>95803.429850252141</v>
      </c>
      <c r="BO32" s="1102">
        <v>129910.6805953758</v>
      </c>
      <c r="BP32" s="1102">
        <v>119758.45722623866</v>
      </c>
      <c r="BQ32" s="1102">
        <v>93375.824719355165</v>
      </c>
      <c r="BR32" s="1102">
        <v>77204.441869719478</v>
      </c>
      <c r="BS32" s="1102">
        <v>89939.124695040926</v>
      </c>
      <c r="BT32" s="1102">
        <v>32872.709376844992</v>
      </c>
      <c r="BU32" s="1102">
        <v>13680.922662964613</v>
      </c>
      <c r="BV32" s="1102">
        <v>12071.053342323632</v>
      </c>
      <c r="BW32" s="1102">
        <v>20626.038244380212</v>
      </c>
      <c r="BX32" s="1102">
        <v>25330.110788291677</v>
      </c>
      <c r="BY32" s="1102">
        <v>24377.089237305354</v>
      </c>
      <c r="BZ32" s="1102">
        <v>21457.334573112861</v>
      </c>
      <c r="CA32" s="1102">
        <v>12846.355234795095</v>
      </c>
      <c r="CB32" s="1102">
        <v>6788.3917659264807</v>
      </c>
      <c r="CC32" s="1102">
        <v>7060.4437088292761</v>
      </c>
      <c r="CD32" s="1102">
        <v>11857.4470103231</v>
      </c>
      <c r="CE32" s="1102">
        <v>21527.15979097896</v>
      </c>
      <c r="CF32" s="1102">
        <v>17316.219960995211</v>
      </c>
      <c r="CG32" s="1102">
        <v>13297.6459030403</v>
      </c>
      <c r="CH32" s="1102">
        <v>14461.350411745761</v>
      </c>
      <c r="CI32" s="1102">
        <v>18429.455788942556</v>
      </c>
      <c r="CJ32" s="1102">
        <v>19377.669216752827</v>
      </c>
      <c r="CK32" s="1102">
        <v>19108.578922342567</v>
      </c>
      <c r="CL32" s="1102">
        <v>16539.411981133238</v>
      </c>
      <c r="CM32" s="1102">
        <v>18563.63350634899</v>
      </c>
      <c r="CN32" s="1102">
        <v>18096.794271661798</v>
      </c>
      <c r="CO32" s="1102">
        <v>18260.918990239657</v>
      </c>
      <c r="CP32" s="1102">
        <v>19943.973376166465</v>
      </c>
      <c r="CQ32" s="1106">
        <f t="shared" si="9"/>
        <v>21984.467418887176</v>
      </c>
      <c r="CR32" s="23" t="s">
        <v>541</v>
      </c>
      <c r="CS32" s="485">
        <v>2006</v>
      </c>
      <c r="CT32" s="1125">
        <v>3000</v>
      </c>
      <c r="CU32" s="1106">
        <v>11972.8797419316</v>
      </c>
      <c r="CV32" s="1106">
        <v>11846.253572141719</v>
      </c>
      <c r="CW32" s="1106">
        <v>8418.7304560954199</v>
      </c>
      <c r="CX32" s="1106">
        <v>16585.517739464518</v>
      </c>
      <c r="CY32" s="1101">
        <f t="shared" si="8"/>
        <v>20000</v>
      </c>
      <c r="DQ32" s="1253" t="s">
        <v>522</v>
      </c>
      <c r="DR32" s="1139">
        <v>6</v>
      </c>
      <c r="DS32" s="1255">
        <v>1.998001998001998E-3</v>
      </c>
    </row>
    <row r="33" spans="1:123" s="23" customFormat="1" ht="13" outlineLevel="1">
      <c r="A33" s="794">
        <v>2004</v>
      </c>
      <c r="B33" s="699">
        <v>57.436717419698113</v>
      </c>
      <c r="C33" s="700">
        <v>98.835047237498472</v>
      </c>
      <c r="D33" s="700">
        <v>116.49868458197723</v>
      </c>
      <c r="E33" s="700">
        <v>133.38365539951747</v>
      </c>
      <c r="F33" s="700">
        <v>155.42432891027519</v>
      </c>
      <c r="G33" s="700">
        <v>166.18812746301128</v>
      </c>
      <c r="H33" s="701">
        <v>206.564137283728</v>
      </c>
      <c r="I33" s="23" t="s">
        <v>162</v>
      </c>
      <c r="J33" s="85"/>
      <c r="K33" s="298">
        <v>2004</v>
      </c>
      <c r="L33" s="91"/>
      <c r="M33" s="899"/>
      <c r="N33" s="91"/>
      <c r="O33" s="91"/>
      <c r="P33" s="91"/>
      <c r="Q33" s="91"/>
      <c r="R33" s="526"/>
      <c r="S33" s="63"/>
      <c r="T33" s="64"/>
      <c r="U33" s="85"/>
      <c r="V33" s="86"/>
      <c r="W33" s="63"/>
      <c r="X33" s="63"/>
      <c r="Y33" s="87"/>
      <c r="Z33" s="63"/>
      <c r="AA33" s="63"/>
      <c r="AB33" s="63"/>
      <c r="AC33" s="63"/>
      <c r="AD33" s="27"/>
      <c r="BF33" s="1135">
        <v>25</v>
      </c>
      <c r="BG33" s="1102">
        <v>49238.841808371188</v>
      </c>
      <c r="BH33" s="1102">
        <v>53884.228625135009</v>
      </c>
      <c r="BI33" s="1102">
        <v>53422.082752722155</v>
      </c>
      <c r="BJ33" s="1102">
        <v>71666.243009996353</v>
      </c>
      <c r="BK33" s="1102">
        <v>84255.438238554212</v>
      </c>
      <c r="BL33" s="1102">
        <v>107385.55100620989</v>
      </c>
      <c r="BM33" s="1102">
        <v>97047.120160294886</v>
      </c>
      <c r="BN33" s="1102">
        <v>102797.74156416566</v>
      </c>
      <c r="BO33" s="1102">
        <v>105250.59812584966</v>
      </c>
      <c r="BP33" s="1102">
        <v>104799.24009995068</v>
      </c>
      <c r="BQ33" s="1102">
        <v>79123.546036334184</v>
      </c>
      <c r="BR33" s="1102">
        <v>71778.684900830325</v>
      </c>
      <c r="BS33" s="1102">
        <v>71571.919902813941</v>
      </c>
      <c r="BT33" s="1102">
        <v>28691.89587238216</v>
      </c>
      <c r="BU33" s="1102">
        <v>13264.174805211758</v>
      </c>
      <c r="BV33" s="1102">
        <v>11437.623234389386</v>
      </c>
      <c r="BW33" s="1102">
        <v>15737.751741507825</v>
      </c>
      <c r="BX33" s="1102">
        <v>24328.534527821575</v>
      </c>
      <c r="BY33" s="1102">
        <v>19518.022730984518</v>
      </c>
      <c r="BZ33" s="1102">
        <v>15617.708973355155</v>
      </c>
      <c r="CA33" s="1102">
        <v>11281.04658338974</v>
      </c>
      <c r="CB33" s="1102">
        <v>7434.998034422184</v>
      </c>
      <c r="CC33" s="1102">
        <v>10457.068620467184</v>
      </c>
      <c r="CD33" s="1102">
        <v>13118.690171785665</v>
      </c>
      <c r="CE33" s="1102">
        <v>17905.190147276859</v>
      </c>
      <c r="CF33" s="1102">
        <v>12029.433939744182</v>
      </c>
      <c r="CG33" s="1102">
        <v>10453.946778218105</v>
      </c>
      <c r="CH33" s="1102">
        <v>13879.670164680787</v>
      </c>
      <c r="CI33" s="1102">
        <v>18979.564625989507</v>
      </c>
      <c r="CJ33" s="1102">
        <v>20455.788855896142</v>
      </c>
      <c r="CK33" s="1102">
        <v>20595.175836347971</v>
      </c>
      <c r="CL33" s="1102">
        <v>16687.97856977925</v>
      </c>
      <c r="CM33" s="1102">
        <v>21470.922324660449</v>
      </c>
      <c r="CN33" s="1102">
        <v>18549.198921494819</v>
      </c>
      <c r="CO33" s="1102">
        <v>20820.227189710215</v>
      </c>
      <c r="CP33" s="1102">
        <v>20222.387317789246</v>
      </c>
      <c r="CQ33" s="1106">
        <f t="shared" si="9"/>
        <v>22291.366255599649</v>
      </c>
      <c r="CR33" s="23" t="s">
        <v>541</v>
      </c>
      <c r="CS33" s="485">
        <v>2007</v>
      </c>
      <c r="CT33" s="1125">
        <v>3000</v>
      </c>
      <c r="CU33" s="1106">
        <v>13797.583197077136</v>
      </c>
      <c r="CV33" s="1106">
        <v>13532.920790596934</v>
      </c>
      <c r="CW33" s="1106">
        <v>9497.0963117610172</v>
      </c>
      <c r="CX33" s="1106">
        <v>19276.719338465664</v>
      </c>
      <c r="CY33" s="1101">
        <f t="shared" si="8"/>
        <v>20000</v>
      </c>
      <c r="DQ33" s="1254" t="s">
        <v>493</v>
      </c>
      <c r="DR33" s="1139">
        <v>3003</v>
      </c>
      <c r="DS33" s="1255">
        <v>1</v>
      </c>
    </row>
    <row r="34" spans="1:123" s="23" customFormat="1" ht="13" outlineLevel="1">
      <c r="A34" s="794">
        <v>2005</v>
      </c>
      <c r="B34" s="518">
        <v>53.051967675284061</v>
      </c>
      <c r="C34" s="519">
        <v>83.833497194484025</v>
      </c>
      <c r="D34" s="519">
        <v>107.70675663932765</v>
      </c>
      <c r="E34" s="519">
        <v>125.67236516161201</v>
      </c>
      <c r="F34" s="519">
        <v>139.78779286250986</v>
      </c>
      <c r="G34" s="519">
        <v>154.79431502360032</v>
      </c>
      <c r="H34" s="512">
        <v>183.98852269617646</v>
      </c>
      <c r="I34" s="513" t="s">
        <v>162</v>
      </c>
      <c r="J34" s="85"/>
      <c r="K34" s="298">
        <v>2005</v>
      </c>
      <c r="L34" s="91"/>
      <c r="M34" s="899"/>
      <c r="N34" s="91"/>
      <c r="O34" s="91"/>
      <c r="P34" s="91"/>
      <c r="Q34" s="91"/>
      <c r="R34" s="526"/>
      <c r="S34" s="63"/>
      <c r="T34" s="64"/>
      <c r="U34" s="85"/>
      <c r="V34" s="86"/>
      <c r="W34" s="63"/>
      <c r="X34" s="63"/>
      <c r="Y34" s="87"/>
      <c r="Z34" s="63"/>
      <c r="AA34" s="63"/>
      <c r="AB34" s="63"/>
      <c r="AC34" s="63"/>
      <c r="AD34" s="27"/>
      <c r="BF34" s="1135">
        <v>26</v>
      </c>
      <c r="BG34" s="1102">
        <v>51389.66228778645</v>
      </c>
      <c r="BH34" s="1102">
        <v>56928.438589613121</v>
      </c>
      <c r="BI34" s="1102">
        <v>49767.345995844713</v>
      </c>
      <c r="BJ34" s="1102">
        <v>51941.575934963737</v>
      </c>
      <c r="BK34" s="1102">
        <v>63949.67228065792</v>
      </c>
      <c r="BL34" s="1102">
        <v>87438.213206900633</v>
      </c>
      <c r="BM34" s="1102">
        <v>79988.541002292055</v>
      </c>
      <c r="BN34" s="1102">
        <v>83430.090290563472</v>
      </c>
      <c r="BO34" s="1102">
        <v>125229.23411052673</v>
      </c>
      <c r="BP34" s="1102">
        <v>115129.14762181876</v>
      </c>
      <c r="BQ34" s="1102">
        <v>88355.15279829521</v>
      </c>
      <c r="BR34" s="1102">
        <v>63788.290623511733</v>
      </c>
      <c r="BS34" s="1102">
        <v>92257.372709882446</v>
      </c>
      <c r="BT34" s="1102">
        <v>32564.605736449699</v>
      </c>
      <c r="BU34" s="1102">
        <v>14441.555350646371</v>
      </c>
      <c r="BV34" s="1102">
        <v>10368.469010177909</v>
      </c>
      <c r="BW34" s="1102">
        <v>18709.230225915871</v>
      </c>
      <c r="BX34" s="1102">
        <v>27685.149848615496</v>
      </c>
      <c r="BY34" s="1102">
        <v>26888.212230209814</v>
      </c>
      <c r="BZ34" s="1102">
        <v>22987.186987937366</v>
      </c>
      <c r="CA34" s="1102">
        <v>13460.408602857442</v>
      </c>
      <c r="CB34" s="1102">
        <v>6925.2696815806412</v>
      </c>
      <c r="CC34" s="1102">
        <v>8497.8947529293455</v>
      </c>
      <c r="CD34" s="1102">
        <v>12318.937581822938</v>
      </c>
      <c r="CE34" s="1102">
        <v>22625.875318241109</v>
      </c>
      <c r="CF34" s="1102">
        <v>15219.67383520279</v>
      </c>
      <c r="CG34" s="1102">
        <v>10751.249073938694</v>
      </c>
      <c r="CH34" s="1102">
        <v>14408.230974458909</v>
      </c>
      <c r="CI34" s="1102">
        <v>20194.713583629011</v>
      </c>
      <c r="CJ34" s="1102">
        <v>25133.908070923408</v>
      </c>
      <c r="CK34" s="1102">
        <v>24611.089258548069</v>
      </c>
      <c r="CL34" s="1102">
        <v>19198.969428418721</v>
      </c>
      <c r="CM34" s="1102">
        <v>20090.989409228961</v>
      </c>
      <c r="CN34" s="1102">
        <v>18063.360882101297</v>
      </c>
      <c r="CO34" s="1102">
        <v>22012.340765266141</v>
      </c>
      <c r="CP34" s="1102">
        <v>19852.953228568673</v>
      </c>
      <c r="CQ34" s="1106">
        <f t="shared" si="9"/>
        <v>21884.134880752263</v>
      </c>
      <c r="CR34" s="23" t="s">
        <v>541</v>
      </c>
      <c r="CS34" s="485">
        <v>2008</v>
      </c>
      <c r="CT34" s="1125">
        <v>3000</v>
      </c>
      <c r="CU34" s="1106">
        <v>18881.467141369965</v>
      </c>
      <c r="CV34" s="1106">
        <v>18631.738054167596</v>
      </c>
      <c r="CW34" s="1106">
        <v>13216.403328236298</v>
      </c>
      <c r="CX34" s="1106">
        <v>25765.454319091299</v>
      </c>
      <c r="CY34" s="1101">
        <f t="shared" si="8"/>
        <v>20000</v>
      </c>
      <c r="DQ34"/>
      <c r="DR34"/>
      <c r="DS34"/>
    </row>
    <row r="35" spans="1:123" s="23" customFormat="1" ht="13" outlineLevel="1">
      <c r="A35" s="794">
        <v>2006</v>
      </c>
      <c r="B35" s="699">
        <v>89.137652387144911</v>
      </c>
      <c r="C35" s="700">
        <v>86.705457189647447</v>
      </c>
      <c r="D35" s="700">
        <v>103.37817567963933</v>
      </c>
      <c r="E35" s="700">
        <v>120.7009949629433</v>
      </c>
      <c r="F35" s="700">
        <v>138.49436644650081</v>
      </c>
      <c r="G35" s="700">
        <v>145.87234579779653</v>
      </c>
      <c r="H35" s="701">
        <v>185.75095354471497</v>
      </c>
      <c r="I35" s="513" t="s">
        <v>162</v>
      </c>
      <c r="J35" s="85"/>
      <c r="K35" s="298">
        <v>2006</v>
      </c>
      <c r="L35" s="91"/>
      <c r="M35" s="91"/>
      <c r="N35" s="91"/>
      <c r="O35" s="91"/>
      <c r="P35" s="91"/>
      <c r="Q35" s="91"/>
      <c r="R35" s="526"/>
      <c r="S35" s="63"/>
      <c r="T35" s="64"/>
      <c r="U35" s="85"/>
      <c r="V35" s="86"/>
      <c r="W35" s="63"/>
      <c r="X35" s="63"/>
      <c r="Y35" s="87"/>
      <c r="Z35" s="63"/>
      <c r="AA35" s="63"/>
      <c r="AB35" s="63"/>
      <c r="AC35" s="63"/>
      <c r="AD35" s="27"/>
      <c r="BF35" s="1135">
        <v>27</v>
      </c>
      <c r="BG35" s="1102">
        <v>61288.409362976257</v>
      </c>
      <c r="BH35" s="1102">
        <v>69317.174752834762</v>
      </c>
      <c r="BI35" s="1102">
        <v>67121.395455203776</v>
      </c>
      <c r="BJ35" s="1102">
        <v>77589.794282090923</v>
      </c>
      <c r="BK35" s="1102">
        <v>89320.753533226991</v>
      </c>
      <c r="BL35" s="1102">
        <v>117963.12160328669</v>
      </c>
      <c r="BM35" s="1102">
        <v>99216.8551288655</v>
      </c>
      <c r="BN35" s="1102">
        <v>97380.431518945232</v>
      </c>
      <c r="BO35" s="1102">
        <v>143600.36613692855</v>
      </c>
      <c r="BP35" s="1102">
        <v>141832.27730094999</v>
      </c>
      <c r="BQ35" s="1102">
        <v>114892.45525425643</v>
      </c>
      <c r="BR35" s="1102">
        <v>91406.59687215327</v>
      </c>
      <c r="BS35" s="1102">
        <v>93279.165851564001</v>
      </c>
      <c r="BT35" s="1102">
        <v>49261.678893582379</v>
      </c>
      <c r="BU35" s="1102">
        <v>19782.918489035106</v>
      </c>
      <c r="BV35" s="1102">
        <v>16057.222050127701</v>
      </c>
      <c r="BW35" s="1102">
        <v>14638.842092214063</v>
      </c>
      <c r="BX35" s="1102">
        <v>30692.065865904373</v>
      </c>
      <c r="BY35" s="1102">
        <v>26461.450848108987</v>
      </c>
      <c r="BZ35" s="1102">
        <v>21404.554046527435</v>
      </c>
      <c r="CA35" s="1102">
        <v>15503.196845011449</v>
      </c>
      <c r="CB35" s="1102">
        <v>10710.245874664421</v>
      </c>
      <c r="CC35" s="1102">
        <v>13908.4763928799</v>
      </c>
      <c r="CD35" s="1102">
        <v>18381.268568790834</v>
      </c>
      <c r="CE35" s="1102">
        <v>23235.854240971046</v>
      </c>
      <c r="CF35" s="1102">
        <v>17783.249578596045</v>
      </c>
      <c r="CG35" s="1102">
        <v>15735.591273810905</v>
      </c>
      <c r="CH35" s="1102">
        <v>19124.167633662539</v>
      </c>
      <c r="CI35" s="1102">
        <v>27770.950824622654</v>
      </c>
      <c r="CJ35" s="1102">
        <v>29529.581505530987</v>
      </c>
      <c r="CK35" s="1102">
        <v>28630.021770952164</v>
      </c>
      <c r="CL35" s="1102">
        <v>23540.14026259572</v>
      </c>
      <c r="CM35" s="1102">
        <v>24142.932665962428</v>
      </c>
      <c r="CN35" s="1102">
        <v>23092.246865642584</v>
      </c>
      <c r="CO35" s="1102">
        <v>21729.899179475255</v>
      </c>
      <c r="CP35" s="1102">
        <v>24078.2411610169</v>
      </c>
      <c r="CQ35" s="1106">
        <f t="shared" si="9"/>
        <v>26541.717556696458</v>
      </c>
      <c r="CR35" s="23" t="s">
        <v>541</v>
      </c>
      <c r="CS35" s="485">
        <v>2009</v>
      </c>
      <c r="CT35" s="1125">
        <v>3000</v>
      </c>
      <c r="CU35" s="1106">
        <v>21266.384850592185</v>
      </c>
      <c r="CV35" s="1106">
        <v>21000.468949923095</v>
      </c>
      <c r="CW35" s="1106">
        <v>15157.450762322578</v>
      </c>
      <c r="CX35" s="1106">
        <v>28990.266442498018</v>
      </c>
      <c r="CY35" s="1101">
        <f t="shared" si="8"/>
        <v>20000</v>
      </c>
      <c r="DQ35"/>
      <c r="DR35"/>
      <c r="DS35"/>
    </row>
    <row r="36" spans="1:123" s="23" customFormat="1" ht="13" outlineLevel="1">
      <c r="A36" s="794">
        <v>2007</v>
      </c>
      <c r="B36" s="702">
        <v>67.300235477430533</v>
      </c>
      <c r="C36" s="703">
        <v>101.29659681440728</v>
      </c>
      <c r="D36" s="703">
        <v>120.37189860784456</v>
      </c>
      <c r="E36" s="703">
        <v>129.79802858396815</v>
      </c>
      <c r="F36" s="703">
        <v>152.56839592921165</v>
      </c>
      <c r="G36" s="703">
        <v>162.11209616901712</v>
      </c>
      <c r="H36" s="704">
        <v>185.85688775914966</v>
      </c>
      <c r="I36" s="513" t="s">
        <v>162</v>
      </c>
      <c r="J36" s="85"/>
      <c r="K36" s="298">
        <v>2007</v>
      </c>
      <c r="L36" s="91"/>
      <c r="M36" s="91"/>
      <c r="N36" s="91"/>
      <c r="O36" s="91"/>
      <c r="P36" s="91"/>
      <c r="Q36" s="91"/>
      <c r="R36" s="526"/>
      <c r="S36" s="63"/>
      <c r="T36" s="64"/>
      <c r="U36" s="85"/>
      <c r="V36" s="86"/>
      <c r="W36" s="63"/>
      <c r="X36" s="63"/>
      <c r="Y36" s="87"/>
      <c r="Z36" s="63"/>
      <c r="AA36" s="63"/>
      <c r="AB36" s="63"/>
      <c r="AC36" s="63"/>
      <c r="AD36" s="27"/>
      <c r="BF36" s="1135">
        <v>28</v>
      </c>
      <c r="BG36" s="1102">
        <v>77398.751752071883</v>
      </c>
      <c r="BH36" s="1102">
        <v>85427.308500667394</v>
      </c>
      <c r="BI36" s="1102">
        <v>78659.425144834473</v>
      </c>
      <c r="BJ36" s="1102">
        <v>80260.423913149687</v>
      </c>
      <c r="BK36" s="1102">
        <v>93370.765536294202</v>
      </c>
      <c r="BL36" s="1102">
        <v>115181.53758475637</v>
      </c>
      <c r="BM36" s="1102">
        <v>95500.134961841381</v>
      </c>
      <c r="BN36" s="1102">
        <v>90445.396379624915</v>
      </c>
      <c r="BO36" s="1102">
        <v>125965.9402615586</v>
      </c>
      <c r="BP36" s="1102">
        <v>122015.60230225339</v>
      </c>
      <c r="BQ36" s="1102">
        <v>100381.06972391676</v>
      </c>
      <c r="BR36" s="1102">
        <v>78567.556757289334</v>
      </c>
      <c r="BS36" s="1102">
        <v>84817.245691437391</v>
      </c>
      <c r="BT36" s="1102">
        <v>36938.848543027496</v>
      </c>
      <c r="BU36" s="1102">
        <v>16221.10019285234</v>
      </c>
      <c r="BV36" s="1102">
        <v>14071.204837610103</v>
      </c>
      <c r="BW36" s="1102">
        <v>29299.530807694075</v>
      </c>
      <c r="BX36" s="1102">
        <v>36008.642653198905</v>
      </c>
      <c r="BY36" s="1102">
        <v>33692.604511959282</v>
      </c>
      <c r="BZ36" s="1102">
        <v>23050.03331166966</v>
      </c>
      <c r="CA36" s="1102">
        <v>13542.375842811094</v>
      </c>
      <c r="CB36" s="1102">
        <v>8774.4939769447301</v>
      </c>
      <c r="CC36" s="1102">
        <v>9326.2960626328222</v>
      </c>
      <c r="CD36" s="1102">
        <v>19045.887092767291</v>
      </c>
      <c r="CE36" s="1102">
        <v>28451.017163870543</v>
      </c>
      <c r="CF36" s="1102">
        <v>19714.633804170862</v>
      </c>
      <c r="CG36" s="1102">
        <v>12631.210973258516</v>
      </c>
      <c r="CH36" s="1102">
        <v>13409.055426517012</v>
      </c>
      <c r="CI36" s="1102">
        <v>26645.740301828017</v>
      </c>
      <c r="CJ36" s="1102">
        <v>33243.225290157818</v>
      </c>
      <c r="CK36" s="1102">
        <v>27709.53905539653</v>
      </c>
      <c r="CL36" s="1102">
        <v>22722.300246441555</v>
      </c>
      <c r="CM36" s="1102">
        <v>24542.974730023401</v>
      </c>
      <c r="CN36" s="1102">
        <v>22228.494923430932</v>
      </c>
      <c r="CO36" s="1102">
        <v>22249.660199799844</v>
      </c>
      <c r="CP36" s="1102">
        <v>23720.963000348311</v>
      </c>
      <c r="CQ36" s="1106">
        <f t="shared" si="9"/>
        <v>26147.885799375475</v>
      </c>
      <c r="CR36" s="23" t="s">
        <v>541</v>
      </c>
      <c r="CS36" s="485">
        <v>2010</v>
      </c>
      <c r="CT36" s="1125">
        <v>3000</v>
      </c>
      <c r="CU36" s="1106">
        <v>21691.192179886846</v>
      </c>
      <c r="CV36" s="1106">
        <v>21520.36534973816</v>
      </c>
      <c r="CW36" s="1106">
        <v>15434.266113398293</v>
      </c>
      <c r="CX36" s="1106">
        <v>29712.524622958797</v>
      </c>
      <c r="CY36" s="1101">
        <f t="shared" si="8"/>
        <v>20000</v>
      </c>
      <c r="DQ36"/>
      <c r="DR36"/>
    </row>
    <row r="37" spans="1:123" s="23" customFormat="1" ht="13" outlineLevel="1">
      <c r="A37" s="794">
        <v>2008</v>
      </c>
      <c r="B37" s="702">
        <v>66.054719781418399</v>
      </c>
      <c r="C37" s="703">
        <v>102.35419583663494</v>
      </c>
      <c r="D37" s="703">
        <v>128.67440750238799</v>
      </c>
      <c r="E37" s="703">
        <v>147.11364111691694</v>
      </c>
      <c r="F37" s="703">
        <v>160.84245201584125</v>
      </c>
      <c r="G37" s="703">
        <v>180.09072137920248</v>
      </c>
      <c r="H37" s="704">
        <v>214.95321423914908</v>
      </c>
      <c r="I37" s="513" t="s">
        <v>162</v>
      </c>
      <c r="J37" s="85"/>
      <c r="K37" s="298">
        <v>2008</v>
      </c>
      <c r="L37" s="91"/>
      <c r="M37" s="91"/>
      <c r="N37" s="91"/>
      <c r="O37" s="91"/>
      <c r="P37" s="91"/>
      <c r="Q37" s="91"/>
      <c r="R37" s="526"/>
      <c r="S37" s="63"/>
      <c r="T37" s="64"/>
      <c r="U37" s="85"/>
      <c r="V37" s="86"/>
      <c r="W37" s="63"/>
      <c r="X37" s="63"/>
      <c r="Y37" s="87"/>
      <c r="Z37" s="63"/>
      <c r="AA37" s="63"/>
      <c r="AB37" s="63"/>
      <c r="AC37" s="63"/>
      <c r="AD37" s="27"/>
      <c r="BF37" s="1135">
        <v>29</v>
      </c>
      <c r="BG37" s="1102">
        <v>51299.05947215583</v>
      </c>
      <c r="BH37" s="1102">
        <v>49644.144431877306</v>
      </c>
      <c r="BI37" s="1102">
        <v>40344.39517408629</v>
      </c>
      <c r="BJ37" s="1102">
        <v>53816.794040885492</v>
      </c>
      <c r="BK37" s="1102">
        <v>70326.802625509939</v>
      </c>
      <c r="BL37" s="1102">
        <v>86850.521944645472</v>
      </c>
      <c r="BM37" s="1102">
        <v>69788.483052414871</v>
      </c>
      <c r="BN37" s="1102">
        <v>87725.107534537499</v>
      </c>
      <c r="BO37" s="1102">
        <v>110634.50966322594</v>
      </c>
      <c r="BP37" s="1102">
        <v>105040.06920116843</v>
      </c>
      <c r="BQ37" s="1102">
        <v>87174.609874019545</v>
      </c>
      <c r="BR37" s="1102">
        <v>80844.063138261947</v>
      </c>
      <c r="BS37" s="1102">
        <v>85863.522944608005</v>
      </c>
      <c r="BT37" s="1102">
        <v>27236.454401848387</v>
      </c>
      <c r="BU37" s="1102">
        <v>11954.930284483706</v>
      </c>
      <c r="BV37" s="1102">
        <v>10086.63374300489</v>
      </c>
      <c r="BW37" s="1102">
        <v>14292.065696761916</v>
      </c>
      <c r="BX37" s="1102">
        <v>16780.947622832653</v>
      </c>
      <c r="BY37" s="1102">
        <v>16448.831463884078</v>
      </c>
      <c r="BZ37" s="1102">
        <v>14599.094579875522</v>
      </c>
      <c r="CA37" s="1102">
        <v>11262.530293985563</v>
      </c>
      <c r="CB37" s="1102">
        <v>6207.5107802602533</v>
      </c>
      <c r="CC37" s="1102">
        <v>9892.9438983012315</v>
      </c>
      <c r="CD37" s="1102">
        <v>11391.335010567953</v>
      </c>
      <c r="CE37" s="1102">
        <v>17799.085783055056</v>
      </c>
      <c r="CF37" s="1102">
        <v>10649.456048264252</v>
      </c>
      <c r="CG37" s="1102">
        <v>12074.343754345862</v>
      </c>
      <c r="CH37" s="1102">
        <v>13375.693408433846</v>
      </c>
      <c r="CI37" s="1102">
        <v>19682.824815486289</v>
      </c>
      <c r="CJ37" s="1102">
        <v>18571.281492916947</v>
      </c>
      <c r="CK37" s="1102">
        <v>17426.311221814049</v>
      </c>
      <c r="CL37" s="1102">
        <v>13972.170978722404</v>
      </c>
      <c r="CM37" s="1102">
        <v>17701.364987941863</v>
      </c>
      <c r="CN37" s="1102">
        <v>17185.774857217421</v>
      </c>
      <c r="CO37" s="1102">
        <v>20555.501551249341</v>
      </c>
      <c r="CP37" s="1102">
        <v>18706.280611532926</v>
      </c>
      <c r="CQ37" s="1106">
        <f t="shared" si="9"/>
        <v>20620.144686126459</v>
      </c>
      <c r="CR37" s="23" t="s">
        <v>541</v>
      </c>
      <c r="CS37" s="485">
        <v>2011</v>
      </c>
      <c r="CT37" s="1125">
        <v>3000</v>
      </c>
      <c r="CU37" s="1106">
        <v>17739.307744058635</v>
      </c>
      <c r="CV37" s="1106">
        <v>17590.647937668451</v>
      </c>
      <c r="CW37" s="1106">
        <v>12532.740356709457</v>
      </c>
      <c r="CX37" s="1106">
        <v>23916.424700145304</v>
      </c>
      <c r="CY37" s="1101">
        <f t="shared" si="8"/>
        <v>20000</v>
      </c>
      <c r="DQ37"/>
      <c r="DR37"/>
    </row>
    <row r="38" spans="1:123" s="23" customFormat="1" ht="13" outlineLevel="1">
      <c r="A38" s="794">
        <v>2009</v>
      </c>
      <c r="B38" s="702">
        <v>63.798055253461563</v>
      </c>
      <c r="C38" s="703">
        <v>88.91635377636166</v>
      </c>
      <c r="D38" s="703">
        <v>115.05644145080205</v>
      </c>
      <c r="E38" s="703">
        <v>134.75293761456905</v>
      </c>
      <c r="F38" s="703">
        <v>157.10426353964223</v>
      </c>
      <c r="G38" s="703">
        <v>178.35815059923809</v>
      </c>
      <c r="H38" s="704">
        <v>214.62385722465709</v>
      </c>
      <c r="I38" s="513" t="s">
        <v>162</v>
      </c>
      <c r="J38" s="85"/>
      <c r="K38" s="298">
        <v>2009</v>
      </c>
      <c r="L38" s="91"/>
      <c r="M38" s="91"/>
      <c r="N38" s="91"/>
      <c r="O38" s="91"/>
      <c r="P38" s="91"/>
      <c r="Q38" s="91"/>
      <c r="R38" s="526"/>
      <c r="S38" s="63"/>
      <c r="T38" s="64"/>
      <c r="U38" s="85"/>
      <c r="V38" s="86"/>
      <c r="W38" s="63"/>
      <c r="X38" s="63"/>
      <c r="Y38" s="87"/>
      <c r="Z38" s="63"/>
      <c r="AA38" s="63"/>
      <c r="AB38" s="63"/>
      <c r="AC38" s="63"/>
      <c r="AD38" s="27"/>
      <c r="BF38" s="1135">
        <v>30</v>
      </c>
      <c r="BG38" s="1102">
        <v>81566.754577199375</v>
      </c>
      <c r="BH38" s="1102">
        <v>80481.01631808246</v>
      </c>
      <c r="BI38" s="1102">
        <v>68360.122600353905</v>
      </c>
      <c r="BJ38" s="1102">
        <v>85041.659382161481</v>
      </c>
      <c r="BK38" s="1102">
        <v>107202.88109823845</v>
      </c>
      <c r="BL38" s="1102">
        <v>134080.4712734723</v>
      </c>
      <c r="BM38" s="1102">
        <v>109051.31761012011</v>
      </c>
      <c r="BN38" s="1102">
        <v>109224.39049543775</v>
      </c>
      <c r="BO38" s="1102">
        <v>159784.03422940051</v>
      </c>
      <c r="BP38" s="1102">
        <v>144816.48159388325</v>
      </c>
      <c r="BQ38" s="1102">
        <v>109281.31298560943</v>
      </c>
      <c r="BR38" s="1102">
        <v>80745.688950440119</v>
      </c>
      <c r="BS38" s="1102">
        <v>96243.799619210826</v>
      </c>
      <c r="BT38" s="1102">
        <v>59242.845008941367</v>
      </c>
      <c r="BU38" s="1102">
        <v>27926.48120310919</v>
      </c>
      <c r="BV38" s="1102">
        <v>19502.789891183944</v>
      </c>
      <c r="BW38" s="1102">
        <v>15378.066204362203</v>
      </c>
      <c r="BX38" s="1102">
        <v>26527.4037490521</v>
      </c>
      <c r="BY38" s="1102">
        <v>29562.184262781331</v>
      </c>
      <c r="BZ38" s="1102">
        <v>25496.994829602179</v>
      </c>
      <c r="CA38" s="1102">
        <v>15861.115605449453</v>
      </c>
      <c r="CB38" s="1102">
        <v>8822.321540150273</v>
      </c>
      <c r="CC38" s="1102">
        <v>11256.435562523729</v>
      </c>
      <c r="CD38" s="1102">
        <v>17706.657264606147</v>
      </c>
      <c r="CE38" s="1102">
        <v>24880.810236451114</v>
      </c>
      <c r="CF38" s="1102">
        <v>16642.166960928203</v>
      </c>
      <c r="CG38" s="1102">
        <v>13889.088167870108</v>
      </c>
      <c r="CH38" s="1102">
        <v>16988.311077583519</v>
      </c>
      <c r="CI38" s="1102">
        <v>25634.408653535891</v>
      </c>
      <c r="CJ38" s="1102">
        <v>25813.344733448044</v>
      </c>
      <c r="CK38" s="1102">
        <v>24297.605252112509</v>
      </c>
      <c r="CL38" s="1102">
        <v>22321.666665529767</v>
      </c>
      <c r="CM38" s="1102">
        <v>29103.904912056081</v>
      </c>
      <c r="CN38" s="1102">
        <v>29530.029107281644</v>
      </c>
      <c r="CO38" s="1102">
        <v>28509.262613955187</v>
      </c>
      <c r="CP38" s="1102">
        <v>31879.977118634768</v>
      </c>
      <c r="CQ38" s="1106">
        <f t="shared" si="9"/>
        <v>35141.659340412312</v>
      </c>
      <c r="CR38" s="23" t="s">
        <v>541</v>
      </c>
      <c r="CS38" s="485">
        <v>2012</v>
      </c>
      <c r="CT38" s="1125">
        <v>3000</v>
      </c>
      <c r="CU38" s="1106">
        <v>21040.77295918647</v>
      </c>
      <c r="CV38" s="1106">
        <v>20802.037430539291</v>
      </c>
      <c r="CW38" s="1106">
        <v>14793.58387391623</v>
      </c>
      <c r="CX38" s="1106">
        <v>28342.434733655638</v>
      </c>
      <c r="CY38" s="1101">
        <f t="shared" si="8"/>
        <v>20000</v>
      </c>
      <c r="DQ38"/>
      <c r="DR38"/>
    </row>
    <row r="39" spans="1:123" s="23" customFormat="1" ht="13" outlineLevel="1">
      <c r="A39" s="794">
        <v>2010</v>
      </c>
      <c r="B39" s="702">
        <v>68.182983591334803</v>
      </c>
      <c r="C39" s="703">
        <v>92.957563490356563</v>
      </c>
      <c r="D39" s="703">
        <v>117.03013635199383</v>
      </c>
      <c r="E39" s="703">
        <v>140.11073668957329</v>
      </c>
      <c r="F39" s="703">
        <v>165.33761501847721</v>
      </c>
      <c r="G39" s="703">
        <v>186.24715655218151</v>
      </c>
      <c r="H39" s="704">
        <v>223.41463553489805</v>
      </c>
      <c r="I39" s="513" t="s">
        <v>162</v>
      </c>
      <c r="J39" s="85"/>
      <c r="K39" s="298">
        <v>2010</v>
      </c>
      <c r="L39" s="91"/>
      <c r="M39" s="91"/>
      <c r="N39" s="91"/>
      <c r="O39" s="91"/>
      <c r="P39" s="91"/>
      <c r="Q39" s="91"/>
      <c r="R39" s="526"/>
      <c r="S39" s="63"/>
      <c r="T39" s="64"/>
      <c r="U39" s="85"/>
      <c r="V39" s="86"/>
      <c r="W39" s="63"/>
      <c r="X39" s="63"/>
      <c r="Y39" s="87"/>
      <c r="Z39" s="63"/>
      <c r="AA39" s="63"/>
      <c r="AB39" s="63"/>
      <c r="AC39" s="63"/>
      <c r="AD39" s="27"/>
      <c r="BF39" s="1135">
        <v>31</v>
      </c>
      <c r="BG39" s="1102">
        <v>67249.419194355141</v>
      </c>
      <c r="BH39" s="1102">
        <v>59908.26445831453</v>
      </c>
      <c r="BI39" s="1102">
        <v>51817.771911675096</v>
      </c>
      <c r="BJ39" s="1102">
        <v>58290.70432244656</v>
      </c>
      <c r="BK39" s="1102">
        <v>71561.892094553696</v>
      </c>
      <c r="BL39" s="1102">
        <v>93031.173023707845</v>
      </c>
      <c r="BM39" s="1102">
        <v>80529.700393396415</v>
      </c>
      <c r="BN39" s="1102">
        <v>85722.69195053853</v>
      </c>
      <c r="BO39" s="1102">
        <v>115361.15066282563</v>
      </c>
      <c r="BP39" s="1102">
        <v>106535.75992460172</v>
      </c>
      <c r="BQ39" s="1102">
        <v>81206.210736952489</v>
      </c>
      <c r="BR39" s="1102">
        <v>63897.042980544677</v>
      </c>
      <c r="BS39" s="1102">
        <v>67399.664597161944</v>
      </c>
      <c r="BT39" s="1102">
        <v>29327.927150548225</v>
      </c>
      <c r="BU39" s="1102">
        <v>12623.894085284832</v>
      </c>
      <c r="BV39" s="1102">
        <v>10445.466816996373</v>
      </c>
      <c r="BW39" s="1102">
        <v>15516.622386697954</v>
      </c>
      <c r="BX39" s="1102">
        <v>21646.765100412369</v>
      </c>
      <c r="BY39" s="1102">
        <v>21561.687064308317</v>
      </c>
      <c r="BZ39" s="1102">
        <v>20412.679810943882</v>
      </c>
      <c r="CA39" s="1102">
        <v>12458.950478954754</v>
      </c>
      <c r="CB39" s="1102">
        <v>6705.6405097407478</v>
      </c>
      <c r="CC39" s="1102">
        <v>7756.5245251574779</v>
      </c>
      <c r="CD39" s="1102">
        <v>11967.29884862457</v>
      </c>
      <c r="CE39" s="1102">
        <v>18076.071328566988</v>
      </c>
      <c r="CF39" s="1102">
        <v>12095.381401130249</v>
      </c>
      <c r="CG39" s="1102">
        <v>8036.5523244128153</v>
      </c>
      <c r="CH39" s="1102">
        <v>9822.2985592557452</v>
      </c>
      <c r="CI39" s="1102">
        <v>14074.229217686963</v>
      </c>
      <c r="CJ39" s="1102">
        <v>16752.944006699214</v>
      </c>
      <c r="CK39" s="1102">
        <v>17002.924240294466</v>
      </c>
      <c r="CL39" s="1102">
        <v>14322.466925227523</v>
      </c>
      <c r="CM39" s="1102">
        <v>18606.156292281135</v>
      </c>
      <c r="CN39" s="1102">
        <v>18372.723794488702</v>
      </c>
      <c r="CO39" s="1102">
        <v>19165.638901293794</v>
      </c>
      <c r="CP39" s="1102">
        <v>18684.352416220641</v>
      </c>
      <c r="CQ39" s="1106">
        <f t="shared" si="9"/>
        <v>20595.972988425838</v>
      </c>
      <c r="CR39" s="23" t="s">
        <v>541</v>
      </c>
      <c r="CS39" s="485">
        <v>2013</v>
      </c>
      <c r="CT39" s="1125">
        <v>3000</v>
      </c>
      <c r="CU39" s="1106">
        <v>19369.052837801108</v>
      </c>
      <c r="CV39" s="1106">
        <v>19119.112849065299</v>
      </c>
      <c r="CW39" s="1106">
        <v>13326.195537011463</v>
      </c>
      <c r="CX39" s="1106">
        <v>26788.782265190395</v>
      </c>
      <c r="CY39" s="1101">
        <f t="shared" si="8"/>
        <v>20000</v>
      </c>
      <c r="DQ39"/>
      <c r="DR39"/>
    </row>
    <row r="40" spans="1:123" s="23" customFormat="1" ht="13" outlineLevel="1">
      <c r="A40" s="794">
        <v>2011</v>
      </c>
      <c r="B40" s="702">
        <v>63.713320813155434</v>
      </c>
      <c r="C40" s="703">
        <v>82.683195664472507</v>
      </c>
      <c r="D40" s="703">
        <v>108.74709849102128</v>
      </c>
      <c r="E40" s="703">
        <v>131.59520482101487</v>
      </c>
      <c r="F40" s="703">
        <v>150.61844274056551</v>
      </c>
      <c r="G40" s="703">
        <v>158.63498496456975</v>
      </c>
      <c r="H40" s="704">
        <v>201.00419367455657</v>
      </c>
      <c r="I40" s="513" t="s">
        <v>162</v>
      </c>
      <c r="J40" s="85"/>
      <c r="K40" s="298">
        <v>2011</v>
      </c>
      <c r="L40" s="91"/>
      <c r="M40" s="91"/>
      <c r="N40" s="91"/>
      <c r="O40" s="91"/>
      <c r="P40" s="91"/>
      <c r="Q40" s="91"/>
      <c r="R40" s="526"/>
      <c r="S40" s="63"/>
      <c r="T40" s="64"/>
      <c r="U40" s="85"/>
      <c r="V40" s="86"/>
      <c r="W40" s="63"/>
      <c r="X40" s="63"/>
      <c r="Y40" s="87"/>
      <c r="Z40" s="63"/>
      <c r="AA40" s="63"/>
      <c r="AB40" s="63"/>
      <c r="AC40" s="63"/>
      <c r="AD40" s="27"/>
      <c r="BF40" s="1135">
        <v>32</v>
      </c>
      <c r="BG40" s="1102">
        <v>59720.140563893903</v>
      </c>
      <c r="BH40" s="1102">
        <v>60278.575911449727</v>
      </c>
      <c r="BI40" s="1102">
        <v>55644.888037246368</v>
      </c>
      <c r="BJ40" s="1102">
        <v>66835.622927579883</v>
      </c>
      <c r="BK40" s="1102">
        <v>92073.143455734724</v>
      </c>
      <c r="BL40" s="1102">
        <v>122553.84548007463</v>
      </c>
      <c r="BM40" s="1102">
        <v>103819.33849924702</v>
      </c>
      <c r="BN40" s="1102">
        <v>101503.78805710415</v>
      </c>
      <c r="BO40" s="1102">
        <v>126490.22573806452</v>
      </c>
      <c r="BP40" s="1102">
        <v>115166.08270146289</v>
      </c>
      <c r="BQ40" s="1102">
        <v>87359.314028683613</v>
      </c>
      <c r="BR40" s="1102">
        <v>62951.832271946936</v>
      </c>
      <c r="BS40" s="1102">
        <v>66255.95752458059</v>
      </c>
      <c r="BT40" s="1102">
        <v>29726.359794401553</v>
      </c>
      <c r="BU40" s="1102">
        <v>16009.125800049733</v>
      </c>
      <c r="BV40" s="1102">
        <v>16072.309654883084</v>
      </c>
      <c r="BW40" s="1102">
        <v>15307.089980750634</v>
      </c>
      <c r="BX40" s="1102">
        <v>24848.818973201938</v>
      </c>
      <c r="BY40" s="1102">
        <v>20506.746818694362</v>
      </c>
      <c r="BZ40" s="1102">
        <v>17177.718786267629</v>
      </c>
      <c r="CA40" s="1102">
        <v>12021.590647670466</v>
      </c>
      <c r="CB40" s="1102">
        <v>7645.5885584105681</v>
      </c>
      <c r="CC40" s="1102">
        <v>10273.041945342336</v>
      </c>
      <c r="CD40" s="1102">
        <v>12478.121351388632</v>
      </c>
      <c r="CE40" s="1102">
        <v>17387.347267486843</v>
      </c>
      <c r="CF40" s="1102">
        <v>13552.478941582645</v>
      </c>
      <c r="CG40" s="1102">
        <v>10558.627585811602</v>
      </c>
      <c r="CH40" s="1102">
        <v>12104.487484521758</v>
      </c>
      <c r="CI40" s="1102">
        <v>16126.511553395423</v>
      </c>
      <c r="CJ40" s="1102">
        <v>17735.057519041551</v>
      </c>
      <c r="CK40" s="1102">
        <v>19440.024237073667</v>
      </c>
      <c r="CL40" s="1102">
        <v>16170.866327647995</v>
      </c>
      <c r="CM40" s="1102">
        <v>19752.209077583153</v>
      </c>
      <c r="CN40" s="1102">
        <v>19054.216734027155</v>
      </c>
      <c r="CO40" s="1102">
        <v>20215.231488097452</v>
      </c>
      <c r="CP40" s="1102">
        <v>19065.167183478996</v>
      </c>
      <c r="CQ40" s="1106">
        <f t="shared" si="9"/>
        <v>21015.749413389742</v>
      </c>
      <c r="CR40" s="23" t="s">
        <v>541</v>
      </c>
      <c r="CS40" s="485">
        <v>2014</v>
      </c>
      <c r="CT40" s="1125">
        <v>3000</v>
      </c>
      <c r="CU40" s="1106">
        <v>21621.542648045659</v>
      </c>
      <c r="CV40" s="1106">
        <v>21330.833484876486</v>
      </c>
      <c r="CW40" s="1106">
        <v>14322.348527077931</v>
      </c>
      <c r="CX40" s="1106">
        <v>31076.811014662377</v>
      </c>
      <c r="CY40" s="1101">
        <f t="shared" si="8"/>
        <v>20000</v>
      </c>
      <c r="DQ40"/>
      <c r="DR40"/>
    </row>
    <row r="41" spans="1:123" s="23" customFormat="1" ht="13" outlineLevel="1">
      <c r="A41" s="794">
        <v>2012</v>
      </c>
      <c r="B41" s="702">
        <v>63.23463530221818</v>
      </c>
      <c r="C41" s="703">
        <v>85.752090555791384</v>
      </c>
      <c r="D41" s="703">
        <v>107.09739342735428</v>
      </c>
      <c r="E41" s="703">
        <v>132.38172875057595</v>
      </c>
      <c r="F41" s="703">
        <v>151.05787526898123</v>
      </c>
      <c r="G41" s="703">
        <v>166.1206870286976</v>
      </c>
      <c r="H41" s="704">
        <v>209.26148112590695</v>
      </c>
      <c r="I41" s="513" t="s">
        <v>162</v>
      </c>
      <c r="J41" s="85"/>
      <c r="K41" s="298">
        <v>2012</v>
      </c>
      <c r="L41" s="91"/>
      <c r="M41" s="91"/>
      <c r="N41" s="91"/>
      <c r="O41" s="91"/>
      <c r="P41" s="91"/>
      <c r="Q41" s="91"/>
      <c r="R41" s="526"/>
      <c r="S41" s="63"/>
      <c r="T41" s="64"/>
      <c r="U41" s="85"/>
      <c r="V41" s="86"/>
      <c r="W41" s="63"/>
      <c r="X41" s="63"/>
      <c r="Y41" s="87"/>
      <c r="Z41" s="63"/>
      <c r="AA41" s="63"/>
      <c r="AB41" s="63"/>
      <c r="AC41" s="63"/>
      <c r="AD41" s="27"/>
      <c r="BF41" s="1135">
        <v>33</v>
      </c>
      <c r="BG41" s="1102">
        <v>78547.652698586811</v>
      </c>
      <c r="BH41" s="1102">
        <v>80395.532895263052</v>
      </c>
      <c r="BI41" s="1102">
        <v>65035.027684228262</v>
      </c>
      <c r="BJ41" s="1102">
        <v>68366.257054901609</v>
      </c>
      <c r="BK41" s="1102">
        <v>89619.525055616468</v>
      </c>
      <c r="BL41" s="1102">
        <v>118627.04574500499</v>
      </c>
      <c r="BM41" s="1102">
        <v>103456.66400907015</v>
      </c>
      <c r="BN41" s="1102">
        <v>101616.8597559237</v>
      </c>
      <c r="BO41" s="1102">
        <v>125249.96486340776</v>
      </c>
      <c r="BP41" s="1102">
        <v>115393.18902779775</v>
      </c>
      <c r="BQ41" s="1102">
        <v>85344.251688794771</v>
      </c>
      <c r="BR41" s="1102">
        <v>60939.698864973274</v>
      </c>
      <c r="BS41" s="1102">
        <v>57749.885196388626</v>
      </c>
      <c r="BT41" s="1102">
        <v>31515.652204792405</v>
      </c>
      <c r="BU41" s="1102">
        <v>13140.813826306523</v>
      </c>
      <c r="BV41" s="1102">
        <v>12293.15022548275</v>
      </c>
      <c r="BW41" s="1102">
        <v>21841.558638627277</v>
      </c>
      <c r="BX41" s="1102">
        <v>30109.473005583572</v>
      </c>
      <c r="BY41" s="1102">
        <v>25539.874023308461</v>
      </c>
      <c r="BZ41" s="1102">
        <v>20031.292879474251</v>
      </c>
      <c r="CA41" s="1102">
        <v>13135.16997756855</v>
      </c>
      <c r="CB41" s="1102">
        <v>7984.6633515530812</v>
      </c>
      <c r="CC41" s="1102">
        <v>9401.7421787942749</v>
      </c>
      <c r="CD41" s="1102">
        <v>14203.37733482417</v>
      </c>
      <c r="CE41" s="1102">
        <v>24602.743267109396</v>
      </c>
      <c r="CF41" s="1102">
        <v>20735.924461591439</v>
      </c>
      <c r="CG41" s="1102">
        <v>16609.929647920981</v>
      </c>
      <c r="CH41" s="1102">
        <v>17120.54041648905</v>
      </c>
      <c r="CI41" s="1102">
        <v>20610.294401770945</v>
      </c>
      <c r="CJ41" s="1102">
        <v>22972.713279507629</v>
      </c>
      <c r="CK41" s="1102">
        <v>24042.0660271737</v>
      </c>
      <c r="CL41" s="1102">
        <v>19804.151557887581</v>
      </c>
      <c r="CM41" s="1102">
        <v>21347.562018848694</v>
      </c>
      <c r="CN41" s="1102">
        <v>17736.067722429609</v>
      </c>
      <c r="CO41" s="1102">
        <v>24886.264813272177</v>
      </c>
      <c r="CP41" s="1102">
        <v>19026.889624629293</v>
      </c>
      <c r="CQ41" s="1106">
        <f t="shared" si="9"/>
        <v>20973.555627350524</v>
      </c>
      <c r="CR41" s="23" t="s">
        <v>541</v>
      </c>
      <c r="CS41" s="485">
        <v>2015</v>
      </c>
      <c r="CT41" s="1125">
        <v>3000</v>
      </c>
      <c r="CU41" s="1106">
        <v>20485.055224777854</v>
      </c>
      <c r="CV41" s="1106">
        <v>20171.17961953031</v>
      </c>
      <c r="CW41" s="1106">
        <v>14206.285774894868</v>
      </c>
      <c r="CX41" s="1106">
        <v>28218.880459234599</v>
      </c>
      <c r="CY41" s="1101">
        <f t="shared" si="8"/>
        <v>20000</v>
      </c>
      <c r="DQ41"/>
      <c r="DR41"/>
    </row>
    <row r="42" spans="1:123" s="23" customFormat="1" ht="13" outlineLevel="1">
      <c r="A42" s="794">
        <v>2013</v>
      </c>
      <c r="B42" s="702">
        <v>67.551282051282058</v>
      </c>
      <c r="C42" s="703">
        <v>93.335224102338046</v>
      </c>
      <c r="D42" s="703">
        <v>109.79527697954454</v>
      </c>
      <c r="E42" s="703">
        <v>136.12958084492962</v>
      </c>
      <c r="F42" s="703">
        <v>153.92367863813587</v>
      </c>
      <c r="G42" s="703">
        <v>167.46086370259627</v>
      </c>
      <c r="H42" s="704">
        <v>198.07717982286096</v>
      </c>
      <c r="I42" s="513" t="s">
        <v>162</v>
      </c>
      <c r="J42" s="85"/>
      <c r="K42" s="298">
        <v>2013</v>
      </c>
      <c r="L42" s="91"/>
      <c r="M42" s="91"/>
      <c r="N42" s="91"/>
      <c r="O42" s="91"/>
      <c r="P42" s="91"/>
      <c r="Q42" s="91"/>
      <c r="R42" s="526"/>
      <c r="S42" s="63"/>
      <c r="T42" s="64"/>
      <c r="U42" s="85"/>
      <c r="V42" s="86"/>
      <c r="W42" s="63"/>
      <c r="X42" s="63"/>
      <c r="Y42" s="87"/>
      <c r="Z42" s="63"/>
      <c r="AA42" s="63"/>
      <c r="AB42" s="63"/>
      <c r="AC42" s="63"/>
      <c r="AD42" s="27"/>
      <c r="BF42" s="1135">
        <v>34</v>
      </c>
      <c r="BG42" s="1102">
        <v>65218.255075920679</v>
      </c>
      <c r="BH42" s="1102">
        <v>61727.842396123488</v>
      </c>
      <c r="BI42" s="1102">
        <v>52937.300071908307</v>
      </c>
      <c r="BJ42" s="1102">
        <v>62382.414953038897</v>
      </c>
      <c r="BK42" s="1102">
        <v>66944.279847280355</v>
      </c>
      <c r="BL42" s="1102">
        <v>81040.89826200853</v>
      </c>
      <c r="BM42" s="1102">
        <v>76368.437762124828</v>
      </c>
      <c r="BN42" s="1102">
        <v>104897.77546007956</v>
      </c>
      <c r="BO42" s="1102">
        <v>113323.99944030464</v>
      </c>
      <c r="BP42" s="1102">
        <v>104518.96732891949</v>
      </c>
      <c r="BQ42" s="1102">
        <v>80439.248441046948</v>
      </c>
      <c r="BR42" s="1102">
        <v>78038.066627924214</v>
      </c>
      <c r="BS42" s="1102">
        <v>76946.092882277298</v>
      </c>
      <c r="BT42" s="1102">
        <v>37260.354006170477</v>
      </c>
      <c r="BU42" s="1102">
        <v>15785.335194462799</v>
      </c>
      <c r="BV42" s="1102">
        <v>15563.78586636975</v>
      </c>
      <c r="BW42" s="1102">
        <v>22648.407054694515</v>
      </c>
      <c r="BX42" s="1102">
        <v>25827.928320782634</v>
      </c>
      <c r="BY42" s="1102">
        <v>19485.775392665921</v>
      </c>
      <c r="BZ42" s="1102">
        <v>14613.313632722542</v>
      </c>
      <c r="CA42" s="1102">
        <v>11395.854200298741</v>
      </c>
      <c r="CB42" s="1102">
        <v>7393.957320436899</v>
      </c>
      <c r="CC42" s="1102">
        <v>8452.3912765445457</v>
      </c>
      <c r="CD42" s="1102">
        <v>11669.443086735957</v>
      </c>
      <c r="CE42" s="1102">
        <v>17453.193809872329</v>
      </c>
      <c r="CF42" s="1102">
        <v>13939.89427109697</v>
      </c>
      <c r="CG42" s="1102">
        <v>10511.08471784265</v>
      </c>
      <c r="CH42" s="1102">
        <v>13068.848714386282</v>
      </c>
      <c r="CI42" s="1102">
        <v>18295.600124040877</v>
      </c>
      <c r="CJ42" s="1102">
        <v>20264.069985612987</v>
      </c>
      <c r="CK42" s="1102">
        <v>21522.816419050141</v>
      </c>
      <c r="CL42" s="1102">
        <v>16645.285685873361</v>
      </c>
      <c r="CM42" s="1102">
        <v>20630.960513804177</v>
      </c>
      <c r="CN42" s="1102">
        <v>17402.609446930084</v>
      </c>
      <c r="CO42" s="1102">
        <v>19250.557555895881</v>
      </c>
      <c r="CP42" s="1102">
        <v>18976.813118263904</v>
      </c>
      <c r="CQ42" s="1106">
        <f t="shared" si="9"/>
        <v>20918.355728018669</v>
      </c>
      <c r="CR42" s="23" t="s">
        <v>541</v>
      </c>
      <c r="DQ42"/>
      <c r="DR42"/>
    </row>
    <row r="43" spans="1:123" s="23" customFormat="1" ht="13" outlineLevel="1">
      <c r="A43" s="885">
        <v>2014</v>
      </c>
      <c r="B43" s="946">
        <v>73.718267567772017</v>
      </c>
      <c r="C43" s="947">
        <v>92.487434950138791</v>
      </c>
      <c r="D43" s="947">
        <v>113.22803282679342</v>
      </c>
      <c r="E43" s="947">
        <v>131.42018165660934</v>
      </c>
      <c r="F43" s="947">
        <v>144.26101352249592</v>
      </c>
      <c r="G43" s="947">
        <v>164.95848553144802</v>
      </c>
      <c r="H43" s="948">
        <v>196.29824853430955</v>
      </c>
      <c r="I43" s="513" t="s">
        <v>162</v>
      </c>
      <c r="J43" s="85"/>
      <c r="K43" s="298">
        <v>2014</v>
      </c>
      <c r="L43" s="91"/>
      <c r="M43" s="91"/>
      <c r="N43" s="91"/>
      <c r="O43" s="91"/>
      <c r="P43" s="91"/>
      <c r="Q43" s="91"/>
      <c r="R43" s="526"/>
      <c r="S43" s="63"/>
      <c r="T43" s="64"/>
      <c r="U43" s="85"/>
      <c r="V43" s="86"/>
      <c r="W43" s="63"/>
      <c r="X43" s="63"/>
      <c r="Y43" s="87"/>
      <c r="Z43" s="63"/>
      <c r="AA43" s="63"/>
      <c r="AB43" s="63"/>
      <c r="AC43" s="63"/>
      <c r="AD43" s="27"/>
      <c r="BF43" s="1135">
        <v>35</v>
      </c>
      <c r="BG43" s="1102">
        <v>48246.240960794763</v>
      </c>
      <c r="BH43" s="1102">
        <v>52507.611598647367</v>
      </c>
      <c r="BI43" s="1102">
        <v>48053.027589666221</v>
      </c>
      <c r="BJ43" s="1102">
        <v>55468.314430887665</v>
      </c>
      <c r="BK43" s="1102">
        <v>70286.189216505038</v>
      </c>
      <c r="BL43" s="1102">
        <v>101165.95278347605</v>
      </c>
      <c r="BM43" s="1102">
        <v>91307.078807227095</v>
      </c>
      <c r="BN43" s="1102">
        <v>94970.165006970026</v>
      </c>
      <c r="BO43" s="1102">
        <v>117176.26598581654</v>
      </c>
      <c r="BP43" s="1102">
        <v>108972.39790468522</v>
      </c>
      <c r="BQ43" s="1102">
        <v>81415.689558256927</v>
      </c>
      <c r="BR43" s="1102">
        <v>59067.177968281074</v>
      </c>
      <c r="BS43" s="1102">
        <v>76653.150639233907</v>
      </c>
      <c r="BT43" s="1102">
        <v>35779.392121168516</v>
      </c>
      <c r="BU43" s="1102">
        <v>14467.596552190456</v>
      </c>
      <c r="BV43" s="1102">
        <v>12741.902639506519</v>
      </c>
      <c r="BW43" s="1102">
        <v>23834.475303741849</v>
      </c>
      <c r="BX43" s="1102">
        <v>27031.389628471225</v>
      </c>
      <c r="BY43" s="1102">
        <v>23401.669203581638</v>
      </c>
      <c r="BZ43" s="1102">
        <v>14944.969201014357</v>
      </c>
      <c r="CA43" s="1102">
        <v>11767.104029027458</v>
      </c>
      <c r="CB43" s="1102">
        <v>7167.5266418432857</v>
      </c>
      <c r="CC43" s="1102">
        <v>8867.3424885237837</v>
      </c>
      <c r="CD43" s="1102">
        <v>13842.170571781691</v>
      </c>
      <c r="CE43" s="1102">
        <v>21026.391639984115</v>
      </c>
      <c r="CF43" s="1102">
        <v>14904.720673452366</v>
      </c>
      <c r="CG43" s="1102">
        <v>11802.825886379807</v>
      </c>
      <c r="CH43" s="1102">
        <v>14422.655312163775</v>
      </c>
      <c r="CI43" s="1102">
        <v>19902.718495327528</v>
      </c>
      <c r="CJ43" s="1102">
        <v>21116.064300632886</v>
      </c>
      <c r="CK43" s="1102">
        <v>21334.330001028728</v>
      </c>
      <c r="CL43" s="1102">
        <v>18719.724861868031</v>
      </c>
      <c r="CM43" s="1102">
        <v>22154.612330055388</v>
      </c>
      <c r="CN43" s="1102">
        <v>19637.459964997739</v>
      </c>
      <c r="CO43" s="1102">
        <v>19913.82461828888</v>
      </c>
      <c r="CP43" s="1102">
        <v>21496.767380310164</v>
      </c>
      <c r="CQ43" s="1106">
        <f t="shared" si="9"/>
        <v>23696.129811754963</v>
      </c>
      <c r="CR43" s="23" t="s">
        <v>541</v>
      </c>
      <c r="DA43" s="1050" t="str">
        <f ca="1">CELL("filename",A1)</f>
        <v>NWCLM04072996:Users:eric.ward:Documents:NCEAS-covariation:data:herring:[PWS_ASA_2014_FINAL.xlsm]ASA (Boot)</v>
      </c>
      <c r="DQ43"/>
      <c r="DR43"/>
    </row>
    <row r="44" spans="1:123" s="23" customFormat="1" ht="13" outlineLevel="1">
      <c r="A44" s="795">
        <v>2015</v>
      </c>
      <c r="B44" s="739">
        <f>B46</f>
        <v>65.296055402290406</v>
      </c>
      <c r="C44" s="740">
        <f t="shared" ref="C44:H44" si="11">C46</f>
        <v>88.728885517864029</v>
      </c>
      <c r="D44" s="740">
        <f t="shared" si="11"/>
        <v>111.54526934014321</v>
      </c>
      <c r="E44" s="740">
        <f t="shared" si="11"/>
        <v>134.99403774413256</v>
      </c>
      <c r="F44" s="740">
        <f t="shared" si="11"/>
        <v>155.60837504116043</v>
      </c>
      <c r="G44" s="740">
        <f t="shared" si="11"/>
        <v>171.36436856945664</v>
      </c>
      <c r="H44" s="741">
        <f t="shared" si="11"/>
        <v>209.27626947657592</v>
      </c>
      <c r="I44" s="30" t="s">
        <v>152</v>
      </c>
      <c r="J44" s="85"/>
      <c r="K44" s="796">
        <f>A44</f>
        <v>2015</v>
      </c>
      <c r="L44" s="527"/>
      <c r="M44" s="527"/>
      <c r="N44" s="527"/>
      <c r="O44" s="527"/>
      <c r="P44" s="527"/>
      <c r="Q44" s="527"/>
      <c r="R44" s="528"/>
      <c r="S44" s="63"/>
      <c r="T44" s="64"/>
      <c r="U44" s="85"/>
      <c r="V44" s="86"/>
      <c r="W44" s="63"/>
      <c r="X44" s="63"/>
      <c r="Y44" s="87"/>
      <c r="Z44" s="63"/>
      <c r="AA44" s="63"/>
      <c r="AB44" s="63"/>
      <c r="AC44" s="63"/>
      <c r="AD44" s="27"/>
      <c r="AI44" s="851" t="s">
        <v>484</v>
      </c>
      <c r="BF44" s="1135">
        <v>36</v>
      </c>
      <c r="BG44" s="1102">
        <v>60329.82604741949</v>
      </c>
      <c r="BH44" s="1102">
        <v>69756.046839853414</v>
      </c>
      <c r="BI44" s="1102">
        <v>63459.685483947724</v>
      </c>
      <c r="BJ44" s="1102">
        <v>64757.19290467252</v>
      </c>
      <c r="BK44" s="1102">
        <v>81561.09848952826</v>
      </c>
      <c r="BL44" s="1102">
        <v>104541.64436807655</v>
      </c>
      <c r="BM44" s="1102">
        <v>77244.314574169475</v>
      </c>
      <c r="BN44" s="1102">
        <v>92659.186314837265</v>
      </c>
      <c r="BO44" s="1102">
        <v>146491.18217529601</v>
      </c>
      <c r="BP44" s="1102">
        <v>137670.01463433288</v>
      </c>
      <c r="BQ44" s="1102">
        <v>104087.68913878412</v>
      </c>
      <c r="BR44" s="1102">
        <v>73865.902881520728</v>
      </c>
      <c r="BS44" s="1102">
        <v>78637.966905831126</v>
      </c>
      <c r="BT44" s="1102">
        <v>41269.829173192367</v>
      </c>
      <c r="BU44" s="1102">
        <v>17352.302656807275</v>
      </c>
      <c r="BV44" s="1102">
        <v>17473.249213920208</v>
      </c>
      <c r="BW44" s="1102">
        <v>14894.910076523907</v>
      </c>
      <c r="BX44" s="1102">
        <v>22659.442309329643</v>
      </c>
      <c r="BY44" s="1102">
        <v>22177.454819248611</v>
      </c>
      <c r="BZ44" s="1102">
        <v>18325.40575239859</v>
      </c>
      <c r="CA44" s="1102">
        <v>14535.066547663202</v>
      </c>
      <c r="CB44" s="1102">
        <v>8897.8503667942095</v>
      </c>
      <c r="CC44" s="1102">
        <v>9625.8141830804288</v>
      </c>
      <c r="CD44" s="1102">
        <v>16865.350468913573</v>
      </c>
      <c r="CE44" s="1102">
        <v>22707.867701924948</v>
      </c>
      <c r="CF44" s="1102">
        <v>16826.677617282563</v>
      </c>
      <c r="CG44" s="1102">
        <v>13257.31959371473</v>
      </c>
      <c r="CH44" s="1102">
        <v>16466.601765382009</v>
      </c>
      <c r="CI44" s="1102">
        <v>27153.356391515885</v>
      </c>
      <c r="CJ44" s="1102">
        <v>27914.031008344413</v>
      </c>
      <c r="CK44" s="1102">
        <v>25067.716520572198</v>
      </c>
      <c r="CL44" s="1102">
        <v>20884.33381964064</v>
      </c>
      <c r="CM44" s="1102">
        <v>21313.593862575428</v>
      </c>
      <c r="CN44" s="1102">
        <v>21737.377314663623</v>
      </c>
      <c r="CO44" s="1102">
        <v>22029.72396134691</v>
      </c>
      <c r="CP44" s="1102">
        <v>21909.27295132359</v>
      </c>
      <c r="CQ44" s="1106">
        <f t="shared" si="9"/>
        <v>24150.839368121073</v>
      </c>
      <c r="CR44" s="23" t="s">
        <v>541</v>
      </c>
      <c r="CS44" s="42"/>
      <c r="CT44" s="42"/>
      <c r="CU44" s="1264" t="s">
        <v>495</v>
      </c>
      <c r="CV44" s="1264"/>
      <c r="CW44" s="1264"/>
      <c r="CX44" s="1264"/>
      <c r="CY44" s="1131" t="s">
        <v>494</v>
      </c>
      <c r="DQ44"/>
      <c r="DR44"/>
    </row>
    <row r="45" spans="1:123" s="23" customFormat="1" ht="13" outlineLevel="1">
      <c r="A45" s="92" t="s">
        <v>34</v>
      </c>
      <c r="B45" s="93">
        <f>AVERAGE(B9:B42)</f>
        <v>69.80168118671601</v>
      </c>
      <c r="C45" s="93">
        <f t="shared" ref="C45:H45" si="12">AVERAGE(C9:C42)</f>
        <v>94.142823950317037</v>
      </c>
      <c r="D45" s="93">
        <f t="shared" si="12"/>
        <v>115.23700970611347</v>
      </c>
      <c r="E45" s="93">
        <f t="shared" si="12"/>
        <v>133.88064669958351</v>
      </c>
      <c r="F45" s="93">
        <f t="shared" si="12"/>
        <v>149.928360938683</v>
      </c>
      <c r="G45" s="93">
        <f t="shared" si="12"/>
        <v>164.62032728992514</v>
      </c>
      <c r="H45" s="93">
        <f t="shared" si="12"/>
        <v>189.4038968568716</v>
      </c>
      <c r="I45" s="30"/>
      <c r="J45" s="76"/>
      <c r="K45" s="529" t="s">
        <v>34</v>
      </c>
      <c r="L45" s="530">
        <f>AVERAGE(L9:L26)</f>
        <v>10288.306659207041</v>
      </c>
      <c r="M45" s="530">
        <f t="shared" ref="M45:R45" si="13">AVERAGE(M9:M26)</f>
        <v>14085.228424651579</v>
      </c>
      <c r="N45" s="530">
        <f t="shared" si="13"/>
        <v>17308.501633540924</v>
      </c>
      <c r="O45" s="530">
        <f t="shared" si="13"/>
        <v>20282.932082451589</v>
      </c>
      <c r="P45" s="530">
        <f t="shared" si="13"/>
        <v>22772.647634574896</v>
      </c>
      <c r="Q45" s="530">
        <f t="shared" si="13"/>
        <v>25400.102418926825</v>
      </c>
      <c r="R45" s="530">
        <f t="shared" si="13"/>
        <v>28187.681613035362</v>
      </c>
      <c r="S45" s="94"/>
      <c r="T45" s="95"/>
      <c r="U45" s="85"/>
      <c r="V45" s="96" t="s">
        <v>33</v>
      </c>
      <c r="W45" s="63"/>
      <c r="X45" s="63"/>
      <c r="Y45" s="63"/>
      <c r="Z45" s="63"/>
      <c r="AA45" s="63"/>
      <c r="AB45" s="63"/>
      <c r="AC45" s="63"/>
      <c r="AD45" s="27"/>
      <c r="AI45" s="1078" t="s">
        <v>481</v>
      </c>
      <c r="AM45" s="27"/>
      <c r="AN45" s="27"/>
      <c r="AO45" s="27"/>
      <c r="BF45" s="1135">
        <v>37</v>
      </c>
      <c r="BG45" s="1102">
        <v>59300.383716407028</v>
      </c>
      <c r="BH45" s="1102">
        <v>62408.998825816838</v>
      </c>
      <c r="BI45" s="1102">
        <v>54258.541358505288</v>
      </c>
      <c r="BJ45" s="1102">
        <v>53013.123304396169</v>
      </c>
      <c r="BK45" s="1102">
        <v>62135.896377739606</v>
      </c>
      <c r="BL45" s="1102">
        <v>85285.712665870684</v>
      </c>
      <c r="BM45" s="1102">
        <v>81446.10263364065</v>
      </c>
      <c r="BN45" s="1102">
        <v>81589.318235739556</v>
      </c>
      <c r="BO45" s="1102">
        <v>105116.57101457789</v>
      </c>
      <c r="BP45" s="1102">
        <v>95897.320866090304</v>
      </c>
      <c r="BQ45" s="1102">
        <v>72130.799441954689</v>
      </c>
      <c r="BR45" s="1102">
        <v>57074.952746189905</v>
      </c>
      <c r="BS45" s="1102">
        <v>79765.934657943784</v>
      </c>
      <c r="BT45" s="1102">
        <v>38106.397653563181</v>
      </c>
      <c r="BU45" s="1102">
        <v>13790.631769134898</v>
      </c>
      <c r="BV45" s="1102">
        <v>13831.510730466292</v>
      </c>
      <c r="BW45" s="1102">
        <v>13462.059609459095</v>
      </c>
      <c r="BX45" s="1102">
        <v>21034.599065266859</v>
      </c>
      <c r="BY45" s="1102">
        <v>16016.045766650388</v>
      </c>
      <c r="BZ45" s="1102">
        <v>12766.177748311509</v>
      </c>
      <c r="CA45" s="1102">
        <v>8955.5274738116404</v>
      </c>
      <c r="CB45" s="1102">
        <v>6178.4908350199858</v>
      </c>
      <c r="CC45" s="1102">
        <v>10096.08619537109</v>
      </c>
      <c r="CD45" s="1102">
        <v>13773.898751804061</v>
      </c>
      <c r="CE45" s="1102">
        <v>21253.345556523192</v>
      </c>
      <c r="CF45" s="1102">
        <v>16116.458607690012</v>
      </c>
      <c r="CG45" s="1102">
        <v>12512.38440923531</v>
      </c>
      <c r="CH45" s="1102">
        <v>12738.258567092415</v>
      </c>
      <c r="CI45" s="1102">
        <v>18389.671140309536</v>
      </c>
      <c r="CJ45" s="1102">
        <v>19127.51736393926</v>
      </c>
      <c r="CK45" s="1102">
        <v>20380.032198262001</v>
      </c>
      <c r="CL45" s="1102">
        <v>13964.045823274548</v>
      </c>
      <c r="CM45" s="1102">
        <v>15407.572541564428</v>
      </c>
      <c r="CN45" s="1102">
        <v>13219.25343337139</v>
      </c>
      <c r="CO45" s="1102">
        <v>19114.528758343928</v>
      </c>
      <c r="CP45" s="1102">
        <v>14166.660912468711</v>
      </c>
      <c r="CQ45" s="1106">
        <f t="shared" si="9"/>
        <v>15616.07054874918</v>
      </c>
      <c r="CR45" s="23" t="s">
        <v>541</v>
      </c>
      <c r="CS45" s="1128" t="s">
        <v>133</v>
      </c>
      <c r="CT45" s="1128" t="s">
        <v>489</v>
      </c>
      <c r="CU45" s="1129" t="s">
        <v>488</v>
      </c>
      <c r="CV45" s="1129" t="s">
        <v>375</v>
      </c>
      <c r="CW45" s="1130" t="s">
        <v>486</v>
      </c>
      <c r="CX45" s="1130" t="s">
        <v>487</v>
      </c>
      <c r="CY45" s="1130" t="s">
        <v>490</v>
      </c>
      <c r="DQ45"/>
      <c r="DR45"/>
    </row>
    <row r="46" spans="1:123" s="23" customFormat="1" ht="13" outlineLevel="1">
      <c r="A46" s="97" t="s">
        <v>143</v>
      </c>
      <c r="B46" s="93">
        <f>AVERAGE(B38:B42)</f>
        <v>65.296055402290406</v>
      </c>
      <c r="C46" s="93">
        <f t="shared" ref="C46:H46" si="14">AVERAGE(C38:C42)</f>
        <v>88.728885517864029</v>
      </c>
      <c r="D46" s="93">
        <f t="shared" si="14"/>
        <v>111.54526934014321</v>
      </c>
      <c r="E46" s="93">
        <f t="shared" si="14"/>
        <v>134.99403774413256</v>
      </c>
      <c r="F46" s="93">
        <f t="shared" si="14"/>
        <v>155.60837504116043</v>
      </c>
      <c r="G46" s="93">
        <f t="shared" si="14"/>
        <v>171.36436856945664</v>
      </c>
      <c r="H46" s="93">
        <f t="shared" si="14"/>
        <v>209.27626947657592</v>
      </c>
      <c r="I46" s="742">
        <f>(LOG(G46)-LOG(B46))/5</f>
        <v>8.3806715824511935E-2</v>
      </c>
      <c r="J46" s="76"/>
      <c r="K46" s="98"/>
      <c r="L46" s="30"/>
      <c r="M46" s="30"/>
      <c r="N46" s="30"/>
      <c r="O46" s="27"/>
      <c r="P46" s="27"/>
      <c r="Q46" s="27"/>
      <c r="R46" s="27"/>
      <c r="S46" s="27"/>
      <c r="T46" s="27"/>
      <c r="U46" s="45"/>
      <c r="V46" s="27"/>
      <c r="W46" s="27"/>
      <c r="X46" s="27"/>
      <c r="Y46" s="27"/>
      <c r="Z46" s="27"/>
      <c r="AA46" s="27"/>
      <c r="AB46" s="27"/>
      <c r="AC46" s="27"/>
      <c r="AD46" s="27"/>
      <c r="AI46" s="1036" t="s">
        <v>475</v>
      </c>
      <c r="AM46" s="1036" t="s">
        <v>472</v>
      </c>
      <c r="AN46" s="1035"/>
      <c r="AO46" s="1035"/>
      <c r="AQ46" s="1036" t="s">
        <v>476</v>
      </c>
      <c r="BF46" s="1135">
        <v>38</v>
      </c>
      <c r="BG46" s="1102">
        <v>41163.635016767723</v>
      </c>
      <c r="BH46" s="1102">
        <v>51587.357514656753</v>
      </c>
      <c r="BI46" s="1102">
        <v>47763.722678828955</v>
      </c>
      <c r="BJ46" s="1102">
        <v>47895.76910502879</v>
      </c>
      <c r="BK46" s="1102">
        <v>49224.748980760443</v>
      </c>
      <c r="BL46" s="1102">
        <v>63074.361411166814</v>
      </c>
      <c r="BM46" s="1102">
        <v>58314.215200482322</v>
      </c>
      <c r="BN46" s="1102">
        <v>60700.618168042405</v>
      </c>
      <c r="BO46" s="1102">
        <v>73650.162214299868</v>
      </c>
      <c r="BP46" s="1102">
        <v>91474.410133799494</v>
      </c>
      <c r="BQ46" s="1102">
        <v>72204.056544977531</v>
      </c>
      <c r="BR46" s="1102">
        <v>53085.952328515559</v>
      </c>
      <c r="BS46" s="1102">
        <v>43656.731854662765</v>
      </c>
      <c r="BT46" s="1102">
        <v>21622.00487707193</v>
      </c>
      <c r="BU46" s="1102">
        <v>12121.564000846878</v>
      </c>
      <c r="BV46" s="1102">
        <v>13103.368421176205</v>
      </c>
      <c r="BW46" s="1102">
        <v>16156.464031046962</v>
      </c>
      <c r="BX46" s="1102">
        <v>18465.026873274797</v>
      </c>
      <c r="BY46" s="1102">
        <v>13833.325075730798</v>
      </c>
      <c r="BZ46" s="1102">
        <v>12535.257806644619</v>
      </c>
      <c r="CA46" s="1102">
        <v>8846.1588036324683</v>
      </c>
      <c r="CB46" s="1102">
        <v>6621.1267039854301</v>
      </c>
      <c r="CC46" s="1102">
        <v>7424.9798451666484</v>
      </c>
      <c r="CD46" s="1102">
        <v>10073.27041481866</v>
      </c>
      <c r="CE46" s="1102">
        <v>17326.377201709758</v>
      </c>
      <c r="CF46" s="1102">
        <v>15270.292920631538</v>
      </c>
      <c r="CG46" s="1102">
        <v>10610.98497081313</v>
      </c>
      <c r="CH46" s="1102">
        <v>9853.3086317900306</v>
      </c>
      <c r="CI46" s="1102">
        <v>10619.330043601614</v>
      </c>
      <c r="CJ46" s="1102">
        <v>14007.840549121747</v>
      </c>
      <c r="CK46" s="1102">
        <v>15647.830482256777</v>
      </c>
      <c r="CL46" s="1102">
        <v>13842.56917833335</v>
      </c>
      <c r="CM46" s="1102">
        <v>17530.854763352087</v>
      </c>
      <c r="CN46" s="1102">
        <v>14448.027064241818</v>
      </c>
      <c r="CO46" s="1102">
        <v>17998.523343504465</v>
      </c>
      <c r="CP46" s="1102">
        <v>15127.677200322276</v>
      </c>
      <c r="CQ46" s="1106">
        <f t="shared" si="9"/>
        <v>16675.409671944381</v>
      </c>
      <c r="CR46" s="23" t="s">
        <v>541</v>
      </c>
      <c r="CS46" s="485">
        <v>1980</v>
      </c>
      <c r="CT46" s="1125">
        <f>CT6</f>
        <v>3000</v>
      </c>
      <c r="CU46" s="1106">
        <f>1.1023*CU6</f>
        <v>64217.814516253966</v>
      </c>
      <c r="CV46" s="1106">
        <f t="shared" ref="CV46:CX46" si="15">1.1023*CV6</f>
        <v>63816.123699263262</v>
      </c>
      <c r="CW46" s="1106">
        <f t="shared" si="15"/>
        <v>43127.597139110854</v>
      </c>
      <c r="CX46" s="1106">
        <f t="shared" si="15"/>
        <v>90815.649449145174</v>
      </c>
      <c r="CY46" s="1106">
        <v>22000</v>
      </c>
      <c r="DQ46"/>
      <c r="DR46"/>
    </row>
    <row r="47" spans="1:123" s="23" customFormat="1" ht="15" outlineLevel="1">
      <c r="A47" s="99" t="s">
        <v>35</v>
      </c>
      <c r="B47" s="39"/>
      <c r="C47" s="39"/>
      <c r="D47" s="39"/>
      <c r="E47" s="39"/>
      <c r="F47" s="39"/>
      <c r="G47" s="100"/>
      <c r="H47" s="50"/>
      <c r="I47" s="27"/>
      <c r="J47" s="45"/>
      <c r="K47" s="101" t="s">
        <v>36</v>
      </c>
      <c r="L47" s="39"/>
      <c r="M47" s="39"/>
      <c r="N47" s="39"/>
      <c r="O47" s="39"/>
      <c r="P47" s="39"/>
      <c r="Q47" s="100"/>
      <c r="R47" s="39"/>
      <c r="S47" s="27"/>
      <c r="T47" s="27"/>
      <c r="U47" s="45"/>
      <c r="V47" s="101" t="s">
        <v>37</v>
      </c>
      <c r="W47" s="39"/>
      <c r="X47" s="39"/>
      <c r="Y47" s="39"/>
      <c r="Z47" s="39"/>
      <c r="AA47" s="39"/>
      <c r="AB47" s="100"/>
      <c r="AC47" s="50"/>
      <c r="AD47" s="27"/>
      <c r="AI47" s="1058" t="s">
        <v>17</v>
      </c>
      <c r="AJ47" s="1062" t="s">
        <v>479</v>
      </c>
      <c r="AK47" s="1062" t="s">
        <v>474</v>
      </c>
      <c r="AM47" s="1061" t="s">
        <v>17</v>
      </c>
      <c r="AN47" s="1062" t="s">
        <v>478</v>
      </c>
      <c r="AO47" s="1062" t="s">
        <v>473</v>
      </c>
      <c r="AQ47" s="1061" t="s">
        <v>17</v>
      </c>
      <c r="AR47" s="1062" t="s">
        <v>479</v>
      </c>
      <c r="AS47" s="1062" t="s">
        <v>473</v>
      </c>
      <c r="BF47" s="1135">
        <v>39</v>
      </c>
      <c r="BG47" s="1102">
        <v>68696.825121511749</v>
      </c>
      <c r="BH47" s="1102">
        <v>66469.379226005025</v>
      </c>
      <c r="BI47" s="1102">
        <v>53088.714521440525</v>
      </c>
      <c r="BJ47" s="1102">
        <v>56526.837741025789</v>
      </c>
      <c r="BK47" s="1102">
        <v>73130.36896950574</v>
      </c>
      <c r="BL47" s="1102">
        <v>101719.74664333447</v>
      </c>
      <c r="BM47" s="1102">
        <v>89879.440987593174</v>
      </c>
      <c r="BN47" s="1102">
        <v>88532.442586345947</v>
      </c>
      <c r="BO47" s="1102">
        <v>113477.49894445541</v>
      </c>
      <c r="BP47" s="1102">
        <v>103374.05858829364</v>
      </c>
      <c r="BQ47" s="1102">
        <v>77877.886491893034</v>
      </c>
      <c r="BR47" s="1102">
        <v>58429.790151169167</v>
      </c>
      <c r="BS47" s="1102">
        <v>67529.537938061098</v>
      </c>
      <c r="BT47" s="1102">
        <v>29233.88749402951</v>
      </c>
      <c r="BU47" s="1102">
        <v>12393.924229252147</v>
      </c>
      <c r="BV47" s="1102">
        <v>11080.099930351431</v>
      </c>
      <c r="BW47" s="1102">
        <v>15124.926556316119</v>
      </c>
      <c r="BX47" s="1102">
        <v>19579.865579378682</v>
      </c>
      <c r="BY47" s="1102">
        <v>16900.477020062819</v>
      </c>
      <c r="BZ47" s="1102">
        <v>15418.045689135099</v>
      </c>
      <c r="CA47" s="1102">
        <v>11007.649483517958</v>
      </c>
      <c r="CB47" s="1102">
        <v>7471.5453243201928</v>
      </c>
      <c r="CC47" s="1102">
        <v>9312.5609303744841</v>
      </c>
      <c r="CD47" s="1102">
        <v>12031.11283600678</v>
      </c>
      <c r="CE47" s="1102">
        <v>18012.050265862381</v>
      </c>
      <c r="CF47" s="1102">
        <v>14329.781885849117</v>
      </c>
      <c r="CG47" s="1102">
        <v>11247.693944591281</v>
      </c>
      <c r="CH47" s="1102">
        <v>11652.73227031508</v>
      </c>
      <c r="CI47" s="1102">
        <v>13980.258664235404</v>
      </c>
      <c r="CJ47" s="1102">
        <v>15012.466440389131</v>
      </c>
      <c r="CK47" s="1102">
        <v>15767.592603034369</v>
      </c>
      <c r="CL47" s="1102">
        <v>14627.484567868705</v>
      </c>
      <c r="CM47" s="1102">
        <v>18261.360467254239</v>
      </c>
      <c r="CN47" s="1102">
        <v>18032.94893928583</v>
      </c>
      <c r="CO47" s="1102">
        <v>21145.322019098003</v>
      </c>
      <c r="CP47" s="1102">
        <v>19339.81144547115</v>
      </c>
      <c r="CQ47" s="1106">
        <f t="shared" si="9"/>
        <v>21318.492889610297</v>
      </c>
      <c r="CR47" s="23" t="s">
        <v>541</v>
      </c>
      <c r="CS47" s="485">
        <v>1981</v>
      </c>
      <c r="CT47" s="1125">
        <f t="shared" ref="CT47:CT81" si="16">CT7</f>
        <v>3000</v>
      </c>
      <c r="CU47" s="1106">
        <f t="shared" ref="CU47:CX47" si="17">1.1023*CU7</f>
        <v>66863.865933942216</v>
      </c>
      <c r="CV47" s="1106">
        <f t="shared" si="17"/>
        <v>65837.317396824583</v>
      </c>
      <c r="CW47" s="1106">
        <f t="shared" si="17"/>
        <v>47007.496846261092</v>
      </c>
      <c r="CX47" s="1106">
        <f t="shared" si="17"/>
        <v>92308.956354454698</v>
      </c>
      <c r="CY47" s="1106">
        <v>22000</v>
      </c>
      <c r="DQ47"/>
      <c r="DR47"/>
    </row>
    <row r="48" spans="1:123" s="23" customFormat="1" ht="13" outlineLevel="1">
      <c r="A48" s="102"/>
      <c r="B48" s="48"/>
      <c r="C48" s="39"/>
      <c r="D48" s="39"/>
      <c r="E48" s="49" t="s">
        <v>0</v>
      </c>
      <c r="F48" s="39"/>
      <c r="G48" s="39"/>
      <c r="H48" s="50"/>
      <c r="I48" s="27"/>
      <c r="J48" s="45"/>
      <c r="K48" s="48"/>
      <c r="L48" s="48"/>
      <c r="M48" s="39"/>
      <c r="N48" s="39"/>
      <c r="O48" s="49" t="s">
        <v>38</v>
      </c>
      <c r="P48" s="39"/>
      <c r="Q48" s="39"/>
      <c r="R48" s="50"/>
      <c r="S48" s="27"/>
      <c r="T48" s="27"/>
      <c r="U48" s="45"/>
      <c r="V48" s="236"/>
      <c r="W48" s="39"/>
      <c r="X48" s="39"/>
      <c r="Y48" s="39"/>
      <c r="Z48" s="49" t="s">
        <v>0</v>
      </c>
      <c r="AA48" s="39"/>
      <c r="AB48" s="39"/>
      <c r="AC48" s="50"/>
      <c r="AD48" s="145" t="s">
        <v>39</v>
      </c>
      <c r="AI48" s="1059">
        <v>1980</v>
      </c>
      <c r="AJ48" s="109">
        <v>-0.11711204611794024</v>
      </c>
      <c r="AK48">
        <v>0.40424370051792735</v>
      </c>
      <c r="AL48" s="1035"/>
      <c r="AM48" s="1060">
        <v>1984</v>
      </c>
      <c r="AN48" s="451">
        <v>-0.28839170874938591</v>
      </c>
      <c r="AO48">
        <v>0.33926729302702108</v>
      </c>
      <c r="AQ48" s="1060">
        <v>1995</v>
      </c>
      <c r="AR48" s="109">
        <v>-5.8409913540787173E-2</v>
      </c>
      <c r="AS48">
        <v>7.5773715138616637E-2</v>
      </c>
      <c r="BF48" s="1135">
        <v>40</v>
      </c>
      <c r="BG48" s="1102">
        <v>47999.920370784756</v>
      </c>
      <c r="BH48" s="1102">
        <v>45415.234484869019</v>
      </c>
      <c r="BI48" s="1102">
        <v>35930.114548527097</v>
      </c>
      <c r="BJ48" s="1102">
        <v>40127.053100955563</v>
      </c>
      <c r="BK48" s="1102">
        <v>55816.533708201219</v>
      </c>
      <c r="BL48" s="1102">
        <v>87802.11915100379</v>
      </c>
      <c r="BM48" s="1102">
        <v>82948.890665519066</v>
      </c>
      <c r="BN48" s="1102">
        <v>90883.765665950894</v>
      </c>
      <c r="BO48" s="1102">
        <v>118218.33001301609</v>
      </c>
      <c r="BP48" s="1102">
        <v>110533.08694875821</v>
      </c>
      <c r="BQ48" s="1102">
        <v>85163.612560903057</v>
      </c>
      <c r="BR48" s="1102">
        <v>60964.371213761755</v>
      </c>
      <c r="BS48" s="1102">
        <v>57121.329944441735</v>
      </c>
      <c r="BT48" s="1102">
        <v>26465.965991877441</v>
      </c>
      <c r="BU48" s="1102">
        <v>11735.311321224894</v>
      </c>
      <c r="BV48" s="1102">
        <v>10595.726097171302</v>
      </c>
      <c r="BW48" s="1102">
        <v>18889.488326065515</v>
      </c>
      <c r="BX48" s="1102">
        <v>21476.198508403068</v>
      </c>
      <c r="BY48" s="1102">
        <v>19625.6205041104</v>
      </c>
      <c r="BZ48" s="1102">
        <v>16141.475484169036</v>
      </c>
      <c r="CA48" s="1102">
        <v>11704.11571749038</v>
      </c>
      <c r="CB48" s="1102">
        <v>6380.4158408926905</v>
      </c>
      <c r="CC48" s="1102">
        <v>9010.1267572708402</v>
      </c>
      <c r="CD48" s="1102">
        <v>11186.284937830338</v>
      </c>
      <c r="CE48" s="1102">
        <v>18912.410895887213</v>
      </c>
      <c r="CF48" s="1102">
        <v>13641.164773311228</v>
      </c>
      <c r="CG48" s="1102">
        <v>10026.130252537454</v>
      </c>
      <c r="CH48" s="1102">
        <v>12280.723905921923</v>
      </c>
      <c r="CI48" s="1102">
        <v>14975.133989942095</v>
      </c>
      <c r="CJ48" s="1102">
        <v>17274.293075284189</v>
      </c>
      <c r="CK48" s="1102">
        <v>18051.665795556059</v>
      </c>
      <c r="CL48" s="1102">
        <v>15587.573805430622</v>
      </c>
      <c r="CM48" s="1102">
        <v>20764.949036415219</v>
      </c>
      <c r="CN48" s="1102">
        <v>17684.239409025777</v>
      </c>
      <c r="CO48" s="1102">
        <v>21874.80793248081</v>
      </c>
      <c r="CP48" s="1102">
        <v>19165.413945693348</v>
      </c>
      <c r="CQ48" s="1106">
        <f t="shared" si="9"/>
        <v>21126.252553169503</v>
      </c>
      <c r="CR48" s="23" t="s">
        <v>541</v>
      </c>
      <c r="CS48" s="485">
        <v>1982</v>
      </c>
      <c r="CT48" s="1125">
        <f t="shared" si="16"/>
        <v>3000</v>
      </c>
      <c r="CU48" s="1106">
        <f t="shared" ref="CU48:CX48" si="18">1.1023*CU8</f>
        <v>60005.165624124718</v>
      </c>
      <c r="CV48" s="1106">
        <f t="shared" si="18"/>
        <v>58842.740917680807</v>
      </c>
      <c r="CW48" s="1106">
        <f t="shared" si="18"/>
        <v>41205.144371498478</v>
      </c>
      <c r="CX48" s="1106">
        <f t="shared" si="18"/>
        <v>84397.529324807023</v>
      </c>
      <c r="CY48" s="1106">
        <v>22000</v>
      </c>
      <c r="DQ48"/>
      <c r="DR48"/>
    </row>
    <row r="49" spans="1:122" s="23" customFormat="1" ht="13" outlineLevel="1">
      <c r="A49" s="53" t="s">
        <v>17</v>
      </c>
      <c r="B49" s="772">
        <v>3</v>
      </c>
      <c r="C49" s="772">
        <v>4</v>
      </c>
      <c r="D49" s="772">
        <v>5</v>
      </c>
      <c r="E49" s="772">
        <v>6</v>
      </c>
      <c r="F49" s="772">
        <v>7</v>
      </c>
      <c r="G49" s="772">
        <v>8</v>
      </c>
      <c r="H49" s="772">
        <v>9</v>
      </c>
      <c r="I49" s="773"/>
      <c r="J49" s="774"/>
      <c r="K49" s="787" t="s">
        <v>17</v>
      </c>
      <c r="L49" s="772">
        <v>3</v>
      </c>
      <c r="M49" s="772">
        <v>4</v>
      </c>
      <c r="N49" s="772">
        <v>5</v>
      </c>
      <c r="O49" s="772">
        <v>6</v>
      </c>
      <c r="P49" s="772">
        <v>7</v>
      </c>
      <c r="Q49" s="772">
        <v>8</v>
      </c>
      <c r="R49" s="772">
        <v>9</v>
      </c>
      <c r="S49" s="103"/>
      <c r="T49" s="103"/>
      <c r="U49" s="45"/>
      <c r="V49" s="787" t="s">
        <v>17</v>
      </c>
      <c r="W49" s="777">
        <v>3</v>
      </c>
      <c r="X49" s="772">
        <v>4</v>
      </c>
      <c r="Y49" s="772">
        <v>5</v>
      </c>
      <c r="Z49" s="772">
        <v>6</v>
      </c>
      <c r="AA49" s="772">
        <v>7</v>
      </c>
      <c r="AB49" s="772">
        <v>8</v>
      </c>
      <c r="AC49" s="772">
        <v>9</v>
      </c>
      <c r="AD49" s="146" t="s">
        <v>40</v>
      </c>
      <c r="AI49" s="1059">
        <v>1981</v>
      </c>
      <c r="AJ49" s="109">
        <v>0.22847412201021822</v>
      </c>
      <c r="AK49">
        <v>-0.28631936430908933</v>
      </c>
      <c r="AL49" s="1035"/>
      <c r="AM49" s="1059">
        <v>1988</v>
      </c>
      <c r="AN49" s="109">
        <v>-0.80477773195418179</v>
      </c>
      <c r="AO49">
        <v>0.6079752686374218</v>
      </c>
      <c r="AQ49" s="1060">
        <v>1996</v>
      </c>
      <c r="AR49" s="109">
        <v>-5.6827683450570987E-2</v>
      </c>
      <c r="AS49">
        <v>2.9171397684763178E-2</v>
      </c>
      <c r="BF49" s="1135">
        <v>41</v>
      </c>
      <c r="BG49" s="1102">
        <v>55115.645529946014</v>
      </c>
      <c r="BH49" s="1102">
        <v>51175.411199308663</v>
      </c>
      <c r="BI49" s="1102">
        <v>45688.534037386838</v>
      </c>
      <c r="BJ49" s="1102">
        <v>54141.26047270991</v>
      </c>
      <c r="BK49" s="1102">
        <v>60712.162664802447</v>
      </c>
      <c r="BL49" s="1102">
        <v>69353.830510650325</v>
      </c>
      <c r="BM49" s="1102">
        <v>52990.053623753709</v>
      </c>
      <c r="BN49" s="1102">
        <v>71854.521678984253</v>
      </c>
      <c r="BO49" s="1102">
        <v>105978.96111797972</v>
      </c>
      <c r="BP49" s="1102">
        <v>99626.034118375013</v>
      </c>
      <c r="BQ49" s="1102">
        <v>80171.802969766679</v>
      </c>
      <c r="BR49" s="1102">
        <v>66216.590852313864</v>
      </c>
      <c r="BS49" s="1102">
        <v>61912.997290282052</v>
      </c>
      <c r="BT49" s="1102">
        <v>33308.773600768567</v>
      </c>
      <c r="BU49" s="1102">
        <v>15169.845386842133</v>
      </c>
      <c r="BV49" s="1102">
        <v>12851.314379816866</v>
      </c>
      <c r="BW49" s="1102">
        <v>20826.871623213199</v>
      </c>
      <c r="BX49" s="1102">
        <v>24171.243863848678</v>
      </c>
      <c r="BY49" s="1102">
        <v>21212.956362684297</v>
      </c>
      <c r="BZ49" s="1102">
        <v>18813.224719857331</v>
      </c>
      <c r="CA49" s="1102">
        <v>11526.268580227985</v>
      </c>
      <c r="CB49" s="1102">
        <v>7728.7731815000725</v>
      </c>
      <c r="CC49" s="1102">
        <v>9419.6650220534357</v>
      </c>
      <c r="CD49" s="1102">
        <v>11263.032274762269</v>
      </c>
      <c r="CE49" s="1102">
        <v>23803.751867072893</v>
      </c>
      <c r="CF49" s="1102">
        <v>16162.549664389931</v>
      </c>
      <c r="CG49" s="1102">
        <v>10803.854789294664</v>
      </c>
      <c r="CH49" s="1102">
        <v>11727.776862250299</v>
      </c>
      <c r="CI49" s="1102">
        <v>16530.523995738589</v>
      </c>
      <c r="CJ49" s="1102">
        <v>19575.085753994605</v>
      </c>
      <c r="CK49" s="1102">
        <v>17906.266978619245</v>
      </c>
      <c r="CL49" s="1102">
        <v>12782.446928961888</v>
      </c>
      <c r="CM49" s="1102">
        <v>14371.566226131645</v>
      </c>
      <c r="CN49" s="1102">
        <v>14985.418190045888</v>
      </c>
      <c r="CO49" s="1102">
        <v>21544.463554651829</v>
      </c>
      <c r="CP49" s="1102">
        <v>16006.525021734971</v>
      </c>
      <c r="CQ49" s="1106">
        <f t="shared" si="9"/>
        <v>17644.173565256453</v>
      </c>
      <c r="CR49" s="23" t="s">
        <v>541</v>
      </c>
      <c r="CS49" s="485">
        <v>1983</v>
      </c>
      <c r="CT49" s="1125">
        <f t="shared" si="16"/>
        <v>3000</v>
      </c>
      <c r="CU49" s="1106">
        <f t="shared" ref="CU49:CX49" si="19">1.1023*CU9</f>
        <v>67679.719538992387</v>
      </c>
      <c r="CV49" s="1106">
        <f t="shared" si="19"/>
        <v>66612.220214489891</v>
      </c>
      <c r="CW49" s="1106">
        <f t="shared" si="19"/>
        <v>45593.271429770713</v>
      </c>
      <c r="CX49" s="1106">
        <f t="shared" si="19"/>
        <v>96195.537509539834</v>
      </c>
      <c r="CY49" s="1106">
        <v>22000</v>
      </c>
      <c r="DQ49"/>
      <c r="DR49"/>
    </row>
    <row r="50" spans="1:122" s="23" customFormat="1" ht="13" outlineLevel="1">
      <c r="A50" s="788">
        <v>1980</v>
      </c>
      <c r="B50" s="531">
        <v>2.0829999999999998E-2</v>
      </c>
      <c r="C50" s="105">
        <v>0.22222</v>
      </c>
      <c r="D50" s="105">
        <v>2.4300000000000002E-2</v>
      </c>
      <c r="E50" s="105">
        <v>0</v>
      </c>
      <c r="F50" s="105">
        <v>0</v>
      </c>
      <c r="G50" s="105">
        <v>0</v>
      </c>
      <c r="H50" s="106">
        <v>0</v>
      </c>
      <c r="I50" s="107"/>
      <c r="J50" s="45"/>
      <c r="K50" s="788">
        <v>1980</v>
      </c>
      <c r="L50" s="105">
        <v>4.5407166334837363</v>
      </c>
      <c r="M50" s="105">
        <v>6.3267318426540058</v>
      </c>
      <c r="N50" s="105">
        <v>1.8768295418399443</v>
      </c>
      <c r="O50" s="105">
        <v>1.0746362699244842</v>
      </c>
      <c r="P50" s="105">
        <v>0.52975027390643592</v>
      </c>
      <c r="Q50" s="105">
        <v>9.081433266967473E-2</v>
      </c>
      <c r="R50" s="106">
        <v>0</v>
      </c>
      <c r="S50" s="108"/>
      <c r="T50" s="108"/>
      <c r="U50" s="45"/>
      <c r="V50" s="788">
        <v>1980</v>
      </c>
      <c r="W50" s="531">
        <v>0</v>
      </c>
      <c r="X50" s="105">
        <v>0.1623665</v>
      </c>
      <c r="Y50" s="105">
        <v>0.21648870000000001</v>
      </c>
      <c r="Z50" s="105">
        <v>0.62240499999999999</v>
      </c>
      <c r="AA50" s="105">
        <v>0.47356900000000002</v>
      </c>
      <c r="AB50" s="105">
        <v>0.13530539999999999</v>
      </c>
      <c r="AC50" s="106">
        <v>2.7061100000000001E-2</v>
      </c>
      <c r="AD50" s="537">
        <v>239.85993050956628</v>
      </c>
      <c r="AE50" s="109"/>
      <c r="AI50" s="1060">
        <v>1982</v>
      </c>
      <c r="AJ50" s="109">
        <v>3.2931557457851923E-2</v>
      </c>
      <c r="AK50">
        <v>1.1005052435969276E-2</v>
      </c>
      <c r="AL50" s="1035"/>
      <c r="AM50" s="1059">
        <v>1989</v>
      </c>
      <c r="AN50" s="109">
        <v>-0.84428187077293493</v>
      </c>
      <c r="AO50">
        <v>-0.84428187077293493</v>
      </c>
      <c r="AQ50" s="1060">
        <v>1997</v>
      </c>
      <c r="AR50" s="109">
        <v>2.9171397684763178E-2</v>
      </c>
      <c r="AS50">
        <v>4.7667356022083496E-2</v>
      </c>
      <c r="BF50" s="1135">
        <v>42</v>
      </c>
      <c r="BG50" s="1102">
        <v>43162.789034141693</v>
      </c>
      <c r="BH50" s="1102">
        <v>52780.302313630651</v>
      </c>
      <c r="BI50" s="1102">
        <v>48624.292682454085</v>
      </c>
      <c r="BJ50" s="1102">
        <v>54211.848373910005</v>
      </c>
      <c r="BK50" s="1102">
        <v>60504.662040281684</v>
      </c>
      <c r="BL50" s="1102">
        <v>73473.74593984794</v>
      </c>
      <c r="BM50" s="1102">
        <v>59732.171348443881</v>
      </c>
      <c r="BN50" s="1102">
        <v>57904.308800805244</v>
      </c>
      <c r="BO50" s="1102">
        <v>92650.210273443357</v>
      </c>
      <c r="BP50" s="1102">
        <v>103100.18398308428</v>
      </c>
      <c r="BQ50" s="1102">
        <v>77615.066293339754</v>
      </c>
      <c r="BR50" s="1102">
        <v>53750.852984443278</v>
      </c>
      <c r="BS50" s="1102">
        <v>69375.439153329877</v>
      </c>
      <c r="BT50" s="1102">
        <v>26476.11619958892</v>
      </c>
      <c r="BU50" s="1102">
        <v>14723.397823583979</v>
      </c>
      <c r="BV50" s="1102">
        <v>11613.959458878226</v>
      </c>
      <c r="BW50" s="1102">
        <v>15412.587187030553</v>
      </c>
      <c r="BX50" s="1102">
        <v>28086.138514378912</v>
      </c>
      <c r="BY50" s="1102">
        <v>20607.561842999305</v>
      </c>
      <c r="BZ50" s="1102">
        <v>16609.350552756841</v>
      </c>
      <c r="CA50" s="1102">
        <v>10551.891053595331</v>
      </c>
      <c r="CB50" s="1102">
        <v>6229.5623016465515</v>
      </c>
      <c r="CC50" s="1102">
        <v>9282.1356516673331</v>
      </c>
      <c r="CD50" s="1102">
        <v>12388.408919130754</v>
      </c>
      <c r="CE50" s="1102">
        <v>18958.626579444459</v>
      </c>
      <c r="CF50" s="1102">
        <v>13879.932801340743</v>
      </c>
      <c r="CG50" s="1102">
        <v>10194.409016046631</v>
      </c>
      <c r="CH50" s="1102">
        <v>10846.972163786471</v>
      </c>
      <c r="CI50" s="1102">
        <v>15272.34191709999</v>
      </c>
      <c r="CJ50" s="1102">
        <v>17007.901069553274</v>
      </c>
      <c r="CK50" s="1102">
        <v>16889.78597483972</v>
      </c>
      <c r="CL50" s="1102">
        <v>13719.202753677508</v>
      </c>
      <c r="CM50" s="1102">
        <v>15926.837760891798</v>
      </c>
      <c r="CN50" s="1102">
        <v>15202.705696946025</v>
      </c>
      <c r="CO50" s="1102">
        <v>16289.557822828772</v>
      </c>
      <c r="CP50" s="1102">
        <v>16260.569596143614</v>
      </c>
      <c r="CQ50" s="1106">
        <f t="shared" si="9"/>
        <v>17924.209772871236</v>
      </c>
      <c r="CR50" s="23" t="s">
        <v>541</v>
      </c>
      <c r="CS50" s="485">
        <v>1984</v>
      </c>
      <c r="CT50" s="1125">
        <f t="shared" si="16"/>
        <v>3000</v>
      </c>
      <c r="CU50" s="1106">
        <f t="shared" ref="CU50:CX50" si="20">1.1023*CU10</f>
        <v>82079.081498002735</v>
      </c>
      <c r="CV50" s="1106">
        <f t="shared" si="20"/>
        <v>80539.063184967526</v>
      </c>
      <c r="CW50" s="1106">
        <f t="shared" si="20"/>
        <v>56794.12707815101</v>
      </c>
      <c r="CX50" s="1106">
        <f t="shared" si="20"/>
        <v>114363.05929567612</v>
      </c>
      <c r="CY50" s="1106">
        <v>22000</v>
      </c>
      <c r="DQ50"/>
      <c r="DR50"/>
    </row>
    <row r="51" spans="1:122" s="23" customFormat="1" ht="13">
      <c r="A51" s="789">
        <v>1981</v>
      </c>
      <c r="B51" s="122">
        <v>7.92E-3</v>
      </c>
      <c r="C51" s="107">
        <v>0.13458000000000001</v>
      </c>
      <c r="D51" s="107">
        <v>0.61748999999999998</v>
      </c>
      <c r="E51" s="107">
        <v>0.10291</v>
      </c>
      <c r="F51" s="107">
        <v>5.5420000000000004E-2</v>
      </c>
      <c r="G51" s="107">
        <v>1.583E-2</v>
      </c>
      <c r="H51" s="110">
        <v>0</v>
      </c>
      <c r="I51" s="107"/>
      <c r="J51" s="45"/>
      <c r="K51" s="789">
        <v>1981</v>
      </c>
      <c r="L51" s="107">
        <v>2.1979651888634715</v>
      </c>
      <c r="M51" s="107">
        <v>3.5780828655916981</v>
      </c>
      <c r="N51" s="107">
        <v>3.7314292741170565</v>
      </c>
      <c r="O51" s="107">
        <v>1.789041432795849</v>
      </c>
      <c r="P51" s="107">
        <v>0.40892375606762266</v>
      </c>
      <c r="Q51" s="107">
        <v>0.56227016459298118</v>
      </c>
      <c r="R51" s="110">
        <v>6.3894336885566033E-2</v>
      </c>
      <c r="S51" s="108"/>
      <c r="T51" s="108"/>
      <c r="U51" s="45"/>
      <c r="V51" s="789">
        <v>1981</v>
      </c>
      <c r="W51" s="122">
        <v>0</v>
      </c>
      <c r="X51" s="107">
        <v>1.1413399999999999E-2</v>
      </c>
      <c r="Y51" s="107">
        <v>0.74187139999999996</v>
      </c>
      <c r="Z51" s="107">
        <v>0.50218990000000008</v>
      </c>
      <c r="AA51" s="107">
        <v>0.27392179999999999</v>
      </c>
      <c r="AB51" s="107">
        <v>0.1027207</v>
      </c>
      <c r="AC51" s="110">
        <v>2.2826799999999998E-2</v>
      </c>
      <c r="AD51" s="168">
        <v>212.73507452531504</v>
      </c>
      <c r="AE51" s="109"/>
      <c r="AI51" s="1060">
        <v>1983</v>
      </c>
      <c r="AJ51" s="109">
        <v>-8.6727041654584447E-2</v>
      </c>
      <c r="AK51">
        <v>0.22847412201021822</v>
      </c>
      <c r="AL51" s="1035"/>
      <c r="AM51" s="1060">
        <v>1990</v>
      </c>
      <c r="AN51" s="109">
        <v>0.33926729302702108</v>
      </c>
      <c r="AO51">
        <v>-0.28839170874938591</v>
      </c>
      <c r="AQ51" s="1060">
        <v>1998</v>
      </c>
      <c r="AR51" s="109">
        <v>-0.40762867510026268</v>
      </c>
      <c r="AS51">
        <v>4.4106429535943903E-2</v>
      </c>
      <c r="BF51" s="1135">
        <v>43</v>
      </c>
      <c r="BG51" s="1102">
        <v>83868.517146055645</v>
      </c>
      <c r="BH51" s="1102">
        <v>81487.543591165857</v>
      </c>
      <c r="BI51" s="1102">
        <v>65776.930918414859</v>
      </c>
      <c r="BJ51" s="1102">
        <v>65862.939287692687</v>
      </c>
      <c r="BK51" s="1102">
        <v>83544.958221992943</v>
      </c>
      <c r="BL51" s="1102">
        <v>113034.38568575321</v>
      </c>
      <c r="BM51" s="1102">
        <v>101032.40035767845</v>
      </c>
      <c r="BN51" s="1102">
        <v>103362.68716727718</v>
      </c>
      <c r="BO51" s="1102">
        <v>123068.10931103909</v>
      </c>
      <c r="BP51" s="1102">
        <v>113485.84175633892</v>
      </c>
      <c r="BQ51" s="1102">
        <v>86569.996782833361</v>
      </c>
      <c r="BR51" s="1102">
        <v>66173.787436903833</v>
      </c>
      <c r="BS51" s="1102">
        <v>62472.603668575131</v>
      </c>
      <c r="BT51" s="1102">
        <v>37919.138405148813</v>
      </c>
      <c r="BU51" s="1102">
        <v>21108.877479332456</v>
      </c>
      <c r="BV51" s="1102">
        <v>15295.331034396639</v>
      </c>
      <c r="BW51" s="1102">
        <v>13661.158172714067</v>
      </c>
      <c r="BX51" s="1102">
        <v>21183.674026030134</v>
      </c>
      <c r="BY51" s="1102">
        <v>20399.134567659785</v>
      </c>
      <c r="BZ51" s="1102">
        <v>15833.815143911948</v>
      </c>
      <c r="CA51" s="1102">
        <v>10544.513473766463</v>
      </c>
      <c r="CB51" s="1102">
        <v>6603.9070989191896</v>
      </c>
      <c r="CC51" s="1102">
        <v>8808.5477738696572</v>
      </c>
      <c r="CD51" s="1102">
        <v>13916.995320449721</v>
      </c>
      <c r="CE51" s="1102">
        <v>18605.713462385313</v>
      </c>
      <c r="CF51" s="1102">
        <v>14914.649005653897</v>
      </c>
      <c r="CG51" s="1102">
        <v>13597.966961697286</v>
      </c>
      <c r="CH51" s="1102">
        <v>14916.613678635105</v>
      </c>
      <c r="CI51" s="1102">
        <v>18941.286202329396</v>
      </c>
      <c r="CJ51" s="1102">
        <v>18622.77006120946</v>
      </c>
      <c r="CK51" s="1102">
        <v>20639.842947982102</v>
      </c>
      <c r="CL51" s="1102">
        <v>19306.222631005461</v>
      </c>
      <c r="CM51" s="1102">
        <v>22743.768778427777</v>
      </c>
      <c r="CN51" s="1102">
        <v>20006.628710163764</v>
      </c>
      <c r="CO51" s="1102">
        <v>17037.2622533947</v>
      </c>
      <c r="CP51" s="1102">
        <v>22194.111541964823</v>
      </c>
      <c r="CQ51" s="1106">
        <f t="shared" si="9"/>
        <v>24464.820168109363</v>
      </c>
      <c r="CR51" s="23" t="s">
        <v>541</v>
      </c>
      <c r="CS51" s="485">
        <v>1985</v>
      </c>
      <c r="CT51" s="1125">
        <f t="shared" si="16"/>
        <v>3000</v>
      </c>
      <c r="CU51" s="1106">
        <f t="shared" ref="CU51:CX51" si="21">1.1023*CU11</f>
        <v>106212.36309023296</v>
      </c>
      <c r="CV51" s="1106">
        <f t="shared" si="21"/>
        <v>104628.94548962606</v>
      </c>
      <c r="CW51" s="1106">
        <f t="shared" si="21"/>
        <v>73774.828900558306</v>
      </c>
      <c r="CX51" s="1106">
        <f t="shared" si="21"/>
        <v>147311.98335504314</v>
      </c>
      <c r="CY51" s="1106">
        <v>22000</v>
      </c>
      <c r="DQ51"/>
      <c r="DR51"/>
    </row>
    <row r="52" spans="1:122" s="23" customFormat="1" ht="13">
      <c r="A52" s="790">
        <v>1982</v>
      </c>
      <c r="B52" s="532">
        <v>0.31377999999999995</v>
      </c>
      <c r="C52" s="111">
        <v>0.41239999999999999</v>
      </c>
      <c r="D52" s="111">
        <v>0.36757999999999996</v>
      </c>
      <c r="E52" s="111">
        <v>0.8875599999999999</v>
      </c>
      <c r="F52" s="111">
        <v>0.18827000000000002</v>
      </c>
      <c r="G52" s="111">
        <v>0</v>
      </c>
      <c r="H52" s="112">
        <v>0</v>
      </c>
      <c r="I52" s="107"/>
      <c r="J52" s="45"/>
      <c r="K52" s="790">
        <v>1982</v>
      </c>
      <c r="L52" s="111">
        <v>0</v>
      </c>
      <c r="M52" s="111">
        <v>1.2630571169537623</v>
      </c>
      <c r="N52" s="111">
        <v>1.5788213961922031</v>
      </c>
      <c r="O52" s="111">
        <v>3.3321441045951232</v>
      </c>
      <c r="P52" s="111">
        <v>1.6868460180369327</v>
      </c>
      <c r="Q52" s="111">
        <v>0.20773965739371092</v>
      </c>
      <c r="R52" s="112">
        <v>0.20773965739371092</v>
      </c>
      <c r="S52" s="113"/>
      <c r="T52" s="113"/>
      <c r="U52" s="45"/>
      <c r="V52" s="790">
        <v>1982</v>
      </c>
      <c r="W52" s="532">
        <v>0</v>
      </c>
      <c r="X52" s="111">
        <v>0.13495460000000001</v>
      </c>
      <c r="Y52" s="111">
        <v>0.37594490000000003</v>
      </c>
      <c r="Z52" s="111">
        <v>1.6194552000000002</v>
      </c>
      <c r="AA52" s="111">
        <v>0.33738650000000003</v>
      </c>
      <c r="AB52" s="111">
        <v>0.1060358</v>
      </c>
      <c r="AC52" s="112">
        <v>0</v>
      </c>
      <c r="AD52" s="168">
        <v>357.34049405339698</v>
      </c>
      <c r="AE52" s="109"/>
      <c r="AI52" s="1060">
        <v>1984</v>
      </c>
      <c r="AJ52" s="109">
        <v>-0.10248143676199639</v>
      </c>
      <c r="AK52">
        <v>3.2931557457851923E-2</v>
      </c>
      <c r="AL52" s="1035"/>
      <c r="AM52" s="1060">
        <v>1991</v>
      </c>
      <c r="AN52" s="109">
        <v>0.71092218982472266</v>
      </c>
      <c r="AO52">
        <v>0.71092218982472266</v>
      </c>
      <c r="AQ52" s="1060">
        <v>1999</v>
      </c>
      <c r="AR52" s="109">
        <v>0.34710860164857138</v>
      </c>
      <c r="AS52">
        <v>-0.23083676524574059</v>
      </c>
      <c r="BF52" s="1135">
        <v>44</v>
      </c>
      <c r="BG52" s="1102">
        <v>47210.20631832545</v>
      </c>
      <c r="BH52" s="1102">
        <v>55073.267858114639</v>
      </c>
      <c r="BI52" s="1102">
        <v>51690.920053472808</v>
      </c>
      <c r="BJ52" s="1102">
        <v>53307.865223178858</v>
      </c>
      <c r="BK52" s="1102">
        <v>73641.978199090605</v>
      </c>
      <c r="BL52" s="1102">
        <v>104521.26937917474</v>
      </c>
      <c r="BM52" s="1102">
        <v>89459.440049605488</v>
      </c>
      <c r="BN52" s="1102">
        <v>81484.148713125775</v>
      </c>
      <c r="BO52" s="1102">
        <v>132339.52182299757</v>
      </c>
      <c r="BP52" s="1102">
        <v>133103.7642130079</v>
      </c>
      <c r="BQ52" s="1102">
        <v>98349.860319718166</v>
      </c>
      <c r="BR52" s="1102">
        <v>65304.094726137453</v>
      </c>
      <c r="BS52" s="1102">
        <v>65906.945910148337</v>
      </c>
      <c r="BT52" s="1102">
        <v>40454.644504713251</v>
      </c>
      <c r="BU52" s="1102">
        <v>20797.399133177176</v>
      </c>
      <c r="BV52" s="1102">
        <v>15080.000455343557</v>
      </c>
      <c r="BW52" s="1102">
        <v>12407.631671058087</v>
      </c>
      <c r="BX52" s="1102">
        <v>26364.406950453977</v>
      </c>
      <c r="BY52" s="1102">
        <v>23508.810657546779</v>
      </c>
      <c r="BZ52" s="1102">
        <v>17927.071470888277</v>
      </c>
      <c r="CA52" s="1102">
        <v>11416.107867788058</v>
      </c>
      <c r="CB52" s="1102">
        <v>7886.6419670746373</v>
      </c>
      <c r="CC52" s="1102">
        <v>11573.627680197438</v>
      </c>
      <c r="CD52" s="1102">
        <v>19712.577267890338</v>
      </c>
      <c r="CE52" s="1102">
        <v>24641.637536574333</v>
      </c>
      <c r="CF52" s="1102">
        <v>17767.226869766568</v>
      </c>
      <c r="CG52" s="1102">
        <v>13682.826634901327</v>
      </c>
      <c r="CH52" s="1102">
        <v>15334.140605142089</v>
      </c>
      <c r="CI52" s="1102">
        <v>22991.1506433793</v>
      </c>
      <c r="CJ52" s="1102">
        <v>24174.434660119034</v>
      </c>
      <c r="CK52" s="1102">
        <v>23084.952872062291</v>
      </c>
      <c r="CL52" s="1102">
        <v>20335.427822669841</v>
      </c>
      <c r="CM52" s="1102">
        <v>22663.701867423508</v>
      </c>
      <c r="CN52" s="1102">
        <v>20869.093300889559</v>
      </c>
      <c r="CO52" s="1102">
        <v>16522.512665611488</v>
      </c>
      <c r="CP52" s="1102">
        <v>21742.602350787362</v>
      </c>
      <c r="CQ52" s="1106">
        <f t="shared" si="9"/>
        <v>23967.116480105495</v>
      </c>
      <c r="CR52" s="23" t="s">
        <v>541</v>
      </c>
      <c r="CS52" s="485">
        <v>1986</v>
      </c>
      <c r="CT52" s="1125">
        <f t="shared" si="16"/>
        <v>3000</v>
      </c>
      <c r="CU52" s="1106">
        <f t="shared" ref="CU52:CX52" si="22">1.1023*CU12</f>
        <v>92653.344247373432</v>
      </c>
      <c r="CV52" s="1106">
        <f t="shared" si="22"/>
        <v>91154.283250870227</v>
      </c>
      <c r="CW52" s="1106">
        <f t="shared" si="22"/>
        <v>63854.714443766265</v>
      </c>
      <c r="CX52" s="1106">
        <f t="shared" si="22"/>
        <v>129037.51901735144</v>
      </c>
      <c r="CY52" s="1106">
        <v>22000</v>
      </c>
      <c r="DQ52"/>
      <c r="DR52"/>
    </row>
    <row r="53" spans="1:122" s="23" customFormat="1" ht="13">
      <c r="A53" s="790">
        <v>1983</v>
      </c>
      <c r="B53" s="532">
        <v>0.44114999999999999</v>
      </c>
      <c r="C53" s="111">
        <v>0.30787999999999999</v>
      </c>
      <c r="D53" s="111">
        <v>0.10568999999999999</v>
      </c>
      <c r="E53" s="111">
        <v>0.23895</v>
      </c>
      <c r="F53" s="111">
        <v>0.59738000000000002</v>
      </c>
      <c r="G53" s="111">
        <v>5.9740000000000001E-2</v>
      </c>
      <c r="H53" s="112">
        <v>1.3789999999999998E-2</v>
      </c>
      <c r="I53" s="107"/>
      <c r="J53" s="45"/>
      <c r="K53" s="790">
        <v>1983</v>
      </c>
      <c r="L53" s="111">
        <v>1.1737416756595414</v>
      </c>
      <c r="M53" s="111">
        <v>1.2278705393428697</v>
      </c>
      <c r="N53" s="111">
        <v>0.26494654329208095</v>
      </c>
      <c r="O53" s="111">
        <v>0.11965327761577849</v>
      </c>
      <c r="P53" s="111">
        <v>3.9884425871926164E-2</v>
      </c>
      <c r="Q53" s="111">
        <v>2.5639988060523963E-2</v>
      </c>
      <c r="R53" s="112">
        <v>0</v>
      </c>
      <c r="S53" s="113"/>
      <c r="T53" s="113"/>
      <c r="U53" s="45"/>
      <c r="V53" s="790">
        <v>1983</v>
      </c>
      <c r="W53" s="532">
        <v>3.0503000000000001E-3</v>
      </c>
      <c r="X53" s="111">
        <v>9.1509E-3</v>
      </c>
      <c r="Y53" s="111">
        <v>2.7452600000000001E-2</v>
      </c>
      <c r="Z53" s="111">
        <v>9.1508599999999996E-2</v>
      </c>
      <c r="AA53" s="111">
        <v>0.41178890000000001</v>
      </c>
      <c r="AB53" s="111">
        <v>4.8804600000000004E-2</v>
      </c>
      <c r="AC53" s="112">
        <v>9.1509E-3</v>
      </c>
      <c r="AD53" s="168">
        <v>95.617385309032855</v>
      </c>
      <c r="AE53" s="109"/>
      <c r="AI53" s="1059">
        <v>1985</v>
      </c>
      <c r="AJ53" s="109">
        <v>8.960168428855475E-2</v>
      </c>
      <c r="AK53">
        <v>0.65548589826487991</v>
      </c>
      <c r="AL53" s="1035"/>
      <c r="AM53" s="1060">
        <v>1992</v>
      </c>
      <c r="AN53" s="109">
        <v>0.6079752686374218</v>
      </c>
      <c r="AO53">
        <v>-0.84428187077293493</v>
      </c>
      <c r="AQ53" s="1060">
        <v>2000</v>
      </c>
      <c r="AR53" s="109">
        <v>-0.42588033139069559</v>
      </c>
      <c r="AS53">
        <v>0.11495438546240422</v>
      </c>
      <c r="BF53" s="1135">
        <v>45</v>
      </c>
      <c r="BG53" s="1102">
        <v>65059.416235207224</v>
      </c>
      <c r="BH53" s="1102">
        <v>63953.665620675878</v>
      </c>
      <c r="BI53" s="1102">
        <v>55788.070586771231</v>
      </c>
      <c r="BJ53" s="1102">
        <v>61946.137393691024</v>
      </c>
      <c r="BK53" s="1102">
        <v>86136.370868572354</v>
      </c>
      <c r="BL53" s="1102">
        <v>109680.11686480527</v>
      </c>
      <c r="BM53" s="1102">
        <v>83627.348727254663</v>
      </c>
      <c r="BN53" s="1102">
        <v>87817.17330045205</v>
      </c>
      <c r="BO53" s="1102">
        <v>126104.15632739628</v>
      </c>
      <c r="BP53" s="1102">
        <v>117700.86070887544</v>
      </c>
      <c r="BQ53" s="1102">
        <v>95463.432787974292</v>
      </c>
      <c r="BR53" s="1102">
        <v>71395.391518678123</v>
      </c>
      <c r="BS53" s="1102">
        <v>56698.512727961308</v>
      </c>
      <c r="BT53" s="1102">
        <v>33185.284536931074</v>
      </c>
      <c r="BU53" s="1102">
        <v>16853.736632576485</v>
      </c>
      <c r="BV53" s="1102">
        <v>15035.743497586129</v>
      </c>
      <c r="BW53" s="1102">
        <v>22826.554638001562</v>
      </c>
      <c r="BX53" s="1102">
        <v>28190.456448024401</v>
      </c>
      <c r="BY53" s="1102">
        <v>22256.892708921194</v>
      </c>
      <c r="BZ53" s="1102">
        <v>17930.811981738774</v>
      </c>
      <c r="CA53" s="1102">
        <v>12065.715574759313</v>
      </c>
      <c r="CB53" s="1102">
        <v>7661.0981764443823</v>
      </c>
      <c r="CC53" s="1102">
        <v>11347.377450634991</v>
      </c>
      <c r="CD53" s="1102">
        <v>13242.558290823346</v>
      </c>
      <c r="CE53" s="1102">
        <v>21756.081550608349</v>
      </c>
      <c r="CF53" s="1102">
        <v>16604.424906623248</v>
      </c>
      <c r="CG53" s="1102">
        <v>14984.524396896679</v>
      </c>
      <c r="CH53" s="1102">
        <v>16193.430366162656</v>
      </c>
      <c r="CI53" s="1102">
        <v>21606.575616420927</v>
      </c>
      <c r="CJ53" s="1102">
        <v>21939.030161507839</v>
      </c>
      <c r="CK53" s="1102">
        <v>22316.027525282319</v>
      </c>
      <c r="CL53" s="1102">
        <v>17604.523841918392</v>
      </c>
      <c r="CM53" s="1102">
        <v>22572.71869230262</v>
      </c>
      <c r="CN53" s="1102">
        <v>21856.558826632812</v>
      </c>
      <c r="CO53" s="1102">
        <v>24970.707442566214</v>
      </c>
      <c r="CP53" s="1102">
        <v>22371.870889301303</v>
      </c>
      <c r="CQ53" s="1106">
        <f t="shared" si="9"/>
        <v>24660.766307136582</v>
      </c>
      <c r="CR53" s="23" t="s">
        <v>541</v>
      </c>
      <c r="CS53" s="485">
        <v>1987</v>
      </c>
      <c r="CT53" s="1125">
        <f t="shared" si="16"/>
        <v>3000</v>
      </c>
      <c r="CU53" s="1106">
        <f t="shared" ref="CU53:CX53" si="23">1.1023*CU13</f>
        <v>99657.875283996647</v>
      </c>
      <c r="CV53" s="1106">
        <f t="shared" si="23"/>
        <v>98744.95490361382</v>
      </c>
      <c r="CW53" s="1106">
        <f t="shared" si="23"/>
        <v>69243.822477504465</v>
      </c>
      <c r="CX53" s="1106">
        <f t="shared" si="23"/>
        <v>135893.92554846208</v>
      </c>
      <c r="CY53" s="1106">
        <v>22000</v>
      </c>
      <c r="DQ53"/>
      <c r="DR53"/>
    </row>
    <row r="54" spans="1:122" s="23" customFormat="1" ht="13">
      <c r="A54" s="790">
        <v>1984</v>
      </c>
      <c r="B54" s="532">
        <v>0.57508000000000004</v>
      </c>
      <c r="C54" s="111">
        <v>1.04708</v>
      </c>
      <c r="D54" s="111">
        <v>0.34722000000000003</v>
      </c>
      <c r="E54" s="111">
        <v>0.11935999999999999</v>
      </c>
      <c r="F54" s="111">
        <v>0.10851000000000001</v>
      </c>
      <c r="G54" s="111">
        <v>0.13563</v>
      </c>
      <c r="H54" s="112">
        <v>1.085E-2</v>
      </c>
      <c r="I54" s="107"/>
      <c r="J54" s="45"/>
      <c r="K54" s="790">
        <v>1984</v>
      </c>
      <c r="L54" s="111">
        <v>1.1774214838139432</v>
      </c>
      <c r="M54" s="111">
        <v>4.3718171616395987</v>
      </c>
      <c r="N54" s="111">
        <v>2.7439039796707547</v>
      </c>
      <c r="O54" s="111">
        <v>1.2593290652966522</v>
      </c>
      <c r="P54" s="111">
        <v>0.34810722130151361</v>
      </c>
      <c r="Q54" s="111">
        <v>0.13309981990940228</v>
      </c>
      <c r="R54" s="112">
        <v>0.13309981990940228</v>
      </c>
      <c r="S54" s="113"/>
      <c r="T54" s="113"/>
      <c r="U54" s="45"/>
      <c r="V54" s="790">
        <v>1984</v>
      </c>
      <c r="W54" s="532">
        <v>0</v>
      </c>
      <c r="X54" s="111">
        <v>2.30496E-2</v>
      </c>
      <c r="Y54" s="111">
        <v>0.1144993</v>
      </c>
      <c r="Z54" s="111">
        <v>0.30760349999999997</v>
      </c>
      <c r="AA54" s="111">
        <v>0.64357609999999998</v>
      </c>
      <c r="AB54" s="111">
        <v>0.73088890000000006</v>
      </c>
      <c r="AC54" s="112">
        <v>0.1458624</v>
      </c>
      <c r="AD54" s="168">
        <v>310.89258012718744</v>
      </c>
      <c r="AE54" s="109"/>
      <c r="AI54" s="1059">
        <v>1986</v>
      </c>
      <c r="AJ54" s="109">
        <v>0.13238052337163353</v>
      </c>
      <c r="AK54">
        <v>0.28802557595897937</v>
      </c>
      <c r="AL54" s="1035"/>
      <c r="AM54" s="1060">
        <v>1994</v>
      </c>
      <c r="AN54" s="109">
        <v>-0.11819645611282442</v>
      </c>
      <c r="AO54">
        <v>-0.84428187077293493</v>
      </c>
      <c r="AQ54" s="1060">
        <v>2001</v>
      </c>
      <c r="AR54" s="109">
        <v>-0.22269491923539242</v>
      </c>
      <c r="AS54">
        <v>4.7667356022083496E-2</v>
      </c>
      <c r="BF54" s="1135">
        <v>46</v>
      </c>
      <c r="BG54" s="1102">
        <v>61478.176446505946</v>
      </c>
      <c r="BH54" s="1102">
        <v>73429.223049794222</v>
      </c>
      <c r="BI54" s="1102">
        <v>69503.050265444632</v>
      </c>
      <c r="BJ54" s="1102">
        <v>73543.966505174511</v>
      </c>
      <c r="BK54" s="1102">
        <v>98201.280711095998</v>
      </c>
      <c r="BL54" s="1102">
        <v>129924.76278837622</v>
      </c>
      <c r="BM54" s="1102">
        <v>117061.68455226962</v>
      </c>
      <c r="BN54" s="1102">
        <v>116982.52233368832</v>
      </c>
      <c r="BO54" s="1102">
        <v>171225.88195389498</v>
      </c>
      <c r="BP54" s="1102">
        <v>162286.95894841556</v>
      </c>
      <c r="BQ54" s="1102">
        <v>138243.87891827745</v>
      </c>
      <c r="BR54" s="1102">
        <v>107414.99962837368</v>
      </c>
      <c r="BS54" s="1102">
        <v>110462.3673450592</v>
      </c>
      <c r="BT54" s="1102">
        <v>40251.706643080186</v>
      </c>
      <c r="BU54" s="1102">
        <v>16612.441730326711</v>
      </c>
      <c r="BV54" s="1102">
        <v>15501.021145448271</v>
      </c>
      <c r="BW54" s="1102">
        <v>32033.717589062813</v>
      </c>
      <c r="BX54" s="1102">
        <v>34180.330427611472</v>
      </c>
      <c r="BY54" s="1102">
        <v>27614.660076619853</v>
      </c>
      <c r="BZ54" s="1102">
        <v>25052.977168420017</v>
      </c>
      <c r="CA54" s="1102">
        <v>16718.97385280014</v>
      </c>
      <c r="CB54" s="1102">
        <v>13145.049148623553</v>
      </c>
      <c r="CC54" s="1102">
        <v>14776.400359593175</v>
      </c>
      <c r="CD54" s="1102">
        <v>19498.495418825649</v>
      </c>
      <c r="CE54" s="1102">
        <v>31077.634869977443</v>
      </c>
      <c r="CF54" s="1102">
        <v>20857.801730715273</v>
      </c>
      <c r="CG54" s="1102">
        <v>15150.9154843715</v>
      </c>
      <c r="CH54" s="1102">
        <v>14778.468912884817</v>
      </c>
      <c r="CI54" s="1102">
        <v>23691.598600074041</v>
      </c>
      <c r="CJ54" s="1102">
        <v>25784.958445690267</v>
      </c>
      <c r="CK54" s="1102">
        <v>31001.605270384654</v>
      </c>
      <c r="CL54" s="1102">
        <v>25106.925065606403</v>
      </c>
      <c r="CM54" s="1102">
        <v>34225.449863582951</v>
      </c>
      <c r="CN54" s="1102">
        <v>29321.541848213466</v>
      </c>
      <c r="CO54" s="1102">
        <v>30337.622863525212</v>
      </c>
      <c r="CP54" s="1102">
        <v>31712.238238558213</v>
      </c>
      <c r="CQ54" s="1106">
        <f t="shared" si="9"/>
        <v>34956.758875777195</v>
      </c>
      <c r="CR54" s="23" t="s">
        <v>541</v>
      </c>
      <c r="CS54" s="485">
        <v>1988</v>
      </c>
      <c r="CT54" s="1125">
        <f t="shared" si="16"/>
        <v>3000</v>
      </c>
      <c r="CU54" s="1106">
        <f t="shared" ref="CU54:CX54" si="24">1.1023*CU14</f>
        <v>128920.66370699735</v>
      </c>
      <c r="CV54" s="1106">
        <f t="shared" si="24"/>
        <v>128235.78085728177</v>
      </c>
      <c r="CW54" s="1106">
        <f t="shared" si="24"/>
        <v>92151.684391920659</v>
      </c>
      <c r="CX54" s="1106">
        <f t="shared" si="24"/>
        <v>170921.09419158162</v>
      </c>
      <c r="CY54" s="1106">
        <v>22000</v>
      </c>
      <c r="DQ54"/>
      <c r="DR54"/>
    </row>
    <row r="55" spans="1:122" s="23" customFormat="1" ht="13">
      <c r="A55" s="789">
        <v>1985</v>
      </c>
      <c r="B55" s="122">
        <v>0.24086000000000002</v>
      </c>
      <c r="C55" s="107">
        <v>0.89903</v>
      </c>
      <c r="D55" s="107">
        <v>1.1258800000000002</v>
      </c>
      <c r="E55" s="107">
        <v>0.31927999999999995</v>
      </c>
      <c r="F55" s="107">
        <v>7.0019999999999999E-2</v>
      </c>
      <c r="G55" s="107">
        <v>0.12883</v>
      </c>
      <c r="H55" s="110">
        <v>0.26106000000000001</v>
      </c>
      <c r="I55" s="107"/>
      <c r="J55" s="45"/>
      <c r="K55" s="789">
        <v>1985</v>
      </c>
      <c r="L55" s="107">
        <v>2.8057172150660783</v>
      </c>
      <c r="M55" s="107">
        <v>3.797505625973157</v>
      </c>
      <c r="N55" s="107">
        <v>2.3881220946841499</v>
      </c>
      <c r="O55" s="107">
        <v>1.331084446217395</v>
      </c>
      <c r="P55" s="107">
        <v>0.67859207062063287</v>
      </c>
      <c r="Q55" s="107">
        <v>0.19574771267902868</v>
      </c>
      <c r="R55" s="110">
        <v>0.15659817258354672</v>
      </c>
      <c r="S55" s="108"/>
      <c r="T55" s="108"/>
      <c r="U55" s="45"/>
      <c r="V55" s="789">
        <v>1985</v>
      </c>
      <c r="W55" s="122">
        <v>0</v>
      </c>
      <c r="X55" s="107">
        <v>8.838639999999999E-2</v>
      </c>
      <c r="Y55" s="107">
        <v>0.65592039999999996</v>
      </c>
      <c r="Z55" s="107">
        <v>0.45588790000000001</v>
      </c>
      <c r="AA55" s="107">
        <v>0.22794399999999998</v>
      </c>
      <c r="AB55" s="107">
        <v>0.25120349999999997</v>
      </c>
      <c r="AC55" s="110">
        <v>0.68848379999999998</v>
      </c>
      <c r="AD55" s="168">
        <v>374.93989893949981</v>
      </c>
      <c r="AE55" s="109"/>
      <c r="AI55" s="1059">
        <v>1987</v>
      </c>
      <c r="AJ55" s="109">
        <v>0.13898592066944282</v>
      </c>
      <c r="AK55">
        <v>-5.7724121770865278E-2</v>
      </c>
      <c r="AL55" s="1035"/>
      <c r="AM55" s="1060">
        <v>1995</v>
      </c>
      <c r="AN55" s="109">
        <v>0.29350996943826935</v>
      </c>
      <c r="AO55">
        <v>-0.80477773195418179</v>
      </c>
      <c r="AQ55" s="1060">
        <v>2002</v>
      </c>
      <c r="AR55" s="109">
        <v>-0.42096109241124324</v>
      </c>
      <c r="AS55">
        <v>0.36367024027699202</v>
      </c>
      <c r="BF55" s="1135">
        <v>47</v>
      </c>
      <c r="BG55" s="1102">
        <v>54977.277859906615</v>
      </c>
      <c r="BH55" s="1102">
        <v>58509.922985558689</v>
      </c>
      <c r="BI55" s="1102">
        <v>53410.440510445522</v>
      </c>
      <c r="BJ55" s="1102">
        <v>54477.916954492335</v>
      </c>
      <c r="BK55" s="1102">
        <v>60077.282744350669</v>
      </c>
      <c r="BL55" s="1102">
        <v>72587.8054802892</v>
      </c>
      <c r="BM55" s="1102">
        <v>64816.587908642112</v>
      </c>
      <c r="BN55" s="1102">
        <v>73057.886165230113</v>
      </c>
      <c r="BO55" s="1102">
        <v>99638.652829826431</v>
      </c>
      <c r="BP55" s="1102">
        <v>103370.86032745727</v>
      </c>
      <c r="BQ55" s="1102">
        <v>87218.621610229777</v>
      </c>
      <c r="BR55" s="1102">
        <v>77406.221085426791</v>
      </c>
      <c r="BS55" s="1102">
        <v>93105.348112708729</v>
      </c>
      <c r="BT55" s="1102">
        <v>37038.172120147174</v>
      </c>
      <c r="BU55" s="1102">
        <v>15856.655610876127</v>
      </c>
      <c r="BV55" s="1102">
        <v>13370.178695702292</v>
      </c>
      <c r="BW55" s="1102">
        <v>19034.517956840948</v>
      </c>
      <c r="BX55" s="1102">
        <v>27082.683530192327</v>
      </c>
      <c r="BY55" s="1102">
        <v>23819.081099102699</v>
      </c>
      <c r="BZ55" s="1102">
        <v>23117.693815249626</v>
      </c>
      <c r="CA55" s="1102">
        <v>15200.230418376254</v>
      </c>
      <c r="CB55" s="1102">
        <v>10873.925994811507</v>
      </c>
      <c r="CC55" s="1102">
        <v>11198.276350795786</v>
      </c>
      <c r="CD55" s="1102">
        <v>13058.02297809529</v>
      </c>
      <c r="CE55" s="1102">
        <v>22244.845326228235</v>
      </c>
      <c r="CF55" s="1102">
        <v>16039.620728190601</v>
      </c>
      <c r="CG55" s="1102">
        <v>12425.930717898398</v>
      </c>
      <c r="CH55" s="1102">
        <v>14127.047824560976</v>
      </c>
      <c r="CI55" s="1102">
        <v>21194.414373613115</v>
      </c>
      <c r="CJ55" s="1102">
        <v>23427.978804980747</v>
      </c>
      <c r="CK55" s="1102">
        <v>25484.776685452231</v>
      </c>
      <c r="CL55" s="1102">
        <v>19912.049662499863</v>
      </c>
      <c r="CM55" s="1102">
        <v>22571.633298813125</v>
      </c>
      <c r="CN55" s="1102">
        <v>19437.224181713504</v>
      </c>
      <c r="CO55" s="1102">
        <v>19385.530100551379</v>
      </c>
      <c r="CP55" s="1102">
        <v>21201.832134682911</v>
      </c>
      <c r="CQ55" s="1106">
        <f t="shared" si="9"/>
        <v>23371.019354782413</v>
      </c>
      <c r="CR55" s="23" t="s">
        <v>541</v>
      </c>
      <c r="CS55" s="485">
        <v>1989</v>
      </c>
      <c r="CT55" s="1125">
        <f t="shared" si="16"/>
        <v>3000</v>
      </c>
      <c r="CU55" s="1106">
        <f t="shared" ref="CU55:CX55" si="25">1.1023*CU15</f>
        <v>125411.84842883443</v>
      </c>
      <c r="CV55" s="1106">
        <f t="shared" si="25"/>
        <v>124316.24598098556</v>
      </c>
      <c r="CW55" s="1106">
        <f t="shared" si="25"/>
        <v>92438.494363136138</v>
      </c>
      <c r="CX55" s="1106">
        <f t="shared" si="25"/>
        <v>164087.94570564042</v>
      </c>
      <c r="CY55" s="1106">
        <v>22000</v>
      </c>
      <c r="DQ55"/>
      <c r="DR55"/>
    </row>
    <row r="56" spans="1:122" s="23" customFormat="1" ht="13">
      <c r="A56" s="789">
        <v>1986</v>
      </c>
      <c r="B56" s="122">
        <v>0.30182999999999999</v>
      </c>
      <c r="C56" s="107">
        <v>0.66683000000000003</v>
      </c>
      <c r="D56" s="107">
        <v>1.64252</v>
      </c>
      <c r="E56" s="107">
        <v>1.4600199999999999</v>
      </c>
      <c r="F56" s="107">
        <v>0.27374999999999999</v>
      </c>
      <c r="G56" s="107">
        <v>2.8079999999999997E-2</v>
      </c>
      <c r="H56" s="110">
        <v>0.33021</v>
      </c>
      <c r="I56" s="107"/>
      <c r="J56" s="45"/>
      <c r="K56" s="789">
        <v>1986</v>
      </c>
      <c r="L56" s="107">
        <v>2.8160793568171276</v>
      </c>
      <c r="M56" s="107">
        <v>3.2745108800199154</v>
      </c>
      <c r="N56" s="107">
        <v>3.182824575379358</v>
      </c>
      <c r="O56" s="107">
        <v>1.6503534835300375</v>
      </c>
      <c r="P56" s="107">
        <v>0.81207869824493906</v>
      </c>
      <c r="Q56" s="107">
        <v>0.48462761024294754</v>
      </c>
      <c r="R56" s="110">
        <v>0.19647065168071698</v>
      </c>
      <c r="S56" s="108"/>
      <c r="T56" s="108"/>
      <c r="U56" s="45"/>
      <c r="V56" s="789">
        <v>1986</v>
      </c>
      <c r="W56" s="122">
        <v>3.6392000000000004E-3</v>
      </c>
      <c r="X56" s="107">
        <v>2.2912400000000003E-2</v>
      </c>
      <c r="Y56" s="107">
        <v>0.47417189999999998</v>
      </c>
      <c r="Z56" s="107">
        <v>1.0796253</v>
      </c>
      <c r="AA56" s="107">
        <v>0.3764091</v>
      </c>
      <c r="AB56" s="107">
        <v>0.17387889999999998</v>
      </c>
      <c r="AC56" s="110">
        <v>0.41799799999999998</v>
      </c>
      <c r="AD56" s="168">
        <v>406.96355834565594</v>
      </c>
      <c r="AE56" s="109"/>
      <c r="AI56" s="1059">
        <v>1988</v>
      </c>
      <c r="AJ56" s="109">
        <v>0.40424370051792735</v>
      </c>
      <c r="AK56">
        <v>8.3912744096545033E-2</v>
      </c>
      <c r="AL56" s="1035"/>
      <c r="AM56" s="1060">
        <v>1996</v>
      </c>
      <c r="AN56" s="109">
        <v>0.57488215160114242</v>
      </c>
      <c r="AO56">
        <v>0.33926729302702108</v>
      </c>
      <c r="AQ56" s="1060">
        <v>2003</v>
      </c>
      <c r="AR56" s="109">
        <v>0.36367024027699202</v>
      </c>
      <c r="AS56">
        <v>0.11495438546240422</v>
      </c>
      <c r="BF56" s="1135">
        <v>48</v>
      </c>
      <c r="BG56" s="1102">
        <v>83269.177157155398</v>
      </c>
      <c r="BH56" s="1102">
        <v>80151.423802337027</v>
      </c>
      <c r="BI56" s="1102">
        <v>63771.653263576169</v>
      </c>
      <c r="BJ56" s="1102">
        <v>62422.30701670656</v>
      </c>
      <c r="BK56" s="1102">
        <v>77358.321661334499</v>
      </c>
      <c r="BL56" s="1102">
        <v>100244.72079528144</v>
      </c>
      <c r="BM56" s="1102">
        <v>86457.055595073733</v>
      </c>
      <c r="BN56" s="1102">
        <v>96659.640768147336</v>
      </c>
      <c r="BO56" s="1102">
        <v>146004.96250285435</v>
      </c>
      <c r="BP56" s="1102">
        <v>135389.93207578291</v>
      </c>
      <c r="BQ56" s="1102">
        <v>107411.68378259015</v>
      </c>
      <c r="BR56" s="1102">
        <v>92641.336925185838</v>
      </c>
      <c r="BS56" s="1102">
        <v>120791.22276091951</v>
      </c>
      <c r="BT56" s="1102">
        <v>38842.035852440982</v>
      </c>
      <c r="BU56" s="1102">
        <v>17562.105540538294</v>
      </c>
      <c r="BV56" s="1102">
        <v>16873.960305162851</v>
      </c>
      <c r="BW56" s="1102">
        <v>16651.978929958525</v>
      </c>
      <c r="BX56" s="1102">
        <v>25737.799722077521</v>
      </c>
      <c r="BY56" s="1102">
        <v>23495.239373789773</v>
      </c>
      <c r="BZ56" s="1102">
        <v>20926.180408413606</v>
      </c>
      <c r="CA56" s="1102">
        <v>14786.577824246986</v>
      </c>
      <c r="CB56" s="1102">
        <v>9628.8496926608004</v>
      </c>
      <c r="CC56" s="1102">
        <v>11169.445022494958</v>
      </c>
      <c r="CD56" s="1102">
        <v>15382.216454287231</v>
      </c>
      <c r="CE56" s="1102">
        <v>25064.564525314829</v>
      </c>
      <c r="CF56" s="1102">
        <v>20062.947954524985</v>
      </c>
      <c r="CG56" s="1102">
        <v>15381.078312493186</v>
      </c>
      <c r="CH56" s="1102">
        <v>16739.105065088454</v>
      </c>
      <c r="CI56" s="1102">
        <v>24082.561349202289</v>
      </c>
      <c r="CJ56" s="1102">
        <v>28396.201894737049</v>
      </c>
      <c r="CK56" s="1102">
        <v>27728.833400886364</v>
      </c>
      <c r="CL56" s="1102">
        <v>21179.651039891716</v>
      </c>
      <c r="CM56" s="1102">
        <v>21189.47657004854</v>
      </c>
      <c r="CN56" s="1102">
        <v>21697.883070124684</v>
      </c>
      <c r="CO56" s="1102">
        <v>27019.741468651431</v>
      </c>
      <c r="CP56" s="1102">
        <v>21245.514603878124</v>
      </c>
      <c r="CQ56" s="1106">
        <f t="shared" si="9"/>
        <v>23419.171034625026</v>
      </c>
      <c r="CR56" s="23" t="s">
        <v>541</v>
      </c>
      <c r="CS56" s="485">
        <v>1990</v>
      </c>
      <c r="CT56" s="1125">
        <f t="shared" si="16"/>
        <v>3000</v>
      </c>
      <c r="CU56" s="1106">
        <f t="shared" ref="CU56:CX56" si="26">1.1023*CU16</f>
        <v>97472.071658228437</v>
      </c>
      <c r="CV56" s="1106">
        <f t="shared" si="26"/>
        <v>96475.440790251596</v>
      </c>
      <c r="CW56" s="1106">
        <f t="shared" si="26"/>
        <v>69710.145996995736</v>
      </c>
      <c r="CX56" s="1106">
        <f t="shared" si="26"/>
        <v>129597.90859895201</v>
      </c>
      <c r="CY56" s="1106">
        <v>22000</v>
      </c>
      <c r="DQ56"/>
      <c r="DR56"/>
    </row>
    <row r="57" spans="1:122" s="23" customFormat="1" ht="13">
      <c r="A57" s="789">
        <v>1987</v>
      </c>
      <c r="B57" s="122">
        <v>6.0568299999999997</v>
      </c>
      <c r="C57" s="107">
        <v>0.64701999999999993</v>
      </c>
      <c r="D57" s="107">
        <v>0.3271</v>
      </c>
      <c r="E57" s="107">
        <v>0.70452999999999999</v>
      </c>
      <c r="F57" s="107">
        <v>0.38462000000000002</v>
      </c>
      <c r="G57" s="107">
        <v>7.1889999999999996E-2</v>
      </c>
      <c r="H57" s="110">
        <v>0.12221</v>
      </c>
      <c r="I57" s="107"/>
      <c r="J57" s="45"/>
      <c r="K57" s="789">
        <v>1987</v>
      </c>
      <c r="L57" s="107">
        <v>6.4613000000000005</v>
      </c>
      <c r="M57" s="107">
        <v>2.1751</v>
      </c>
      <c r="N57" s="107">
        <v>1.6667000000000001</v>
      </c>
      <c r="O57" s="107">
        <v>0.4481</v>
      </c>
      <c r="P57" s="107">
        <v>0.13150000000000001</v>
      </c>
      <c r="Q57" s="107">
        <v>1.3300000000000001E-2</v>
      </c>
      <c r="R57" s="110">
        <v>0</v>
      </c>
      <c r="S57" s="108"/>
      <c r="T57" s="108"/>
      <c r="U57" s="45"/>
      <c r="V57" s="789">
        <v>1987</v>
      </c>
      <c r="W57" s="122">
        <v>0</v>
      </c>
      <c r="X57" s="107">
        <v>0</v>
      </c>
      <c r="Y57" s="107">
        <v>9.2240600000000006E-2</v>
      </c>
      <c r="Z57" s="107">
        <v>0.79941899999999999</v>
      </c>
      <c r="AA57" s="107">
        <v>1.0863898999999999</v>
      </c>
      <c r="AB57" s="107">
        <v>0.37408710000000001</v>
      </c>
      <c r="AC57" s="110">
        <v>0.65080899999999997</v>
      </c>
      <c r="AD57" s="168">
        <v>483.80219720405336</v>
      </c>
      <c r="AE57" s="109"/>
      <c r="AI57" s="1060">
        <v>1989</v>
      </c>
      <c r="AJ57" s="109">
        <v>8.3912744096545033E-2</v>
      </c>
      <c r="AK57">
        <v>0.13238052337163353</v>
      </c>
      <c r="AL57" s="1035"/>
      <c r="AM57" s="1060">
        <v>1997</v>
      </c>
      <c r="AN57" s="109">
        <v>-0.13904564611737524</v>
      </c>
      <c r="AO57">
        <v>0.6079752686374218</v>
      </c>
      <c r="AQ57" s="1060">
        <v>2004</v>
      </c>
      <c r="AR57" s="109">
        <v>4.4106429535943903E-2</v>
      </c>
      <c r="AS57">
        <v>-0.40762867510026268</v>
      </c>
      <c r="BF57" s="1135">
        <v>49</v>
      </c>
      <c r="BG57" s="1102">
        <v>58573.083827564245</v>
      </c>
      <c r="BH57" s="1102">
        <v>64341.878242744664</v>
      </c>
      <c r="BI57" s="1102">
        <v>60968.862116547862</v>
      </c>
      <c r="BJ57" s="1102">
        <v>72339.889925071635</v>
      </c>
      <c r="BK57" s="1102">
        <v>82223.029629663273</v>
      </c>
      <c r="BL57" s="1102">
        <v>101855.63128290416</v>
      </c>
      <c r="BM57" s="1102">
        <v>92976.117986406942</v>
      </c>
      <c r="BN57" s="1102">
        <v>101805.51119395018</v>
      </c>
      <c r="BO57" s="1102">
        <v>109397.86497519114</v>
      </c>
      <c r="BP57" s="1102">
        <v>110248.98240894503</v>
      </c>
      <c r="BQ57" s="1102">
        <v>85257.363498172548</v>
      </c>
      <c r="BR57" s="1102">
        <v>78422.931659316659</v>
      </c>
      <c r="BS57" s="1102">
        <v>81220.611172589488</v>
      </c>
      <c r="BT57" s="1102">
        <v>28107.703204107253</v>
      </c>
      <c r="BU57" s="1102">
        <v>13203.324382118855</v>
      </c>
      <c r="BV57" s="1102">
        <v>13607.606384660168</v>
      </c>
      <c r="BW57" s="1102">
        <v>21263.582267344216</v>
      </c>
      <c r="BX57" s="1102">
        <v>22392.364996946504</v>
      </c>
      <c r="BY57" s="1102">
        <v>19909.730360279671</v>
      </c>
      <c r="BZ57" s="1102">
        <v>12987.451818030258</v>
      </c>
      <c r="CA57" s="1102">
        <v>10609.216038180091</v>
      </c>
      <c r="CB57" s="1102">
        <v>7413.7191066371815</v>
      </c>
      <c r="CC57" s="1102">
        <v>9082.0993723464999</v>
      </c>
      <c r="CD57" s="1102">
        <v>13614.17438327614</v>
      </c>
      <c r="CE57" s="1102">
        <v>19909.314322124319</v>
      </c>
      <c r="CF57" s="1102">
        <v>15330.899348170056</v>
      </c>
      <c r="CG57" s="1102">
        <v>12190.33954429499</v>
      </c>
      <c r="CH57" s="1102">
        <v>13730.412884514288</v>
      </c>
      <c r="CI57" s="1102">
        <v>17256.96579931186</v>
      </c>
      <c r="CJ57" s="1102">
        <v>18601.520269884932</v>
      </c>
      <c r="CK57" s="1102">
        <v>18646.211775303713</v>
      </c>
      <c r="CL57" s="1102">
        <v>14830.544333121388</v>
      </c>
      <c r="CM57" s="1102">
        <v>15457.099892715136</v>
      </c>
      <c r="CN57" s="1102">
        <v>14715.681970940457</v>
      </c>
      <c r="CO57" s="1102">
        <v>16695.96857517699</v>
      </c>
      <c r="CP57" s="1102">
        <v>15822.319558790217</v>
      </c>
      <c r="CQ57" s="1106">
        <f t="shared" si="9"/>
        <v>17441.121800088666</v>
      </c>
      <c r="CR57" s="23" t="s">
        <v>541</v>
      </c>
      <c r="CS57" s="485">
        <v>1991</v>
      </c>
      <c r="CT57" s="1125">
        <f t="shared" si="16"/>
        <v>3000</v>
      </c>
      <c r="CU57" s="1106">
        <f t="shared" ref="CU57:CX57" si="27">1.1023*CU17</f>
        <v>76739.091780799281</v>
      </c>
      <c r="CV57" s="1106">
        <f t="shared" si="27"/>
        <v>75503.691742371782</v>
      </c>
      <c r="CW57" s="1106">
        <f t="shared" si="27"/>
        <v>52409.803715711976</v>
      </c>
      <c r="CX57" s="1106">
        <f t="shared" si="27"/>
        <v>107376.98582410846</v>
      </c>
      <c r="CY57" s="1106">
        <v>22000</v>
      </c>
      <c r="DQ57"/>
      <c r="DR57"/>
    </row>
    <row r="58" spans="1:122" s="23" customFormat="1" ht="13">
      <c r="A58" s="789">
        <v>1988</v>
      </c>
      <c r="B58" s="122">
        <v>0.2072</v>
      </c>
      <c r="C58" s="107">
        <v>12.5349</v>
      </c>
      <c r="D58" s="107">
        <v>0.72520000000000007</v>
      </c>
      <c r="E58" s="107">
        <v>0.2077</v>
      </c>
      <c r="F58" s="107">
        <v>0.56979999999999997</v>
      </c>
      <c r="G58" s="107">
        <v>0.41439999999999999</v>
      </c>
      <c r="H58" s="112">
        <v>0.1295</v>
      </c>
      <c r="I58" s="107"/>
      <c r="J58" s="45"/>
      <c r="K58" s="789">
        <v>1988</v>
      </c>
      <c r="L58" s="107">
        <v>2.8213877079391465</v>
      </c>
      <c r="M58" s="107">
        <v>4.9937237835354846</v>
      </c>
      <c r="N58" s="107">
        <v>1.8279413319042357</v>
      </c>
      <c r="O58" s="107">
        <v>1.0331842310763071</v>
      </c>
      <c r="P58" s="107">
        <v>0.46360830881629161</v>
      </c>
      <c r="Q58" s="107">
        <v>0.19868927520698212</v>
      </c>
      <c r="R58" s="112">
        <v>0.11921356512418929</v>
      </c>
      <c r="S58" s="113"/>
      <c r="T58" s="113"/>
      <c r="U58" s="45"/>
      <c r="V58" s="789">
        <v>1988</v>
      </c>
      <c r="W58" s="122">
        <v>0</v>
      </c>
      <c r="X58" s="107">
        <v>3.6999999999999998E-2</v>
      </c>
      <c r="Y58" s="107">
        <v>7.0999999999999994E-2</v>
      </c>
      <c r="Z58" s="107">
        <v>0.16200000000000001</v>
      </c>
      <c r="AA58" s="107">
        <v>0.67600000000000005</v>
      </c>
      <c r="AB58" s="107">
        <v>0.60799999999999998</v>
      </c>
      <c r="AC58" s="112">
        <v>0.35499999999999998</v>
      </c>
      <c r="AD58" s="168">
        <v>320.23659406156162</v>
      </c>
      <c r="AE58" s="109"/>
      <c r="AI58" s="1060">
        <v>1990</v>
      </c>
      <c r="AJ58" s="109">
        <v>9.9111540581647617E-2</v>
      </c>
      <c r="AK58">
        <v>-0.58961146713252699</v>
      </c>
      <c r="AQ58" s="1060">
        <v>2005</v>
      </c>
      <c r="AR58" s="109">
        <v>-0.23083676524574059</v>
      </c>
      <c r="AS58">
        <v>4.4106429535943903E-2</v>
      </c>
      <c r="BF58" s="1135">
        <v>50</v>
      </c>
      <c r="BG58" s="1102">
        <v>57246.606407304615</v>
      </c>
      <c r="BH58" s="1102">
        <v>60836.462349128407</v>
      </c>
      <c r="BI58" s="1102">
        <v>54440.900347103241</v>
      </c>
      <c r="BJ58" s="1102">
        <v>61874.341203757307</v>
      </c>
      <c r="BK58" s="1102">
        <v>75459.604555898302</v>
      </c>
      <c r="BL58" s="1102">
        <v>95747.808202987522</v>
      </c>
      <c r="BM58" s="1102">
        <v>78926.51062785236</v>
      </c>
      <c r="BN58" s="1102">
        <v>88875.643074564607</v>
      </c>
      <c r="BO58" s="1102">
        <v>114548.14392988358</v>
      </c>
      <c r="BP58" s="1102">
        <v>110137.08144655591</v>
      </c>
      <c r="BQ58" s="1102">
        <v>84704.591156616385</v>
      </c>
      <c r="BR58" s="1102">
        <v>65597.359394795261</v>
      </c>
      <c r="BS58" s="1102">
        <v>67921.58727237962</v>
      </c>
      <c r="BT58" s="1102">
        <v>31878.063914073668</v>
      </c>
      <c r="BU58" s="1102">
        <v>12892.897205579013</v>
      </c>
      <c r="BV58" s="1102">
        <v>12470.14569991156</v>
      </c>
      <c r="BW58" s="1102">
        <v>17521.801644457399</v>
      </c>
      <c r="BX58" s="1102">
        <v>22504.524309815264</v>
      </c>
      <c r="BY58" s="1102">
        <v>19942.962999376392</v>
      </c>
      <c r="BZ58" s="1102">
        <v>16635.724967389255</v>
      </c>
      <c r="CA58" s="1102">
        <v>10947.373667454993</v>
      </c>
      <c r="CB58" s="1102">
        <v>6619.0672626295272</v>
      </c>
      <c r="CC58" s="1102">
        <v>8767.0082632541853</v>
      </c>
      <c r="CD58" s="1102">
        <v>9726.9029001602921</v>
      </c>
      <c r="CE58" s="1102">
        <v>17876.016510666974</v>
      </c>
      <c r="CF58" s="1102">
        <v>13922.769160649037</v>
      </c>
      <c r="CG58" s="1102">
        <v>10609.48937615666</v>
      </c>
      <c r="CH58" s="1102">
        <v>12071.104636951197</v>
      </c>
      <c r="CI58" s="1102">
        <v>15018.85981448914</v>
      </c>
      <c r="CJ58" s="1102">
        <v>18288.167975401098</v>
      </c>
      <c r="CK58" s="1102">
        <v>19968.849437977613</v>
      </c>
      <c r="CL58" s="1102">
        <v>14897.83655856481</v>
      </c>
      <c r="CM58" s="1102">
        <v>18766.466666430508</v>
      </c>
      <c r="CN58" s="1102">
        <v>14976.915516490708</v>
      </c>
      <c r="CO58" s="1102">
        <v>19061.078769807566</v>
      </c>
      <c r="CP58" s="1102">
        <v>15969.387287180703</v>
      </c>
      <c r="CQ58" s="1106">
        <f t="shared" si="9"/>
        <v>17603.236220429506</v>
      </c>
      <c r="CR58" s="23" t="s">
        <v>541</v>
      </c>
      <c r="CS58" s="485">
        <v>1992</v>
      </c>
      <c r="CT58" s="1125">
        <f t="shared" si="16"/>
        <v>3000</v>
      </c>
      <c r="CU58" s="1106">
        <f t="shared" ref="CU58:CX58" si="28">1.1023*CU18</f>
        <v>81482.42521060491</v>
      </c>
      <c r="CV58" s="1106">
        <f t="shared" si="28"/>
        <v>79958.043764250673</v>
      </c>
      <c r="CW58" s="1106">
        <f t="shared" si="28"/>
        <v>50762.222448514149</v>
      </c>
      <c r="CX58" s="1106">
        <f t="shared" si="28"/>
        <v>120882.09439958492</v>
      </c>
      <c r="CY58" s="1106">
        <v>22000</v>
      </c>
      <c r="DQ58"/>
      <c r="DR58"/>
    </row>
    <row r="59" spans="1:122" s="23" customFormat="1" ht="13">
      <c r="A59" s="790">
        <v>1989</v>
      </c>
      <c r="B59" s="533">
        <v>0</v>
      </c>
      <c r="C59" s="114">
        <v>0</v>
      </c>
      <c r="D59" s="114">
        <v>0</v>
      </c>
      <c r="E59" s="114">
        <v>0</v>
      </c>
      <c r="F59" s="114">
        <v>0</v>
      </c>
      <c r="G59" s="114">
        <v>0</v>
      </c>
      <c r="H59" s="115">
        <v>0</v>
      </c>
      <c r="I59" s="107"/>
      <c r="J59" s="45"/>
      <c r="K59" s="790">
        <v>1989</v>
      </c>
      <c r="L59" s="111">
        <v>0.93126457083857073</v>
      </c>
      <c r="M59" s="111">
        <v>1.3942661653797812</v>
      </c>
      <c r="N59" s="111">
        <v>1.9204043409947928</v>
      </c>
      <c r="O59" s="111">
        <v>0.3525125776620579</v>
      </c>
      <c r="P59" s="111">
        <v>0.23676217902675528</v>
      </c>
      <c r="Q59" s="111">
        <v>5.2613817561501172E-2</v>
      </c>
      <c r="R59" s="112">
        <v>1.0522763512300236E-2</v>
      </c>
      <c r="S59" s="113"/>
      <c r="T59" s="113"/>
      <c r="U59" s="45"/>
      <c r="V59" s="790">
        <v>1989</v>
      </c>
      <c r="W59" s="536">
        <v>0</v>
      </c>
      <c r="X59" s="116">
        <v>0</v>
      </c>
      <c r="Y59" s="116">
        <v>0</v>
      </c>
      <c r="Z59" s="116">
        <v>0</v>
      </c>
      <c r="AA59" s="116">
        <v>0</v>
      </c>
      <c r="AB59" s="116">
        <v>0</v>
      </c>
      <c r="AC59" s="117">
        <v>0</v>
      </c>
      <c r="AD59" s="168">
        <v>0</v>
      </c>
      <c r="AE59" s="109"/>
      <c r="AI59" s="1060">
        <v>1991</v>
      </c>
      <c r="AJ59" s="109">
        <v>-0.58961146713252699</v>
      </c>
      <c r="AK59">
        <v>-0.1025534004215567</v>
      </c>
      <c r="AQ59" s="1060">
        <v>2006</v>
      </c>
      <c r="AR59" s="109">
        <v>4.7667356022083496E-2</v>
      </c>
      <c r="AS59">
        <v>-0.23083676524574059</v>
      </c>
      <c r="BF59" s="1135">
        <v>51</v>
      </c>
      <c r="BG59" s="1102">
        <v>65164.676971674373</v>
      </c>
      <c r="BH59" s="1102">
        <v>68368.08474140949</v>
      </c>
      <c r="BI59" s="1102">
        <v>64324.679120656772</v>
      </c>
      <c r="BJ59" s="1102">
        <v>75640.920434411673</v>
      </c>
      <c r="BK59" s="1102">
        <v>85439.952655527595</v>
      </c>
      <c r="BL59" s="1102">
        <v>101835.00741391226</v>
      </c>
      <c r="BM59" s="1102">
        <v>90774.438589625934</v>
      </c>
      <c r="BN59" s="1102">
        <v>96333.67857564296</v>
      </c>
      <c r="BO59" s="1102">
        <v>124330.37685699073</v>
      </c>
      <c r="BP59" s="1102">
        <v>122924.71877212997</v>
      </c>
      <c r="BQ59" s="1102">
        <v>96062.838314529145</v>
      </c>
      <c r="BR59" s="1102">
        <v>75704.959885516408</v>
      </c>
      <c r="BS59" s="1102">
        <v>82244.034785959273</v>
      </c>
      <c r="BT59" s="1102">
        <v>38900.146899927771</v>
      </c>
      <c r="BU59" s="1102">
        <v>16753.233335843921</v>
      </c>
      <c r="BV59" s="1102">
        <v>17595.508043742178</v>
      </c>
      <c r="BW59" s="1102">
        <v>25327.384608865686</v>
      </c>
      <c r="BX59" s="1102">
        <v>25566.673107842209</v>
      </c>
      <c r="BY59" s="1102">
        <v>24353.631190658212</v>
      </c>
      <c r="BZ59" s="1102">
        <v>15004.746010775432</v>
      </c>
      <c r="CA59" s="1102">
        <v>10099.80380301639</v>
      </c>
      <c r="CB59" s="1102">
        <v>6577.7024730653939</v>
      </c>
      <c r="CC59" s="1102">
        <v>8253.7716479021801</v>
      </c>
      <c r="CD59" s="1102">
        <v>13155.546939412796</v>
      </c>
      <c r="CE59" s="1102">
        <v>25192.5632301398</v>
      </c>
      <c r="CF59" s="1102">
        <v>19031.274683235602</v>
      </c>
      <c r="CG59" s="1102">
        <v>14727.101607247638</v>
      </c>
      <c r="CH59" s="1102">
        <v>15608.653968121487</v>
      </c>
      <c r="CI59" s="1102">
        <v>21753.138753642474</v>
      </c>
      <c r="CJ59" s="1102">
        <v>25222.204065746617</v>
      </c>
      <c r="CK59" s="1102">
        <v>24000.648246768851</v>
      </c>
      <c r="CL59" s="1102">
        <v>17444.011781141468</v>
      </c>
      <c r="CM59" s="1102">
        <v>19368.836572420671</v>
      </c>
      <c r="CN59" s="1102">
        <v>19304.519527993234</v>
      </c>
      <c r="CO59" s="1102">
        <v>24313.899965746969</v>
      </c>
      <c r="CP59" s="1102">
        <v>19853.596312644542</v>
      </c>
      <c r="CQ59" s="1106">
        <f t="shared" si="9"/>
        <v>21884.843759602372</v>
      </c>
      <c r="CR59" s="23" t="s">
        <v>541</v>
      </c>
      <c r="CS59" s="485">
        <v>1993</v>
      </c>
      <c r="CT59" s="1125">
        <f t="shared" si="16"/>
        <v>3000</v>
      </c>
      <c r="CU59" s="1106">
        <f t="shared" ref="CU59:CX59" si="29">1.1023*CU19</f>
        <v>36309.726781606892</v>
      </c>
      <c r="CV59" s="1106">
        <f t="shared" si="29"/>
        <v>35390.69306247442</v>
      </c>
      <c r="CW59" s="1106">
        <f t="shared" si="29"/>
        <v>24430.766308766946</v>
      </c>
      <c r="CX59" s="1106">
        <f t="shared" si="29"/>
        <v>54054.64503437814</v>
      </c>
      <c r="CY59" s="1106">
        <v>22000</v>
      </c>
      <c r="DQ59"/>
      <c r="DR59"/>
    </row>
    <row r="60" spans="1:122" s="23" customFormat="1" ht="13">
      <c r="A60" s="790">
        <v>1990</v>
      </c>
      <c r="B60" s="532">
        <v>0.15553883988946873</v>
      </c>
      <c r="C60" s="111">
        <v>2.6063218390804596E-2</v>
      </c>
      <c r="D60" s="111">
        <v>0.6748196119903046</v>
      </c>
      <c r="E60" s="111">
        <v>6.8358726729263459</v>
      </c>
      <c r="F60" s="111">
        <v>0.4446975642204235</v>
      </c>
      <c r="G60" s="111">
        <v>0.32739520577543912</v>
      </c>
      <c r="H60" s="110">
        <v>0.64479556194781185</v>
      </c>
      <c r="I60" s="107"/>
      <c r="J60" s="45"/>
      <c r="K60" s="790">
        <v>1990</v>
      </c>
      <c r="L60" s="111">
        <v>1.2148978737541529</v>
      </c>
      <c r="M60" s="111">
        <v>0.99400735125339779</v>
      </c>
      <c r="N60" s="111">
        <v>2.85930509681533</v>
      </c>
      <c r="O60" s="111">
        <v>4.9454933648780166</v>
      </c>
      <c r="P60" s="111">
        <v>0.39269426222356457</v>
      </c>
      <c r="Q60" s="111">
        <v>0.12271695694486394</v>
      </c>
      <c r="R60" s="110">
        <v>3.681508708345918E-2</v>
      </c>
      <c r="S60" s="108"/>
      <c r="T60" s="108"/>
      <c r="U60" s="45"/>
      <c r="V60" s="790">
        <v>1990</v>
      </c>
      <c r="W60" s="532">
        <v>0</v>
      </c>
      <c r="X60" s="111">
        <v>1.9717391304347829E-2</v>
      </c>
      <c r="Y60" s="111">
        <v>0.19379378881987577</v>
      </c>
      <c r="Z60" s="111">
        <v>1.5825160940978282</v>
      </c>
      <c r="AA60" s="111">
        <v>0.28174943228073185</v>
      </c>
      <c r="AB60" s="111">
        <v>0.52264078063359987</v>
      </c>
      <c r="AC60" s="110">
        <v>0.55513394208594091</v>
      </c>
      <c r="AD60" s="168">
        <v>458.49171285754466</v>
      </c>
      <c r="AE60" s="109"/>
      <c r="AI60" s="1060">
        <v>1992</v>
      </c>
      <c r="AJ60" s="109">
        <v>-8.9082430393673029E-2</v>
      </c>
      <c r="AK60">
        <v>1.1005052435969276E-2</v>
      </c>
      <c r="AQ60" s="1060">
        <v>2007</v>
      </c>
      <c r="AR60" s="109">
        <v>0.31395717115757549</v>
      </c>
      <c r="AS60">
        <v>-0.42096109241124324</v>
      </c>
      <c r="BF60" s="1135">
        <v>52</v>
      </c>
      <c r="BG60" s="1102">
        <v>47501.315337933615</v>
      </c>
      <c r="BH60" s="1102">
        <v>63710.819612459221</v>
      </c>
      <c r="BI60" s="1102">
        <v>67020.972785681035</v>
      </c>
      <c r="BJ60" s="1102">
        <v>80418.344500817766</v>
      </c>
      <c r="BK60" s="1102">
        <v>89176.104012325435</v>
      </c>
      <c r="BL60" s="1102">
        <v>113212.43215216066</v>
      </c>
      <c r="BM60" s="1102">
        <v>103099.59648655617</v>
      </c>
      <c r="BN60" s="1102">
        <v>105015.78897437931</v>
      </c>
      <c r="BO60" s="1102">
        <v>127437.4817752119</v>
      </c>
      <c r="BP60" s="1102">
        <v>137408.51393904723</v>
      </c>
      <c r="BQ60" s="1102">
        <v>107841.33696846911</v>
      </c>
      <c r="BR60" s="1102">
        <v>90068.447264311078</v>
      </c>
      <c r="BS60" s="1102">
        <v>97965.924838632243</v>
      </c>
      <c r="BT60" s="1102">
        <v>41340.819018482674</v>
      </c>
      <c r="BU60" s="1102">
        <v>18046.228227769603</v>
      </c>
      <c r="BV60" s="1102">
        <v>14291.574401137033</v>
      </c>
      <c r="BW60" s="1102">
        <v>14908.660601794407</v>
      </c>
      <c r="BX60" s="1102">
        <v>25795.720618352476</v>
      </c>
      <c r="BY60" s="1102">
        <v>20470.415740895449</v>
      </c>
      <c r="BZ60" s="1102">
        <v>17654.204153795414</v>
      </c>
      <c r="CA60" s="1102">
        <v>12556.997563414112</v>
      </c>
      <c r="CB60" s="1102">
        <v>9040.1611209818311</v>
      </c>
      <c r="CC60" s="1102">
        <v>11386.030741369501</v>
      </c>
      <c r="CD60" s="1102">
        <v>13774.743529828163</v>
      </c>
      <c r="CE60" s="1102">
        <v>21094.499387259162</v>
      </c>
      <c r="CF60" s="1102">
        <v>18066.006787035702</v>
      </c>
      <c r="CG60" s="1102">
        <v>15864.353413437275</v>
      </c>
      <c r="CH60" s="1102">
        <v>15946.121683373678</v>
      </c>
      <c r="CI60" s="1102">
        <v>20359.390821112367</v>
      </c>
      <c r="CJ60" s="1102">
        <v>22417.989047696487</v>
      </c>
      <c r="CK60" s="1102">
        <v>21813.71383408847</v>
      </c>
      <c r="CL60" s="1102">
        <v>17128.148678264097</v>
      </c>
      <c r="CM60" s="1102">
        <v>20402.033093835944</v>
      </c>
      <c r="CN60" s="1102">
        <v>19013.076863284601</v>
      </c>
      <c r="CO60" s="1102">
        <v>22832.167800896215</v>
      </c>
      <c r="CP60" s="1102">
        <v>19735.428758718204</v>
      </c>
      <c r="CQ60" s="1106">
        <f t="shared" si="9"/>
        <v>21754.586328434336</v>
      </c>
      <c r="CR60" s="23" t="s">
        <v>541</v>
      </c>
      <c r="CS60" s="485">
        <v>1994</v>
      </c>
      <c r="CT60" s="1125">
        <f t="shared" si="16"/>
        <v>3000</v>
      </c>
      <c r="CU60" s="1106">
        <f t="shared" ref="CU60:CX60" si="30">1.1023*CU20</f>
        <v>16913.769426527731</v>
      </c>
      <c r="CV60" s="1106">
        <f t="shared" si="30"/>
        <v>16489.580419814371</v>
      </c>
      <c r="CW60" s="1106">
        <f t="shared" si="30"/>
        <v>11187.285233695797</v>
      </c>
      <c r="CX60" s="1106">
        <f t="shared" si="30"/>
        <v>24947.27437607299</v>
      </c>
      <c r="CY60" s="1106">
        <v>22000</v>
      </c>
      <c r="DQ60"/>
      <c r="DR60"/>
    </row>
    <row r="61" spans="1:122" s="23" customFormat="1" ht="13">
      <c r="A61" s="790">
        <v>1991</v>
      </c>
      <c r="B61" s="532">
        <v>1.0094231292517006</v>
      </c>
      <c r="C61" s="111">
        <v>0.25632608695652176</v>
      </c>
      <c r="D61" s="111">
        <v>0.22834122807017546</v>
      </c>
      <c r="E61" s="111">
        <v>1.4788835341365461</v>
      </c>
      <c r="F61" s="111">
        <v>11.909245925925926</v>
      </c>
      <c r="G61" s="111">
        <v>0.98838150684931503</v>
      </c>
      <c r="H61" s="110">
        <v>1.4023593105224303</v>
      </c>
      <c r="I61" s="107"/>
      <c r="J61" s="45"/>
      <c r="K61" s="790">
        <v>1991</v>
      </c>
      <c r="L61" s="111">
        <v>30.554169999999999</v>
      </c>
      <c r="M61" s="111">
        <v>0.99061149999999998</v>
      </c>
      <c r="N61" s="111">
        <v>0.52626229999999996</v>
      </c>
      <c r="O61" s="111">
        <v>1.2382639999999998</v>
      </c>
      <c r="P61" s="111">
        <v>2.4765290000000002</v>
      </c>
      <c r="Q61" s="111">
        <v>9.2869820000000006E-2</v>
      </c>
      <c r="R61" s="110">
        <v>6.1913220000000005E-2</v>
      </c>
      <c r="S61" s="108"/>
      <c r="T61" s="108"/>
      <c r="U61" s="45"/>
      <c r="V61" s="790">
        <v>1991</v>
      </c>
      <c r="W61" s="532">
        <v>0</v>
      </c>
      <c r="X61" s="111">
        <v>0</v>
      </c>
      <c r="Y61" s="111">
        <v>4.0784563758389264E-2</v>
      </c>
      <c r="Z61" s="111">
        <v>0.25505570469798661</v>
      </c>
      <c r="AA61" s="111">
        <v>3.3726535031847136</v>
      </c>
      <c r="AB61" s="111">
        <v>0.22401807228915663</v>
      </c>
      <c r="AC61" s="110">
        <v>0.35676720183486238</v>
      </c>
      <c r="AD61" s="168">
        <v>673.13187760248934</v>
      </c>
      <c r="AE61" s="109"/>
      <c r="AI61" s="1060">
        <v>1993</v>
      </c>
      <c r="AJ61" s="109">
        <v>-0.15483479907183284</v>
      </c>
      <c r="AK61">
        <v>-0.10248143676199639</v>
      </c>
      <c r="AQ61" s="1060">
        <v>2008</v>
      </c>
      <c r="AR61" s="109">
        <v>9.6053673823407237E-2</v>
      </c>
      <c r="AS61">
        <v>-5.8409913540787173E-2</v>
      </c>
      <c r="BF61" s="1135">
        <v>53</v>
      </c>
      <c r="BG61" s="1102">
        <v>50481.720017409774</v>
      </c>
      <c r="BH61" s="1102">
        <v>46599.720246062192</v>
      </c>
      <c r="BI61" s="1102">
        <v>38730.252121144702</v>
      </c>
      <c r="BJ61" s="1102">
        <v>50887.364372655167</v>
      </c>
      <c r="BK61" s="1102">
        <v>66620.017665716106</v>
      </c>
      <c r="BL61" s="1102">
        <v>83916.484462627646</v>
      </c>
      <c r="BM61" s="1102">
        <v>70681.582238741204</v>
      </c>
      <c r="BN61" s="1102">
        <v>84485.444430080752</v>
      </c>
      <c r="BO61" s="1102">
        <v>113725.92850410679</v>
      </c>
      <c r="BP61" s="1102">
        <v>104838.93814251374</v>
      </c>
      <c r="BQ61" s="1102">
        <v>77455.687669588646</v>
      </c>
      <c r="BR61" s="1102">
        <v>62547.403627439511</v>
      </c>
      <c r="BS61" s="1102">
        <v>58645.856273989019</v>
      </c>
      <c r="BT61" s="1102">
        <v>30045.679153013552</v>
      </c>
      <c r="BU61" s="1102">
        <v>11508.653810007387</v>
      </c>
      <c r="BV61" s="1102">
        <v>11214.532704566438</v>
      </c>
      <c r="BW61" s="1102">
        <v>15561.764230105975</v>
      </c>
      <c r="BX61" s="1102">
        <v>22983.345315940518</v>
      </c>
      <c r="BY61" s="1102">
        <v>16818.545653350833</v>
      </c>
      <c r="BZ61" s="1102">
        <v>14869.013671304941</v>
      </c>
      <c r="CA61" s="1102">
        <v>10879.061274101074</v>
      </c>
      <c r="CB61" s="1102">
        <v>7631.6675552460829</v>
      </c>
      <c r="CC61" s="1102">
        <v>13051.024089633065</v>
      </c>
      <c r="CD61" s="1102">
        <v>14959.662183671824</v>
      </c>
      <c r="CE61" s="1102">
        <v>16780.454538148642</v>
      </c>
      <c r="CF61" s="1102">
        <v>12062.870320743383</v>
      </c>
      <c r="CG61" s="1102">
        <v>11726.789754222067</v>
      </c>
      <c r="CH61" s="1102">
        <v>12906.655780152078</v>
      </c>
      <c r="CI61" s="1102">
        <v>17642.348633331316</v>
      </c>
      <c r="CJ61" s="1102">
        <v>15981.136832143451</v>
      </c>
      <c r="CK61" s="1102">
        <v>19941.167264495547</v>
      </c>
      <c r="CL61" s="1102">
        <v>17188.780945890179</v>
      </c>
      <c r="CM61" s="1102">
        <v>21008.535580431413</v>
      </c>
      <c r="CN61" s="1102">
        <v>16906.073889704781</v>
      </c>
      <c r="CO61" s="1102">
        <v>14634.744587228963</v>
      </c>
      <c r="CP61" s="1102">
        <v>19071.851987076094</v>
      </c>
      <c r="CQ61" s="1106">
        <f t="shared" si="9"/>
        <v>21023.11814799995</v>
      </c>
      <c r="CR61" s="23" t="s">
        <v>541</v>
      </c>
      <c r="CS61" s="485">
        <v>1995</v>
      </c>
      <c r="CT61" s="1125">
        <f t="shared" si="16"/>
        <v>3000</v>
      </c>
      <c r="CU61" s="1106">
        <f t="shared" ref="CU61:CX61" si="31">1.1023*CU21</f>
        <v>15394.098930945571</v>
      </c>
      <c r="CV61" s="1106">
        <f t="shared" si="31"/>
        <v>15157.482628665994</v>
      </c>
      <c r="CW61" s="1106">
        <f t="shared" si="31"/>
        <v>10666.791977915023</v>
      </c>
      <c r="CX61" s="1106">
        <f t="shared" si="31"/>
        <v>21564.285650647154</v>
      </c>
      <c r="CY61" s="1106">
        <v>22000</v>
      </c>
      <c r="DQ61"/>
      <c r="DR61"/>
    </row>
    <row r="62" spans="1:122" s="23" customFormat="1" ht="13">
      <c r="A62" s="790">
        <v>1992</v>
      </c>
      <c r="B62" s="532">
        <v>2.2014675517049557E-2</v>
      </c>
      <c r="C62" s="111">
        <v>9.7745159295700041</v>
      </c>
      <c r="D62" s="111">
        <v>0.39626415930689213</v>
      </c>
      <c r="E62" s="111">
        <v>0.37424948378984263</v>
      </c>
      <c r="F62" s="111">
        <v>0.94663104723313107</v>
      </c>
      <c r="G62" s="111">
        <v>6.8685787613194638</v>
      </c>
      <c r="H62" s="110">
        <v>1.0346897493013296</v>
      </c>
      <c r="I62" s="107"/>
      <c r="J62" s="45"/>
      <c r="K62" s="790">
        <v>1992</v>
      </c>
      <c r="L62" s="111">
        <v>1.3736572551315309</v>
      </c>
      <c r="M62" s="111">
        <v>17.589132877549137</v>
      </c>
      <c r="N62" s="111">
        <v>0.2958935707906914</v>
      </c>
      <c r="O62" s="111">
        <v>1.3477246213009944</v>
      </c>
      <c r="P62" s="111">
        <v>4.2904651145531236</v>
      </c>
      <c r="Q62" s="111">
        <v>1.2598712241186463</v>
      </c>
      <c r="R62" s="110">
        <v>0.13998416643867445</v>
      </c>
      <c r="S62" s="108"/>
      <c r="T62" s="108"/>
      <c r="U62" s="45"/>
      <c r="V62" s="790">
        <v>1992</v>
      </c>
      <c r="W62" s="532">
        <v>0</v>
      </c>
      <c r="X62" s="111">
        <v>7.1832738042851535E-2</v>
      </c>
      <c r="Y62" s="111">
        <v>2.1549821412855469E-2</v>
      </c>
      <c r="Z62" s="111">
        <v>7.9016011847136719E-2</v>
      </c>
      <c r="AA62" s="111">
        <v>0.57466190434281239</v>
      </c>
      <c r="AB62" s="111">
        <v>4.3243308301796626</v>
      </c>
      <c r="AC62" s="110">
        <v>0.43817970206139445</v>
      </c>
      <c r="AD62" s="168">
        <v>853.29898123032547</v>
      </c>
      <c r="AE62" s="109"/>
      <c r="AI62" s="1060">
        <v>1994</v>
      </c>
      <c r="AJ62" s="109">
        <v>-0.4511068750241165</v>
      </c>
      <c r="AK62">
        <v>-7.1230105719969128E-2</v>
      </c>
      <c r="AQ62" s="1060">
        <v>2009</v>
      </c>
      <c r="AR62" s="109">
        <v>7.5773715138616637E-2</v>
      </c>
      <c r="AS62">
        <v>0.34710860164857138</v>
      </c>
      <c r="BF62" s="1135">
        <v>54</v>
      </c>
      <c r="BG62" s="1102">
        <v>50518.996906076412</v>
      </c>
      <c r="BH62" s="1102">
        <v>47958.615686812933</v>
      </c>
      <c r="BI62" s="1102">
        <v>41163.861116618951</v>
      </c>
      <c r="BJ62" s="1102">
        <v>38381.589451800814</v>
      </c>
      <c r="BK62" s="1102">
        <v>47107.569083026938</v>
      </c>
      <c r="BL62" s="1102">
        <v>71598.741577960915</v>
      </c>
      <c r="BM62" s="1102">
        <v>61197.959138185834</v>
      </c>
      <c r="BN62" s="1102">
        <v>57128.067451024508</v>
      </c>
      <c r="BO62" s="1102">
        <v>80939.640684431855</v>
      </c>
      <c r="BP62" s="1102">
        <v>74117.108237080552</v>
      </c>
      <c r="BQ62" s="1102">
        <v>53200.005782386928</v>
      </c>
      <c r="BR62" s="1102">
        <v>33447.415576380503</v>
      </c>
      <c r="BS62" s="1102">
        <v>43277.989648265931</v>
      </c>
      <c r="BT62" s="1102">
        <v>22272.88929345931</v>
      </c>
      <c r="BU62" s="1102">
        <v>12008.351125843585</v>
      </c>
      <c r="BV62" s="1102">
        <v>9198.3428596891899</v>
      </c>
      <c r="BW62" s="1102">
        <v>15273.357234644987</v>
      </c>
      <c r="BX62" s="1102">
        <v>21430.719378318889</v>
      </c>
      <c r="BY62" s="1102">
        <v>18717.382251617226</v>
      </c>
      <c r="BZ62" s="1102">
        <v>16026.518891058608</v>
      </c>
      <c r="CA62" s="1102">
        <v>9923.474421551553</v>
      </c>
      <c r="CB62" s="1102">
        <v>5515.5228386687268</v>
      </c>
      <c r="CC62" s="1102">
        <v>7424.6036325483019</v>
      </c>
      <c r="CD62" s="1102">
        <v>11493.414717592577</v>
      </c>
      <c r="CE62" s="1102">
        <v>19302.746981977591</v>
      </c>
      <c r="CF62" s="1102">
        <v>14195.064808237908</v>
      </c>
      <c r="CG62" s="1102">
        <v>10806.571560188127</v>
      </c>
      <c r="CH62" s="1102">
        <v>11679.742828410812</v>
      </c>
      <c r="CI62" s="1102">
        <v>15393.511917794031</v>
      </c>
      <c r="CJ62" s="1102">
        <v>16320.82144854989</v>
      </c>
      <c r="CK62" s="1102">
        <v>14729.822247060858</v>
      </c>
      <c r="CL62" s="1102">
        <v>12836.535783390829</v>
      </c>
      <c r="CM62" s="1102">
        <v>17641.456408972266</v>
      </c>
      <c r="CN62" s="1102">
        <v>17515.425352780894</v>
      </c>
      <c r="CO62" s="1102">
        <v>19767.994446541376</v>
      </c>
      <c r="CP62" s="1102">
        <v>18963.628156174353</v>
      </c>
      <c r="CQ62" s="1106">
        <f t="shared" si="9"/>
        <v>20903.821795185435</v>
      </c>
      <c r="CR62" s="23" t="s">
        <v>541</v>
      </c>
      <c r="CS62" s="485">
        <v>1996</v>
      </c>
      <c r="CT62" s="1125">
        <f t="shared" si="16"/>
        <v>3000</v>
      </c>
      <c r="CU62" s="1106">
        <f t="shared" ref="CU62:CX62" si="32">1.1023*CU22</f>
        <v>20805.316722976335</v>
      </c>
      <c r="CV62" s="1106">
        <f t="shared" si="32"/>
        <v>20433.53918379268</v>
      </c>
      <c r="CW62" s="1106">
        <f t="shared" si="32"/>
        <v>13385.552687209485</v>
      </c>
      <c r="CX62" s="1106">
        <f t="shared" si="32"/>
        <v>30607.761080300912</v>
      </c>
      <c r="CY62" s="1106">
        <v>22000</v>
      </c>
      <c r="DQ62"/>
      <c r="DR62"/>
    </row>
    <row r="63" spans="1:122" s="23" customFormat="1" ht="13">
      <c r="A63" s="790">
        <v>1993</v>
      </c>
      <c r="B63" s="532">
        <v>0.14938674957353323</v>
      </c>
      <c r="C63" s="111">
        <v>0.19216089602883354</v>
      </c>
      <c r="D63" s="111">
        <v>5.6634853652608887</v>
      </c>
      <c r="E63" s="111">
        <v>0.21193415415639472</v>
      </c>
      <c r="F63" s="111">
        <v>0.2621600880409295</v>
      </c>
      <c r="G63" s="111">
        <v>0.92031791279781727</v>
      </c>
      <c r="H63" s="110">
        <v>1.6172577032130218</v>
      </c>
      <c r="I63" s="107"/>
      <c r="J63" s="45"/>
      <c r="K63" s="790">
        <v>1993</v>
      </c>
      <c r="L63" s="111">
        <v>0.99915283529286469</v>
      </c>
      <c r="M63" s="111">
        <v>0.47067530257597756</v>
      </c>
      <c r="N63" s="111">
        <v>4.4920590280935402</v>
      </c>
      <c r="O63" s="111">
        <v>0.17340669042272858</v>
      </c>
      <c r="P63" s="111">
        <v>0.10734699883311768</v>
      </c>
      <c r="Q63" s="111">
        <v>0.45416037967857481</v>
      </c>
      <c r="R63" s="110">
        <v>0.22295145911493675</v>
      </c>
      <c r="S63" s="108"/>
      <c r="T63" s="108"/>
      <c r="U63" s="45"/>
      <c r="V63" s="790">
        <v>1993</v>
      </c>
      <c r="W63" s="532">
        <v>0</v>
      </c>
      <c r="X63" s="111">
        <v>1.8537978212620192E-2</v>
      </c>
      <c r="Y63" s="111">
        <v>1.2420445402455527</v>
      </c>
      <c r="Z63" s="111">
        <v>7.4151912850480742E-2</v>
      </c>
      <c r="AA63" s="111">
        <v>0.56540833548491587</v>
      </c>
      <c r="AB63" s="111">
        <v>1.7889148975178482</v>
      </c>
      <c r="AC63" s="110">
        <v>3.3461050673779438</v>
      </c>
      <c r="AD63" s="168">
        <v>934.31067485553081</v>
      </c>
      <c r="AE63" s="109"/>
      <c r="AI63" s="1060">
        <v>1995</v>
      </c>
      <c r="AJ63" s="109">
        <v>-7.1230105719969128E-2</v>
      </c>
      <c r="AK63">
        <v>-0.1025534004215567</v>
      </c>
      <c r="AQ63" s="1060">
        <v>2010</v>
      </c>
      <c r="AR63" s="109">
        <v>-9.7194865872172187E-3</v>
      </c>
      <c r="AS63">
        <v>9.6053673823407237E-2</v>
      </c>
      <c r="BF63" s="1135">
        <v>55</v>
      </c>
      <c r="BG63" s="1102">
        <v>50698.96035103935</v>
      </c>
      <c r="BH63" s="1102">
        <v>55303.538811230443</v>
      </c>
      <c r="BI63" s="1102">
        <v>52940.176796728214</v>
      </c>
      <c r="BJ63" s="1102">
        <v>57582.964509393561</v>
      </c>
      <c r="BK63" s="1102">
        <v>73819.030200434194</v>
      </c>
      <c r="BL63" s="1102">
        <v>106735.70129668395</v>
      </c>
      <c r="BM63" s="1102">
        <v>102134.24149366164</v>
      </c>
      <c r="BN63" s="1102">
        <v>101744.40123576543</v>
      </c>
      <c r="BO63" s="1102">
        <v>118163.25664688542</v>
      </c>
      <c r="BP63" s="1102">
        <v>118723.69634755036</v>
      </c>
      <c r="BQ63" s="1102">
        <v>94487.435353319292</v>
      </c>
      <c r="BR63" s="1102">
        <v>70590.54820023627</v>
      </c>
      <c r="BS63" s="1102">
        <v>65533.780808823736</v>
      </c>
      <c r="BT63" s="1102">
        <v>23195.129354447272</v>
      </c>
      <c r="BU63" s="1102">
        <v>11916.056280602043</v>
      </c>
      <c r="BV63" s="1102">
        <v>12027.56511841029</v>
      </c>
      <c r="BW63" s="1102">
        <v>23871.930258157015</v>
      </c>
      <c r="BX63" s="1102">
        <v>25024.271244517484</v>
      </c>
      <c r="BY63" s="1102">
        <v>24748.681999051263</v>
      </c>
      <c r="BZ63" s="1102">
        <v>14810.643092084798</v>
      </c>
      <c r="CA63" s="1102">
        <v>12589.727899318532</v>
      </c>
      <c r="CB63" s="1102">
        <v>8620.495747299412</v>
      </c>
      <c r="CC63" s="1102">
        <v>9090.4587523883092</v>
      </c>
      <c r="CD63" s="1102">
        <v>10649.113962365247</v>
      </c>
      <c r="CE63" s="1102">
        <v>23345.297673286699</v>
      </c>
      <c r="CF63" s="1102">
        <v>16490.012960538133</v>
      </c>
      <c r="CG63" s="1102">
        <v>12481.960837754159</v>
      </c>
      <c r="CH63" s="1102">
        <v>12966.695205077085</v>
      </c>
      <c r="CI63" s="1102">
        <v>19543.290088515172</v>
      </c>
      <c r="CJ63" s="1102">
        <v>26016.121319198592</v>
      </c>
      <c r="CK63" s="1102">
        <v>23525.95744933674</v>
      </c>
      <c r="CL63" s="1102">
        <v>16875.359959809601</v>
      </c>
      <c r="CM63" s="1102">
        <v>21340.263114498433</v>
      </c>
      <c r="CN63" s="1102">
        <v>22398.997871695676</v>
      </c>
      <c r="CO63" s="1102">
        <v>22607.640163493757</v>
      </c>
      <c r="CP63" s="1102">
        <v>22963.756784528603</v>
      </c>
      <c r="CQ63" s="1106">
        <f t="shared" si="9"/>
        <v>25313.208823675111</v>
      </c>
      <c r="CR63" s="23" t="s">
        <v>541</v>
      </c>
      <c r="CS63" s="485">
        <v>1997</v>
      </c>
      <c r="CT63" s="1125">
        <f t="shared" si="16"/>
        <v>3000</v>
      </c>
      <c r="CU63" s="1106">
        <f t="shared" ref="CU63:CX63" si="33">1.1023*CU23</f>
        <v>27753.441070817338</v>
      </c>
      <c r="CV63" s="1106">
        <f t="shared" si="33"/>
        <v>27580.216137602456</v>
      </c>
      <c r="CW63" s="1106">
        <f t="shared" si="33"/>
        <v>19420.206731682032</v>
      </c>
      <c r="CX63" s="1106">
        <f t="shared" si="33"/>
        <v>38388.813227999141</v>
      </c>
      <c r="CY63" s="1106">
        <v>22000</v>
      </c>
      <c r="DQ63"/>
      <c r="DR63"/>
    </row>
    <row r="64" spans="1:122" s="23" customFormat="1" ht="13">
      <c r="A64" s="790">
        <v>1994</v>
      </c>
      <c r="B64" s="533">
        <v>0</v>
      </c>
      <c r="C64" s="114">
        <v>0</v>
      </c>
      <c r="D64" s="114">
        <v>0</v>
      </c>
      <c r="E64" s="114">
        <v>0</v>
      </c>
      <c r="F64" s="114">
        <v>0</v>
      </c>
      <c r="G64" s="114">
        <v>0</v>
      </c>
      <c r="H64" s="115">
        <v>0</v>
      </c>
      <c r="I64" s="107"/>
      <c r="J64" s="45"/>
      <c r="K64" s="790">
        <v>1994</v>
      </c>
      <c r="L64" s="116">
        <v>0</v>
      </c>
      <c r="M64" s="116">
        <v>0</v>
      </c>
      <c r="N64" s="116">
        <v>0</v>
      </c>
      <c r="O64" s="116">
        <v>0</v>
      </c>
      <c r="P64" s="116">
        <v>0</v>
      </c>
      <c r="Q64" s="116">
        <v>0</v>
      </c>
      <c r="R64" s="67">
        <v>0</v>
      </c>
      <c r="S64" s="108"/>
      <c r="T64" s="108"/>
      <c r="U64" s="45"/>
      <c r="V64" s="790">
        <v>1994</v>
      </c>
      <c r="W64" s="536">
        <v>0</v>
      </c>
      <c r="X64" s="116">
        <v>0</v>
      </c>
      <c r="Y64" s="116">
        <v>0</v>
      </c>
      <c r="Z64" s="116">
        <v>0</v>
      </c>
      <c r="AA64" s="116">
        <v>0</v>
      </c>
      <c r="AB64" s="116">
        <v>0</v>
      </c>
      <c r="AC64" s="67">
        <v>0</v>
      </c>
      <c r="AD64" s="121">
        <v>0</v>
      </c>
      <c r="AE64" s="109"/>
      <c r="AI64" s="1060">
        <v>1996</v>
      </c>
      <c r="AJ64" s="109">
        <v>0.28802557595897937</v>
      </c>
      <c r="AK64">
        <v>3.2931557457851923E-2</v>
      </c>
      <c r="AQ64" s="1060">
        <v>2011</v>
      </c>
      <c r="AR64" s="109">
        <v>0.11495438546240422</v>
      </c>
      <c r="AS64">
        <v>2.5701727907515348E-2</v>
      </c>
      <c r="BF64" s="1135">
        <v>56</v>
      </c>
      <c r="BG64" s="1102">
        <v>63860.303277847299</v>
      </c>
      <c r="BH64" s="1102">
        <v>65710.787785694614</v>
      </c>
      <c r="BI64" s="1102">
        <v>59583.358019607105</v>
      </c>
      <c r="BJ64" s="1102">
        <v>65802.462708425359</v>
      </c>
      <c r="BK64" s="1102">
        <v>75456.523031547113</v>
      </c>
      <c r="BL64" s="1102">
        <v>93841.652701419051</v>
      </c>
      <c r="BM64" s="1102">
        <v>80493.052957237684</v>
      </c>
      <c r="BN64" s="1102">
        <v>79759.676205524287</v>
      </c>
      <c r="BO64" s="1102">
        <v>108415.50779618189</v>
      </c>
      <c r="BP64" s="1102">
        <v>101150.41762944154</v>
      </c>
      <c r="BQ64" s="1102">
        <v>76740.622727212845</v>
      </c>
      <c r="BR64" s="1102">
        <v>58129.994625311971</v>
      </c>
      <c r="BS64" s="1102">
        <v>67546.797116560803</v>
      </c>
      <c r="BT64" s="1102">
        <v>37302.242307494969</v>
      </c>
      <c r="BU64" s="1102">
        <v>11979.32913711829</v>
      </c>
      <c r="BV64" s="1102">
        <v>13732.825889408303</v>
      </c>
      <c r="BW64" s="1102">
        <v>18888.25952575502</v>
      </c>
      <c r="BX64" s="1102">
        <v>26183.407832894896</v>
      </c>
      <c r="BY64" s="1102">
        <v>22595.52240954127</v>
      </c>
      <c r="BZ64" s="1102">
        <v>18909.955249377304</v>
      </c>
      <c r="CA64" s="1102">
        <v>12730.602871287219</v>
      </c>
      <c r="CB64" s="1102">
        <v>7840.4822096035959</v>
      </c>
      <c r="CC64" s="1102">
        <v>8093.7709732824087</v>
      </c>
      <c r="CD64" s="1102">
        <v>10549.967264302813</v>
      </c>
      <c r="CE64" s="1102">
        <v>17289.336363933911</v>
      </c>
      <c r="CF64" s="1102">
        <v>13930.063374332503</v>
      </c>
      <c r="CG64" s="1102">
        <v>10593.924630394966</v>
      </c>
      <c r="CH64" s="1102">
        <v>11081.019838434064</v>
      </c>
      <c r="CI64" s="1102">
        <v>14851.811764201899</v>
      </c>
      <c r="CJ64" s="1102">
        <v>19064.428787266046</v>
      </c>
      <c r="CK64" s="1102">
        <v>20288.258352934157</v>
      </c>
      <c r="CL64" s="1102">
        <v>17650.11144464841</v>
      </c>
      <c r="CM64" s="1102">
        <v>21073.350530946318</v>
      </c>
      <c r="CN64" s="1102">
        <v>22098.56138560718</v>
      </c>
      <c r="CO64" s="1102">
        <v>25736.651615950537</v>
      </c>
      <c r="CP64" s="1102">
        <v>23308.324373778236</v>
      </c>
      <c r="CQ64" s="1106">
        <f t="shared" si="9"/>
        <v>25693.029574364416</v>
      </c>
      <c r="CR64" s="23" t="s">
        <v>541</v>
      </c>
      <c r="CS64" s="485">
        <v>1998</v>
      </c>
      <c r="CT64" s="1125">
        <f t="shared" si="16"/>
        <v>3000</v>
      </c>
      <c r="CU64" s="1106">
        <f t="shared" ref="CU64:CX64" si="34">1.1023*CU24</f>
        <v>24558.992116519661</v>
      </c>
      <c r="CV64" s="1106">
        <f t="shared" si="34"/>
        <v>24327.463321957814</v>
      </c>
      <c r="CW64" s="1106">
        <f t="shared" si="34"/>
        <v>17039.656692125656</v>
      </c>
      <c r="CX64" s="1106">
        <f t="shared" si="34"/>
        <v>33740.911816428474</v>
      </c>
      <c r="CY64" s="1106">
        <v>22000</v>
      </c>
      <c r="DQ64"/>
      <c r="DR64"/>
    </row>
    <row r="65" spans="1:122" s="23" customFormat="1" ht="13">
      <c r="A65" s="790">
        <v>1995</v>
      </c>
      <c r="B65" s="533">
        <v>0</v>
      </c>
      <c r="C65" s="114">
        <v>0</v>
      </c>
      <c r="D65" s="114">
        <v>0</v>
      </c>
      <c r="E65" s="114">
        <v>0</v>
      </c>
      <c r="F65" s="114">
        <v>0</v>
      </c>
      <c r="G65" s="114">
        <v>0</v>
      </c>
      <c r="H65" s="115">
        <v>0</v>
      </c>
      <c r="I65" s="107"/>
      <c r="J65" s="45"/>
      <c r="K65" s="790">
        <v>1995</v>
      </c>
      <c r="L65" s="116">
        <v>0</v>
      </c>
      <c r="M65" s="116">
        <v>0</v>
      </c>
      <c r="N65" s="116">
        <v>0</v>
      </c>
      <c r="O65" s="116">
        <v>0</v>
      </c>
      <c r="P65" s="116">
        <v>0</v>
      </c>
      <c r="Q65" s="116">
        <v>0</v>
      </c>
      <c r="R65" s="67">
        <v>0</v>
      </c>
      <c r="S65" s="108"/>
      <c r="T65" s="108"/>
      <c r="U65" s="45"/>
      <c r="V65" s="790">
        <v>1995</v>
      </c>
      <c r="W65" s="536">
        <v>0</v>
      </c>
      <c r="X65" s="116">
        <v>0</v>
      </c>
      <c r="Y65" s="116">
        <v>0</v>
      </c>
      <c r="Z65" s="116">
        <v>0</v>
      </c>
      <c r="AA65" s="116">
        <v>0</v>
      </c>
      <c r="AB65" s="116">
        <v>0</v>
      </c>
      <c r="AC65" s="67">
        <v>0</v>
      </c>
      <c r="AD65" s="121">
        <v>0</v>
      </c>
      <c r="AE65" s="109"/>
      <c r="AI65" s="1060">
        <v>1997</v>
      </c>
      <c r="AJ65" s="109">
        <v>0.40310586990676534</v>
      </c>
      <c r="AK65">
        <v>-5.7724121770865278E-2</v>
      </c>
      <c r="AQ65" s="1060">
        <v>2012</v>
      </c>
      <c r="AR65" s="109">
        <v>0.22787428697489354</v>
      </c>
      <c r="AS65">
        <v>-0.42096109241124324</v>
      </c>
      <c r="BF65" s="1135">
        <v>57</v>
      </c>
      <c r="BG65" s="1102">
        <v>53337.840775903867</v>
      </c>
      <c r="BH65" s="1102">
        <v>56039.409112741894</v>
      </c>
      <c r="BI65" s="1102">
        <v>50968.009637859606</v>
      </c>
      <c r="BJ65" s="1102">
        <v>61042.498005016911</v>
      </c>
      <c r="BK65" s="1102">
        <v>75254.264835721566</v>
      </c>
      <c r="BL65" s="1102">
        <v>93025.025000588153</v>
      </c>
      <c r="BM65" s="1102">
        <v>79669.669360725151</v>
      </c>
      <c r="BN65" s="1102">
        <v>94601.98131495835</v>
      </c>
      <c r="BO65" s="1102">
        <v>110364.69368512949</v>
      </c>
      <c r="BP65" s="1102">
        <v>113639.52633294604</v>
      </c>
      <c r="BQ65" s="1102">
        <v>91483.295576263306</v>
      </c>
      <c r="BR65" s="1102">
        <v>78684.266510943533</v>
      </c>
      <c r="BS65" s="1102">
        <v>74222.019906029338</v>
      </c>
      <c r="BT65" s="1102">
        <v>28475.362298310134</v>
      </c>
      <c r="BU65" s="1102">
        <v>12703.70589301379</v>
      </c>
      <c r="BV65" s="1102">
        <v>16059.871021175193</v>
      </c>
      <c r="BW65" s="1102">
        <v>26875.43400129415</v>
      </c>
      <c r="BX65" s="1102">
        <v>24957.423917854707</v>
      </c>
      <c r="BY65" s="1102">
        <v>22834.417499181571</v>
      </c>
      <c r="BZ65" s="1102">
        <v>14492.809612301469</v>
      </c>
      <c r="CA65" s="1102">
        <v>9768.6746587060588</v>
      </c>
      <c r="CB65" s="1102">
        <v>8073.3219689350462</v>
      </c>
      <c r="CC65" s="1102">
        <v>9808.1987470596468</v>
      </c>
      <c r="CD65" s="1102">
        <v>11330.631315563984</v>
      </c>
      <c r="CE65" s="1102">
        <v>21621.473767738415</v>
      </c>
      <c r="CF65" s="1102">
        <v>16850.313556632755</v>
      </c>
      <c r="CG65" s="1102">
        <v>14759.666404048703</v>
      </c>
      <c r="CH65" s="1102">
        <v>14390.994446110937</v>
      </c>
      <c r="CI65" s="1102">
        <v>20419.354207458015</v>
      </c>
      <c r="CJ65" s="1102">
        <v>23764.911937618301</v>
      </c>
      <c r="CK65" s="1102">
        <v>23448.639444683809</v>
      </c>
      <c r="CL65" s="1102">
        <v>17635.713162532265</v>
      </c>
      <c r="CM65" s="1102">
        <v>21281.067461637624</v>
      </c>
      <c r="CN65" s="1102">
        <v>18520.667133919796</v>
      </c>
      <c r="CO65" s="1102">
        <v>27332.151690747207</v>
      </c>
      <c r="CP65" s="1102">
        <v>19929.124150039512</v>
      </c>
      <c r="CQ65" s="1106">
        <f t="shared" si="9"/>
        <v>21968.09894898269</v>
      </c>
      <c r="CR65" s="23" t="s">
        <v>541</v>
      </c>
      <c r="CS65" s="485">
        <v>1999</v>
      </c>
      <c r="CT65" s="1125">
        <f t="shared" si="16"/>
        <v>3000</v>
      </c>
      <c r="CU65" s="1106">
        <f t="shared" ref="CU65:CX65" si="35">1.1023*CU25</f>
        <v>20014.120207162112</v>
      </c>
      <c r="CV65" s="1106">
        <f t="shared" si="35"/>
        <v>19772.27360088428</v>
      </c>
      <c r="CW65" s="1106">
        <f t="shared" si="35"/>
        <v>13583.808007554344</v>
      </c>
      <c r="CX65" s="1106">
        <f t="shared" si="35"/>
        <v>27642.159956435218</v>
      </c>
      <c r="CY65" s="1106">
        <v>22000</v>
      </c>
      <c r="DQ65"/>
      <c r="DR65"/>
    </row>
    <row r="66" spans="1:122" s="23" customFormat="1" ht="13">
      <c r="A66" s="790">
        <v>1996</v>
      </c>
      <c r="B66" s="533">
        <v>0</v>
      </c>
      <c r="C66" s="114">
        <v>0</v>
      </c>
      <c r="D66" s="114">
        <v>0</v>
      </c>
      <c r="E66" s="114">
        <v>0</v>
      </c>
      <c r="F66" s="114">
        <v>0</v>
      </c>
      <c r="G66" s="114">
        <v>0</v>
      </c>
      <c r="H66" s="115">
        <v>0</v>
      </c>
      <c r="I66" s="107"/>
      <c r="J66" s="45"/>
      <c r="K66" s="790">
        <v>1996</v>
      </c>
      <c r="L66" s="111">
        <v>1.007044033372589</v>
      </c>
      <c r="M66" s="111">
        <v>1.2664341631806799</v>
      </c>
      <c r="N66" s="111">
        <v>0.14647913212692204</v>
      </c>
      <c r="O66" s="111">
        <v>0.40281761334903565</v>
      </c>
      <c r="P66" s="111">
        <v>0.22582199536233813</v>
      </c>
      <c r="Q66" s="111">
        <v>1.007044033372589</v>
      </c>
      <c r="R66" s="110">
        <v>0.16784067222876486</v>
      </c>
      <c r="S66" s="108"/>
      <c r="T66" s="108"/>
      <c r="U66" s="45"/>
      <c r="V66" s="790">
        <v>1996</v>
      </c>
      <c r="W66" s="536">
        <v>0</v>
      </c>
      <c r="X66" s="116">
        <v>0</v>
      </c>
      <c r="Y66" s="116">
        <v>0</v>
      </c>
      <c r="Z66" s="116">
        <v>0</v>
      </c>
      <c r="AA66" s="116">
        <v>0</v>
      </c>
      <c r="AB66" s="116">
        <v>0</v>
      </c>
      <c r="AC66" s="67">
        <v>0</v>
      </c>
      <c r="AD66" s="121">
        <v>0</v>
      </c>
      <c r="AI66" s="1060">
        <v>1998</v>
      </c>
      <c r="AJ66" s="109">
        <v>0.65548589826487991</v>
      </c>
      <c r="AK66">
        <v>0.1465925561217265</v>
      </c>
      <c r="AQ66" s="1060">
        <v>2013</v>
      </c>
      <c r="AR66" s="109">
        <v>2.5701727907515348E-2</v>
      </c>
      <c r="AS66">
        <v>5.1653284595220228E-2</v>
      </c>
      <c r="BF66" s="1135">
        <v>58</v>
      </c>
      <c r="BG66" s="1102">
        <v>63809.878242178762</v>
      </c>
      <c r="BH66" s="1102">
        <v>69689.831764296192</v>
      </c>
      <c r="BI66" s="1102">
        <v>68781.704286622538</v>
      </c>
      <c r="BJ66" s="1102">
        <v>75725.966988336688</v>
      </c>
      <c r="BK66" s="1102">
        <v>81666.689690385683</v>
      </c>
      <c r="BL66" s="1102">
        <v>94364.260430943439</v>
      </c>
      <c r="BM66" s="1102">
        <v>83381.534357541575</v>
      </c>
      <c r="BN66" s="1102">
        <v>98182.25342505239</v>
      </c>
      <c r="BO66" s="1102">
        <v>130129.67335016627</v>
      </c>
      <c r="BP66" s="1102">
        <v>122439.01494943834</v>
      </c>
      <c r="BQ66" s="1102">
        <v>98201.974414376629</v>
      </c>
      <c r="BR66" s="1102">
        <v>77761.84363371355</v>
      </c>
      <c r="BS66" s="1102">
        <v>74118.466211852035</v>
      </c>
      <c r="BT66" s="1102">
        <v>27086.369834317145</v>
      </c>
      <c r="BU66" s="1102">
        <v>11020.664785476562</v>
      </c>
      <c r="BV66" s="1102">
        <v>14300.561803210476</v>
      </c>
      <c r="BW66" s="1102">
        <v>25721.036707920779</v>
      </c>
      <c r="BX66" s="1102">
        <v>28689.424393821257</v>
      </c>
      <c r="BY66" s="1102">
        <v>28207.110977575616</v>
      </c>
      <c r="BZ66" s="1102">
        <v>24582.358141135977</v>
      </c>
      <c r="CA66" s="1102">
        <v>14699.487943048916</v>
      </c>
      <c r="CB66" s="1102">
        <v>7710.906239768512</v>
      </c>
      <c r="CC66" s="1102">
        <v>7144.5673840085401</v>
      </c>
      <c r="CD66" s="1102">
        <v>11783.419501917871</v>
      </c>
      <c r="CE66" s="1102">
        <v>20012.478114575391</v>
      </c>
      <c r="CF66" s="1102">
        <v>14145.878143270595</v>
      </c>
      <c r="CG66" s="1102">
        <v>11436.92496085918</v>
      </c>
      <c r="CH66" s="1102">
        <v>15773.495701065622</v>
      </c>
      <c r="CI66" s="1102">
        <v>23284.668659373809</v>
      </c>
      <c r="CJ66" s="1102">
        <v>24367.019954882773</v>
      </c>
      <c r="CK66" s="1102">
        <v>21961.748107793272</v>
      </c>
      <c r="CL66" s="1102">
        <v>19152.232190970124</v>
      </c>
      <c r="CM66" s="1102">
        <v>22367.130199537438</v>
      </c>
      <c r="CN66" s="1102">
        <v>18480.443272955446</v>
      </c>
      <c r="CO66" s="1102">
        <v>19452.377356746438</v>
      </c>
      <c r="CP66" s="1102">
        <v>19792.226879853944</v>
      </c>
      <c r="CQ66" s="1106">
        <f t="shared" si="9"/>
        <v>21817.195539749013</v>
      </c>
      <c r="CR66" s="23" t="s">
        <v>541</v>
      </c>
      <c r="CS66" s="485">
        <v>2000</v>
      </c>
      <c r="CT66" s="1125">
        <f t="shared" si="16"/>
        <v>3000</v>
      </c>
      <c r="CU66" s="1106">
        <f t="shared" ref="CU66:CX66" si="36">1.1023*CU26</f>
        <v>13621.172623502471</v>
      </c>
      <c r="CV66" s="1106">
        <f t="shared" si="36"/>
        <v>13555.180141421939</v>
      </c>
      <c r="CW66" s="1106">
        <f t="shared" si="36"/>
        <v>9683.646801867244</v>
      </c>
      <c r="CX66" s="1106">
        <f t="shared" si="36"/>
        <v>18481.831356354276</v>
      </c>
      <c r="CY66" s="1106">
        <v>22000</v>
      </c>
      <c r="DQ66"/>
      <c r="DR66"/>
    </row>
    <row r="67" spans="1:122" s="23" customFormat="1" ht="13">
      <c r="A67" s="790">
        <v>1997</v>
      </c>
      <c r="B67" s="534">
        <v>8.2415508056002298E-2</v>
      </c>
      <c r="C67" s="118">
        <v>4.350689910252481E-2</v>
      </c>
      <c r="D67" s="118">
        <v>6.1192630445014592E-2</v>
      </c>
      <c r="E67" s="118">
        <v>9.1965802980946785E-3</v>
      </c>
      <c r="F67" s="118">
        <v>2.4936881192910574E-2</v>
      </c>
      <c r="G67" s="118">
        <v>9.7271522383693704E-3</v>
      </c>
      <c r="H67" s="119">
        <v>7.852464716065452E-2</v>
      </c>
      <c r="I67" s="107"/>
      <c r="J67" s="45"/>
      <c r="K67" s="790">
        <v>1997</v>
      </c>
      <c r="L67" s="111">
        <v>1.5375430828984062</v>
      </c>
      <c r="M67" s="111">
        <v>0.76648119633120515</v>
      </c>
      <c r="N67" s="111">
        <v>0.5464899257160063</v>
      </c>
      <c r="O67" s="111">
        <v>0.10717677925180344</v>
      </c>
      <c r="P67" s="111">
        <v>0.19668633984055045</v>
      </c>
      <c r="Q67" s="111">
        <v>0.10371662656296808</v>
      </c>
      <c r="R67" s="110">
        <v>0.5650838683715228</v>
      </c>
      <c r="S67" s="108"/>
      <c r="T67" s="108"/>
      <c r="U67" s="45"/>
      <c r="V67" s="790">
        <v>1997</v>
      </c>
      <c r="W67" s="532">
        <v>0</v>
      </c>
      <c r="X67" s="111">
        <v>5.9361371633610417E-2</v>
      </c>
      <c r="Y67" s="111">
        <v>0.19787123877870136</v>
      </c>
      <c r="Z67" s="111">
        <v>5.2765663674320368E-2</v>
      </c>
      <c r="AA67" s="111">
        <v>0.11652417394745751</v>
      </c>
      <c r="AB67" s="111">
        <v>9.8935619389350679E-2</v>
      </c>
      <c r="AC67" s="110">
        <v>0.43311815599337977</v>
      </c>
      <c r="AD67" s="168">
        <v>161.47907575908775</v>
      </c>
      <c r="AE67" s="27"/>
      <c r="AF67" s="27"/>
      <c r="AG67" s="27"/>
      <c r="AH67" s="27"/>
      <c r="AI67" s="1060">
        <v>1999</v>
      </c>
      <c r="AJ67" s="451">
        <v>0.40241087286231636</v>
      </c>
      <c r="AK67">
        <v>9.9111540581647617E-2</v>
      </c>
      <c r="AL67" s="27"/>
      <c r="AM67" s="27"/>
      <c r="AN67" s="27"/>
      <c r="AO67" s="27"/>
      <c r="AP67" s="27"/>
      <c r="AQ67" s="1060">
        <v>2014</v>
      </c>
      <c r="AR67" s="451">
        <v>5.1653284595220228E-2</v>
      </c>
      <c r="AS67">
        <v>2.5701727907515348E-2</v>
      </c>
      <c r="AT67" s="27"/>
      <c r="AU67" s="27"/>
      <c r="AV67" s="27"/>
      <c r="AW67" s="27"/>
      <c r="AX67" s="27"/>
      <c r="AY67" s="27"/>
      <c r="AZ67" s="27"/>
      <c r="BA67" s="27"/>
      <c r="BB67" s="27"/>
      <c r="BC67" s="27"/>
      <c r="BD67" s="27"/>
      <c r="BF67" s="1135">
        <v>59</v>
      </c>
      <c r="BG67" s="1102">
        <v>70469.144826695992</v>
      </c>
      <c r="BH67" s="1102">
        <v>78630.661037116442</v>
      </c>
      <c r="BI67" s="1102">
        <v>72503.891764057116</v>
      </c>
      <c r="BJ67" s="1102">
        <v>74725.531740008635</v>
      </c>
      <c r="BK67" s="1102">
        <v>97064.114747775777</v>
      </c>
      <c r="BL67" s="1102">
        <v>118824.45557554363</v>
      </c>
      <c r="BM67" s="1102">
        <v>89274.034314236676</v>
      </c>
      <c r="BN67" s="1102">
        <v>87557.238728507567</v>
      </c>
      <c r="BO67" s="1102">
        <v>118254.84999551903</v>
      </c>
      <c r="BP67" s="1102">
        <v>108251.85492923472</v>
      </c>
      <c r="BQ67" s="1102">
        <v>82153.101300640963</v>
      </c>
      <c r="BR67" s="1102">
        <v>70247.923816623777</v>
      </c>
      <c r="BS67" s="1102">
        <v>115925.40201167612</v>
      </c>
      <c r="BT67" s="1102">
        <v>39556.047630850473</v>
      </c>
      <c r="BU67" s="1102">
        <v>16858.537291928686</v>
      </c>
      <c r="BV67" s="1102">
        <v>20487.021560101311</v>
      </c>
      <c r="BW67" s="1102">
        <v>18764.746365688516</v>
      </c>
      <c r="BX67" s="1102">
        <v>22968.815538403695</v>
      </c>
      <c r="BY67" s="1102">
        <v>23149.186734131825</v>
      </c>
      <c r="BZ67" s="1102">
        <v>23704.085401689943</v>
      </c>
      <c r="CA67" s="1102">
        <v>14439.887268630848</v>
      </c>
      <c r="CB67" s="1102">
        <v>8888.9014747925248</v>
      </c>
      <c r="CC67" s="1102">
        <v>8955.6026285886946</v>
      </c>
      <c r="CD67" s="1102">
        <v>11143.447412459005</v>
      </c>
      <c r="CE67" s="1102">
        <v>19712.638786237989</v>
      </c>
      <c r="CF67" s="1102">
        <v>16517.049363220332</v>
      </c>
      <c r="CG67" s="1102">
        <v>12155.45077188036</v>
      </c>
      <c r="CH67" s="1102">
        <v>12947.363775073605</v>
      </c>
      <c r="CI67" s="1102">
        <v>17512.062654286408</v>
      </c>
      <c r="CJ67" s="1102">
        <v>21068.105886217796</v>
      </c>
      <c r="CK67" s="1102">
        <v>22002.313658926665</v>
      </c>
      <c r="CL67" s="1102">
        <v>16592.381672972417</v>
      </c>
      <c r="CM67" s="1102">
        <v>21406.886110119085</v>
      </c>
      <c r="CN67" s="1102">
        <v>18328.792015046267</v>
      </c>
      <c r="CO67" s="1102">
        <v>26461.230064519124</v>
      </c>
      <c r="CP67" s="1102">
        <v>19722.770920934887</v>
      </c>
      <c r="CQ67" s="1106">
        <f t="shared" si="9"/>
        <v>21740.63345068564</v>
      </c>
      <c r="CR67" s="23" t="s">
        <v>541</v>
      </c>
      <c r="CS67" s="485">
        <v>2001</v>
      </c>
      <c r="CT67" s="1125">
        <f t="shared" si="16"/>
        <v>3000</v>
      </c>
      <c r="CU67" s="1106">
        <f t="shared" ref="CU67:CX67" si="37">1.1023*CU27</f>
        <v>8635.0466299413238</v>
      </c>
      <c r="CV67" s="1106">
        <f t="shared" si="37"/>
        <v>8498.4635848298985</v>
      </c>
      <c r="CW67" s="1106">
        <f t="shared" si="37"/>
        <v>5918.3677339662927</v>
      </c>
      <c r="CX67" s="1106">
        <f t="shared" si="37"/>
        <v>12085.135685471418</v>
      </c>
      <c r="CY67" s="1106">
        <v>22000</v>
      </c>
      <c r="CZ67" s="27"/>
      <c r="DA67" s="27"/>
      <c r="DB67" s="27"/>
      <c r="DC67" s="27"/>
      <c r="DD67" s="27"/>
      <c r="DQ67"/>
      <c r="DR67"/>
    </row>
    <row r="68" spans="1:122" s="23" customFormat="1" ht="13">
      <c r="A68" s="790">
        <v>1998</v>
      </c>
      <c r="B68" s="534">
        <v>0.43992233689703902</v>
      </c>
      <c r="C68" s="118">
        <v>0.14155916781340369</v>
      </c>
      <c r="D68" s="118">
        <v>2.4500625198473711E-2</v>
      </c>
      <c r="E68" s="118">
        <v>1.3067000105852647E-2</v>
      </c>
      <c r="F68" s="118">
        <v>5.4445833774386027E-4</v>
      </c>
      <c r="G68" s="118">
        <v>5.4445833774386023E-3</v>
      </c>
      <c r="H68" s="119">
        <v>1.6333750132315806E-3</v>
      </c>
      <c r="I68" s="107"/>
      <c r="J68" s="45"/>
      <c r="K68" s="790">
        <v>1998</v>
      </c>
      <c r="L68" s="120">
        <v>2.5059665814709158</v>
      </c>
      <c r="M68" s="120">
        <v>2.0598218572876417</v>
      </c>
      <c r="N68" s="120">
        <v>0.75732359915116354</v>
      </c>
      <c r="O68" s="120">
        <v>0.51012098739416878</v>
      </c>
      <c r="P68" s="120">
        <v>0.12593626758455498</v>
      </c>
      <c r="Q68" s="120">
        <v>0.10925896055675562</v>
      </c>
      <c r="R68" s="119">
        <v>0.40227162750441836</v>
      </c>
      <c r="S68" s="108"/>
      <c r="T68" s="108"/>
      <c r="U68" s="45"/>
      <c r="V68" s="790">
        <v>1998</v>
      </c>
      <c r="W68" s="532">
        <v>0</v>
      </c>
      <c r="X68" s="111">
        <v>0.21050154290131776</v>
      </c>
      <c r="Y68" s="111">
        <v>0.34206500721464128</v>
      </c>
      <c r="Z68" s="111">
        <v>0.63676716727648608</v>
      </c>
      <c r="AA68" s="111">
        <v>6.8413001442928265E-2</v>
      </c>
      <c r="AB68" s="111">
        <v>0.25260185148158126</v>
      </c>
      <c r="AC68" s="110">
        <v>0.76306809301727663</v>
      </c>
      <c r="AD68" s="168">
        <v>376.57147263473979</v>
      </c>
      <c r="AE68" s="27"/>
      <c r="AF68" s="27"/>
      <c r="AG68" s="27"/>
      <c r="AH68" s="27"/>
      <c r="AI68" s="1060">
        <v>2000</v>
      </c>
      <c r="AJ68" s="451">
        <v>0.31444669590831653</v>
      </c>
      <c r="AK68">
        <v>0.13898592066944282</v>
      </c>
      <c r="AL68" s="27"/>
      <c r="AM68" s="27"/>
      <c r="AN68" s="27"/>
      <c r="AO68" s="27"/>
      <c r="AP68" s="27"/>
      <c r="AQ68" s="27"/>
      <c r="AR68" s="27"/>
      <c r="AS68" s="27"/>
      <c r="AT68" s="27"/>
      <c r="AU68" s="27"/>
      <c r="AV68" s="27"/>
      <c r="AW68" s="27"/>
      <c r="AX68" s="27"/>
      <c r="AY68" s="27"/>
      <c r="AZ68" s="27"/>
      <c r="BA68" s="27"/>
      <c r="BB68" s="27"/>
      <c r="BC68" s="27"/>
      <c r="BD68" s="27"/>
      <c r="BF68" s="1135">
        <v>60</v>
      </c>
      <c r="BG68" s="1102">
        <v>51804.955463573271</v>
      </c>
      <c r="BH68" s="1102">
        <v>57493.423868467282</v>
      </c>
      <c r="BI68" s="1102">
        <v>52873.352859580686</v>
      </c>
      <c r="BJ68" s="1102">
        <v>56911.584060837777</v>
      </c>
      <c r="BK68" s="1102">
        <v>82986.453447482199</v>
      </c>
      <c r="BL68" s="1102">
        <v>111810.10360432367</v>
      </c>
      <c r="BM68" s="1102">
        <v>100070.97827869316</v>
      </c>
      <c r="BN68" s="1102">
        <v>102465.70829809755</v>
      </c>
      <c r="BO68" s="1102">
        <v>125756.60888233971</v>
      </c>
      <c r="BP68" s="1102">
        <v>116570.1301466937</v>
      </c>
      <c r="BQ68" s="1102">
        <v>85282.623897567668</v>
      </c>
      <c r="BR68" s="1102">
        <v>57482.079753468963</v>
      </c>
      <c r="BS68" s="1102">
        <v>53873.876758089216</v>
      </c>
      <c r="BT68" s="1102">
        <v>25650.380581681926</v>
      </c>
      <c r="BU68" s="1102">
        <v>14291.038741448596</v>
      </c>
      <c r="BV68" s="1102">
        <v>11551.451157360592</v>
      </c>
      <c r="BW68" s="1102">
        <v>20560.771087696718</v>
      </c>
      <c r="BX68" s="1102">
        <v>30947.936472990685</v>
      </c>
      <c r="BY68" s="1102">
        <v>24582.08954080386</v>
      </c>
      <c r="BZ68" s="1102">
        <v>17723.368299868253</v>
      </c>
      <c r="CA68" s="1102">
        <v>10650.668383358821</v>
      </c>
      <c r="CB68" s="1102">
        <v>5773.5951859488896</v>
      </c>
      <c r="CC68" s="1102">
        <v>11156.153681198266</v>
      </c>
      <c r="CD68" s="1102">
        <v>15145.228430498206</v>
      </c>
      <c r="CE68" s="1102">
        <v>23377.086733890039</v>
      </c>
      <c r="CF68" s="1102">
        <v>15467.913612470436</v>
      </c>
      <c r="CG68" s="1102">
        <v>10724.837016128642</v>
      </c>
      <c r="CH68" s="1102">
        <v>11824.595725003035</v>
      </c>
      <c r="CI68" s="1102">
        <v>17201.980014799003</v>
      </c>
      <c r="CJ68" s="1102">
        <v>18799.694260293665</v>
      </c>
      <c r="CK68" s="1102">
        <v>23380.668913445079</v>
      </c>
      <c r="CL68" s="1102">
        <v>18232.965685373973</v>
      </c>
      <c r="CM68" s="1102">
        <v>23710.04279180407</v>
      </c>
      <c r="CN68" s="1102">
        <v>19286.635999640599</v>
      </c>
      <c r="CO68" s="1102">
        <v>19737.729232092948</v>
      </c>
      <c r="CP68" s="1102">
        <v>19704.134379328745</v>
      </c>
      <c r="CQ68" s="1106">
        <f t="shared" si="9"/>
        <v>21720.090180093906</v>
      </c>
      <c r="CR68" s="23" t="s">
        <v>541</v>
      </c>
      <c r="CS68" s="485">
        <v>2002</v>
      </c>
      <c r="CT68" s="1125">
        <f t="shared" si="16"/>
        <v>3000</v>
      </c>
      <c r="CU68" s="1106">
        <f t="shared" ref="CU68:CX68" si="38">1.1023*CU28</f>
        <v>10823.573748982953</v>
      </c>
      <c r="CV68" s="1106">
        <f t="shared" si="38"/>
        <v>10663.304002833707</v>
      </c>
      <c r="CW68" s="1106">
        <f t="shared" si="38"/>
        <v>7445.5713988378347</v>
      </c>
      <c r="CX68" s="1106">
        <f t="shared" si="38"/>
        <v>15193.99632185341</v>
      </c>
      <c r="CY68" s="1106">
        <v>22000</v>
      </c>
      <c r="CZ68" s="27"/>
      <c r="DA68" s="27"/>
      <c r="DB68" s="27"/>
      <c r="DC68" s="27"/>
      <c r="DD68" s="27"/>
      <c r="DQ68"/>
      <c r="DR68"/>
    </row>
    <row r="69" spans="1:122" s="23" customFormat="1" ht="13">
      <c r="A69" s="790">
        <v>1999</v>
      </c>
      <c r="B69" s="534">
        <v>1.7263213334288978E-2</v>
      </c>
      <c r="C69" s="118">
        <v>0.16334661707974948</v>
      </c>
      <c r="D69" s="118">
        <v>0.14922216980624031</v>
      </c>
      <c r="E69" s="118">
        <v>4.0019267274942628E-2</v>
      </c>
      <c r="F69" s="118">
        <v>4.3158033335722448E-2</v>
      </c>
      <c r="G69" s="118">
        <v>4.8389310103688797E-3</v>
      </c>
      <c r="H69" s="119">
        <v>5.2312767679663563E-3</v>
      </c>
      <c r="I69" s="107"/>
      <c r="J69" s="45"/>
      <c r="K69" s="790">
        <v>1999</v>
      </c>
      <c r="L69" s="116">
        <v>0</v>
      </c>
      <c r="M69" s="116">
        <v>0</v>
      </c>
      <c r="N69" s="116">
        <v>0</v>
      </c>
      <c r="O69" s="116">
        <v>0</v>
      </c>
      <c r="P69" s="116">
        <v>0</v>
      </c>
      <c r="Q69" s="116">
        <v>0</v>
      </c>
      <c r="R69" s="67">
        <v>0</v>
      </c>
      <c r="S69" s="108"/>
      <c r="T69" s="108"/>
      <c r="U69" s="45"/>
      <c r="V69" s="790">
        <v>1999</v>
      </c>
      <c r="W69" s="536">
        <v>0</v>
      </c>
      <c r="X69" s="116">
        <v>0</v>
      </c>
      <c r="Y69" s="116">
        <v>0</v>
      </c>
      <c r="Z69" s="116">
        <v>0</v>
      </c>
      <c r="AA69" s="116">
        <v>0</v>
      </c>
      <c r="AB69" s="116">
        <v>0</v>
      </c>
      <c r="AC69" s="67">
        <v>0</v>
      </c>
      <c r="AD69" s="121">
        <v>0</v>
      </c>
      <c r="AE69" s="27"/>
      <c r="AF69" s="27"/>
      <c r="AG69" s="27"/>
      <c r="AH69" s="27"/>
      <c r="AI69" s="1060">
        <v>2001</v>
      </c>
      <c r="AJ69" s="451">
        <v>-0.1025534004215567</v>
      </c>
      <c r="AK69">
        <v>-8.6727041654584447E-2</v>
      </c>
      <c r="AL69" s="27"/>
      <c r="AM69" s="27"/>
      <c r="AN69" s="27"/>
      <c r="AO69" s="27"/>
      <c r="AP69" s="27"/>
      <c r="AQ69" s="27"/>
      <c r="AR69" s="27"/>
      <c r="AS69" s="27"/>
      <c r="AT69" s="27"/>
      <c r="AU69" s="27"/>
      <c r="AV69" s="27"/>
      <c r="AW69" s="27"/>
      <c r="AX69" s="27"/>
      <c r="AY69" s="27"/>
      <c r="AZ69" s="27"/>
      <c r="BA69" s="27"/>
      <c r="BB69" s="27"/>
      <c r="BC69" s="27"/>
      <c r="BD69" s="27"/>
      <c r="BF69" s="1135">
        <v>61</v>
      </c>
      <c r="BG69" s="1102">
        <v>51446.787500786071</v>
      </c>
      <c r="BH69" s="1102">
        <v>52466.238407913523</v>
      </c>
      <c r="BI69" s="1102">
        <v>47053.160715139529</v>
      </c>
      <c r="BJ69" s="1102">
        <v>61911.955024962197</v>
      </c>
      <c r="BK69" s="1102">
        <v>72852.734652545099</v>
      </c>
      <c r="BL69" s="1102">
        <v>88979.116275559252</v>
      </c>
      <c r="BM69" s="1102">
        <v>78671.632462965179</v>
      </c>
      <c r="BN69" s="1102">
        <v>92436.271029592564</v>
      </c>
      <c r="BO69" s="1102">
        <v>110612.61610615194</v>
      </c>
      <c r="BP69" s="1102">
        <v>101740.82744516342</v>
      </c>
      <c r="BQ69" s="1102">
        <v>78023.714442811703</v>
      </c>
      <c r="BR69" s="1102">
        <v>65581.389236404764</v>
      </c>
      <c r="BS69" s="1102">
        <v>65280.852909187852</v>
      </c>
      <c r="BT69" s="1102">
        <v>38200.092726865361</v>
      </c>
      <c r="BU69" s="1102">
        <v>20508.04774664616</v>
      </c>
      <c r="BV69" s="1102">
        <v>14604.085589323864</v>
      </c>
      <c r="BW69" s="1102">
        <v>15311.519012516997</v>
      </c>
      <c r="BX69" s="1102">
        <v>25675.433777750146</v>
      </c>
      <c r="BY69" s="1102">
        <v>22302.412203474621</v>
      </c>
      <c r="BZ69" s="1102">
        <v>17505.221858784869</v>
      </c>
      <c r="CA69" s="1102">
        <v>14177.66852417426</v>
      </c>
      <c r="CB69" s="1102">
        <v>9814.4323422540692</v>
      </c>
      <c r="CC69" s="1102">
        <v>13140.773605161106</v>
      </c>
      <c r="CD69" s="1102">
        <v>19089.536629528928</v>
      </c>
      <c r="CE69" s="1102">
        <v>23052.351053727569</v>
      </c>
      <c r="CF69" s="1102">
        <v>16242.85007673996</v>
      </c>
      <c r="CG69" s="1102">
        <v>13472.59077231351</v>
      </c>
      <c r="CH69" s="1102">
        <v>15661.712879572142</v>
      </c>
      <c r="CI69" s="1102">
        <v>20638.362442496218</v>
      </c>
      <c r="CJ69" s="1102">
        <v>21354.967810503153</v>
      </c>
      <c r="CK69" s="1102">
        <v>23159.012793682363</v>
      </c>
      <c r="CL69" s="1102">
        <v>21749.977497880674</v>
      </c>
      <c r="CM69" s="1102">
        <v>23677.492664729401</v>
      </c>
      <c r="CN69" s="1102">
        <v>21203.536435433231</v>
      </c>
      <c r="CO69" s="1102">
        <v>17649.99789894119</v>
      </c>
      <c r="CP69" s="1102">
        <v>22786.37185788932</v>
      </c>
      <c r="CQ69" s="1106">
        <f t="shared" si="9"/>
        <v>25117.675412817109</v>
      </c>
      <c r="CR69" s="23" t="s">
        <v>541</v>
      </c>
      <c r="CS69" s="485">
        <v>2003</v>
      </c>
      <c r="CT69" s="1125">
        <f t="shared" si="16"/>
        <v>3000</v>
      </c>
      <c r="CU69" s="1106">
        <f t="shared" ref="CU69:CX69" si="39">1.1023*CU29</f>
        <v>14561.696641320957</v>
      </c>
      <c r="CV69" s="1106">
        <f t="shared" si="39"/>
        <v>14278.276606750118</v>
      </c>
      <c r="CW69" s="1106">
        <f t="shared" si="39"/>
        <v>9524.3176772764418</v>
      </c>
      <c r="CX69" s="1106">
        <f t="shared" si="39"/>
        <v>21153.659218336317</v>
      </c>
      <c r="CY69" s="1106">
        <v>22000</v>
      </c>
      <c r="CZ69" s="27"/>
      <c r="DA69" s="27"/>
      <c r="DB69" s="27"/>
      <c r="DC69" s="27"/>
      <c r="DD69" s="27"/>
      <c r="DQ69"/>
      <c r="DR69"/>
    </row>
    <row r="70" spans="1:122" s="23" customFormat="1" ht="13">
      <c r="A70" s="790">
        <v>2000</v>
      </c>
      <c r="B70" s="533">
        <v>0</v>
      </c>
      <c r="C70" s="114">
        <v>0</v>
      </c>
      <c r="D70" s="114">
        <v>0</v>
      </c>
      <c r="E70" s="114">
        <v>0</v>
      </c>
      <c r="F70" s="114">
        <v>0</v>
      </c>
      <c r="G70" s="114">
        <v>0</v>
      </c>
      <c r="H70" s="115">
        <v>0</v>
      </c>
      <c r="I70" s="107"/>
      <c r="J70" s="535"/>
      <c r="K70" s="790">
        <v>2000</v>
      </c>
      <c r="L70" s="116">
        <v>0</v>
      </c>
      <c r="M70" s="116">
        <v>0</v>
      </c>
      <c r="N70" s="116">
        <v>0</v>
      </c>
      <c r="O70" s="116">
        <v>0</v>
      </c>
      <c r="P70" s="116">
        <v>0</v>
      </c>
      <c r="Q70" s="116">
        <v>0</v>
      </c>
      <c r="R70" s="67">
        <v>0</v>
      </c>
      <c r="S70" s="108"/>
      <c r="T70" s="108"/>
      <c r="U70" s="45"/>
      <c r="V70" s="790">
        <v>2000</v>
      </c>
      <c r="W70" s="536">
        <v>0</v>
      </c>
      <c r="X70" s="116">
        <v>0</v>
      </c>
      <c r="Y70" s="116">
        <v>0</v>
      </c>
      <c r="Z70" s="116">
        <v>0</v>
      </c>
      <c r="AA70" s="116">
        <v>0</v>
      </c>
      <c r="AB70" s="116">
        <v>0</v>
      </c>
      <c r="AC70" s="67">
        <v>0</v>
      </c>
      <c r="AD70" s="121">
        <v>0</v>
      </c>
      <c r="AI70" s="1060">
        <v>2002</v>
      </c>
      <c r="AJ70" s="109">
        <v>0.1465925561217265</v>
      </c>
      <c r="AK70">
        <v>0.13898592066944282</v>
      </c>
      <c r="BF70" s="1135">
        <v>62</v>
      </c>
      <c r="BG70" s="1102">
        <v>64565.657823435242</v>
      </c>
      <c r="BH70" s="1102">
        <v>64975.552293648936</v>
      </c>
      <c r="BI70" s="1102">
        <v>56855.201484041208</v>
      </c>
      <c r="BJ70" s="1102">
        <v>60192.400618377214</v>
      </c>
      <c r="BK70" s="1102">
        <v>73920.680493813416</v>
      </c>
      <c r="BL70" s="1102">
        <v>98876.489952939883</v>
      </c>
      <c r="BM70" s="1102">
        <v>94838.900938605249</v>
      </c>
      <c r="BN70" s="1102">
        <v>115900.51554975692</v>
      </c>
      <c r="BO70" s="1102">
        <v>150223.14968567141</v>
      </c>
      <c r="BP70" s="1102">
        <v>138919.93696332944</v>
      </c>
      <c r="BQ70" s="1102">
        <v>110001.03464834795</v>
      </c>
      <c r="BR70" s="1102">
        <v>90128.850542842527</v>
      </c>
      <c r="BS70" s="1102">
        <v>82686.769857174673</v>
      </c>
      <c r="BT70" s="1102">
        <v>35318.74386791102</v>
      </c>
      <c r="BU70" s="1102">
        <v>13517.659978365824</v>
      </c>
      <c r="BV70" s="1102">
        <v>14240.396207802136</v>
      </c>
      <c r="BW70" s="1102">
        <v>28871.372973157686</v>
      </c>
      <c r="BX70" s="1102">
        <v>25670.862873591432</v>
      </c>
      <c r="BY70" s="1102">
        <v>26388.123990155131</v>
      </c>
      <c r="BZ70" s="1102">
        <v>15280.158627118795</v>
      </c>
      <c r="CA70" s="1102">
        <v>14659.223624263806</v>
      </c>
      <c r="CB70" s="1102">
        <v>8075.5864538246815</v>
      </c>
      <c r="CC70" s="1102">
        <v>9948.6796668647366</v>
      </c>
      <c r="CD70" s="1102">
        <v>10784.475586647861</v>
      </c>
      <c r="CE70" s="1102">
        <v>21384.939289840422</v>
      </c>
      <c r="CF70" s="1102">
        <v>15187.65804244201</v>
      </c>
      <c r="CG70" s="1102">
        <v>12215.560671715042</v>
      </c>
      <c r="CH70" s="1102">
        <v>14640.992225170397</v>
      </c>
      <c r="CI70" s="1102">
        <v>17764.400666145222</v>
      </c>
      <c r="CJ70" s="1102">
        <v>21547.644066912468</v>
      </c>
      <c r="CK70" s="1102">
        <v>22614.229001408297</v>
      </c>
      <c r="CL70" s="1102">
        <v>20131.310569080259</v>
      </c>
      <c r="CM70" s="1102">
        <v>26267.305003468311</v>
      </c>
      <c r="CN70" s="1102">
        <v>20762.928130319098</v>
      </c>
      <c r="CO70" s="1102">
        <v>25093.403257436956</v>
      </c>
      <c r="CP70" s="1102">
        <v>22751.11549857261</v>
      </c>
      <c r="CQ70" s="1106">
        <f t="shared" si="9"/>
        <v>25078.811929192874</v>
      </c>
      <c r="CR70" s="23" t="s">
        <v>541</v>
      </c>
      <c r="CS70" s="485">
        <v>2004</v>
      </c>
      <c r="CT70" s="1125">
        <f t="shared" si="16"/>
        <v>3000</v>
      </c>
      <c r="CU70" s="1106">
        <f t="shared" ref="CU70:CX70" si="40">1.1023*CU30</f>
        <v>22647.24246358078</v>
      </c>
      <c r="CV70" s="1106">
        <f t="shared" si="40"/>
        <v>22211.265031718125</v>
      </c>
      <c r="CW70" s="1106">
        <f t="shared" si="40"/>
        <v>15828.297183758663</v>
      </c>
      <c r="CX70" s="1106">
        <f t="shared" si="40"/>
        <v>31932.827664557808</v>
      </c>
      <c r="CY70" s="1106">
        <v>22000</v>
      </c>
      <c r="DQ70"/>
      <c r="DR70"/>
    </row>
    <row r="71" spans="1:122" s="23" customFormat="1" ht="13">
      <c r="A71" s="790">
        <v>2001</v>
      </c>
      <c r="B71" s="533">
        <v>0</v>
      </c>
      <c r="C71" s="114">
        <v>0</v>
      </c>
      <c r="D71" s="114">
        <v>0</v>
      </c>
      <c r="E71" s="114">
        <v>0</v>
      </c>
      <c r="F71" s="114">
        <v>0</v>
      </c>
      <c r="G71" s="114">
        <v>0</v>
      </c>
      <c r="H71" s="115">
        <v>0</v>
      </c>
      <c r="I71" s="122"/>
      <c r="J71" s="45"/>
      <c r="K71" s="790">
        <v>2001</v>
      </c>
      <c r="L71" s="116">
        <v>0</v>
      </c>
      <c r="M71" s="116">
        <v>0</v>
      </c>
      <c r="N71" s="116">
        <v>0</v>
      </c>
      <c r="O71" s="116">
        <v>0</v>
      </c>
      <c r="P71" s="116">
        <v>0</v>
      </c>
      <c r="Q71" s="116">
        <v>0</v>
      </c>
      <c r="R71" s="67">
        <v>0</v>
      </c>
      <c r="S71" s="108"/>
      <c r="T71" s="108"/>
      <c r="U71" s="45"/>
      <c r="V71" s="790">
        <v>2001</v>
      </c>
      <c r="W71" s="536">
        <v>0</v>
      </c>
      <c r="X71" s="116">
        <v>0</v>
      </c>
      <c r="Y71" s="116">
        <v>0</v>
      </c>
      <c r="Z71" s="116">
        <v>0</v>
      </c>
      <c r="AA71" s="116">
        <v>0</v>
      </c>
      <c r="AB71" s="116">
        <v>0</v>
      </c>
      <c r="AC71" s="67">
        <v>0</v>
      </c>
      <c r="AD71" s="121">
        <v>0</v>
      </c>
      <c r="AI71" s="1060">
        <v>2003</v>
      </c>
      <c r="AJ71" s="109">
        <v>-7.1850119496079223E-2</v>
      </c>
      <c r="AK71">
        <v>-0.58961146713252699</v>
      </c>
      <c r="BF71" s="1135">
        <v>63</v>
      </c>
      <c r="BG71" s="1102">
        <v>66531.231666035499</v>
      </c>
      <c r="BH71" s="1102">
        <v>75456.956535967809</v>
      </c>
      <c r="BI71" s="1102">
        <v>69767.724320452704</v>
      </c>
      <c r="BJ71" s="1102">
        <v>78650.099391929165</v>
      </c>
      <c r="BK71" s="1102">
        <v>85262.870731355681</v>
      </c>
      <c r="BL71" s="1102">
        <v>108882.77971689586</v>
      </c>
      <c r="BM71" s="1102">
        <v>97512.13835316003</v>
      </c>
      <c r="BN71" s="1102">
        <v>109858.03915409955</v>
      </c>
      <c r="BO71" s="1102">
        <v>135960.92219286607</v>
      </c>
      <c r="BP71" s="1102">
        <v>125872.41878724059</v>
      </c>
      <c r="BQ71" s="1102">
        <v>104211.84486999622</v>
      </c>
      <c r="BR71" s="1102">
        <v>84223.957972541917</v>
      </c>
      <c r="BS71" s="1102">
        <v>85190.374182279673</v>
      </c>
      <c r="BT71" s="1102">
        <v>39601.298102330788</v>
      </c>
      <c r="BU71" s="1102">
        <v>17491.631976883455</v>
      </c>
      <c r="BV71" s="1102">
        <v>13675.522755307757</v>
      </c>
      <c r="BW71" s="1102">
        <v>22792.696149830907</v>
      </c>
      <c r="BX71" s="1102">
        <v>29871.543043880065</v>
      </c>
      <c r="BY71" s="1102">
        <v>31939.161924895398</v>
      </c>
      <c r="BZ71" s="1102">
        <v>27246.494145063123</v>
      </c>
      <c r="CA71" s="1102">
        <v>18954.45794751004</v>
      </c>
      <c r="CB71" s="1102">
        <v>13027.801430849642</v>
      </c>
      <c r="CC71" s="1102">
        <v>11677.575488852483</v>
      </c>
      <c r="CD71" s="1102">
        <v>14923.210931382617</v>
      </c>
      <c r="CE71" s="1102">
        <v>25326.684971293442</v>
      </c>
      <c r="CF71" s="1102">
        <v>18268.929067167574</v>
      </c>
      <c r="CG71" s="1102">
        <v>13919.861650758361</v>
      </c>
      <c r="CH71" s="1102">
        <v>16260.971117495312</v>
      </c>
      <c r="CI71" s="1102">
        <v>23839.40661435145</v>
      </c>
      <c r="CJ71" s="1102">
        <v>27306.726479567125</v>
      </c>
      <c r="CK71" s="1102">
        <v>30045.618774145867</v>
      </c>
      <c r="CL71" s="1102">
        <v>24159.521038246716</v>
      </c>
      <c r="CM71" s="1102">
        <v>30532.341916038517</v>
      </c>
      <c r="CN71" s="1102">
        <v>28583.463373240327</v>
      </c>
      <c r="CO71" s="1102">
        <v>28595.773524725744</v>
      </c>
      <c r="CP71" s="1102">
        <v>31663.76358796046</v>
      </c>
      <c r="CQ71" s="1106">
        <f t="shared" si="9"/>
        <v>34903.324720174991</v>
      </c>
      <c r="CR71" s="23" t="s">
        <v>541</v>
      </c>
      <c r="CS71" s="485">
        <v>2005</v>
      </c>
      <c r="CT71" s="1125">
        <f t="shared" si="16"/>
        <v>3000</v>
      </c>
      <c r="CU71" s="1106">
        <f t="shared" ref="CU71:CX71" si="41">1.1023*CU31</f>
        <v>16861.285875747675</v>
      </c>
      <c r="CV71" s="1106">
        <f t="shared" si="41"/>
        <v>16611.216426888401</v>
      </c>
      <c r="CW71" s="1106">
        <f t="shared" si="41"/>
        <v>11978.188594692545</v>
      </c>
      <c r="CX71" s="1106">
        <f t="shared" si="41"/>
        <v>23152.749529036693</v>
      </c>
      <c r="CY71" s="1106">
        <v>22000</v>
      </c>
      <c r="DQ71"/>
      <c r="DR71"/>
    </row>
    <row r="72" spans="1:122" s="23" customFormat="1" ht="13">
      <c r="A72" s="790">
        <v>2002</v>
      </c>
      <c r="B72" s="533">
        <v>0</v>
      </c>
      <c r="C72" s="114">
        <v>0</v>
      </c>
      <c r="D72" s="114">
        <v>0</v>
      </c>
      <c r="E72" s="114">
        <v>0</v>
      </c>
      <c r="F72" s="114">
        <v>0</v>
      </c>
      <c r="G72" s="114">
        <v>0</v>
      </c>
      <c r="H72" s="115">
        <v>0</v>
      </c>
      <c r="I72" s="107"/>
      <c r="J72" s="45"/>
      <c r="K72" s="790">
        <v>2002</v>
      </c>
      <c r="L72" s="116">
        <v>0</v>
      </c>
      <c r="M72" s="116">
        <v>0</v>
      </c>
      <c r="N72" s="116">
        <v>0</v>
      </c>
      <c r="O72" s="116">
        <v>0</v>
      </c>
      <c r="P72" s="116">
        <v>0</v>
      </c>
      <c r="Q72" s="116">
        <v>0</v>
      </c>
      <c r="R72" s="67">
        <v>0</v>
      </c>
      <c r="S72" s="107"/>
      <c r="T72" s="108"/>
      <c r="U72" s="45"/>
      <c r="V72" s="790">
        <v>2002</v>
      </c>
      <c r="W72" s="536">
        <v>0</v>
      </c>
      <c r="X72" s="116">
        <v>0</v>
      </c>
      <c r="Y72" s="116">
        <v>0</v>
      </c>
      <c r="Z72" s="116">
        <v>0</v>
      </c>
      <c r="AA72" s="116">
        <v>0</v>
      </c>
      <c r="AB72" s="116">
        <v>0</v>
      </c>
      <c r="AC72" s="67">
        <v>0</v>
      </c>
      <c r="AD72" s="121">
        <v>0</v>
      </c>
      <c r="AI72" s="1060">
        <v>2004</v>
      </c>
      <c r="AJ72" s="109">
        <v>1.1005052435969276E-2</v>
      </c>
      <c r="AK72">
        <v>0.13898592066944282</v>
      </c>
      <c r="BF72" s="1135">
        <v>64</v>
      </c>
      <c r="BG72" s="1102">
        <v>53586.553998654061</v>
      </c>
      <c r="BH72" s="1102">
        <v>69890.753724920549</v>
      </c>
      <c r="BI72" s="1102">
        <v>67603.563553814412</v>
      </c>
      <c r="BJ72" s="1102">
        <v>70153.973328451291</v>
      </c>
      <c r="BK72" s="1102">
        <v>80257.448892416738</v>
      </c>
      <c r="BL72" s="1102">
        <v>108884.05745632571</v>
      </c>
      <c r="BM72" s="1102">
        <v>94138.078356966231</v>
      </c>
      <c r="BN72" s="1102">
        <v>95785.117046077765</v>
      </c>
      <c r="BO72" s="1102">
        <v>115411.89767743583</v>
      </c>
      <c r="BP72" s="1102">
        <v>131663.35481719964</v>
      </c>
      <c r="BQ72" s="1102">
        <v>98661.596567038781</v>
      </c>
      <c r="BR72" s="1102">
        <v>72717.345333587742</v>
      </c>
      <c r="BS72" s="1102">
        <v>75568.423508384498</v>
      </c>
      <c r="BT72" s="1102">
        <v>30830.466911850042</v>
      </c>
      <c r="BU72" s="1102">
        <v>14852.009211263043</v>
      </c>
      <c r="BV72" s="1102">
        <v>14799.477222771657</v>
      </c>
      <c r="BW72" s="1102">
        <v>18487.402650425065</v>
      </c>
      <c r="BX72" s="1102">
        <v>28834.428361604096</v>
      </c>
      <c r="BY72" s="1102">
        <v>25510.287185595611</v>
      </c>
      <c r="BZ72" s="1102">
        <v>21085.335754276744</v>
      </c>
      <c r="CA72" s="1102">
        <v>13921.221511249287</v>
      </c>
      <c r="CB72" s="1102">
        <v>7869.0923296002684</v>
      </c>
      <c r="CC72" s="1102">
        <v>11561.62311209309</v>
      </c>
      <c r="CD72" s="1102">
        <v>12045.963576530794</v>
      </c>
      <c r="CE72" s="1102">
        <v>21957.150428169574</v>
      </c>
      <c r="CF72" s="1102">
        <v>16385.195677251388</v>
      </c>
      <c r="CG72" s="1102">
        <v>12639.790989414007</v>
      </c>
      <c r="CH72" s="1102">
        <v>13283.573948358238</v>
      </c>
      <c r="CI72" s="1102">
        <v>16734.529449499765</v>
      </c>
      <c r="CJ72" s="1102">
        <v>17064.43732056495</v>
      </c>
      <c r="CK72" s="1102">
        <v>21569.688416815323</v>
      </c>
      <c r="CL72" s="1102">
        <v>17556.149557518798</v>
      </c>
      <c r="CM72" s="1102">
        <v>20756.440770183239</v>
      </c>
      <c r="CN72" s="1102">
        <v>19120.992917889849</v>
      </c>
      <c r="CO72" s="1102">
        <v>21333.981541413374</v>
      </c>
      <c r="CP72" s="1102">
        <v>21104.59851205962</v>
      </c>
      <c r="CQ72" s="1106">
        <f t="shared" si="9"/>
        <v>23263.83763285249</v>
      </c>
      <c r="CR72" s="23" t="s">
        <v>541</v>
      </c>
      <c r="CS72" s="485">
        <v>2006</v>
      </c>
      <c r="CT72" s="1125">
        <f t="shared" si="16"/>
        <v>3000</v>
      </c>
      <c r="CU72" s="1106">
        <f t="shared" ref="CU72:CX72" si="42">1.1023*CU32</f>
        <v>13197.705339531203</v>
      </c>
      <c r="CV72" s="1106">
        <f t="shared" si="42"/>
        <v>13058.125312571818</v>
      </c>
      <c r="CW72" s="1106">
        <f t="shared" si="42"/>
        <v>9279.9665817539826</v>
      </c>
      <c r="CX72" s="1106">
        <f t="shared" si="42"/>
        <v>18282.216204211738</v>
      </c>
      <c r="CY72" s="1106">
        <v>22000</v>
      </c>
      <c r="DQ72"/>
      <c r="DR72"/>
    </row>
    <row r="73" spans="1:122" s="23" customFormat="1" ht="13">
      <c r="A73" s="790">
        <v>2003</v>
      </c>
      <c r="B73" s="533">
        <v>0</v>
      </c>
      <c r="C73" s="114">
        <v>0</v>
      </c>
      <c r="D73" s="114">
        <v>0</v>
      </c>
      <c r="E73" s="114">
        <v>0</v>
      </c>
      <c r="F73" s="114">
        <v>0</v>
      </c>
      <c r="G73" s="114">
        <v>0</v>
      </c>
      <c r="H73" s="115">
        <v>0</v>
      </c>
      <c r="I73" s="25"/>
      <c r="J73" s="124"/>
      <c r="K73" s="790">
        <v>2003</v>
      </c>
      <c r="L73" s="116">
        <v>0</v>
      </c>
      <c r="M73" s="116">
        <v>0</v>
      </c>
      <c r="N73" s="116">
        <v>0</v>
      </c>
      <c r="O73" s="116">
        <v>0</v>
      </c>
      <c r="P73" s="116">
        <v>0</v>
      </c>
      <c r="Q73" s="116">
        <v>0</v>
      </c>
      <c r="R73" s="67">
        <v>0</v>
      </c>
      <c r="S73" s="107"/>
      <c r="U73" s="124"/>
      <c r="V73" s="790">
        <v>2003</v>
      </c>
      <c r="W73" s="536">
        <v>0</v>
      </c>
      <c r="X73" s="116">
        <v>0</v>
      </c>
      <c r="Y73" s="116">
        <v>0</v>
      </c>
      <c r="Z73" s="116">
        <v>0</v>
      </c>
      <c r="AA73" s="116">
        <v>0</v>
      </c>
      <c r="AB73" s="116">
        <v>0</v>
      </c>
      <c r="AC73" s="67">
        <v>0</v>
      </c>
      <c r="AD73" s="121">
        <v>0</v>
      </c>
      <c r="AI73" s="1060">
        <v>2005</v>
      </c>
      <c r="AJ73" s="109">
        <v>0.19592050840915531</v>
      </c>
      <c r="AK73">
        <v>8.3912744096545033E-2</v>
      </c>
      <c r="BF73" s="1135">
        <v>65</v>
      </c>
      <c r="BG73" s="1102">
        <v>82765.124463964225</v>
      </c>
      <c r="BH73" s="1102">
        <v>86168.105633048704</v>
      </c>
      <c r="BI73" s="1102">
        <v>80845.048097695078</v>
      </c>
      <c r="BJ73" s="1102">
        <v>96645.694385902592</v>
      </c>
      <c r="BK73" s="1102">
        <v>105438.84799543017</v>
      </c>
      <c r="BL73" s="1102">
        <v>122421.13229772683</v>
      </c>
      <c r="BM73" s="1102">
        <v>105342.16373041371</v>
      </c>
      <c r="BN73" s="1102">
        <v>126883.73173079858</v>
      </c>
      <c r="BO73" s="1102">
        <v>140857.35133108433</v>
      </c>
      <c r="BP73" s="1102">
        <v>128289.14384906898</v>
      </c>
      <c r="BQ73" s="1102">
        <v>101463.88934953538</v>
      </c>
      <c r="BR73" s="1102">
        <v>95597.741220446973</v>
      </c>
      <c r="BS73" s="1102">
        <v>91869.847264642623</v>
      </c>
      <c r="BT73" s="1102">
        <v>38957.169064216199</v>
      </c>
      <c r="BU73" s="1102">
        <v>18983.095525891855</v>
      </c>
      <c r="BV73" s="1102">
        <v>19655.58674733507</v>
      </c>
      <c r="BW73" s="1102">
        <v>27143.993074251775</v>
      </c>
      <c r="BX73" s="1102">
        <v>28473.216597461003</v>
      </c>
      <c r="BY73" s="1102">
        <v>27613.34662335442</v>
      </c>
      <c r="BZ73" s="1102">
        <v>22808.360436127725</v>
      </c>
      <c r="CA73" s="1102">
        <v>15065.192039367377</v>
      </c>
      <c r="CB73" s="1102">
        <v>9269.9865790322456</v>
      </c>
      <c r="CC73" s="1102">
        <v>10214.618403770124</v>
      </c>
      <c r="CD73" s="1102">
        <v>17840.186912427642</v>
      </c>
      <c r="CE73" s="1102">
        <v>26613.683964013955</v>
      </c>
      <c r="CF73" s="1102">
        <v>21126.374155731886</v>
      </c>
      <c r="CG73" s="1102">
        <v>16455.388752782732</v>
      </c>
      <c r="CH73" s="1102">
        <v>18532.467459575495</v>
      </c>
      <c r="CI73" s="1102">
        <v>25654.218229849721</v>
      </c>
      <c r="CJ73" s="1102">
        <v>28097.227722857097</v>
      </c>
      <c r="CK73" s="1102">
        <v>27107.402920182878</v>
      </c>
      <c r="CL73" s="1102">
        <v>22804.810842445273</v>
      </c>
      <c r="CM73" s="1102">
        <v>23927.48330678435</v>
      </c>
      <c r="CN73" s="1102">
        <v>21526.933289924087</v>
      </c>
      <c r="CO73" s="1102">
        <v>25570.043545467735</v>
      </c>
      <c r="CP73" s="1102">
        <v>22754.633910021232</v>
      </c>
      <c r="CQ73" s="1106">
        <f t="shared" si="9"/>
        <v>25082.690313925923</v>
      </c>
      <c r="CR73" s="23" t="s">
        <v>541</v>
      </c>
      <c r="CS73" s="485">
        <v>2007</v>
      </c>
      <c r="CT73" s="1125">
        <f t="shared" si="16"/>
        <v>3000</v>
      </c>
      <c r="CU73" s="1106">
        <f t="shared" ref="CU73:CX73" si="43">1.1023*CU33</f>
        <v>15209.075958138128</v>
      </c>
      <c r="CV73" s="1106">
        <f t="shared" si="43"/>
        <v>14917.338587475002</v>
      </c>
      <c r="CW73" s="1106">
        <f t="shared" si="43"/>
        <v>10468.64926445417</v>
      </c>
      <c r="CX73" s="1106">
        <f t="shared" si="43"/>
        <v>21248.727726790701</v>
      </c>
      <c r="CY73" s="1106">
        <v>22000</v>
      </c>
      <c r="DQ73"/>
      <c r="DR73"/>
    </row>
    <row r="74" spans="1:122" s="23" customFormat="1" ht="13">
      <c r="A74" s="790">
        <v>2004</v>
      </c>
      <c r="B74" s="533">
        <v>0</v>
      </c>
      <c r="C74" s="114">
        <v>0</v>
      </c>
      <c r="D74" s="114">
        <v>0</v>
      </c>
      <c r="E74" s="114">
        <v>0</v>
      </c>
      <c r="F74" s="114">
        <v>0</v>
      </c>
      <c r="G74" s="114">
        <v>0</v>
      </c>
      <c r="H74" s="115">
        <v>0</v>
      </c>
      <c r="I74" s="25"/>
      <c r="J74" s="124"/>
      <c r="K74" s="790">
        <v>2004</v>
      </c>
      <c r="L74" s="116">
        <v>0</v>
      </c>
      <c r="M74" s="116">
        <v>0</v>
      </c>
      <c r="N74" s="116">
        <v>0</v>
      </c>
      <c r="O74" s="116">
        <v>0</v>
      </c>
      <c r="P74" s="116">
        <v>0</v>
      </c>
      <c r="Q74" s="116">
        <v>0</v>
      </c>
      <c r="R74" s="67">
        <v>0</v>
      </c>
      <c r="S74" s="107"/>
      <c r="U74" s="124"/>
      <c r="V74" s="790">
        <v>2004</v>
      </c>
      <c r="W74" s="536">
        <v>0</v>
      </c>
      <c r="X74" s="116">
        <v>0</v>
      </c>
      <c r="Y74" s="116">
        <v>0</v>
      </c>
      <c r="Z74" s="116">
        <v>0</v>
      </c>
      <c r="AA74" s="116">
        <v>0</v>
      </c>
      <c r="AB74" s="116">
        <v>0</v>
      </c>
      <c r="AC74" s="67">
        <v>0</v>
      </c>
      <c r="AD74" s="121">
        <v>0</v>
      </c>
      <c r="AI74" s="1060">
        <v>2006</v>
      </c>
      <c r="AJ74" s="109">
        <v>-5.7724121770865278E-2</v>
      </c>
      <c r="AK74">
        <v>-8.6727041654584447E-2</v>
      </c>
      <c r="BF74" s="1135">
        <v>66</v>
      </c>
      <c r="BG74" s="1102">
        <v>48536.04831253564</v>
      </c>
      <c r="BH74" s="1102">
        <v>62843.439391908032</v>
      </c>
      <c r="BI74" s="1102">
        <v>58732.065540953416</v>
      </c>
      <c r="BJ74" s="1102">
        <v>72996.38040379477</v>
      </c>
      <c r="BK74" s="1102">
        <v>103324.17222903849</v>
      </c>
      <c r="BL74" s="1102">
        <v>135347.59243472348</v>
      </c>
      <c r="BM74" s="1102">
        <v>119033.42764034038</v>
      </c>
      <c r="BN74" s="1102">
        <v>110188.27665103282</v>
      </c>
      <c r="BO74" s="1102">
        <v>148526.81905837698</v>
      </c>
      <c r="BP74" s="1102">
        <v>133626.65384313706</v>
      </c>
      <c r="BQ74" s="1102">
        <v>96358.050295261855</v>
      </c>
      <c r="BR74" s="1102">
        <v>64094.805254009196</v>
      </c>
      <c r="BS74" s="1102">
        <v>79985.777185710365</v>
      </c>
      <c r="BT74" s="1102">
        <v>25302.432253177678</v>
      </c>
      <c r="BU74" s="1102">
        <v>11033.534074199308</v>
      </c>
      <c r="BV74" s="1102">
        <v>15687.210088562468</v>
      </c>
      <c r="BW74" s="1102">
        <v>26140.461808173113</v>
      </c>
      <c r="BX74" s="1102">
        <v>27680.619800649525</v>
      </c>
      <c r="BY74" s="1102">
        <v>24328.044656637165</v>
      </c>
      <c r="BZ74" s="1102">
        <v>16167.001319412462</v>
      </c>
      <c r="CA74" s="1102">
        <v>11802.896794176168</v>
      </c>
      <c r="CB74" s="1102">
        <v>8893.5581445549524</v>
      </c>
      <c r="CC74" s="1102">
        <v>9264.5568291702912</v>
      </c>
      <c r="CD74" s="1102">
        <v>11470.075973413288</v>
      </c>
      <c r="CE74" s="1102">
        <v>18641.798762777536</v>
      </c>
      <c r="CF74" s="1102">
        <v>16937.277528272654</v>
      </c>
      <c r="CG74" s="1102">
        <v>13681.799474267018</v>
      </c>
      <c r="CH74" s="1102">
        <v>16585.658626262226</v>
      </c>
      <c r="CI74" s="1102">
        <v>19333.100639526314</v>
      </c>
      <c r="CJ74" s="1102">
        <v>23872.682977778109</v>
      </c>
      <c r="CK74" s="1102">
        <v>24743.151907937343</v>
      </c>
      <c r="CL74" s="1102">
        <v>22733.727119673946</v>
      </c>
      <c r="CM74" s="1102">
        <v>24668.305622833184</v>
      </c>
      <c r="CN74" s="1102">
        <v>21321.637197348588</v>
      </c>
      <c r="CO74" s="1102">
        <v>25201.979206340136</v>
      </c>
      <c r="CP74" s="1102">
        <v>23124.658594639888</v>
      </c>
      <c r="CQ74" s="1106">
        <f t="shared" ref="CQ74:CQ137" si="44">CP74*1.10231131</f>
        <v>25490.572708760254</v>
      </c>
      <c r="CR74" s="23" t="s">
        <v>541</v>
      </c>
      <c r="CS74" s="485">
        <v>2008</v>
      </c>
      <c r="CT74" s="1125">
        <f t="shared" si="16"/>
        <v>3000</v>
      </c>
      <c r="CU74" s="1106">
        <f t="shared" ref="CU74:CX74" si="45">1.1023*CU34</f>
        <v>20813.041229932114</v>
      </c>
      <c r="CV74" s="1106">
        <f t="shared" si="45"/>
        <v>20537.764857108941</v>
      </c>
      <c r="CW74" s="1106">
        <f t="shared" si="45"/>
        <v>14568.441388714871</v>
      </c>
      <c r="CX74" s="1106">
        <f t="shared" si="45"/>
        <v>28401.260295934342</v>
      </c>
      <c r="CY74" s="1106">
        <v>22000</v>
      </c>
      <c r="DQ74"/>
      <c r="DR74"/>
    </row>
    <row r="75" spans="1:122" s="23" customFormat="1" ht="13">
      <c r="A75" s="790">
        <v>2005</v>
      </c>
      <c r="B75" s="533">
        <v>0</v>
      </c>
      <c r="C75" s="114">
        <v>0</v>
      </c>
      <c r="D75" s="114">
        <v>0</v>
      </c>
      <c r="E75" s="114">
        <v>0</v>
      </c>
      <c r="F75" s="114">
        <v>0</v>
      </c>
      <c r="G75" s="114">
        <v>0</v>
      </c>
      <c r="H75" s="115">
        <v>0</v>
      </c>
      <c r="I75" s="25"/>
      <c r="J75" s="124"/>
      <c r="K75" s="790">
        <v>2005</v>
      </c>
      <c r="L75" s="116">
        <v>0</v>
      </c>
      <c r="M75" s="116">
        <v>0</v>
      </c>
      <c r="N75" s="116">
        <v>0</v>
      </c>
      <c r="O75" s="116">
        <v>0</v>
      </c>
      <c r="P75" s="116">
        <v>0</v>
      </c>
      <c r="Q75" s="116">
        <v>0</v>
      </c>
      <c r="R75" s="67">
        <v>0</v>
      </c>
      <c r="S75" s="107"/>
      <c r="U75" s="124"/>
      <c r="V75" s="790">
        <v>2005</v>
      </c>
      <c r="W75" s="536">
        <v>0</v>
      </c>
      <c r="X75" s="116">
        <v>0</v>
      </c>
      <c r="Y75" s="116">
        <v>0</v>
      </c>
      <c r="Z75" s="116">
        <v>0</v>
      </c>
      <c r="AA75" s="116">
        <v>0</v>
      </c>
      <c r="AB75" s="116">
        <v>0</v>
      </c>
      <c r="AC75" s="67">
        <v>0</v>
      </c>
      <c r="AD75" s="121">
        <v>0</v>
      </c>
      <c r="AI75" s="1060">
        <v>2007</v>
      </c>
      <c r="AJ75" s="109">
        <v>-0.32101076645858972</v>
      </c>
      <c r="AK75">
        <v>-0.4511068750241165</v>
      </c>
      <c r="BF75" s="1135">
        <v>67</v>
      </c>
      <c r="BG75" s="1102">
        <v>54069.482422491776</v>
      </c>
      <c r="BH75" s="1102">
        <v>55544.967882590849</v>
      </c>
      <c r="BI75" s="1102">
        <v>51696.288098495876</v>
      </c>
      <c r="BJ75" s="1102">
        <v>55381.980147962597</v>
      </c>
      <c r="BK75" s="1102">
        <v>61249.648132577648</v>
      </c>
      <c r="BL75" s="1102">
        <v>72340.185331657631</v>
      </c>
      <c r="BM75" s="1102">
        <v>63419.395427921132</v>
      </c>
      <c r="BN75" s="1102">
        <v>71230.098760324589</v>
      </c>
      <c r="BO75" s="1102">
        <v>102664.03675652372</v>
      </c>
      <c r="BP75" s="1102">
        <v>100472.92960577484</v>
      </c>
      <c r="BQ75" s="1102">
        <v>86377.561985626497</v>
      </c>
      <c r="BR75" s="1102">
        <v>74826.309991496993</v>
      </c>
      <c r="BS75" s="1102">
        <v>94041.115362727156</v>
      </c>
      <c r="BT75" s="1102">
        <v>35231.056015842303</v>
      </c>
      <c r="BU75" s="1102">
        <v>14398.852732160211</v>
      </c>
      <c r="BV75" s="1102">
        <v>14420.485380419123</v>
      </c>
      <c r="BW75" s="1102">
        <v>19858.019181310396</v>
      </c>
      <c r="BX75" s="1102">
        <v>26743.503703348884</v>
      </c>
      <c r="BY75" s="1102">
        <v>23292.521222870975</v>
      </c>
      <c r="BZ75" s="1102">
        <v>22672.414200144161</v>
      </c>
      <c r="CA75" s="1102">
        <v>14943.126940047736</v>
      </c>
      <c r="CB75" s="1102">
        <v>10699.029914605395</v>
      </c>
      <c r="CC75" s="1102">
        <v>10987.908670693882</v>
      </c>
      <c r="CD75" s="1102">
        <v>12948.280294949229</v>
      </c>
      <c r="CE75" s="1102">
        <v>22011.911629174363</v>
      </c>
      <c r="CF75" s="1102">
        <v>15806.943225714265</v>
      </c>
      <c r="CG75" s="1102">
        <v>12203.696791221133</v>
      </c>
      <c r="CH75" s="1102">
        <v>13938.612139703468</v>
      </c>
      <c r="CI75" s="1102">
        <v>20959.779020507223</v>
      </c>
      <c r="CJ75" s="1102">
        <v>23200.75198119515</v>
      </c>
      <c r="CK75" s="1102">
        <v>25176.067270764546</v>
      </c>
      <c r="CL75" s="1102">
        <v>19666.650892489579</v>
      </c>
      <c r="CM75" s="1102">
        <v>22311.931644709894</v>
      </c>
      <c r="CN75" s="1102">
        <v>19058.326608839201</v>
      </c>
      <c r="CO75" s="1102">
        <v>19068.828004504601</v>
      </c>
      <c r="CP75" s="1102">
        <v>20725.401393019245</v>
      </c>
      <c r="CQ75" s="1106">
        <f t="shared" si="44"/>
        <v>22845.844359814866</v>
      </c>
      <c r="CR75" s="23" t="s">
        <v>541</v>
      </c>
      <c r="CS75" s="485">
        <v>2009</v>
      </c>
      <c r="CT75" s="1125">
        <f t="shared" si="16"/>
        <v>3000</v>
      </c>
      <c r="CU75" s="1106">
        <f t="shared" ref="CU75:CX75" si="46">1.1023*CU35</f>
        <v>23441.936020807767</v>
      </c>
      <c r="CV75" s="1106">
        <f t="shared" si="46"/>
        <v>23148.816923500228</v>
      </c>
      <c r="CW75" s="1106">
        <f t="shared" si="46"/>
        <v>16708.05797530818</v>
      </c>
      <c r="CX75" s="1106">
        <f t="shared" si="46"/>
        <v>31955.970699565565</v>
      </c>
      <c r="CY75" s="1106">
        <v>22000</v>
      </c>
      <c r="DQ75"/>
      <c r="DR75"/>
    </row>
    <row r="76" spans="1:122" s="23" customFormat="1" ht="13">
      <c r="A76" s="790">
        <v>2006</v>
      </c>
      <c r="B76" s="533">
        <v>0</v>
      </c>
      <c r="C76" s="114">
        <v>0</v>
      </c>
      <c r="D76" s="114">
        <v>0</v>
      </c>
      <c r="E76" s="114">
        <v>0</v>
      </c>
      <c r="F76" s="114">
        <v>0</v>
      </c>
      <c r="G76" s="114">
        <v>0</v>
      </c>
      <c r="H76" s="115">
        <v>0</v>
      </c>
      <c r="I76" s="25"/>
      <c r="J76" s="124"/>
      <c r="K76" s="790">
        <v>2006</v>
      </c>
      <c r="L76" s="116">
        <v>0</v>
      </c>
      <c r="M76" s="116">
        <v>0</v>
      </c>
      <c r="N76" s="116">
        <v>0</v>
      </c>
      <c r="O76" s="116">
        <v>0</v>
      </c>
      <c r="P76" s="116">
        <v>0</v>
      </c>
      <c r="Q76" s="116">
        <v>0</v>
      </c>
      <c r="R76" s="67">
        <v>0</v>
      </c>
      <c r="S76" s="107"/>
      <c r="U76" s="124"/>
      <c r="V76" s="790">
        <v>2006</v>
      </c>
      <c r="W76" s="536">
        <v>0</v>
      </c>
      <c r="X76" s="116">
        <v>0</v>
      </c>
      <c r="Y76" s="116">
        <v>0</v>
      </c>
      <c r="Z76" s="116">
        <v>0</v>
      </c>
      <c r="AA76" s="116">
        <v>0</v>
      </c>
      <c r="AB76" s="116">
        <v>0</v>
      </c>
      <c r="AC76" s="67">
        <v>0</v>
      </c>
      <c r="AD76" s="121">
        <v>0</v>
      </c>
      <c r="AI76" s="1060">
        <v>2008</v>
      </c>
      <c r="AJ76" s="109">
        <v>-0.1547836099439639</v>
      </c>
      <c r="AK76">
        <v>8.3912744096545033E-2</v>
      </c>
      <c r="BF76" s="1135">
        <v>68</v>
      </c>
      <c r="BG76" s="1102">
        <v>78944.54123085727</v>
      </c>
      <c r="BH76" s="1102">
        <v>77580.425484945474</v>
      </c>
      <c r="BI76" s="1102">
        <v>70535.979196567641</v>
      </c>
      <c r="BJ76" s="1102">
        <v>86410.60884705135</v>
      </c>
      <c r="BK76" s="1102">
        <v>107004.04137109754</v>
      </c>
      <c r="BL76" s="1102">
        <v>133503.43451719973</v>
      </c>
      <c r="BM76" s="1102">
        <v>108405.47691880213</v>
      </c>
      <c r="BN76" s="1102">
        <v>108966.84228463388</v>
      </c>
      <c r="BO76" s="1102">
        <v>159137.8420589281</v>
      </c>
      <c r="BP76" s="1102">
        <v>144129.59185573042</v>
      </c>
      <c r="BQ76" s="1102">
        <v>108676.94304580617</v>
      </c>
      <c r="BR76" s="1102">
        <v>80114.052764867985</v>
      </c>
      <c r="BS76" s="1102">
        <v>95453.246482463626</v>
      </c>
      <c r="BT76" s="1102">
        <v>59355.43844511787</v>
      </c>
      <c r="BU76" s="1102">
        <v>27832.221925903756</v>
      </c>
      <c r="BV76" s="1102">
        <v>19423.308061646258</v>
      </c>
      <c r="BW76" s="1102">
        <v>15235.751394139756</v>
      </c>
      <c r="BX76" s="1102">
        <v>26432.887437065358</v>
      </c>
      <c r="BY76" s="1102">
        <v>29456.742092350065</v>
      </c>
      <c r="BZ76" s="1102">
        <v>25418.804243031467</v>
      </c>
      <c r="CA76" s="1102">
        <v>15783.796627530151</v>
      </c>
      <c r="CB76" s="1102">
        <v>8756.2834602183593</v>
      </c>
      <c r="CC76" s="1102">
        <v>11203.555270571427</v>
      </c>
      <c r="CD76" s="1102">
        <v>17595.309028986783</v>
      </c>
      <c r="CE76" s="1102">
        <v>24697.291488140665</v>
      </c>
      <c r="CF76" s="1102">
        <v>16554.733283724407</v>
      </c>
      <c r="CG76" s="1102">
        <v>13858.835670231738</v>
      </c>
      <c r="CH76" s="1102">
        <v>17112.401717660363</v>
      </c>
      <c r="CI76" s="1102">
        <v>25369.79465524132</v>
      </c>
      <c r="CJ76" s="1102">
        <v>25573.817196490822</v>
      </c>
      <c r="CK76" s="1102">
        <v>24200.364101398452</v>
      </c>
      <c r="CL76" s="1102">
        <v>22206.294177701748</v>
      </c>
      <c r="CM76" s="1102">
        <v>28991.877162123859</v>
      </c>
      <c r="CN76" s="1102">
        <v>29109.500336637364</v>
      </c>
      <c r="CO76" s="1102">
        <v>28387.621857366281</v>
      </c>
      <c r="CP76" s="1102">
        <v>31626.245807227118</v>
      </c>
      <c r="CQ76" s="1106">
        <f t="shared" si="44"/>
        <v>34861.968446146529</v>
      </c>
      <c r="CR76" s="23" t="s">
        <v>541</v>
      </c>
      <c r="CS76" s="485">
        <v>2010</v>
      </c>
      <c r="CT76" s="1125">
        <f t="shared" si="16"/>
        <v>3000</v>
      </c>
      <c r="CU76" s="1106">
        <f t="shared" ref="CU76:CX76" si="47">1.1023*CU36</f>
        <v>23910.201139889272</v>
      </c>
      <c r="CV76" s="1106">
        <f t="shared" si="47"/>
        <v>23721.898725016374</v>
      </c>
      <c r="CW76" s="1106">
        <f t="shared" si="47"/>
        <v>17013.191536798939</v>
      </c>
      <c r="CX76" s="1106">
        <f t="shared" si="47"/>
        <v>32752.115891887483</v>
      </c>
      <c r="CY76" s="1106">
        <v>22000</v>
      </c>
      <c r="DQ76"/>
      <c r="DR76"/>
    </row>
    <row r="77" spans="1:122" s="23" customFormat="1" ht="13">
      <c r="A77" s="790">
        <v>2007</v>
      </c>
      <c r="B77" s="533">
        <v>0</v>
      </c>
      <c r="C77" s="114">
        <v>0</v>
      </c>
      <c r="D77" s="114">
        <v>0</v>
      </c>
      <c r="E77" s="114">
        <v>0</v>
      </c>
      <c r="F77" s="114">
        <v>0</v>
      </c>
      <c r="G77" s="114">
        <v>0</v>
      </c>
      <c r="H77" s="115">
        <v>0</v>
      </c>
      <c r="I77" s="25"/>
      <c r="J77" s="124"/>
      <c r="K77" s="790">
        <v>2007</v>
      </c>
      <c r="L77" s="116">
        <v>0</v>
      </c>
      <c r="M77" s="116">
        <v>0</v>
      </c>
      <c r="N77" s="116">
        <v>0</v>
      </c>
      <c r="O77" s="116">
        <v>0</v>
      </c>
      <c r="P77" s="116">
        <v>0</v>
      </c>
      <c r="Q77" s="116">
        <v>0</v>
      </c>
      <c r="R77" s="67">
        <v>0</v>
      </c>
      <c r="S77" s="107"/>
      <c r="U77" s="124"/>
      <c r="V77" s="790">
        <v>2007</v>
      </c>
      <c r="W77" s="536">
        <v>0</v>
      </c>
      <c r="X77" s="116">
        <v>0</v>
      </c>
      <c r="Y77" s="116">
        <v>0</v>
      </c>
      <c r="Z77" s="116">
        <v>0</v>
      </c>
      <c r="AA77" s="116">
        <v>0</v>
      </c>
      <c r="AB77" s="116">
        <v>0</v>
      </c>
      <c r="AC77" s="67">
        <v>0</v>
      </c>
      <c r="AD77" s="121">
        <v>0</v>
      </c>
      <c r="AI77" s="1060">
        <v>2009</v>
      </c>
      <c r="AJ77" s="109">
        <v>-0.30716796649082045</v>
      </c>
      <c r="AK77">
        <v>-0.30716796649082045</v>
      </c>
      <c r="BF77" s="1135">
        <v>69</v>
      </c>
      <c r="BG77" s="1102">
        <v>79831.436164724495</v>
      </c>
      <c r="BH77" s="1102">
        <v>76929.474378645682</v>
      </c>
      <c r="BI77" s="1102">
        <v>71462.853455999299</v>
      </c>
      <c r="BJ77" s="1102">
        <v>87489.9612210083</v>
      </c>
      <c r="BK77" s="1102">
        <v>105919.66082187589</v>
      </c>
      <c r="BL77" s="1102">
        <v>137864.35155247041</v>
      </c>
      <c r="BM77" s="1102">
        <v>114414.74618759329</v>
      </c>
      <c r="BN77" s="1102">
        <v>114258.7625912427</v>
      </c>
      <c r="BO77" s="1102">
        <v>141401.72073883651</v>
      </c>
      <c r="BP77" s="1102">
        <v>129247.71223411994</v>
      </c>
      <c r="BQ77" s="1102">
        <v>102624.36418506276</v>
      </c>
      <c r="BR77" s="1102">
        <v>83078.902027321339</v>
      </c>
      <c r="BS77" s="1102">
        <v>84927.926387796833</v>
      </c>
      <c r="BT77" s="1102">
        <v>38608.851603936891</v>
      </c>
      <c r="BU77" s="1102">
        <v>16698.919154497093</v>
      </c>
      <c r="BV77" s="1102">
        <v>16540.402245790792</v>
      </c>
      <c r="BW77" s="1102">
        <v>22795.308709863697</v>
      </c>
      <c r="BX77" s="1102">
        <v>34221.308305091952</v>
      </c>
      <c r="BY77" s="1102">
        <v>33641.916963656935</v>
      </c>
      <c r="BZ77" s="1102">
        <v>29007.691527189181</v>
      </c>
      <c r="CA77" s="1102">
        <v>19930.82051130851</v>
      </c>
      <c r="CB77" s="1102">
        <v>12567.11605416625</v>
      </c>
      <c r="CC77" s="1102">
        <v>16362.257532028234</v>
      </c>
      <c r="CD77" s="1102">
        <v>18702.203613103105</v>
      </c>
      <c r="CE77" s="1102">
        <v>30566.774996957553</v>
      </c>
      <c r="CF77" s="1102">
        <v>24898.10307045696</v>
      </c>
      <c r="CG77" s="1102">
        <v>17354.025806677048</v>
      </c>
      <c r="CH77" s="1102">
        <v>20734.23339049799</v>
      </c>
      <c r="CI77" s="1102">
        <v>23749.718689115027</v>
      </c>
      <c r="CJ77" s="1102">
        <v>29851.61679123752</v>
      </c>
      <c r="CK77" s="1102">
        <v>29433.194426970014</v>
      </c>
      <c r="CL77" s="1102">
        <v>22697.149007665488</v>
      </c>
      <c r="CM77" s="1102">
        <v>26191.888024220276</v>
      </c>
      <c r="CN77" s="1102">
        <v>22823.399689548474</v>
      </c>
      <c r="CO77" s="1102">
        <v>30118.869492044603</v>
      </c>
      <c r="CP77" s="1102">
        <v>24312.270436874522</v>
      </c>
      <c r="CQ77" s="1106">
        <f t="shared" si="44"/>
        <v>26799.690674345424</v>
      </c>
      <c r="CR77" s="23" t="s">
        <v>541</v>
      </c>
      <c r="CS77" s="485">
        <v>2011</v>
      </c>
      <c r="CT77" s="1125">
        <f t="shared" si="16"/>
        <v>3000</v>
      </c>
      <c r="CU77" s="1106">
        <f t="shared" ref="CU77:CX77" si="48">1.1023*CU37</f>
        <v>19554.038926275833</v>
      </c>
      <c r="CV77" s="1106">
        <f t="shared" si="48"/>
        <v>19390.171221691933</v>
      </c>
      <c r="CW77" s="1106">
        <f t="shared" si="48"/>
        <v>13814.839695200835</v>
      </c>
      <c r="CX77" s="1106">
        <f t="shared" si="48"/>
        <v>26363.07494697017</v>
      </c>
      <c r="CY77" s="1106">
        <v>22000</v>
      </c>
      <c r="DQ77"/>
      <c r="DR77"/>
    </row>
    <row r="78" spans="1:122" s="23" customFormat="1" ht="13">
      <c r="A78" s="790">
        <v>2008</v>
      </c>
      <c r="B78" s="533">
        <v>0</v>
      </c>
      <c r="C78" s="114">
        <v>0</v>
      </c>
      <c r="D78" s="114">
        <v>0</v>
      </c>
      <c r="E78" s="114">
        <v>0</v>
      </c>
      <c r="F78" s="114">
        <v>0</v>
      </c>
      <c r="G78" s="114">
        <v>0</v>
      </c>
      <c r="H78" s="115">
        <v>0</v>
      </c>
      <c r="I78" s="25"/>
      <c r="J78" s="124"/>
      <c r="K78" s="790">
        <v>2008</v>
      </c>
      <c r="L78" s="116">
        <v>0</v>
      </c>
      <c r="M78" s="116">
        <v>0</v>
      </c>
      <c r="N78" s="116">
        <v>0</v>
      </c>
      <c r="O78" s="116">
        <v>0</v>
      </c>
      <c r="P78" s="116">
        <v>0</v>
      </c>
      <c r="Q78" s="116">
        <v>0</v>
      </c>
      <c r="R78" s="67">
        <v>0</v>
      </c>
      <c r="S78" s="107"/>
      <c r="U78" s="124"/>
      <c r="V78" s="790">
        <v>2008</v>
      </c>
      <c r="W78" s="536">
        <v>0</v>
      </c>
      <c r="X78" s="116">
        <v>0</v>
      </c>
      <c r="Y78" s="116">
        <v>0</v>
      </c>
      <c r="Z78" s="116">
        <v>0</v>
      </c>
      <c r="AA78" s="116">
        <v>0</v>
      </c>
      <c r="AB78" s="116">
        <v>0</v>
      </c>
      <c r="AC78" s="67">
        <v>0</v>
      </c>
      <c r="AD78" s="121">
        <v>0</v>
      </c>
      <c r="AI78" s="1060">
        <v>2010</v>
      </c>
      <c r="AJ78" s="109">
        <v>-0.37055915634439796</v>
      </c>
      <c r="AK78">
        <v>0.13898592066944282</v>
      </c>
      <c r="BF78" s="1135">
        <v>70</v>
      </c>
      <c r="BG78" s="1102">
        <v>46901.478522247293</v>
      </c>
      <c r="BH78" s="1102">
        <v>50955.559673092073</v>
      </c>
      <c r="BI78" s="1102">
        <v>45859.339691194655</v>
      </c>
      <c r="BJ78" s="1102">
        <v>54584.957997246805</v>
      </c>
      <c r="BK78" s="1102">
        <v>70012.374831658424</v>
      </c>
      <c r="BL78" s="1102">
        <v>87778.077353746281</v>
      </c>
      <c r="BM78" s="1102">
        <v>66502.127432607027</v>
      </c>
      <c r="BN78" s="1102">
        <v>68839.303573905883</v>
      </c>
      <c r="BO78" s="1102">
        <v>111444.08951928286</v>
      </c>
      <c r="BP78" s="1102">
        <v>103018.31835257413</v>
      </c>
      <c r="BQ78" s="1102">
        <v>80964.00782402535</v>
      </c>
      <c r="BR78" s="1102">
        <v>62584.216568962031</v>
      </c>
      <c r="BS78" s="1102">
        <v>96241.920204593625</v>
      </c>
      <c r="BT78" s="1102">
        <v>32167.327812604464</v>
      </c>
      <c r="BU78" s="1102">
        <v>13437.879568255063</v>
      </c>
      <c r="BV78" s="1102">
        <v>10798.486630202508</v>
      </c>
      <c r="BW78" s="1102">
        <v>19847.649696618926</v>
      </c>
      <c r="BX78" s="1102">
        <v>27747.071432658795</v>
      </c>
      <c r="BY78" s="1102">
        <v>21201.608824460276</v>
      </c>
      <c r="BZ78" s="1102">
        <v>21628.190376076058</v>
      </c>
      <c r="CA78" s="1102">
        <v>13094.755011717894</v>
      </c>
      <c r="CB78" s="1102">
        <v>8109.8423141030544</v>
      </c>
      <c r="CC78" s="1102">
        <v>10179.507844136007</v>
      </c>
      <c r="CD78" s="1102">
        <v>12320.830130768649</v>
      </c>
      <c r="CE78" s="1102">
        <v>20878.872702255765</v>
      </c>
      <c r="CF78" s="1102">
        <v>17330.671448964778</v>
      </c>
      <c r="CG78" s="1102">
        <v>13852.877144618547</v>
      </c>
      <c r="CH78" s="1102">
        <v>18506.067360898578</v>
      </c>
      <c r="CI78" s="1102">
        <v>19627.134989078386</v>
      </c>
      <c r="CJ78" s="1102">
        <v>22198.989849931986</v>
      </c>
      <c r="CK78" s="1102">
        <v>24515.176080568144</v>
      </c>
      <c r="CL78" s="1102">
        <v>18294.054539933579</v>
      </c>
      <c r="CM78" s="1102">
        <v>28321.752478407423</v>
      </c>
      <c r="CN78" s="1102">
        <v>22037.992433950643</v>
      </c>
      <c r="CO78" s="1102">
        <v>29412.166407629451</v>
      </c>
      <c r="CP78" s="1102">
        <v>24506.442818736261</v>
      </c>
      <c r="CQ78" s="1106">
        <f t="shared" si="44"/>
        <v>27013.729086961259</v>
      </c>
      <c r="CR78" s="23" t="s">
        <v>541</v>
      </c>
      <c r="CS78" s="485">
        <v>2012</v>
      </c>
      <c r="CT78" s="1125">
        <f t="shared" si="16"/>
        <v>3000</v>
      </c>
      <c r="CU78" s="1106">
        <f t="shared" ref="CU78:CX78" si="49">1.1023*CU38</f>
        <v>23193.244032911247</v>
      </c>
      <c r="CV78" s="1106">
        <f t="shared" si="49"/>
        <v>22930.085859683462</v>
      </c>
      <c r="CW78" s="1106">
        <f t="shared" si="49"/>
        <v>16306.967504217861</v>
      </c>
      <c r="CX78" s="1106">
        <f t="shared" si="49"/>
        <v>31241.865806908612</v>
      </c>
      <c r="CY78" s="1106">
        <v>22000</v>
      </c>
      <c r="DQ78"/>
      <c r="DR78"/>
    </row>
    <row r="79" spans="1:122" s="23" customFormat="1" ht="13">
      <c r="A79" s="790">
        <v>2009</v>
      </c>
      <c r="B79" s="533">
        <v>0</v>
      </c>
      <c r="C79" s="114">
        <v>0</v>
      </c>
      <c r="D79" s="114">
        <v>0</v>
      </c>
      <c r="E79" s="114">
        <v>0</v>
      </c>
      <c r="F79" s="114">
        <v>0</v>
      </c>
      <c r="G79" s="114">
        <v>0</v>
      </c>
      <c r="H79" s="115">
        <v>0</v>
      </c>
      <c r="I79" s="25"/>
      <c r="J79" s="124"/>
      <c r="K79" s="790">
        <v>2009</v>
      </c>
      <c r="L79" s="116">
        <v>0</v>
      </c>
      <c r="M79" s="116">
        <v>0</v>
      </c>
      <c r="N79" s="116">
        <v>0</v>
      </c>
      <c r="O79" s="116">
        <v>0</v>
      </c>
      <c r="P79" s="116">
        <v>0</v>
      </c>
      <c r="Q79" s="116">
        <v>0</v>
      </c>
      <c r="R79" s="67">
        <v>0</v>
      </c>
      <c r="S79" s="107"/>
      <c r="U79" s="124"/>
      <c r="V79" s="790">
        <v>2009</v>
      </c>
      <c r="W79" s="536">
        <v>0</v>
      </c>
      <c r="X79" s="116">
        <v>0</v>
      </c>
      <c r="Y79" s="116">
        <v>0</v>
      </c>
      <c r="Z79" s="116">
        <v>0</v>
      </c>
      <c r="AA79" s="116">
        <v>0</v>
      </c>
      <c r="AB79" s="116">
        <v>0</v>
      </c>
      <c r="AC79" s="67">
        <v>0</v>
      </c>
      <c r="AD79" s="121">
        <v>0</v>
      </c>
      <c r="AI79" s="1060">
        <v>2011</v>
      </c>
      <c r="AJ79" s="109">
        <v>-0.28631936430908933</v>
      </c>
      <c r="AK79">
        <v>0.31444669590831653</v>
      </c>
      <c r="BF79" s="1135">
        <v>71</v>
      </c>
      <c r="BG79" s="1102">
        <v>58948.326863870781</v>
      </c>
      <c r="BH79" s="1102">
        <v>55765.804094306557</v>
      </c>
      <c r="BI79" s="1102">
        <v>44574.337460805255</v>
      </c>
      <c r="BJ79" s="1102">
        <v>49311.689615503536</v>
      </c>
      <c r="BK79" s="1102">
        <v>55864.989129096051</v>
      </c>
      <c r="BL79" s="1102">
        <v>71688.91476722082</v>
      </c>
      <c r="BM79" s="1102">
        <v>65872.273586621755</v>
      </c>
      <c r="BN79" s="1102">
        <v>74817.822789317419</v>
      </c>
      <c r="BO79" s="1102">
        <v>92901.633335141989</v>
      </c>
      <c r="BP79" s="1102">
        <v>86253.806552130191</v>
      </c>
      <c r="BQ79" s="1102">
        <v>66857.311298030414</v>
      </c>
      <c r="BR79" s="1102">
        <v>56115.392093882649</v>
      </c>
      <c r="BS79" s="1102">
        <v>64342.923866521713</v>
      </c>
      <c r="BT79" s="1102">
        <v>25677.893168584775</v>
      </c>
      <c r="BU79" s="1102">
        <v>11178.203795806845</v>
      </c>
      <c r="BV79" s="1102">
        <v>9945.921039781957</v>
      </c>
      <c r="BW79" s="1102">
        <v>15536.607433155465</v>
      </c>
      <c r="BX79" s="1102">
        <v>19755.23019283569</v>
      </c>
      <c r="BY79" s="1102">
        <v>13810.649717500228</v>
      </c>
      <c r="BZ79" s="1102">
        <v>10981.904243610416</v>
      </c>
      <c r="CA79" s="1102">
        <v>7281.7959472376197</v>
      </c>
      <c r="CB79" s="1102">
        <v>4948.2402124609534</v>
      </c>
      <c r="CC79" s="1102">
        <v>7311.9895374872049</v>
      </c>
      <c r="CD79" s="1102">
        <v>9806.8694917637113</v>
      </c>
      <c r="CE79" s="1102">
        <v>16983.728428269162</v>
      </c>
      <c r="CF79" s="1102">
        <v>13623.238258581147</v>
      </c>
      <c r="CG79" s="1102">
        <v>10337.798743862711</v>
      </c>
      <c r="CH79" s="1102">
        <v>9497.4522756765546</v>
      </c>
      <c r="CI79" s="1102">
        <v>12089.541508470105</v>
      </c>
      <c r="CJ79" s="1102">
        <v>13819.823509149515</v>
      </c>
      <c r="CK79" s="1102">
        <v>16212.373038149228</v>
      </c>
      <c r="CL79" s="1102">
        <v>13736.665075378098</v>
      </c>
      <c r="CM79" s="1102">
        <v>16027.292674485396</v>
      </c>
      <c r="CN79" s="1102">
        <v>13210.051800973271</v>
      </c>
      <c r="CO79" s="1102">
        <v>17198.809957627367</v>
      </c>
      <c r="CP79" s="1102">
        <v>13564.497967987425</v>
      </c>
      <c r="CQ79" s="1106">
        <f t="shared" si="44"/>
        <v>14952.299524584556</v>
      </c>
      <c r="CR79" s="23" t="s">
        <v>541</v>
      </c>
      <c r="CS79" s="485">
        <v>2013</v>
      </c>
      <c r="CT79" s="1125">
        <f t="shared" si="16"/>
        <v>3000</v>
      </c>
      <c r="CU79" s="1106">
        <f t="shared" ref="CU79:CX79" si="50">1.1023*CU39</f>
        <v>21350.506943108161</v>
      </c>
      <c r="CV79" s="1106">
        <f t="shared" si="50"/>
        <v>21074.998093524679</v>
      </c>
      <c r="CW79" s="1106">
        <f t="shared" si="50"/>
        <v>14689.465340447736</v>
      </c>
      <c r="CX79" s="1106">
        <f t="shared" si="50"/>
        <v>29529.274690919374</v>
      </c>
      <c r="CY79" s="1106">
        <v>22000</v>
      </c>
      <c r="DQ79"/>
      <c r="DR79"/>
    </row>
    <row r="80" spans="1:122" s="23" customFormat="1" ht="13">
      <c r="A80" s="790">
        <v>2010</v>
      </c>
      <c r="B80" s="533">
        <v>0</v>
      </c>
      <c r="C80" s="114">
        <v>0</v>
      </c>
      <c r="D80" s="114">
        <v>0</v>
      </c>
      <c r="E80" s="114">
        <v>0</v>
      </c>
      <c r="F80" s="114">
        <v>0</v>
      </c>
      <c r="G80" s="114">
        <v>0</v>
      </c>
      <c r="H80" s="115">
        <v>0</v>
      </c>
      <c r="I80" s="25"/>
      <c r="J80" s="124"/>
      <c r="K80" s="790">
        <v>2010</v>
      </c>
      <c r="L80" s="116">
        <v>0</v>
      </c>
      <c r="M80" s="116">
        <v>0</v>
      </c>
      <c r="N80" s="116">
        <v>0</v>
      </c>
      <c r="O80" s="116">
        <v>0</v>
      </c>
      <c r="P80" s="116">
        <v>0</v>
      </c>
      <c r="Q80" s="116">
        <v>0</v>
      </c>
      <c r="R80" s="67">
        <v>0</v>
      </c>
      <c r="S80" s="107"/>
      <c r="U80" s="124"/>
      <c r="V80" s="790">
        <v>2010</v>
      </c>
      <c r="W80" s="536">
        <v>0</v>
      </c>
      <c r="X80" s="116">
        <v>0</v>
      </c>
      <c r="Y80" s="116">
        <v>0</v>
      </c>
      <c r="Z80" s="116">
        <v>0</v>
      </c>
      <c r="AA80" s="116">
        <v>0</v>
      </c>
      <c r="AB80" s="116">
        <v>0</v>
      </c>
      <c r="AC80" s="67">
        <v>0</v>
      </c>
      <c r="AD80" s="121">
        <v>0</v>
      </c>
      <c r="AI80" s="1060">
        <v>2012</v>
      </c>
      <c r="AJ80" s="109">
        <v>7.9726336213792326E-2</v>
      </c>
      <c r="AK80">
        <v>-0.30716796649082045</v>
      </c>
      <c r="BF80" s="1135">
        <v>72</v>
      </c>
      <c r="BG80" s="1102">
        <v>117659.25118096768</v>
      </c>
      <c r="BH80" s="1102">
        <v>93665.118827977305</v>
      </c>
      <c r="BI80" s="1102">
        <v>76813.665063567809</v>
      </c>
      <c r="BJ80" s="1102">
        <v>77539.823691357917</v>
      </c>
      <c r="BK80" s="1102">
        <v>93935.021904128283</v>
      </c>
      <c r="BL80" s="1102">
        <v>109126.32715796263</v>
      </c>
      <c r="BM80" s="1102">
        <v>92387.682849081757</v>
      </c>
      <c r="BN80" s="1102">
        <v>105890.53818001281</v>
      </c>
      <c r="BO80" s="1102">
        <v>135207.88957914323</v>
      </c>
      <c r="BP80" s="1102">
        <v>126282.43926018022</v>
      </c>
      <c r="BQ80" s="1102">
        <v>102377.63905576307</v>
      </c>
      <c r="BR80" s="1102">
        <v>83678.084775034557</v>
      </c>
      <c r="BS80" s="1102">
        <v>77613.57177155817</v>
      </c>
      <c r="BT80" s="1102">
        <v>38021.329876854354</v>
      </c>
      <c r="BU80" s="1102">
        <v>16828.716391354817</v>
      </c>
      <c r="BV80" s="1102">
        <v>19612.173373673249</v>
      </c>
      <c r="BW80" s="1102">
        <v>29264.29330767283</v>
      </c>
      <c r="BX80" s="1102">
        <v>31706.831694639059</v>
      </c>
      <c r="BY80" s="1102">
        <v>31323.174533645742</v>
      </c>
      <c r="BZ80" s="1102">
        <v>32932.010428592672</v>
      </c>
      <c r="CA80" s="1102">
        <v>19916.944200678379</v>
      </c>
      <c r="CB80" s="1102">
        <v>10554.045125988139</v>
      </c>
      <c r="CC80" s="1102">
        <v>12368.827925022673</v>
      </c>
      <c r="CD80" s="1102">
        <v>15099.322253489836</v>
      </c>
      <c r="CE80" s="1102">
        <v>32678.270554728144</v>
      </c>
      <c r="CF80" s="1102">
        <v>22993.39125454647</v>
      </c>
      <c r="CG80" s="1102">
        <v>15920.525255970837</v>
      </c>
      <c r="CH80" s="1102">
        <v>16450.037987057818</v>
      </c>
      <c r="CI80" s="1102">
        <v>21408.709988443206</v>
      </c>
      <c r="CJ80" s="1102">
        <v>26266.514372214555</v>
      </c>
      <c r="CK80" s="1102">
        <v>28621.496677985888</v>
      </c>
      <c r="CL80" s="1102">
        <v>23399.856990429937</v>
      </c>
      <c r="CM80" s="1102">
        <v>34018.72945927074</v>
      </c>
      <c r="CN80" s="1102">
        <v>29521.092685578496</v>
      </c>
      <c r="CO80" s="1102">
        <v>41115.733317570419</v>
      </c>
      <c r="CP80" s="1102">
        <v>31596.893854616883</v>
      </c>
      <c r="CQ80" s="1106">
        <f t="shared" si="44"/>
        <v>34829.613456813684</v>
      </c>
      <c r="CR80" s="23" t="s">
        <v>541</v>
      </c>
      <c r="CS80" s="485">
        <v>2014</v>
      </c>
      <c r="CT80" s="1125">
        <f t="shared" si="16"/>
        <v>3000</v>
      </c>
      <c r="CU80" s="1106">
        <f t="shared" ref="CU80:CX80" si="51">1.1023*CU40</f>
        <v>23833.426460940733</v>
      </c>
      <c r="CV80" s="1106">
        <f t="shared" si="51"/>
        <v>23512.977750379352</v>
      </c>
      <c r="CW80" s="1106">
        <f t="shared" si="51"/>
        <v>15787.524781398004</v>
      </c>
      <c r="CX80" s="1106">
        <f t="shared" si="51"/>
        <v>34255.968781462339</v>
      </c>
      <c r="CY80" s="1106">
        <v>22000</v>
      </c>
      <c r="DQ80"/>
      <c r="DR80"/>
    </row>
    <row r="81" spans="1:122" s="23" customFormat="1" ht="13">
      <c r="A81" s="790">
        <v>2011</v>
      </c>
      <c r="B81" s="533">
        <v>0</v>
      </c>
      <c r="C81" s="114">
        <v>0</v>
      </c>
      <c r="D81" s="114">
        <v>0</v>
      </c>
      <c r="E81" s="114">
        <v>0</v>
      </c>
      <c r="F81" s="114">
        <v>0</v>
      </c>
      <c r="G81" s="114">
        <v>0</v>
      </c>
      <c r="H81" s="115">
        <v>0</v>
      </c>
      <c r="I81" s="25"/>
      <c r="J81" s="124"/>
      <c r="K81" s="790">
        <v>2011</v>
      </c>
      <c r="L81" s="116">
        <v>0</v>
      </c>
      <c r="M81" s="116">
        <v>0</v>
      </c>
      <c r="N81" s="116">
        <v>0</v>
      </c>
      <c r="O81" s="116">
        <v>0</v>
      </c>
      <c r="P81" s="116">
        <v>0</v>
      </c>
      <c r="Q81" s="116">
        <v>0</v>
      </c>
      <c r="R81" s="67">
        <v>0</v>
      </c>
      <c r="S81" s="107"/>
      <c r="U81" s="124"/>
      <c r="V81" s="790">
        <v>2011</v>
      </c>
      <c r="W81" s="536">
        <v>0</v>
      </c>
      <c r="X81" s="116">
        <v>0</v>
      </c>
      <c r="Y81" s="116">
        <v>0</v>
      </c>
      <c r="Z81" s="116">
        <v>0</v>
      </c>
      <c r="AA81" s="116">
        <v>0</v>
      </c>
      <c r="AB81" s="116">
        <v>0</v>
      </c>
      <c r="AC81" s="67">
        <v>0</v>
      </c>
      <c r="AD81" s="121">
        <v>0</v>
      </c>
      <c r="AI81" s="1060">
        <v>2013</v>
      </c>
      <c r="AJ81" s="109">
        <v>-0.16203810533605623</v>
      </c>
      <c r="AK81">
        <v>-0.30716796649082045</v>
      </c>
      <c r="BF81" s="1135">
        <v>73</v>
      </c>
      <c r="BG81" s="1102">
        <v>73262.881668758171</v>
      </c>
      <c r="BH81" s="1102">
        <v>65690.503175838399</v>
      </c>
      <c r="BI81" s="1102">
        <v>60710.169091906995</v>
      </c>
      <c r="BJ81" s="1102">
        <v>69155.660060377355</v>
      </c>
      <c r="BK81" s="1102">
        <v>77185.154123550674</v>
      </c>
      <c r="BL81" s="1102">
        <v>95616.517849933094</v>
      </c>
      <c r="BM81" s="1102">
        <v>93646.474322804919</v>
      </c>
      <c r="BN81" s="1102">
        <v>112915.4949472213</v>
      </c>
      <c r="BO81" s="1102">
        <v>148866.83031976808</v>
      </c>
      <c r="BP81" s="1102">
        <v>137322.39904866222</v>
      </c>
      <c r="BQ81" s="1102">
        <v>108327.1560056531</v>
      </c>
      <c r="BR81" s="1102">
        <v>86276.630425970856</v>
      </c>
      <c r="BS81" s="1102">
        <v>81350.072066111898</v>
      </c>
      <c r="BT81" s="1102">
        <v>46606.942355814252</v>
      </c>
      <c r="BU81" s="1102">
        <v>19342.42629447555</v>
      </c>
      <c r="BV81" s="1102">
        <v>18711.254654642646</v>
      </c>
      <c r="BW81" s="1102">
        <v>19898.928021043383</v>
      </c>
      <c r="BX81" s="1102">
        <v>30391.157345971787</v>
      </c>
      <c r="BY81" s="1102">
        <v>22884.074735895309</v>
      </c>
      <c r="BZ81" s="1102">
        <v>17423.87074756185</v>
      </c>
      <c r="CA81" s="1102">
        <v>12152.803207455425</v>
      </c>
      <c r="CB81" s="1102">
        <v>9199.9145684806044</v>
      </c>
      <c r="CC81" s="1102">
        <v>13022.098659015413</v>
      </c>
      <c r="CD81" s="1102">
        <v>16169.600646778777</v>
      </c>
      <c r="CE81" s="1102">
        <v>20450.131931692329</v>
      </c>
      <c r="CF81" s="1102">
        <v>13984.924888445439</v>
      </c>
      <c r="CG81" s="1102">
        <v>10275.20161716527</v>
      </c>
      <c r="CH81" s="1102">
        <v>12533.529324521798</v>
      </c>
      <c r="CI81" s="1102">
        <v>19392.261103774941</v>
      </c>
      <c r="CJ81" s="1102">
        <v>23032.855548054496</v>
      </c>
      <c r="CK81" s="1102">
        <v>25014.425337960045</v>
      </c>
      <c r="CL81" s="1102">
        <v>21259.215254208499</v>
      </c>
      <c r="CM81" s="1102">
        <v>22893.175558678886</v>
      </c>
      <c r="CN81" s="1102">
        <v>20486.710943596623</v>
      </c>
      <c r="CO81" s="1102">
        <v>18541.450885008227</v>
      </c>
      <c r="CP81" s="1102">
        <v>22456.218276593441</v>
      </c>
      <c r="CQ81" s="1106">
        <f t="shared" si="44"/>
        <v>24753.743386117658</v>
      </c>
      <c r="CR81" s="23" t="s">
        <v>541</v>
      </c>
      <c r="CS81" s="1132">
        <v>2015</v>
      </c>
      <c r="CT81" s="1133">
        <f t="shared" si="16"/>
        <v>3000</v>
      </c>
      <c r="CU81" s="1134">
        <f t="shared" ref="CU81:CX81" si="52">1.1023*CU41</f>
        <v>22580.676374272629</v>
      </c>
      <c r="CV81" s="1134">
        <f t="shared" si="52"/>
        <v>22234.691294608263</v>
      </c>
      <c r="CW81" s="1134">
        <f t="shared" si="52"/>
        <v>15659.588809666613</v>
      </c>
      <c r="CX81" s="1134">
        <f t="shared" si="52"/>
        <v>31105.671930214299</v>
      </c>
      <c r="CY81" s="1134">
        <v>22000</v>
      </c>
      <c r="DC81" s="1143"/>
      <c r="DD81" s="1143"/>
      <c r="DE81" s="1143"/>
      <c r="DF81" s="1143"/>
      <c r="DG81" s="1143"/>
      <c r="DH81" s="1143"/>
      <c r="DI81" s="1143"/>
      <c r="DJ81" s="1143"/>
      <c r="DK81" s="1143"/>
      <c r="DL81" s="1143"/>
      <c r="DM81" s="1143"/>
      <c r="DN81" s="1143"/>
      <c r="DO81" s="1143"/>
      <c r="DQ81"/>
      <c r="DR81"/>
    </row>
    <row r="82" spans="1:122" s="23" customFormat="1" ht="13">
      <c r="A82" s="790">
        <v>2012</v>
      </c>
      <c r="B82" s="533">
        <v>0</v>
      </c>
      <c r="C82" s="114">
        <v>0</v>
      </c>
      <c r="D82" s="114">
        <v>0</v>
      </c>
      <c r="E82" s="114">
        <v>0</v>
      </c>
      <c r="F82" s="114">
        <v>0</v>
      </c>
      <c r="G82" s="114">
        <v>0</v>
      </c>
      <c r="H82" s="115">
        <v>0</v>
      </c>
      <c r="I82" s="25"/>
      <c r="J82" s="124"/>
      <c r="K82" s="790">
        <v>2012</v>
      </c>
      <c r="L82" s="116">
        <v>0</v>
      </c>
      <c r="M82" s="116">
        <v>0</v>
      </c>
      <c r="N82" s="116">
        <v>0</v>
      </c>
      <c r="O82" s="116">
        <v>0</v>
      </c>
      <c r="P82" s="116">
        <v>0</v>
      </c>
      <c r="Q82" s="116">
        <v>0</v>
      </c>
      <c r="R82" s="67">
        <v>0</v>
      </c>
      <c r="S82" s="107"/>
      <c r="U82" s="124"/>
      <c r="V82" s="790">
        <v>2012</v>
      </c>
      <c r="W82" s="536">
        <v>0</v>
      </c>
      <c r="X82" s="116">
        <v>0</v>
      </c>
      <c r="Y82" s="116">
        <v>0</v>
      </c>
      <c r="Z82" s="116">
        <v>0</v>
      </c>
      <c r="AA82" s="116">
        <v>0</v>
      </c>
      <c r="AB82" s="116">
        <v>0</v>
      </c>
      <c r="AC82" s="67">
        <v>0</v>
      </c>
      <c r="AD82" s="121">
        <v>0</v>
      </c>
      <c r="AI82" s="1060">
        <v>2014</v>
      </c>
      <c r="AJ82" s="109">
        <v>-0.21096908163660721</v>
      </c>
      <c r="AK82">
        <v>-0.11711204611794024</v>
      </c>
      <c r="BF82" s="1135">
        <v>74</v>
      </c>
      <c r="BG82" s="1102">
        <v>94346.334884218173</v>
      </c>
      <c r="BH82" s="1102">
        <v>91408.712300649524</v>
      </c>
      <c r="BI82" s="1102">
        <v>75214.258731873255</v>
      </c>
      <c r="BJ82" s="1102">
        <v>77245.447216210683</v>
      </c>
      <c r="BK82" s="1102">
        <v>94403.185901013756</v>
      </c>
      <c r="BL82" s="1102">
        <v>124086.10124272984</v>
      </c>
      <c r="BM82" s="1102">
        <v>107632.83487122806</v>
      </c>
      <c r="BN82" s="1102">
        <v>117330.98530537858</v>
      </c>
      <c r="BO82" s="1102">
        <v>138657.65664706915</v>
      </c>
      <c r="BP82" s="1102">
        <v>128423.66628079978</v>
      </c>
      <c r="BQ82" s="1102">
        <v>100453.32152736025</v>
      </c>
      <c r="BR82" s="1102">
        <v>76901.848886902968</v>
      </c>
      <c r="BS82" s="1102">
        <v>68892.7663876078</v>
      </c>
      <c r="BT82" s="1102">
        <v>34004.791845455082</v>
      </c>
      <c r="BU82" s="1102">
        <v>18203.612325904971</v>
      </c>
      <c r="BV82" s="1102">
        <v>16715.485317255359</v>
      </c>
      <c r="BW82" s="1102">
        <v>24051.886470549682</v>
      </c>
      <c r="BX82" s="1102">
        <v>38656.716469517676</v>
      </c>
      <c r="BY82" s="1102">
        <v>38210.309361387976</v>
      </c>
      <c r="BZ82" s="1102">
        <v>31768.568829336051</v>
      </c>
      <c r="CA82" s="1102">
        <v>19184.37297716978</v>
      </c>
      <c r="CB82" s="1102">
        <v>9993.0409049017162</v>
      </c>
      <c r="CC82" s="1102">
        <v>11227.526964689887</v>
      </c>
      <c r="CD82" s="1102">
        <v>15646.719418103761</v>
      </c>
      <c r="CE82" s="1102">
        <v>26654.05022580989</v>
      </c>
      <c r="CF82" s="1102">
        <v>19578.057188526236</v>
      </c>
      <c r="CG82" s="1102">
        <v>15841.660902645246</v>
      </c>
      <c r="CH82" s="1102">
        <v>17092.032738270471</v>
      </c>
      <c r="CI82" s="1102">
        <v>22385.658923004969</v>
      </c>
      <c r="CJ82" s="1102">
        <v>25081.510825523332</v>
      </c>
      <c r="CK82" s="1102">
        <v>25197.582154724823</v>
      </c>
      <c r="CL82" s="1102">
        <v>22035.601710744235</v>
      </c>
      <c r="CM82" s="1102">
        <v>28743.976720098693</v>
      </c>
      <c r="CN82" s="1102">
        <v>29285.3192497454</v>
      </c>
      <c r="CO82" s="1102">
        <v>29437.657482721912</v>
      </c>
      <c r="CP82" s="1102">
        <v>31569.082420215185</v>
      </c>
      <c r="CQ82" s="1106">
        <f t="shared" si="44"/>
        <v>34798.956598125369</v>
      </c>
      <c r="CR82" s="23" t="s">
        <v>541</v>
      </c>
      <c r="CS82"/>
      <c r="DA82" s="1143"/>
      <c r="DB82" s="1143"/>
      <c r="DC82" s="1143"/>
      <c r="DD82" s="1143"/>
      <c r="DE82" s="1143"/>
      <c r="DF82" s="1143"/>
      <c r="DG82" s="1143"/>
      <c r="DH82" s="1143"/>
      <c r="DI82" s="1143"/>
      <c r="DJ82" s="1143"/>
      <c r="DK82" s="1143"/>
      <c r="DL82" s="1143"/>
      <c r="DM82" s="1143"/>
      <c r="DN82" s="1143"/>
      <c r="DO82" s="1143"/>
      <c r="DQ82"/>
      <c r="DR82"/>
    </row>
    <row r="83" spans="1:122" s="23" customFormat="1" ht="13">
      <c r="A83" s="790">
        <v>2013</v>
      </c>
      <c r="B83" s="533">
        <v>0</v>
      </c>
      <c r="C83" s="114">
        <v>0</v>
      </c>
      <c r="D83" s="114">
        <v>0</v>
      </c>
      <c r="E83" s="114">
        <v>0</v>
      </c>
      <c r="F83" s="114">
        <v>0</v>
      </c>
      <c r="G83" s="114">
        <v>0</v>
      </c>
      <c r="H83" s="115">
        <v>0</v>
      </c>
      <c r="I83" s="25"/>
      <c r="J83" s="124"/>
      <c r="K83" s="790">
        <v>2013</v>
      </c>
      <c r="L83" s="116">
        <v>0</v>
      </c>
      <c r="M83" s="116">
        <v>0</v>
      </c>
      <c r="N83" s="116">
        <v>0</v>
      </c>
      <c r="O83" s="116">
        <v>0</v>
      </c>
      <c r="P83" s="116">
        <v>0</v>
      </c>
      <c r="Q83" s="116">
        <v>0</v>
      </c>
      <c r="R83" s="67">
        <v>0</v>
      </c>
      <c r="S83" s="107"/>
      <c r="U83" s="124"/>
      <c r="V83" s="790">
        <v>2013</v>
      </c>
      <c r="W83" s="536">
        <v>0</v>
      </c>
      <c r="X83" s="116">
        <v>0</v>
      </c>
      <c r="Y83" s="116">
        <v>0</v>
      </c>
      <c r="Z83" s="116">
        <v>0</v>
      </c>
      <c r="AA83" s="116">
        <v>0</v>
      </c>
      <c r="AB83" s="116">
        <v>0</v>
      </c>
      <c r="AC83" s="67">
        <v>0</v>
      </c>
      <c r="AD83" s="121">
        <v>0</v>
      </c>
      <c r="BF83" s="1135">
        <v>75</v>
      </c>
      <c r="BG83" s="1102">
        <v>34824.270987530312</v>
      </c>
      <c r="BH83" s="1102">
        <v>52411.013949705615</v>
      </c>
      <c r="BI83" s="1102">
        <v>50372.086771197821</v>
      </c>
      <c r="BJ83" s="1102">
        <v>50063.992720314935</v>
      </c>
      <c r="BK83" s="1102">
        <v>57547.059674040021</v>
      </c>
      <c r="BL83" s="1102">
        <v>84224.015370235735</v>
      </c>
      <c r="BM83" s="1102">
        <v>81019.552186484041</v>
      </c>
      <c r="BN83" s="1102">
        <v>77684.227999115057</v>
      </c>
      <c r="BO83" s="1102">
        <v>83185.354997717237</v>
      </c>
      <c r="BP83" s="1102">
        <v>105232.44762454386</v>
      </c>
      <c r="BQ83" s="1102">
        <v>83672.509359038362</v>
      </c>
      <c r="BR83" s="1102">
        <v>66104.442285903569</v>
      </c>
      <c r="BS83" s="1102">
        <v>60792.359161902321</v>
      </c>
      <c r="BT83" s="1102">
        <v>25156.44518928216</v>
      </c>
      <c r="BU83" s="1102">
        <v>12491.406222407992</v>
      </c>
      <c r="BV83" s="1102">
        <v>11269.529266597157</v>
      </c>
      <c r="BW83" s="1102">
        <v>12834.145752550503</v>
      </c>
      <c r="BX83" s="1102">
        <v>16268.843356375375</v>
      </c>
      <c r="BY83" s="1102">
        <v>14980.697357901128</v>
      </c>
      <c r="BZ83" s="1102">
        <v>14043.765970351387</v>
      </c>
      <c r="CA83" s="1102">
        <v>8820.4261144067059</v>
      </c>
      <c r="CB83" s="1102">
        <v>4822.1260479517869</v>
      </c>
      <c r="CC83" s="1102">
        <v>5941.1435508534078</v>
      </c>
      <c r="CD83" s="1102">
        <v>8440.7391653614413</v>
      </c>
      <c r="CE83" s="1102">
        <v>15358.768150601638</v>
      </c>
      <c r="CF83" s="1102">
        <v>12818.357804437348</v>
      </c>
      <c r="CG83" s="1102">
        <v>9264.1410406155428</v>
      </c>
      <c r="CH83" s="1102">
        <v>10868.67152260872</v>
      </c>
      <c r="CI83" s="1102">
        <v>14898.536976349227</v>
      </c>
      <c r="CJ83" s="1102">
        <v>17473.39693964714</v>
      </c>
      <c r="CK83" s="1102">
        <v>17552.191171444942</v>
      </c>
      <c r="CL83" s="1102">
        <v>13099.400292154854</v>
      </c>
      <c r="CM83" s="1102">
        <v>13532.070604305582</v>
      </c>
      <c r="CN83" s="1102">
        <v>12559.833241578508</v>
      </c>
      <c r="CO83" s="1102">
        <v>15847.205620490678</v>
      </c>
      <c r="CP83" s="1102">
        <v>12777.272195753068</v>
      </c>
      <c r="CQ83" s="1106">
        <f t="shared" si="44"/>
        <v>14084.531652327141</v>
      </c>
      <c r="CR83" s="23" t="s">
        <v>541</v>
      </c>
      <c r="CS83"/>
      <c r="DA83" s="1143"/>
      <c r="DB83" s="1143"/>
      <c r="DC83" s="1143"/>
      <c r="DD83" s="1143"/>
      <c r="DE83" s="1143"/>
      <c r="DF83" s="1143"/>
      <c r="DG83" s="1143"/>
      <c r="DH83" s="1143"/>
      <c r="DI83" s="1143"/>
      <c r="DJ83" s="1143"/>
      <c r="DK83" s="1143"/>
      <c r="DL83" s="1143"/>
      <c r="DM83" s="1143"/>
      <c r="DN83" s="1143"/>
      <c r="DO83" s="1143"/>
      <c r="DQ83"/>
      <c r="DR83"/>
    </row>
    <row r="84" spans="1:122" s="23" customFormat="1" ht="13">
      <c r="A84" s="790">
        <v>2014</v>
      </c>
      <c r="B84" s="533">
        <v>0</v>
      </c>
      <c r="C84" s="114">
        <v>0</v>
      </c>
      <c r="D84" s="114">
        <v>0</v>
      </c>
      <c r="E84" s="114">
        <v>0</v>
      </c>
      <c r="F84" s="114">
        <v>0</v>
      </c>
      <c r="G84" s="114">
        <v>0</v>
      </c>
      <c r="H84" s="115">
        <v>0</v>
      </c>
      <c r="I84" s="25"/>
      <c r="J84" s="124"/>
      <c r="K84" s="790">
        <v>2014</v>
      </c>
      <c r="L84" s="116">
        <v>0</v>
      </c>
      <c r="M84" s="116">
        <v>0</v>
      </c>
      <c r="N84" s="116">
        <v>0</v>
      </c>
      <c r="O84" s="116">
        <v>0</v>
      </c>
      <c r="P84" s="116">
        <v>0</v>
      </c>
      <c r="Q84" s="116">
        <v>0</v>
      </c>
      <c r="R84" s="67">
        <v>0</v>
      </c>
      <c r="S84" s="107"/>
      <c r="U84" s="124"/>
      <c r="V84" s="790">
        <v>2014</v>
      </c>
      <c r="W84" s="536">
        <v>0</v>
      </c>
      <c r="X84" s="116">
        <v>0</v>
      </c>
      <c r="Y84" s="116">
        <v>0</v>
      </c>
      <c r="Z84" s="116">
        <v>0</v>
      </c>
      <c r="AA84" s="116">
        <v>0</v>
      </c>
      <c r="AB84" s="116">
        <v>0</v>
      </c>
      <c r="AC84" s="67">
        <v>0</v>
      </c>
      <c r="AD84" s="121">
        <v>0</v>
      </c>
      <c r="BF84" s="1135">
        <v>76</v>
      </c>
      <c r="BG84" s="1102">
        <v>72578.060693766573</v>
      </c>
      <c r="BH84" s="1102">
        <v>83642.828202220277</v>
      </c>
      <c r="BI84" s="1102">
        <v>72673.37410274311</v>
      </c>
      <c r="BJ84" s="1102">
        <v>70905.426536958621</v>
      </c>
      <c r="BK84" s="1102">
        <v>85686.182598038722</v>
      </c>
      <c r="BL84" s="1102">
        <v>113830.89692363309</v>
      </c>
      <c r="BM84" s="1102">
        <v>98024.214016869722</v>
      </c>
      <c r="BN84" s="1102">
        <v>100288.2768830072</v>
      </c>
      <c r="BO84" s="1102">
        <v>132236.07269746283</v>
      </c>
      <c r="BP84" s="1102">
        <v>139060.84208699781</v>
      </c>
      <c r="BQ84" s="1102">
        <v>116754.89452124608</v>
      </c>
      <c r="BR84" s="1102">
        <v>96640.751380035959</v>
      </c>
      <c r="BS84" s="1102">
        <v>104566.49118268219</v>
      </c>
      <c r="BT84" s="1102">
        <v>33893.67812980435</v>
      </c>
      <c r="BU84" s="1102">
        <v>15972.075705675481</v>
      </c>
      <c r="BV84" s="1102">
        <v>17995.221494133024</v>
      </c>
      <c r="BW84" s="1102">
        <v>19792.94679066648</v>
      </c>
      <c r="BX84" s="1102">
        <v>30110.027342386664</v>
      </c>
      <c r="BY84" s="1102">
        <v>29157.21374154363</v>
      </c>
      <c r="BZ84" s="1102">
        <v>25167.590631803861</v>
      </c>
      <c r="CA84" s="1102">
        <v>16675.457459560996</v>
      </c>
      <c r="CB84" s="1102">
        <v>9883.8591120948004</v>
      </c>
      <c r="CC84" s="1102">
        <v>12116.777722150433</v>
      </c>
      <c r="CD84" s="1102">
        <v>16434.003218019141</v>
      </c>
      <c r="CE84" s="1102">
        <v>26736.94172155482</v>
      </c>
      <c r="CF84" s="1102">
        <v>20705.714745086552</v>
      </c>
      <c r="CG84" s="1102">
        <v>16704.077282668077</v>
      </c>
      <c r="CH84" s="1102">
        <v>17819.96012645273</v>
      </c>
      <c r="CI84" s="1102">
        <v>25803.701492386575</v>
      </c>
      <c r="CJ84" s="1102">
        <v>28816.90115193665</v>
      </c>
      <c r="CK84" s="1102">
        <v>29372.737857506236</v>
      </c>
      <c r="CL84" s="1102">
        <v>22929.599518861793</v>
      </c>
      <c r="CM84" s="1102">
        <v>28993.533474936856</v>
      </c>
      <c r="CN84" s="1102">
        <v>30731.403667747949</v>
      </c>
      <c r="CO84" s="1102">
        <v>37773.30444573659</v>
      </c>
      <c r="CP84" s="1102">
        <v>31438.508339011518</v>
      </c>
      <c r="CQ84" s="1106">
        <f t="shared" si="44"/>
        <v>34655.023311621706</v>
      </c>
      <c r="CR84" s="23" t="s">
        <v>541</v>
      </c>
      <c r="CS84"/>
      <c r="DQ84"/>
      <c r="DR84"/>
    </row>
    <row r="85" spans="1:122" s="23" customFormat="1" ht="14" thickBot="1">
      <c r="A85" s="25"/>
      <c r="H85" s="25"/>
      <c r="I85" s="25"/>
      <c r="J85" s="124"/>
      <c r="L85" s="25"/>
      <c r="M85" s="25"/>
      <c r="N85" s="25"/>
      <c r="U85" s="124"/>
      <c r="BF85" s="1135">
        <v>77</v>
      </c>
      <c r="BG85" s="1102">
        <v>75428.396121052021</v>
      </c>
      <c r="BH85" s="1102">
        <v>84944.524332866975</v>
      </c>
      <c r="BI85" s="1102">
        <v>72815.075974170613</v>
      </c>
      <c r="BJ85" s="1102">
        <v>71818.467049245301</v>
      </c>
      <c r="BK85" s="1102">
        <v>87736.627121763173</v>
      </c>
      <c r="BL85" s="1102">
        <v>115412.90802922733</v>
      </c>
      <c r="BM85" s="1102">
        <v>97773.182941655905</v>
      </c>
      <c r="BN85" s="1102">
        <v>102584.48726736484</v>
      </c>
      <c r="BO85" s="1102">
        <v>136493.3337142106</v>
      </c>
      <c r="BP85" s="1102">
        <v>139563.00632709108</v>
      </c>
      <c r="BQ85" s="1102">
        <v>117714.9972557281</v>
      </c>
      <c r="BR85" s="1102">
        <v>98037.791169844364</v>
      </c>
      <c r="BS85" s="1102">
        <v>105688.8561935261</v>
      </c>
      <c r="BT85" s="1102">
        <v>32179.073468233255</v>
      </c>
      <c r="BU85" s="1102">
        <v>14271.430652201961</v>
      </c>
      <c r="BV85" s="1102">
        <v>16606.433054321031</v>
      </c>
      <c r="BW85" s="1102">
        <v>23439.022528391615</v>
      </c>
      <c r="BX85" s="1102">
        <v>31164.480785109918</v>
      </c>
      <c r="BY85" s="1102">
        <v>30062.862103494062</v>
      </c>
      <c r="BZ85" s="1102">
        <v>26875.102586862078</v>
      </c>
      <c r="CA85" s="1102">
        <v>17383.298448372865</v>
      </c>
      <c r="CB85" s="1102">
        <v>10121.944928853973</v>
      </c>
      <c r="CC85" s="1102">
        <v>11993.878862665735</v>
      </c>
      <c r="CD85" s="1102">
        <v>15941.226096264578</v>
      </c>
      <c r="CE85" s="1102">
        <v>28220.981236780244</v>
      </c>
      <c r="CF85" s="1102">
        <v>21661.976858777503</v>
      </c>
      <c r="CG85" s="1102">
        <v>17064.95623291544</v>
      </c>
      <c r="CH85" s="1102">
        <v>17793.602895827087</v>
      </c>
      <c r="CI85" s="1102">
        <v>25958.499503114464</v>
      </c>
      <c r="CJ85" s="1102">
        <v>29771.287157684626</v>
      </c>
      <c r="CK85" s="1102">
        <v>30461.095858138942</v>
      </c>
      <c r="CL85" s="1102">
        <v>23382.010937142131</v>
      </c>
      <c r="CM85" s="1102">
        <v>29610.430989091896</v>
      </c>
      <c r="CN85" s="1102">
        <v>30650.450106316363</v>
      </c>
      <c r="CO85" s="1102">
        <v>39857.612506496829</v>
      </c>
      <c r="CP85" s="1102">
        <v>31418.946199061946</v>
      </c>
      <c r="CQ85" s="1106">
        <f t="shared" si="44"/>
        <v>34633.45974350749</v>
      </c>
      <c r="CR85" s="23" t="s">
        <v>541</v>
      </c>
      <c r="CS85"/>
      <c r="DQ85"/>
      <c r="DR85"/>
    </row>
    <row r="86" spans="1:122" s="23" customFormat="1" ht="15" thickTop="1" thickBot="1">
      <c r="A86" s="125" t="s">
        <v>41</v>
      </c>
      <c r="B86" s="126"/>
      <c r="C86" s="126"/>
      <c r="D86" s="126"/>
      <c r="E86" s="126"/>
      <c r="F86" s="126"/>
      <c r="G86" s="126"/>
      <c r="H86" s="127"/>
      <c r="I86" s="127"/>
      <c r="J86" s="128"/>
      <c r="K86" s="125" t="s">
        <v>42</v>
      </c>
      <c r="L86" s="126"/>
      <c r="M86" s="126"/>
      <c r="N86" s="126"/>
      <c r="O86" s="126"/>
      <c r="P86" s="126"/>
      <c r="Q86" s="126"/>
      <c r="R86" s="127"/>
      <c r="S86" s="127"/>
      <c r="T86" s="127"/>
      <c r="U86" s="128"/>
      <c r="V86" s="125" t="s">
        <v>43</v>
      </c>
      <c r="W86" s="126"/>
      <c r="X86" s="126"/>
      <c r="Y86" s="126"/>
      <c r="Z86" s="126"/>
      <c r="AA86" s="126"/>
      <c r="AB86" s="126"/>
      <c r="AC86" s="127"/>
      <c r="AD86" s="129"/>
      <c r="BF86" s="1135">
        <v>78</v>
      </c>
      <c r="BG86" s="1102">
        <v>90441.450174492566</v>
      </c>
      <c r="BH86" s="1102">
        <v>89848.965041575313</v>
      </c>
      <c r="BI86" s="1102">
        <v>75354.817792434114</v>
      </c>
      <c r="BJ86" s="1102">
        <v>77722.00793358832</v>
      </c>
      <c r="BK86" s="1102">
        <v>95205.153239043721</v>
      </c>
      <c r="BL86" s="1102">
        <v>127228.75470642882</v>
      </c>
      <c r="BM86" s="1102">
        <v>107927.1410340408</v>
      </c>
      <c r="BN86" s="1102">
        <v>117302.6980912282</v>
      </c>
      <c r="BO86" s="1102">
        <v>139544.74473077711</v>
      </c>
      <c r="BP86" s="1102">
        <v>130095.49226262678</v>
      </c>
      <c r="BQ86" s="1102">
        <v>100884.30780996573</v>
      </c>
      <c r="BR86" s="1102">
        <v>76007.073458062092</v>
      </c>
      <c r="BS86" s="1102">
        <v>67984.328330449571</v>
      </c>
      <c r="BT86" s="1102">
        <v>32422.886049427176</v>
      </c>
      <c r="BU86" s="1102">
        <v>18658.367828737559</v>
      </c>
      <c r="BV86" s="1102">
        <v>16659.726524432212</v>
      </c>
      <c r="BW86" s="1102">
        <v>23951.380834502575</v>
      </c>
      <c r="BX86" s="1102">
        <v>37937.404176632117</v>
      </c>
      <c r="BY86" s="1102">
        <v>38373.071843050166</v>
      </c>
      <c r="BZ86" s="1102">
        <v>32307.288250523903</v>
      </c>
      <c r="CA86" s="1102">
        <v>19253.679018909221</v>
      </c>
      <c r="CB86" s="1102">
        <v>9837.0827766516759</v>
      </c>
      <c r="CC86" s="1102">
        <v>11228.405617650069</v>
      </c>
      <c r="CD86" s="1102">
        <v>15609.35915418478</v>
      </c>
      <c r="CE86" s="1102">
        <v>26639.139620894439</v>
      </c>
      <c r="CF86" s="1102">
        <v>19417.83366813606</v>
      </c>
      <c r="CG86" s="1102">
        <v>15759.192379548551</v>
      </c>
      <c r="CH86" s="1102">
        <v>17134.569381576574</v>
      </c>
      <c r="CI86" s="1102">
        <v>22352.36522073895</v>
      </c>
      <c r="CJ86" s="1102">
        <v>24847.075197312504</v>
      </c>
      <c r="CK86" s="1102">
        <v>25026.949705879273</v>
      </c>
      <c r="CL86" s="1102">
        <v>21953.1312221689</v>
      </c>
      <c r="CM86" s="1102">
        <v>28749.925737270209</v>
      </c>
      <c r="CN86" s="1102">
        <v>29102.679445107515</v>
      </c>
      <c r="CO86" s="1102">
        <v>29122.500216313831</v>
      </c>
      <c r="CP86" s="1102">
        <v>31408.236979448804</v>
      </c>
      <c r="CQ86" s="1106">
        <f t="shared" si="44"/>
        <v>34621.654849606653</v>
      </c>
      <c r="CR86" s="23" t="s">
        <v>541</v>
      </c>
      <c r="CS86"/>
      <c r="DQ86"/>
      <c r="DR86"/>
    </row>
    <row r="87" spans="1:122" s="23" customFormat="1" ht="14" thickTop="1">
      <c r="A87" s="130"/>
      <c r="B87" s="131"/>
      <c r="C87" s="131"/>
      <c r="D87" s="131"/>
      <c r="E87" s="131"/>
      <c r="F87" s="131"/>
      <c r="G87" s="131"/>
      <c r="H87" s="132"/>
      <c r="I87" s="132"/>
      <c r="J87" s="133"/>
      <c r="K87" s="131"/>
      <c r="L87" s="132"/>
      <c r="M87" s="132"/>
      <c r="N87" s="132"/>
      <c r="O87" s="131"/>
      <c r="P87" s="131"/>
      <c r="Q87" s="131"/>
      <c r="R87" s="131"/>
      <c r="S87" s="131"/>
      <c r="T87" s="131"/>
      <c r="U87" s="133"/>
      <c r="V87" s="131"/>
      <c r="W87" s="131"/>
      <c r="X87" s="131"/>
      <c r="Y87" s="131"/>
      <c r="Z87" s="131"/>
      <c r="AA87" s="131"/>
      <c r="AB87" s="131"/>
      <c r="AC87" s="131"/>
      <c r="AD87" s="134"/>
      <c r="BF87" s="1135">
        <v>79</v>
      </c>
      <c r="BG87" s="1102">
        <v>37397.000556157487</v>
      </c>
      <c r="BH87" s="1102">
        <v>38256.099725169115</v>
      </c>
      <c r="BI87" s="1102">
        <v>31725.972694792079</v>
      </c>
      <c r="BJ87" s="1102">
        <v>31879.811036279367</v>
      </c>
      <c r="BK87" s="1102">
        <v>43511.950830238588</v>
      </c>
      <c r="BL87" s="1102">
        <v>62828.484489643255</v>
      </c>
      <c r="BM87" s="1102">
        <v>57148.318002177199</v>
      </c>
      <c r="BN87" s="1102">
        <v>59246.514683455061</v>
      </c>
      <c r="BO87" s="1102">
        <v>79797.545610496847</v>
      </c>
      <c r="BP87" s="1102">
        <v>80856.824861016401</v>
      </c>
      <c r="BQ87" s="1102">
        <v>61783.434314748905</v>
      </c>
      <c r="BR87" s="1102">
        <v>45371.725243041001</v>
      </c>
      <c r="BS87" s="1102">
        <v>51834.658159252809</v>
      </c>
      <c r="BT87" s="1102">
        <v>28153.054017905743</v>
      </c>
      <c r="BU87" s="1102">
        <v>15509.382954572306</v>
      </c>
      <c r="BV87" s="1102">
        <v>11720.858933693049</v>
      </c>
      <c r="BW87" s="1102">
        <v>16362.917402197401</v>
      </c>
      <c r="BX87" s="1102">
        <v>18534.13479278114</v>
      </c>
      <c r="BY87" s="1102">
        <v>15076.101223176904</v>
      </c>
      <c r="BZ87" s="1102">
        <v>14885.500167445771</v>
      </c>
      <c r="CA87" s="1102">
        <v>9082.9959693410729</v>
      </c>
      <c r="CB87" s="1102">
        <v>6336.0083492236663</v>
      </c>
      <c r="CC87" s="1102">
        <v>6715.513914147522</v>
      </c>
      <c r="CD87" s="1102">
        <v>8483.16685347577</v>
      </c>
      <c r="CE87" s="1102">
        <v>16777.282090300476</v>
      </c>
      <c r="CF87" s="1102">
        <v>12167.147823640295</v>
      </c>
      <c r="CG87" s="1102">
        <v>8243.4283100306657</v>
      </c>
      <c r="CH87" s="1102">
        <v>9704.555979977009</v>
      </c>
      <c r="CI87" s="1102">
        <v>13975.00965882247</v>
      </c>
      <c r="CJ87" s="1102">
        <v>17944.456626789015</v>
      </c>
      <c r="CK87" s="1102">
        <v>18334.32639777696</v>
      </c>
      <c r="CL87" s="1102">
        <v>14319.413293640009</v>
      </c>
      <c r="CM87" s="1102">
        <v>17562.177724519766</v>
      </c>
      <c r="CN87" s="1102">
        <v>15390.190399809979</v>
      </c>
      <c r="CO87" s="1102">
        <v>21596.464630711856</v>
      </c>
      <c r="CP87" s="1102">
        <v>16493.504015972139</v>
      </c>
      <c r="CQ87" s="1106">
        <f t="shared" si="44"/>
        <v>18180.976018336507</v>
      </c>
      <c r="CR87" s="23" t="s">
        <v>541</v>
      </c>
      <c r="CS87"/>
      <c r="DQ87"/>
      <c r="DR87"/>
    </row>
    <row r="88" spans="1:122" s="23" customFormat="1" ht="13" outlineLevel="1">
      <c r="A88" s="135"/>
      <c r="B88" s="27"/>
      <c r="C88" s="27"/>
      <c r="D88" s="27"/>
      <c r="E88" s="27"/>
      <c r="F88" s="27"/>
      <c r="G88" s="27"/>
      <c r="H88" s="30"/>
      <c r="I88" s="30"/>
      <c r="J88" s="45"/>
      <c r="K88" s="27"/>
      <c r="L88" s="30"/>
      <c r="M88" s="30"/>
      <c r="N88" s="30"/>
      <c r="O88" s="27"/>
      <c r="P88" s="27"/>
      <c r="Q88" s="27"/>
      <c r="R88" s="27"/>
      <c r="S88" s="27"/>
      <c r="T88" s="136" t="s">
        <v>44</v>
      </c>
      <c r="U88" s="45"/>
      <c r="V88" s="27"/>
      <c r="W88" s="27"/>
      <c r="X88" s="27"/>
      <c r="Y88" s="27"/>
      <c r="Z88" s="27"/>
      <c r="AA88" s="27"/>
      <c r="AB88" s="27"/>
      <c r="AC88" s="27"/>
      <c r="AD88" s="137"/>
      <c r="AJ88" s="851" t="s">
        <v>483</v>
      </c>
      <c r="BF88" s="1135">
        <v>80</v>
      </c>
      <c r="BG88" s="1102">
        <v>76101.130851720503</v>
      </c>
      <c r="BH88" s="1102">
        <v>74177.065651583296</v>
      </c>
      <c r="BI88" s="1102">
        <v>65274.843971420938</v>
      </c>
      <c r="BJ88" s="1102">
        <v>70725.967963127958</v>
      </c>
      <c r="BK88" s="1102">
        <v>77571.390956783172</v>
      </c>
      <c r="BL88" s="1102">
        <v>98389.823808072048</v>
      </c>
      <c r="BM88" s="1102">
        <v>84178.170877657685</v>
      </c>
      <c r="BN88" s="1102">
        <v>85384.871608797112</v>
      </c>
      <c r="BO88" s="1102">
        <v>110603.62368920883</v>
      </c>
      <c r="BP88" s="1102">
        <v>100633.46623980344</v>
      </c>
      <c r="BQ88" s="1102">
        <v>77624.505134201638</v>
      </c>
      <c r="BR88" s="1102">
        <v>64728.332224738369</v>
      </c>
      <c r="BS88" s="1102">
        <v>81010.724000060523</v>
      </c>
      <c r="BT88" s="1102">
        <v>39309.088793909104</v>
      </c>
      <c r="BU88" s="1102">
        <v>18237.808489749168</v>
      </c>
      <c r="BV88" s="1102">
        <v>14182.326938414202</v>
      </c>
      <c r="BW88" s="1102">
        <v>14156.006909190188</v>
      </c>
      <c r="BX88" s="1102">
        <v>25640.244828556162</v>
      </c>
      <c r="BY88" s="1102">
        <v>22379.468128112687</v>
      </c>
      <c r="BZ88" s="1102">
        <v>17104.631212414271</v>
      </c>
      <c r="CA88" s="1102">
        <v>11792.994298101759</v>
      </c>
      <c r="CB88" s="1102">
        <v>7572.1224204492246</v>
      </c>
      <c r="CC88" s="1102">
        <v>8180.8883450259545</v>
      </c>
      <c r="CD88" s="1102">
        <v>11878.0490224435</v>
      </c>
      <c r="CE88" s="1102">
        <v>16838.932664678043</v>
      </c>
      <c r="CF88" s="1102">
        <v>13842.061851462551</v>
      </c>
      <c r="CG88" s="1102">
        <v>10658.904982705351</v>
      </c>
      <c r="CH88" s="1102">
        <v>12007.931672328883</v>
      </c>
      <c r="CI88" s="1102">
        <v>16634.440307002238</v>
      </c>
      <c r="CJ88" s="1102">
        <v>18597.913900220923</v>
      </c>
      <c r="CK88" s="1102">
        <v>18289.314191858633</v>
      </c>
      <c r="CL88" s="1102">
        <v>15748.914272874301</v>
      </c>
      <c r="CM88" s="1102">
        <v>17870.880376687855</v>
      </c>
      <c r="CN88" s="1102">
        <v>18840.768103139133</v>
      </c>
      <c r="CO88" s="1102">
        <v>16822.030381086493</v>
      </c>
      <c r="CP88" s="1102">
        <v>20018.54881832403</v>
      </c>
      <c r="CQ88" s="1106">
        <f t="shared" si="44"/>
        <v>22066.672772225713</v>
      </c>
      <c r="CR88" s="23" t="s">
        <v>541</v>
      </c>
      <c r="CS88"/>
      <c r="DQ88"/>
      <c r="DR88"/>
    </row>
    <row r="89" spans="1:122" s="23" customFormat="1" ht="15" outlineLevel="1">
      <c r="A89" s="138" t="s">
        <v>45</v>
      </c>
      <c r="B89" s="39"/>
      <c r="C89" s="39"/>
      <c r="D89" s="39"/>
      <c r="E89" s="39"/>
      <c r="F89" s="39"/>
      <c r="G89" s="100"/>
      <c r="H89" s="39"/>
      <c r="I89" s="50"/>
      <c r="J89" s="139"/>
      <c r="K89" s="140" t="s">
        <v>46</v>
      </c>
      <c r="L89" s="39"/>
      <c r="M89" s="39"/>
      <c r="N89" s="39"/>
      <c r="O89" s="50"/>
      <c r="P89" s="50"/>
      <c r="Q89" s="50"/>
      <c r="R89" s="50"/>
      <c r="S89" s="141" t="s">
        <v>47</v>
      </c>
      <c r="T89" s="142" t="s">
        <v>2</v>
      </c>
      <c r="U89" s="139"/>
      <c r="V89" s="140" t="s">
        <v>48</v>
      </c>
      <c r="W89" s="39"/>
      <c r="X89" s="39"/>
      <c r="Y89" s="39"/>
      <c r="Z89" s="50"/>
      <c r="AA89" s="50"/>
      <c r="AB89" s="143"/>
      <c r="AC89" s="50"/>
      <c r="AD89" s="543" t="s">
        <v>49</v>
      </c>
      <c r="AE89" s="27"/>
      <c r="AF89" s="27"/>
      <c r="AG89" s="1025" t="s">
        <v>431</v>
      </c>
      <c r="AH89" s="1034"/>
      <c r="AI89" s="1035"/>
      <c r="AJ89" s="1119" t="s">
        <v>482</v>
      </c>
      <c r="AK89" s="1035"/>
      <c r="AL89" s="1035"/>
      <c r="AM89" s="1035"/>
      <c r="AN89" s="1035"/>
      <c r="AO89" s="1035"/>
      <c r="AP89" s="1035"/>
      <c r="AQ89" s="27"/>
      <c r="BF89" s="1135">
        <v>81</v>
      </c>
      <c r="BG89" s="1102">
        <v>96894.873219350688</v>
      </c>
      <c r="BH89" s="1102">
        <v>93785.37525465028</v>
      </c>
      <c r="BI89" s="1102">
        <v>79320.865185196162</v>
      </c>
      <c r="BJ89" s="1102">
        <v>79784.400290519145</v>
      </c>
      <c r="BK89" s="1102">
        <v>93265.424182335148</v>
      </c>
      <c r="BL89" s="1102">
        <v>109021.54180409251</v>
      </c>
      <c r="BM89" s="1102">
        <v>92739.776554760552</v>
      </c>
      <c r="BN89" s="1102">
        <v>104953.36395425239</v>
      </c>
      <c r="BO89" s="1102">
        <v>134798.67707151466</v>
      </c>
      <c r="BP89" s="1102">
        <v>125301.65384150416</v>
      </c>
      <c r="BQ89" s="1102">
        <v>101528.01321285177</v>
      </c>
      <c r="BR89" s="1102">
        <v>81690.155343051214</v>
      </c>
      <c r="BS89" s="1102">
        <v>77104.720594545841</v>
      </c>
      <c r="BT89" s="1102">
        <v>37830.458179139299</v>
      </c>
      <c r="BU89" s="1102">
        <v>16716.114231537715</v>
      </c>
      <c r="BV89" s="1102">
        <v>19433.76024141884</v>
      </c>
      <c r="BW89" s="1102">
        <v>29081.725889707159</v>
      </c>
      <c r="BX89" s="1102">
        <v>31079.533757269404</v>
      </c>
      <c r="BY89" s="1102">
        <v>30935.823733169265</v>
      </c>
      <c r="BZ89" s="1102">
        <v>32831.33582086119</v>
      </c>
      <c r="CA89" s="1102">
        <v>19792.017988347689</v>
      </c>
      <c r="CB89" s="1102">
        <v>10438.119135905126</v>
      </c>
      <c r="CC89" s="1102">
        <v>12265.55965495981</v>
      </c>
      <c r="CD89" s="1102">
        <v>14944.693677361742</v>
      </c>
      <c r="CE89" s="1102">
        <v>32455.146043169341</v>
      </c>
      <c r="CF89" s="1102">
        <v>22758.298741712941</v>
      </c>
      <c r="CG89" s="1102">
        <v>15731.698748590161</v>
      </c>
      <c r="CH89" s="1102">
        <v>16307.634213024383</v>
      </c>
      <c r="CI89" s="1102">
        <v>21205.031467348726</v>
      </c>
      <c r="CJ89" s="1102">
        <v>26113.426707418221</v>
      </c>
      <c r="CK89" s="1102">
        <v>28359.90264084531</v>
      </c>
      <c r="CL89" s="1102">
        <v>23157.436310278877</v>
      </c>
      <c r="CM89" s="1102">
        <v>33723.902434221956</v>
      </c>
      <c r="CN89" s="1102">
        <v>29180.81799089587</v>
      </c>
      <c r="CO89" s="1102">
        <v>40777.94291174454</v>
      </c>
      <c r="CP89" s="1102">
        <v>31247.777171922771</v>
      </c>
      <c r="CQ89" s="1106">
        <f t="shared" si="44"/>
        <v>34444.778188970282</v>
      </c>
      <c r="CR89" s="23" t="s">
        <v>541</v>
      </c>
      <c r="CS89"/>
      <c r="DQ89"/>
      <c r="DR89"/>
    </row>
    <row r="90" spans="1:122" s="23" customFormat="1" ht="13" outlineLevel="1">
      <c r="A90" s="144"/>
      <c r="B90" s="1052" t="s">
        <v>477</v>
      </c>
      <c r="C90" s="39"/>
      <c r="D90" s="39"/>
      <c r="E90" s="49" t="s">
        <v>0</v>
      </c>
      <c r="F90" s="39"/>
      <c r="G90" s="39"/>
      <c r="H90" s="50"/>
      <c r="I90" s="145" t="s">
        <v>39</v>
      </c>
      <c r="J90" s="139"/>
      <c r="K90" s="27"/>
      <c r="L90" s="48"/>
      <c r="M90" s="39"/>
      <c r="N90" s="39"/>
      <c r="O90" s="49" t="s">
        <v>0</v>
      </c>
      <c r="P90" s="39"/>
      <c r="Q90" s="39"/>
      <c r="R90" s="50"/>
      <c r="S90" s="142" t="s">
        <v>50</v>
      </c>
      <c r="T90" s="142" t="s">
        <v>51</v>
      </c>
      <c r="U90" s="139"/>
      <c r="V90" s="27"/>
      <c r="W90" s="48"/>
      <c r="X90" s="39"/>
      <c r="Y90" s="39"/>
      <c r="Z90" s="49" t="s">
        <v>0</v>
      </c>
      <c r="AA90" s="39"/>
      <c r="AB90" s="39"/>
      <c r="AC90" s="50"/>
      <c r="AD90" s="544" t="s">
        <v>52</v>
      </c>
      <c r="AE90" s="1021" t="s">
        <v>427</v>
      </c>
      <c r="AF90" s="513" t="s">
        <v>428</v>
      </c>
      <c r="AG90" s="1025" t="s">
        <v>432</v>
      </c>
      <c r="AH90" s="1034"/>
      <c r="AI90" s="1037" t="s">
        <v>123</v>
      </c>
      <c r="AJ90" s="1037" t="s">
        <v>342</v>
      </c>
      <c r="AK90" s="1037"/>
      <c r="AL90" s="1037"/>
      <c r="AM90" s="1037"/>
      <c r="AN90" s="1037"/>
      <c r="AO90" s="1037"/>
      <c r="AP90" s="1037"/>
      <c r="AQ90" s="27"/>
      <c r="BF90" s="1135">
        <v>82</v>
      </c>
      <c r="BG90" s="1102">
        <v>53927.845909384254</v>
      </c>
      <c r="BH90" s="1102">
        <v>54026.634358395328</v>
      </c>
      <c r="BI90" s="1102">
        <v>44807.288213586835</v>
      </c>
      <c r="BJ90" s="1102">
        <v>49879.5131423696</v>
      </c>
      <c r="BK90" s="1102">
        <v>67077.59683229783</v>
      </c>
      <c r="BL90" s="1102">
        <v>88060.076895981678</v>
      </c>
      <c r="BM90" s="1102">
        <v>75398.23752965391</v>
      </c>
      <c r="BN90" s="1102">
        <v>85055.300438059596</v>
      </c>
      <c r="BO90" s="1102">
        <v>104708.74906517367</v>
      </c>
      <c r="BP90" s="1102">
        <v>97103.874543589889</v>
      </c>
      <c r="BQ90" s="1102">
        <v>73948.965930363454</v>
      </c>
      <c r="BR90" s="1102">
        <v>57113.543363404198</v>
      </c>
      <c r="BS90" s="1102">
        <v>55200.150690029652</v>
      </c>
      <c r="BT90" s="1102">
        <v>26194.558961012513</v>
      </c>
      <c r="BU90" s="1102">
        <v>16598.017605989491</v>
      </c>
      <c r="BV90" s="1102">
        <v>13480.539498036627</v>
      </c>
      <c r="BW90" s="1102">
        <v>13602.050040252981</v>
      </c>
      <c r="BX90" s="1102">
        <v>18353.991442613784</v>
      </c>
      <c r="BY90" s="1102">
        <v>19100.541590818139</v>
      </c>
      <c r="BZ90" s="1102">
        <v>15602.684374284756</v>
      </c>
      <c r="CA90" s="1102">
        <v>10154.385585846037</v>
      </c>
      <c r="CB90" s="1102">
        <v>6040.8181755630103</v>
      </c>
      <c r="CC90" s="1102">
        <v>8206.1070848249274</v>
      </c>
      <c r="CD90" s="1102">
        <v>12839.806280808936</v>
      </c>
      <c r="CE90" s="1102">
        <v>17560.280026958346</v>
      </c>
      <c r="CF90" s="1102">
        <v>12538.642079126106</v>
      </c>
      <c r="CG90" s="1102">
        <v>9049.0293306761014</v>
      </c>
      <c r="CH90" s="1102">
        <v>10083.008125883671</v>
      </c>
      <c r="CI90" s="1102">
        <v>13810.625659178293</v>
      </c>
      <c r="CJ90" s="1102">
        <v>15106.107281939436</v>
      </c>
      <c r="CK90" s="1102">
        <v>15092.037575848415</v>
      </c>
      <c r="CL90" s="1102">
        <v>13497.879226765164</v>
      </c>
      <c r="CM90" s="1102">
        <v>16511.601846710822</v>
      </c>
      <c r="CN90" s="1102">
        <v>16857.87467441757</v>
      </c>
      <c r="CO90" s="1102">
        <v>17934.546150490951</v>
      </c>
      <c r="CP90" s="1102">
        <v>18299.584034191088</v>
      </c>
      <c r="CQ90" s="1106">
        <f t="shared" si="44"/>
        <v>20171.838449184263</v>
      </c>
      <c r="CR90" s="23" t="s">
        <v>541</v>
      </c>
      <c r="CS90"/>
      <c r="DA90" s="1144" t="s">
        <v>555</v>
      </c>
      <c r="DB90" s="1144"/>
      <c r="DQ90"/>
      <c r="DR90"/>
    </row>
    <row r="91" spans="1:122" s="23" customFormat="1" ht="13" outlineLevel="1">
      <c r="A91" s="787" t="s">
        <v>17</v>
      </c>
      <c r="B91" s="772">
        <v>3</v>
      </c>
      <c r="C91" s="772">
        <v>4</v>
      </c>
      <c r="D91" s="772">
        <v>5</v>
      </c>
      <c r="E91" s="772">
        <v>6</v>
      </c>
      <c r="F91" s="772">
        <v>7</v>
      </c>
      <c r="G91" s="772">
        <v>8</v>
      </c>
      <c r="H91" s="772">
        <v>9</v>
      </c>
      <c r="I91" s="775" t="s">
        <v>40</v>
      </c>
      <c r="J91" s="776"/>
      <c r="K91" s="787" t="s">
        <v>17</v>
      </c>
      <c r="L91" s="772">
        <v>3</v>
      </c>
      <c r="M91" s="772">
        <v>4</v>
      </c>
      <c r="N91" s="772">
        <v>5</v>
      </c>
      <c r="O91" s="772">
        <v>6</v>
      </c>
      <c r="P91" s="772">
        <v>7</v>
      </c>
      <c r="Q91" s="772">
        <v>8</v>
      </c>
      <c r="R91" s="772">
        <v>9</v>
      </c>
      <c r="S91" s="147" t="s">
        <v>53</v>
      </c>
      <c r="T91" s="147" t="s">
        <v>53</v>
      </c>
      <c r="U91" s="148"/>
      <c r="V91" s="787" t="s">
        <v>17</v>
      </c>
      <c r="W91" s="772">
        <v>3</v>
      </c>
      <c r="X91" s="772">
        <v>4</v>
      </c>
      <c r="Y91" s="772">
        <v>5</v>
      </c>
      <c r="Z91" s="772">
        <v>6</v>
      </c>
      <c r="AA91" s="772">
        <v>7</v>
      </c>
      <c r="AB91" s="772">
        <v>8</v>
      </c>
      <c r="AC91" s="772">
        <v>9</v>
      </c>
      <c r="AD91" s="666" t="s">
        <v>54</v>
      </c>
      <c r="AE91" s="1022" t="s">
        <v>429</v>
      </c>
      <c r="AF91" s="513" t="s">
        <v>430</v>
      </c>
      <c r="AG91"/>
      <c r="AH91" s="1034"/>
      <c r="AI91" s="1037" t="s">
        <v>133</v>
      </c>
      <c r="AJ91" s="1037">
        <v>3</v>
      </c>
      <c r="AK91" s="1037">
        <v>4</v>
      </c>
      <c r="AL91" s="1037">
        <v>5</v>
      </c>
      <c r="AM91" s="1037">
        <v>6</v>
      </c>
      <c r="AN91" s="1037">
        <v>7</v>
      </c>
      <c r="AO91" s="1037">
        <v>8</v>
      </c>
      <c r="AP91" s="1037">
        <v>9</v>
      </c>
      <c r="AQ91" s="27"/>
      <c r="BF91" s="1135">
        <v>83</v>
      </c>
      <c r="BG91" s="1102">
        <v>43248.390983237601</v>
      </c>
      <c r="BH91" s="1102">
        <v>44358.070955838033</v>
      </c>
      <c r="BI91" s="1102">
        <v>39554.100559335908</v>
      </c>
      <c r="BJ91" s="1102">
        <v>46916.802124558038</v>
      </c>
      <c r="BK91" s="1102">
        <v>52362.960939371813</v>
      </c>
      <c r="BL91" s="1102">
        <v>64291.237945057364</v>
      </c>
      <c r="BM91" s="1102">
        <v>57242.779638487482</v>
      </c>
      <c r="BN91" s="1102">
        <v>64843.264822795209</v>
      </c>
      <c r="BO91" s="1102">
        <v>80655.744225896342</v>
      </c>
      <c r="BP91" s="1102">
        <v>91924.327036786432</v>
      </c>
      <c r="BQ91" s="1102">
        <v>75473.337984928483</v>
      </c>
      <c r="BR91" s="1102">
        <v>63708.288671847891</v>
      </c>
      <c r="BS91" s="1102">
        <v>58845.733454880574</v>
      </c>
      <c r="BT91" s="1102">
        <v>26705.668150894686</v>
      </c>
      <c r="BU91" s="1102">
        <v>16501.056026746381</v>
      </c>
      <c r="BV91" s="1102">
        <v>16512.798780752008</v>
      </c>
      <c r="BW91" s="1102">
        <v>16036.134263475311</v>
      </c>
      <c r="BX91" s="1102">
        <v>19379.983408616295</v>
      </c>
      <c r="BY91" s="1102">
        <v>18404.256602144727</v>
      </c>
      <c r="BZ91" s="1102">
        <v>20017.918916044215</v>
      </c>
      <c r="CA91" s="1102">
        <v>13019.978127913171</v>
      </c>
      <c r="CB91" s="1102">
        <v>7585.4376789070011</v>
      </c>
      <c r="CC91" s="1102">
        <v>12228.97465546248</v>
      </c>
      <c r="CD91" s="1102">
        <v>10865.113676705341</v>
      </c>
      <c r="CE91" s="1102">
        <v>20706.853245366437</v>
      </c>
      <c r="CF91" s="1102">
        <v>14745.643996231769</v>
      </c>
      <c r="CG91" s="1102">
        <v>9361.6569057607012</v>
      </c>
      <c r="CH91" s="1102">
        <v>13253.074650817636</v>
      </c>
      <c r="CI91" s="1102">
        <v>12346.850557135434</v>
      </c>
      <c r="CJ91" s="1102">
        <v>17403.361340494772</v>
      </c>
      <c r="CK91" s="1102">
        <v>19373.431240843707</v>
      </c>
      <c r="CL91" s="1102">
        <v>14365.003620980644</v>
      </c>
      <c r="CM91" s="1102">
        <v>21181.668537907171</v>
      </c>
      <c r="CN91" s="1102">
        <v>13742.10839566677</v>
      </c>
      <c r="CO91" s="1102">
        <v>20180.396045198875</v>
      </c>
      <c r="CP91" s="1102">
        <v>15356.489071314878</v>
      </c>
      <c r="CQ91" s="1106">
        <f t="shared" si="44"/>
        <v>16927.631585201787</v>
      </c>
      <c r="CR91" s="23" t="s">
        <v>541</v>
      </c>
      <c r="CS91"/>
      <c r="DQ91"/>
      <c r="DR91"/>
    </row>
    <row r="92" spans="1:122" s="23" customFormat="1" ht="13" outlineLevel="1">
      <c r="A92" s="788">
        <v>1980</v>
      </c>
      <c r="B92" s="1051">
        <f>AJ171/$AG92</f>
        <v>0.1111111111111111</v>
      </c>
      <c r="C92" s="1051">
        <f t="shared" ref="C92:H92" si="53">AK171/$AG92</f>
        <v>0.69696969696969702</v>
      </c>
      <c r="D92" s="1051">
        <f t="shared" si="53"/>
        <v>0.20202020202020202</v>
      </c>
      <c r="E92" s="1051">
        <f t="shared" si="53"/>
        <v>0</v>
      </c>
      <c r="F92" s="1051">
        <f t="shared" si="53"/>
        <v>0</v>
      </c>
      <c r="G92" s="1051">
        <f t="shared" si="53"/>
        <v>0</v>
      </c>
      <c r="H92" s="1051">
        <f t="shared" si="53"/>
        <v>0</v>
      </c>
      <c r="I92" s="537">
        <v>5481.3981547840449</v>
      </c>
      <c r="J92" s="538"/>
      <c r="K92" s="788">
        <v>1980</v>
      </c>
      <c r="L92" s="539">
        <f t="shared" ref="L92:R107" si="54">L318*B214/$S92</f>
        <v>9.7198861817577031E-2</v>
      </c>
      <c r="M92" s="150">
        <f t="shared" si="54"/>
        <v>0.81347096658480178</v>
      </c>
      <c r="N92" s="151">
        <f t="shared" si="54"/>
        <v>8.9330171597621147E-2</v>
      </c>
      <c r="O92" s="150"/>
      <c r="P92" s="150"/>
      <c r="Q92" s="150"/>
      <c r="R92" s="152"/>
      <c r="S92" s="153">
        <f t="shared" ref="S92:S126" si="55">SUMPRODUCT(L318:R318,B214:H214)</f>
        <v>738.22769959373022</v>
      </c>
      <c r="T92" s="153">
        <f t="shared" ref="T92:T124" si="56">$I92/SUMPRODUCT(L92:R92,B9:H9)</f>
        <v>56.494854954192959</v>
      </c>
      <c r="U92" s="154"/>
      <c r="V92" s="788">
        <v>1980</v>
      </c>
      <c r="W92" s="743">
        <f>B92-L92</f>
        <v>1.3912249293534074E-2</v>
      </c>
      <c r="X92" s="744">
        <f t="shared" ref="W92:AC100" si="57">C92-M92</f>
        <v>-0.11650126961510476</v>
      </c>
      <c r="Y92" s="744">
        <f>SUM(D92:$H92)-N92</f>
        <v>0.11269003042258087</v>
      </c>
      <c r="Z92" s="1"/>
      <c r="AA92" s="1"/>
      <c r="AB92" s="1"/>
      <c r="AC92" s="3"/>
      <c r="AD92" s="254">
        <v>511</v>
      </c>
      <c r="AE92" s="1023">
        <f>SUMSQ(W92:AC92)</f>
        <v>2.6465139458978972E-2</v>
      </c>
      <c r="AF92" s="1024">
        <f>SQRT(AE92/COUNT(W92:AC92))</f>
        <v>9.3923975389636219E-2</v>
      </c>
      <c r="AG92" s="1025">
        <f>ASA!AG92</f>
        <v>99</v>
      </c>
      <c r="AH92" s="1034"/>
      <c r="AI92" s="1037">
        <v>1980</v>
      </c>
      <c r="AJ92" s="1095">
        <v>8.4350547911282575E-2</v>
      </c>
      <c r="AK92" s="1095">
        <v>0.73874890475414168</v>
      </c>
      <c r="AL92" s="1095">
        <v>0.17690054733457564</v>
      </c>
      <c r="AM92" s="1095"/>
      <c r="AN92" s="1095"/>
      <c r="AO92" s="1095"/>
      <c r="AP92" s="1095"/>
      <c r="AQ92" s="27"/>
      <c r="BF92" s="1135">
        <v>84</v>
      </c>
      <c r="BG92" s="1102">
        <v>57403.14435134823</v>
      </c>
      <c r="BH92" s="1102">
        <v>64149.21148862761</v>
      </c>
      <c r="BI92" s="1102">
        <v>54641.066346220949</v>
      </c>
      <c r="BJ92" s="1102">
        <v>55977.939091815526</v>
      </c>
      <c r="BK92" s="1102">
        <v>73489.891603873679</v>
      </c>
      <c r="BL92" s="1102">
        <v>104486.11103222474</v>
      </c>
      <c r="BM92" s="1102">
        <v>96556.123544785456</v>
      </c>
      <c r="BN92" s="1102">
        <v>95062.146544842501</v>
      </c>
      <c r="BO92" s="1102">
        <v>119476.68496680835</v>
      </c>
      <c r="BP92" s="1102">
        <v>122650.53562474545</v>
      </c>
      <c r="BQ92" s="1102">
        <v>95357.466142515521</v>
      </c>
      <c r="BR92" s="1102">
        <v>72532.879334935991</v>
      </c>
      <c r="BS92" s="1102">
        <v>77205.628271063848</v>
      </c>
      <c r="BT92" s="1102">
        <v>32692.550088894903</v>
      </c>
      <c r="BU92" s="1102">
        <v>14552.568909864247</v>
      </c>
      <c r="BV92" s="1102">
        <v>12941.414522801317</v>
      </c>
      <c r="BW92" s="1102">
        <v>21261.989168960852</v>
      </c>
      <c r="BX92" s="1102">
        <v>28092.479739098948</v>
      </c>
      <c r="BY92" s="1102">
        <v>24753.250623083655</v>
      </c>
      <c r="BZ92" s="1102">
        <v>21188.583275370558</v>
      </c>
      <c r="CA92" s="1102">
        <v>13670.34290910554</v>
      </c>
      <c r="CB92" s="1102">
        <v>8145.5834221750865</v>
      </c>
      <c r="CC92" s="1102">
        <v>9687.1900191602363</v>
      </c>
      <c r="CD92" s="1102">
        <v>12729.528207867668</v>
      </c>
      <c r="CE92" s="1102">
        <v>24676.513992867043</v>
      </c>
      <c r="CF92" s="1102">
        <v>19127.588718994819</v>
      </c>
      <c r="CG92" s="1102">
        <v>13677.661430250506</v>
      </c>
      <c r="CH92" s="1102">
        <v>13617.382772815257</v>
      </c>
      <c r="CI92" s="1102">
        <v>18329.114194301208</v>
      </c>
      <c r="CJ92" s="1102">
        <v>22601.628063753629</v>
      </c>
      <c r="CK92" s="1102">
        <v>20570.708537940416</v>
      </c>
      <c r="CL92" s="1102">
        <v>16699.843689672289</v>
      </c>
      <c r="CM92" s="1102">
        <v>19108.110006184903</v>
      </c>
      <c r="CN92" s="1102">
        <v>23082.003686827549</v>
      </c>
      <c r="CO92" s="1102">
        <v>25579.389876228881</v>
      </c>
      <c r="CP92" s="1102">
        <v>23015.870245816986</v>
      </c>
      <c r="CQ92" s="1106">
        <f t="shared" si="44"/>
        <v>25370.654081456541</v>
      </c>
      <c r="CR92" s="23" t="s">
        <v>541</v>
      </c>
      <c r="CS92"/>
      <c r="DQ92"/>
      <c r="DR92"/>
    </row>
    <row r="93" spans="1:122" s="23" customFormat="1" ht="13" outlineLevel="1">
      <c r="A93" s="789">
        <v>1981</v>
      </c>
      <c r="B93" s="1051">
        <f t="shared" ref="B93:B100" si="58">AJ172/$AG93</f>
        <v>0</v>
      </c>
      <c r="C93" s="1051">
        <f t="shared" ref="C93:C100" si="59">AK172/$AG93</f>
        <v>0.10714285714285714</v>
      </c>
      <c r="D93" s="1051">
        <f t="shared" ref="D93:D100" si="60">AL172/$AG93</f>
        <v>0.6785714285714286</v>
      </c>
      <c r="E93" s="1051">
        <f t="shared" ref="E93:E100" si="61">AM172/$AG93</f>
        <v>0.21428571428571427</v>
      </c>
      <c r="F93" s="1051">
        <f t="shared" ref="F93:F100" si="62">AN172/$AG93</f>
        <v>0</v>
      </c>
      <c r="G93" s="1051">
        <f t="shared" ref="G93:G100" si="63">AO172/$AG93</f>
        <v>0</v>
      </c>
      <c r="H93" s="1051">
        <f t="shared" ref="H93:H100" si="64">AP172/$AG93</f>
        <v>0</v>
      </c>
      <c r="I93" s="168">
        <v>12490.315791383549</v>
      </c>
      <c r="J93" s="538"/>
      <c r="K93" s="789">
        <v>1981</v>
      </c>
      <c r="L93" s="184">
        <f t="shared" si="54"/>
        <v>8.1850971865136818E-2</v>
      </c>
      <c r="M93" s="156">
        <f t="shared" si="54"/>
        <v>0.21184575664197311</v>
      </c>
      <c r="N93" s="156">
        <f t="shared" si="54"/>
        <v>0.64139991500521742</v>
      </c>
      <c r="O93" s="157">
        <f t="shared" si="54"/>
        <v>6.4903356487672523E-2</v>
      </c>
      <c r="P93" s="156"/>
      <c r="Q93" s="156"/>
      <c r="R93" s="158"/>
      <c r="S93" s="159">
        <f t="shared" si="55"/>
        <v>664.26971799906426</v>
      </c>
      <c r="T93" s="159">
        <f t="shared" si="56"/>
        <v>116.61832353303416</v>
      </c>
      <c r="U93" s="154"/>
      <c r="V93" s="789">
        <v>1981</v>
      </c>
      <c r="W93" s="745">
        <f t="shared" si="57"/>
        <v>-8.1850971865136818E-2</v>
      </c>
      <c r="X93" s="746">
        <f t="shared" si="57"/>
        <v>-0.10470289949911597</v>
      </c>
      <c r="Y93" s="746">
        <f t="shared" si="57"/>
        <v>3.7171513566211178E-2</v>
      </c>
      <c r="Z93" s="746">
        <f>SUM(E93:$H93)-O93</f>
        <v>0.14938235779804176</v>
      </c>
      <c r="AA93" s="2"/>
      <c r="AB93" s="2"/>
      <c r="AC93" s="4"/>
      <c r="AD93" s="252">
        <v>237</v>
      </c>
      <c r="AE93" s="1023">
        <f t="shared" ref="AE93:AE110" si="65">SUMSQ(W93:AC93)</f>
        <v>4.1359089000894592E-2</v>
      </c>
      <c r="AF93" s="1024">
        <f t="shared" ref="AF93:AF110" si="66">SQRT(AE93/COUNT(W93:AC93))</f>
        <v>0.10168467067470714</v>
      </c>
      <c r="AG93" s="1025">
        <f>ASA!AG93</f>
        <v>28</v>
      </c>
      <c r="AH93" s="1034"/>
      <c r="AI93" s="1037">
        <v>1981</v>
      </c>
      <c r="AJ93" s="1095">
        <v>3.6822360135199225E-2</v>
      </c>
      <c r="AK93" s="1095">
        <v>0.25792507496206879</v>
      </c>
      <c r="AL93" s="1095">
        <v>0.59306170199570485</v>
      </c>
      <c r="AM93" s="1095">
        <v>0.11219086290702726</v>
      </c>
      <c r="AN93" s="1095"/>
      <c r="AO93" s="1095"/>
      <c r="AP93" s="1095"/>
      <c r="AQ93" s="27"/>
      <c r="BF93" s="1135">
        <v>85</v>
      </c>
      <c r="BG93" s="1102">
        <v>69000.557064851499</v>
      </c>
      <c r="BH93" s="1102">
        <v>62413.730894667438</v>
      </c>
      <c r="BI93" s="1102">
        <v>53305.435738293323</v>
      </c>
      <c r="BJ93" s="1102">
        <v>54011.772540563987</v>
      </c>
      <c r="BK93" s="1102">
        <v>76924.992060572418</v>
      </c>
      <c r="BL93" s="1102">
        <v>110214.42483648192</v>
      </c>
      <c r="BM93" s="1102">
        <v>99787.6695985103</v>
      </c>
      <c r="BN93" s="1102">
        <v>103001.98915084223</v>
      </c>
      <c r="BO93" s="1102">
        <v>144724.35528578481</v>
      </c>
      <c r="BP93" s="1102">
        <v>134747.08082898843</v>
      </c>
      <c r="BQ93" s="1102">
        <v>99557.437530222989</v>
      </c>
      <c r="BR93" s="1102">
        <v>65077.671093574223</v>
      </c>
      <c r="BS93" s="1102">
        <v>58155.313149221554</v>
      </c>
      <c r="BT93" s="1102">
        <v>40986.11043845817</v>
      </c>
      <c r="BU93" s="1102">
        <v>23681.437844421926</v>
      </c>
      <c r="BV93" s="1102">
        <v>16130.801260469822</v>
      </c>
      <c r="BW93" s="1102">
        <v>14430.736253118252</v>
      </c>
      <c r="BX93" s="1102">
        <v>26140.049441778254</v>
      </c>
      <c r="BY93" s="1102">
        <v>28004.270711692428</v>
      </c>
      <c r="BZ93" s="1102">
        <v>23567.57664021133</v>
      </c>
      <c r="CA93" s="1102">
        <v>13799.07639981771</v>
      </c>
      <c r="CB93" s="1102">
        <v>7121.5407133927056</v>
      </c>
      <c r="CC93" s="1102">
        <v>10442.789120692851</v>
      </c>
      <c r="CD93" s="1102">
        <v>14167.753150321711</v>
      </c>
      <c r="CE93" s="1102">
        <v>24921.210089057</v>
      </c>
      <c r="CF93" s="1102">
        <v>16171.013924232591</v>
      </c>
      <c r="CG93" s="1102">
        <v>11335.60033808031</v>
      </c>
      <c r="CH93" s="1102">
        <v>12383.98887806638</v>
      </c>
      <c r="CI93" s="1102">
        <v>17328.612521686282</v>
      </c>
      <c r="CJ93" s="1102">
        <v>21253.437433427</v>
      </c>
      <c r="CK93" s="1102">
        <v>20874.02493633694</v>
      </c>
      <c r="CL93" s="1102">
        <v>18508.606822766818</v>
      </c>
      <c r="CM93" s="1102">
        <v>23283.841815890843</v>
      </c>
      <c r="CN93" s="1102">
        <v>21507.829724332605</v>
      </c>
      <c r="CO93" s="1102">
        <v>26069.49498564886</v>
      </c>
      <c r="CP93" s="1102">
        <v>23465.528960859159</v>
      </c>
      <c r="CQ93" s="1106">
        <f t="shared" si="44"/>
        <v>25866.317968687596</v>
      </c>
      <c r="CR93" s="23" t="s">
        <v>541</v>
      </c>
      <c r="CS93"/>
      <c r="DQ93"/>
      <c r="DR93"/>
    </row>
    <row r="94" spans="1:122" s="23" customFormat="1" ht="13" outlineLevel="1">
      <c r="A94" s="790">
        <v>1982</v>
      </c>
      <c r="B94" s="1051">
        <f t="shared" si="58"/>
        <v>0.08</v>
      </c>
      <c r="C94" s="1051">
        <f t="shared" si="59"/>
        <v>0</v>
      </c>
      <c r="D94" s="1051">
        <f t="shared" si="60"/>
        <v>0.24</v>
      </c>
      <c r="E94" s="1051">
        <f t="shared" si="61"/>
        <v>0.68</v>
      </c>
      <c r="F94" s="1051">
        <f t="shared" si="62"/>
        <v>0</v>
      </c>
      <c r="G94" s="1051">
        <f t="shared" si="63"/>
        <v>0</v>
      </c>
      <c r="H94" s="1051">
        <f t="shared" si="64"/>
        <v>0</v>
      </c>
      <c r="I94" s="168">
        <v>6484.8363890375667</v>
      </c>
      <c r="J94" s="538"/>
      <c r="K94" s="790">
        <v>1982</v>
      </c>
      <c r="L94" s="184">
        <f t="shared" si="54"/>
        <v>8.7060421547511632E-2</v>
      </c>
      <c r="M94" s="156">
        <f t="shared" si="54"/>
        <v>0.19514990787871542</v>
      </c>
      <c r="N94" s="156">
        <f t="shared" si="54"/>
        <v>0.1641859192986298</v>
      </c>
      <c r="O94" s="156">
        <f t="shared" si="54"/>
        <v>0.50764118391888036</v>
      </c>
      <c r="P94" s="157">
        <f t="shared" si="54"/>
        <v>4.5962567356262828E-2</v>
      </c>
      <c r="Q94" s="156"/>
      <c r="R94" s="158"/>
      <c r="S94" s="159">
        <f t="shared" si="55"/>
        <v>530.55764857346264</v>
      </c>
      <c r="T94" s="159">
        <f t="shared" si="56"/>
        <v>56.386396074157012</v>
      </c>
      <c r="U94" s="154"/>
      <c r="V94" s="790">
        <v>1982</v>
      </c>
      <c r="W94" s="745">
        <f t="shared" si="57"/>
        <v>-7.0604215475116305E-3</v>
      </c>
      <c r="X94" s="746">
        <f t="shared" si="57"/>
        <v>-0.19514990787871542</v>
      </c>
      <c r="Y94" s="746">
        <f t="shared" si="57"/>
        <v>7.581408070137019E-2</v>
      </c>
      <c r="Z94" s="746">
        <f t="shared" si="57"/>
        <v>0.17235881608111969</v>
      </c>
      <c r="AA94" s="746">
        <f>SUM(F94:$H94)-P94</f>
        <v>-4.5962567356262828E-2</v>
      </c>
      <c r="AB94" s="2"/>
      <c r="AC94" s="4"/>
      <c r="AD94" s="252">
        <v>605</v>
      </c>
      <c r="AE94" s="1023">
        <f t="shared" si="65"/>
        <v>7.5701230008957801E-2</v>
      </c>
      <c r="AF94" s="1024">
        <f t="shared" si="66"/>
        <v>0.12304570696205358</v>
      </c>
      <c r="AG94" s="1025">
        <f>ASA!AG94</f>
        <v>25</v>
      </c>
      <c r="AH94" s="1034"/>
      <c r="AI94" s="1037">
        <v>1982</v>
      </c>
      <c r="AJ94" s="1095">
        <v>4.4496097908470721E-2</v>
      </c>
      <c r="AK94" s="1095">
        <v>0.14791237191233075</v>
      </c>
      <c r="AL94" s="1095">
        <v>0.25162519760101248</v>
      </c>
      <c r="AM94" s="1095">
        <v>0.47293457520651777</v>
      </c>
      <c r="AN94" s="1095">
        <v>8.3031757371668305E-2</v>
      </c>
      <c r="AO94" s="1095"/>
      <c r="AP94" s="1095"/>
      <c r="AQ94" s="27"/>
      <c r="BF94" s="1135">
        <v>86</v>
      </c>
      <c r="BG94" s="1102">
        <v>53026.74516935541</v>
      </c>
      <c r="BH94" s="1102">
        <v>60808.034918496654</v>
      </c>
      <c r="BI94" s="1102">
        <v>63129.679783581276</v>
      </c>
      <c r="BJ94" s="1102">
        <v>82675.698185578905</v>
      </c>
      <c r="BK94" s="1102">
        <v>104176.38179221386</v>
      </c>
      <c r="BL94" s="1102">
        <v>133127.92427042534</v>
      </c>
      <c r="BM94" s="1102">
        <v>107203.91687020869</v>
      </c>
      <c r="BN94" s="1102">
        <v>95192.875307134265</v>
      </c>
      <c r="BO94" s="1102">
        <v>119115.03703498487</v>
      </c>
      <c r="BP94" s="1102">
        <v>115413.61685858926</v>
      </c>
      <c r="BQ94" s="1102">
        <v>80005.217880506621</v>
      </c>
      <c r="BR94" s="1102">
        <v>57260.794240965777</v>
      </c>
      <c r="BS94" s="1102">
        <v>100793.65668097172</v>
      </c>
      <c r="BT94" s="1102">
        <v>41450.233712982568</v>
      </c>
      <c r="BU94" s="1102">
        <v>13924.389460473523</v>
      </c>
      <c r="BV94" s="1102">
        <v>16324.293335880329</v>
      </c>
      <c r="BW94" s="1102">
        <v>24365.601377330691</v>
      </c>
      <c r="BX94" s="1102">
        <v>30180.082179797708</v>
      </c>
      <c r="BY94" s="1102">
        <v>18774.617591975555</v>
      </c>
      <c r="BZ94" s="1102">
        <v>21785.620984018507</v>
      </c>
      <c r="CA94" s="1102">
        <v>13533.259320676934</v>
      </c>
      <c r="CB94" s="1102">
        <v>9177.1832977036829</v>
      </c>
      <c r="CC94" s="1102">
        <v>10488.145682778963</v>
      </c>
      <c r="CD94" s="1102">
        <v>13574.549630470157</v>
      </c>
      <c r="CE94" s="1102">
        <v>22705.726888175664</v>
      </c>
      <c r="CF94" s="1102">
        <v>15104.814235793303</v>
      </c>
      <c r="CG94" s="1102">
        <v>11799.906452367379</v>
      </c>
      <c r="CH94" s="1102">
        <v>12406.17080133361</v>
      </c>
      <c r="CI94" s="1102">
        <v>17564.930993972645</v>
      </c>
      <c r="CJ94" s="1102">
        <v>20584.304748258801</v>
      </c>
      <c r="CK94" s="1102">
        <v>21004.309376603236</v>
      </c>
      <c r="CL94" s="1102">
        <v>19833.703026511801</v>
      </c>
      <c r="CM94" s="1102">
        <v>22581.880729218734</v>
      </c>
      <c r="CN94" s="1102">
        <v>19153.023631041244</v>
      </c>
      <c r="CO94" s="1102">
        <v>21708.218611278302</v>
      </c>
      <c r="CP94" s="1102">
        <v>21260.183852856382</v>
      </c>
      <c r="CQ94" s="1106">
        <f t="shared" si="44"/>
        <v>23435.341113682964</v>
      </c>
      <c r="CR94" s="23" t="s">
        <v>541</v>
      </c>
      <c r="CS94"/>
      <c r="DQ94"/>
      <c r="DR94"/>
    </row>
    <row r="95" spans="1:122" s="23" customFormat="1" ht="13" outlineLevel="1">
      <c r="A95" s="790">
        <v>1983</v>
      </c>
      <c r="B95" s="1051">
        <f t="shared" si="58"/>
        <v>6.4516129032258063E-2</v>
      </c>
      <c r="C95" s="1051">
        <f t="shared" si="59"/>
        <v>9.6774193548387094E-2</v>
      </c>
      <c r="D95" s="1051">
        <f t="shared" si="60"/>
        <v>9.6774193548387094E-2</v>
      </c>
      <c r="E95" s="1051">
        <f t="shared" si="61"/>
        <v>0.25806451612903225</v>
      </c>
      <c r="F95" s="1051">
        <f t="shared" si="62"/>
        <v>0.38709677419354838</v>
      </c>
      <c r="G95" s="1051">
        <f t="shared" si="63"/>
        <v>9.6774193548387094E-2</v>
      </c>
      <c r="H95" s="1051">
        <f t="shared" si="64"/>
        <v>0</v>
      </c>
      <c r="I95" s="168">
        <v>2475.256506790286</v>
      </c>
      <c r="J95" s="538"/>
      <c r="K95" s="790">
        <v>1983</v>
      </c>
      <c r="L95" s="184">
        <f t="shared" si="54"/>
        <v>0.32409670307621469</v>
      </c>
      <c r="M95" s="156">
        <f t="shared" si="54"/>
        <v>0.14839980287432619</v>
      </c>
      <c r="N95" s="156">
        <f t="shared" si="54"/>
        <v>0.11398799517074037</v>
      </c>
      <c r="O95" s="156">
        <f t="shared" si="54"/>
        <v>9.4816391677360376E-2</v>
      </c>
      <c r="P95" s="156">
        <f t="shared" si="54"/>
        <v>0.29502724302165001</v>
      </c>
      <c r="Q95" s="157">
        <f t="shared" si="54"/>
        <v>2.3671864179708482E-2</v>
      </c>
      <c r="R95" s="158"/>
      <c r="S95" s="159">
        <f t="shared" si="55"/>
        <v>619.41392098634685</v>
      </c>
      <c r="T95" s="159">
        <f t="shared" si="56"/>
        <v>20.71591193588301</v>
      </c>
      <c r="U95" s="154"/>
      <c r="V95" s="790">
        <v>1983</v>
      </c>
      <c r="W95" s="745">
        <f t="shared" si="57"/>
        <v>-0.25958057404395662</v>
      </c>
      <c r="X95" s="746">
        <f t="shared" si="57"/>
        <v>-5.1625609325939098E-2</v>
      </c>
      <c r="Y95" s="746">
        <f t="shared" si="57"/>
        <v>-1.7213801622353281E-2</v>
      </c>
      <c r="Z95" s="746">
        <f t="shared" si="57"/>
        <v>0.16324812445167186</v>
      </c>
      <c r="AA95" s="746">
        <f t="shared" si="57"/>
        <v>9.2069531171898367E-2</v>
      </c>
      <c r="AB95" s="746">
        <f>SUM(G95:$H95)-Q95</f>
        <v>7.3102329368678609E-2</v>
      </c>
      <c r="AC95" s="4"/>
      <c r="AD95" s="252">
        <v>814</v>
      </c>
      <c r="AE95" s="1023">
        <f t="shared" si="65"/>
        <v>0.11081429219188675</v>
      </c>
      <c r="AF95" s="1024">
        <f t="shared" si="66"/>
        <v>0.13590087821146629</v>
      </c>
      <c r="AG95" s="1025">
        <f>ASA!AG95</f>
        <v>31</v>
      </c>
      <c r="AH95" s="1034"/>
      <c r="AI95" s="1037">
        <v>1983</v>
      </c>
      <c r="AJ95" s="1095">
        <v>0.17209398143405552</v>
      </c>
      <c r="AK95" s="1095">
        <v>0.14930516257070339</v>
      </c>
      <c r="AL95" s="1095">
        <v>0.1250995050106451</v>
      </c>
      <c r="AM95" s="1095">
        <v>0.17575409110018886</v>
      </c>
      <c r="AN95" s="1095">
        <v>0.32413774565635911</v>
      </c>
      <c r="AO95" s="1095">
        <v>5.3609514228048057E-2</v>
      </c>
      <c r="AP95" s="1095"/>
      <c r="AQ95" s="27"/>
      <c r="BF95" s="1135">
        <v>87</v>
      </c>
      <c r="BG95" s="1102">
        <v>52551.571561071782</v>
      </c>
      <c r="BH95" s="1102">
        <v>60824.299164754731</v>
      </c>
      <c r="BI95" s="1102">
        <v>63283.645577496529</v>
      </c>
      <c r="BJ95" s="1102">
        <v>83242.356341251638</v>
      </c>
      <c r="BK95" s="1102">
        <v>105307.30843849565</v>
      </c>
      <c r="BL95" s="1102">
        <v>134620.32214235709</v>
      </c>
      <c r="BM95" s="1102">
        <v>105496.01817154554</v>
      </c>
      <c r="BN95" s="1102">
        <v>96260.677477299119</v>
      </c>
      <c r="BO95" s="1102">
        <v>120377.76606611906</v>
      </c>
      <c r="BP95" s="1102">
        <v>114111.77125270988</v>
      </c>
      <c r="BQ95" s="1102">
        <v>79211.032314458163</v>
      </c>
      <c r="BR95" s="1102">
        <v>57528.197986399857</v>
      </c>
      <c r="BS95" s="1102">
        <v>100419.38465932598</v>
      </c>
      <c r="BT95" s="1102">
        <v>41510.830470124369</v>
      </c>
      <c r="BU95" s="1102">
        <v>14001.76934006619</v>
      </c>
      <c r="BV95" s="1102">
        <v>16348.0548690625</v>
      </c>
      <c r="BW95" s="1102">
        <v>24113.107661418166</v>
      </c>
      <c r="BX95" s="1102">
        <v>30421.9997697367</v>
      </c>
      <c r="BY95" s="1102">
        <v>18981.606207934758</v>
      </c>
      <c r="BZ95" s="1102">
        <v>21409.696140858454</v>
      </c>
      <c r="CA95" s="1102">
        <v>13520.927019956445</v>
      </c>
      <c r="CB95" s="1102">
        <v>9370.3207690908494</v>
      </c>
      <c r="CC95" s="1102">
        <v>10526.738195605538</v>
      </c>
      <c r="CD95" s="1102">
        <v>13426.110359200073</v>
      </c>
      <c r="CE95" s="1102">
        <v>22637.80560475661</v>
      </c>
      <c r="CF95" s="1102">
        <v>15296.605073325647</v>
      </c>
      <c r="CG95" s="1102">
        <v>11907.035876167209</v>
      </c>
      <c r="CH95" s="1102">
        <v>12352.658460253439</v>
      </c>
      <c r="CI95" s="1102">
        <v>17567.744485490584</v>
      </c>
      <c r="CJ95" s="1102">
        <v>20613.51245832994</v>
      </c>
      <c r="CK95" s="1102">
        <v>21132.847367651</v>
      </c>
      <c r="CL95" s="1102">
        <v>19882.697644250067</v>
      </c>
      <c r="CM95" s="1102">
        <v>22635.348591525966</v>
      </c>
      <c r="CN95" s="1102">
        <v>19179.720621630928</v>
      </c>
      <c r="CO95" s="1102">
        <v>21906.216449987944</v>
      </c>
      <c r="CP95" s="1102">
        <v>21254.502433749254</v>
      </c>
      <c r="CQ95" s="1106">
        <f t="shared" si="44"/>
        <v>23429.078421144328</v>
      </c>
      <c r="CR95" s="23" t="s">
        <v>541</v>
      </c>
      <c r="CS95"/>
      <c r="DQ95"/>
      <c r="DR95"/>
    </row>
    <row r="96" spans="1:122" s="23" customFormat="1" ht="13" outlineLevel="1">
      <c r="A96" s="790">
        <v>1984</v>
      </c>
      <c r="B96" s="1051">
        <f t="shared" si="58"/>
        <v>3.4482758620689655E-2</v>
      </c>
      <c r="C96" s="1051">
        <f t="shared" si="59"/>
        <v>0.48275862068965519</v>
      </c>
      <c r="D96" s="1051">
        <f t="shared" si="60"/>
        <v>0.13793103448275862</v>
      </c>
      <c r="E96" s="1051">
        <f t="shared" si="61"/>
        <v>0.13793103448275862</v>
      </c>
      <c r="F96" s="1051">
        <f t="shared" si="62"/>
        <v>3.4482758620689655E-2</v>
      </c>
      <c r="G96" s="1051">
        <f t="shared" si="63"/>
        <v>0.13793103448275862</v>
      </c>
      <c r="H96" s="1051">
        <f t="shared" si="64"/>
        <v>3.4482758620689655E-2</v>
      </c>
      <c r="I96" s="168">
        <v>5394.2175975905147</v>
      </c>
      <c r="J96" s="538"/>
      <c r="K96" s="790">
        <v>1984</v>
      </c>
      <c r="L96" s="184">
        <f t="shared" si="54"/>
        <v>0.19621000118864623</v>
      </c>
      <c r="M96" s="156">
        <f t="shared" si="54"/>
        <v>0.45635921697701931</v>
      </c>
      <c r="N96" s="156">
        <f t="shared" si="54"/>
        <v>7.553255403910715E-2</v>
      </c>
      <c r="O96" s="156">
        <f t="shared" si="54"/>
        <v>5.8750101462758719E-2</v>
      </c>
      <c r="P96" s="156">
        <f t="shared" si="54"/>
        <v>4.881021838169556E-2</v>
      </c>
      <c r="Q96" s="156">
        <f t="shared" si="54"/>
        <v>0.15218721083318024</v>
      </c>
      <c r="R96" s="160">
        <f t="shared" si="54"/>
        <v>1.2150697117592689E-2</v>
      </c>
      <c r="S96" s="159">
        <f t="shared" si="55"/>
        <v>899.26402777063288</v>
      </c>
      <c r="T96" s="159">
        <f t="shared" si="56"/>
        <v>50.881848141965946</v>
      </c>
      <c r="U96" s="154"/>
      <c r="V96" s="790">
        <v>1984</v>
      </c>
      <c r="W96" s="745">
        <f t="shared" si="57"/>
        <v>-0.16172724256795656</v>
      </c>
      <c r="X96" s="746">
        <f t="shared" si="57"/>
        <v>2.6399403712635883E-2</v>
      </c>
      <c r="Y96" s="746">
        <f t="shared" si="57"/>
        <v>6.2398480443651469E-2</v>
      </c>
      <c r="Z96" s="746">
        <f t="shared" si="57"/>
        <v>7.91809330199999E-2</v>
      </c>
      <c r="AA96" s="746">
        <f t="shared" si="57"/>
        <v>-1.4327459761005905E-2</v>
      </c>
      <c r="AB96" s="746">
        <f t="shared" si="57"/>
        <v>-1.4256176350421618E-2</v>
      </c>
      <c r="AC96" s="747">
        <f t="shared" si="57"/>
        <v>2.2332061503096967E-2</v>
      </c>
      <c r="AD96" s="252">
        <v>1337</v>
      </c>
      <c r="AE96" s="1023">
        <f t="shared" si="65"/>
        <v>3.7923055658927528E-2</v>
      </c>
      <c r="AF96" s="1024">
        <f t="shared" si="66"/>
        <v>7.360420762325201E-2</v>
      </c>
      <c r="AG96" s="1025">
        <f>ASA!AG96</f>
        <v>29</v>
      </c>
      <c r="AH96" s="1034"/>
      <c r="AI96" s="1037">
        <v>1984</v>
      </c>
      <c r="AJ96" s="1095">
        <v>0.11574379549391411</v>
      </c>
      <c r="AK96" s="1095">
        <v>0.4175979383351599</v>
      </c>
      <c r="AL96" s="1095">
        <v>9.6729523900268982E-2</v>
      </c>
      <c r="AM96" s="1095">
        <v>6.8697156050227734E-2</v>
      </c>
      <c r="AN96" s="1095">
        <v>9.5753596377832081E-2</v>
      </c>
      <c r="AO96" s="1095">
        <v>0.17630926665003743</v>
      </c>
      <c r="AP96" s="1095">
        <v>2.9168723192559615E-2</v>
      </c>
      <c r="AQ96" s="27"/>
      <c r="BF96" s="1135">
        <v>88</v>
      </c>
      <c r="BG96" s="1102">
        <v>70282.890272063232</v>
      </c>
      <c r="BH96" s="1102">
        <v>70525.157985456026</v>
      </c>
      <c r="BI96" s="1102">
        <v>63891.778339541706</v>
      </c>
      <c r="BJ96" s="1102">
        <v>72413.730292731096</v>
      </c>
      <c r="BK96" s="1102">
        <v>86209.758664274501</v>
      </c>
      <c r="BL96" s="1102">
        <v>115138.49114642471</v>
      </c>
      <c r="BM96" s="1102">
        <v>107378.15924852001</v>
      </c>
      <c r="BN96" s="1102">
        <v>119878.93802010029</v>
      </c>
      <c r="BO96" s="1102">
        <v>166641.18255424243</v>
      </c>
      <c r="BP96" s="1102">
        <v>153144.71158353434</v>
      </c>
      <c r="BQ96" s="1102">
        <v>120762.27903546815</v>
      </c>
      <c r="BR96" s="1102">
        <v>98856.735119161109</v>
      </c>
      <c r="BS96" s="1102">
        <v>118144.16247736699</v>
      </c>
      <c r="BT96" s="1102">
        <v>48032.477809226504</v>
      </c>
      <c r="BU96" s="1102">
        <v>15886.341511742705</v>
      </c>
      <c r="BV96" s="1102">
        <v>15554.358889501766</v>
      </c>
      <c r="BW96" s="1102">
        <v>26661.270661407347</v>
      </c>
      <c r="BX96" s="1102">
        <v>35562.558275945375</v>
      </c>
      <c r="BY96" s="1102">
        <v>28542.302551148106</v>
      </c>
      <c r="BZ96" s="1102">
        <v>21983.004584909828</v>
      </c>
      <c r="CA96" s="1102">
        <v>14831.366038327325</v>
      </c>
      <c r="CB96" s="1102">
        <v>9439.6286451075048</v>
      </c>
      <c r="CC96" s="1102">
        <v>11501.20978804</v>
      </c>
      <c r="CD96" s="1102">
        <v>16416.321015217625</v>
      </c>
      <c r="CE96" s="1102">
        <v>26016.269142012887</v>
      </c>
      <c r="CF96" s="1102">
        <v>20590.162530651294</v>
      </c>
      <c r="CG96" s="1102">
        <v>16116.591202751895</v>
      </c>
      <c r="CH96" s="1102">
        <v>20454.896196508587</v>
      </c>
      <c r="CI96" s="1102">
        <v>28653.339297343558</v>
      </c>
      <c r="CJ96" s="1102">
        <v>34071.192164384156</v>
      </c>
      <c r="CK96" s="1102">
        <v>30931.272124451792</v>
      </c>
      <c r="CL96" s="1102">
        <v>23869.235856137344</v>
      </c>
      <c r="CM96" s="1102">
        <v>25824.070991523229</v>
      </c>
      <c r="CN96" s="1102">
        <v>23327.837018259521</v>
      </c>
      <c r="CO96" s="1102">
        <v>27159.524348152434</v>
      </c>
      <c r="CP96" s="1102">
        <v>24804.154829614545</v>
      </c>
      <c r="CQ96" s="1106">
        <f t="shared" si="44"/>
        <v>27341.900403675234</v>
      </c>
      <c r="CR96" s="23" t="s">
        <v>541</v>
      </c>
      <c r="CS96"/>
      <c r="DQ96"/>
      <c r="DR96"/>
    </row>
    <row r="97" spans="1:122" s="23" customFormat="1" ht="13" outlineLevel="1">
      <c r="A97" s="789">
        <v>1985</v>
      </c>
      <c r="B97" s="1051">
        <f t="shared" si="58"/>
        <v>0</v>
      </c>
      <c r="C97" s="1051">
        <f t="shared" si="59"/>
        <v>0.41860465116279072</v>
      </c>
      <c r="D97" s="1051">
        <f t="shared" si="60"/>
        <v>0.30232558139534882</v>
      </c>
      <c r="E97" s="1051">
        <f t="shared" si="61"/>
        <v>6.9767441860465115E-2</v>
      </c>
      <c r="F97" s="1051">
        <f t="shared" si="62"/>
        <v>4.6511627906976744E-2</v>
      </c>
      <c r="G97" s="1051">
        <f t="shared" si="63"/>
        <v>9.3023255813953487E-2</v>
      </c>
      <c r="H97" s="1051">
        <f t="shared" si="64"/>
        <v>6.9767441860465115E-2</v>
      </c>
      <c r="I97" s="168">
        <v>6136.2955974272218</v>
      </c>
      <c r="J97" s="538"/>
      <c r="K97" s="789">
        <v>1985</v>
      </c>
      <c r="L97" s="184">
        <f t="shared" si="54"/>
        <v>5.8680070877267912E-2</v>
      </c>
      <c r="M97" s="156">
        <f t="shared" si="54"/>
        <v>0.38468179963471483</v>
      </c>
      <c r="N97" s="156">
        <f t="shared" si="54"/>
        <v>0.31981716125285481</v>
      </c>
      <c r="O97" s="156">
        <f t="shared" si="54"/>
        <v>5.0811167660349071E-2</v>
      </c>
      <c r="P97" s="156">
        <f t="shared" si="54"/>
        <v>4.026435775051769E-2</v>
      </c>
      <c r="Q97" s="156">
        <f t="shared" si="54"/>
        <v>3.3784193205910883E-2</v>
      </c>
      <c r="R97" s="160">
        <f t="shared" si="54"/>
        <v>0.11196124961838493</v>
      </c>
      <c r="S97" s="159">
        <f t="shared" si="55"/>
        <v>928.78109831142683</v>
      </c>
      <c r="T97" s="159">
        <f t="shared" si="56"/>
        <v>48.719382926258774</v>
      </c>
      <c r="U97" s="154"/>
      <c r="V97" s="789">
        <v>1985</v>
      </c>
      <c r="W97" s="745">
        <f t="shared" si="57"/>
        <v>-5.8680070877267912E-2</v>
      </c>
      <c r="X97" s="746">
        <f t="shared" si="57"/>
        <v>3.3922851528075892E-2</v>
      </c>
      <c r="Y97" s="746">
        <f t="shared" si="57"/>
        <v>-1.749157985750599E-2</v>
      </c>
      <c r="Z97" s="746">
        <f t="shared" si="57"/>
        <v>1.8956274200116044E-2</v>
      </c>
      <c r="AA97" s="746">
        <f t="shared" si="57"/>
        <v>6.2472701564590533E-3</v>
      </c>
      <c r="AB97" s="746">
        <f t="shared" si="57"/>
        <v>5.9239062608042604E-2</v>
      </c>
      <c r="AC97" s="747">
        <f t="shared" si="57"/>
        <v>-4.219380775791981E-2</v>
      </c>
      <c r="AD97" s="252">
        <v>1861</v>
      </c>
      <c r="AE97" s="1023">
        <f t="shared" si="65"/>
        <v>1.0588018607618231E-2</v>
      </c>
      <c r="AF97" s="1024">
        <f t="shared" si="66"/>
        <v>3.8891825449605788E-2</v>
      </c>
      <c r="AG97" s="1025">
        <f>ASA!AG97</f>
        <v>43</v>
      </c>
      <c r="AH97" s="1034"/>
      <c r="AI97" s="1037">
        <v>1985</v>
      </c>
      <c r="AJ97" s="1095">
        <v>3.6542863165449344E-2</v>
      </c>
      <c r="AK97" s="1095">
        <v>0.34417619203321176</v>
      </c>
      <c r="AL97" s="1095">
        <v>0.32454920321724001</v>
      </c>
      <c r="AM97" s="1095">
        <v>5.976045084388109E-2</v>
      </c>
      <c r="AN97" s="1095">
        <v>4.2714650459017407E-2</v>
      </c>
      <c r="AO97" s="1095">
        <v>6.1129257963558593E-2</v>
      </c>
      <c r="AP97" s="1095">
        <v>0.13112738231764179</v>
      </c>
      <c r="AQ97" s="27"/>
      <c r="BF97" s="1135">
        <v>89</v>
      </c>
      <c r="BG97" s="1102">
        <v>74730.296485781626</v>
      </c>
      <c r="BH97" s="1102">
        <v>70585.14955128383</v>
      </c>
      <c r="BI97" s="1102">
        <v>55532.116689302871</v>
      </c>
      <c r="BJ97" s="1102">
        <v>66273.463636620858</v>
      </c>
      <c r="BK97" s="1102">
        <v>94755.919013092993</v>
      </c>
      <c r="BL97" s="1102">
        <v>129304.86252495789</v>
      </c>
      <c r="BM97" s="1102">
        <v>117077.07547614291</v>
      </c>
      <c r="BN97" s="1102">
        <v>137374.2272048287</v>
      </c>
      <c r="BO97" s="1102">
        <v>165716.04416309905</v>
      </c>
      <c r="BP97" s="1102">
        <v>157194.12636677505</v>
      </c>
      <c r="BQ97" s="1102">
        <v>135526.4620242354</v>
      </c>
      <c r="BR97" s="1102">
        <v>127310.36713713653</v>
      </c>
      <c r="BS97" s="1102">
        <v>131420.82557139057</v>
      </c>
      <c r="BT97" s="1102">
        <v>52673.715106478994</v>
      </c>
      <c r="BU97" s="1102">
        <v>21801.847405472992</v>
      </c>
      <c r="BV97" s="1102">
        <v>15670.039665908558</v>
      </c>
      <c r="BW97" s="1102">
        <v>21121.104238958549</v>
      </c>
      <c r="BX97" s="1102">
        <v>23686.384579339949</v>
      </c>
      <c r="BY97" s="1102">
        <v>24907.738869154433</v>
      </c>
      <c r="BZ97" s="1102">
        <v>20615.89817746287</v>
      </c>
      <c r="CA97" s="1102">
        <v>18074.591835568139</v>
      </c>
      <c r="CB97" s="1102">
        <v>10659.696498678435</v>
      </c>
      <c r="CC97" s="1102">
        <v>13631.824286639316</v>
      </c>
      <c r="CD97" s="1102">
        <v>13456.673262639028</v>
      </c>
      <c r="CE97" s="1102">
        <v>26673.356638785899</v>
      </c>
      <c r="CF97" s="1102">
        <v>25351.303821628266</v>
      </c>
      <c r="CG97" s="1102">
        <v>18324.554210767863</v>
      </c>
      <c r="CH97" s="1102">
        <v>21875.319474358028</v>
      </c>
      <c r="CI97" s="1102">
        <v>25021.084932537658</v>
      </c>
      <c r="CJ97" s="1102">
        <v>28195.508656177317</v>
      </c>
      <c r="CK97" s="1102">
        <v>31817.01582603257</v>
      </c>
      <c r="CL97" s="1102">
        <v>21180.536646662069</v>
      </c>
      <c r="CM97" s="1102">
        <v>28180.438985438399</v>
      </c>
      <c r="CN97" s="1102">
        <v>22137.244837055023</v>
      </c>
      <c r="CO97" s="1102">
        <v>27730.848830549028</v>
      </c>
      <c r="CP97" s="1102">
        <v>24756.701007544601</v>
      </c>
      <c r="CQ97" s="1106">
        <f t="shared" si="44"/>
        <v>27289.591518904806</v>
      </c>
      <c r="CR97" s="23" t="s">
        <v>541</v>
      </c>
      <c r="CS97"/>
      <c r="DQ97"/>
      <c r="DR97"/>
    </row>
    <row r="98" spans="1:122" s="23" customFormat="1" ht="13" outlineLevel="1">
      <c r="A98" s="789">
        <v>1986</v>
      </c>
      <c r="B98" s="1051">
        <f t="shared" si="58"/>
        <v>2.1739130434782608E-2</v>
      </c>
      <c r="C98" s="1051">
        <f t="shared" si="59"/>
        <v>0.2608695652173913</v>
      </c>
      <c r="D98" s="1051">
        <f t="shared" si="60"/>
        <v>0.32608695652173914</v>
      </c>
      <c r="E98" s="1051">
        <f t="shared" si="61"/>
        <v>0.19565217391304349</v>
      </c>
      <c r="F98" s="1051">
        <f t="shared" si="62"/>
        <v>4.3478260869565216E-2</v>
      </c>
      <c r="G98" s="1051">
        <f t="shared" si="63"/>
        <v>4.3478260869565216E-2</v>
      </c>
      <c r="H98" s="1051">
        <f t="shared" si="64"/>
        <v>0.10869565217391304</v>
      </c>
      <c r="I98" s="168">
        <v>8915.9129464488215</v>
      </c>
      <c r="J98" s="538"/>
      <c r="K98" s="789">
        <v>1986</v>
      </c>
      <c r="L98" s="184">
        <f t="shared" si="54"/>
        <v>2.4694307216230896E-2</v>
      </c>
      <c r="M98" s="156">
        <f t="shared" si="54"/>
        <v>0.14931052142473467</v>
      </c>
      <c r="N98" s="156">
        <f t="shared" si="54"/>
        <v>0.35792015536287564</v>
      </c>
      <c r="O98" s="156">
        <f t="shared" si="54"/>
        <v>0.29757178482619384</v>
      </c>
      <c r="P98" s="156">
        <f t="shared" si="54"/>
        <v>4.5629028849713503E-2</v>
      </c>
      <c r="Q98" s="156">
        <f t="shared" si="54"/>
        <v>3.6905787613501224E-2</v>
      </c>
      <c r="R98" s="160">
        <f t="shared" si="54"/>
        <v>8.7968414706750209E-2</v>
      </c>
      <c r="S98" s="159">
        <f t="shared" si="55"/>
        <v>725.62120070015158</v>
      </c>
      <c r="T98" s="159">
        <f t="shared" si="56"/>
        <v>66.673305130087329</v>
      </c>
      <c r="U98" s="154"/>
      <c r="V98" s="789">
        <v>1986</v>
      </c>
      <c r="W98" s="745">
        <f t="shared" si="57"/>
        <v>-2.9551767814482884E-3</v>
      </c>
      <c r="X98" s="746">
        <f t="shared" si="57"/>
        <v>0.11155904379265663</v>
      </c>
      <c r="Y98" s="746">
        <f t="shared" si="57"/>
        <v>-3.1833198841136501E-2</v>
      </c>
      <c r="Z98" s="746">
        <f t="shared" si="57"/>
        <v>-0.10191961091315035</v>
      </c>
      <c r="AA98" s="746">
        <f t="shared" si="57"/>
        <v>-2.1507679801482868E-3</v>
      </c>
      <c r="AB98" s="746">
        <f t="shared" si="57"/>
        <v>6.5724732560639917E-3</v>
      </c>
      <c r="AC98" s="747">
        <f t="shared" si="57"/>
        <v>2.0727237467162832E-2</v>
      </c>
      <c r="AD98" s="252">
        <v>5645</v>
      </c>
      <c r="AE98" s="1023">
        <f t="shared" si="65"/>
        <v>2.433255453951505E-2</v>
      </c>
      <c r="AF98" s="1024">
        <f t="shared" si="66"/>
        <v>5.8958283726128949E-2</v>
      </c>
      <c r="AG98" s="1025">
        <f>ASA!AG98</f>
        <v>46</v>
      </c>
      <c r="AH98" s="1034"/>
      <c r="AI98" s="1037">
        <v>1986</v>
      </c>
      <c r="AJ98" s="1095">
        <v>3.6580629354780417E-2</v>
      </c>
      <c r="AK98" s="1095">
        <v>0.13327498869251522</v>
      </c>
      <c r="AL98" s="1095">
        <v>0.33724848183814121</v>
      </c>
      <c r="AM98" s="1095">
        <v>0.26433484761756088</v>
      </c>
      <c r="AN98" s="1095">
        <v>4.6313493118417391E-2</v>
      </c>
      <c r="AO98" s="1095">
        <v>3.3765265011958638E-2</v>
      </c>
      <c r="AP98" s="1095">
        <v>0.14848229436662622</v>
      </c>
      <c r="AQ98" s="27"/>
      <c r="BF98" s="1135">
        <v>90</v>
      </c>
      <c r="BG98" s="1102">
        <v>70171.076169125197</v>
      </c>
      <c r="BH98" s="1102">
        <v>61591.495635655658</v>
      </c>
      <c r="BI98" s="1102">
        <v>54937.46479866853</v>
      </c>
      <c r="BJ98" s="1102">
        <v>55434.117954001427</v>
      </c>
      <c r="BK98" s="1102">
        <v>70412.232156110025</v>
      </c>
      <c r="BL98" s="1102">
        <v>93840.34958002012</v>
      </c>
      <c r="BM98" s="1102">
        <v>73893.779137452599</v>
      </c>
      <c r="BN98" s="1102">
        <v>86824.57427977577</v>
      </c>
      <c r="BO98" s="1102">
        <v>128880.92663385218</v>
      </c>
      <c r="BP98" s="1102">
        <v>119510.98277515566</v>
      </c>
      <c r="BQ98" s="1102">
        <v>93717.542486847422</v>
      </c>
      <c r="BR98" s="1102">
        <v>71520.959232331385</v>
      </c>
      <c r="BS98" s="1102">
        <v>74679.693350679983</v>
      </c>
      <c r="BT98" s="1102">
        <v>48616.372680109918</v>
      </c>
      <c r="BU98" s="1102">
        <v>17333.152535662077</v>
      </c>
      <c r="BV98" s="1102">
        <v>14638.463128628662</v>
      </c>
      <c r="BW98" s="1102">
        <v>23674.148513350476</v>
      </c>
      <c r="BX98" s="1102">
        <v>29244.484119065368</v>
      </c>
      <c r="BY98" s="1102">
        <v>26504.176273920835</v>
      </c>
      <c r="BZ98" s="1102">
        <v>21076.392921328235</v>
      </c>
      <c r="CA98" s="1102">
        <v>12433.06845597674</v>
      </c>
      <c r="CB98" s="1102">
        <v>6489.3523494625715</v>
      </c>
      <c r="CC98" s="1102">
        <v>9313.0455180226982</v>
      </c>
      <c r="CD98" s="1102">
        <v>15318.986731553345</v>
      </c>
      <c r="CE98" s="1102">
        <v>26270.162706755662</v>
      </c>
      <c r="CF98" s="1102">
        <v>17322.208060025365</v>
      </c>
      <c r="CG98" s="1102">
        <v>12433.601922953079</v>
      </c>
      <c r="CH98" s="1102">
        <v>14283.970790212346</v>
      </c>
      <c r="CI98" s="1102">
        <v>22400.80400905749</v>
      </c>
      <c r="CJ98" s="1102">
        <v>25632.26278770504</v>
      </c>
      <c r="CK98" s="1102">
        <v>23915.763766315536</v>
      </c>
      <c r="CL98" s="1102">
        <v>19372.441739677521</v>
      </c>
      <c r="CM98" s="1102">
        <v>22129.199491418472</v>
      </c>
      <c r="CN98" s="1102">
        <v>20032.719551035872</v>
      </c>
      <c r="CO98" s="1102">
        <v>20914.135079315474</v>
      </c>
      <c r="CP98" s="1102">
        <v>21496.071204920569</v>
      </c>
      <c r="CQ98" s="1106">
        <f t="shared" si="44"/>
        <v>23695.362409749268</v>
      </c>
      <c r="CR98" s="23" t="s">
        <v>541</v>
      </c>
      <c r="CS98"/>
      <c r="DQ98"/>
      <c r="DR98"/>
    </row>
    <row r="99" spans="1:122" s="23" customFormat="1" ht="13" outlineLevel="1">
      <c r="A99" s="789">
        <v>1987</v>
      </c>
      <c r="B99" s="1051">
        <f t="shared" si="58"/>
        <v>0.41176470588235292</v>
      </c>
      <c r="C99" s="1051">
        <f t="shared" si="59"/>
        <v>0.11764705882352941</v>
      </c>
      <c r="D99" s="1051">
        <f t="shared" si="60"/>
        <v>0</v>
      </c>
      <c r="E99" s="1051">
        <f t="shared" si="61"/>
        <v>5.8823529411764705E-2</v>
      </c>
      <c r="F99" s="1051">
        <f t="shared" si="62"/>
        <v>0.23529411764705882</v>
      </c>
      <c r="G99" s="1051">
        <f t="shared" si="63"/>
        <v>0.11764705882352941</v>
      </c>
      <c r="H99" s="1051">
        <f t="shared" si="64"/>
        <v>5.8823529411764705E-2</v>
      </c>
      <c r="I99" s="168">
        <v>4519.7811867804885</v>
      </c>
      <c r="J99" s="538"/>
      <c r="K99" s="789">
        <v>1987</v>
      </c>
      <c r="L99" s="184">
        <f t="shared" si="54"/>
        <v>0.37805726822618929</v>
      </c>
      <c r="M99" s="156">
        <f t="shared" si="54"/>
        <v>4.1349449800475474E-2</v>
      </c>
      <c r="N99" s="156">
        <f t="shared" si="54"/>
        <v>9.1144722463543215E-2</v>
      </c>
      <c r="O99" s="156">
        <f t="shared" si="54"/>
        <v>0.22316757974059184</v>
      </c>
      <c r="P99" s="156">
        <f t="shared" si="54"/>
        <v>0.18589991320119525</v>
      </c>
      <c r="Q99" s="156">
        <f t="shared" si="54"/>
        <v>2.7651973029106096E-2</v>
      </c>
      <c r="R99" s="160">
        <f t="shared" si="54"/>
        <v>5.2729093538898889E-2</v>
      </c>
      <c r="S99" s="159">
        <f t="shared" si="55"/>
        <v>804.52196825128601</v>
      </c>
      <c r="T99" s="159">
        <f t="shared" si="56"/>
        <v>38.173225666878153</v>
      </c>
      <c r="U99" s="154"/>
      <c r="V99" s="789">
        <v>1987</v>
      </c>
      <c r="W99" s="745">
        <f t="shared" si="57"/>
        <v>3.370743765616363E-2</v>
      </c>
      <c r="X99" s="746">
        <f t="shared" si="57"/>
        <v>7.6297609023053936E-2</v>
      </c>
      <c r="Y99" s="746">
        <f t="shared" si="57"/>
        <v>-9.1144722463543215E-2</v>
      </c>
      <c r="Z99" s="746">
        <f t="shared" si="57"/>
        <v>-0.16434405032882715</v>
      </c>
      <c r="AA99" s="746">
        <f t="shared" si="57"/>
        <v>4.9394204445863565E-2</v>
      </c>
      <c r="AB99" s="746">
        <f t="shared" si="57"/>
        <v>8.9995085794423307E-2</v>
      </c>
      <c r="AC99" s="747">
        <f t="shared" si="57"/>
        <v>6.0944358728658166E-3</v>
      </c>
      <c r="AD99" s="252">
        <v>3656</v>
      </c>
      <c r="AE99" s="1023">
        <f t="shared" si="65"/>
        <v>5.2849888856013209E-2</v>
      </c>
      <c r="AF99" s="1024">
        <f t="shared" si="66"/>
        <v>8.6890644618897839E-2</v>
      </c>
      <c r="AG99" s="1025">
        <f>ASA!AG99</f>
        <v>17</v>
      </c>
      <c r="AH99" s="1034"/>
      <c r="AI99" s="1037">
        <v>1987</v>
      </c>
      <c r="AJ99" s="1095">
        <v>0.307918191770639</v>
      </c>
      <c r="AK99" s="1095">
        <v>0.10311500222829854</v>
      </c>
      <c r="AL99" s="1095">
        <v>9.573919382618741E-2</v>
      </c>
      <c r="AM99" s="1095">
        <v>0.20406129716555724</v>
      </c>
      <c r="AN99" s="1095">
        <v>0.15831165265390379</v>
      </c>
      <c r="AO99" s="1095">
        <v>2.6811015837934174E-2</v>
      </c>
      <c r="AP99" s="1095">
        <v>0.10404364651747974</v>
      </c>
      <c r="AQ99" s="27"/>
      <c r="BF99" s="1135">
        <v>91</v>
      </c>
      <c r="BG99" s="1102">
        <v>56979.64172222343</v>
      </c>
      <c r="BH99" s="1102">
        <v>61878.007742776201</v>
      </c>
      <c r="BI99" s="1102">
        <v>58674.729207396871</v>
      </c>
      <c r="BJ99" s="1102">
        <v>70078.955424701169</v>
      </c>
      <c r="BK99" s="1102">
        <v>76731.782716752234</v>
      </c>
      <c r="BL99" s="1102">
        <v>93923.662365335229</v>
      </c>
      <c r="BM99" s="1102">
        <v>81504.993574779481</v>
      </c>
      <c r="BN99" s="1102">
        <v>94367.72273683094</v>
      </c>
      <c r="BO99" s="1102">
        <v>125081.71510472083</v>
      </c>
      <c r="BP99" s="1102">
        <v>117382.32127002772</v>
      </c>
      <c r="BQ99" s="1102">
        <v>91323.92223144116</v>
      </c>
      <c r="BR99" s="1102">
        <v>82243.190937806459</v>
      </c>
      <c r="BS99" s="1102">
        <v>104291.87974171316</v>
      </c>
      <c r="BT99" s="1102">
        <v>34737.082641762208</v>
      </c>
      <c r="BU99" s="1102">
        <v>16236.030922691396</v>
      </c>
      <c r="BV99" s="1102">
        <v>14717.088812589802</v>
      </c>
      <c r="BW99" s="1102">
        <v>24900.340005960028</v>
      </c>
      <c r="BX99" s="1102">
        <v>31090.115280924867</v>
      </c>
      <c r="BY99" s="1102">
        <v>28297.864784652164</v>
      </c>
      <c r="BZ99" s="1102">
        <v>21392.12674389311</v>
      </c>
      <c r="CA99" s="1102">
        <v>12346.373792268641</v>
      </c>
      <c r="CB99" s="1102">
        <v>7188.3481683709761</v>
      </c>
      <c r="CC99" s="1102">
        <v>9181.3131513973567</v>
      </c>
      <c r="CD99" s="1102">
        <v>17904.664600403699</v>
      </c>
      <c r="CE99" s="1102">
        <v>25971.974869686008</v>
      </c>
      <c r="CF99" s="1102">
        <v>17187.135186410658</v>
      </c>
      <c r="CG99" s="1102">
        <v>10397.383473346796</v>
      </c>
      <c r="CH99" s="1102">
        <v>12029.114379791783</v>
      </c>
      <c r="CI99" s="1102">
        <v>20617.313814323894</v>
      </c>
      <c r="CJ99" s="1102">
        <v>27534.745561877302</v>
      </c>
      <c r="CK99" s="1102">
        <v>26602.106000160325</v>
      </c>
      <c r="CL99" s="1102">
        <v>19649.00197064926</v>
      </c>
      <c r="CM99" s="1102">
        <v>18817.950908761963</v>
      </c>
      <c r="CN99" s="1102">
        <v>20233.891783398849</v>
      </c>
      <c r="CO99" s="1102">
        <v>19619.940352011214</v>
      </c>
      <c r="CP99" s="1102">
        <v>20785.362461622783</v>
      </c>
      <c r="CQ99" s="1106">
        <f t="shared" si="44"/>
        <v>22911.940123896235</v>
      </c>
      <c r="CR99" s="23" t="s">
        <v>541</v>
      </c>
      <c r="CS99"/>
      <c r="DQ99"/>
      <c r="DR99"/>
    </row>
    <row r="100" spans="1:122" s="23" customFormat="1" ht="13" outlineLevel="1">
      <c r="A100" s="789">
        <v>1988</v>
      </c>
      <c r="B100" s="1051">
        <f t="shared" si="58"/>
        <v>0</v>
      </c>
      <c r="C100" s="1051">
        <f t="shared" si="59"/>
        <v>0.69172932330827064</v>
      </c>
      <c r="D100" s="1051">
        <f t="shared" si="60"/>
        <v>3.7593984962406013E-2</v>
      </c>
      <c r="E100" s="1051">
        <f t="shared" si="61"/>
        <v>3.7593984962406013E-2</v>
      </c>
      <c r="F100" s="1051">
        <f t="shared" si="62"/>
        <v>0.12781954887218044</v>
      </c>
      <c r="G100" s="1051">
        <f t="shared" si="63"/>
        <v>8.2706766917293228E-2</v>
      </c>
      <c r="H100" s="1051">
        <f t="shared" si="64"/>
        <v>3.007518796992481E-2</v>
      </c>
      <c r="I100" s="168">
        <v>7236.8934328818577</v>
      </c>
      <c r="J100" s="538"/>
      <c r="K100" s="789">
        <v>1988</v>
      </c>
      <c r="L100" s="184">
        <f t="shared" si="54"/>
        <v>1.1748389785594827E-3</v>
      </c>
      <c r="M100" s="156">
        <f t="shared" si="54"/>
        <v>0.63546325810165138</v>
      </c>
      <c r="N100" s="156">
        <f t="shared" si="54"/>
        <v>2.3270582437352885E-2</v>
      </c>
      <c r="O100" s="156">
        <f t="shared" si="54"/>
        <v>5.4756661734495567E-2</v>
      </c>
      <c r="P100" s="156">
        <f t="shared" si="54"/>
        <v>0.13699891703363698</v>
      </c>
      <c r="Q100" s="156">
        <f t="shared" si="54"/>
        <v>0.11412510655101535</v>
      </c>
      <c r="R100" s="160">
        <f t="shared" si="54"/>
        <v>3.4210635163288275E-2</v>
      </c>
      <c r="S100" s="159">
        <f t="shared" si="55"/>
        <v>961.79026641712449</v>
      </c>
      <c r="T100" s="159">
        <f t="shared" si="56"/>
        <v>63.952800117746527</v>
      </c>
      <c r="U100" s="154"/>
      <c r="V100" s="789">
        <v>1988</v>
      </c>
      <c r="W100" s="745">
        <f t="shared" si="57"/>
        <v>-1.1748389785594827E-3</v>
      </c>
      <c r="X100" s="746">
        <f t="shared" si="57"/>
        <v>5.6266065206619253E-2</v>
      </c>
      <c r="Y100" s="746">
        <f t="shared" si="57"/>
        <v>1.4323402525053128E-2</v>
      </c>
      <c r="Z100" s="746">
        <f t="shared" si="57"/>
        <v>-1.7162676772089554E-2</v>
      </c>
      <c r="AA100" s="746">
        <f t="shared" si="57"/>
        <v>-9.1793681614565359E-3</v>
      </c>
      <c r="AB100" s="746">
        <f t="shared" si="57"/>
        <v>-3.141833963372212E-2</v>
      </c>
      <c r="AC100" s="747">
        <f t="shared" si="57"/>
        <v>-4.1354471933634646E-3</v>
      </c>
      <c r="AD100" s="252">
        <v>6685</v>
      </c>
      <c r="AE100" s="1023">
        <f>SUMSQ(W100:AC100)</f>
        <v>4.7554424630115669E-3</v>
      </c>
      <c r="AF100" s="1024">
        <f>SQRT(AE100/COUNT(W100:AC100))</f>
        <v>2.6064322805079105E-2</v>
      </c>
      <c r="AG100" s="1025">
        <f>ASA!AG100</f>
        <v>133</v>
      </c>
      <c r="AH100" s="1034"/>
      <c r="AI100" s="1037">
        <v>1988</v>
      </c>
      <c r="AJ100" s="1095">
        <v>1.8638810778965945E-5</v>
      </c>
      <c r="AK100" s="1095">
        <v>0.66411980789549674</v>
      </c>
      <c r="AL100" s="1095">
        <v>5.8349819263240808E-2</v>
      </c>
      <c r="AM100" s="1095">
        <v>4.5239154780772589E-2</v>
      </c>
      <c r="AN100" s="1095">
        <v>9.7612715467649006E-2</v>
      </c>
      <c r="AO100" s="1095">
        <v>7.5613455019180348E-2</v>
      </c>
      <c r="AP100" s="1095">
        <v>5.9046408762881558E-2</v>
      </c>
      <c r="AQ100" s="27"/>
      <c r="BF100" s="1135">
        <v>92</v>
      </c>
      <c r="BG100" s="1102">
        <v>55679.540050500407</v>
      </c>
      <c r="BH100" s="1102">
        <v>63091.985487709448</v>
      </c>
      <c r="BI100" s="1102">
        <v>58696.982724221096</v>
      </c>
      <c r="BJ100" s="1102">
        <v>63930.437411902181</v>
      </c>
      <c r="BK100" s="1102">
        <v>69520.993909044613</v>
      </c>
      <c r="BL100" s="1102">
        <v>82290.203846796081</v>
      </c>
      <c r="BM100" s="1102">
        <v>65098.293487647024</v>
      </c>
      <c r="BN100" s="1102">
        <v>71790.97735242825</v>
      </c>
      <c r="BO100" s="1102">
        <v>92349.175328315658</v>
      </c>
      <c r="BP100" s="1102">
        <v>102483.77627936109</v>
      </c>
      <c r="BQ100" s="1102">
        <v>76944.332666083108</v>
      </c>
      <c r="BR100" s="1102">
        <v>55062.644247457567</v>
      </c>
      <c r="BS100" s="1102">
        <v>46600.823149343996</v>
      </c>
      <c r="BT100" s="1102">
        <v>30445.918047358551</v>
      </c>
      <c r="BU100" s="1102">
        <v>18853.1692498013</v>
      </c>
      <c r="BV100" s="1102">
        <v>15192.58450293231</v>
      </c>
      <c r="BW100" s="1102">
        <v>14269.959063411479</v>
      </c>
      <c r="BX100" s="1102">
        <v>25877.573410440709</v>
      </c>
      <c r="BY100" s="1102">
        <v>22119.664046705864</v>
      </c>
      <c r="BZ100" s="1102">
        <v>17623.892412157144</v>
      </c>
      <c r="CA100" s="1102">
        <v>11851.985321033928</v>
      </c>
      <c r="CB100" s="1102">
        <v>7439.7942776812406</v>
      </c>
      <c r="CC100" s="1102">
        <v>9181.537857019297</v>
      </c>
      <c r="CD100" s="1102">
        <v>15391.512038858578</v>
      </c>
      <c r="CE100" s="1102">
        <v>20357.769267841086</v>
      </c>
      <c r="CF100" s="1102">
        <v>14115.628549060741</v>
      </c>
      <c r="CG100" s="1102">
        <v>10454.274161068455</v>
      </c>
      <c r="CH100" s="1102">
        <v>12819.166964676249</v>
      </c>
      <c r="CI100" s="1102">
        <v>18783.029027926746</v>
      </c>
      <c r="CJ100" s="1102">
        <v>20342.695945987958</v>
      </c>
      <c r="CK100" s="1102">
        <v>19999.693495008327</v>
      </c>
      <c r="CL100" s="1102">
        <v>17053.010574689299</v>
      </c>
      <c r="CM100" s="1102">
        <v>18295.889856776932</v>
      </c>
      <c r="CN100" s="1102">
        <v>17978.355907229707</v>
      </c>
      <c r="CO100" s="1102">
        <v>18193.030082082514</v>
      </c>
      <c r="CP100" s="1102">
        <v>18199.295742783925</v>
      </c>
      <c r="CQ100" s="1106">
        <f t="shared" si="44"/>
        <v>20061.289531305571</v>
      </c>
      <c r="CR100" s="23" t="s">
        <v>541</v>
      </c>
      <c r="CS100"/>
      <c r="DQ100"/>
      <c r="DR100"/>
    </row>
    <row r="101" spans="1:122" s="23" customFormat="1" ht="13" outlineLevel="1">
      <c r="A101" s="790">
        <v>1989</v>
      </c>
      <c r="B101" s="17"/>
      <c r="C101" s="17"/>
      <c r="D101" s="17"/>
      <c r="E101" s="17"/>
      <c r="F101" s="17"/>
      <c r="G101" s="17"/>
      <c r="H101" s="17"/>
      <c r="I101" s="121">
        <v>0</v>
      </c>
      <c r="J101" s="538"/>
      <c r="K101" s="790">
        <v>1989</v>
      </c>
      <c r="L101" s="184">
        <f t="shared" si="54"/>
        <v>2.5761211196345665E-2</v>
      </c>
      <c r="M101" s="156">
        <f t="shared" si="54"/>
        <v>0</v>
      </c>
      <c r="N101" s="156">
        <f t="shared" si="54"/>
        <v>0.62899087779348484</v>
      </c>
      <c r="O101" s="156">
        <f t="shared" si="54"/>
        <v>2.0617574588923191E-2</v>
      </c>
      <c r="P101" s="156">
        <f t="shared" si="54"/>
        <v>5.3986100406781139E-2</v>
      </c>
      <c r="Q101" s="156">
        <f t="shared" si="54"/>
        <v>0.137443998377035</v>
      </c>
      <c r="R101" s="160">
        <f t="shared" si="54"/>
        <v>0.13320023763743025</v>
      </c>
      <c r="S101" s="159">
        <f t="shared" si="55"/>
        <v>687.74355094441307</v>
      </c>
      <c r="T101" s="159">
        <f t="shared" si="56"/>
        <v>0</v>
      </c>
      <c r="U101" s="154"/>
      <c r="V101" s="790">
        <v>1989</v>
      </c>
      <c r="W101" s="6"/>
      <c r="X101" s="2"/>
      <c r="Y101" s="2"/>
      <c r="Z101" s="2"/>
      <c r="AA101" s="2"/>
      <c r="AB101" s="2"/>
      <c r="AC101" s="4"/>
      <c r="AD101" s="252">
        <v>0</v>
      </c>
      <c r="AE101" s="1023">
        <f>SUMSQ(W101:AC101)</f>
        <v>0</v>
      </c>
      <c r="AF101" s="1024"/>
      <c r="AG101" s="1025"/>
      <c r="AH101" s="1034"/>
      <c r="AI101" s="1037">
        <v>1989</v>
      </c>
      <c r="AJ101" s="1095">
        <v>2.292241863275875E-5</v>
      </c>
      <c r="AK101" s="1095">
        <v>0</v>
      </c>
      <c r="AL101" s="1095">
        <v>0.70883503535393988</v>
      </c>
      <c r="AM101" s="1095">
        <v>5.0406930107240878E-2</v>
      </c>
      <c r="AN101" s="1095">
        <v>3.9214375391211566E-2</v>
      </c>
      <c r="AO101" s="1095">
        <v>8.6039445988987814E-2</v>
      </c>
      <c r="AP101" s="1095">
        <v>0.11548129073998714</v>
      </c>
      <c r="AQ101" s="27"/>
      <c r="BF101" s="1135">
        <v>93</v>
      </c>
      <c r="BG101" s="1102">
        <v>56019.28183790535</v>
      </c>
      <c r="BH101" s="1102">
        <v>58256.770730407021</v>
      </c>
      <c r="BI101" s="1102">
        <v>52978.306833798604</v>
      </c>
      <c r="BJ101" s="1102">
        <v>56358.762779275348</v>
      </c>
      <c r="BK101" s="1102">
        <v>73857.219851056871</v>
      </c>
      <c r="BL101" s="1102">
        <v>92855.286470022198</v>
      </c>
      <c r="BM101" s="1102">
        <v>72637.751209332142</v>
      </c>
      <c r="BN101" s="1102">
        <v>79561.403010364098</v>
      </c>
      <c r="BO101" s="1102">
        <v>125171.72808025956</v>
      </c>
      <c r="BP101" s="1102">
        <v>121182.98636404076</v>
      </c>
      <c r="BQ101" s="1102">
        <v>90506.894615287514</v>
      </c>
      <c r="BR101" s="1102">
        <v>63602.381348503455</v>
      </c>
      <c r="BS101" s="1102">
        <v>61585.749107726224</v>
      </c>
      <c r="BT101" s="1102">
        <v>39870.567850282991</v>
      </c>
      <c r="BU101" s="1102">
        <v>21048.639782693117</v>
      </c>
      <c r="BV101" s="1102">
        <v>18349.121753773303</v>
      </c>
      <c r="BW101" s="1102">
        <v>17192.962617382764</v>
      </c>
      <c r="BX101" s="1102">
        <v>22746.591048421047</v>
      </c>
      <c r="BY101" s="1102">
        <v>25529.191690389474</v>
      </c>
      <c r="BZ101" s="1102">
        <v>22848.14145124967</v>
      </c>
      <c r="CA101" s="1102">
        <v>15142.089762260131</v>
      </c>
      <c r="CB101" s="1102">
        <v>9465.3362595087456</v>
      </c>
      <c r="CC101" s="1102">
        <v>9917.838137493769</v>
      </c>
      <c r="CD101" s="1102">
        <v>14988.569266785486</v>
      </c>
      <c r="CE101" s="1102">
        <v>20774.790367348629</v>
      </c>
      <c r="CF101" s="1102">
        <v>15550.039665151015</v>
      </c>
      <c r="CG101" s="1102">
        <v>11785.501497919371</v>
      </c>
      <c r="CH101" s="1102">
        <v>12813.185607741658</v>
      </c>
      <c r="CI101" s="1102">
        <v>18710.231397642863</v>
      </c>
      <c r="CJ101" s="1102">
        <v>21701.20321726759</v>
      </c>
      <c r="CK101" s="1102">
        <v>22121.833877757665</v>
      </c>
      <c r="CL101" s="1102">
        <v>18295.718441021367</v>
      </c>
      <c r="CM101" s="1102">
        <v>18581.805892753226</v>
      </c>
      <c r="CN101" s="1102">
        <v>17807.119379011139</v>
      </c>
      <c r="CO101" s="1102">
        <v>20978.192551499553</v>
      </c>
      <c r="CP101" s="1102">
        <v>18281.779525527931</v>
      </c>
      <c r="CQ101" s="1106">
        <f t="shared" si="44"/>
        <v>20152.212337915869</v>
      </c>
      <c r="CR101" s="23" t="s">
        <v>541</v>
      </c>
      <c r="CS101"/>
      <c r="DQ101"/>
      <c r="DR101"/>
    </row>
    <row r="102" spans="1:122" s="23" customFormat="1" ht="13" outlineLevel="1">
      <c r="A102" s="790">
        <v>1990</v>
      </c>
      <c r="B102" s="1051">
        <f t="shared" ref="B102" si="67">AJ181/$AG102</f>
        <v>0</v>
      </c>
      <c r="C102" s="1051">
        <f t="shared" ref="C102" si="68">AK181/$AG102</f>
        <v>0</v>
      </c>
      <c r="D102" s="1051">
        <f t="shared" ref="D102" si="69">AL181/$AG102</f>
        <v>0</v>
      </c>
      <c r="E102" s="1051">
        <f t="shared" ref="E102" si="70">AM181/$AG102</f>
        <v>0.77777777777777779</v>
      </c>
      <c r="F102" s="1051">
        <f t="shared" ref="F102" si="71">AN181/$AG102</f>
        <v>0</v>
      </c>
      <c r="G102" s="1051">
        <f t="shared" ref="G102" si="72">AO181/$AG102</f>
        <v>5.5555555555555552E-2</v>
      </c>
      <c r="H102" s="1051">
        <f t="shared" ref="H102" si="73">AP181/$AG102</f>
        <v>0.16666666666666666</v>
      </c>
      <c r="I102" s="168">
        <v>7585.9785359835259</v>
      </c>
      <c r="J102" s="538"/>
      <c r="K102" s="790">
        <v>1990</v>
      </c>
      <c r="L102" s="184">
        <f t="shared" si="54"/>
        <v>6.2122523238325462E-2</v>
      </c>
      <c r="M102" s="156">
        <f t="shared" si="54"/>
        <v>6.4526954246572038E-2</v>
      </c>
      <c r="N102" s="156">
        <f t="shared" si="54"/>
        <v>0</v>
      </c>
      <c r="O102" s="156">
        <f t="shared" si="54"/>
        <v>0.60128001458907365</v>
      </c>
      <c r="P102" s="156">
        <f t="shared" si="54"/>
        <v>1.9250863438654373E-2</v>
      </c>
      <c r="Q102" s="156">
        <f t="shared" si="54"/>
        <v>5.1493812487047486E-2</v>
      </c>
      <c r="R102" s="160">
        <f t="shared" si="54"/>
        <v>0.201325832000327</v>
      </c>
      <c r="S102" s="159">
        <f t="shared" si="55"/>
        <v>557.48124979982833</v>
      </c>
      <c r="T102" s="159">
        <f t="shared" si="56"/>
        <v>56.015052431243696</v>
      </c>
      <c r="U102" s="154"/>
      <c r="V102" s="790">
        <v>1990</v>
      </c>
      <c r="W102" s="745">
        <f t="shared" ref="W102:AC104" si="74">B102-L102</f>
        <v>-6.2122523238325462E-2</v>
      </c>
      <c r="X102" s="746">
        <f t="shared" si="74"/>
        <v>-6.4526954246572038E-2</v>
      </c>
      <c r="Y102" s="746">
        <f t="shared" si="74"/>
        <v>0</v>
      </c>
      <c r="Z102" s="746">
        <f t="shared" si="74"/>
        <v>0.17649776318870414</v>
      </c>
      <c r="AA102" s="746">
        <f t="shared" si="74"/>
        <v>-1.9250863438654373E-2</v>
      </c>
      <c r="AB102" s="746">
        <f t="shared" si="74"/>
        <v>4.0617430685080669E-3</v>
      </c>
      <c r="AC102" s="747">
        <f t="shared" si="74"/>
        <v>-3.4659165333660341E-2</v>
      </c>
      <c r="AD102" s="252">
        <v>3669</v>
      </c>
      <c r="AE102" s="1023">
        <f>SUMSQ(W102:AC102)</f>
        <v>4.0762747369965671E-2</v>
      </c>
      <c r="AF102" s="1024">
        <f t="shared" si="66"/>
        <v>7.6310219658187392E-2</v>
      </c>
      <c r="AG102" s="1025">
        <f>ASA!AG102</f>
        <v>18</v>
      </c>
      <c r="AH102" s="1034"/>
      <c r="AI102" s="1037">
        <v>1990</v>
      </c>
      <c r="AJ102" s="1095">
        <v>2.9562665608454952E-5</v>
      </c>
      <c r="AK102" s="1095">
        <v>0</v>
      </c>
      <c r="AL102" s="1095">
        <v>0</v>
      </c>
      <c r="AM102" s="1095">
        <v>0.71655868258699229</v>
      </c>
      <c r="AN102" s="1095">
        <v>5.0175899280230085E-2</v>
      </c>
      <c r="AO102" s="1095">
        <v>3.9066481178458352E-2</v>
      </c>
      <c r="AP102" s="1095">
        <v>0.19416937428871081</v>
      </c>
      <c r="AQ102" s="27"/>
      <c r="BF102" s="1135">
        <v>94</v>
      </c>
      <c r="BG102" s="1102">
        <v>61813.75753026524</v>
      </c>
      <c r="BH102" s="1102">
        <v>70291.556578195537</v>
      </c>
      <c r="BI102" s="1102">
        <v>69129.867897795208</v>
      </c>
      <c r="BJ102" s="1102">
        <v>72064.718988985347</v>
      </c>
      <c r="BK102" s="1102">
        <v>82368.616346380499</v>
      </c>
      <c r="BL102" s="1102">
        <v>96738.790108408401</v>
      </c>
      <c r="BM102" s="1102">
        <v>85877.622656484367</v>
      </c>
      <c r="BN102" s="1102">
        <v>85561.334930209443</v>
      </c>
      <c r="BO102" s="1102">
        <v>104998.85717975011</v>
      </c>
      <c r="BP102" s="1102">
        <v>101466.35276749366</v>
      </c>
      <c r="BQ102" s="1102">
        <v>75160.181003310892</v>
      </c>
      <c r="BR102" s="1102">
        <v>62500.871964602891</v>
      </c>
      <c r="BS102" s="1102">
        <v>90998.814397465147</v>
      </c>
      <c r="BT102" s="1102">
        <v>33274.759693424079</v>
      </c>
      <c r="BU102" s="1102">
        <v>15778.998140992002</v>
      </c>
      <c r="BV102" s="1102">
        <v>15526.546981995156</v>
      </c>
      <c r="BW102" s="1102">
        <v>21618.884097043891</v>
      </c>
      <c r="BX102" s="1102">
        <v>29180.219907185456</v>
      </c>
      <c r="BY102" s="1102">
        <v>24665.093414371375</v>
      </c>
      <c r="BZ102" s="1102">
        <v>17985.190071294935</v>
      </c>
      <c r="CA102" s="1102">
        <v>14553.908211772925</v>
      </c>
      <c r="CB102" s="1102">
        <v>8503.2683986513257</v>
      </c>
      <c r="CC102" s="1102">
        <v>9429.9731595893627</v>
      </c>
      <c r="CD102" s="1102">
        <v>11322.976612983168</v>
      </c>
      <c r="CE102" s="1102">
        <v>21628.474695774355</v>
      </c>
      <c r="CF102" s="1102">
        <v>19790.110517095614</v>
      </c>
      <c r="CG102" s="1102">
        <v>13313.312161593953</v>
      </c>
      <c r="CH102" s="1102">
        <v>14128.784383199518</v>
      </c>
      <c r="CI102" s="1102">
        <v>17733.550770752132</v>
      </c>
      <c r="CJ102" s="1102">
        <v>22239.288200882991</v>
      </c>
      <c r="CK102" s="1102">
        <v>23183.766300313826</v>
      </c>
      <c r="CL102" s="1102">
        <v>17741.25431411618</v>
      </c>
      <c r="CM102" s="1102">
        <v>19890.562263940734</v>
      </c>
      <c r="CN102" s="1102">
        <v>21319.637140903822</v>
      </c>
      <c r="CO102" s="1102">
        <v>26794.09345575111</v>
      </c>
      <c r="CP102" s="1102">
        <v>21605.021902274493</v>
      </c>
      <c r="CQ102" s="1106">
        <f t="shared" si="44"/>
        <v>23815.459995674886</v>
      </c>
      <c r="CR102" s="23" t="s">
        <v>541</v>
      </c>
      <c r="CS102"/>
      <c r="DQ102"/>
      <c r="DR102"/>
    </row>
    <row r="103" spans="1:122" s="23" customFormat="1" ht="13" outlineLevel="1">
      <c r="A103" s="790">
        <v>1991</v>
      </c>
      <c r="B103" s="1051">
        <f t="shared" ref="B103:B104" si="75">AJ182/$AG103</f>
        <v>0.3888888888888889</v>
      </c>
      <c r="C103" s="1051">
        <f t="shared" ref="C103:C104" si="76">AK182/$AG103</f>
        <v>0</v>
      </c>
      <c r="D103" s="1051">
        <f t="shared" ref="D103:D104" si="77">AL182/$AG103</f>
        <v>0</v>
      </c>
      <c r="E103" s="1051">
        <f t="shared" ref="E103:E104" si="78">AM182/$AG103</f>
        <v>0</v>
      </c>
      <c r="F103" s="1051">
        <f t="shared" ref="F103:F104" si="79">AN182/$AG103</f>
        <v>0.44444444444444442</v>
      </c>
      <c r="G103" s="1051">
        <f t="shared" ref="G103:G104" si="80">AO182/$AG103</f>
        <v>0</v>
      </c>
      <c r="H103" s="1051">
        <f t="shared" ref="H103:H104" si="81">AP182/$AG103</f>
        <v>0.16666666666666666</v>
      </c>
      <c r="I103" s="168">
        <v>10816.376518402265</v>
      </c>
      <c r="J103" s="538"/>
      <c r="K103" s="790">
        <v>1991</v>
      </c>
      <c r="L103" s="184">
        <f t="shared" si="54"/>
        <v>0.4684201899711859</v>
      </c>
      <c r="M103" s="156">
        <f t="shared" si="54"/>
        <v>9.3756055117298107E-2</v>
      </c>
      <c r="N103" s="156">
        <f t="shared" si="54"/>
        <v>3.3469547704546077E-2</v>
      </c>
      <c r="O103" s="156">
        <f t="shared" si="54"/>
        <v>0</v>
      </c>
      <c r="P103" s="156">
        <f t="shared" si="54"/>
        <v>0.31031868549543334</v>
      </c>
      <c r="Q103" s="156">
        <f t="shared" si="54"/>
        <v>9.2206712387558724E-3</v>
      </c>
      <c r="R103" s="160">
        <f t="shared" si="54"/>
        <v>8.4814850472780715E-2</v>
      </c>
      <c r="S103" s="159">
        <f t="shared" si="55"/>
        <v>725.82021660799046</v>
      </c>
      <c r="T103" s="159">
        <f t="shared" si="56"/>
        <v>105.43196129661763</v>
      </c>
      <c r="U103" s="154"/>
      <c r="V103" s="790">
        <v>1991</v>
      </c>
      <c r="W103" s="745">
        <f t="shared" si="74"/>
        <v>-7.9531301082297001E-2</v>
      </c>
      <c r="X103" s="746">
        <f t="shared" si="74"/>
        <v>-9.3756055117298107E-2</v>
      </c>
      <c r="Y103" s="746">
        <f t="shared" si="74"/>
        <v>-3.3469547704546077E-2</v>
      </c>
      <c r="Z103" s="746">
        <f t="shared" si="74"/>
        <v>0</v>
      </c>
      <c r="AA103" s="746">
        <f t="shared" si="74"/>
        <v>0.13412575894901108</v>
      </c>
      <c r="AB103" s="746">
        <f t="shared" si="74"/>
        <v>-9.2206712387558724E-3</v>
      </c>
      <c r="AC103" s="747">
        <f t="shared" si="74"/>
        <v>8.1851816193885943E-2</v>
      </c>
      <c r="AD103" s="252">
        <v>6779</v>
      </c>
      <c r="AE103" s="1023">
        <f>SUMSQ(W103:AC103)</f>
        <v>4.1010096152526841E-2</v>
      </c>
      <c r="AF103" s="1024">
        <f t="shared" si="66"/>
        <v>7.6541395105176199E-2</v>
      </c>
      <c r="AG103" s="1025">
        <f>ASA!AG103</f>
        <v>18</v>
      </c>
      <c r="AH103" s="1034"/>
      <c r="AI103" s="1037">
        <v>1991</v>
      </c>
      <c r="AJ103" s="1095">
        <v>0.23688790652165928</v>
      </c>
      <c r="AK103" s="1095">
        <v>0</v>
      </c>
      <c r="AL103" s="1095">
        <v>0</v>
      </c>
      <c r="AM103" s="1095">
        <v>0</v>
      </c>
      <c r="AN103" s="1095">
        <v>0.55287700762446068</v>
      </c>
      <c r="AO103" s="1095">
        <v>3.8429560707137739E-2</v>
      </c>
      <c r="AP103" s="1095">
        <v>0.17180552514674222</v>
      </c>
      <c r="AQ103" s="27"/>
      <c r="BF103" s="1135">
        <v>95</v>
      </c>
      <c r="BG103" s="1102">
        <v>85009.581391921645</v>
      </c>
      <c r="BH103" s="1102">
        <v>84346.886968133054</v>
      </c>
      <c r="BI103" s="1102">
        <v>77647.614677661972</v>
      </c>
      <c r="BJ103" s="1102">
        <v>92461.43133360974</v>
      </c>
      <c r="BK103" s="1102">
        <v>106851.61311498091</v>
      </c>
      <c r="BL103" s="1102">
        <v>130342.19071158071</v>
      </c>
      <c r="BM103" s="1102">
        <v>102410.1576148388</v>
      </c>
      <c r="BN103" s="1102">
        <v>93082.708416235866</v>
      </c>
      <c r="BO103" s="1102">
        <v>141633.77690110868</v>
      </c>
      <c r="BP103" s="1102">
        <v>129379.06573178014</v>
      </c>
      <c r="BQ103" s="1102">
        <v>106223.06191567107</v>
      </c>
      <c r="BR103" s="1102">
        <v>82150.171162177299</v>
      </c>
      <c r="BS103" s="1102">
        <v>100335.23332322252</v>
      </c>
      <c r="BT103" s="1102">
        <v>40474.891881525364</v>
      </c>
      <c r="BU103" s="1102">
        <v>17203.875089449226</v>
      </c>
      <c r="BV103" s="1102">
        <v>16708.487566654745</v>
      </c>
      <c r="BW103" s="1102">
        <v>20318.05115525658</v>
      </c>
      <c r="BX103" s="1102">
        <v>29723.680030841202</v>
      </c>
      <c r="BY103" s="1102">
        <v>26176.690477555327</v>
      </c>
      <c r="BZ103" s="1102">
        <v>22731.53985315203</v>
      </c>
      <c r="CA103" s="1102">
        <v>16393.199427627391</v>
      </c>
      <c r="CB103" s="1102">
        <v>11176.476508232818</v>
      </c>
      <c r="CC103" s="1102">
        <v>12087.192733555286</v>
      </c>
      <c r="CD103" s="1102">
        <v>14633.246840731928</v>
      </c>
      <c r="CE103" s="1102">
        <v>20117.525707779994</v>
      </c>
      <c r="CF103" s="1102">
        <v>17169.159847936222</v>
      </c>
      <c r="CG103" s="1102">
        <v>15522.153681779837</v>
      </c>
      <c r="CH103" s="1102">
        <v>18220.425470142862</v>
      </c>
      <c r="CI103" s="1102">
        <v>24198.564860981132</v>
      </c>
      <c r="CJ103" s="1102">
        <v>25448.965556270636</v>
      </c>
      <c r="CK103" s="1102">
        <v>25586.925817487208</v>
      </c>
      <c r="CL103" s="1102">
        <v>20441.275017089174</v>
      </c>
      <c r="CM103" s="1102">
        <v>22332.76173169617</v>
      </c>
      <c r="CN103" s="1102">
        <v>22260.119537730701</v>
      </c>
      <c r="CO103" s="1102">
        <v>24541.537511996958</v>
      </c>
      <c r="CP103" s="1102">
        <v>22108.087264578804</v>
      </c>
      <c r="CQ103" s="1106">
        <f t="shared" si="44"/>
        <v>24369.994634212177</v>
      </c>
      <c r="CR103" s="23" t="s">
        <v>541</v>
      </c>
      <c r="CS103"/>
      <c r="DQ103"/>
      <c r="DR103"/>
    </row>
    <row r="104" spans="1:122" s="23" customFormat="1" ht="13" outlineLevel="1">
      <c r="A104" s="790">
        <v>1992</v>
      </c>
      <c r="B104" s="1051">
        <f t="shared" si="75"/>
        <v>0.06</v>
      </c>
      <c r="C104" s="1051">
        <f t="shared" si="76"/>
        <v>0.68</v>
      </c>
      <c r="D104" s="1051">
        <f t="shared" si="77"/>
        <v>0</v>
      </c>
      <c r="E104" s="1051">
        <f t="shared" si="78"/>
        <v>0</v>
      </c>
      <c r="F104" s="1051">
        <f t="shared" si="79"/>
        <v>0</v>
      </c>
      <c r="G104" s="1051">
        <f t="shared" si="80"/>
        <v>0.2</v>
      </c>
      <c r="H104" s="1051">
        <f t="shared" si="81"/>
        <v>0.06</v>
      </c>
      <c r="I104" s="168">
        <v>15226.388221099329</v>
      </c>
      <c r="J104" s="538"/>
      <c r="K104" s="790">
        <v>1992</v>
      </c>
      <c r="L104" s="184">
        <f t="shared" si="54"/>
        <v>7.4173952559100004E-2</v>
      </c>
      <c r="M104" s="156">
        <f t="shared" si="54"/>
        <v>0.68646574731888876</v>
      </c>
      <c r="N104" s="156">
        <f t="shared" si="54"/>
        <v>4.748520111061854E-2</v>
      </c>
      <c r="O104" s="156">
        <f t="shared" si="54"/>
        <v>1.6668236072281264E-2</v>
      </c>
      <c r="P104" s="156">
        <f t="shared" si="54"/>
        <v>0</v>
      </c>
      <c r="Q104" s="156">
        <f t="shared" si="54"/>
        <v>0.14818117980150569</v>
      </c>
      <c r="R104" s="160">
        <f t="shared" si="54"/>
        <v>2.7025683137605786E-2</v>
      </c>
      <c r="S104" s="159">
        <f t="shared" si="55"/>
        <v>932.40498090707126</v>
      </c>
      <c r="T104" s="159">
        <f t="shared" si="56"/>
        <v>156.67364370573301</v>
      </c>
      <c r="U104" s="154"/>
      <c r="V104" s="790">
        <v>1992</v>
      </c>
      <c r="W104" s="745">
        <f t="shared" si="74"/>
        <v>-1.4173952559100006E-2</v>
      </c>
      <c r="X104" s="746">
        <f t="shared" si="74"/>
        <v>-6.4657473188887149E-3</v>
      </c>
      <c r="Y104" s="746">
        <f t="shared" si="74"/>
        <v>-4.748520111061854E-2</v>
      </c>
      <c r="Z104" s="746">
        <f t="shared" si="74"/>
        <v>-1.6668236072281264E-2</v>
      </c>
      <c r="AA104" s="746">
        <f t="shared" si="74"/>
        <v>0</v>
      </c>
      <c r="AB104" s="746">
        <f t="shared" si="74"/>
        <v>5.181882019849432E-2</v>
      </c>
      <c r="AC104" s="747">
        <f t="shared" si="74"/>
        <v>3.2974316862394215E-2</v>
      </c>
      <c r="AD104" s="237">
        <v>2248</v>
      </c>
      <c r="AE104" s="1023">
        <f>SUMSQ(W104:AC104)</f>
        <v>6.5478769371219783E-3</v>
      </c>
      <c r="AF104" s="1024">
        <f>SQRT(AE104/COUNT(W104:AC104))</f>
        <v>3.058448938624651E-2</v>
      </c>
      <c r="AG104" s="1025">
        <f>ASA!AG104</f>
        <v>50</v>
      </c>
      <c r="AH104" s="1034"/>
      <c r="AI104" s="1037">
        <v>1992</v>
      </c>
      <c r="AJ104" s="1095">
        <v>2.0414012561066227E-2</v>
      </c>
      <c r="AK104" s="1095">
        <v>0.59252091921956329</v>
      </c>
      <c r="AL104" s="1095">
        <v>0</v>
      </c>
      <c r="AM104" s="1095">
        <v>0</v>
      </c>
      <c r="AN104" s="1095">
        <v>0</v>
      </c>
      <c r="AO104" s="1095">
        <v>0.28258836952199778</v>
      </c>
      <c r="AP104" s="1095">
        <v>0.1044766986973726</v>
      </c>
      <c r="AQ104" s="27"/>
      <c r="BF104" s="1135">
        <v>96</v>
      </c>
      <c r="BG104" s="1102">
        <v>73361.32455075637</v>
      </c>
      <c r="BH104" s="1102">
        <v>70136.470444910272</v>
      </c>
      <c r="BI104" s="1102">
        <v>61698.989488788626</v>
      </c>
      <c r="BJ104" s="1102">
        <v>64825.445501936236</v>
      </c>
      <c r="BK104" s="1102">
        <v>72151.68648339565</v>
      </c>
      <c r="BL104" s="1102">
        <v>86453.621444363962</v>
      </c>
      <c r="BM104" s="1102">
        <v>75413.751076342029</v>
      </c>
      <c r="BN104" s="1102">
        <v>93545.170535309036</v>
      </c>
      <c r="BO104" s="1102">
        <v>115619.54928136365</v>
      </c>
      <c r="BP104" s="1102">
        <v>113061.60556763274</v>
      </c>
      <c r="BQ104" s="1102">
        <v>94380.879122966784</v>
      </c>
      <c r="BR104" s="1102">
        <v>93220.947566779098</v>
      </c>
      <c r="BS104" s="1102">
        <v>102910.64267353551</v>
      </c>
      <c r="BT104" s="1102">
        <v>32856.759790055556</v>
      </c>
      <c r="BU104" s="1102">
        <v>15320.080417300287</v>
      </c>
      <c r="BV104" s="1102">
        <v>13140.777111960069</v>
      </c>
      <c r="BW104" s="1102">
        <v>17560.312537713915</v>
      </c>
      <c r="BX104" s="1102">
        <v>27386.184849851841</v>
      </c>
      <c r="BY104" s="1102">
        <v>27459.815889148671</v>
      </c>
      <c r="BZ104" s="1102">
        <v>23743.801231987629</v>
      </c>
      <c r="CA104" s="1102">
        <v>14046.802676863401</v>
      </c>
      <c r="CB104" s="1102">
        <v>7128.0610007135938</v>
      </c>
      <c r="CC104" s="1102">
        <v>8752.7808853672959</v>
      </c>
      <c r="CD104" s="1102">
        <v>14847.603566474623</v>
      </c>
      <c r="CE104" s="1102">
        <v>25316.638148074617</v>
      </c>
      <c r="CF104" s="1102">
        <v>17485.329272467636</v>
      </c>
      <c r="CG104" s="1102">
        <v>12028.505489221823</v>
      </c>
      <c r="CH104" s="1102">
        <v>13331.488758341278</v>
      </c>
      <c r="CI104" s="1102">
        <v>21943.879249314086</v>
      </c>
      <c r="CJ104" s="1102">
        <v>25499.404555786517</v>
      </c>
      <c r="CK104" s="1102">
        <v>21764.566153337575</v>
      </c>
      <c r="CL104" s="1102">
        <v>15162.994752605842</v>
      </c>
      <c r="CM104" s="1102">
        <v>18791.198683723454</v>
      </c>
      <c r="CN104" s="1102">
        <v>22617.165452687437</v>
      </c>
      <c r="CO104" s="1102">
        <v>25270.395492680193</v>
      </c>
      <c r="CP104" s="1102">
        <v>23891.347873742052</v>
      </c>
      <c r="CQ104" s="1106">
        <f t="shared" si="44"/>
        <v>26335.702972370313</v>
      </c>
      <c r="CR104" s="23" t="s">
        <v>541</v>
      </c>
      <c r="CS104"/>
      <c r="DQ104"/>
      <c r="DR104"/>
    </row>
    <row r="105" spans="1:122" s="23" customFormat="1" ht="13" outlineLevel="1">
      <c r="A105" s="790">
        <v>1993</v>
      </c>
      <c r="B105" s="17"/>
      <c r="C105" s="17"/>
      <c r="D105" s="17"/>
      <c r="E105" s="17"/>
      <c r="F105" s="17"/>
      <c r="G105" s="17"/>
      <c r="H105" s="14"/>
      <c r="I105" s="121">
        <v>0</v>
      </c>
      <c r="J105" s="538"/>
      <c r="K105" s="790">
        <v>1993</v>
      </c>
      <c r="L105" s="184">
        <f t="shared" si="54"/>
        <v>1.4698600242280476E-4</v>
      </c>
      <c r="M105" s="156">
        <f t="shared" si="54"/>
        <v>0.21141403492028546</v>
      </c>
      <c r="N105" s="156">
        <f t="shared" si="54"/>
        <v>0.61291824959151098</v>
      </c>
      <c r="O105" s="156">
        <f t="shared" si="54"/>
        <v>3.9547842654879754E-2</v>
      </c>
      <c r="P105" s="156">
        <f t="shared" si="54"/>
        <v>1.1026937607082189E-2</v>
      </c>
      <c r="Q105" s="156">
        <f t="shared" si="54"/>
        <v>0</v>
      </c>
      <c r="R105" s="160">
        <f t="shared" si="54"/>
        <v>0.12494594922381891</v>
      </c>
      <c r="S105" s="159">
        <f t="shared" si="55"/>
        <v>255.1285176862566</v>
      </c>
      <c r="T105" s="159">
        <f t="shared" si="56"/>
        <v>0</v>
      </c>
      <c r="U105" s="154"/>
      <c r="V105" s="790">
        <v>1993</v>
      </c>
      <c r="W105" s="6"/>
      <c r="X105" s="2"/>
      <c r="Y105" s="2"/>
      <c r="Z105" s="2"/>
      <c r="AA105" s="2"/>
      <c r="AB105" s="2"/>
      <c r="AC105" s="4"/>
      <c r="AD105" s="246">
        <v>0</v>
      </c>
      <c r="AE105" s="1023">
        <f t="shared" si="65"/>
        <v>0</v>
      </c>
      <c r="AF105" s="1024"/>
      <c r="AG105" s="1025"/>
      <c r="AH105" s="1034"/>
      <c r="AI105" s="1037">
        <v>1993</v>
      </c>
      <c r="AJ105" s="1095"/>
      <c r="AK105" s="1095"/>
      <c r="AL105" s="1095"/>
      <c r="AM105" s="1095"/>
      <c r="AN105" s="1095"/>
      <c r="AO105" s="1095"/>
      <c r="AP105" s="1095"/>
      <c r="AQ105" s="27"/>
      <c r="BF105" s="1135">
        <v>97</v>
      </c>
      <c r="BG105" s="1102">
        <v>59997.762701536041</v>
      </c>
      <c r="BH105" s="1102">
        <v>66501.700630279272</v>
      </c>
      <c r="BI105" s="1102">
        <v>63864.314580520091</v>
      </c>
      <c r="BJ105" s="1102">
        <v>74410.830734272226</v>
      </c>
      <c r="BK105" s="1102">
        <v>97456.561235691013</v>
      </c>
      <c r="BL105" s="1102">
        <v>148451.87792434491</v>
      </c>
      <c r="BM105" s="1102">
        <v>128522.66881814586</v>
      </c>
      <c r="BN105" s="1102">
        <v>112993.34779379668</v>
      </c>
      <c r="BO105" s="1102">
        <v>143521.49229374761</v>
      </c>
      <c r="BP105" s="1102">
        <v>134975.11816733071</v>
      </c>
      <c r="BQ105" s="1102">
        <v>98465.458912984031</v>
      </c>
      <c r="BR105" s="1102">
        <v>61230.849596818065</v>
      </c>
      <c r="BS105" s="1102">
        <v>58772.274938223018</v>
      </c>
      <c r="BT105" s="1102">
        <v>36702.146451353823</v>
      </c>
      <c r="BU105" s="1102">
        <v>17209.616117245852</v>
      </c>
      <c r="BV105" s="1102">
        <v>14211.15327445621</v>
      </c>
      <c r="BW105" s="1102">
        <v>18831.661209121266</v>
      </c>
      <c r="BX105" s="1102">
        <v>26503.724521615641</v>
      </c>
      <c r="BY105" s="1102">
        <v>20211.937348975465</v>
      </c>
      <c r="BZ105" s="1102">
        <v>20920.180788439004</v>
      </c>
      <c r="CA105" s="1102">
        <v>15073.313786228506</v>
      </c>
      <c r="CB105" s="1102">
        <v>10910.445796833939</v>
      </c>
      <c r="CC105" s="1102">
        <v>16083.843832015908</v>
      </c>
      <c r="CD105" s="1102">
        <v>16829.319219285993</v>
      </c>
      <c r="CE105" s="1102">
        <v>22837.971931096388</v>
      </c>
      <c r="CF105" s="1102">
        <v>17545.509535145789</v>
      </c>
      <c r="CG105" s="1102">
        <v>18225.990152728755</v>
      </c>
      <c r="CH105" s="1102">
        <v>21539.72817856101</v>
      </c>
      <c r="CI105" s="1102">
        <v>26049.728062140432</v>
      </c>
      <c r="CJ105" s="1102">
        <v>22317.664832024428</v>
      </c>
      <c r="CK105" s="1102">
        <v>26263.414098184781</v>
      </c>
      <c r="CL105" s="1102">
        <v>20115.381151236685</v>
      </c>
      <c r="CM105" s="1102">
        <v>26680.902663384291</v>
      </c>
      <c r="CN105" s="1102">
        <v>22176.57994376657</v>
      </c>
      <c r="CO105" s="1102">
        <v>21343.552139845415</v>
      </c>
      <c r="CP105" s="1102">
        <v>24192.671996724872</v>
      </c>
      <c r="CQ105" s="1106">
        <f t="shared" si="44"/>
        <v>26667.855961110108</v>
      </c>
      <c r="CR105" s="23" t="s">
        <v>541</v>
      </c>
      <c r="CS105"/>
      <c r="DQ105"/>
      <c r="DR105"/>
    </row>
    <row r="106" spans="1:122" s="23" customFormat="1" ht="13" outlineLevel="1">
      <c r="A106" s="790">
        <v>1994</v>
      </c>
      <c r="B106" s="164"/>
      <c r="C106" s="164"/>
      <c r="D106" s="164"/>
      <c r="E106" s="164"/>
      <c r="F106" s="164"/>
      <c r="G106" s="164"/>
      <c r="H106" s="164"/>
      <c r="I106" s="121">
        <v>0</v>
      </c>
      <c r="J106" s="139"/>
      <c r="K106" s="790">
        <v>1994</v>
      </c>
      <c r="L106" s="540">
        <f t="shared" si="54"/>
        <v>0.10212259156549798</v>
      </c>
      <c r="M106" s="166">
        <f t="shared" si="54"/>
        <v>0</v>
      </c>
      <c r="N106" s="166">
        <f t="shared" si="54"/>
        <v>0.23299520227500053</v>
      </c>
      <c r="O106" s="166">
        <f t="shared" si="54"/>
        <v>0.57402678957535691</v>
      </c>
      <c r="P106" s="166">
        <f t="shared" si="54"/>
        <v>3.8412685308629381E-2</v>
      </c>
      <c r="Q106" s="166">
        <f t="shared" si="54"/>
        <v>7.4517322884034894E-3</v>
      </c>
      <c r="R106" s="160">
        <f t="shared" si="54"/>
        <v>4.4990998987111827E-2</v>
      </c>
      <c r="S106" s="159">
        <f t="shared" si="55"/>
        <v>102.50304163952055</v>
      </c>
      <c r="T106" s="159">
        <f t="shared" si="56"/>
        <v>0</v>
      </c>
      <c r="U106" s="139"/>
      <c r="V106" s="790">
        <v>1994</v>
      </c>
      <c r="W106" s="542"/>
      <c r="X106" s="7"/>
      <c r="Y106" s="7"/>
      <c r="Z106" s="7"/>
      <c r="AA106" s="7"/>
      <c r="AB106" s="7"/>
      <c r="AC106" s="8"/>
      <c r="AD106" s="246">
        <v>0</v>
      </c>
      <c r="AE106" s="1023">
        <f t="shared" si="65"/>
        <v>0</v>
      </c>
      <c r="AF106" s="1024"/>
      <c r="AG106" s="1025"/>
      <c r="AH106" s="1034"/>
      <c r="AI106" s="1037">
        <v>1994</v>
      </c>
      <c r="AJ106" s="1095"/>
      <c r="AK106" s="1095"/>
      <c r="AL106" s="1095"/>
      <c r="AM106" s="1095"/>
      <c r="AN106" s="1095"/>
      <c r="AO106" s="1095"/>
      <c r="AP106" s="1095"/>
      <c r="AQ106" s="27"/>
      <c r="BF106" s="1135">
        <v>98</v>
      </c>
      <c r="BG106" s="1102">
        <v>63679.15495823371</v>
      </c>
      <c r="BH106" s="1102">
        <v>74605.621678402225</v>
      </c>
      <c r="BI106" s="1102">
        <v>71468.210087249216</v>
      </c>
      <c r="BJ106" s="1102">
        <v>80833.893132092606</v>
      </c>
      <c r="BK106" s="1102">
        <v>92590.367456568812</v>
      </c>
      <c r="BL106" s="1102">
        <v>120952.58748422234</v>
      </c>
      <c r="BM106" s="1102">
        <v>106886.56997784806</v>
      </c>
      <c r="BN106" s="1102">
        <v>100893.09197577636</v>
      </c>
      <c r="BO106" s="1102">
        <v>121783.25683241626</v>
      </c>
      <c r="BP106" s="1102">
        <v>129335.02320351193</v>
      </c>
      <c r="BQ106" s="1102">
        <v>98210.371212539671</v>
      </c>
      <c r="BR106" s="1102">
        <v>74013.99534427395</v>
      </c>
      <c r="BS106" s="1102">
        <v>92930.855521415462</v>
      </c>
      <c r="BT106" s="1102">
        <v>38038.801911380164</v>
      </c>
      <c r="BU106" s="1102">
        <v>18822.004945780063</v>
      </c>
      <c r="BV106" s="1102">
        <v>17540.821110767105</v>
      </c>
      <c r="BW106" s="1102">
        <v>17234.268473019602</v>
      </c>
      <c r="BX106" s="1102">
        <v>26712.771211068455</v>
      </c>
      <c r="BY106" s="1102">
        <v>30244.680410227025</v>
      </c>
      <c r="BZ106" s="1102">
        <v>26877.967688670244</v>
      </c>
      <c r="CA106" s="1102">
        <v>16616.848322268666</v>
      </c>
      <c r="CB106" s="1102">
        <v>8890.7033188142686</v>
      </c>
      <c r="CC106" s="1102">
        <v>10988.070706812417</v>
      </c>
      <c r="CD106" s="1102">
        <v>18014.048375906539</v>
      </c>
      <c r="CE106" s="1102">
        <v>27657.749707425941</v>
      </c>
      <c r="CF106" s="1102">
        <v>18818.68136668234</v>
      </c>
      <c r="CG106" s="1102">
        <v>14735.909378998707</v>
      </c>
      <c r="CH106" s="1102">
        <v>18470.571182849999</v>
      </c>
      <c r="CI106" s="1102">
        <v>25282.660050187566</v>
      </c>
      <c r="CJ106" s="1102">
        <v>28482.947421962279</v>
      </c>
      <c r="CK106" s="1102">
        <v>27093.803264411286</v>
      </c>
      <c r="CL106" s="1102">
        <v>23861.321054232056</v>
      </c>
      <c r="CM106" s="1102">
        <v>28230.793685590786</v>
      </c>
      <c r="CN106" s="1102">
        <v>30491.438792200999</v>
      </c>
      <c r="CO106" s="1102">
        <v>32447.91148077757</v>
      </c>
      <c r="CP106" s="1102">
        <v>30833.748661712169</v>
      </c>
      <c r="CQ106" s="1106">
        <f t="shared" si="44"/>
        <v>33988.389879502683</v>
      </c>
      <c r="CR106" s="23" t="s">
        <v>541</v>
      </c>
      <c r="CS106"/>
      <c r="DQ106"/>
      <c r="DR106"/>
    </row>
    <row r="107" spans="1:122" s="23" customFormat="1" ht="13" outlineLevel="1">
      <c r="A107" s="790">
        <v>1995</v>
      </c>
      <c r="B107" s="164"/>
      <c r="C107" s="164"/>
      <c r="D107" s="164"/>
      <c r="E107" s="164"/>
      <c r="F107" s="164"/>
      <c r="G107" s="164"/>
      <c r="H107" s="164"/>
      <c r="I107" s="121">
        <v>0</v>
      </c>
      <c r="J107" s="139"/>
      <c r="K107" s="790">
        <v>1995</v>
      </c>
      <c r="L107" s="540">
        <f t="shared" si="54"/>
        <v>0.5075300853290009</v>
      </c>
      <c r="M107" s="166">
        <f t="shared" si="54"/>
        <v>0.13658166019692028</v>
      </c>
      <c r="N107" s="166">
        <f t="shared" si="54"/>
        <v>0</v>
      </c>
      <c r="O107" s="166">
        <f t="shared" si="54"/>
        <v>9.452041988337706E-2</v>
      </c>
      <c r="P107" s="166">
        <f t="shared" si="54"/>
        <v>0.23286854254569189</v>
      </c>
      <c r="Q107" s="166">
        <f t="shared" si="54"/>
        <v>1.5583081148014157E-2</v>
      </c>
      <c r="R107" s="160">
        <f t="shared" si="54"/>
        <v>1.2916210896995621E-2</v>
      </c>
      <c r="S107" s="159">
        <f t="shared" si="55"/>
        <v>142.7102811958321</v>
      </c>
      <c r="T107" s="159">
        <f t="shared" si="56"/>
        <v>0</v>
      </c>
      <c r="U107" s="139"/>
      <c r="V107" s="790">
        <v>1995</v>
      </c>
      <c r="W107" s="542"/>
      <c r="X107" s="7"/>
      <c r="Y107" s="7"/>
      <c r="Z107" s="7"/>
      <c r="AA107" s="7"/>
      <c r="AB107" s="7"/>
      <c r="AC107" s="8"/>
      <c r="AD107" s="246">
        <v>0</v>
      </c>
      <c r="AE107" s="1023">
        <f t="shared" si="65"/>
        <v>0</v>
      </c>
      <c r="AF107" s="1024"/>
      <c r="AG107" s="1025"/>
      <c r="AH107" s="1034"/>
      <c r="AI107" s="1037">
        <v>1995</v>
      </c>
      <c r="AJ107" s="1095"/>
      <c r="AK107" s="1095"/>
      <c r="AL107" s="1095"/>
      <c r="AM107" s="1095"/>
      <c r="AN107" s="1095"/>
      <c r="AO107" s="1095"/>
      <c r="AP107" s="1095"/>
      <c r="AQ107" s="27"/>
      <c r="BF107" s="1135">
        <v>99</v>
      </c>
      <c r="BG107" s="1102">
        <v>62269.479484027863</v>
      </c>
      <c r="BH107" s="1102">
        <v>63881.793597154101</v>
      </c>
      <c r="BI107" s="1102">
        <v>50853.355226448213</v>
      </c>
      <c r="BJ107" s="1102">
        <v>48867.344880931356</v>
      </c>
      <c r="BK107" s="1102">
        <v>63928.984955140615</v>
      </c>
      <c r="BL107" s="1102">
        <v>90049.132589604415</v>
      </c>
      <c r="BM107" s="1102">
        <v>73346.685463702946</v>
      </c>
      <c r="BN107" s="1102">
        <v>79510.5120013134</v>
      </c>
      <c r="BO107" s="1102">
        <v>110456.48980225061</v>
      </c>
      <c r="BP107" s="1102">
        <v>106231.28766099784</v>
      </c>
      <c r="BQ107" s="1102">
        <v>81948.074679106416</v>
      </c>
      <c r="BR107" s="1102">
        <v>63068.015960746387</v>
      </c>
      <c r="BS107" s="1102">
        <v>74699.14996392763</v>
      </c>
      <c r="BT107" s="1102">
        <v>35646.379361478124</v>
      </c>
      <c r="BU107" s="1102">
        <v>11991.352338470124</v>
      </c>
      <c r="BV107" s="1102">
        <v>9740.8205504244543</v>
      </c>
      <c r="BW107" s="1102">
        <v>13964.846148891007</v>
      </c>
      <c r="BX107" s="1102">
        <v>26340.509405115863</v>
      </c>
      <c r="BY107" s="1102">
        <v>19886.160226793632</v>
      </c>
      <c r="BZ107" s="1102">
        <v>16069.550875085264</v>
      </c>
      <c r="CA107" s="1102">
        <v>11243.992970973035</v>
      </c>
      <c r="CB107" s="1102">
        <v>8060.0657484026124</v>
      </c>
      <c r="CC107" s="1102">
        <v>10739.141522612328</v>
      </c>
      <c r="CD107" s="1102">
        <v>15436.102664533446</v>
      </c>
      <c r="CE107" s="1102">
        <v>19858.81897092834</v>
      </c>
      <c r="CF107" s="1102">
        <v>13183.45398220157</v>
      </c>
      <c r="CG107" s="1102">
        <v>8905.3952824702992</v>
      </c>
      <c r="CH107" s="1102">
        <v>12026.998988042478</v>
      </c>
      <c r="CI107" s="1102">
        <v>18084.624488800044</v>
      </c>
      <c r="CJ107" s="1102">
        <v>20628.592596054317</v>
      </c>
      <c r="CK107" s="1102">
        <v>21760.494162900901</v>
      </c>
      <c r="CL107" s="1102">
        <v>19551.207885692598</v>
      </c>
      <c r="CM107" s="1102">
        <v>23254.715282551038</v>
      </c>
      <c r="CN107" s="1102">
        <v>20334.917119374437</v>
      </c>
      <c r="CO107" s="1102">
        <v>18414.490181233599</v>
      </c>
      <c r="CP107" s="1102">
        <v>22287.236599462402</v>
      </c>
      <c r="CQ107" s="1106">
        <f t="shared" si="44"/>
        <v>24567.472972233343</v>
      </c>
      <c r="CR107" s="23" t="s">
        <v>541</v>
      </c>
      <c r="CS107"/>
      <c r="DQ107"/>
      <c r="DR107"/>
    </row>
    <row r="108" spans="1:122" s="23" customFormat="1" ht="13" outlineLevel="1">
      <c r="A108" s="790">
        <v>1996</v>
      </c>
      <c r="B108" s="164"/>
      <c r="C108" s="164"/>
      <c r="D108" s="164"/>
      <c r="E108" s="164"/>
      <c r="F108" s="164"/>
      <c r="G108" s="164"/>
      <c r="H108" s="164"/>
      <c r="I108" s="121">
        <v>0</v>
      </c>
      <c r="J108" s="139"/>
      <c r="K108" s="790">
        <v>1996</v>
      </c>
      <c r="L108" s="540">
        <f t="shared" ref="L108:R123" si="82">L334*B230/$S108</f>
        <v>0.28275532038513501</v>
      </c>
      <c r="M108" s="166">
        <f t="shared" si="82"/>
        <v>0.56071977384446459</v>
      </c>
      <c r="N108" s="166">
        <f t="shared" si="82"/>
        <v>5.6586963346352021E-2</v>
      </c>
      <c r="O108" s="166">
        <f t="shared" si="82"/>
        <v>0</v>
      </c>
      <c r="P108" s="166">
        <f t="shared" si="82"/>
        <v>2.6991143082613654E-2</v>
      </c>
      <c r="Q108" s="166">
        <f t="shared" si="82"/>
        <v>6.6497674883857161E-2</v>
      </c>
      <c r="R108" s="160">
        <f t="shared" si="82"/>
        <v>6.4491244575776751E-3</v>
      </c>
      <c r="S108" s="159">
        <f t="shared" si="55"/>
        <v>264.75595063528124</v>
      </c>
      <c r="T108" s="159">
        <f t="shared" si="56"/>
        <v>0</v>
      </c>
      <c r="U108" s="139"/>
      <c r="V108" s="790">
        <v>1996</v>
      </c>
      <c r="W108" s="542"/>
      <c r="X108" s="7"/>
      <c r="Y108" s="7"/>
      <c r="Z108" s="7"/>
      <c r="AA108" s="7"/>
      <c r="AB108" s="7"/>
      <c r="AC108" s="8"/>
      <c r="AD108" s="246">
        <v>0</v>
      </c>
      <c r="AE108" s="1023">
        <f t="shared" si="65"/>
        <v>0</v>
      </c>
      <c r="AF108" s="1024"/>
      <c r="AG108" s="1025"/>
      <c r="AH108" s="1034"/>
      <c r="AI108" s="1037">
        <v>1996</v>
      </c>
      <c r="AJ108" s="1095"/>
      <c r="AK108" s="1095"/>
      <c r="AL108" s="1095"/>
      <c r="AM108" s="1095"/>
      <c r="AN108" s="1095"/>
      <c r="AO108" s="1095"/>
      <c r="AP108" s="1095"/>
      <c r="AQ108" s="27"/>
      <c r="BF108" s="1135">
        <v>100</v>
      </c>
      <c r="BG108" s="1102">
        <v>66161.868939886219</v>
      </c>
      <c r="BH108" s="1102">
        <v>66376.875660070626</v>
      </c>
      <c r="BI108" s="1102">
        <v>56697.158098070198</v>
      </c>
      <c r="BJ108" s="1102">
        <v>64229.58303657762</v>
      </c>
      <c r="BK108" s="1102">
        <v>81301.605575451133</v>
      </c>
      <c r="BL108" s="1102">
        <v>99074.980962587666</v>
      </c>
      <c r="BM108" s="1102">
        <v>81855.352089781314</v>
      </c>
      <c r="BN108" s="1102">
        <v>119761.93585768642</v>
      </c>
      <c r="BO108" s="1102">
        <v>152281.09065255735</v>
      </c>
      <c r="BP108" s="1102">
        <v>143536.03234494373</v>
      </c>
      <c r="BQ108" s="1102">
        <v>109558.39999751758</v>
      </c>
      <c r="BR108" s="1102">
        <v>88333.111756127313</v>
      </c>
      <c r="BS108" s="1102">
        <v>88576.357837684307</v>
      </c>
      <c r="BT108" s="1102">
        <v>36070.354604340762</v>
      </c>
      <c r="BU108" s="1102">
        <v>17579.792814976001</v>
      </c>
      <c r="BV108" s="1102">
        <v>19481.570137540009</v>
      </c>
      <c r="BW108" s="1102">
        <v>20160.347360002335</v>
      </c>
      <c r="BX108" s="1102">
        <v>25101.28827564984</v>
      </c>
      <c r="BY108" s="1102">
        <v>25203.003233253585</v>
      </c>
      <c r="BZ108" s="1102">
        <v>23573.93659005365</v>
      </c>
      <c r="CA108" s="1102">
        <v>14780.356530601448</v>
      </c>
      <c r="CB108" s="1102">
        <v>7975.925735324623</v>
      </c>
      <c r="CC108" s="1102">
        <v>12306.346048310657</v>
      </c>
      <c r="CD108" s="1102">
        <v>17404.838193400752</v>
      </c>
      <c r="CE108" s="1102">
        <v>24397.594855764957</v>
      </c>
      <c r="CF108" s="1102">
        <v>15262.466737698474</v>
      </c>
      <c r="CG108" s="1102">
        <v>11702.71062493966</v>
      </c>
      <c r="CH108" s="1102">
        <v>14353.070539158725</v>
      </c>
      <c r="CI108" s="1102">
        <v>22151.677865969141</v>
      </c>
      <c r="CJ108" s="1102">
        <v>22701.771963896674</v>
      </c>
      <c r="CK108" s="1102">
        <v>24515.348686782134</v>
      </c>
      <c r="CL108" s="1102">
        <v>23133.692154023083</v>
      </c>
      <c r="CM108" s="1102">
        <v>29994.326549676658</v>
      </c>
      <c r="CN108" s="1102">
        <v>27373.524973174604</v>
      </c>
      <c r="CO108" s="1102">
        <v>21248.919266756518</v>
      </c>
      <c r="CP108" s="1102">
        <v>30577.306903131346</v>
      </c>
      <c r="CQ108" s="1106">
        <f t="shared" si="44"/>
        <v>33705.711228662753</v>
      </c>
      <c r="CR108" s="23" t="s">
        <v>541</v>
      </c>
      <c r="CS108"/>
      <c r="DQ108"/>
      <c r="DR108"/>
    </row>
    <row r="109" spans="1:122" s="23" customFormat="1" ht="13" outlineLevel="1">
      <c r="A109" s="790">
        <v>1997</v>
      </c>
      <c r="B109" s="1051">
        <f t="shared" ref="B109" si="83">AJ188/$AG109</f>
        <v>0.5</v>
      </c>
      <c r="C109" s="1051">
        <f t="shared" ref="C109" si="84">AK188/$AG109</f>
        <v>0.5</v>
      </c>
      <c r="D109" s="1051">
        <f t="shared" ref="D109" si="85">AL188/$AG109</f>
        <v>0</v>
      </c>
      <c r="E109" s="1051">
        <f t="shared" ref="E109" si="86">AM188/$AG109</f>
        <v>0</v>
      </c>
      <c r="F109" s="1051">
        <f t="shared" ref="F109" si="87">AN188/$AG109</f>
        <v>0</v>
      </c>
      <c r="G109" s="1051">
        <f t="shared" ref="G109" si="88">AO188/$AG109</f>
        <v>0</v>
      </c>
      <c r="H109" s="1051">
        <f t="shared" ref="H109" si="89">AP188/$AG109</f>
        <v>0</v>
      </c>
      <c r="I109" s="168">
        <v>4267.4020919704981</v>
      </c>
      <c r="J109" s="139"/>
      <c r="K109" s="790">
        <v>1997</v>
      </c>
      <c r="L109" s="540">
        <f t="shared" si="82"/>
        <v>0.17347840486699675</v>
      </c>
      <c r="M109" s="166">
        <f t="shared" si="82"/>
        <v>0.44009433680972621</v>
      </c>
      <c r="N109" s="166">
        <f t="shared" si="82"/>
        <v>0.32598068717232642</v>
      </c>
      <c r="O109" s="166">
        <f t="shared" si="82"/>
        <v>2.314460669252881E-2</v>
      </c>
      <c r="P109" s="166">
        <f t="shared" si="82"/>
        <v>0</v>
      </c>
      <c r="Q109" s="166">
        <f t="shared" si="82"/>
        <v>1.0705879227685636E-2</v>
      </c>
      <c r="R109" s="160">
        <f t="shared" si="82"/>
        <v>2.6596085230736078E-2</v>
      </c>
      <c r="S109" s="159">
        <f t="shared" si="55"/>
        <v>348.20776053831838</v>
      </c>
      <c r="T109" s="159">
        <f t="shared" si="56"/>
        <v>37.849328228299392</v>
      </c>
      <c r="U109" s="167"/>
      <c r="V109" s="790">
        <v>1997</v>
      </c>
      <c r="W109" s="745">
        <f t="shared" ref="W109:AC110" si="90">B109-L109</f>
        <v>0.32652159513300327</v>
      </c>
      <c r="X109" s="746">
        <f t="shared" si="90"/>
        <v>5.9905663190273795E-2</v>
      </c>
      <c r="Y109" s="746">
        <f t="shared" si="90"/>
        <v>-0.32598068717232642</v>
      </c>
      <c r="Z109" s="746">
        <f t="shared" si="90"/>
        <v>-2.314460669252881E-2</v>
      </c>
      <c r="AA109" s="746">
        <f t="shared" si="90"/>
        <v>0</v>
      </c>
      <c r="AB109" s="746">
        <f t="shared" si="90"/>
        <v>-1.0705879227685636E-2</v>
      </c>
      <c r="AC109" s="747">
        <f t="shared" si="90"/>
        <v>-2.6596085230736078E-2</v>
      </c>
      <c r="AD109" s="252">
        <v>888</v>
      </c>
      <c r="AE109" s="1023">
        <f>SUMSQ(W109:AC109)</f>
        <v>0.21782608939839976</v>
      </c>
      <c r="AF109" s="1024">
        <f>SQRT(AE109/COUNT(W109:AC109))</f>
        <v>0.1764029840201122</v>
      </c>
      <c r="AG109" s="1025">
        <f>ASA!AG109</f>
        <v>2</v>
      </c>
      <c r="AH109" s="1034"/>
      <c r="AI109" s="1037">
        <v>1997</v>
      </c>
      <c r="AJ109" s="1095">
        <v>0.22715665442311853</v>
      </c>
      <c r="AK109" s="1095">
        <v>0.54985410058239015</v>
      </c>
      <c r="AL109" s="1095">
        <v>0</v>
      </c>
      <c r="AM109" s="1095">
        <v>0</v>
      </c>
      <c r="AN109" s="1095">
        <v>3.7247520332224476E-2</v>
      </c>
      <c r="AO109" s="1095">
        <v>1.7470493511575851E-2</v>
      </c>
      <c r="AP109" s="1095">
        <v>0.16827123115069104</v>
      </c>
      <c r="AQ109" s="27"/>
      <c r="BF109" s="1135">
        <v>101</v>
      </c>
      <c r="BG109" s="1102">
        <v>62134.307939918726</v>
      </c>
      <c r="BH109" s="1102">
        <v>63421.849571995983</v>
      </c>
      <c r="BI109" s="1102">
        <v>57783.036387012246</v>
      </c>
      <c r="BJ109" s="1102">
        <v>70919.684376203062</v>
      </c>
      <c r="BK109" s="1102">
        <v>91494.699269716177</v>
      </c>
      <c r="BL109" s="1102">
        <v>121242.08862324445</v>
      </c>
      <c r="BM109" s="1102">
        <v>110021.51994149503</v>
      </c>
      <c r="BN109" s="1102">
        <v>125616.56039498524</v>
      </c>
      <c r="BO109" s="1102">
        <v>139429.4283120303</v>
      </c>
      <c r="BP109" s="1102">
        <v>129843.79485916728</v>
      </c>
      <c r="BQ109" s="1102">
        <v>102950.29828807898</v>
      </c>
      <c r="BR109" s="1102">
        <v>84792.039317129631</v>
      </c>
      <c r="BS109" s="1102">
        <v>73216.225960794836</v>
      </c>
      <c r="BT109" s="1102">
        <v>33026.186607119846</v>
      </c>
      <c r="BU109" s="1102">
        <v>17366.367849193131</v>
      </c>
      <c r="BV109" s="1102">
        <v>17233.495808602893</v>
      </c>
      <c r="BW109" s="1102">
        <v>30634.861063370521</v>
      </c>
      <c r="BX109" s="1102">
        <v>24439.572977382755</v>
      </c>
      <c r="BY109" s="1102">
        <v>24439.490018335018</v>
      </c>
      <c r="BZ109" s="1102">
        <v>15434.793950133551</v>
      </c>
      <c r="CA109" s="1102">
        <v>14879.855359718804</v>
      </c>
      <c r="CB109" s="1102">
        <v>9528.9220755524439</v>
      </c>
      <c r="CC109" s="1102">
        <v>10464.076921461172</v>
      </c>
      <c r="CD109" s="1102">
        <v>11056.948317980237</v>
      </c>
      <c r="CE109" s="1102">
        <v>18566.560817902839</v>
      </c>
      <c r="CF109" s="1102">
        <v>15420.449022750854</v>
      </c>
      <c r="CG109" s="1102">
        <v>12691.265496372816</v>
      </c>
      <c r="CH109" s="1102">
        <v>15354.287764216224</v>
      </c>
      <c r="CI109" s="1102">
        <v>20550.638073400332</v>
      </c>
      <c r="CJ109" s="1102">
        <v>22936.03541844941</v>
      </c>
      <c r="CK109" s="1102">
        <v>25252.834555434096</v>
      </c>
      <c r="CL109" s="1102">
        <v>19894.965349197089</v>
      </c>
      <c r="CM109" s="1102">
        <v>22636.35821368486</v>
      </c>
      <c r="CN109" s="1102">
        <v>19174.617168857076</v>
      </c>
      <c r="CO109" s="1102">
        <v>26135.13465762878</v>
      </c>
      <c r="CP109" s="1102">
        <v>21095.867058474978</v>
      </c>
      <c r="CQ109" s="1106">
        <f t="shared" si="44"/>
        <v>23254.212852813398</v>
      </c>
      <c r="CR109" s="23" t="s">
        <v>541</v>
      </c>
      <c r="CS109"/>
      <c r="DQ109"/>
      <c r="DR109"/>
    </row>
    <row r="110" spans="1:122" s="23" customFormat="1" ht="13" outlineLevel="1">
      <c r="A110" s="790">
        <v>1998</v>
      </c>
      <c r="B110" s="1051">
        <f t="shared" ref="B110" si="91">AJ189/$AG110</f>
        <v>0</v>
      </c>
      <c r="C110" s="1051">
        <f t="shared" ref="C110" si="92">AK189/$AG110</f>
        <v>0.5</v>
      </c>
      <c r="D110" s="1051">
        <f t="shared" ref="D110" si="93">AL189/$AG110</f>
        <v>0.25</v>
      </c>
      <c r="E110" s="1051">
        <f t="shared" ref="E110" si="94">AM189/$AG110</f>
        <v>0</v>
      </c>
      <c r="F110" s="1051">
        <f t="shared" ref="F110" si="95">AN189/$AG110</f>
        <v>0</v>
      </c>
      <c r="G110" s="1051">
        <f t="shared" ref="G110" si="96">AO189/$AG110</f>
        <v>0</v>
      </c>
      <c r="H110" s="1051">
        <f t="shared" ref="H110" si="97">AP189/$AG110</f>
        <v>0.25</v>
      </c>
      <c r="I110" s="168">
        <v>3020.6375701935031</v>
      </c>
      <c r="J110" s="139"/>
      <c r="K110" s="790">
        <v>1998</v>
      </c>
      <c r="L110" s="540">
        <f t="shared" si="82"/>
        <v>1.3940194640137479E-4</v>
      </c>
      <c r="M110" s="166">
        <f t="shared" si="82"/>
        <v>0.41479996971166</v>
      </c>
      <c r="N110" s="166">
        <f t="shared" si="82"/>
        <v>0.36841097283766888</v>
      </c>
      <c r="O110" s="166">
        <f t="shared" si="82"/>
        <v>0.19057918782496466</v>
      </c>
      <c r="P110" s="166">
        <f t="shared" si="82"/>
        <v>1.3276015219059707E-2</v>
      </c>
      <c r="Q110" s="166">
        <f t="shared" si="82"/>
        <v>0</v>
      </c>
      <c r="R110" s="160">
        <f t="shared" si="82"/>
        <v>1.2794452460245525E-2</v>
      </c>
      <c r="S110" s="159">
        <f t="shared" si="55"/>
        <v>269.00858909663594</v>
      </c>
      <c r="T110" s="159">
        <f t="shared" si="56"/>
        <v>24.821735795458189</v>
      </c>
      <c r="U110" s="167"/>
      <c r="V110" s="790">
        <v>1998</v>
      </c>
      <c r="W110" s="745">
        <f t="shared" si="90"/>
        <v>-1.3940194640137479E-4</v>
      </c>
      <c r="X110" s="746">
        <f t="shared" si="90"/>
        <v>8.5200030288340001E-2</v>
      </c>
      <c r="Y110" s="746">
        <f t="shared" si="90"/>
        <v>-0.11841097283766888</v>
      </c>
      <c r="Z110" s="746">
        <f t="shared" si="90"/>
        <v>-0.19057918782496466</v>
      </c>
      <c r="AA110" s="746">
        <f t="shared" si="90"/>
        <v>-1.3276015219059707E-2</v>
      </c>
      <c r="AB110" s="746">
        <f t="shared" si="90"/>
        <v>0</v>
      </c>
      <c r="AC110" s="747">
        <f t="shared" si="90"/>
        <v>0.23720554753975448</v>
      </c>
      <c r="AD110" s="252">
        <v>443</v>
      </c>
      <c r="AE110" s="1023">
        <f t="shared" si="65"/>
        <v>0.11404337427815446</v>
      </c>
      <c r="AF110" s="1024">
        <f t="shared" si="66"/>
        <v>0.12763976892475529</v>
      </c>
      <c r="AG110" s="1093">
        <f>ASA!AG110</f>
        <v>4</v>
      </c>
      <c r="AH110" s="1035"/>
      <c r="AI110" s="1037">
        <v>1998</v>
      </c>
      <c r="AJ110" s="1095">
        <v>7.5278522731589012E-2</v>
      </c>
      <c r="AK110" s="1095">
        <v>0.50712057307555314</v>
      </c>
      <c r="AL110" s="1095">
        <v>0.29936094373168259</v>
      </c>
      <c r="AM110" s="1095">
        <v>0</v>
      </c>
      <c r="AN110" s="1095">
        <v>0</v>
      </c>
      <c r="AO110" s="1095">
        <v>2.0587670139187948E-2</v>
      </c>
      <c r="AP110" s="1095">
        <v>9.7652290321987328E-2</v>
      </c>
      <c r="AQ110" s="27"/>
      <c r="BF110" s="1135">
        <v>102</v>
      </c>
      <c r="BG110" s="1102">
        <v>75257.009103369579</v>
      </c>
      <c r="BH110" s="1102">
        <v>83213.167288909623</v>
      </c>
      <c r="BI110" s="1102">
        <v>79696.738188412826</v>
      </c>
      <c r="BJ110" s="1102">
        <v>92950.981102365244</v>
      </c>
      <c r="BK110" s="1102">
        <v>102995.76689409719</v>
      </c>
      <c r="BL110" s="1102">
        <v>125186.4815211808</v>
      </c>
      <c r="BM110" s="1102">
        <v>106494.15280213727</v>
      </c>
      <c r="BN110" s="1102">
        <v>108567.48821853602</v>
      </c>
      <c r="BO110" s="1102">
        <v>131147.16540561407</v>
      </c>
      <c r="BP110" s="1102">
        <v>128010.79340860165</v>
      </c>
      <c r="BQ110" s="1102">
        <v>101017.78426399242</v>
      </c>
      <c r="BR110" s="1102">
        <v>88739.331485471019</v>
      </c>
      <c r="BS110" s="1102">
        <v>93004.226458811827</v>
      </c>
      <c r="BT110" s="1102">
        <v>44383.036993329297</v>
      </c>
      <c r="BU110" s="1102">
        <v>25438.177677930755</v>
      </c>
      <c r="BV110" s="1102">
        <v>21725.702483324054</v>
      </c>
      <c r="BW110" s="1102">
        <v>19558.531061341258</v>
      </c>
      <c r="BX110" s="1102">
        <v>24085.787716522438</v>
      </c>
      <c r="BY110" s="1102">
        <v>25182.41760589827</v>
      </c>
      <c r="BZ110" s="1102">
        <v>20821.332508829968</v>
      </c>
      <c r="CA110" s="1102">
        <v>14330.537706108642</v>
      </c>
      <c r="CB110" s="1102">
        <v>9335.2964144733105</v>
      </c>
      <c r="CC110" s="1102">
        <v>10393.908724662409</v>
      </c>
      <c r="CD110" s="1102">
        <v>18260.761592935251</v>
      </c>
      <c r="CE110" s="1102">
        <v>25014.304298631156</v>
      </c>
      <c r="CF110" s="1102">
        <v>19652.186411101189</v>
      </c>
      <c r="CG110" s="1102">
        <v>15761.228151494859</v>
      </c>
      <c r="CH110" s="1102">
        <v>18049.235160801782</v>
      </c>
      <c r="CI110" s="1102">
        <v>25337.75558724115</v>
      </c>
      <c r="CJ110" s="1102">
        <v>26633.159826743627</v>
      </c>
      <c r="CK110" s="1102">
        <v>25702.807159164411</v>
      </c>
      <c r="CL110" s="1102">
        <v>21979.724625307466</v>
      </c>
      <c r="CM110" s="1102">
        <v>22658.804209551512</v>
      </c>
      <c r="CN110" s="1102">
        <v>20902.125505734406</v>
      </c>
      <c r="CO110" s="1102">
        <v>23976.69057792153</v>
      </c>
      <c r="CP110" s="1102">
        <v>22074.720692307601</v>
      </c>
      <c r="CQ110" s="1106">
        <f t="shared" si="44"/>
        <v>24333.214284221696</v>
      </c>
      <c r="CR110" s="23" t="s">
        <v>541</v>
      </c>
      <c r="CS110"/>
      <c r="DQ110"/>
      <c r="DR110"/>
    </row>
    <row r="111" spans="1:122" s="23" customFormat="1" ht="13" outlineLevel="1">
      <c r="A111" s="790">
        <v>1999</v>
      </c>
      <c r="B111" s="164"/>
      <c r="C111" s="164"/>
      <c r="D111" s="164"/>
      <c r="E111" s="164"/>
      <c r="F111" s="164"/>
      <c r="G111" s="164"/>
      <c r="H111" s="164"/>
      <c r="I111" s="121">
        <v>0</v>
      </c>
      <c r="J111" s="139"/>
      <c r="K111" s="790">
        <v>1999</v>
      </c>
      <c r="L111" s="540">
        <f t="shared" si="82"/>
        <v>7.2876972768271847E-2</v>
      </c>
      <c r="M111" s="166">
        <f t="shared" si="82"/>
        <v>0</v>
      </c>
      <c r="N111" s="166">
        <f t="shared" si="82"/>
        <v>0.4751466075457908</v>
      </c>
      <c r="O111" s="166">
        <f t="shared" si="82"/>
        <v>0.29182033742038704</v>
      </c>
      <c r="P111" s="166">
        <f t="shared" si="82"/>
        <v>0.14887320826772291</v>
      </c>
      <c r="Q111" s="166">
        <f t="shared" si="82"/>
        <v>9.8581671575088091E-3</v>
      </c>
      <c r="R111" s="160">
        <f t="shared" si="82"/>
        <v>1.4247068403186918E-3</v>
      </c>
      <c r="S111" s="159">
        <f t="shared" si="55"/>
        <v>152.67319271896153</v>
      </c>
      <c r="T111" s="159">
        <f t="shared" si="56"/>
        <v>0</v>
      </c>
      <c r="U111" s="167"/>
      <c r="V111" s="790">
        <v>1999</v>
      </c>
      <c r="W111" s="6"/>
      <c r="X111" s="2"/>
      <c r="Y111" s="2"/>
      <c r="Z111" s="2"/>
      <c r="AA111" s="2"/>
      <c r="AB111" s="2"/>
      <c r="AC111" s="4"/>
      <c r="AD111" s="246">
        <v>0</v>
      </c>
      <c r="AE111" s="1020"/>
      <c r="AF111" s="155"/>
      <c r="AG111" s="1094"/>
      <c r="AI111" s="1037">
        <v>1999</v>
      </c>
      <c r="AJ111" s="9"/>
      <c r="AK111" s="9"/>
      <c r="AL111" s="9"/>
      <c r="AM111" s="9"/>
      <c r="AN111" s="9"/>
      <c r="AO111" s="9"/>
      <c r="AP111" s="1096"/>
      <c r="AQ111" s="27"/>
      <c r="BF111" s="1135">
        <v>103</v>
      </c>
      <c r="BG111" s="1102">
        <v>49535.844064825615</v>
      </c>
      <c r="BH111" s="1102">
        <v>46719.940433468335</v>
      </c>
      <c r="BI111" s="1102">
        <v>43387.272023945363</v>
      </c>
      <c r="BJ111" s="1102">
        <v>55507.835560389787</v>
      </c>
      <c r="BK111" s="1102">
        <v>71198.288604904548</v>
      </c>
      <c r="BL111" s="1102">
        <v>90651.578236197631</v>
      </c>
      <c r="BM111" s="1102">
        <v>71173.01331853494</v>
      </c>
      <c r="BN111" s="1102">
        <v>63651.760945435672</v>
      </c>
      <c r="BO111" s="1102">
        <v>91429.461079263696</v>
      </c>
      <c r="BP111" s="1102">
        <v>82614.811262247997</v>
      </c>
      <c r="BQ111" s="1102">
        <v>55864.251608510109</v>
      </c>
      <c r="BR111" s="1102">
        <v>35486.950359059076</v>
      </c>
      <c r="BS111" s="1102">
        <v>41844.064705494478</v>
      </c>
      <c r="BT111" s="1102">
        <v>24415.788907717179</v>
      </c>
      <c r="BU111" s="1102">
        <v>15432.383076867878</v>
      </c>
      <c r="BV111" s="1102">
        <v>12372.133106768453</v>
      </c>
      <c r="BW111" s="1102">
        <v>11979.31234868213</v>
      </c>
      <c r="BX111" s="1102">
        <v>19647.345980531023</v>
      </c>
      <c r="BY111" s="1102">
        <v>17139.007277333269</v>
      </c>
      <c r="BZ111" s="1102">
        <v>13989.444166486424</v>
      </c>
      <c r="CA111" s="1102">
        <v>10085.187185988161</v>
      </c>
      <c r="CB111" s="1102">
        <v>7084.4937711863649</v>
      </c>
      <c r="CC111" s="1102">
        <v>8326.4360500217863</v>
      </c>
      <c r="CD111" s="1102">
        <v>13038.745970311906</v>
      </c>
      <c r="CE111" s="1102">
        <v>16904.599247976428</v>
      </c>
      <c r="CF111" s="1102">
        <v>14200.929567035118</v>
      </c>
      <c r="CG111" s="1102">
        <v>12453.140494429965</v>
      </c>
      <c r="CH111" s="1102">
        <v>13555.777549233497</v>
      </c>
      <c r="CI111" s="1102">
        <v>17709.343582980633</v>
      </c>
      <c r="CJ111" s="1102">
        <v>17669.086685391161</v>
      </c>
      <c r="CK111" s="1102">
        <v>17526.718986040036</v>
      </c>
      <c r="CL111" s="1102">
        <v>16460.041998166238</v>
      </c>
      <c r="CM111" s="1102">
        <v>19195.882716034055</v>
      </c>
      <c r="CN111" s="1102">
        <v>20576.299702292607</v>
      </c>
      <c r="CO111" s="1102">
        <v>18959.075193952023</v>
      </c>
      <c r="CP111" s="1102">
        <v>21709.764975316291</v>
      </c>
      <c r="CQ111" s="1106">
        <f t="shared" si="44"/>
        <v>23930.919469733017</v>
      </c>
      <c r="CR111" s="23" t="s">
        <v>541</v>
      </c>
      <c r="CS111"/>
      <c r="DQ111"/>
      <c r="DR111"/>
    </row>
    <row r="112" spans="1:122" s="23" customFormat="1" ht="13" outlineLevel="1">
      <c r="A112" s="790">
        <v>2000</v>
      </c>
      <c r="B112" s="164"/>
      <c r="C112" s="164"/>
      <c r="D112" s="164"/>
      <c r="E112" s="164"/>
      <c r="F112" s="164"/>
      <c r="G112" s="164"/>
      <c r="H112" s="164"/>
      <c r="I112" s="121">
        <v>0</v>
      </c>
      <c r="J112" s="139"/>
      <c r="K112" s="790">
        <v>2000</v>
      </c>
      <c r="L112" s="540">
        <f t="shared" si="82"/>
        <v>3.7827586919039015E-4</v>
      </c>
      <c r="M112" s="166">
        <f t="shared" si="82"/>
        <v>0.23275751971607522</v>
      </c>
      <c r="N112" s="166">
        <f t="shared" si="82"/>
        <v>0</v>
      </c>
      <c r="O112" s="166">
        <f t="shared" si="82"/>
        <v>0.39318516126707143</v>
      </c>
      <c r="P112" s="166">
        <f t="shared" si="82"/>
        <v>0.24169235155503385</v>
      </c>
      <c r="Q112" s="166">
        <f t="shared" si="82"/>
        <v>0.1232076427644838</v>
      </c>
      <c r="R112" s="541">
        <f t="shared" si="82"/>
        <v>8.7790488281452549E-3</v>
      </c>
      <c r="S112" s="159">
        <f t="shared" si="55"/>
        <v>99.134848329128815</v>
      </c>
      <c r="T112" s="159">
        <f t="shared" si="56"/>
        <v>0</v>
      </c>
      <c r="U112" s="167"/>
      <c r="V112" s="790">
        <v>2000</v>
      </c>
      <c r="W112" s="6"/>
      <c r="X112" s="2"/>
      <c r="Y112" s="2"/>
      <c r="Z112" s="2"/>
      <c r="AA112" s="2"/>
      <c r="AB112" s="2"/>
      <c r="AC112" s="4"/>
      <c r="AD112" s="246">
        <v>0</v>
      </c>
      <c r="AE112" s="195"/>
      <c r="AF112" s="155"/>
      <c r="AG112" s="1094"/>
      <c r="AI112" s="1037">
        <v>2000</v>
      </c>
      <c r="AJ112" s="9"/>
      <c r="AK112" s="9"/>
      <c r="AL112" s="9"/>
      <c r="AM112" s="9"/>
      <c r="AN112" s="9"/>
      <c r="AO112" s="9"/>
      <c r="AP112" s="1096"/>
      <c r="AQ112" s="27"/>
      <c r="BF112" s="1135">
        <v>104</v>
      </c>
      <c r="BG112" s="1102">
        <v>63044.305281285458</v>
      </c>
      <c r="BH112" s="1102">
        <v>73584.068047100358</v>
      </c>
      <c r="BI112" s="1102">
        <v>70324.398164465238</v>
      </c>
      <c r="BJ112" s="1102">
        <v>79142.103590704486</v>
      </c>
      <c r="BK112" s="1102">
        <v>90891.103509124718</v>
      </c>
      <c r="BL112" s="1102">
        <v>119243.18274345214</v>
      </c>
      <c r="BM112" s="1102">
        <v>105986.68771108406</v>
      </c>
      <c r="BN112" s="1102">
        <v>101599.6232127453</v>
      </c>
      <c r="BO112" s="1102">
        <v>121827.10058526979</v>
      </c>
      <c r="BP112" s="1102">
        <v>126862.37349365983</v>
      </c>
      <c r="BQ112" s="1102">
        <v>95347.720575156505</v>
      </c>
      <c r="BR112" s="1102">
        <v>72367.530161744347</v>
      </c>
      <c r="BS112" s="1102">
        <v>90160.778412801374</v>
      </c>
      <c r="BT112" s="1102">
        <v>39164.595740563112</v>
      </c>
      <c r="BU112" s="1102">
        <v>18945.771596972045</v>
      </c>
      <c r="BV112" s="1102">
        <v>17111.114555946453</v>
      </c>
      <c r="BW112" s="1102">
        <v>16593.885015329648</v>
      </c>
      <c r="BX112" s="1102">
        <v>25811.566054058545</v>
      </c>
      <c r="BY112" s="1102">
        <v>28403.245793590941</v>
      </c>
      <c r="BZ112" s="1102">
        <v>25279.001578794021</v>
      </c>
      <c r="CA112" s="1102">
        <v>17012.896186403363</v>
      </c>
      <c r="CB112" s="1102">
        <v>8616.1975935744777</v>
      </c>
      <c r="CC112" s="1102">
        <v>11116.65741122524</v>
      </c>
      <c r="CD112" s="1102">
        <v>18006.056850529316</v>
      </c>
      <c r="CE112" s="1102">
        <v>27665.167443990362</v>
      </c>
      <c r="CF112" s="1102">
        <v>17938.278737439578</v>
      </c>
      <c r="CG112" s="1102">
        <v>14093.62806724883</v>
      </c>
      <c r="CH112" s="1102">
        <v>18459.15521185501</v>
      </c>
      <c r="CI112" s="1102">
        <v>24901.325686223012</v>
      </c>
      <c r="CJ112" s="1102">
        <v>27792.287859538046</v>
      </c>
      <c r="CK112" s="1102">
        <v>26108.436523136064</v>
      </c>
      <c r="CL112" s="1102">
        <v>23153.548098636202</v>
      </c>
      <c r="CM112" s="1102">
        <v>27628.329052050365</v>
      </c>
      <c r="CN112" s="1102">
        <v>30331.743560206331</v>
      </c>
      <c r="CO112" s="1102">
        <v>31709.060101473908</v>
      </c>
      <c r="CP112" s="1102">
        <v>30511.781012208918</v>
      </c>
      <c r="CQ112" s="1106">
        <f t="shared" si="44"/>
        <v>33633.481298001134</v>
      </c>
      <c r="CR112" s="23" t="s">
        <v>541</v>
      </c>
      <c r="CS112"/>
      <c r="DQ112"/>
      <c r="DR112"/>
    </row>
    <row r="113" spans="1:122" s="23" customFormat="1" ht="13" outlineLevel="1">
      <c r="A113" s="790">
        <v>2001</v>
      </c>
      <c r="B113" s="164"/>
      <c r="C113" s="164"/>
      <c r="D113" s="164"/>
      <c r="E113" s="164"/>
      <c r="F113" s="164"/>
      <c r="G113" s="164"/>
      <c r="H113" s="164"/>
      <c r="I113" s="121">
        <v>0</v>
      </c>
      <c r="J113" s="139"/>
      <c r="K113" s="790">
        <v>2001</v>
      </c>
      <c r="L113" s="540">
        <f t="shared" si="82"/>
        <v>2.1508691684914722E-2</v>
      </c>
      <c r="M113" s="166">
        <f t="shared" si="82"/>
        <v>1.4305018361474608E-3</v>
      </c>
      <c r="N113" s="166">
        <f t="shared" si="82"/>
        <v>0.33008320188455137</v>
      </c>
      <c r="O113" s="166">
        <f t="shared" si="82"/>
        <v>0</v>
      </c>
      <c r="P113" s="166">
        <f t="shared" si="82"/>
        <v>0.33346538519467744</v>
      </c>
      <c r="Q113" s="166">
        <f t="shared" si="82"/>
        <v>0.20498238756055656</v>
      </c>
      <c r="R113" s="160">
        <f t="shared" si="82"/>
        <v>0.10852983183915239</v>
      </c>
      <c r="S113" s="159">
        <f t="shared" si="55"/>
        <v>54.40999231662034</v>
      </c>
      <c r="T113" s="159">
        <f t="shared" si="56"/>
        <v>0</v>
      </c>
      <c r="U113" s="167"/>
      <c r="V113" s="790">
        <v>2001</v>
      </c>
      <c r="W113" s="6"/>
      <c r="X113" s="2"/>
      <c r="Y113" s="2"/>
      <c r="Z113" s="2"/>
      <c r="AA113" s="2"/>
      <c r="AB113" s="2"/>
      <c r="AC113" s="4"/>
      <c r="AD113" s="246">
        <v>0</v>
      </c>
      <c r="AE113" s="195"/>
      <c r="AF113" s="155"/>
      <c r="AG113" s="1094"/>
      <c r="AI113" s="1037">
        <v>2001</v>
      </c>
      <c r="AJ113" s="9"/>
      <c r="AK113" s="9"/>
      <c r="AL113" s="9"/>
      <c r="AM113" s="9"/>
      <c r="AN113" s="9"/>
      <c r="AO113" s="9"/>
      <c r="AP113" s="9"/>
      <c r="BF113" s="1135">
        <v>105</v>
      </c>
      <c r="BG113" s="1102">
        <v>58893.769435303591</v>
      </c>
      <c r="BH113" s="1102">
        <v>64804.790064578461</v>
      </c>
      <c r="BI113" s="1102">
        <v>55971.214632932039</v>
      </c>
      <c r="BJ113" s="1102">
        <v>59513.690256982314</v>
      </c>
      <c r="BK113" s="1102">
        <v>67997.934325792216</v>
      </c>
      <c r="BL113" s="1102">
        <v>84057.955870349193</v>
      </c>
      <c r="BM113" s="1102">
        <v>72540.553740957301</v>
      </c>
      <c r="BN113" s="1102">
        <v>69285.554405415256</v>
      </c>
      <c r="BO113" s="1102">
        <v>102038.43882271582</v>
      </c>
      <c r="BP113" s="1102">
        <v>95428.431070725259</v>
      </c>
      <c r="BQ113" s="1102">
        <v>74711.565824360659</v>
      </c>
      <c r="BR113" s="1102">
        <v>53370.001506996297</v>
      </c>
      <c r="BS113" s="1102">
        <v>74355.012113501551</v>
      </c>
      <c r="BT113" s="1102">
        <v>25942.803723293859</v>
      </c>
      <c r="BU113" s="1102">
        <v>14220.373038550926</v>
      </c>
      <c r="BV113" s="1102">
        <v>12812.175047273635</v>
      </c>
      <c r="BW113" s="1102">
        <v>21968.282761901653</v>
      </c>
      <c r="BX113" s="1102">
        <v>26097.724772426878</v>
      </c>
      <c r="BY113" s="1102">
        <v>25625.980164851691</v>
      </c>
      <c r="BZ113" s="1102">
        <v>23272.567910636481</v>
      </c>
      <c r="CA113" s="1102">
        <v>14638.145494329046</v>
      </c>
      <c r="CB113" s="1102">
        <v>8331.1789988439887</v>
      </c>
      <c r="CC113" s="1102">
        <v>8200.1554459643448</v>
      </c>
      <c r="CD113" s="1102">
        <v>8048.447580985523</v>
      </c>
      <c r="CE113" s="1102">
        <v>14980.086769053918</v>
      </c>
      <c r="CF113" s="1102">
        <v>10457.56910460407</v>
      </c>
      <c r="CG113" s="1102">
        <v>7913.0395162987452</v>
      </c>
      <c r="CH113" s="1102">
        <v>12357.267807759059</v>
      </c>
      <c r="CI113" s="1102">
        <v>17511.68510781767</v>
      </c>
      <c r="CJ113" s="1102">
        <v>24799.767806651602</v>
      </c>
      <c r="CK113" s="1102">
        <v>24347.662350116079</v>
      </c>
      <c r="CL113" s="1102">
        <v>17830.181942600964</v>
      </c>
      <c r="CM113" s="1102">
        <v>20650.197988791151</v>
      </c>
      <c r="CN113" s="1102">
        <v>15274.12708535795</v>
      </c>
      <c r="CO113" s="1102">
        <v>22859.561738374552</v>
      </c>
      <c r="CP113" s="1102">
        <v>16460.236074128359</v>
      </c>
      <c r="CQ113" s="1106">
        <f t="shared" si="44"/>
        <v>18144.304389781686</v>
      </c>
      <c r="CR113" s="23" t="s">
        <v>541</v>
      </c>
      <c r="CS113"/>
      <c r="DQ113"/>
      <c r="DR113"/>
    </row>
    <row r="114" spans="1:122" s="23" customFormat="1" ht="13" outlineLevel="1">
      <c r="A114" s="790">
        <v>2002</v>
      </c>
      <c r="B114" s="164"/>
      <c r="C114" s="164"/>
      <c r="D114" s="164"/>
      <c r="E114" s="164"/>
      <c r="F114" s="164"/>
      <c r="G114" s="164"/>
      <c r="H114" s="164"/>
      <c r="I114" s="121">
        <v>0</v>
      </c>
      <c r="J114" s="139"/>
      <c r="K114" s="790">
        <v>2002</v>
      </c>
      <c r="L114" s="540">
        <f t="shared" si="82"/>
        <v>0.82656797771474022</v>
      </c>
      <c r="M114" s="166">
        <f t="shared" si="82"/>
        <v>1.7169456432547907E-2</v>
      </c>
      <c r="N114" s="166">
        <f t="shared" si="82"/>
        <v>4.2822389010472591E-4</v>
      </c>
      <c r="O114" s="166">
        <f t="shared" si="82"/>
        <v>5.5467526332475342E-2</v>
      </c>
      <c r="P114" s="166">
        <f t="shared" si="82"/>
        <v>0</v>
      </c>
      <c r="Q114" s="166">
        <f t="shared" si="82"/>
        <v>5.603587195075007E-2</v>
      </c>
      <c r="R114" s="160">
        <f t="shared" si="82"/>
        <v>4.4330943679381792E-2</v>
      </c>
      <c r="S114" s="159">
        <f t="shared" si="55"/>
        <v>139.60786130605231</v>
      </c>
      <c r="T114" s="159">
        <f t="shared" si="56"/>
        <v>0</v>
      </c>
      <c r="U114" s="167"/>
      <c r="V114" s="790">
        <v>2002</v>
      </c>
      <c r="W114" s="6"/>
      <c r="X114" s="2"/>
      <c r="Y114" s="2"/>
      <c r="Z114" s="2"/>
      <c r="AA114" s="2"/>
      <c r="AB114" s="2"/>
      <c r="AC114" s="4"/>
      <c r="AD114" s="246">
        <v>0</v>
      </c>
      <c r="AE114" s="195"/>
      <c r="AF114" s="155"/>
      <c r="AG114" s="1094"/>
      <c r="AI114" s="1037">
        <v>2002</v>
      </c>
      <c r="AJ114" s="9"/>
      <c r="AK114" s="9"/>
      <c r="AL114" s="9"/>
      <c r="AM114" s="9"/>
      <c r="AN114" s="9"/>
      <c r="AO114" s="9"/>
      <c r="AP114" s="9"/>
      <c r="BF114" s="1135">
        <v>106</v>
      </c>
      <c r="BG114" s="1102">
        <v>63019.312907600193</v>
      </c>
      <c r="BH114" s="1102">
        <v>71687.969506218127</v>
      </c>
      <c r="BI114" s="1102">
        <v>68712.987942055493</v>
      </c>
      <c r="BJ114" s="1102">
        <v>82400.894802545037</v>
      </c>
      <c r="BK114" s="1102">
        <v>91767.666239075537</v>
      </c>
      <c r="BL114" s="1102">
        <v>114750.08881708355</v>
      </c>
      <c r="BM114" s="1102">
        <v>105599.84099675909</v>
      </c>
      <c r="BN114" s="1102">
        <v>115324.0878971193</v>
      </c>
      <c r="BO114" s="1102">
        <v>141563.16556517201</v>
      </c>
      <c r="BP114" s="1102">
        <v>128690.60387895521</v>
      </c>
      <c r="BQ114" s="1102">
        <v>99929.900222072407</v>
      </c>
      <c r="BR114" s="1102">
        <v>90794.179517463781</v>
      </c>
      <c r="BS114" s="1102">
        <v>111681.72350288308</v>
      </c>
      <c r="BT114" s="1102">
        <v>38454.668360486387</v>
      </c>
      <c r="BU114" s="1102">
        <v>16340.016897411218</v>
      </c>
      <c r="BV114" s="1102">
        <v>16629.683566120453</v>
      </c>
      <c r="BW114" s="1102">
        <v>29651.950095673703</v>
      </c>
      <c r="BX114" s="1102">
        <v>37420.931554251867</v>
      </c>
      <c r="BY114" s="1102">
        <v>31475.496405830039</v>
      </c>
      <c r="BZ114" s="1102">
        <v>23506.267014621299</v>
      </c>
      <c r="CA114" s="1102">
        <v>15983.876310829519</v>
      </c>
      <c r="CB114" s="1102">
        <v>11169.077751320616</v>
      </c>
      <c r="CC114" s="1102">
        <v>12390.3420025818</v>
      </c>
      <c r="CD114" s="1102">
        <v>16499.552406661041</v>
      </c>
      <c r="CE114" s="1102">
        <v>22423.112598930318</v>
      </c>
      <c r="CF114" s="1102">
        <v>16061.093300565495</v>
      </c>
      <c r="CG114" s="1102">
        <v>13453.914105494736</v>
      </c>
      <c r="CH114" s="1102">
        <v>15557.194330688955</v>
      </c>
      <c r="CI114" s="1102">
        <v>23678.273788609102</v>
      </c>
      <c r="CJ114" s="1102">
        <v>26052.003782304688</v>
      </c>
      <c r="CK114" s="1102">
        <v>26213.68839720558</v>
      </c>
      <c r="CL114" s="1102">
        <v>19196.801327028043</v>
      </c>
      <c r="CM114" s="1102">
        <v>22885.853406137492</v>
      </c>
      <c r="CN114" s="1102">
        <v>23242.189865327902</v>
      </c>
      <c r="CO114" s="1102">
        <v>27474.791253189866</v>
      </c>
      <c r="CP114" s="1102">
        <v>24492.170170666937</v>
      </c>
      <c r="CQ114" s="1106">
        <f t="shared" si="44"/>
        <v>26997.996185570795</v>
      </c>
      <c r="CR114" s="23" t="s">
        <v>541</v>
      </c>
      <c r="CS114"/>
      <c r="DQ114"/>
      <c r="DR114"/>
    </row>
    <row r="115" spans="1:122" s="23" customFormat="1" ht="13" outlineLevel="1">
      <c r="A115" s="790">
        <v>2003</v>
      </c>
      <c r="B115" s="164"/>
      <c r="C115" s="164"/>
      <c r="D115" s="164"/>
      <c r="E115" s="164"/>
      <c r="F115" s="164"/>
      <c r="G115" s="164"/>
      <c r="H115" s="164"/>
      <c r="I115" s="121">
        <v>0</v>
      </c>
      <c r="J115" s="139"/>
      <c r="K115" s="790">
        <v>2003</v>
      </c>
      <c r="L115" s="540">
        <f t="shared" si="82"/>
        <v>6.9623683313615334E-2</v>
      </c>
      <c r="M115" s="166">
        <f t="shared" si="82"/>
        <v>0.89715671549254317</v>
      </c>
      <c r="N115" s="166">
        <f t="shared" si="82"/>
        <v>6.9885359440993158E-3</v>
      </c>
      <c r="O115" s="166">
        <f t="shared" si="82"/>
        <v>8.2617643899853086E-5</v>
      </c>
      <c r="P115" s="166">
        <f t="shared" si="82"/>
        <v>1.0701402804342928E-2</v>
      </c>
      <c r="Q115" s="166">
        <f t="shared" si="82"/>
        <v>0</v>
      </c>
      <c r="R115" s="160">
        <f t="shared" si="82"/>
        <v>1.5447044801499471E-2</v>
      </c>
      <c r="S115" s="159">
        <f t="shared" si="55"/>
        <v>263.1680054717242</v>
      </c>
      <c r="T115" s="159">
        <f t="shared" si="56"/>
        <v>0</v>
      </c>
      <c r="U115" s="167"/>
      <c r="V115" s="790">
        <v>2003</v>
      </c>
      <c r="W115" s="6"/>
      <c r="X115" s="2"/>
      <c r="Y115" s="2"/>
      <c r="Z115" s="2"/>
      <c r="AA115" s="2"/>
      <c r="AB115" s="2"/>
      <c r="AC115" s="4"/>
      <c r="AD115" s="246">
        <v>0</v>
      </c>
      <c r="AE115" s="195"/>
      <c r="AF115" s="155"/>
      <c r="AG115" s="1094"/>
      <c r="AI115" s="1037">
        <v>2003</v>
      </c>
      <c r="AJ115" s="9"/>
      <c r="AK115" s="9"/>
      <c r="AL115" s="9"/>
      <c r="AM115" s="9"/>
      <c r="AN115" s="9"/>
      <c r="AO115" s="9"/>
      <c r="AP115" s="9"/>
      <c r="BF115" s="1135">
        <v>107</v>
      </c>
      <c r="BG115" s="1102">
        <v>71389.091893604316</v>
      </c>
      <c r="BH115" s="1102">
        <v>78677.43767555528</v>
      </c>
      <c r="BI115" s="1102">
        <v>70944.46993736783</v>
      </c>
      <c r="BJ115" s="1102">
        <v>73193.357027966966</v>
      </c>
      <c r="BK115" s="1102">
        <v>89059.166952760264</v>
      </c>
      <c r="BL115" s="1102">
        <v>115795.91288334219</v>
      </c>
      <c r="BM115" s="1102">
        <v>103096.02055817121</v>
      </c>
      <c r="BN115" s="1102">
        <v>99037.665099852296</v>
      </c>
      <c r="BO115" s="1102">
        <v>129811.45328836802</v>
      </c>
      <c r="BP115" s="1102">
        <v>131885.91534420053</v>
      </c>
      <c r="BQ115" s="1102">
        <v>102572.59453413231</v>
      </c>
      <c r="BR115" s="1102">
        <v>78287.233208807651</v>
      </c>
      <c r="BS115" s="1102">
        <v>78189.405034805764</v>
      </c>
      <c r="BT115" s="1102">
        <v>32846.894246655283</v>
      </c>
      <c r="BU115" s="1102">
        <v>16660.696430112024</v>
      </c>
      <c r="BV115" s="1102">
        <v>14482.734510726465</v>
      </c>
      <c r="BW115" s="1102">
        <v>16968.153253536439</v>
      </c>
      <c r="BX115" s="1102">
        <v>29190.349855099677</v>
      </c>
      <c r="BY115" s="1102">
        <v>25409.204650881256</v>
      </c>
      <c r="BZ115" s="1102">
        <v>18760.57497089927</v>
      </c>
      <c r="CA115" s="1102">
        <v>15597.928699555709</v>
      </c>
      <c r="CB115" s="1102">
        <v>9530.8337431303189</v>
      </c>
      <c r="CC115" s="1102">
        <v>11227.749418622987</v>
      </c>
      <c r="CD115" s="1102">
        <v>15313.040951726824</v>
      </c>
      <c r="CE115" s="1102">
        <v>23472.182964853466</v>
      </c>
      <c r="CF115" s="1102">
        <v>16140.116249873492</v>
      </c>
      <c r="CG115" s="1102">
        <v>11201.246853420349</v>
      </c>
      <c r="CH115" s="1102">
        <v>12692.73394488417</v>
      </c>
      <c r="CI115" s="1102">
        <v>21109.953869835797</v>
      </c>
      <c r="CJ115" s="1102">
        <v>27187.230843750804</v>
      </c>
      <c r="CK115" s="1102">
        <v>26861.904801944285</v>
      </c>
      <c r="CL115" s="1102">
        <v>20974.117594962783</v>
      </c>
      <c r="CM115" s="1102">
        <v>24445.98194083065</v>
      </c>
      <c r="CN115" s="1102">
        <v>23521.796746861874</v>
      </c>
      <c r="CO115" s="1102">
        <v>26152.92087886807</v>
      </c>
      <c r="CP115" s="1102">
        <v>24549.432068683611</v>
      </c>
      <c r="CQ115" s="1106">
        <f t="shared" si="44"/>
        <v>27061.116623386639</v>
      </c>
      <c r="CR115" s="23" t="s">
        <v>541</v>
      </c>
      <c r="CS115"/>
      <c r="DD115" s="1143"/>
      <c r="DE115" s="1143"/>
      <c r="DF115" s="1143"/>
      <c r="DG115" s="1143"/>
      <c r="DH115" s="1143"/>
      <c r="DI115" s="1143"/>
      <c r="DJ115" s="1143"/>
      <c r="DK115" s="1143"/>
      <c r="DL115" s="1143"/>
      <c r="DM115" s="1143"/>
      <c r="DN115" s="1143"/>
      <c r="DO115" s="1143"/>
      <c r="DQ115"/>
      <c r="DR115"/>
    </row>
    <row r="116" spans="1:122" s="23" customFormat="1" ht="13" outlineLevel="1">
      <c r="A116" s="790">
        <v>2004</v>
      </c>
      <c r="B116" s="164"/>
      <c r="C116" s="164"/>
      <c r="D116" s="164"/>
      <c r="E116" s="164"/>
      <c r="F116" s="164"/>
      <c r="G116" s="164"/>
      <c r="H116" s="164"/>
      <c r="I116" s="121">
        <v>0</v>
      </c>
      <c r="J116" s="139"/>
      <c r="K116" s="790">
        <v>2004</v>
      </c>
      <c r="L116" s="540">
        <f t="shared" si="82"/>
        <v>2.3841975462537333E-2</v>
      </c>
      <c r="M116" s="166">
        <f t="shared" si="82"/>
        <v>0.16551871310980482</v>
      </c>
      <c r="N116" s="166">
        <f t="shared" si="82"/>
        <v>0.79983119648352119</v>
      </c>
      <c r="O116" s="166">
        <f t="shared" si="82"/>
        <v>2.8889426534405606E-3</v>
      </c>
      <c r="P116" s="166">
        <f t="shared" si="82"/>
        <v>3.4152737754171157E-5</v>
      </c>
      <c r="Q116" s="166">
        <f t="shared" si="82"/>
        <v>4.4237790661460106E-3</v>
      </c>
      <c r="R116" s="160">
        <f t="shared" si="82"/>
        <v>3.4612404867961064E-3</v>
      </c>
      <c r="S116" s="159">
        <f t="shared" si="55"/>
        <v>229.13774534860661</v>
      </c>
      <c r="T116" s="159">
        <f t="shared" si="56"/>
        <v>0</v>
      </c>
      <c r="U116" s="167"/>
      <c r="V116" s="790">
        <v>2004</v>
      </c>
      <c r="W116" s="6"/>
      <c r="X116" s="2"/>
      <c r="Y116" s="2"/>
      <c r="Z116" s="2"/>
      <c r="AA116" s="2"/>
      <c r="AB116" s="2"/>
      <c r="AC116" s="4"/>
      <c r="AD116" s="246">
        <v>0</v>
      </c>
      <c r="AE116" s="195"/>
      <c r="AF116" s="155"/>
      <c r="AG116" s="1094"/>
      <c r="AI116" s="1037">
        <v>2004</v>
      </c>
      <c r="AJ116" s="9"/>
      <c r="AK116" s="9"/>
      <c r="AL116" s="9"/>
      <c r="AM116" s="9"/>
      <c r="AN116" s="9"/>
      <c r="AO116" s="9"/>
      <c r="AP116" s="9"/>
      <c r="BF116" s="1135">
        <v>108</v>
      </c>
      <c r="BG116" s="1102">
        <v>74686.649077349924</v>
      </c>
      <c r="BH116" s="1102">
        <v>73011.779395003396</v>
      </c>
      <c r="BI116" s="1102">
        <v>58467.616117464015</v>
      </c>
      <c r="BJ116" s="1102">
        <v>65608.268633758664</v>
      </c>
      <c r="BK116" s="1102">
        <v>94463.573086621327</v>
      </c>
      <c r="BL116" s="1102">
        <v>131304.73288594693</v>
      </c>
      <c r="BM116" s="1102">
        <v>114613.41182121405</v>
      </c>
      <c r="BN116" s="1102">
        <v>121610.35712879934</v>
      </c>
      <c r="BO116" s="1102">
        <v>153311.35681072823</v>
      </c>
      <c r="BP116" s="1102">
        <v>145626.81258944038</v>
      </c>
      <c r="BQ116" s="1102">
        <v>111700.29137752636</v>
      </c>
      <c r="BR116" s="1102">
        <v>77878.189134986402</v>
      </c>
      <c r="BS116" s="1102">
        <v>63823.840627555801</v>
      </c>
      <c r="BT116" s="1102">
        <v>30739.784675651048</v>
      </c>
      <c r="BU116" s="1102">
        <v>13790.876757032916</v>
      </c>
      <c r="BV116" s="1102">
        <v>14360.14233230119</v>
      </c>
      <c r="BW116" s="1102">
        <v>28901.10276516337</v>
      </c>
      <c r="BX116" s="1102">
        <v>25416.701955195262</v>
      </c>
      <c r="BY116" s="1102">
        <v>25231.736773683791</v>
      </c>
      <c r="BZ116" s="1102">
        <v>16658.027709495484</v>
      </c>
      <c r="CA116" s="1102">
        <v>15611.209872028889</v>
      </c>
      <c r="CB116" s="1102">
        <v>11868.191502072161</v>
      </c>
      <c r="CC116" s="1102">
        <v>10153.96424778242</v>
      </c>
      <c r="CD116" s="1102">
        <v>11446.827069272211</v>
      </c>
      <c r="CE116" s="1102">
        <v>23005.211432342116</v>
      </c>
      <c r="CF116" s="1102">
        <v>17160.41463862767</v>
      </c>
      <c r="CG116" s="1102">
        <v>13958.326590498666</v>
      </c>
      <c r="CH116" s="1102">
        <v>13476.83059856199</v>
      </c>
      <c r="CI116" s="1102">
        <v>21448.430567315831</v>
      </c>
      <c r="CJ116" s="1102">
        <v>25357.268441466782</v>
      </c>
      <c r="CK116" s="1102">
        <v>25602.028952673452</v>
      </c>
      <c r="CL116" s="1102">
        <v>19893.39843809915</v>
      </c>
      <c r="CM116" s="1102">
        <v>24710.328284377971</v>
      </c>
      <c r="CN116" s="1102">
        <v>23022.837113087135</v>
      </c>
      <c r="CO116" s="1102">
        <v>33265.277271319668</v>
      </c>
      <c r="CP116" s="1102">
        <v>24543.711503949857</v>
      </c>
      <c r="CQ116" s="1106">
        <f t="shared" si="44"/>
        <v>27054.810780181037</v>
      </c>
      <c r="CR116" s="23" t="s">
        <v>541</v>
      </c>
      <c r="CS116"/>
      <c r="DD116" s="1143"/>
      <c r="DE116" s="1143"/>
      <c r="DF116" s="1143"/>
      <c r="DG116" s="1143"/>
      <c r="DH116" s="1143"/>
      <c r="DI116" s="1143"/>
      <c r="DJ116" s="1143"/>
      <c r="DK116" s="1143"/>
      <c r="DL116" s="1143"/>
      <c r="DM116" s="1143"/>
      <c r="DN116" s="1143"/>
      <c r="DO116" s="1143"/>
      <c r="DQ116"/>
      <c r="DR116"/>
    </row>
    <row r="117" spans="1:122" s="23" customFormat="1" ht="13" outlineLevel="1">
      <c r="A117" s="790">
        <v>2005</v>
      </c>
      <c r="B117" s="164"/>
      <c r="C117" s="164"/>
      <c r="D117" s="164"/>
      <c r="E117" s="164"/>
      <c r="F117" s="164"/>
      <c r="G117" s="164"/>
      <c r="H117" s="164"/>
      <c r="I117" s="121">
        <v>0</v>
      </c>
      <c r="J117" s="139"/>
      <c r="K117" s="790">
        <v>2005</v>
      </c>
      <c r="L117" s="540">
        <f t="shared" si="82"/>
        <v>3.9120947509194197E-2</v>
      </c>
      <c r="M117" s="166">
        <f t="shared" si="82"/>
        <v>8.7151347768015974E-2</v>
      </c>
      <c r="N117" s="166">
        <f t="shared" si="82"/>
        <v>0.22689184838419577</v>
      </c>
      <c r="O117" s="166">
        <f t="shared" si="82"/>
        <v>0.63946208968572582</v>
      </c>
      <c r="P117" s="166">
        <f t="shared" si="82"/>
        <v>2.3096989892836487E-3</v>
      </c>
      <c r="Q117" s="166">
        <f t="shared" si="82"/>
        <v>2.7304987787879481E-5</v>
      </c>
      <c r="R117" s="160">
        <f t="shared" si="82"/>
        <v>5.0367626757967044E-3</v>
      </c>
      <c r="S117" s="159">
        <f t="shared" si="55"/>
        <v>129.75330142879378</v>
      </c>
      <c r="T117" s="159">
        <f t="shared" si="56"/>
        <v>0</v>
      </c>
      <c r="U117" s="167"/>
      <c r="V117" s="790">
        <v>2005</v>
      </c>
      <c r="W117" s="6"/>
      <c r="X117" s="2"/>
      <c r="Y117" s="2"/>
      <c r="Z117" s="2"/>
      <c r="AA117" s="2"/>
      <c r="AB117" s="2"/>
      <c r="AC117" s="4"/>
      <c r="AD117" s="246">
        <v>0</v>
      </c>
      <c r="AE117" s="195"/>
      <c r="AF117" s="155"/>
      <c r="AG117" s="1094"/>
      <c r="AI117" s="1037">
        <v>2005</v>
      </c>
      <c r="AJ117" s="9"/>
      <c r="AK117" s="9"/>
      <c r="AL117" s="9"/>
      <c r="AM117" s="9"/>
      <c r="AN117" s="9"/>
      <c r="AO117" s="9"/>
      <c r="AP117" s="9"/>
      <c r="BF117" s="1135">
        <v>109</v>
      </c>
      <c r="BG117" s="1102">
        <v>64184.177910042978</v>
      </c>
      <c r="BH117" s="1102">
        <v>64344.037029173953</v>
      </c>
      <c r="BI117" s="1102">
        <v>60989.500900447245</v>
      </c>
      <c r="BJ117" s="1102">
        <v>72322.56896475605</v>
      </c>
      <c r="BK117" s="1102">
        <v>85194.128501077561</v>
      </c>
      <c r="BL117" s="1102">
        <v>101012.83071795737</v>
      </c>
      <c r="BM117" s="1102">
        <v>74377.568071958565</v>
      </c>
      <c r="BN117" s="1102">
        <v>67859.298591320476</v>
      </c>
      <c r="BO117" s="1102">
        <v>106866.76223519153</v>
      </c>
      <c r="BP117" s="1102">
        <v>97132.916047509207</v>
      </c>
      <c r="BQ117" s="1102">
        <v>72646.447203690419</v>
      </c>
      <c r="BR117" s="1102">
        <v>51009.47625289439</v>
      </c>
      <c r="BS117" s="1102">
        <v>54624.630687829158</v>
      </c>
      <c r="BT117" s="1102">
        <v>25647.352315576485</v>
      </c>
      <c r="BU117" s="1102">
        <v>13386.34292460381</v>
      </c>
      <c r="BV117" s="1102">
        <v>11804.029966874456</v>
      </c>
      <c r="BW117" s="1102">
        <v>20026.774785883081</v>
      </c>
      <c r="BX117" s="1102">
        <v>29594.095852908446</v>
      </c>
      <c r="BY117" s="1102">
        <v>24414.533531558031</v>
      </c>
      <c r="BZ117" s="1102">
        <v>20160.840288999694</v>
      </c>
      <c r="CA117" s="1102">
        <v>14117.747062901844</v>
      </c>
      <c r="CB117" s="1102">
        <v>9403.9441385007467</v>
      </c>
      <c r="CC117" s="1102">
        <v>10913.452907567795</v>
      </c>
      <c r="CD117" s="1102">
        <v>14505.208253410596</v>
      </c>
      <c r="CE117" s="1102">
        <v>22251.254218943101</v>
      </c>
      <c r="CF117" s="1102">
        <v>18141.353436926493</v>
      </c>
      <c r="CG117" s="1102">
        <v>12968.74501829556</v>
      </c>
      <c r="CH117" s="1102">
        <v>12351.42211093572</v>
      </c>
      <c r="CI117" s="1102">
        <v>16600.738652227614</v>
      </c>
      <c r="CJ117" s="1102">
        <v>20607.422398693849</v>
      </c>
      <c r="CK117" s="1102">
        <v>22263.811995424472</v>
      </c>
      <c r="CL117" s="1102">
        <v>17786.184612781391</v>
      </c>
      <c r="CM117" s="1102">
        <v>23137.717240592949</v>
      </c>
      <c r="CN117" s="1102">
        <v>24087.262888634148</v>
      </c>
      <c r="CO117" s="1102">
        <v>29941.019203560769</v>
      </c>
      <c r="CP117" s="1102">
        <v>24598.911010801639</v>
      </c>
      <c r="CQ117" s="1106">
        <f t="shared" si="44"/>
        <v>27115.657820890177</v>
      </c>
      <c r="CR117" s="23" t="s">
        <v>541</v>
      </c>
      <c r="CS117"/>
      <c r="DC117" s="1143"/>
      <c r="DD117" s="1143"/>
      <c r="DE117" s="1143"/>
      <c r="DF117" s="1143"/>
      <c r="DG117" s="1143"/>
      <c r="DH117" s="1143"/>
      <c r="DI117" s="1143"/>
      <c r="DJ117" s="1143"/>
      <c r="DK117" s="1143"/>
      <c r="DL117" s="1143"/>
      <c r="DM117" s="1143"/>
      <c r="DN117" s="1143"/>
      <c r="DO117" s="1143"/>
      <c r="DQ117"/>
      <c r="DR117"/>
    </row>
    <row r="118" spans="1:122" s="23" customFormat="1" ht="13" outlineLevel="1">
      <c r="A118" s="790">
        <v>2006</v>
      </c>
      <c r="B118" s="164"/>
      <c r="C118" s="164"/>
      <c r="D118" s="164"/>
      <c r="E118" s="164"/>
      <c r="F118" s="164"/>
      <c r="G118" s="164"/>
      <c r="H118" s="164"/>
      <c r="I118" s="121">
        <v>0</v>
      </c>
      <c r="J118" s="139"/>
      <c r="K118" s="790">
        <v>2006</v>
      </c>
      <c r="L118" s="540">
        <f t="shared" si="82"/>
        <v>0.26232430818992331</v>
      </c>
      <c r="M118" s="166">
        <f t="shared" si="82"/>
        <v>0.10997979195743912</v>
      </c>
      <c r="N118" s="166">
        <f t="shared" si="82"/>
        <v>9.1879274594080435E-2</v>
      </c>
      <c r="O118" s="166">
        <f t="shared" si="82"/>
        <v>0.13951053837488681</v>
      </c>
      <c r="P118" s="166">
        <f t="shared" si="82"/>
        <v>0.3931904166499387</v>
      </c>
      <c r="Q118" s="166">
        <f t="shared" si="82"/>
        <v>1.4201803712534486E-3</v>
      </c>
      <c r="R118" s="160">
        <f t="shared" si="82"/>
        <v>1.6954898624781964E-3</v>
      </c>
      <c r="S118" s="159">
        <f t="shared" si="55"/>
        <v>95.536326980550385</v>
      </c>
      <c r="T118" s="159">
        <f t="shared" si="56"/>
        <v>0</v>
      </c>
      <c r="U118" s="167"/>
      <c r="V118" s="790">
        <v>2006</v>
      </c>
      <c r="W118" s="6"/>
      <c r="X118" s="2"/>
      <c r="Y118" s="2"/>
      <c r="Z118" s="2"/>
      <c r="AA118" s="2"/>
      <c r="AB118" s="2"/>
      <c r="AC118" s="4"/>
      <c r="AD118" s="246">
        <v>0</v>
      </c>
      <c r="AE118" s="195"/>
      <c r="AF118" s="155"/>
      <c r="AG118" s="1094"/>
      <c r="AI118" s="1037">
        <v>2006</v>
      </c>
      <c r="AJ118" s="9"/>
      <c r="AK118" s="9"/>
      <c r="AL118" s="9"/>
      <c r="AM118" s="9"/>
      <c r="AN118" s="9"/>
      <c r="AO118" s="9"/>
      <c r="AP118" s="9"/>
      <c r="BF118" s="1135">
        <v>110</v>
      </c>
      <c r="BG118" s="1102">
        <v>65550.813422276406</v>
      </c>
      <c r="BH118" s="1102">
        <v>64131.868186555919</v>
      </c>
      <c r="BI118" s="1102">
        <v>60752.575425832147</v>
      </c>
      <c r="BJ118" s="1102">
        <v>73219.963026617203</v>
      </c>
      <c r="BK118" s="1102">
        <v>92813.215738479979</v>
      </c>
      <c r="BL118" s="1102">
        <v>120309.2053502529</v>
      </c>
      <c r="BM118" s="1102">
        <v>112592.01118676507</v>
      </c>
      <c r="BN118" s="1102">
        <v>115671.03729793124</v>
      </c>
      <c r="BO118" s="1102">
        <v>131809.15029830264</v>
      </c>
      <c r="BP118" s="1102">
        <v>121169.41830715402</v>
      </c>
      <c r="BQ118" s="1102">
        <v>88836.079417406305</v>
      </c>
      <c r="BR118" s="1102">
        <v>67800.580782228441</v>
      </c>
      <c r="BS118" s="1102">
        <v>82381.164807728957</v>
      </c>
      <c r="BT118" s="1102">
        <v>29807.488812649011</v>
      </c>
      <c r="BU118" s="1102">
        <v>15704.551576645257</v>
      </c>
      <c r="BV118" s="1102">
        <v>14431.532788794986</v>
      </c>
      <c r="BW118" s="1102">
        <v>21852.999817311695</v>
      </c>
      <c r="BX118" s="1102">
        <v>27319.612810958439</v>
      </c>
      <c r="BY118" s="1102">
        <v>25792.652090262636</v>
      </c>
      <c r="BZ118" s="1102">
        <v>20424.294931817891</v>
      </c>
      <c r="CA118" s="1102">
        <v>12619.169300147818</v>
      </c>
      <c r="CB118" s="1102">
        <v>7113.0209185473277</v>
      </c>
      <c r="CC118" s="1102">
        <v>10126.751291171178</v>
      </c>
      <c r="CD118" s="1102">
        <v>14778.598278841775</v>
      </c>
      <c r="CE118" s="1102">
        <v>22956.105887606311</v>
      </c>
      <c r="CF118" s="1102">
        <v>15869.776689380424</v>
      </c>
      <c r="CG118" s="1102">
        <v>11319.773436013507</v>
      </c>
      <c r="CH118" s="1102">
        <v>11721.85377303064</v>
      </c>
      <c r="CI118" s="1102">
        <v>17808.928066647262</v>
      </c>
      <c r="CJ118" s="1102">
        <v>20377.549897772933</v>
      </c>
      <c r="CK118" s="1102">
        <v>23199.532872056931</v>
      </c>
      <c r="CL118" s="1102">
        <v>17642.823722977591</v>
      </c>
      <c r="CM118" s="1102">
        <v>19950.313386615031</v>
      </c>
      <c r="CN118" s="1102">
        <v>17630.682503104246</v>
      </c>
      <c r="CO118" s="1102">
        <v>21557.659120796303</v>
      </c>
      <c r="CP118" s="1102">
        <v>19073.527758071112</v>
      </c>
      <c r="CQ118" s="1106">
        <f t="shared" si="44"/>
        <v>21024.965369320729</v>
      </c>
      <c r="CR118" s="23" t="s">
        <v>541</v>
      </c>
      <c r="CS118"/>
      <c r="DQ118"/>
      <c r="DR118"/>
    </row>
    <row r="119" spans="1:122" s="23" customFormat="1" ht="13" outlineLevel="1">
      <c r="A119" s="790">
        <v>2007</v>
      </c>
      <c r="B119" s="164"/>
      <c r="C119" s="164"/>
      <c r="D119" s="164"/>
      <c r="E119" s="164"/>
      <c r="F119" s="164"/>
      <c r="G119" s="164"/>
      <c r="H119" s="164"/>
      <c r="I119" s="121">
        <v>0</v>
      </c>
      <c r="J119" s="139"/>
      <c r="K119" s="797">
        <v>2007</v>
      </c>
      <c r="L119" s="540">
        <f t="shared" si="82"/>
        <v>0.38558251440445357</v>
      </c>
      <c r="M119" s="166">
        <f t="shared" si="82"/>
        <v>0.38959667152240851</v>
      </c>
      <c r="N119" s="166">
        <f t="shared" si="82"/>
        <v>6.1253303577391137E-2</v>
      </c>
      <c r="O119" s="166">
        <f t="shared" si="82"/>
        <v>2.3971922540147968E-2</v>
      </c>
      <c r="P119" s="166">
        <f t="shared" si="82"/>
        <v>3.6399240570492861E-2</v>
      </c>
      <c r="Q119" s="166">
        <f t="shared" si="82"/>
        <v>0.10258603208307668</v>
      </c>
      <c r="R119" s="160">
        <f t="shared" si="82"/>
        <v>6.1031530202918839E-4</v>
      </c>
      <c r="S119" s="159">
        <f t="shared" si="55"/>
        <v>133.37152843414273</v>
      </c>
      <c r="T119" s="159">
        <f t="shared" si="56"/>
        <v>0</v>
      </c>
      <c r="U119" s="167"/>
      <c r="V119" s="797">
        <v>2007</v>
      </c>
      <c r="W119" s="6"/>
      <c r="X119" s="2"/>
      <c r="Y119" s="2"/>
      <c r="Z119" s="2"/>
      <c r="AA119" s="2"/>
      <c r="AB119" s="2"/>
      <c r="AC119" s="4"/>
      <c r="AD119" s="246">
        <v>0</v>
      </c>
      <c r="AE119" s="195"/>
      <c r="AF119" s="155"/>
      <c r="AG119" s="1094"/>
      <c r="AI119" s="1037">
        <v>2007</v>
      </c>
      <c r="AJ119" s="9"/>
      <c r="AK119" s="9"/>
      <c r="AL119" s="9"/>
      <c r="AM119" s="9"/>
      <c r="AN119" s="9"/>
      <c r="AO119" s="9"/>
      <c r="AP119" s="9"/>
      <c r="BF119" s="1135">
        <v>111</v>
      </c>
      <c r="BG119" s="1102">
        <v>54429.56425251138</v>
      </c>
      <c r="BH119" s="1102">
        <v>61674.335183445401</v>
      </c>
      <c r="BI119" s="1102">
        <v>58205.338501280785</v>
      </c>
      <c r="BJ119" s="1102">
        <v>64447.978678870131</v>
      </c>
      <c r="BK119" s="1102">
        <v>83990.561434483912</v>
      </c>
      <c r="BL119" s="1102">
        <v>108264.9164968721</v>
      </c>
      <c r="BM119" s="1102">
        <v>89279.705128366913</v>
      </c>
      <c r="BN119" s="1102">
        <v>91751.614769127118</v>
      </c>
      <c r="BO119" s="1102">
        <v>117822.25516457189</v>
      </c>
      <c r="BP119" s="1102">
        <v>107889.23869536165</v>
      </c>
      <c r="BQ119" s="1102">
        <v>79763.185210231284</v>
      </c>
      <c r="BR119" s="1102">
        <v>59785.142892767006</v>
      </c>
      <c r="BS119" s="1102">
        <v>53368.946144937021</v>
      </c>
      <c r="BT119" s="1102">
        <v>27008.562501425004</v>
      </c>
      <c r="BU119" s="1102">
        <v>12226.993723969244</v>
      </c>
      <c r="BV119" s="1102">
        <v>10774.243121373514</v>
      </c>
      <c r="BW119" s="1102">
        <v>22826.378314246016</v>
      </c>
      <c r="BX119" s="1102">
        <v>29180.180507035202</v>
      </c>
      <c r="BY119" s="1102">
        <v>28582.351150122413</v>
      </c>
      <c r="BZ119" s="1102">
        <v>20876.652913239213</v>
      </c>
      <c r="CA119" s="1102">
        <v>13722.476532444245</v>
      </c>
      <c r="CB119" s="1102">
        <v>6444.1344501522581</v>
      </c>
      <c r="CC119" s="1102">
        <v>11832.177116128312</v>
      </c>
      <c r="CD119" s="1102">
        <v>17587.399963396063</v>
      </c>
      <c r="CE119" s="1102">
        <v>29819.629287410069</v>
      </c>
      <c r="CF119" s="1102">
        <v>18105.577168273343</v>
      </c>
      <c r="CG119" s="1102">
        <v>13309.357354467978</v>
      </c>
      <c r="CH119" s="1102">
        <v>15168.889621626231</v>
      </c>
      <c r="CI119" s="1102">
        <v>20017.094037116007</v>
      </c>
      <c r="CJ119" s="1102">
        <v>22225.91663245262</v>
      </c>
      <c r="CK119" s="1102">
        <v>21298.558095748172</v>
      </c>
      <c r="CL119" s="1102">
        <v>17458.541374143086</v>
      </c>
      <c r="CM119" s="1102">
        <v>19417.539500693427</v>
      </c>
      <c r="CN119" s="1102">
        <v>17523.928692568301</v>
      </c>
      <c r="CO119" s="1102">
        <v>23935.475620745889</v>
      </c>
      <c r="CP119" s="1102">
        <v>19127.059952232394</v>
      </c>
      <c r="CQ119" s="1106">
        <f t="shared" si="44"/>
        <v>21083.974512393826</v>
      </c>
      <c r="CR119" s="23" t="s">
        <v>541</v>
      </c>
      <c r="CS119"/>
      <c r="DQ119"/>
      <c r="DR119"/>
    </row>
    <row r="120" spans="1:122" s="23" customFormat="1" ht="13" outlineLevel="1">
      <c r="A120" s="790">
        <v>2008</v>
      </c>
      <c r="B120" s="164"/>
      <c r="C120" s="164"/>
      <c r="D120" s="164"/>
      <c r="E120" s="164"/>
      <c r="F120" s="164"/>
      <c r="G120" s="164"/>
      <c r="H120" s="164"/>
      <c r="I120" s="121">
        <v>0</v>
      </c>
      <c r="J120" s="139"/>
      <c r="K120" s="790">
        <v>2008</v>
      </c>
      <c r="L120" s="540">
        <f t="shared" si="82"/>
        <v>0.32466936710820782</v>
      </c>
      <c r="M120" s="166">
        <f t="shared" si="82"/>
        <v>0.45659741599362164</v>
      </c>
      <c r="N120" s="166">
        <f t="shared" si="82"/>
        <v>0.1730100283058969</v>
      </c>
      <c r="O120" s="166">
        <f t="shared" si="82"/>
        <v>1.2472966682879845E-2</v>
      </c>
      <c r="P120" s="166">
        <f t="shared" si="82"/>
        <v>4.8813855530954464E-3</v>
      </c>
      <c r="Q120" s="166">
        <f t="shared" si="82"/>
        <v>7.4119514931217855E-3</v>
      </c>
      <c r="R120" s="160">
        <f t="shared" si="82"/>
        <v>2.0956884863176553E-2</v>
      </c>
      <c r="S120" s="159">
        <f t="shared" si="55"/>
        <v>233.90307794199182</v>
      </c>
      <c r="T120" s="159">
        <f t="shared" si="56"/>
        <v>0</v>
      </c>
      <c r="U120" s="167"/>
      <c r="V120" s="790">
        <v>2008</v>
      </c>
      <c r="W120" s="6"/>
      <c r="X120" s="2"/>
      <c r="Y120" s="2"/>
      <c r="Z120" s="2"/>
      <c r="AA120" s="2"/>
      <c r="AB120" s="2"/>
      <c r="AC120" s="4"/>
      <c r="AD120" s="246">
        <v>0</v>
      </c>
      <c r="AE120" s="195"/>
      <c r="AF120" s="155"/>
      <c r="AG120" s="1094"/>
      <c r="AI120" s="1037">
        <v>2008</v>
      </c>
      <c r="AJ120" s="9"/>
      <c r="AK120" s="9"/>
      <c r="AL120" s="9"/>
      <c r="AM120" s="9"/>
      <c r="AN120" s="9"/>
      <c r="AO120" s="9"/>
      <c r="AP120" s="9"/>
      <c r="BF120" s="1135">
        <v>112</v>
      </c>
      <c r="BG120" s="1102">
        <v>64583.277460729558</v>
      </c>
      <c r="BH120" s="1102">
        <v>58676.84946920623</v>
      </c>
      <c r="BI120" s="1102">
        <v>48914.970305916861</v>
      </c>
      <c r="BJ120" s="1102">
        <v>47924.498985427759</v>
      </c>
      <c r="BK120" s="1102">
        <v>53359.156245203012</v>
      </c>
      <c r="BL120" s="1102">
        <v>64768.886777828295</v>
      </c>
      <c r="BM120" s="1102">
        <v>60124.886466416479</v>
      </c>
      <c r="BN120" s="1102">
        <v>77849.244047396045</v>
      </c>
      <c r="BO120" s="1102">
        <v>114026.0532384346</v>
      </c>
      <c r="BP120" s="1102">
        <v>107619.75709109768</v>
      </c>
      <c r="BQ120" s="1102">
        <v>87729.499452679476</v>
      </c>
      <c r="BR120" s="1102">
        <v>74535.779834686487</v>
      </c>
      <c r="BS120" s="1102">
        <v>84697.5030368398</v>
      </c>
      <c r="BT120" s="1102">
        <v>25646.870755166256</v>
      </c>
      <c r="BU120" s="1102">
        <v>10343.990427991741</v>
      </c>
      <c r="BV120" s="1102">
        <v>9329.9946135656537</v>
      </c>
      <c r="BW120" s="1102">
        <v>17253.655398253661</v>
      </c>
      <c r="BX120" s="1102">
        <v>19355.500065014898</v>
      </c>
      <c r="BY120" s="1102">
        <v>17572.745620282734</v>
      </c>
      <c r="BZ120" s="1102">
        <v>18383.396183780831</v>
      </c>
      <c r="CA120" s="1102">
        <v>11041.852928193084</v>
      </c>
      <c r="CB120" s="1102">
        <v>7414.4422488201953</v>
      </c>
      <c r="CC120" s="1102">
        <v>8509.2239664492154</v>
      </c>
      <c r="CD120" s="1102">
        <v>9922.7220622505793</v>
      </c>
      <c r="CE120" s="1102">
        <v>20707.634858052486</v>
      </c>
      <c r="CF120" s="1102">
        <v>14302.310129476704</v>
      </c>
      <c r="CG120" s="1102">
        <v>9921.2632840166316</v>
      </c>
      <c r="CH120" s="1102">
        <v>10095.239550927214</v>
      </c>
      <c r="CI120" s="1102">
        <v>14324.569181669431</v>
      </c>
      <c r="CJ120" s="1102">
        <v>18512.22202081903</v>
      </c>
      <c r="CK120" s="1102">
        <v>22384.827086983056</v>
      </c>
      <c r="CL120" s="1102">
        <v>17023.519890899632</v>
      </c>
      <c r="CM120" s="1102">
        <v>19215.3034421425</v>
      </c>
      <c r="CN120" s="1102">
        <v>12420.848246367883</v>
      </c>
      <c r="CO120" s="1102">
        <v>22139.796265948164</v>
      </c>
      <c r="CP120" s="1102">
        <v>14083.755165661072</v>
      </c>
      <c r="CQ120" s="1106">
        <f t="shared" si="44"/>
        <v>15524.682606379123</v>
      </c>
      <c r="CR120" s="23" t="s">
        <v>541</v>
      </c>
      <c r="CS120"/>
      <c r="DQ120"/>
      <c r="DR120"/>
    </row>
    <row r="121" spans="1:122" s="23" customFormat="1" ht="13" outlineLevel="1">
      <c r="A121" s="790">
        <v>2009</v>
      </c>
      <c r="B121" s="164"/>
      <c r="C121" s="164"/>
      <c r="D121" s="164"/>
      <c r="E121" s="164"/>
      <c r="F121" s="164"/>
      <c r="G121" s="164"/>
      <c r="H121" s="164"/>
      <c r="I121" s="121">
        <v>0</v>
      </c>
      <c r="J121" s="139"/>
      <c r="K121" s="797">
        <v>2009</v>
      </c>
      <c r="L121" s="540">
        <f t="shared" si="82"/>
        <v>0.11650087758059062</v>
      </c>
      <c r="M121" s="166">
        <f t="shared" si="82"/>
        <v>0.53376967153857968</v>
      </c>
      <c r="N121" s="166">
        <f t="shared" si="82"/>
        <v>0.28150489415734259</v>
      </c>
      <c r="O121" s="166">
        <f t="shared" si="82"/>
        <v>5.6439542945360459E-2</v>
      </c>
      <c r="P121" s="166">
        <f t="shared" si="82"/>
        <v>4.068946439891476E-3</v>
      </c>
      <c r="Q121" s="166">
        <f t="shared" si="82"/>
        <v>1.5924115627814299E-3</v>
      </c>
      <c r="R121" s="160">
        <f t="shared" si="82"/>
        <v>6.1236557754539723E-3</v>
      </c>
      <c r="S121" s="159">
        <f t="shared" si="55"/>
        <v>295.46924621056189</v>
      </c>
      <c r="T121" s="159">
        <f t="shared" si="56"/>
        <v>0</v>
      </c>
      <c r="U121" s="167"/>
      <c r="V121" s="797">
        <v>2009</v>
      </c>
      <c r="W121" s="6"/>
      <c r="X121" s="2"/>
      <c r="Y121" s="2"/>
      <c r="Z121" s="2"/>
      <c r="AA121" s="2"/>
      <c r="AB121" s="2"/>
      <c r="AC121" s="4"/>
      <c r="AD121" s="246">
        <v>0</v>
      </c>
      <c r="AE121" s="195"/>
      <c r="AF121" s="155"/>
      <c r="AG121" s="1094"/>
      <c r="AI121" s="1037">
        <v>2009</v>
      </c>
      <c r="AJ121" s="9"/>
      <c r="AK121" s="9"/>
      <c r="AL121" s="9"/>
      <c r="AM121" s="9"/>
      <c r="AN121" s="9"/>
      <c r="AO121" s="9"/>
      <c r="AP121" s="9"/>
      <c r="BF121" s="1135">
        <v>113</v>
      </c>
      <c r="BG121" s="1102">
        <v>44016.368142368265</v>
      </c>
      <c r="BH121" s="1102">
        <v>48955.891089336881</v>
      </c>
      <c r="BI121" s="1102">
        <v>42766.45027093924</v>
      </c>
      <c r="BJ121" s="1102">
        <v>49008.770287843683</v>
      </c>
      <c r="BK121" s="1102">
        <v>61044.365198483414</v>
      </c>
      <c r="BL121" s="1102">
        <v>84478.350312450377</v>
      </c>
      <c r="BM121" s="1102">
        <v>78992.256258028297</v>
      </c>
      <c r="BN121" s="1102">
        <v>82240.637357931846</v>
      </c>
      <c r="BO121" s="1102">
        <v>106356.17969450857</v>
      </c>
      <c r="BP121" s="1102">
        <v>113214.24209013922</v>
      </c>
      <c r="BQ121" s="1102">
        <v>87667.044292165636</v>
      </c>
      <c r="BR121" s="1102">
        <v>68642.194062146009</v>
      </c>
      <c r="BS121" s="1102">
        <v>82075.599171164315</v>
      </c>
      <c r="BT121" s="1102">
        <v>32547.132791555232</v>
      </c>
      <c r="BU121" s="1102">
        <v>15170.596913780002</v>
      </c>
      <c r="BV121" s="1102">
        <v>14799.980049692003</v>
      </c>
      <c r="BW121" s="1102">
        <v>15258.880687305489</v>
      </c>
      <c r="BX121" s="1102">
        <v>23323.551917804885</v>
      </c>
      <c r="BY121" s="1102">
        <v>19984.772056790593</v>
      </c>
      <c r="BZ121" s="1102">
        <v>15791.677999624546</v>
      </c>
      <c r="CA121" s="1102">
        <v>11524.288274288394</v>
      </c>
      <c r="CB121" s="1102">
        <v>7132.2221538522381</v>
      </c>
      <c r="CC121" s="1102">
        <v>9438.7027701192401</v>
      </c>
      <c r="CD121" s="1102">
        <v>12009.973802258301</v>
      </c>
      <c r="CE121" s="1102">
        <v>18712.845221081774</v>
      </c>
      <c r="CF121" s="1102">
        <v>15055.263209357181</v>
      </c>
      <c r="CG121" s="1102">
        <v>15204.445217835349</v>
      </c>
      <c r="CH121" s="1102">
        <v>17672.187368743555</v>
      </c>
      <c r="CI121" s="1102">
        <v>23019.258873501189</v>
      </c>
      <c r="CJ121" s="1102">
        <v>22952.072192439235</v>
      </c>
      <c r="CK121" s="1102">
        <v>23918.743683352957</v>
      </c>
      <c r="CL121" s="1102">
        <v>19913.75797726306</v>
      </c>
      <c r="CM121" s="1102">
        <v>26202.710301514209</v>
      </c>
      <c r="CN121" s="1102">
        <v>23196.137199800138</v>
      </c>
      <c r="CO121" s="1102">
        <v>26625.53208442164</v>
      </c>
      <c r="CP121" s="1102">
        <v>25343.93650124023</v>
      </c>
      <c r="CQ121" s="1106">
        <f t="shared" si="44"/>
        <v>27936.907845238933</v>
      </c>
      <c r="CR121" s="23" t="s">
        <v>541</v>
      </c>
      <c r="CS121"/>
      <c r="DQ121"/>
      <c r="DR121"/>
    </row>
    <row r="122" spans="1:122" s="23" customFormat="1" ht="13" outlineLevel="1">
      <c r="A122" s="790">
        <v>2010</v>
      </c>
      <c r="B122" s="826"/>
      <c r="C122" s="826"/>
      <c r="D122" s="826"/>
      <c r="E122" s="826"/>
      <c r="F122" s="826"/>
      <c r="G122" s="826"/>
      <c r="H122" s="826"/>
      <c r="I122" s="121">
        <v>0</v>
      </c>
      <c r="J122" s="139"/>
      <c r="K122" s="790">
        <v>2010</v>
      </c>
      <c r="L122" s="540">
        <f t="shared" si="82"/>
        <v>0.10145269358330541</v>
      </c>
      <c r="M122" s="166">
        <f t="shared" si="82"/>
        <v>0.26706879476485001</v>
      </c>
      <c r="N122" s="166">
        <f t="shared" si="82"/>
        <v>0.45886799162412001</v>
      </c>
      <c r="O122" s="166">
        <f t="shared" si="82"/>
        <v>0.1400610941331592</v>
      </c>
      <c r="P122" s="166">
        <f t="shared" si="82"/>
        <v>2.8081160580927716E-2</v>
      </c>
      <c r="Q122" s="166">
        <f t="shared" si="82"/>
        <v>2.0244802209756262E-3</v>
      </c>
      <c r="R122" s="160">
        <f t="shared" si="82"/>
        <v>2.4437850926620312E-3</v>
      </c>
      <c r="S122" s="159">
        <f t="shared" si="55"/>
        <v>266.93848993298195</v>
      </c>
      <c r="T122" s="159">
        <f t="shared" si="56"/>
        <v>0</v>
      </c>
      <c r="U122" s="167"/>
      <c r="V122" s="790">
        <v>2010</v>
      </c>
      <c r="W122" s="6"/>
      <c r="X122" s="2"/>
      <c r="Y122" s="2"/>
      <c r="Z122" s="2"/>
      <c r="AA122" s="2"/>
      <c r="AB122" s="2"/>
      <c r="AC122" s="4"/>
      <c r="AD122" s="246">
        <v>0</v>
      </c>
      <c r="AE122" s="195"/>
      <c r="AF122" s="155"/>
      <c r="AG122" s="1094"/>
      <c r="AI122" s="1037">
        <v>2010</v>
      </c>
      <c r="AJ122" s="9"/>
      <c r="AK122" s="9"/>
      <c r="AL122" s="9"/>
      <c r="AM122" s="9"/>
      <c r="AN122" s="9"/>
      <c r="AO122" s="9"/>
      <c r="AP122" s="9"/>
      <c r="BF122" s="1135">
        <v>114</v>
      </c>
      <c r="BG122" s="1102">
        <v>71702.463143382658</v>
      </c>
      <c r="BH122" s="1102">
        <v>72703.477547626913</v>
      </c>
      <c r="BI122" s="1102">
        <v>65534.642119137985</v>
      </c>
      <c r="BJ122" s="1102">
        <v>81002.12499389828</v>
      </c>
      <c r="BK122" s="1102">
        <v>98845.712117457617</v>
      </c>
      <c r="BL122" s="1102">
        <v>123666.31332012096</v>
      </c>
      <c r="BM122" s="1102">
        <v>105850.51806231521</v>
      </c>
      <c r="BN122" s="1102">
        <v>114403.46971832858</v>
      </c>
      <c r="BO122" s="1102">
        <v>134418.75255291251</v>
      </c>
      <c r="BP122" s="1102">
        <v>121781.54224284391</v>
      </c>
      <c r="BQ122" s="1102">
        <v>90582.888033078358</v>
      </c>
      <c r="BR122" s="1102">
        <v>67736.380468791787</v>
      </c>
      <c r="BS122" s="1102">
        <v>55631.528319798679</v>
      </c>
      <c r="BT122" s="1102">
        <v>40888.161814430176</v>
      </c>
      <c r="BU122" s="1102">
        <v>25690.921198279291</v>
      </c>
      <c r="BV122" s="1102">
        <v>18679.436850012382</v>
      </c>
      <c r="BW122" s="1102">
        <v>19233.334116679653</v>
      </c>
      <c r="BX122" s="1102">
        <v>27459.686141831058</v>
      </c>
      <c r="BY122" s="1102">
        <v>27537.575805077544</v>
      </c>
      <c r="BZ122" s="1102">
        <v>21727.659895741559</v>
      </c>
      <c r="CA122" s="1102">
        <v>14442.043873680044</v>
      </c>
      <c r="CB122" s="1102">
        <v>9108.0043215954647</v>
      </c>
      <c r="CC122" s="1102">
        <v>10469.254031452594</v>
      </c>
      <c r="CD122" s="1102">
        <v>17143.603222952806</v>
      </c>
      <c r="CE122" s="1102">
        <v>23337.402539103896</v>
      </c>
      <c r="CF122" s="1102">
        <v>17750.611046325452</v>
      </c>
      <c r="CG122" s="1102">
        <v>13895.43476250652</v>
      </c>
      <c r="CH122" s="1102">
        <v>16508.777974893826</v>
      </c>
      <c r="CI122" s="1102">
        <v>23779.5046511664</v>
      </c>
      <c r="CJ122" s="1102">
        <v>26271.778844227731</v>
      </c>
      <c r="CK122" s="1102">
        <v>28813.25329434573</v>
      </c>
      <c r="CL122" s="1102">
        <v>26390.204706326014</v>
      </c>
      <c r="CM122" s="1102">
        <v>27853.483221473743</v>
      </c>
      <c r="CN122" s="1102">
        <v>23216.429546397158</v>
      </c>
      <c r="CO122" s="1102">
        <v>18249.499891078311</v>
      </c>
      <c r="CP122" s="1102">
        <v>25398.47434449814</v>
      </c>
      <c r="CQ122" s="1106">
        <f t="shared" si="44"/>
        <v>27997.025526685135</v>
      </c>
      <c r="CR122" s="23" t="s">
        <v>541</v>
      </c>
      <c r="CS122"/>
      <c r="DQ122"/>
      <c r="DR122"/>
    </row>
    <row r="123" spans="1:122" s="23" customFormat="1" ht="13" outlineLevel="1">
      <c r="A123" s="790">
        <v>2011</v>
      </c>
      <c r="B123" s="826"/>
      <c r="C123" s="826"/>
      <c r="D123" s="826"/>
      <c r="E123" s="826"/>
      <c r="F123" s="826"/>
      <c r="G123" s="826"/>
      <c r="H123" s="826"/>
      <c r="I123" s="121">
        <v>0</v>
      </c>
      <c r="J123" s="139"/>
      <c r="K123" s="797">
        <v>2011</v>
      </c>
      <c r="L123" s="540">
        <f t="shared" si="82"/>
        <v>7.2185247962589488E-2</v>
      </c>
      <c r="M123" s="166">
        <f t="shared" si="82"/>
        <v>0.26826987926267942</v>
      </c>
      <c r="N123" s="166">
        <f t="shared" si="82"/>
        <v>0.26483257255184034</v>
      </c>
      <c r="O123" s="166">
        <f t="shared" si="82"/>
        <v>0.28732949986352102</v>
      </c>
      <c r="P123" s="166">
        <f t="shared" si="82"/>
        <v>8.7702094853902166E-2</v>
      </c>
      <c r="Q123" s="166">
        <f t="shared" si="82"/>
        <v>1.758358824853078E-2</v>
      </c>
      <c r="R123" s="160">
        <f t="shared" si="82"/>
        <v>2.0971172569367604E-3</v>
      </c>
      <c r="S123" s="159">
        <f t="shared" si="55"/>
        <v>209.071931976527</v>
      </c>
      <c r="T123" s="159">
        <f t="shared" si="56"/>
        <v>0</v>
      </c>
      <c r="U123" s="167"/>
      <c r="V123" s="790">
        <v>2011</v>
      </c>
      <c r="W123" s="2"/>
      <c r="X123" s="2"/>
      <c r="Y123" s="2"/>
      <c r="Z123" s="2"/>
      <c r="AA123" s="2"/>
      <c r="AB123" s="2"/>
      <c r="AC123" s="2"/>
      <c r="AD123" s="246">
        <v>0</v>
      </c>
      <c r="AE123" s="195"/>
      <c r="AF123" s="155"/>
      <c r="AG123" s="1094"/>
      <c r="AI123" s="1037">
        <v>2011</v>
      </c>
      <c r="AJ123" s="9"/>
      <c r="AK123" s="9"/>
      <c r="AL123" s="9"/>
      <c r="AM123" s="9"/>
      <c r="AN123" s="9"/>
      <c r="AO123" s="9"/>
      <c r="AP123" s="9"/>
      <c r="BF123" s="1135">
        <v>115</v>
      </c>
      <c r="BG123" s="1102">
        <v>53055.364809382459</v>
      </c>
      <c r="BH123" s="1102">
        <v>51843.264923318413</v>
      </c>
      <c r="BI123" s="1102">
        <v>42516.791059571056</v>
      </c>
      <c r="BJ123" s="1102">
        <v>41457.995265249716</v>
      </c>
      <c r="BK123" s="1102">
        <v>52084.352171557002</v>
      </c>
      <c r="BL123" s="1102">
        <v>71892.815799193966</v>
      </c>
      <c r="BM123" s="1102">
        <v>60534.913197110887</v>
      </c>
      <c r="BN123" s="1102">
        <v>60768.19094236222</v>
      </c>
      <c r="BO123" s="1102">
        <v>86295.616088142968</v>
      </c>
      <c r="BP123" s="1102">
        <v>79442.870216212177</v>
      </c>
      <c r="BQ123" s="1102">
        <v>57942.491141522434</v>
      </c>
      <c r="BR123" s="1102">
        <v>41581.42230043561</v>
      </c>
      <c r="BS123" s="1102">
        <v>55322.522295073846</v>
      </c>
      <c r="BT123" s="1102">
        <v>19031.704523100794</v>
      </c>
      <c r="BU123" s="1102">
        <v>8643.8006229897619</v>
      </c>
      <c r="BV123" s="1102">
        <v>10138.79550893673</v>
      </c>
      <c r="BW123" s="1102">
        <v>17220.680580269822</v>
      </c>
      <c r="BX123" s="1102">
        <v>20297.853507106731</v>
      </c>
      <c r="BY123" s="1102">
        <v>15746.069686029925</v>
      </c>
      <c r="BZ123" s="1102">
        <v>14611.359453967689</v>
      </c>
      <c r="CA123" s="1102">
        <v>9621.1495594084809</v>
      </c>
      <c r="CB123" s="1102">
        <v>7391.8047718813878</v>
      </c>
      <c r="CC123" s="1102">
        <v>9500.8249645735759</v>
      </c>
      <c r="CD123" s="1102">
        <v>9140.5362570954858</v>
      </c>
      <c r="CE123" s="1102">
        <v>16602.609743255765</v>
      </c>
      <c r="CF123" s="1102">
        <v>11459.499937371871</v>
      </c>
      <c r="CG123" s="1102">
        <v>9405.8160682795606</v>
      </c>
      <c r="CH123" s="1102">
        <v>11088.366284973199</v>
      </c>
      <c r="CI123" s="1102">
        <v>13447.432967591874</v>
      </c>
      <c r="CJ123" s="1102">
        <v>16883.61736434804</v>
      </c>
      <c r="CK123" s="1102">
        <v>17622.437852792595</v>
      </c>
      <c r="CL123" s="1102">
        <v>16174.57186385034</v>
      </c>
      <c r="CM123" s="1102">
        <v>17410.71865425515</v>
      </c>
      <c r="CN123" s="1102">
        <v>15221.801863859566</v>
      </c>
      <c r="CO123" s="1102">
        <v>15201.2901593643</v>
      </c>
      <c r="CP123" s="1102">
        <v>17408.362515494369</v>
      </c>
      <c r="CQ123" s="1106">
        <f t="shared" si="44"/>
        <v>19189.434889409491</v>
      </c>
      <c r="CR123" s="23" t="s">
        <v>541</v>
      </c>
      <c r="CS123"/>
      <c r="DQ123"/>
      <c r="DR123"/>
    </row>
    <row r="124" spans="1:122" s="23" customFormat="1" ht="13" outlineLevel="1">
      <c r="A124" s="790">
        <v>2012</v>
      </c>
      <c r="B124" s="826"/>
      <c r="C124" s="826"/>
      <c r="D124" s="826"/>
      <c r="E124" s="826"/>
      <c r="F124" s="826"/>
      <c r="G124" s="826"/>
      <c r="H124" s="826"/>
      <c r="I124" s="121"/>
      <c r="J124" s="139"/>
      <c r="K124" s="790">
        <v>2012</v>
      </c>
      <c r="L124" s="540">
        <f t="shared" ref="L124:R126" si="98">L350*B246/$S124</f>
        <v>0.35911048035048748</v>
      </c>
      <c r="M124" s="166">
        <f t="shared" si="98"/>
        <v>0.15418886913223664</v>
      </c>
      <c r="N124" s="166">
        <f t="shared" si="98"/>
        <v>0.21489009870352918</v>
      </c>
      <c r="O124" s="166">
        <f t="shared" si="98"/>
        <v>0.10930152401251157</v>
      </c>
      <c r="P124" s="166">
        <f t="shared" si="98"/>
        <v>0.11858644095631141</v>
      </c>
      <c r="Q124" s="166">
        <f t="shared" si="98"/>
        <v>3.6196350524666403E-2</v>
      </c>
      <c r="R124" s="160">
        <f t="shared" si="98"/>
        <v>7.7262363202573996E-3</v>
      </c>
      <c r="S124" s="159">
        <f t="shared" si="55"/>
        <v>203.27318348399717</v>
      </c>
      <c r="T124" s="159">
        <f t="shared" si="56"/>
        <v>0</v>
      </c>
      <c r="U124" s="167"/>
      <c r="V124" s="790">
        <v>2012</v>
      </c>
      <c r="W124" s="2"/>
      <c r="X124" s="2"/>
      <c r="Y124" s="2"/>
      <c r="Z124" s="2"/>
      <c r="AA124" s="2"/>
      <c r="AB124" s="2"/>
      <c r="AC124" s="2"/>
      <c r="AD124" s="246">
        <v>0</v>
      </c>
      <c r="AE124" s="195"/>
      <c r="AF124" s="155"/>
      <c r="AG124" s="1094"/>
      <c r="AI124" s="1037">
        <v>2012</v>
      </c>
      <c r="AJ124" s="9"/>
      <c r="AK124" s="9"/>
      <c r="AL124" s="9"/>
      <c r="AM124" s="9"/>
      <c r="AN124" s="9"/>
      <c r="AO124" s="9"/>
      <c r="AP124" s="9"/>
      <c r="BF124" s="1135">
        <v>116</v>
      </c>
      <c r="BG124" s="1102">
        <v>49850.537475371879</v>
      </c>
      <c r="BH124" s="1102">
        <v>53429.522363885444</v>
      </c>
      <c r="BI124" s="1102">
        <v>46496.043277308308</v>
      </c>
      <c r="BJ124" s="1102">
        <v>46516.722919072577</v>
      </c>
      <c r="BK124" s="1102">
        <v>55867.385704215863</v>
      </c>
      <c r="BL124" s="1102">
        <v>72426.98437098095</v>
      </c>
      <c r="BM124" s="1102">
        <v>66891.713660323003</v>
      </c>
      <c r="BN124" s="1102">
        <v>69611.477557218372</v>
      </c>
      <c r="BO124" s="1102">
        <v>94119.446037164278</v>
      </c>
      <c r="BP124" s="1102">
        <v>97510.699970307745</v>
      </c>
      <c r="BQ124" s="1102">
        <v>74535.585265860602</v>
      </c>
      <c r="BR124" s="1102">
        <v>51642.747504043989</v>
      </c>
      <c r="BS124" s="1102">
        <v>43625.476688149603</v>
      </c>
      <c r="BT124" s="1102">
        <v>28554.088760039562</v>
      </c>
      <c r="BU124" s="1102">
        <v>14355.728472857598</v>
      </c>
      <c r="BV124" s="1102">
        <v>10978.828572427121</v>
      </c>
      <c r="BW124" s="1102">
        <v>10194.445525356523</v>
      </c>
      <c r="BX124" s="1102">
        <v>20377.22535166299</v>
      </c>
      <c r="BY124" s="1102">
        <v>16530.628151256722</v>
      </c>
      <c r="BZ124" s="1102">
        <v>13861.221749255412</v>
      </c>
      <c r="CA124" s="1102">
        <v>10418.095281658228</v>
      </c>
      <c r="CB124" s="1102">
        <v>7871.3783705617225</v>
      </c>
      <c r="CC124" s="1102">
        <v>8760.5612335151945</v>
      </c>
      <c r="CD124" s="1102">
        <v>11392.340608099748</v>
      </c>
      <c r="CE124" s="1102">
        <v>15874.8896352392</v>
      </c>
      <c r="CF124" s="1102">
        <v>12890.315788849346</v>
      </c>
      <c r="CG124" s="1102">
        <v>11026.553892892998</v>
      </c>
      <c r="CH124" s="1102">
        <v>10669.327875074216</v>
      </c>
      <c r="CI124" s="1102">
        <v>14239.310340832164</v>
      </c>
      <c r="CJ124" s="1102">
        <v>15667.803367271576</v>
      </c>
      <c r="CK124" s="1102">
        <v>18687.256266875684</v>
      </c>
      <c r="CL124" s="1102">
        <v>17058.24857422994</v>
      </c>
      <c r="CM124" s="1102">
        <v>18902.620487130716</v>
      </c>
      <c r="CN124" s="1102">
        <v>16864.467273391267</v>
      </c>
      <c r="CO124" s="1102">
        <v>17327.061588652934</v>
      </c>
      <c r="CP124" s="1102">
        <v>18046.45076127681</v>
      </c>
      <c r="CQ124" s="1106">
        <f t="shared" si="44"/>
        <v>19892.806779513536</v>
      </c>
      <c r="CR124" s="23" t="s">
        <v>541</v>
      </c>
      <c r="CS124"/>
      <c r="DQ124"/>
      <c r="DR124"/>
    </row>
    <row r="125" spans="1:122" s="23" customFormat="1" ht="13" outlineLevel="1">
      <c r="A125" s="790">
        <v>2013</v>
      </c>
      <c r="B125" s="826"/>
      <c r="C125" s="826"/>
      <c r="D125" s="826"/>
      <c r="E125" s="826"/>
      <c r="F125" s="826"/>
      <c r="G125" s="826"/>
      <c r="H125" s="826"/>
      <c r="I125" s="121"/>
      <c r="J125" s="139"/>
      <c r="K125" s="797">
        <v>2013</v>
      </c>
      <c r="L125" s="540">
        <f t="shared" si="98"/>
        <v>9.8806618670580049E-2</v>
      </c>
      <c r="M125" s="166">
        <f t="shared" si="98"/>
        <v>0.63568603644142241</v>
      </c>
      <c r="N125" s="166">
        <f t="shared" si="98"/>
        <v>0.10235464023454749</v>
      </c>
      <c r="O125" s="166">
        <f t="shared" si="98"/>
        <v>7.2563393384001293E-2</v>
      </c>
      <c r="P125" s="166">
        <f t="shared" si="98"/>
        <v>3.6908585049231772E-2</v>
      </c>
      <c r="Q125" s="166">
        <f t="shared" si="98"/>
        <v>4.0043885767052152E-2</v>
      </c>
      <c r="R125" s="160">
        <f t="shared" si="98"/>
        <v>1.363684045316498E-2</v>
      </c>
      <c r="S125" s="159">
        <f t="shared" si="55"/>
        <v>238.48135120298394</v>
      </c>
      <c r="T125" s="159">
        <f>$I125/SUMPRODUCT(L125:R125,B41:H41)</f>
        <v>0</v>
      </c>
      <c r="U125" s="167"/>
      <c r="V125" s="790">
        <v>2013</v>
      </c>
      <c r="W125" s="2"/>
      <c r="X125" s="2"/>
      <c r="Y125" s="2"/>
      <c r="Z125" s="2"/>
      <c r="AA125" s="2"/>
      <c r="AB125" s="2"/>
      <c r="AC125" s="2"/>
      <c r="AD125" s="246">
        <v>0</v>
      </c>
      <c r="AE125" s="195"/>
      <c r="AF125" s="155"/>
      <c r="AG125" s="1094"/>
      <c r="AI125" s="1037">
        <v>2013</v>
      </c>
      <c r="AJ125" s="9"/>
      <c r="AK125" s="9"/>
      <c r="AL125" s="9"/>
      <c r="AM125" s="9"/>
      <c r="AN125" s="9"/>
      <c r="AO125" s="9"/>
      <c r="AP125" s="9"/>
      <c r="BF125" s="1135">
        <v>117</v>
      </c>
      <c r="BG125" s="1102">
        <v>50903.458725773824</v>
      </c>
      <c r="BH125" s="1102">
        <v>49128.596639315227</v>
      </c>
      <c r="BI125" s="1102">
        <v>41154.654679507417</v>
      </c>
      <c r="BJ125" s="1102">
        <v>52155.35776597583</v>
      </c>
      <c r="BK125" s="1102">
        <v>65720.137688168514</v>
      </c>
      <c r="BL125" s="1102">
        <v>84393.658856160822</v>
      </c>
      <c r="BM125" s="1102">
        <v>75175.11404295027</v>
      </c>
      <c r="BN125" s="1102">
        <v>89659.134057984134</v>
      </c>
      <c r="BO125" s="1102">
        <v>111428.82939180429</v>
      </c>
      <c r="BP125" s="1102">
        <v>105401.94804273723</v>
      </c>
      <c r="BQ125" s="1102">
        <v>86973.301160699571</v>
      </c>
      <c r="BR125" s="1102">
        <v>80690.235562147223</v>
      </c>
      <c r="BS125" s="1102">
        <v>85275.582605233416</v>
      </c>
      <c r="BT125" s="1102">
        <v>27195.139824013433</v>
      </c>
      <c r="BU125" s="1102">
        <v>11975.103080467823</v>
      </c>
      <c r="BV125" s="1102">
        <v>10039.275628234536</v>
      </c>
      <c r="BW125" s="1102">
        <v>14271.424950222445</v>
      </c>
      <c r="BX125" s="1102">
        <v>16671.744937086365</v>
      </c>
      <c r="BY125" s="1102">
        <v>16421.884182706992</v>
      </c>
      <c r="BZ125" s="1102">
        <v>14639.003650966904</v>
      </c>
      <c r="CA125" s="1102">
        <v>11277.083913163264</v>
      </c>
      <c r="CB125" s="1102">
        <v>6178.4843577048587</v>
      </c>
      <c r="CC125" s="1102">
        <v>9817.8871932023649</v>
      </c>
      <c r="CD125" s="1102">
        <v>11274.928185398901</v>
      </c>
      <c r="CE125" s="1102">
        <v>17647.59743262038</v>
      </c>
      <c r="CF125" s="1102">
        <v>10730.949704368195</v>
      </c>
      <c r="CG125" s="1102">
        <v>11906.8878776417</v>
      </c>
      <c r="CH125" s="1102">
        <v>13732.576178567058</v>
      </c>
      <c r="CI125" s="1102">
        <v>19409.40172064587</v>
      </c>
      <c r="CJ125" s="1102">
        <v>18316.541851320941</v>
      </c>
      <c r="CK125" s="1102">
        <v>17242.654473566683</v>
      </c>
      <c r="CL125" s="1102">
        <v>14003.533244565017</v>
      </c>
      <c r="CM125" s="1102">
        <v>18052.751912802887</v>
      </c>
      <c r="CN125" s="1102">
        <v>16789.348727657609</v>
      </c>
      <c r="CO125" s="1102">
        <v>20573.78635291773</v>
      </c>
      <c r="CP125" s="1102">
        <v>19425.595146731692</v>
      </c>
      <c r="CQ125" s="1106">
        <f t="shared" si="44"/>
        <v>21413.053233723451</v>
      </c>
      <c r="CR125" s="23" t="s">
        <v>541</v>
      </c>
      <c r="CS125"/>
      <c r="DQ125"/>
      <c r="DR125"/>
    </row>
    <row r="126" spans="1:122" s="23" customFormat="1" ht="13" outlineLevel="1">
      <c r="A126" s="790">
        <v>2014</v>
      </c>
      <c r="B126" s="826"/>
      <c r="C126" s="826"/>
      <c r="D126" s="826"/>
      <c r="E126" s="826"/>
      <c r="F126" s="826"/>
      <c r="G126" s="826"/>
      <c r="H126" s="826"/>
      <c r="I126" s="121"/>
      <c r="J126" s="139"/>
      <c r="K126" s="797">
        <v>2014</v>
      </c>
      <c r="L126" s="540">
        <f t="shared" si="98"/>
        <v>0.12546087547371404</v>
      </c>
      <c r="M126" s="166">
        <f t="shared" si="98"/>
        <v>0.21947586630289798</v>
      </c>
      <c r="N126" s="166">
        <f t="shared" si="98"/>
        <v>0.5295211697128015</v>
      </c>
      <c r="O126" s="166">
        <f t="shared" si="98"/>
        <v>4.9563000265334778E-2</v>
      </c>
      <c r="P126" s="166">
        <f t="shared" si="98"/>
        <v>3.5137239281324138E-2</v>
      </c>
      <c r="Q126" s="166">
        <f t="shared" si="98"/>
        <v>1.7872176643490476E-2</v>
      </c>
      <c r="R126" s="160">
        <f t="shared" si="98"/>
        <v>2.2969672320436972E-2</v>
      </c>
      <c r="S126" s="159">
        <f t="shared" si="55"/>
        <v>222.96803982973489</v>
      </c>
      <c r="T126" s="159">
        <f>$I126/SUMPRODUCT(L126:R126,B42:H42)</f>
        <v>0</v>
      </c>
      <c r="U126" s="167"/>
      <c r="V126" s="797">
        <v>2014</v>
      </c>
      <c r="W126" s="2"/>
      <c r="X126" s="2"/>
      <c r="Y126" s="2"/>
      <c r="Z126" s="2"/>
      <c r="AA126" s="2"/>
      <c r="AB126" s="2"/>
      <c r="AC126" s="2"/>
      <c r="AD126" s="246">
        <v>0</v>
      </c>
      <c r="AE126" s="195"/>
      <c r="AF126" s="155"/>
      <c r="AG126" s="1094"/>
      <c r="AI126" s="1037">
        <v>2014</v>
      </c>
      <c r="AJ126" s="9"/>
      <c r="AK126" s="9"/>
      <c r="AL126" s="9"/>
      <c r="AM126" s="9"/>
      <c r="AN126" s="9"/>
      <c r="AO126" s="9"/>
      <c r="AP126" s="9"/>
      <c r="BF126" s="1135">
        <v>118</v>
      </c>
      <c r="BG126" s="1102">
        <v>51717.740778287705</v>
      </c>
      <c r="BH126" s="1102">
        <v>58390.83849165374</v>
      </c>
      <c r="BI126" s="1102">
        <v>53513.642605988367</v>
      </c>
      <c r="BJ126" s="1102">
        <v>54550.740566943889</v>
      </c>
      <c r="BK126" s="1102">
        <v>66237.146006215189</v>
      </c>
      <c r="BL126" s="1102">
        <v>86458.758349749551</v>
      </c>
      <c r="BM126" s="1102">
        <v>78367.550849123509</v>
      </c>
      <c r="BN126" s="1102">
        <v>80446.83150239785</v>
      </c>
      <c r="BO126" s="1102">
        <v>110391.9088828176</v>
      </c>
      <c r="BP126" s="1102">
        <v>102579.68654069741</v>
      </c>
      <c r="BQ126" s="1102">
        <v>84543.999011447275</v>
      </c>
      <c r="BR126" s="1102">
        <v>66316.01754957813</v>
      </c>
      <c r="BS126" s="1102">
        <v>62939.936462765239</v>
      </c>
      <c r="BT126" s="1102">
        <v>32009.706956012291</v>
      </c>
      <c r="BU126" s="1102">
        <v>13964.111211157939</v>
      </c>
      <c r="BV126" s="1102">
        <v>11596.186666983878</v>
      </c>
      <c r="BW126" s="1102">
        <v>20447.338256579722</v>
      </c>
      <c r="BX126" s="1102">
        <v>20374.592020459062</v>
      </c>
      <c r="BY126" s="1102">
        <v>22820.804379818725</v>
      </c>
      <c r="BZ126" s="1102">
        <v>13514.669235432129</v>
      </c>
      <c r="CA126" s="1102">
        <v>12041.289466635271</v>
      </c>
      <c r="CB126" s="1102">
        <v>6574.665030153652</v>
      </c>
      <c r="CC126" s="1102">
        <v>7904.8224180363832</v>
      </c>
      <c r="CD126" s="1102">
        <v>10798.630539838794</v>
      </c>
      <c r="CE126" s="1102">
        <v>20965.727432674499</v>
      </c>
      <c r="CF126" s="1102">
        <v>15840.461028667445</v>
      </c>
      <c r="CG126" s="1102">
        <v>11675.558322117118</v>
      </c>
      <c r="CH126" s="1102">
        <v>12123.310929643363</v>
      </c>
      <c r="CI126" s="1102">
        <v>16976.922690714789</v>
      </c>
      <c r="CJ126" s="1102">
        <v>22045.937593181698</v>
      </c>
      <c r="CK126" s="1102">
        <v>24588.906349441142</v>
      </c>
      <c r="CL126" s="1102">
        <v>18715.81090488569</v>
      </c>
      <c r="CM126" s="1102">
        <v>23986.648628218918</v>
      </c>
      <c r="CN126" s="1102">
        <v>19314.735252475999</v>
      </c>
      <c r="CO126" s="1102">
        <v>22848.3579975947</v>
      </c>
      <c r="CP126" s="1102">
        <v>19461.160565180631</v>
      </c>
      <c r="CQ126" s="1106">
        <f t="shared" si="44"/>
        <v>21452.257396724599</v>
      </c>
      <c r="CR126" s="23" t="s">
        <v>541</v>
      </c>
      <c r="CS126"/>
      <c r="DQ126"/>
      <c r="DR126"/>
    </row>
    <row r="127" spans="1:122" s="23" customFormat="1" ht="13">
      <c r="A127" s="885"/>
      <c r="B127" s="826"/>
      <c r="C127" s="826"/>
      <c r="D127" s="826"/>
      <c r="E127" s="826"/>
      <c r="F127" s="826"/>
      <c r="G127" s="826"/>
      <c r="H127" s="826"/>
      <c r="I127" s="121"/>
      <c r="J127" s="139"/>
      <c r="K127" s="885"/>
      <c r="L127" s="166"/>
      <c r="M127" s="166"/>
      <c r="N127" s="166"/>
      <c r="O127" s="166"/>
      <c r="P127" s="166"/>
      <c r="Q127" s="166"/>
      <c r="R127" s="157"/>
      <c r="S127" s="898"/>
      <c r="T127" s="898"/>
      <c r="U127" s="167"/>
      <c r="V127" s="885"/>
      <c r="W127" s="2"/>
      <c r="X127" s="2"/>
      <c r="Y127" s="2"/>
      <c r="Z127" s="2"/>
      <c r="AA127" s="2"/>
      <c r="AB127" s="2"/>
      <c r="AC127" s="2"/>
      <c r="AD127" s="79"/>
      <c r="AE127" s="195"/>
      <c r="AF127" s="155"/>
      <c r="AG127" s="514"/>
      <c r="BF127" s="1135">
        <v>119</v>
      </c>
      <c r="BG127" s="1102">
        <v>54501.082235459537</v>
      </c>
      <c r="BH127" s="1102">
        <v>67127.7691517161</v>
      </c>
      <c r="BI127" s="1102">
        <v>67202.678488947058</v>
      </c>
      <c r="BJ127" s="1102">
        <v>80551.909471729494</v>
      </c>
      <c r="BK127" s="1102">
        <v>90164.343351441421</v>
      </c>
      <c r="BL127" s="1102">
        <v>108878.11620459147</v>
      </c>
      <c r="BM127" s="1102">
        <v>89517.297562983818</v>
      </c>
      <c r="BN127" s="1102">
        <v>91257.117755184765</v>
      </c>
      <c r="BO127" s="1102">
        <v>105114.22204040934</v>
      </c>
      <c r="BP127" s="1102">
        <v>117211.1744571531</v>
      </c>
      <c r="BQ127" s="1102">
        <v>94902.71653008429</v>
      </c>
      <c r="BR127" s="1102">
        <v>81060.469546503882</v>
      </c>
      <c r="BS127" s="1102">
        <v>78577.700389407866</v>
      </c>
      <c r="BT127" s="1102">
        <v>32035.412012352004</v>
      </c>
      <c r="BU127" s="1102">
        <v>15775.725288559632</v>
      </c>
      <c r="BV127" s="1102">
        <v>16386.22731490868</v>
      </c>
      <c r="BW127" s="1102">
        <v>19267.009631884735</v>
      </c>
      <c r="BX127" s="1102">
        <v>25590.970167057894</v>
      </c>
      <c r="BY127" s="1102">
        <v>24048.0123697163</v>
      </c>
      <c r="BZ127" s="1102">
        <v>20435.531481308586</v>
      </c>
      <c r="CA127" s="1102">
        <v>15084.911874688651</v>
      </c>
      <c r="CB127" s="1102">
        <v>10354.110228362948</v>
      </c>
      <c r="CC127" s="1102">
        <v>12546.293375288849</v>
      </c>
      <c r="CD127" s="1102">
        <v>15415.230018060744</v>
      </c>
      <c r="CE127" s="1102">
        <v>19950.778308463781</v>
      </c>
      <c r="CF127" s="1102">
        <v>15459.714430100501</v>
      </c>
      <c r="CG127" s="1102">
        <v>13675.716856614992</v>
      </c>
      <c r="CH127" s="1102">
        <v>16415.300503043065</v>
      </c>
      <c r="CI127" s="1102">
        <v>23912.919183559487</v>
      </c>
      <c r="CJ127" s="1102">
        <v>26257.385306871158</v>
      </c>
      <c r="CK127" s="1102">
        <v>29071.633761154557</v>
      </c>
      <c r="CL127" s="1102">
        <v>24608.464034433331</v>
      </c>
      <c r="CM127" s="1102">
        <v>27212.02985051446</v>
      </c>
      <c r="CN127" s="1102">
        <v>24542.499632095558</v>
      </c>
      <c r="CO127" s="1102">
        <v>22662.557069225462</v>
      </c>
      <c r="CP127" s="1102">
        <v>26155.300527509349</v>
      </c>
      <c r="CQ127" s="1106">
        <f t="shared" si="44"/>
        <v>28831.28358792252</v>
      </c>
      <c r="CR127" s="23" t="s">
        <v>541</v>
      </c>
      <c r="CS127"/>
      <c r="DQ127"/>
      <c r="DR127"/>
    </row>
    <row r="128" spans="1:122" s="23" customFormat="1" ht="13">
      <c r="A128" s="70"/>
      <c r="B128" s="111"/>
      <c r="C128" s="111"/>
      <c r="D128" s="111"/>
      <c r="E128" s="111"/>
      <c r="F128" s="111"/>
      <c r="G128" s="111"/>
      <c r="H128" s="107"/>
      <c r="I128" s="121"/>
      <c r="J128" s="139"/>
      <c r="K128" s="70"/>
      <c r="L128" s="164"/>
      <c r="M128" s="164"/>
      <c r="N128" s="164"/>
      <c r="O128" s="164"/>
      <c r="P128" s="164"/>
      <c r="Q128" s="164"/>
      <c r="R128" s="169"/>
      <c r="S128" s="169"/>
      <c r="T128" s="169"/>
      <c r="U128" s="154"/>
      <c r="V128" s="70"/>
      <c r="W128" s="170"/>
      <c r="X128" s="170"/>
      <c r="Y128" s="170"/>
      <c r="Z128" s="170"/>
      <c r="AA128" s="170"/>
      <c r="AB128" s="170"/>
      <c r="AC128" s="170"/>
      <c r="AD128" s="65"/>
      <c r="AE128" s="171"/>
      <c r="AF128" s="171"/>
      <c r="AG128" s="171"/>
      <c r="AJ128" s="851" t="s">
        <v>483</v>
      </c>
      <c r="AP128" s="27"/>
      <c r="AQ128" s="27"/>
      <c r="BF128" s="1135">
        <v>120</v>
      </c>
      <c r="BG128" s="1102">
        <v>69207.421818905219</v>
      </c>
      <c r="BH128" s="1102">
        <v>69043.375546130148</v>
      </c>
      <c r="BI128" s="1102">
        <v>55754.277175971452</v>
      </c>
      <c r="BJ128" s="1102">
        <v>60152.829719270638</v>
      </c>
      <c r="BK128" s="1102">
        <v>73921.706242477012</v>
      </c>
      <c r="BL128" s="1102">
        <v>93914.569421614564</v>
      </c>
      <c r="BM128" s="1102">
        <v>89821.017275254097</v>
      </c>
      <c r="BN128" s="1102">
        <v>120546.59996742463</v>
      </c>
      <c r="BO128" s="1102">
        <v>149997.17286690383</v>
      </c>
      <c r="BP128" s="1102">
        <v>139442.22304607506</v>
      </c>
      <c r="BQ128" s="1102">
        <v>109300.3392186612</v>
      </c>
      <c r="BR128" s="1102">
        <v>91698.144432382585</v>
      </c>
      <c r="BS128" s="1102">
        <v>88592.76047391312</v>
      </c>
      <c r="BT128" s="1102">
        <v>38025.111726949122</v>
      </c>
      <c r="BU128" s="1102">
        <v>17845.48967982137</v>
      </c>
      <c r="BV128" s="1102">
        <v>18913.061617440715</v>
      </c>
      <c r="BW128" s="1102">
        <v>19792.002037747381</v>
      </c>
      <c r="BX128" s="1102">
        <v>25166.265542607456</v>
      </c>
      <c r="BY128" s="1102">
        <v>25756.655247475454</v>
      </c>
      <c r="BZ128" s="1102">
        <v>23632.326387860183</v>
      </c>
      <c r="CA128" s="1102">
        <v>14637.943751640989</v>
      </c>
      <c r="CB128" s="1102">
        <v>7837.4921456456568</v>
      </c>
      <c r="CC128" s="1102">
        <v>12295.92741697459</v>
      </c>
      <c r="CD128" s="1102">
        <v>17496.025477764135</v>
      </c>
      <c r="CE128" s="1102">
        <v>24383.448675603639</v>
      </c>
      <c r="CF128" s="1102">
        <v>15043.615961780457</v>
      </c>
      <c r="CG128" s="1102">
        <v>11496.41740351049</v>
      </c>
      <c r="CH128" s="1102">
        <v>14955.062335777398</v>
      </c>
      <c r="CI128" s="1102">
        <v>21898.33339526792</v>
      </c>
      <c r="CJ128" s="1102">
        <v>22511.795855980141</v>
      </c>
      <c r="CK128" s="1102">
        <v>24405.175614397693</v>
      </c>
      <c r="CL128" s="1102">
        <v>23056.907608738158</v>
      </c>
      <c r="CM128" s="1102">
        <v>30034.328477719777</v>
      </c>
      <c r="CN128" s="1102">
        <v>27272.549441322</v>
      </c>
      <c r="CO128" s="1102">
        <v>21088.604746212175</v>
      </c>
      <c r="CP128" s="1102">
        <v>30469.642313670654</v>
      </c>
      <c r="CQ128" s="1106">
        <f t="shared" si="44"/>
        <v>33587.031334013729</v>
      </c>
      <c r="CR128" s="23" t="s">
        <v>541</v>
      </c>
      <c r="CS128"/>
      <c r="DQ128"/>
      <c r="DR128"/>
    </row>
    <row r="129" spans="1:122" s="23" customFormat="1" ht="17">
      <c r="A129" s="138" t="s">
        <v>407</v>
      </c>
      <c r="B129" s="39"/>
      <c r="C129" s="39"/>
      <c r="D129" s="39"/>
      <c r="E129" s="802"/>
      <c r="F129" s="802"/>
      <c r="G129" s="802"/>
      <c r="H129" s="50"/>
      <c r="I129" s="27"/>
      <c r="J129" s="139"/>
      <c r="K129" s="172" t="s">
        <v>55</v>
      </c>
      <c r="L129" s="173"/>
      <c r="M129" s="173"/>
      <c r="N129" s="173"/>
      <c r="O129" s="173"/>
      <c r="P129" s="173"/>
      <c r="Q129" s="173"/>
      <c r="R129" s="174"/>
      <c r="S129" s="169"/>
      <c r="T129" s="169"/>
      <c r="U129" s="139"/>
      <c r="V129" s="140" t="s">
        <v>56</v>
      </c>
      <c r="W129" s="39"/>
      <c r="X129" s="39"/>
      <c r="Y129" s="39"/>
      <c r="Z129" s="50"/>
      <c r="AA129" s="50"/>
      <c r="AB129" s="143"/>
      <c r="AC129" s="50"/>
      <c r="AD129" s="543" t="s">
        <v>49</v>
      </c>
      <c r="AE129" s="27"/>
      <c r="AF129" s="27"/>
      <c r="AG129" s="1025" t="s">
        <v>431</v>
      </c>
      <c r="AH129" s="1034"/>
      <c r="AI129" s="1035"/>
      <c r="AJ129" s="1120" t="s">
        <v>482</v>
      </c>
      <c r="AK129" s="1035"/>
      <c r="AL129" s="1035"/>
      <c r="AM129" s="1035"/>
      <c r="AN129" s="1035"/>
      <c r="AO129" s="1035"/>
      <c r="AP129" s="1035"/>
      <c r="AQ129" s="46"/>
      <c r="AS129" s="28"/>
      <c r="AT129" s="28"/>
      <c r="AU129" s="28"/>
      <c r="BF129" s="1135">
        <v>121</v>
      </c>
      <c r="BG129" s="1102">
        <v>51544.828717424287</v>
      </c>
      <c r="BH129" s="1102">
        <v>54107.432733793787</v>
      </c>
      <c r="BI129" s="1102">
        <v>50746.362303590351</v>
      </c>
      <c r="BJ129" s="1102">
        <v>59520.574860310313</v>
      </c>
      <c r="BK129" s="1102">
        <v>64989.879478900344</v>
      </c>
      <c r="BL129" s="1102">
        <v>79446.212450183506</v>
      </c>
      <c r="BM129" s="1102">
        <v>71975.052071396029</v>
      </c>
      <c r="BN129" s="1102">
        <v>89179.173647457181</v>
      </c>
      <c r="BO129" s="1102">
        <v>117998.25049286542</v>
      </c>
      <c r="BP129" s="1102">
        <v>135454.31037207544</v>
      </c>
      <c r="BQ129" s="1102">
        <v>117639.01839908208</v>
      </c>
      <c r="BR129" s="1102">
        <v>103045.95992904516</v>
      </c>
      <c r="BS129" s="1102">
        <v>94245.146386081731</v>
      </c>
      <c r="BT129" s="1102">
        <v>37471.731326655892</v>
      </c>
      <c r="BU129" s="1102">
        <v>16801.680459889496</v>
      </c>
      <c r="BV129" s="1102">
        <v>12464.46961688282</v>
      </c>
      <c r="BW129" s="1102">
        <v>15028.208340798601</v>
      </c>
      <c r="BX129" s="1102">
        <v>24856.375261452555</v>
      </c>
      <c r="BY129" s="1102">
        <v>22233.686403267136</v>
      </c>
      <c r="BZ129" s="1102">
        <v>17382.09283309403</v>
      </c>
      <c r="CA129" s="1102">
        <v>12809.003398393661</v>
      </c>
      <c r="CB129" s="1102">
        <v>9119.9865422958192</v>
      </c>
      <c r="CC129" s="1102">
        <v>12338.609447538889</v>
      </c>
      <c r="CD129" s="1102">
        <v>15895.774893954578</v>
      </c>
      <c r="CE129" s="1102">
        <v>21206.774929832714</v>
      </c>
      <c r="CF129" s="1102">
        <v>16116.91851933872</v>
      </c>
      <c r="CG129" s="1102">
        <v>13193.020865155417</v>
      </c>
      <c r="CH129" s="1102">
        <v>15074.571283087338</v>
      </c>
      <c r="CI129" s="1102">
        <v>20254.614448204469</v>
      </c>
      <c r="CJ129" s="1102">
        <v>21219.710891954041</v>
      </c>
      <c r="CK129" s="1102">
        <v>23980.88259183451</v>
      </c>
      <c r="CL129" s="1102">
        <v>19761.515281094638</v>
      </c>
      <c r="CM129" s="1102">
        <v>24829.38828780843</v>
      </c>
      <c r="CN129" s="1102">
        <v>25423.009142717587</v>
      </c>
      <c r="CO129" s="1102">
        <v>27123.777203330246</v>
      </c>
      <c r="CP129" s="1102">
        <v>25082.233763830522</v>
      </c>
      <c r="CQ129" s="1106">
        <f t="shared" si="44"/>
        <v>27648.429957934251</v>
      </c>
      <c r="CR129" s="23" t="s">
        <v>541</v>
      </c>
      <c r="CS129"/>
      <c r="DA129" s="1144" t="s">
        <v>538</v>
      </c>
      <c r="DB129" s="1144" t="s">
        <v>540</v>
      </c>
      <c r="DQ129"/>
      <c r="DR129"/>
    </row>
    <row r="130" spans="1:122" s="23" customFormat="1" ht="13">
      <c r="A130" s="175"/>
      <c r="B130" s="48"/>
      <c r="C130" s="39"/>
      <c r="D130" s="39"/>
      <c r="E130" s="49" t="s">
        <v>0</v>
      </c>
      <c r="F130" s="39"/>
      <c r="G130" s="39"/>
      <c r="H130" s="39"/>
      <c r="I130" s="136" t="s">
        <v>57</v>
      </c>
      <c r="J130" s="45"/>
      <c r="K130" s="27"/>
      <c r="L130" s="48"/>
      <c r="M130" s="39"/>
      <c r="N130" s="39"/>
      <c r="O130" s="49" t="s">
        <v>0</v>
      </c>
      <c r="P130" s="39"/>
      <c r="Q130" s="39"/>
      <c r="R130" s="50"/>
      <c r="S130" s="27"/>
      <c r="T130" s="27"/>
      <c r="U130" s="45"/>
      <c r="V130" s="27"/>
      <c r="W130" s="48"/>
      <c r="X130" s="39"/>
      <c r="Y130" s="39"/>
      <c r="Z130" s="49" t="s">
        <v>0</v>
      </c>
      <c r="AA130" s="39"/>
      <c r="AB130" s="39"/>
      <c r="AC130" s="50"/>
      <c r="AD130" s="544" t="s">
        <v>52</v>
      </c>
      <c r="AE130" s="1021" t="s">
        <v>427</v>
      </c>
      <c r="AF130" s="1026" t="s">
        <v>428</v>
      </c>
      <c r="AG130" s="1025" t="s">
        <v>432</v>
      </c>
      <c r="AH130" s="1034"/>
      <c r="AI130" s="1097" t="s">
        <v>123</v>
      </c>
      <c r="AJ130" s="1037" t="s">
        <v>342</v>
      </c>
      <c r="AK130" s="1037"/>
      <c r="AL130" s="1037"/>
      <c r="AM130" s="1037"/>
      <c r="AN130" s="1037"/>
      <c r="AO130" s="1037"/>
      <c r="AP130" s="1037"/>
      <c r="AQ130" s="46"/>
      <c r="AS130" s="28"/>
      <c r="AT130" s="28"/>
      <c r="AU130" s="28"/>
      <c r="BF130" s="1135">
        <v>122</v>
      </c>
      <c r="BG130" s="1102">
        <v>64201.002988325985</v>
      </c>
      <c r="BH130" s="1102">
        <v>58889.040088278103</v>
      </c>
      <c r="BI130" s="1102">
        <v>52735.087518521053</v>
      </c>
      <c r="BJ130" s="1102">
        <v>67310.085474673659</v>
      </c>
      <c r="BK130" s="1102">
        <v>86909.666932715103</v>
      </c>
      <c r="BL130" s="1102">
        <v>113206.35320313339</v>
      </c>
      <c r="BM130" s="1102">
        <v>101603.9969045515</v>
      </c>
      <c r="BN130" s="1102">
        <v>114919.3751728412</v>
      </c>
      <c r="BO130" s="1102">
        <v>149959.02914329522</v>
      </c>
      <c r="BP130" s="1102">
        <v>138751.63199840565</v>
      </c>
      <c r="BQ130" s="1102">
        <v>109952.44424360381</v>
      </c>
      <c r="BR130" s="1102">
        <v>88925.568130606713</v>
      </c>
      <c r="BS130" s="1102">
        <v>89213.036586870046</v>
      </c>
      <c r="BT130" s="1102">
        <v>33396.720883397989</v>
      </c>
      <c r="BU130" s="1102">
        <v>13485.033286802993</v>
      </c>
      <c r="BV130" s="1102">
        <v>12846.713455314384</v>
      </c>
      <c r="BW130" s="1102">
        <v>18602.352428618426</v>
      </c>
      <c r="BX130" s="1102">
        <v>24087.458726084536</v>
      </c>
      <c r="BY130" s="1102">
        <v>21723.849054614322</v>
      </c>
      <c r="BZ130" s="1102">
        <v>14817.530351347086</v>
      </c>
      <c r="CA130" s="1102">
        <v>10961.048954115615</v>
      </c>
      <c r="CB130" s="1102">
        <v>7981.6689946221868</v>
      </c>
      <c r="CC130" s="1102">
        <v>8930.4781299781571</v>
      </c>
      <c r="CD130" s="1102">
        <v>16940.23240909</v>
      </c>
      <c r="CE130" s="1102">
        <v>19530.372018946891</v>
      </c>
      <c r="CF130" s="1102">
        <v>15067.863428503128</v>
      </c>
      <c r="CG130" s="1102">
        <v>12303.31438072854</v>
      </c>
      <c r="CH130" s="1102">
        <v>13612.02317034215</v>
      </c>
      <c r="CI130" s="1102">
        <v>20482.512919199369</v>
      </c>
      <c r="CJ130" s="1102">
        <v>19199.512241124223</v>
      </c>
      <c r="CK130" s="1102">
        <v>18778.909374873663</v>
      </c>
      <c r="CL130" s="1102">
        <v>21215.899259283415</v>
      </c>
      <c r="CM130" s="1102">
        <v>24860.098007719491</v>
      </c>
      <c r="CN130" s="1102">
        <v>24014.152467236952</v>
      </c>
      <c r="CO130" s="1102">
        <v>19188.967159745866</v>
      </c>
      <c r="CP130" s="1102">
        <v>25042.258774229518</v>
      </c>
      <c r="CQ130" s="1106">
        <f t="shared" si="44"/>
        <v>27604.365074779933</v>
      </c>
      <c r="CR130" s="23" t="s">
        <v>541</v>
      </c>
      <c r="CS130"/>
      <c r="DA130" s="1145"/>
      <c r="DB130" s="1144" t="s">
        <v>532</v>
      </c>
      <c r="DQ130"/>
      <c r="DR130"/>
    </row>
    <row r="131" spans="1:122" s="23" customFormat="1" ht="13">
      <c r="A131" s="787" t="s">
        <v>17</v>
      </c>
      <c r="B131" s="772">
        <v>3</v>
      </c>
      <c r="C131" s="772">
        <v>4</v>
      </c>
      <c r="D131" s="772">
        <v>5</v>
      </c>
      <c r="E131" s="772">
        <v>6</v>
      </c>
      <c r="F131" s="772">
        <v>7</v>
      </c>
      <c r="G131" s="772">
        <v>8</v>
      </c>
      <c r="H131" s="778">
        <v>9</v>
      </c>
      <c r="I131" s="779" t="s">
        <v>58</v>
      </c>
      <c r="J131" s="774"/>
      <c r="K131" s="787" t="s">
        <v>17</v>
      </c>
      <c r="L131" s="772">
        <v>3</v>
      </c>
      <c r="M131" s="772">
        <v>4</v>
      </c>
      <c r="N131" s="772">
        <v>5</v>
      </c>
      <c r="O131" s="772">
        <v>6</v>
      </c>
      <c r="P131" s="772">
        <v>7</v>
      </c>
      <c r="Q131" s="772">
        <v>8</v>
      </c>
      <c r="R131" s="772" t="s">
        <v>59</v>
      </c>
      <c r="S131" s="773"/>
      <c r="T131" s="773"/>
      <c r="U131" s="774"/>
      <c r="V131" s="787" t="s">
        <v>17</v>
      </c>
      <c r="W131" s="772">
        <v>3</v>
      </c>
      <c r="X131" s="772">
        <v>4</v>
      </c>
      <c r="Y131" s="772">
        <v>5</v>
      </c>
      <c r="Z131" s="772">
        <v>6</v>
      </c>
      <c r="AA131" s="772">
        <v>7</v>
      </c>
      <c r="AB131" s="772">
        <v>8</v>
      </c>
      <c r="AC131" s="772">
        <v>9</v>
      </c>
      <c r="AD131" s="666" t="s">
        <v>54</v>
      </c>
      <c r="AE131" s="1022" t="s">
        <v>429</v>
      </c>
      <c r="AF131" s="1026" t="s">
        <v>430</v>
      </c>
      <c r="AG131"/>
      <c r="AH131" s="1034"/>
      <c r="AI131" s="1097" t="s">
        <v>133</v>
      </c>
      <c r="AJ131" s="1037">
        <v>3</v>
      </c>
      <c r="AK131" s="1037">
        <v>4</v>
      </c>
      <c r="AL131" s="1037">
        <v>5</v>
      </c>
      <c r="AM131" s="1037">
        <v>6</v>
      </c>
      <c r="AN131" s="1037">
        <v>7</v>
      </c>
      <c r="AO131" s="1037">
        <v>8</v>
      </c>
      <c r="AP131" s="1037">
        <v>9</v>
      </c>
      <c r="AQ131" s="46"/>
      <c r="AS131" s="28"/>
      <c r="AT131" s="28"/>
      <c r="AU131" s="28"/>
      <c r="BF131" s="1135">
        <v>123</v>
      </c>
      <c r="BG131" s="1102">
        <v>52478.205411438648</v>
      </c>
      <c r="BH131" s="1102">
        <v>66954.416538220248</v>
      </c>
      <c r="BI131" s="1102">
        <v>69634.146627259353</v>
      </c>
      <c r="BJ131" s="1102">
        <v>89528.251376087399</v>
      </c>
      <c r="BK131" s="1102">
        <v>110360.09400046706</v>
      </c>
      <c r="BL131" s="1102">
        <v>141722.42801874073</v>
      </c>
      <c r="BM131" s="1102">
        <v>117293.58248022984</v>
      </c>
      <c r="BN131" s="1102">
        <v>111686.39789756211</v>
      </c>
      <c r="BO131" s="1102">
        <v>131821.78931806621</v>
      </c>
      <c r="BP131" s="1102">
        <v>132340.26106884636</v>
      </c>
      <c r="BQ131" s="1102">
        <v>105569.34517010576</v>
      </c>
      <c r="BR131" s="1102">
        <v>85071.215841233687</v>
      </c>
      <c r="BS131" s="1102">
        <v>79494.564735597552</v>
      </c>
      <c r="BT131" s="1102">
        <v>39489.260563432748</v>
      </c>
      <c r="BU131" s="1102">
        <v>14959.011029051009</v>
      </c>
      <c r="BV131" s="1102">
        <v>13310.442226468451</v>
      </c>
      <c r="BW131" s="1102">
        <v>23730.649155190382</v>
      </c>
      <c r="BX131" s="1102">
        <v>33758.111717445376</v>
      </c>
      <c r="BY131" s="1102">
        <v>36815.222553467225</v>
      </c>
      <c r="BZ131" s="1102">
        <v>29381.683285511812</v>
      </c>
      <c r="CA131" s="1102">
        <v>20748.055880574313</v>
      </c>
      <c r="CB131" s="1102">
        <v>10583.720460536702</v>
      </c>
      <c r="CC131" s="1102">
        <v>11223.344965941467</v>
      </c>
      <c r="CD131" s="1102">
        <v>15198.791336355349</v>
      </c>
      <c r="CE131" s="1102">
        <v>27002.701602233283</v>
      </c>
      <c r="CF131" s="1102">
        <v>19760.657929535711</v>
      </c>
      <c r="CG131" s="1102">
        <v>19024.204729119043</v>
      </c>
      <c r="CH131" s="1102">
        <v>19129.87068195824</v>
      </c>
      <c r="CI131" s="1102">
        <v>25764.025561828999</v>
      </c>
      <c r="CJ131" s="1102">
        <v>24910.238261726347</v>
      </c>
      <c r="CK131" s="1102">
        <v>21600.819442256459</v>
      </c>
      <c r="CL131" s="1102">
        <v>19135.683147025913</v>
      </c>
      <c r="CM131" s="1102">
        <v>26258.321709150052</v>
      </c>
      <c r="CN131" s="1102">
        <v>27304.72145978942</v>
      </c>
      <c r="CO131" s="1102">
        <v>30043.083491923157</v>
      </c>
      <c r="CP131" s="1102">
        <v>30083.107686742896</v>
      </c>
      <c r="CQ131" s="1106">
        <f t="shared" si="44"/>
        <v>33160.949843044633</v>
      </c>
      <c r="CR131" s="23" t="s">
        <v>541</v>
      </c>
      <c r="CS131"/>
      <c r="DB131" s="1144" t="s">
        <v>537</v>
      </c>
      <c r="DQ131"/>
      <c r="DR131"/>
    </row>
    <row r="132" spans="1:122" s="23" customFormat="1" ht="13">
      <c r="A132" s="788">
        <v>1980</v>
      </c>
      <c r="B132" s="216"/>
      <c r="C132" s="42"/>
      <c r="D132" s="42"/>
      <c r="E132" s="42"/>
      <c r="F132" s="42"/>
      <c r="G132" s="42"/>
      <c r="H132" s="42"/>
      <c r="I132" s="177">
        <v>0.44009999999999999</v>
      </c>
      <c r="J132" s="45"/>
      <c r="K132" s="788">
        <v>1980</v>
      </c>
      <c r="L132" s="178"/>
      <c r="M132" s="179"/>
      <c r="N132" s="179"/>
      <c r="O132" s="179"/>
      <c r="P132" s="179"/>
      <c r="Q132" s="179"/>
      <c r="R132" s="180"/>
      <c r="S132" s="164"/>
      <c r="T132" s="164"/>
      <c r="U132" s="45"/>
      <c r="V132" s="788">
        <v>1980</v>
      </c>
      <c r="W132" s="5"/>
      <c r="X132" s="1"/>
      <c r="Y132" s="1"/>
      <c r="Z132" s="1"/>
      <c r="AA132" s="1"/>
      <c r="AB132" s="1"/>
      <c r="AC132" s="3"/>
      <c r="AD132" s="550">
        <v>511</v>
      </c>
      <c r="AE132" s="1023">
        <f>SUMSQ(W132:AC132)</f>
        <v>0</v>
      </c>
      <c r="AF132" s="1024"/>
      <c r="AG132" s="1025"/>
      <c r="AH132" s="1034"/>
      <c r="AI132" s="1097">
        <v>1980</v>
      </c>
      <c r="AJ132" s="1038"/>
      <c r="AK132" s="1038"/>
      <c r="AL132" s="1038"/>
      <c r="AM132" s="1038"/>
      <c r="AN132" s="1038"/>
      <c r="AO132" s="1038"/>
      <c r="AP132" s="1038"/>
      <c r="AQ132" s="46"/>
      <c r="AS132" s="28"/>
      <c r="AT132" s="28"/>
      <c r="AU132" s="28"/>
      <c r="BF132" s="1135">
        <v>124</v>
      </c>
      <c r="BG132" s="1102">
        <v>66609.355229102046</v>
      </c>
      <c r="BH132" s="1102">
        <v>68379.733034626537</v>
      </c>
      <c r="BI132" s="1102">
        <v>60393.153338196687</v>
      </c>
      <c r="BJ132" s="1102">
        <v>65969.990190061682</v>
      </c>
      <c r="BK132" s="1102">
        <v>74634.683851639129</v>
      </c>
      <c r="BL132" s="1102">
        <v>91271.83824601231</v>
      </c>
      <c r="BM132" s="1102">
        <v>69516.794428322493</v>
      </c>
      <c r="BN132" s="1102">
        <v>74527.46161932133</v>
      </c>
      <c r="BO132" s="1102">
        <v>109031.50792608931</v>
      </c>
      <c r="BP132" s="1102">
        <v>101289.53756836613</v>
      </c>
      <c r="BQ132" s="1102">
        <v>83616.292695832948</v>
      </c>
      <c r="BR132" s="1102">
        <v>73108.35633423581</v>
      </c>
      <c r="BS132" s="1102">
        <v>83861.271375011449</v>
      </c>
      <c r="BT132" s="1102">
        <v>42852.068448795064</v>
      </c>
      <c r="BU132" s="1102">
        <v>15218.205173146787</v>
      </c>
      <c r="BV132" s="1102">
        <v>13641.1374671461</v>
      </c>
      <c r="BW132" s="1102">
        <v>19027.681543160248</v>
      </c>
      <c r="BX132" s="1102">
        <v>29884.62780787966</v>
      </c>
      <c r="BY132" s="1102">
        <v>25502.313657798928</v>
      </c>
      <c r="BZ132" s="1102">
        <v>19581.159602790322</v>
      </c>
      <c r="CA132" s="1102">
        <v>13750.653455655347</v>
      </c>
      <c r="CB132" s="1102">
        <v>9160.6647842730363</v>
      </c>
      <c r="CC132" s="1102">
        <v>12042.248458293987</v>
      </c>
      <c r="CD132" s="1102">
        <v>17115.085675413025</v>
      </c>
      <c r="CE132" s="1102">
        <v>22430.214679737484</v>
      </c>
      <c r="CF132" s="1102">
        <v>16282.74971841247</v>
      </c>
      <c r="CG132" s="1102">
        <v>13179.173078272299</v>
      </c>
      <c r="CH132" s="1102">
        <v>16035.1376377744</v>
      </c>
      <c r="CI132" s="1102">
        <v>23037.739671020001</v>
      </c>
      <c r="CJ132" s="1102">
        <v>25013.826392678853</v>
      </c>
      <c r="CK132" s="1102">
        <v>25126.18500071911</v>
      </c>
      <c r="CL132" s="1102">
        <v>21421.508672219163</v>
      </c>
      <c r="CM132" s="1102">
        <v>23938.453751638845</v>
      </c>
      <c r="CN132" s="1102">
        <v>23379.551478055884</v>
      </c>
      <c r="CO132" s="1102">
        <v>23512.973750171102</v>
      </c>
      <c r="CP132" s="1102">
        <v>24305.648388086334</v>
      </c>
      <c r="CQ132" s="1106">
        <f t="shared" si="44"/>
        <v>26792.391115070834</v>
      </c>
      <c r="CR132" s="23" t="s">
        <v>541</v>
      </c>
      <c r="CS132"/>
      <c r="DB132" s="1144" t="s">
        <v>534</v>
      </c>
      <c r="DQ132"/>
      <c r="DR132"/>
    </row>
    <row r="133" spans="1:122" s="23" customFormat="1" ht="13">
      <c r="A133" s="789">
        <v>1981</v>
      </c>
      <c r="B133" s="1052"/>
      <c r="C133" s="181"/>
      <c r="D133" s="181"/>
      <c r="E133" s="181"/>
      <c r="F133" s="181"/>
      <c r="G133" s="181"/>
      <c r="H133" s="181"/>
      <c r="I133" s="182">
        <v>0.39856666666666662</v>
      </c>
      <c r="J133" s="45"/>
      <c r="K133" s="789">
        <v>1981</v>
      </c>
      <c r="L133" s="163"/>
      <c r="M133" s="164"/>
      <c r="N133" s="183"/>
      <c r="O133" s="164"/>
      <c r="P133" s="164"/>
      <c r="Q133" s="164"/>
      <c r="R133" s="165"/>
      <c r="S133" s="164"/>
      <c r="T133" s="164"/>
      <c r="U133" s="45"/>
      <c r="V133" s="789">
        <v>1981</v>
      </c>
      <c r="W133" s="6"/>
      <c r="X133" s="2"/>
      <c r="Y133" s="2"/>
      <c r="Z133" s="2"/>
      <c r="AA133" s="2"/>
      <c r="AB133" s="2"/>
      <c r="AC133" s="4"/>
      <c r="AD133" s="551">
        <v>237</v>
      </c>
      <c r="AE133" s="1023">
        <f t="shared" ref="AE133:AE166" si="99">SUMSQ(W133:AC133)</f>
        <v>0</v>
      </c>
      <c r="AF133" s="1024"/>
      <c r="AG133" s="1025"/>
      <c r="AH133" s="1034"/>
      <c r="AI133" s="1097">
        <v>1981</v>
      </c>
      <c r="AJ133" s="1038"/>
      <c r="AK133" s="1038"/>
      <c r="AL133" s="1038"/>
      <c r="AM133" s="1038"/>
      <c r="AN133" s="1038"/>
      <c r="AO133" s="1038"/>
      <c r="AP133" s="1038"/>
      <c r="AQ133" s="46"/>
      <c r="AS133" s="28"/>
      <c r="AT133" s="28"/>
      <c r="AU133" s="28"/>
      <c r="BF133" s="1135">
        <v>125</v>
      </c>
      <c r="BG133" s="1102">
        <v>40230.313175163981</v>
      </c>
      <c r="BH133" s="1102">
        <v>49770.245416131511</v>
      </c>
      <c r="BI133" s="1102">
        <v>49181.080305284784</v>
      </c>
      <c r="BJ133" s="1102">
        <v>64844.028154236781</v>
      </c>
      <c r="BK133" s="1102">
        <v>83571.289815519951</v>
      </c>
      <c r="BL133" s="1102">
        <v>107773.70516315574</v>
      </c>
      <c r="BM133" s="1102">
        <v>91085.47734613459</v>
      </c>
      <c r="BN133" s="1102">
        <v>81672.140349758411</v>
      </c>
      <c r="BO133" s="1102">
        <v>116359.84057503132</v>
      </c>
      <c r="BP133" s="1102">
        <v>106194.52715618235</v>
      </c>
      <c r="BQ133" s="1102">
        <v>85046.686061340602</v>
      </c>
      <c r="BR133" s="1102">
        <v>64389.393218417397</v>
      </c>
      <c r="BS133" s="1102">
        <v>71985.960317596036</v>
      </c>
      <c r="BT133" s="1102">
        <v>29935.205090792675</v>
      </c>
      <c r="BU133" s="1102">
        <v>12454.057807156112</v>
      </c>
      <c r="BV133" s="1102">
        <v>9891.4263422699278</v>
      </c>
      <c r="BW133" s="1102">
        <v>20409.770230328599</v>
      </c>
      <c r="BX133" s="1102">
        <v>26543.933101348532</v>
      </c>
      <c r="BY133" s="1102">
        <v>23349.712046706747</v>
      </c>
      <c r="BZ133" s="1102">
        <v>17478.594430870195</v>
      </c>
      <c r="CA133" s="1102">
        <v>9813.36522040208</v>
      </c>
      <c r="CB133" s="1102">
        <v>5664.2150948737526</v>
      </c>
      <c r="CC133" s="1102">
        <v>7541.7077448922355</v>
      </c>
      <c r="CD133" s="1102">
        <v>14123.241999641508</v>
      </c>
      <c r="CE133" s="1102">
        <v>22459.628430547469</v>
      </c>
      <c r="CF133" s="1102">
        <v>14163.913441726969</v>
      </c>
      <c r="CG133" s="1102">
        <v>9575.1395463896315</v>
      </c>
      <c r="CH133" s="1102">
        <v>12662.791851250429</v>
      </c>
      <c r="CI133" s="1102">
        <v>18276.5543456142</v>
      </c>
      <c r="CJ133" s="1102">
        <v>22026.360319124135</v>
      </c>
      <c r="CK133" s="1102">
        <v>18933.863268884877</v>
      </c>
      <c r="CL133" s="1102">
        <v>13368.441601783699</v>
      </c>
      <c r="CM133" s="1102">
        <v>13450.753635702769</v>
      </c>
      <c r="CN133" s="1102">
        <v>13339.522256547092</v>
      </c>
      <c r="CO133" s="1102">
        <v>16598.721653858032</v>
      </c>
      <c r="CP133" s="1102">
        <v>14293.161729380505</v>
      </c>
      <c r="CQ133" s="1106">
        <f t="shared" si="44"/>
        <v>15755.513829955289</v>
      </c>
      <c r="CR133" s="23" t="s">
        <v>541</v>
      </c>
      <c r="CS133"/>
      <c r="DQ133"/>
      <c r="DR133"/>
    </row>
    <row r="134" spans="1:122" s="23" customFormat="1" ht="13">
      <c r="A134" s="797">
        <v>1982</v>
      </c>
      <c r="B134" s="1052">
        <f>AJ210/$AG134</f>
        <v>0</v>
      </c>
      <c r="C134" s="1052">
        <f t="shared" ref="C134:H134" si="100">AK210/$AG134</f>
        <v>0.25</v>
      </c>
      <c r="D134" s="1052">
        <f t="shared" si="100"/>
        <v>0.16666666666666666</v>
      </c>
      <c r="E134" s="1052">
        <f t="shared" si="100"/>
        <v>0.5</v>
      </c>
      <c r="F134" s="1052">
        <f t="shared" si="100"/>
        <v>8.3333333333333329E-2</v>
      </c>
      <c r="G134" s="1052">
        <f t="shared" si="100"/>
        <v>0</v>
      </c>
      <c r="H134" s="1052">
        <f t="shared" si="100"/>
        <v>0</v>
      </c>
      <c r="I134" s="1053">
        <v>0.51856666666666662</v>
      </c>
      <c r="J134" s="45"/>
      <c r="K134" s="790">
        <v>1982</v>
      </c>
      <c r="L134" s="184">
        <f t="shared" ref="L134:R149" si="101">(B320*B216)/SUMPRODUCT($B320:$H320,$B216:$H216)</f>
        <v>5.705091691888102E-2</v>
      </c>
      <c r="M134" s="156">
        <f t="shared" si="101"/>
        <v>0.20156563845596587</v>
      </c>
      <c r="N134" s="156">
        <f t="shared" si="101"/>
        <v>0.16958271677702358</v>
      </c>
      <c r="O134" s="156">
        <f t="shared" si="101"/>
        <v>0.52432736913705791</v>
      </c>
      <c r="P134" s="156">
        <f t="shared" si="101"/>
        <v>4.747335871107166E-2</v>
      </c>
      <c r="Q134" s="156"/>
      <c r="R134" s="158"/>
      <c r="S134" s="164"/>
      <c r="T134" s="164"/>
      <c r="U134" s="45"/>
      <c r="V134" s="790">
        <v>1982</v>
      </c>
      <c r="W134" s="745">
        <f t="shared" ref="W134:AC152" si="102">B134-L134</f>
        <v>-5.705091691888102E-2</v>
      </c>
      <c r="X134" s="746">
        <f t="shared" si="102"/>
        <v>4.8434361544034132E-2</v>
      </c>
      <c r="Y134" s="746">
        <f t="shared" si="102"/>
        <v>-2.9160501103569214E-3</v>
      </c>
      <c r="Z134" s="746">
        <f t="shared" si="102"/>
        <v>-2.4327369137057908E-2</v>
      </c>
      <c r="AA134" s="746">
        <f>SUM(F134:$H134)-P134</f>
        <v>3.5859974622261669E-2</v>
      </c>
      <c r="AB134" s="2"/>
      <c r="AC134" s="4"/>
      <c r="AD134" s="551">
        <v>605</v>
      </c>
      <c r="AE134" s="1023">
        <f>SUMSQ(W134:AC134)</f>
        <v>7.4869565167493182E-3</v>
      </c>
      <c r="AF134" s="1024">
        <f t="shared" ref="AF134:AF166" si="103">SQRT(AE134/COUNT(W134:AC134))</f>
        <v>3.8696140677719579E-2</v>
      </c>
      <c r="AG134" s="1025">
        <f>ASA!AG134</f>
        <v>36</v>
      </c>
      <c r="AH134" s="1034"/>
      <c r="AI134" s="1097">
        <v>1982</v>
      </c>
      <c r="AJ134" s="1095">
        <v>5.5237518546886549E-2</v>
      </c>
      <c r="AK134" s="1095">
        <v>0.16326003508041922</v>
      </c>
      <c r="AL134" s="1095">
        <v>0.25009799487142309</v>
      </c>
      <c r="AM134" s="1095">
        <v>0.46888958871916275</v>
      </c>
      <c r="AN134" s="1095">
        <v>6.2514862782108327E-2</v>
      </c>
      <c r="AO134" s="1095"/>
      <c r="AP134" s="1095"/>
      <c r="AQ134" s="46"/>
      <c r="AS134" s="28"/>
      <c r="AT134" s="28"/>
      <c r="AU134" s="28"/>
      <c r="BF134" s="1135">
        <v>126</v>
      </c>
      <c r="BG134" s="1102">
        <v>41172.962047516834</v>
      </c>
      <c r="BH134" s="1102">
        <v>44651.831584700791</v>
      </c>
      <c r="BI134" s="1102">
        <v>41067.062897307369</v>
      </c>
      <c r="BJ134" s="1102">
        <v>51494.465778866695</v>
      </c>
      <c r="BK134" s="1102">
        <v>62756.859475625912</v>
      </c>
      <c r="BL134" s="1102">
        <v>84870.6537805751</v>
      </c>
      <c r="BM134" s="1102">
        <v>75669.168356068767</v>
      </c>
      <c r="BN134" s="1102">
        <v>78164.668287545821</v>
      </c>
      <c r="BO134" s="1102">
        <v>101821.53362873303</v>
      </c>
      <c r="BP134" s="1102">
        <v>104496.64956906757</v>
      </c>
      <c r="BQ134" s="1102">
        <v>80666.717556544871</v>
      </c>
      <c r="BR134" s="1102">
        <v>58200.713479490121</v>
      </c>
      <c r="BS134" s="1102">
        <v>52283.713259719902</v>
      </c>
      <c r="BT134" s="1102">
        <v>27504.991830445866</v>
      </c>
      <c r="BU134" s="1102">
        <v>12507.158281998692</v>
      </c>
      <c r="BV134" s="1102">
        <v>13764.696568201098</v>
      </c>
      <c r="BW134" s="1102">
        <v>13029.369011579061</v>
      </c>
      <c r="BX134" s="1102">
        <v>17961.633574848212</v>
      </c>
      <c r="BY134" s="1102">
        <v>14259.448995023125</v>
      </c>
      <c r="BZ134" s="1102">
        <v>15336.034678430562</v>
      </c>
      <c r="CA134" s="1102">
        <v>10553.731893556729</v>
      </c>
      <c r="CB134" s="1102">
        <v>6300.2712053657597</v>
      </c>
      <c r="CC134" s="1102">
        <v>10451.847558895508</v>
      </c>
      <c r="CD134" s="1102">
        <v>10185.985520400247</v>
      </c>
      <c r="CE134" s="1102">
        <v>16507.530216614712</v>
      </c>
      <c r="CF134" s="1102">
        <v>13052.899190087439</v>
      </c>
      <c r="CG134" s="1102">
        <v>13109.106236878846</v>
      </c>
      <c r="CH134" s="1102">
        <v>15460.829790059781</v>
      </c>
      <c r="CI134" s="1102">
        <v>18695.947411354209</v>
      </c>
      <c r="CJ134" s="1102">
        <v>17010.115591614631</v>
      </c>
      <c r="CK134" s="1102">
        <v>20153.930350815361</v>
      </c>
      <c r="CL134" s="1102">
        <v>14777.997649531646</v>
      </c>
      <c r="CM134" s="1102">
        <v>18834.417773707839</v>
      </c>
      <c r="CN134" s="1102">
        <v>15877.009827496888</v>
      </c>
      <c r="CO134" s="1102">
        <v>15997.402221686203</v>
      </c>
      <c r="CP134" s="1102">
        <v>16638.850219084823</v>
      </c>
      <c r="CQ134" s="1106">
        <f t="shared" si="44"/>
        <v>18341.192781893176</v>
      </c>
      <c r="CR134" s="23" t="s">
        <v>541</v>
      </c>
      <c r="CS134"/>
      <c r="DQ134"/>
      <c r="DR134"/>
    </row>
    <row r="135" spans="1:122" s="23" customFormat="1" ht="13">
      <c r="A135" s="797">
        <v>1983</v>
      </c>
      <c r="B135" s="1052">
        <f t="shared" ref="B135:B166" si="104">AJ211/$AG135</f>
        <v>0.22222222222222221</v>
      </c>
      <c r="C135" s="1052">
        <f t="shared" ref="C135:C166" si="105">AK211/$AG135</f>
        <v>0.12962962962962962</v>
      </c>
      <c r="D135" s="1052">
        <f t="shared" ref="D135:D166" si="106">AL211/$AG135</f>
        <v>9.2592592592592587E-2</v>
      </c>
      <c r="E135" s="1052">
        <f t="shared" ref="E135:E166" si="107">AM211/$AG135</f>
        <v>0.16666666666666666</v>
      </c>
      <c r="F135" s="1052">
        <f t="shared" ref="F135:F166" si="108">AN211/$AG135</f>
        <v>0.35185185185185186</v>
      </c>
      <c r="G135" s="1052">
        <f t="shared" ref="G135:G166" si="109">AO211/$AG135</f>
        <v>3.7037037037037035E-2</v>
      </c>
      <c r="H135" s="1052">
        <f t="shared" ref="H135:H166" si="110">AP211/$AG135</f>
        <v>0</v>
      </c>
      <c r="I135" s="1053">
        <v>0.50314999999999999</v>
      </c>
      <c r="J135" s="45"/>
      <c r="K135" s="790">
        <v>1983</v>
      </c>
      <c r="L135" s="184">
        <f t="shared" si="101"/>
        <v>0.23325733929741715</v>
      </c>
      <c r="M135" s="156">
        <f t="shared" si="101"/>
        <v>0.16834503535472861</v>
      </c>
      <c r="N135" s="156">
        <f t="shared" si="101"/>
        <v>0.12930747644104637</v>
      </c>
      <c r="O135" s="156">
        <f t="shared" si="101"/>
        <v>0.10755929441905662</v>
      </c>
      <c r="P135" s="156">
        <f t="shared" si="101"/>
        <v>0.33467759669434033</v>
      </c>
      <c r="Q135" s="156">
        <f t="shared" si="101"/>
        <v>2.6853257793410974E-2</v>
      </c>
      <c r="R135" s="158"/>
      <c r="S135" s="164"/>
      <c r="T135" s="164"/>
      <c r="U135" s="45"/>
      <c r="V135" s="790">
        <v>1983</v>
      </c>
      <c r="W135" s="745">
        <f t="shared" si="102"/>
        <v>-1.1035117075194945E-2</v>
      </c>
      <c r="X135" s="746">
        <f t="shared" si="102"/>
        <v>-3.8715405725098989E-2</v>
      </c>
      <c r="Y135" s="746">
        <f t="shared" si="102"/>
        <v>-3.6714883848453783E-2</v>
      </c>
      <c r="Z135" s="746">
        <f t="shared" si="102"/>
        <v>5.9107372247610035E-2</v>
      </c>
      <c r="AA135" s="746">
        <f t="shared" si="102"/>
        <v>1.7174255157511531E-2</v>
      </c>
      <c r="AB135" s="746">
        <f>SUM(G135:$H135)-Q135</f>
        <v>1.0183779243626061E-2</v>
      </c>
      <c r="AC135" s="4"/>
      <c r="AD135" s="551">
        <v>814</v>
      </c>
      <c r="AE135" s="1023">
        <f t="shared" si="99"/>
        <v>6.8609849992435001E-3</v>
      </c>
      <c r="AF135" s="1024">
        <f t="shared" si="103"/>
        <v>3.3815639870833684E-2</v>
      </c>
      <c r="AG135" s="1025">
        <f>ASA!AG135</f>
        <v>54</v>
      </c>
      <c r="AH135" s="1034"/>
      <c r="AI135" s="1097">
        <v>1983</v>
      </c>
      <c r="AJ135" s="1095">
        <v>0.20108336689461251</v>
      </c>
      <c r="AK135" s="1095">
        <v>0.15878907068833156</v>
      </c>
      <c r="AL135" s="1095">
        <v>0.12460864555507571</v>
      </c>
      <c r="AM135" s="1095">
        <v>0.16753290271839361</v>
      </c>
      <c r="AN135" s="1095">
        <v>0.31002691420877998</v>
      </c>
      <c r="AO135" s="1095">
        <v>3.7959099934806728E-2</v>
      </c>
      <c r="AP135" s="1095"/>
      <c r="AQ135" s="46"/>
      <c r="AS135" s="28"/>
      <c r="AT135" s="28"/>
      <c r="AU135" s="28"/>
      <c r="BF135" s="1135">
        <v>127</v>
      </c>
      <c r="BG135" s="1102">
        <v>51236.7962633157</v>
      </c>
      <c r="BH135" s="1102">
        <v>57574.902882397248</v>
      </c>
      <c r="BI135" s="1102">
        <v>54651.217410925754</v>
      </c>
      <c r="BJ135" s="1102">
        <v>58527.698497552301</v>
      </c>
      <c r="BK135" s="1102">
        <v>75299.12070445859</v>
      </c>
      <c r="BL135" s="1102">
        <v>101750.67204190975</v>
      </c>
      <c r="BM135" s="1102">
        <v>91568.550764283791</v>
      </c>
      <c r="BN135" s="1102">
        <v>95449.834527890314</v>
      </c>
      <c r="BO135" s="1102">
        <v>127524.03779910938</v>
      </c>
      <c r="BP135" s="1102">
        <v>117580.32485217971</v>
      </c>
      <c r="BQ135" s="1102">
        <v>92346.375085816355</v>
      </c>
      <c r="BR135" s="1102">
        <v>76054.725632532529</v>
      </c>
      <c r="BS135" s="1102">
        <v>99433.263970869943</v>
      </c>
      <c r="BT135" s="1102">
        <v>32300.617919563836</v>
      </c>
      <c r="BU135" s="1102">
        <v>14159.435380542989</v>
      </c>
      <c r="BV135" s="1102">
        <v>17443.95982049096</v>
      </c>
      <c r="BW135" s="1102">
        <v>26929.491120693659</v>
      </c>
      <c r="BX135" s="1102">
        <v>27023.972962568889</v>
      </c>
      <c r="BY135" s="1102">
        <v>23668.180107776076</v>
      </c>
      <c r="BZ135" s="1102">
        <v>19961.33075326887</v>
      </c>
      <c r="CA135" s="1102">
        <v>13138.466057690488</v>
      </c>
      <c r="CB135" s="1102">
        <v>8549.3978584899105</v>
      </c>
      <c r="CC135" s="1102">
        <v>10378.613284376705</v>
      </c>
      <c r="CD135" s="1102">
        <v>15860.149970245191</v>
      </c>
      <c r="CE135" s="1102">
        <v>24954.979617968453</v>
      </c>
      <c r="CF135" s="1102">
        <v>18085.479415911563</v>
      </c>
      <c r="CG135" s="1102">
        <v>14789.272863149823</v>
      </c>
      <c r="CH135" s="1102">
        <v>16959.330015276213</v>
      </c>
      <c r="CI135" s="1102">
        <v>23477.059847342003</v>
      </c>
      <c r="CJ135" s="1102">
        <v>26560.679779840895</v>
      </c>
      <c r="CK135" s="1102">
        <v>28267.651918710326</v>
      </c>
      <c r="CL135" s="1102">
        <v>23237.700065703939</v>
      </c>
      <c r="CM135" s="1102">
        <v>25253.918184106147</v>
      </c>
      <c r="CN135" s="1102">
        <v>20854.839725800339</v>
      </c>
      <c r="CO135" s="1102">
        <v>23055.15121224806</v>
      </c>
      <c r="CP135" s="1102">
        <v>22407.169581922117</v>
      </c>
      <c r="CQ135" s="1106">
        <f t="shared" si="44"/>
        <v>24699.676455240718</v>
      </c>
      <c r="CR135" s="23" t="s">
        <v>541</v>
      </c>
      <c r="CS135"/>
      <c r="DQ135"/>
    </row>
    <row r="136" spans="1:122" s="23" customFormat="1" ht="13">
      <c r="A136" s="797">
        <v>1984</v>
      </c>
      <c r="B136" s="1052">
        <f t="shared" si="104"/>
        <v>0.16666666666666666</v>
      </c>
      <c r="C136" s="1052">
        <f t="shared" si="105"/>
        <v>0.5</v>
      </c>
      <c r="D136" s="1052">
        <f t="shared" si="106"/>
        <v>4.1666666666666664E-2</v>
      </c>
      <c r="E136" s="1052">
        <f t="shared" si="107"/>
        <v>4.1666666666666664E-2</v>
      </c>
      <c r="F136" s="1052">
        <f t="shared" si="108"/>
        <v>8.3333333333333329E-2</v>
      </c>
      <c r="G136" s="1052">
        <f t="shared" si="109"/>
        <v>0.16666666666666666</v>
      </c>
      <c r="H136" s="1052">
        <f t="shared" si="110"/>
        <v>0</v>
      </c>
      <c r="I136" s="1053">
        <v>0.51500000000000001</v>
      </c>
      <c r="J136" s="45"/>
      <c r="K136" s="790">
        <v>1984</v>
      </c>
      <c r="L136" s="184">
        <f t="shared" si="101"/>
        <v>0.13410328497358129</v>
      </c>
      <c r="M136" s="156">
        <f t="shared" si="101"/>
        <v>0.49162208812306346</v>
      </c>
      <c r="N136" s="156">
        <f t="shared" si="101"/>
        <v>8.1368491108404772E-2</v>
      </c>
      <c r="O136" s="156">
        <f t="shared" si="101"/>
        <v>6.3289361378176631E-2</v>
      </c>
      <c r="P136" s="156">
        <f t="shared" si="101"/>
        <v>5.2581484511393599E-2</v>
      </c>
      <c r="Q136" s="156">
        <f t="shared" si="101"/>
        <v>0.16394578296453582</v>
      </c>
      <c r="R136" s="158">
        <f t="shared" si="101"/>
        <v>1.3089506940844396E-2</v>
      </c>
      <c r="S136" s="164"/>
      <c r="T136" s="164"/>
      <c r="U136" s="45"/>
      <c r="V136" s="790">
        <v>1984</v>
      </c>
      <c r="W136" s="745">
        <f t="shared" si="102"/>
        <v>3.2563381693085369E-2</v>
      </c>
      <c r="X136" s="746">
        <f t="shared" si="102"/>
        <v>8.377911876936539E-3</v>
      </c>
      <c r="Y136" s="746">
        <f t="shared" si="102"/>
        <v>-3.9701824441738108E-2</v>
      </c>
      <c r="Z136" s="746">
        <f t="shared" si="102"/>
        <v>-2.1622694711509967E-2</v>
      </c>
      <c r="AA136" s="746">
        <f t="shared" si="102"/>
        <v>3.075184882193973E-2</v>
      </c>
      <c r="AB136" s="746">
        <f t="shared" si="102"/>
        <v>2.720883702130833E-3</v>
      </c>
      <c r="AC136" s="747">
        <f t="shared" si="102"/>
        <v>-1.3089506940844396E-2</v>
      </c>
      <c r="AD136" s="551">
        <v>1337</v>
      </c>
      <c r="AE136" s="1023">
        <f t="shared" si="99"/>
        <v>4.2987536313394067E-3</v>
      </c>
      <c r="AF136" s="1024">
        <f t="shared" si="103"/>
        <v>2.4781195726193587E-2</v>
      </c>
      <c r="AG136" s="1025">
        <f>ASA!AG136</f>
        <v>24</v>
      </c>
      <c r="AH136" s="1034"/>
      <c r="AI136" s="1097">
        <v>1984</v>
      </c>
      <c r="AJ136" s="1095">
        <v>0.12851577676161693</v>
      </c>
      <c r="AK136" s="1095">
        <v>0.4300661994351645</v>
      </c>
      <c r="AL136" s="1095">
        <v>9.4423899399406069E-2</v>
      </c>
      <c r="AM136" s="1095">
        <v>6.7604611914514209E-2</v>
      </c>
      <c r="AN136" s="1095">
        <v>9.0881135606533173E-2</v>
      </c>
      <c r="AO136" s="1095">
        <v>0.16797747993455328</v>
      </c>
      <c r="AP136" s="1095">
        <v>2.0530896948211943E-2</v>
      </c>
      <c r="AQ136" s="46"/>
      <c r="AS136" s="28"/>
      <c r="AT136" s="28"/>
      <c r="AU136" s="28"/>
      <c r="BF136" s="1135">
        <v>128</v>
      </c>
      <c r="BG136" s="1102">
        <v>61832.691826749651</v>
      </c>
      <c r="BH136" s="1102">
        <v>66756.992301500009</v>
      </c>
      <c r="BI136" s="1102">
        <v>59284.855083384733</v>
      </c>
      <c r="BJ136" s="1102">
        <v>57285.72058060806</v>
      </c>
      <c r="BK136" s="1102">
        <v>67788.136424241602</v>
      </c>
      <c r="BL136" s="1102">
        <v>99199.167176013245</v>
      </c>
      <c r="BM136" s="1102">
        <v>93029.929621825053</v>
      </c>
      <c r="BN136" s="1102">
        <v>92784.276053510184</v>
      </c>
      <c r="BO136" s="1102">
        <v>140189.30499212325</v>
      </c>
      <c r="BP136" s="1102">
        <v>129399.70706330714</v>
      </c>
      <c r="BQ136" s="1102">
        <v>100417.13992639665</v>
      </c>
      <c r="BR136" s="1102">
        <v>71840.942999104052</v>
      </c>
      <c r="BS136" s="1102">
        <v>70298.045704028584</v>
      </c>
      <c r="BT136" s="1102">
        <v>31578.862213320157</v>
      </c>
      <c r="BU136" s="1102">
        <v>14419.306069637496</v>
      </c>
      <c r="BV136" s="1102">
        <v>10596.828577077207</v>
      </c>
      <c r="BW136" s="1102">
        <v>16053.523709952573</v>
      </c>
      <c r="BX136" s="1102">
        <v>22976.286046989622</v>
      </c>
      <c r="BY136" s="1102">
        <v>24786.757397623358</v>
      </c>
      <c r="BZ136" s="1102">
        <v>21226.99039371356</v>
      </c>
      <c r="CA136" s="1102">
        <v>13467.125581495102</v>
      </c>
      <c r="CB136" s="1102">
        <v>8609.2719314828682</v>
      </c>
      <c r="CC136" s="1102">
        <v>8421.4031187439159</v>
      </c>
      <c r="CD136" s="1102">
        <v>11697.371171888895</v>
      </c>
      <c r="CE136" s="1102">
        <v>19048.998229881057</v>
      </c>
      <c r="CF136" s="1102">
        <v>12410.846207081833</v>
      </c>
      <c r="CG136" s="1102">
        <v>9713.3483732747627</v>
      </c>
      <c r="CH136" s="1102">
        <v>11768.395794370357</v>
      </c>
      <c r="CI136" s="1102">
        <v>20126.80970717084</v>
      </c>
      <c r="CJ136" s="1102">
        <v>22963.483282952991</v>
      </c>
      <c r="CK136" s="1102">
        <v>22034.654848427228</v>
      </c>
      <c r="CL136" s="1102">
        <v>17936.10516553028</v>
      </c>
      <c r="CM136" s="1102">
        <v>23627.09577822866</v>
      </c>
      <c r="CN136" s="1102">
        <v>21412.023945316876</v>
      </c>
      <c r="CO136" s="1102">
        <v>19829.46956218344</v>
      </c>
      <c r="CP136" s="1102">
        <v>22964.278374219237</v>
      </c>
      <c r="CQ136" s="1106">
        <f t="shared" si="44"/>
        <v>25313.783777890276</v>
      </c>
      <c r="CR136" s="23" t="s">
        <v>541</v>
      </c>
      <c r="CS136"/>
      <c r="DQ136"/>
    </row>
    <row r="137" spans="1:122" s="23" customFormat="1" ht="22">
      <c r="A137" s="845">
        <v>1985</v>
      </c>
      <c r="B137" s="1052">
        <f t="shared" si="104"/>
        <v>8.1081081081081086E-2</v>
      </c>
      <c r="C137" s="1052">
        <f t="shared" si="105"/>
        <v>0.3783783783783784</v>
      </c>
      <c r="D137" s="1052">
        <f t="shared" si="106"/>
        <v>0.35135135135135137</v>
      </c>
      <c r="E137" s="1052">
        <f t="shared" si="107"/>
        <v>5.4054054054054057E-2</v>
      </c>
      <c r="F137" s="1052">
        <f t="shared" si="108"/>
        <v>0</v>
      </c>
      <c r="G137" s="1052">
        <f t="shared" si="109"/>
        <v>5.4054054054054057E-2</v>
      </c>
      <c r="H137" s="1052">
        <f t="shared" si="110"/>
        <v>8.1081081081081086E-2</v>
      </c>
      <c r="I137" s="1053">
        <v>0.51480000000000004</v>
      </c>
      <c r="J137" s="45"/>
      <c r="K137" s="789">
        <v>1985</v>
      </c>
      <c r="L137" s="184">
        <f t="shared" si="101"/>
        <v>3.8045481937538927E-2</v>
      </c>
      <c r="M137" s="156">
        <f t="shared" si="101"/>
        <v>0.39311569575443411</v>
      </c>
      <c r="N137" s="156">
        <f t="shared" si="101"/>
        <v>0.32682708518333131</v>
      </c>
      <c r="O137" s="156">
        <f t="shared" si="101"/>
        <v>5.1924874061845955E-2</v>
      </c>
      <c r="P137" s="156">
        <f t="shared" si="101"/>
        <v>4.1146893520580409E-2</v>
      </c>
      <c r="Q137" s="156">
        <f t="shared" si="101"/>
        <v>3.4524693256890657E-2</v>
      </c>
      <c r="R137" s="158">
        <f t="shared" si="101"/>
        <v>0.11441527628537865</v>
      </c>
      <c r="S137" s="164"/>
      <c r="T137" s="164"/>
      <c r="U137" s="45"/>
      <c r="V137" s="789">
        <v>1985</v>
      </c>
      <c r="W137" s="745">
        <f t="shared" si="102"/>
        <v>4.3035599143542158E-2</v>
      </c>
      <c r="X137" s="746">
        <f t="shared" si="102"/>
        <v>-1.4737317376055714E-2</v>
      </c>
      <c r="Y137" s="746">
        <f t="shared" si="102"/>
        <v>2.4524266168020059E-2</v>
      </c>
      <c r="Z137" s="746">
        <f t="shared" si="102"/>
        <v>2.1291799922081023E-3</v>
      </c>
      <c r="AA137" s="746">
        <f t="shared" si="102"/>
        <v>-4.1146893520580409E-2</v>
      </c>
      <c r="AB137" s="746">
        <f t="shared" si="102"/>
        <v>1.95293607971634E-2</v>
      </c>
      <c r="AC137" s="747">
        <f t="shared" si="102"/>
        <v>-3.3334195204297562E-2</v>
      </c>
      <c r="AD137" s="551">
        <v>1861</v>
      </c>
      <c r="AE137" s="1023">
        <f t="shared" si="99"/>
        <v>5.8608557050633323E-3</v>
      </c>
      <c r="AF137" s="1024">
        <f t="shared" si="103"/>
        <v>2.8935533530994952E-2</v>
      </c>
      <c r="AG137" s="1025">
        <f>ASA!AG137</f>
        <v>37</v>
      </c>
      <c r="AH137" s="1034"/>
      <c r="AI137" s="1097">
        <v>1985</v>
      </c>
      <c r="AJ137" s="1095">
        <v>4.0564116803805721E-2</v>
      </c>
      <c r="AK137" s="1095">
        <v>0.35234428593037775</v>
      </c>
      <c r="AL137" s="1095">
        <v>0.32155019897999704</v>
      </c>
      <c r="AM137" s="1095">
        <v>6.0218753411535701E-2</v>
      </c>
      <c r="AN137" s="1095">
        <v>4.3666570981533766E-2</v>
      </c>
      <c r="AO137" s="1095">
        <v>6.0112148333766574E-2</v>
      </c>
      <c r="AP137" s="1095">
        <v>0.12154392555898351</v>
      </c>
      <c r="AQ137" s="46"/>
      <c r="AS137" s="28"/>
      <c r="AT137" s="28"/>
      <c r="AU137" s="28"/>
      <c r="BF137" s="1135">
        <v>129</v>
      </c>
      <c r="BG137" s="1102">
        <v>50321.187247609298</v>
      </c>
      <c r="BH137" s="1102">
        <v>55519.5968508312</v>
      </c>
      <c r="BI137" s="1102">
        <v>50454.580027333643</v>
      </c>
      <c r="BJ137" s="1102">
        <v>58281.469618581454</v>
      </c>
      <c r="BK137" s="1102">
        <v>68415.588956276217</v>
      </c>
      <c r="BL137" s="1102">
        <v>83501.809702911967</v>
      </c>
      <c r="BM137" s="1102">
        <v>69686.59694410162</v>
      </c>
      <c r="BN137" s="1102">
        <v>74991.290380855673</v>
      </c>
      <c r="BO137" s="1102">
        <v>113920.18398054643</v>
      </c>
      <c r="BP137" s="1102">
        <v>105791.81484302564</v>
      </c>
      <c r="BQ137" s="1102">
        <v>86160.979416621849</v>
      </c>
      <c r="BR137" s="1102">
        <v>69659.213323923876</v>
      </c>
      <c r="BS137" s="1102">
        <v>96661.484441045308</v>
      </c>
      <c r="BT137" s="1102">
        <v>36316.767831175326</v>
      </c>
      <c r="BU137" s="1102">
        <v>15829.709976735274</v>
      </c>
      <c r="BV137" s="1102">
        <v>13882.851360142351</v>
      </c>
      <c r="BW137" s="1102">
        <v>24672.489725020692</v>
      </c>
      <c r="BX137" s="1102">
        <v>30183.958725552908</v>
      </c>
      <c r="BY137" s="1102">
        <v>25222.830677010425</v>
      </c>
      <c r="BZ137" s="1102">
        <v>21195.814906066178</v>
      </c>
      <c r="CA137" s="1102">
        <v>13708.3292992601</v>
      </c>
      <c r="CB137" s="1102">
        <v>8950.2236017758332</v>
      </c>
      <c r="CC137" s="1102">
        <v>10634.189290652143</v>
      </c>
      <c r="CD137" s="1102">
        <v>12144.661710248487</v>
      </c>
      <c r="CE137" s="1102">
        <v>20776.74455021735</v>
      </c>
      <c r="CF137" s="1102">
        <v>16739.886289445873</v>
      </c>
      <c r="CG137" s="1102">
        <v>14727.883721930426</v>
      </c>
      <c r="CH137" s="1102">
        <v>17853.509555872955</v>
      </c>
      <c r="CI137" s="1102">
        <v>22996.343278336753</v>
      </c>
      <c r="CJ137" s="1102">
        <v>27818.270384217361</v>
      </c>
      <c r="CK137" s="1102">
        <v>28969.690800429213</v>
      </c>
      <c r="CL137" s="1102">
        <v>23649.513316948345</v>
      </c>
      <c r="CM137" s="1102">
        <v>23745.949640206993</v>
      </c>
      <c r="CN137" s="1102">
        <v>18230.94871529167</v>
      </c>
      <c r="CO137" s="1102">
        <v>21630.678973795519</v>
      </c>
      <c r="CP137" s="1102">
        <v>20698.855475238641</v>
      </c>
      <c r="CQ137" s="1106">
        <f t="shared" si="44"/>
        <v>22816.582494410977</v>
      </c>
      <c r="CR137" s="23" t="s">
        <v>541</v>
      </c>
      <c r="CS137"/>
      <c r="DA137" s="1259" t="s">
        <v>524</v>
      </c>
      <c r="DB137" s="1258" t="s">
        <v>523</v>
      </c>
      <c r="DC137" s="1260" t="s">
        <v>377</v>
      </c>
      <c r="DD137" s="1261" t="s">
        <v>525</v>
      </c>
      <c r="DE137" s="1260" t="s">
        <v>533</v>
      </c>
      <c r="DQ137"/>
    </row>
    <row r="138" spans="1:122" s="23" customFormat="1" ht="13">
      <c r="A138" s="845">
        <v>1986</v>
      </c>
      <c r="B138" s="1052">
        <f t="shared" si="104"/>
        <v>4.4776119402985072E-2</v>
      </c>
      <c r="C138" s="1052">
        <f t="shared" si="105"/>
        <v>0.11940298507462686</v>
      </c>
      <c r="D138" s="1052">
        <f t="shared" si="106"/>
        <v>0.35820895522388058</v>
      </c>
      <c r="E138" s="1052">
        <f t="shared" si="107"/>
        <v>0.29850746268656714</v>
      </c>
      <c r="F138" s="1052">
        <f t="shared" si="108"/>
        <v>7.4626865671641784E-2</v>
      </c>
      <c r="G138" s="1052">
        <f t="shared" si="109"/>
        <v>1.4925373134328358E-2</v>
      </c>
      <c r="H138" s="1052">
        <f t="shared" si="110"/>
        <v>0.1044776119402985</v>
      </c>
      <c r="I138" s="1053">
        <v>0.49966666666666659</v>
      </c>
      <c r="J138" s="45"/>
      <c r="K138" s="789">
        <v>1986</v>
      </c>
      <c r="L138" s="184">
        <f t="shared" si="101"/>
        <v>1.5809963145315374E-2</v>
      </c>
      <c r="M138" s="156">
        <f t="shared" si="101"/>
        <v>0.15067135976877669</v>
      </c>
      <c r="N138" s="156">
        <f t="shared" si="101"/>
        <v>0.36118024020996048</v>
      </c>
      <c r="O138" s="156">
        <f t="shared" si="101"/>
        <v>0.30028219174241011</v>
      </c>
      <c r="P138" s="156">
        <f t="shared" si="101"/>
        <v>4.6044636920373597E-2</v>
      </c>
      <c r="Q138" s="156">
        <f t="shared" si="101"/>
        <v>3.7241940794336119E-2</v>
      </c>
      <c r="R138" s="158">
        <f t="shared" si="101"/>
        <v>8.8769667418827802E-2</v>
      </c>
      <c r="S138" s="164"/>
      <c r="T138" s="164"/>
      <c r="U138" s="45"/>
      <c r="V138" s="789">
        <v>1986</v>
      </c>
      <c r="W138" s="745">
        <f t="shared" si="102"/>
        <v>2.8966156257669698E-2</v>
      </c>
      <c r="X138" s="746">
        <f t="shared" si="102"/>
        <v>-3.1268374694149823E-2</v>
      </c>
      <c r="Y138" s="746">
        <f t="shared" si="102"/>
        <v>-2.9712849860799029E-3</v>
      </c>
      <c r="Z138" s="746">
        <f t="shared" si="102"/>
        <v>-1.7747290558429718E-3</v>
      </c>
      <c r="AA138" s="746">
        <f t="shared" si="102"/>
        <v>2.8582228751268188E-2</v>
      </c>
      <c r="AB138" s="746">
        <f t="shared" si="102"/>
        <v>-2.2316567660007759E-2</v>
      </c>
      <c r="AC138" s="747">
        <f t="shared" si="102"/>
        <v>1.5707944521470701E-2</v>
      </c>
      <c r="AD138" s="551">
        <v>5645</v>
      </c>
      <c r="AE138" s="1023">
        <f t="shared" si="99"/>
        <v>3.3904401756507706E-3</v>
      </c>
      <c r="AF138" s="1024">
        <f t="shared" si="103"/>
        <v>2.200792122217677E-2</v>
      </c>
      <c r="AG138" s="1025">
        <f>ASA!AG138</f>
        <v>67</v>
      </c>
      <c r="AH138" s="1034"/>
      <c r="AI138" s="1097">
        <v>1986</v>
      </c>
      <c r="AJ138" s="1095">
        <v>4.4403074175893627E-2</v>
      </c>
      <c r="AK138" s="1095">
        <v>0.13801984850628116</v>
      </c>
      <c r="AL138" s="1095">
        <v>0.33615200746990082</v>
      </c>
      <c r="AM138" s="1095">
        <v>0.27340259705348857</v>
      </c>
      <c r="AN138" s="1095">
        <v>4.9211258880844759E-2</v>
      </c>
      <c r="AO138" s="1095">
        <v>3.6379133111272936E-2</v>
      </c>
      <c r="AP138" s="1095">
        <v>0.12243208080231796</v>
      </c>
      <c r="AQ138" s="46"/>
      <c r="AS138" s="28"/>
      <c r="AT138" s="28"/>
      <c r="AU138" s="28"/>
      <c r="BF138" s="1135">
        <v>130</v>
      </c>
      <c r="BG138" s="1102">
        <v>49790.872349850528</v>
      </c>
      <c r="BH138" s="1102">
        <v>54705.868196382675</v>
      </c>
      <c r="BI138" s="1102">
        <v>52071.285234077324</v>
      </c>
      <c r="BJ138" s="1102">
        <v>57317.90782900052</v>
      </c>
      <c r="BK138" s="1102">
        <v>72845.814769540084</v>
      </c>
      <c r="BL138" s="1102">
        <v>104735.28525256</v>
      </c>
      <c r="BM138" s="1102">
        <v>100138.18762695033</v>
      </c>
      <c r="BN138" s="1102">
        <v>101149.43465901082</v>
      </c>
      <c r="BO138" s="1102">
        <v>115310.40459840672</v>
      </c>
      <c r="BP138" s="1102">
        <v>116692.79444690319</v>
      </c>
      <c r="BQ138" s="1102">
        <v>91964.89062376853</v>
      </c>
      <c r="BR138" s="1102">
        <v>69086.661958847908</v>
      </c>
      <c r="BS138" s="1102">
        <v>65405.1305593383</v>
      </c>
      <c r="BT138" s="1102">
        <v>25706.728195865842</v>
      </c>
      <c r="BU138" s="1102">
        <v>12334.256475900678</v>
      </c>
      <c r="BV138" s="1102">
        <v>10998.053781020488</v>
      </c>
      <c r="BW138" s="1102">
        <v>21533.943988239756</v>
      </c>
      <c r="BX138" s="1102">
        <v>25419.597267759011</v>
      </c>
      <c r="BY138" s="1102">
        <v>23188.503659199345</v>
      </c>
      <c r="BZ138" s="1102">
        <v>19620.634735424359</v>
      </c>
      <c r="CA138" s="1102">
        <v>11637.33836435511</v>
      </c>
      <c r="CB138" s="1102">
        <v>7922.8820212509636</v>
      </c>
      <c r="CC138" s="1102">
        <v>8719.2364926145274</v>
      </c>
      <c r="CD138" s="1102">
        <v>10293.68905982996</v>
      </c>
      <c r="CE138" s="1102">
        <v>23852.352114509791</v>
      </c>
      <c r="CF138" s="1102">
        <v>16170.896887403243</v>
      </c>
      <c r="CG138" s="1102">
        <v>12116.428830786543</v>
      </c>
      <c r="CH138" s="1102">
        <v>12364.297090461021</v>
      </c>
      <c r="CI138" s="1102">
        <v>18779.779339824679</v>
      </c>
      <c r="CJ138" s="1102">
        <v>26147.424989168216</v>
      </c>
      <c r="CK138" s="1102">
        <v>22191.095034114336</v>
      </c>
      <c r="CL138" s="1102">
        <v>17796.955765176277</v>
      </c>
      <c r="CM138" s="1102">
        <v>20934.271598433334</v>
      </c>
      <c r="CN138" s="1102">
        <v>21357.123968299922</v>
      </c>
      <c r="CO138" s="1102">
        <v>22157.314586364009</v>
      </c>
      <c r="CP138" s="1102">
        <v>21670.852876499917</v>
      </c>
      <c r="CQ138" s="1106">
        <f t="shared" ref="CQ138:CQ201" si="111">CP138*1.10231131</f>
        <v>23888.02622311189</v>
      </c>
      <c r="CR138" s="23" t="s">
        <v>541</v>
      </c>
      <c r="CS138"/>
      <c r="DA138" s="1262" t="s">
        <v>518</v>
      </c>
      <c r="DB138" s="901">
        <v>1</v>
      </c>
      <c r="DC138" s="1140">
        <f>DB138</f>
        <v>1</v>
      </c>
      <c r="DD138" s="1141">
        <f t="shared" ref="DD138:DD162" si="112">DC138/$DC$162</f>
        <v>1E-3</v>
      </c>
      <c r="DE138" s="1142">
        <f t="shared" ref="DE138:DE162" si="113">DB138/$DC$162</f>
        <v>1E-3</v>
      </c>
      <c r="DQ138"/>
    </row>
    <row r="139" spans="1:122" s="23" customFormat="1" ht="13">
      <c r="A139" s="845">
        <v>1987</v>
      </c>
      <c r="B139" s="1052">
        <f t="shared" si="104"/>
        <v>0.42222222222222222</v>
      </c>
      <c r="C139" s="1052">
        <f t="shared" si="105"/>
        <v>8.8888888888888892E-2</v>
      </c>
      <c r="D139" s="1052">
        <f t="shared" si="106"/>
        <v>8.8888888888888892E-2</v>
      </c>
      <c r="E139" s="1052">
        <f t="shared" si="107"/>
        <v>0.12222222222222222</v>
      </c>
      <c r="F139" s="1052">
        <f t="shared" si="108"/>
        <v>0.16666666666666666</v>
      </c>
      <c r="G139" s="1052">
        <f t="shared" si="109"/>
        <v>3.3333333333333333E-2</v>
      </c>
      <c r="H139" s="1052">
        <f t="shared" si="110"/>
        <v>7.7777777777777779E-2</v>
      </c>
      <c r="I139" s="1053">
        <v>0.45019999999999993</v>
      </c>
      <c r="J139" s="45"/>
      <c r="K139" s="789">
        <v>1987</v>
      </c>
      <c r="L139" s="184">
        <f t="shared" si="101"/>
        <v>0.27832160415249818</v>
      </c>
      <c r="M139" s="156">
        <f t="shared" si="101"/>
        <v>4.7980563811200382E-2</v>
      </c>
      <c r="N139" s="156">
        <f t="shared" si="101"/>
        <v>0.10576078613507421</v>
      </c>
      <c r="O139" s="156">
        <f t="shared" si="101"/>
        <v>0.2589549678228496</v>
      </c>
      <c r="P139" s="156">
        <f t="shared" si="101"/>
        <v>0.21571101903441017</v>
      </c>
      <c r="Q139" s="156">
        <f t="shared" si="101"/>
        <v>3.2086272541530965E-2</v>
      </c>
      <c r="R139" s="158">
        <f t="shared" si="101"/>
        <v>6.1184786502436514E-2</v>
      </c>
      <c r="S139" s="164"/>
      <c r="T139" s="164"/>
      <c r="U139" s="45"/>
      <c r="V139" s="789">
        <v>1987</v>
      </c>
      <c r="W139" s="745">
        <f t="shared" si="102"/>
        <v>0.14390061806972404</v>
      </c>
      <c r="X139" s="746">
        <f t="shared" si="102"/>
        <v>4.0908325077688511E-2</v>
      </c>
      <c r="Y139" s="746">
        <f t="shared" si="102"/>
        <v>-1.6871897246185319E-2</v>
      </c>
      <c r="Z139" s="746">
        <f t="shared" si="102"/>
        <v>-0.13673274560062737</v>
      </c>
      <c r="AA139" s="746">
        <f t="shared" si="102"/>
        <v>-4.9044352367743516E-2</v>
      </c>
      <c r="AB139" s="746">
        <f t="shared" si="102"/>
        <v>1.247060791802368E-3</v>
      </c>
      <c r="AC139" s="747">
        <f t="shared" si="102"/>
        <v>1.6592991275341265E-2</v>
      </c>
      <c r="AD139" s="551">
        <v>3656</v>
      </c>
      <c r="AE139" s="1023">
        <f t="shared" si="99"/>
        <v>4.4043614596935537E-2</v>
      </c>
      <c r="AF139" s="1024">
        <f t="shared" si="103"/>
        <v>7.9321781008871467E-2</v>
      </c>
      <c r="AG139" s="1025">
        <f>ASA!AG139</f>
        <v>90</v>
      </c>
      <c r="AH139" s="1034"/>
      <c r="AI139" s="1097">
        <v>1987</v>
      </c>
      <c r="AJ139" s="1095">
        <v>0.35664732389809861</v>
      </c>
      <c r="AK139" s="1095">
        <v>0.10712215490076946</v>
      </c>
      <c r="AL139" s="1095">
        <v>8.8651666060099193E-2</v>
      </c>
      <c r="AM139" s="1095">
        <v>0.19365371097851844</v>
      </c>
      <c r="AN139" s="1095">
        <v>0.15694029339420767</v>
      </c>
      <c r="AO139" s="1095">
        <v>2.7382350207478603E-2</v>
      </c>
      <c r="AP139" s="1095">
        <v>6.9602500560828007E-2</v>
      </c>
      <c r="AQ139" s="46"/>
      <c r="AS139" s="28"/>
      <c r="AT139" s="28"/>
      <c r="AU139" s="28"/>
      <c r="BF139" s="1135">
        <v>131</v>
      </c>
      <c r="BG139" s="1102">
        <v>70576.38168783189</v>
      </c>
      <c r="BH139" s="1102">
        <v>65425.453680898645</v>
      </c>
      <c r="BI139" s="1102">
        <v>58334.012015722452</v>
      </c>
      <c r="BJ139" s="1102">
        <v>68830.321692764483</v>
      </c>
      <c r="BK139" s="1102">
        <v>78786.104158808492</v>
      </c>
      <c r="BL139" s="1102">
        <v>99078.587013156764</v>
      </c>
      <c r="BM139" s="1102">
        <v>86627.961419972853</v>
      </c>
      <c r="BN139" s="1102">
        <v>98873.348020776073</v>
      </c>
      <c r="BO139" s="1102">
        <v>123301.72054600205</v>
      </c>
      <c r="BP139" s="1102">
        <v>113801.44599572399</v>
      </c>
      <c r="BQ139" s="1102">
        <v>91404.661908968556</v>
      </c>
      <c r="BR139" s="1102">
        <v>80815.777483134792</v>
      </c>
      <c r="BS139" s="1102">
        <v>79304.044962316504</v>
      </c>
      <c r="BT139" s="1102">
        <v>44794.289361845687</v>
      </c>
      <c r="BU139" s="1102">
        <v>19083.246302112755</v>
      </c>
      <c r="BV139" s="1102">
        <v>17561.998217954962</v>
      </c>
      <c r="BW139" s="1102">
        <v>20081.257815706656</v>
      </c>
      <c r="BX139" s="1102">
        <v>30154.426570068365</v>
      </c>
      <c r="BY139" s="1102">
        <v>23989.496323505191</v>
      </c>
      <c r="BZ139" s="1102">
        <v>19817.271049200786</v>
      </c>
      <c r="CA139" s="1102">
        <v>13597.5550544695</v>
      </c>
      <c r="CB139" s="1102">
        <v>8573.1979779804369</v>
      </c>
      <c r="CC139" s="1102">
        <v>11656.297214323018</v>
      </c>
      <c r="CD139" s="1102">
        <v>12453.839252802638</v>
      </c>
      <c r="CE139" s="1102">
        <v>18480.676338218414</v>
      </c>
      <c r="CF139" s="1102">
        <v>15496.708641906716</v>
      </c>
      <c r="CG139" s="1102">
        <v>13376.595050668668</v>
      </c>
      <c r="CH139" s="1102">
        <v>17485.741131701332</v>
      </c>
      <c r="CI139" s="1102">
        <v>20569.353455431527</v>
      </c>
      <c r="CJ139" s="1102">
        <v>22591.830451784146</v>
      </c>
      <c r="CK139" s="1102">
        <v>24584.021144719674</v>
      </c>
      <c r="CL139" s="1102">
        <v>19397.885750210175</v>
      </c>
      <c r="CM139" s="1102">
        <v>23790.40777597022</v>
      </c>
      <c r="CN139" s="1102">
        <v>21959.990656510505</v>
      </c>
      <c r="CO139" s="1102">
        <v>23297.696687485513</v>
      </c>
      <c r="CP139" s="1102">
        <v>22006.25783151322</v>
      </c>
      <c r="CQ139" s="1106">
        <f t="shared" si="111"/>
        <v>24257.746898453093</v>
      </c>
      <c r="CR139" s="23" t="s">
        <v>541</v>
      </c>
      <c r="CS139"/>
      <c r="DA139" s="1262" t="s">
        <v>497</v>
      </c>
      <c r="DB139" s="901">
        <v>7</v>
      </c>
      <c r="DC139" s="1140">
        <f>DC138+DB139</f>
        <v>8</v>
      </c>
      <c r="DD139" s="1141">
        <f t="shared" si="112"/>
        <v>8.0000000000000002E-3</v>
      </c>
      <c r="DE139" s="1142">
        <f t="shared" si="113"/>
        <v>7.0000000000000001E-3</v>
      </c>
      <c r="DQ139"/>
    </row>
    <row r="140" spans="1:122" s="23" customFormat="1" ht="13">
      <c r="A140" s="845">
        <v>1988</v>
      </c>
      <c r="B140" s="1052">
        <f t="shared" si="104"/>
        <v>0</v>
      </c>
      <c r="C140" s="1052">
        <f t="shared" si="105"/>
        <v>0.6428571428571429</v>
      </c>
      <c r="D140" s="1052">
        <f t="shared" si="106"/>
        <v>0.10714285714285714</v>
      </c>
      <c r="E140" s="1052">
        <f t="shared" si="107"/>
        <v>3.5714285714285712E-2</v>
      </c>
      <c r="F140" s="1052">
        <f t="shared" si="108"/>
        <v>3.5714285714285712E-2</v>
      </c>
      <c r="G140" s="1052">
        <f t="shared" si="109"/>
        <v>0.10714285714285714</v>
      </c>
      <c r="H140" s="1052">
        <f t="shared" si="110"/>
        <v>7.1428571428571425E-2</v>
      </c>
      <c r="I140" s="1053">
        <v>0.52737230328188578</v>
      </c>
      <c r="J140" s="45"/>
      <c r="K140" s="789">
        <v>1988</v>
      </c>
      <c r="L140" s="184">
        <f t="shared" si="101"/>
        <v>7.4569205419945607E-4</v>
      </c>
      <c r="M140" s="156">
        <f t="shared" si="101"/>
        <v>0.63573760042776095</v>
      </c>
      <c r="N140" s="156">
        <f t="shared" si="101"/>
        <v>2.3280496501787765E-2</v>
      </c>
      <c r="O140" s="156">
        <f t="shared" si="101"/>
        <v>5.4779989945099174E-2</v>
      </c>
      <c r="P140" s="156">
        <f t="shared" si="101"/>
        <v>0.13705728325772354</v>
      </c>
      <c r="Q140" s="156">
        <f t="shared" si="101"/>
        <v>0.11417372774954075</v>
      </c>
      <c r="R140" s="158">
        <f t="shared" si="101"/>
        <v>3.4225210063888359E-2</v>
      </c>
      <c r="S140" s="164"/>
      <c r="T140" s="164"/>
      <c r="U140" s="45"/>
      <c r="V140" s="789">
        <v>1988</v>
      </c>
      <c r="W140" s="745">
        <f t="shared" si="102"/>
        <v>-7.4569205419945607E-4</v>
      </c>
      <c r="X140" s="746">
        <f t="shared" si="102"/>
        <v>7.1195424293819531E-3</v>
      </c>
      <c r="Y140" s="746">
        <f t="shared" si="102"/>
        <v>8.3862360641069375E-2</v>
      </c>
      <c r="Z140" s="746">
        <f t="shared" si="102"/>
        <v>-1.9065704230813461E-2</v>
      </c>
      <c r="AA140" s="746">
        <f t="shared" si="102"/>
        <v>-0.10134299754343783</v>
      </c>
      <c r="AB140" s="746">
        <f t="shared" si="102"/>
        <v>-7.0308706066836146E-3</v>
      </c>
      <c r="AC140" s="747">
        <f t="shared" si="102"/>
        <v>3.7203361364683066E-2</v>
      </c>
      <c r="AD140" s="551">
        <v>6685</v>
      </c>
      <c r="AE140" s="1023">
        <f t="shared" si="99"/>
        <v>1.9151566940561471E-2</v>
      </c>
      <c r="AF140" s="1024">
        <f t="shared" si="103"/>
        <v>5.2306195946234937E-2</v>
      </c>
      <c r="AG140" s="1025">
        <f>ASA!AG140</f>
        <v>28</v>
      </c>
      <c r="AH140" s="1034"/>
      <c r="AI140" s="1097">
        <v>1988</v>
      </c>
      <c r="AJ140" s="1095">
        <v>1.8946694061264462E-2</v>
      </c>
      <c r="AK140" s="1095">
        <v>0.68184244141044725</v>
      </c>
      <c r="AL140" s="1095">
        <v>5.5746251222848056E-2</v>
      </c>
      <c r="AM140" s="1095">
        <v>4.1254567233703972E-2</v>
      </c>
      <c r="AN140" s="1095">
        <v>9.2062908067026397E-2</v>
      </c>
      <c r="AO140" s="1095">
        <v>7.4564558202757036E-2</v>
      </c>
      <c r="AP140" s="1095">
        <v>3.5582579801952847E-2</v>
      </c>
      <c r="AQ140" s="46"/>
      <c r="AS140" s="28"/>
      <c r="AT140" s="28"/>
      <c r="AU140" s="28"/>
      <c r="BF140" s="1135">
        <v>132</v>
      </c>
      <c r="BG140" s="1102">
        <v>57483.156277288865</v>
      </c>
      <c r="BH140" s="1102">
        <v>64832.953647748844</v>
      </c>
      <c r="BI140" s="1102">
        <v>55461.812574186304</v>
      </c>
      <c r="BJ140" s="1102">
        <v>56563.53568445368</v>
      </c>
      <c r="BK140" s="1102">
        <v>62038.151475491388</v>
      </c>
      <c r="BL140" s="1102">
        <v>81589.740899423239</v>
      </c>
      <c r="BM140" s="1102">
        <v>80700.21058158706</v>
      </c>
      <c r="BN140" s="1102">
        <v>94601.544551748739</v>
      </c>
      <c r="BO140" s="1102">
        <v>107460.04227083627</v>
      </c>
      <c r="BP140" s="1102">
        <v>128419.13949538927</v>
      </c>
      <c r="BQ140" s="1102">
        <v>105627.30443271287</v>
      </c>
      <c r="BR140" s="1102">
        <v>87232.811592468235</v>
      </c>
      <c r="BS140" s="1102">
        <v>74677.922238018276</v>
      </c>
      <c r="BT140" s="1102">
        <v>32771.219190916505</v>
      </c>
      <c r="BU140" s="1102">
        <v>18784.461535997205</v>
      </c>
      <c r="BV140" s="1102">
        <v>18837.596471379657</v>
      </c>
      <c r="BW140" s="1102">
        <v>21408.156198679884</v>
      </c>
      <c r="BX140" s="1102">
        <v>24046.826229500086</v>
      </c>
      <c r="BY140" s="1102">
        <v>26976.906339203106</v>
      </c>
      <c r="BZ140" s="1102">
        <v>22289.526368502549</v>
      </c>
      <c r="CA140" s="1102">
        <v>14197.494564548528</v>
      </c>
      <c r="CB140" s="1102">
        <v>8083.07226702964</v>
      </c>
      <c r="CC140" s="1102">
        <v>8734.076618738025</v>
      </c>
      <c r="CD140" s="1102">
        <v>12580.651092506419</v>
      </c>
      <c r="CE140" s="1102">
        <v>20138.325224758384</v>
      </c>
      <c r="CF140" s="1102">
        <v>16270.812532012964</v>
      </c>
      <c r="CG140" s="1102">
        <v>12540.944371289284</v>
      </c>
      <c r="CH140" s="1102">
        <v>13531.611019308988</v>
      </c>
      <c r="CI140" s="1102">
        <v>17661.888568472947</v>
      </c>
      <c r="CJ140" s="1102">
        <v>19718.728762022733</v>
      </c>
      <c r="CK140" s="1102">
        <v>21630.502192123266</v>
      </c>
      <c r="CL140" s="1102">
        <v>18547.199025872716</v>
      </c>
      <c r="CM140" s="1102">
        <v>19976.011942144276</v>
      </c>
      <c r="CN140" s="1102">
        <v>19482.598517754821</v>
      </c>
      <c r="CO140" s="1102">
        <v>20495.375714018213</v>
      </c>
      <c r="CP140" s="1102">
        <v>20296.802595968613</v>
      </c>
      <c r="CQ140" s="1106">
        <f t="shared" si="111"/>
        <v>22373.39505837356</v>
      </c>
      <c r="CR140" s="23" t="s">
        <v>541</v>
      </c>
      <c r="CS140"/>
      <c r="DA140" s="1262" t="s">
        <v>498</v>
      </c>
      <c r="DB140" s="901">
        <v>6</v>
      </c>
      <c r="DC140" s="1140">
        <f t="shared" ref="DC140:DC162" si="114">DC139+DB140</f>
        <v>14</v>
      </c>
      <c r="DD140" s="1141">
        <f t="shared" si="112"/>
        <v>1.4E-2</v>
      </c>
      <c r="DE140" s="1142">
        <f t="shared" si="113"/>
        <v>6.0000000000000001E-3</v>
      </c>
      <c r="DQ140"/>
    </row>
    <row r="141" spans="1:122" s="23" customFormat="1" ht="13">
      <c r="A141" s="797">
        <v>1989</v>
      </c>
      <c r="B141" s="1052">
        <f t="shared" si="104"/>
        <v>5.5555555555555552E-2</v>
      </c>
      <c r="C141" s="1052">
        <f t="shared" si="105"/>
        <v>5.5555555555555552E-2</v>
      </c>
      <c r="D141" s="1052">
        <f t="shared" si="106"/>
        <v>0.77777777777777779</v>
      </c>
      <c r="E141" s="1052">
        <f t="shared" si="107"/>
        <v>0</v>
      </c>
      <c r="F141" s="1052">
        <f t="shared" si="108"/>
        <v>5.5555555555555552E-2</v>
      </c>
      <c r="G141" s="1052">
        <f t="shared" si="109"/>
        <v>5.5555555555555552E-2</v>
      </c>
      <c r="H141" s="1052">
        <f t="shared" si="110"/>
        <v>0</v>
      </c>
      <c r="I141" s="1053">
        <v>0.44052863436123346</v>
      </c>
      <c r="J141" s="45"/>
      <c r="K141" s="790">
        <v>1989</v>
      </c>
      <c r="L141" s="184">
        <f t="shared" si="101"/>
        <v>1.6499531621065041E-2</v>
      </c>
      <c r="M141" s="156">
        <f t="shared" si="101"/>
        <v>0</v>
      </c>
      <c r="N141" s="156">
        <f t="shared" si="101"/>
        <v>0.63497043027804601</v>
      </c>
      <c r="O141" s="156">
        <f t="shared" si="101"/>
        <v>2.0813577223393127E-2</v>
      </c>
      <c r="P141" s="156">
        <f t="shared" si="101"/>
        <v>5.4499323621221334E-2</v>
      </c>
      <c r="Q141" s="156">
        <f t="shared" si="101"/>
        <v>0.13875062082468478</v>
      </c>
      <c r="R141" s="158">
        <f t="shared" si="101"/>
        <v>0.13446651643158988</v>
      </c>
      <c r="S141" s="164"/>
      <c r="T141" s="164"/>
      <c r="U141" s="45"/>
      <c r="V141" s="790">
        <v>1989</v>
      </c>
      <c r="W141" s="745">
        <f t="shared" si="102"/>
        <v>3.9056023934490508E-2</v>
      </c>
      <c r="X141" s="746">
        <f t="shared" si="102"/>
        <v>5.5555555555555552E-2</v>
      </c>
      <c r="Y141" s="746">
        <f t="shared" si="102"/>
        <v>0.14280734749973178</v>
      </c>
      <c r="Z141" s="746">
        <f t="shared" si="102"/>
        <v>-2.0813577223393127E-2</v>
      </c>
      <c r="AA141" s="746">
        <f t="shared" si="102"/>
        <v>1.0562319343342189E-3</v>
      </c>
      <c r="AB141" s="746">
        <f t="shared" si="102"/>
        <v>-8.3195065269129231E-2</v>
      </c>
      <c r="AC141" s="747">
        <f t="shared" si="102"/>
        <v>-0.13446651643158988</v>
      </c>
      <c r="AD141" s="551">
        <v>3926</v>
      </c>
      <c r="AE141" s="1023">
        <f t="shared" si="99"/>
        <v>5.0442714807682018E-2</v>
      </c>
      <c r="AF141" s="1024">
        <f t="shared" si="103"/>
        <v>8.4888763186791366E-2</v>
      </c>
      <c r="AG141" s="1025">
        <f>ASA!AG141</f>
        <v>18</v>
      </c>
      <c r="AH141" s="1034"/>
      <c r="AI141" s="1097">
        <v>1989</v>
      </c>
      <c r="AJ141" s="1095">
        <v>1.6802932276746649E-2</v>
      </c>
      <c r="AK141" s="1095">
        <v>6.556951581624415E-2</v>
      </c>
      <c r="AL141" s="1095">
        <v>0.66841511457882796</v>
      </c>
      <c r="AM141" s="1095">
        <v>4.7237758990111602E-2</v>
      </c>
      <c r="AN141" s="1095">
        <v>3.5281054070707682E-2</v>
      </c>
      <c r="AO141" s="1095">
        <v>8.0229585529119726E-2</v>
      </c>
      <c r="AP141" s="1095">
        <v>8.6464038738242238E-2</v>
      </c>
      <c r="AQ141" s="46"/>
      <c r="AS141" s="28"/>
      <c r="AT141" s="28"/>
      <c r="AU141" s="28"/>
      <c r="BF141" s="1135">
        <v>133</v>
      </c>
      <c r="BG141" s="1102">
        <v>51129.781905279124</v>
      </c>
      <c r="BH141" s="1102">
        <v>53608.92299869992</v>
      </c>
      <c r="BI141" s="1102">
        <v>46090.809352678953</v>
      </c>
      <c r="BJ141" s="1102">
        <v>49041.584212094815</v>
      </c>
      <c r="BK141" s="1102">
        <v>63400.75716789392</v>
      </c>
      <c r="BL141" s="1102">
        <v>80433.588540433208</v>
      </c>
      <c r="BM141" s="1102">
        <v>69394.733911493066</v>
      </c>
      <c r="BN141" s="1102">
        <v>74068.383110953524</v>
      </c>
      <c r="BO141" s="1102">
        <v>97637.312379940442</v>
      </c>
      <c r="BP141" s="1102">
        <v>90687.44320672912</v>
      </c>
      <c r="BQ141" s="1102">
        <v>70851.991025799303</v>
      </c>
      <c r="BR141" s="1102">
        <v>52191.790935233774</v>
      </c>
      <c r="BS141" s="1102">
        <v>49507.971466025054</v>
      </c>
      <c r="BT141" s="1102">
        <v>23612.220018593955</v>
      </c>
      <c r="BU141" s="1102">
        <v>11776.676461783454</v>
      </c>
      <c r="BV141" s="1102">
        <v>9502.7797904261879</v>
      </c>
      <c r="BW141" s="1102">
        <v>13622.627174784648</v>
      </c>
      <c r="BX141" s="1102">
        <v>20194.620190233145</v>
      </c>
      <c r="BY141" s="1102">
        <v>19477.265463784941</v>
      </c>
      <c r="BZ141" s="1102">
        <v>17751.503570694145</v>
      </c>
      <c r="CA141" s="1102">
        <v>11404.101472772198</v>
      </c>
      <c r="CB141" s="1102">
        <v>7563.731429569285</v>
      </c>
      <c r="CC141" s="1102">
        <v>9476.1269788979625</v>
      </c>
      <c r="CD141" s="1102">
        <v>13046.36684639632</v>
      </c>
      <c r="CE141" s="1102">
        <v>18749.761538816485</v>
      </c>
      <c r="CF141" s="1102">
        <v>13402.212933134273</v>
      </c>
      <c r="CG141" s="1102">
        <v>10286.52802502789</v>
      </c>
      <c r="CH141" s="1102">
        <v>9958.0985269474622</v>
      </c>
      <c r="CI141" s="1102">
        <v>14348.442094812424</v>
      </c>
      <c r="CJ141" s="1102">
        <v>16319.39049284935</v>
      </c>
      <c r="CK141" s="1102">
        <v>19619.753009937536</v>
      </c>
      <c r="CL141" s="1102">
        <v>15282.559566020323</v>
      </c>
      <c r="CM141" s="1102">
        <v>16940.493971989872</v>
      </c>
      <c r="CN141" s="1102">
        <v>13494.625479463042</v>
      </c>
      <c r="CO141" s="1102">
        <v>16787.719491197491</v>
      </c>
      <c r="CP141" s="1102">
        <v>14425.460642852886</v>
      </c>
      <c r="CQ141" s="1106">
        <f t="shared" si="111"/>
        <v>15901.348418576606</v>
      </c>
      <c r="CR141" s="23" t="s">
        <v>541</v>
      </c>
      <c r="CS141"/>
      <c r="DA141" s="1262" t="s">
        <v>499</v>
      </c>
      <c r="DB141" s="901">
        <v>22</v>
      </c>
      <c r="DC141" s="1140">
        <f t="shared" si="114"/>
        <v>36</v>
      </c>
      <c r="DD141" s="1141">
        <f t="shared" si="112"/>
        <v>3.5999999999999997E-2</v>
      </c>
      <c r="DE141" s="1142">
        <f t="shared" si="113"/>
        <v>2.1999999999999999E-2</v>
      </c>
      <c r="DQ141"/>
    </row>
    <row r="142" spans="1:122" s="23" customFormat="1" ht="13">
      <c r="A142" s="797">
        <v>1990</v>
      </c>
      <c r="B142" s="1052">
        <f t="shared" si="104"/>
        <v>0</v>
      </c>
      <c r="C142" s="1052">
        <f t="shared" si="105"/>
        <v>0.17647058823529413</v>
      </c>
      <c r="D142" s="1052">
        <f t="shared" si="106"/>
        <v>5.8823529411764705E-2</v>
      </c>
      <c r="E142" s="1052">
        <f t="shared" si="107"/>
        <v>0.6470588235294118</v>
      </c>
      <c r="F142" s="1052">
        <f t="shared" si="108"/>
        <v>0</v>
      </c>
      <c r="G142" s="1052">
        <f t="shared" si="109"/>
        <v>5.8823529411764705E-2</v>
      </c>
      <c r="H142" s="1052">
        <f t="shared" si="110"/>
        <v>5.8823529411764705E-2</v>
      </c>
      <c r="I142" s="1053">
        <v>0.48409440512350815</v>
      </c>
      <c r="J142" s="45"/>
      <c r="K142" s="790">
        <v>1990</v>
      </c>
      <c r="L142" s="184">
        <f t="shared" si="101"/>
        <v>4.0329348658336442E-2</v>
      </c>
      <c r="M142" s="156">
        <f t="shared" si="101"/>
        <v>6.6026696966189707E-2</v>
      </c>
      <c r="N142" s="156">
        <f t="shared" si="101"/>
        <v>0</v>
      </c>
      <c r="O142" s="156">
        <f t="shared" si="101"/>
        <v>0.61525153540516775</v>
      </c>
      <c r="P142" s="156">
        <f t="shared" si="101"/>
        <v>1.969818221316039E-2</v>
      </c>
      <c r="Q142" s="156">
        <f t="shared" si="101"/>
        <v>5.2690337991981348E-2</v>
      </c>
      <c r="R142" s="158">
        <f t="shared" si="101"/>
        <v>0.20600389876516428</v>
      </c>
      <c r="S142" s="164"/>
      <c r="T142" s="164"/>
      <c r="U142" s="45"/>
      <c r="V142" s="790">
        <v>1990</v>
      </c>
      <c r="W142" s="745">
        <f t="shared" si="102"/>
        <v>-4.0329348658336442E-2</v>
      </c>
      <c r="X142" s="746">
        <f t="shared" si="102"/>
        <v>0.11044389126910442</v>
      </c>
      <c r="Y142" s="746">
        <f t="shared" si="102"/>
        <v>5.8823529411764705E-2</v>
      </c>
      <c r="Z142" s="746">
        <f t="shared" si="102"/>
        <v>3.1807288124244049E-2</v>
      </c>
      <c r="AA142" s="746">
        <f t="shared" si="102"/>
        <v>-1.969818221316039E-2</v>
      </c>
      <c r="AB142" s="746">
        <f t="shared" si="102"/>
        <v>6.133191419783357E-3</v>
      </c>
      <c r="AC142" s="747">
        <f t="shared" si="102"/>
        <v>-0.14718036935339956</v>
      </c>
      <c r="AD142" s="551">
        <v>3669</v>
      </c>
      <c r="AE142" s="1023">
        <f t="shared" si="99"/>
        <v>4.038391621464054E-2</v>
      </c>
      <c r="AF142" s="1024">
        <f t="shared" si="103"/>
        <v>7.5954795028396929E-2</v>
      </c>
      <c r="AG142" s="1025">
        <f>ASA!AG142</f>
        <v>17</v>
      </c>
      <c r="AH142" s="1034"/>
      <c r="AI142" s="1097">
        <v>1990</v>
      </c>
      <c r="AJ142" s="1095">
        <v>2.3158341358199969E-2</v>
      </c>
      <c r="AK142" s="1095">
        <v>5.9914339414556476E-2</v>
      </c>
      <c r="AL142" s="1095">
        <v>6.6986727515935499E-2</v>
      </c>
      <c r="AM142" s="1095">
        <v>0.63790365682648198</v>
      </c>
      <c r="AN142" s="1095">
        <v>4.4809900449701907E-2</v>
      </c>
      <c r="AO142" s="1095">
        <v>3.3500954219588493E-2</v>
      </c>
      <c r="AP142" s="1095">
        <v>0.13372608021553559</v>
      </c>
      <c r="AQ142" s="46"/>
      <c r="AS142" s="28"/>
      <c r="AT142" s="28"/>
      <c r="AU142" s="28"/>
      <c r="BF142" s="1135">
        <v>134</v>
      </c>
      <c r="BG142" s="1102">
        <v>42133.000810156344</v>
      </c>
      <c r="BH142" s="1102">
        <v>50898.404845686477</v>
      </c>
      <c r="BI142" s="1102">
        <v>50697.551943141159</v>
      </c>
      <c r="BJ142" s="1102">
        <v>66882.359289817148</v>
      </c>
      <c r="BK142" s="1102">
        <v>85710.118807651947</v>
      </c>
      <c r="BL142" s="1102">
        <v>110173.81017530971</v>
      </c>
      <c r="BM142" s="1102">
        <v>93044.582033261177</v>
      </c>
      <c r="BN142" s="1102">
        <v>84372.779833095003</v>
      </c>
      <c r="BO142" s="1102">
        <v>118692.81432736677</v>
      </c>
      <c r="BP142" s="1102">
        <v>108633.79923253469</v>
      </c>
      <c r="BQ142" s="1102">
        <v>87544.893017524606</v>
      </c>
      <c r="BR142" s="1102">
        <v>66769.806446733564</v>
      </c>
      <c r="BS142" s="1102">
        <v>74218.97148056663</v>
      </c>
      <c r="BT142" s="1102">
        <v>29418.071484957567</v>
      </c>
      <c r="BU142" s="1102">
        <v>12631.495878116197</v>
      </c>
      <c r="BV142" s="1102">
        <v>10360.534179168821</v>
      </c>
      <c r="BW142" s="1102">
        <v>21248.4032977116</v>
      </c>
      <c r="BX142" s="1102">
        <v>26331.682554154446</v>
      </c>
      <c r="BY142" s="1102">
        <v>24697.569842942099</v>
      </c>
      <c r="BZ142" s="1102">
        <v>18772.551468441765</v>
      </c>
      <c r="CA142" s="1102">
        <v>10898.896048667144</v>
      </c>
      <c r="CB142" s="1102">
        <v>5979.5668028186001</v>
      </c>
      <c r="CC142" s="1102">
        <v>7519.6116352034351</v>
      </c>
      <c r="CD142" s="1102">
        <v>13569.607686502612</v>
      </c>
      <c r="CE142" s="1102">
        <v>23214.066543184977</v>
      </c>
      <c r="CF142" s="1102">
        <v>14949.964083931836</v>
      </c>
      <c r="CG142" s="1102">
        <v>10219.239827218915</v>
      </c>
      <c r="CH142" s="1102">
        <v>13063.745836624123</v>
      </c>
      <c r="CI142" s="1102">
        <v>18687.767648025951</v>
      </c>
      <c r="CJ142" s="1102">
        <v>22426.050678801406</v>
      </c>
      <c r="CK142" s="1102">
        <v>19466.857953398892</v>
      </c>
      <c r="CL142" s="1102">
        <v>13916.257967183999</v>
      </c>
      <c r="CM142" s="1102">
        <v>13887.746674578675</v>
      </c>
      <c r="CN142" s="1102">
        <v>13664.177743217188</v>
      </c>
      <c r="CO142" s="1102">
        <v>17630.690794608639</v>
      </c>
      <c r="CP142" s="1102">
        <v>14852.860767232425</v>
      </c>
      <c r="CQ142" s="1106">
        <f t="shared" si="111"/>
        <v>16372.476409575578</v>
      </c>
      <c r="CR142" s="23" t="s">
        <v>541</v>
      </c>
      <c r="CS142"/>
      <c r="DA142" s="1262" t="s">
        <v>500</v>
      </c>
      <c r="DB142" s="901">
        <v>23</v>
      </c>
      <c r="DC142" s="1140">
        <f t="shared" si="114"/>
        <v>59</v>
      </c>
      <c r="DD142" s="1141">
        <f t="shared" si="112"/>
        <v>5.8999999999999997E-2</v>
      </c>
      <c r="DE142" s="1142">
        <f t="shared" si="113"/>
        <v>2.3E-2</v>
      </c>
      <c r="DQ142"/>
    </row>
    <row r="143" spans="1:122" s="23" customFormat="1" ht="13">
      <c r="A143" s="797">
        <v>1991</v>
      </c>
      <c r="B143" s="1052">
        <f t="shared" si="104"/>
        <v>0.34285714285714286</v>
      </c>
      <c r="C143" s="1052">
        <f t="shared" si="105"/>
        <v>5.7142857142857141E-2</v>
      </c>
      <c r="D143" s="1052">
        <f t="shared" si="106"/>
        <v>5.7142857142857141E-2</v>
      </c>
      <c r="E143" s="1052">
        <f t="shared" si="107"/>
        <v>8.5714285714285715E-2</v>
      </c>
      <c r="F143" s="1052">
        <f t="shared" si="108"/>
        <v>0.37142857142857144</v>
      </c>
      <c r="G143" s="1052">
        <f t="shared" si="109"/>
        <v>5.7142857142857141E-2</v>
      </c>
      <c r="H143" s="1052">
        <f t="shared" si="110"/>
        <v>2.8571428571428571E-2</v>
      </c>
      <c r="I143" s="1053">
        <v>0.44620851871333639</v>
      </c>
      <c r="J143" s="45"/>
      <c r="K143" s="790">
        <v>1991</v>
      </c>
      <c r="L143" s="184">
        <f t="shared" si="101"/>
        <v>0.35859022709127797</v>
      </c>
      <c r="M143" s="156">
        <f t="shared" si="101"/>
        <v>0.11312756879165899</v>
      </c>
      <c r="N143" s="156">
        <f t="shared" si="101"/>
        <v>4.0384666738899733E-2</v>
      </c>
      <c r="O143" s="156">
        <f t="shared" si="101"/>
        <v>0</v>
      </c>
      <c r="P143" s="156">
        <f t="shared" si="101"/>
        <v>0.37443340456738272</v>
      </c>
      <c r="Q143" s="156">
        <f t="shared" si="101"/>
        <v>1.1125747451565287E-2</v>
      </c>
      <c r="R143" s="158">
        <f t="shared" si="101"/>
        <v>0.10233838535921523</v>
      </c>
      <c r="S143" s="164"/>
      <c r="T143" s="164"/>
      <c r="U143" s="45"/>
      <c r="V143" s="790">
        <v>1991</v>
      </c>
      <c r="W143" s="745">
        <f t="shared" si="102"/>
        <v>-1.5733084234135108E-2</v>
      </c>
      <c r="X143" s="746">
        <f t="shared" si="102"/>
        <v>-5.5984711648801845E-2</v>
      </c>
      <c r="Y143" s="746">
        <f t="shared" si="102"/>
        <v>1.6758190403957408E-2</v>
      </c>
      <c r="Z143" s="746">
        <f t="shared" si="102"/>
        <v>8.5714285714285715E-2</v>
      </c>
      <c r="AA143" s="746">
        <f t="shared" si="102"/>
        <v>-3.0048331388112803E-3</v>
      </c>
      <c r="AB143" s="746">
        <f t="shared" si="102"/>
        <v>4.6017109691291858E-2</v>
      </c>
      <c r="AC143" s="747">
        <f t="shared" si="102"/>
        <v>-7.3766956787786664E-2</v>
      </c>
      <c r="AD143" s="551">
        <v>6779</v>
      </c>
      <c r="AE143" s="1023">
        <f t="shared" si="99"/>
        <v>1.8577760919307046E-2</v>
      </c>
      <c r="AF143" s="1024">
        <f t="shared" si="103"/>
        <v>5.1516656001872753E-2</v>
      </c>
      <c r="AG143" s="1025">
        <f>ASA!AG143</f>
        <v>35</v>
      </c>
      <c r="AH143" s="1034"/>
      <c r="AI143" s="1097">
        <v>1991</v>
      </c>
      <c r="AJ143" s="1095">
        <v>0.27258916537345551</v>
      </c>
      <c r="AK143" s="1095">
        <v>6.694422941634999E-2</v>
      </c>
      <c r="AL143" s="1095">
        <v>4.7695927762272307E-2</v>
      </c>
      <c r="AM143" s="1095">
        <v>4.4286047652301742E-2</v>
      </c>
      <c r="AN143" s="1095">
        <v>0.44825340589126417</v>
      </c>
      <c r="AO143" s="1095">
        <v>3.1258678749975115E-2</v>
      </c>
      <c r="AP143" s="1095">
        <v>8.8972545154381341E-2</v>
      </c>
      <c r="AQ143" s="46"/>
      <c r="AS143" s="28"/>
      <c r="AT143" s="28"/>
      <c r="AU143" s="28"/>
      <c r="BF143" s="1135">
        <v>135</v>
      </c>
      <c r="BG143" s="1102">
        <v>41092.205295398358</v>
      </c>
      <c r="BH143" s="1102">
        <v>51711.32459612278</v>
      </c>
      <c r="BI143" s="1102">
        <v>48822.515717363684</v>
      </c>
      <c r="BJ143" s="1102">
        <v>55592.395193656688</v>
      </c>
      <c r="BK143" s="1102">
        <v>63111.786789183723</v>
      </c>
      <c r="BL143" s="1102">
        <v>78052.602437738242</v>
      </c>
      <c r="BM143" s="1102">
        <v>56383.962972118446</v>
      </c>
      <c r="BN143" s="1102">
        <v>55797.515436284928</v>
      </c>
      <c r="BO143" s="1102">
        <v>91315.17910123404</v>
      </c>
      <c r="BP143" s="1102">
        <v>102966.32694235189</v>
      </c>
      <c r="BQ143" s="1102">
        <v>77547.572849813427</v>
      </c>
      <c r="BR143" s="1102">
        <v>53757.579780295062</v>
      </c>
      <c r="BS143" s="1102">
        <v>69708.141087681419</v>
      </c>
      <c r="BT143" s="1102">
        <v>26582.201477270086</v>
      </c>
      <c r="BU143" s="1102">
        <v>14416.825190643416</v>
      </c>
      <c r="BV143" s="1102">
        <v>11583.936054283256</v>
      </c>
      <c r="BW143" s="1102">
        <v>15461.96336765472</v>
      </c>
      <c r="BX143" s="1102">
        <v>27956.293583344515</v>
      </c>
      <c r="BY143" s="1102">
        <v>20814.384115531426</v>
      </c>
      <c r="BZ143" s="1102">
        <v>16780.431708545857</v>
      </c>
      <c r="CA143" s="1102">
        <v>10542.843286037825</v>
      </c>
      <c r="CB143" s="1102">
        <v>6112.2464736661859</v>
      </c>
      <c r="CC143" s="1102">
        <v>9164.9533831642184</v>
      </c>
      <c r="CD143" s="1102">
        <v>12449.684473885789</v>
      </c>
      <c r="CE143" s="1102">
        <v>18881.881213589968</v>
      </c>
      <c r="CF143" s="1102">
        <v>13863.819795424643</v>
      </c>
      <c r="CG143" s="1102">
        <v>9850.0284343030271</v>
      </c>
      <c r="CH143" s="1102">
        <v>11288.878358924783</v>
      </c>
      <c r="CI143" s="1102">
        <v>15160.818195235541</v>
      </c>
      <c r="CJ143" s="1102">
        <v>16836.96507345307</v>
      </c>
      <c r="CK143" s="1102">
        <v>16774.298172909657</v>
      </c>
      <c r="CL143" s="1102">
        <v>13644.962437736685</v>
      </c>
      <c r="CM143" s="1102">
        <v>15796.416083065429</v>
      </c>
      <c r="CN143" s="1102">
        <v>15189.537782934329</v>
      </c>
      <c r="CO143" s="1102">
        <v>16251.824063964837</v>
      </c>
      <c r="CP143" s="1102">
        <v>16159.026802065964</v>
      </c>
      <c r="CQ143" s="1106">
        <f t="shared" si="111"/>
        <v>17812.278002510444</v>
      </c>
      <c r="CR143" s="23" t="s">
        <v>541</v>
      </c>
      <c r="CS143"/>
      <c r="DA143" s="1262" t="s">
        <v>501</v>
      </c>
      <c r="DB143" s="901">
        <v>47</v>
      </c>
      <c r="DC143" s="1140">
        <f t="shared" si="114"/>
        <v>106</v>
      </c>
      <c r="DD143" s="1141">
        <f t="shared" si="112"/>
        <v>0.106</v>
      </c>
      <c r="DE143" s="1142">
        <f t="shared" si="113"/>
        <v>4.7E-2</v>
      </c>
      <c r="DQ143"/>
    </row>
    <row r="144" spans="1:122" s="23" customFormat="1" ht="13">
      <c r="A144" s="797">
        <v>1992</v>
      </c>
      <c r="B144" s="1052">
        <f t="shared" si="104"/>
        <v>3.8461538461538464E-2</v>
      </c>
      <c r="C144" s="1052">
        <f t="shared" si="105"/>
        <v>0.67307692307692313</v>
      </c>
      <c r="D144" s="1052">
        <f t="shared" si="106"/>
        <v>5.7692307692307696E-2</v>
      </c>
      <c r="E144" s="1052">
        <f t="shared" si="107"/>
        <v>0</v>
      </c>
      <c r="F144" s="1052">
        <f t="shared" si="108"/>
        <v>1.9230769230769232E-2</v>
      </c>
      <c r="G144" s="1052">
        <f t="shared" si="109"/>
        <v>0.15384615384615385</v>
      </c>
      <c r="H144" s="1052">
        <f t="shared" si="110"/>
        <v>7.6923076923076927E-2</v>
      </c>
      <c r="I144" s="1053">
        <v>0.43100715497995779</v>
      </c>
      <c r="J144" s="45"/>
      <c r="K144" s="790">
        <v>1992</v>
      </c>
      <c r="L144" s="184">
        <f t="shared" si="101"/>
        <v>4.8370892179727148E-2</v>
      </c>
      <c r="M144" s="156">
        <f t="shared" si="101"/>
        <v>0.7055987983736014</v>
      </c>
      <c r="N144" s="156">
        <f t="shared" si="101"/>
        <v>4.8808422773572939E-2</v>
      </c>
      <c r="O144" s="156">
        <f t="shared" si="101"/>
        <v>1.7132712804451618E-2</v>
      </c>
      <c r="P144" s="156">
        <f t="shared" si="101"/>
        <v>0</v>
      </c>
      <c r="Q144" s="156">
        <f t="shared" si="101"/>
        <v>0.15231039358662884</v>
      </c>
      <c r="R144" s="158">
        <f t="shared" si="101"/>
        <v>2.7778780282018172E-2</v>
      </c>
      <c r="S144" s="164"/>
      <c r="T144" s="164"/>
      <c r="U144" s="45"/>
      <c r="V144" s="790">
        <v>1992</v>
      </c>
      <c r="W144" s="745">
        <f t="shared" si="102"/>
        <v>-9.9093537181886848E-3</v>
      </c>
      <c r="X144" s="746">
        <f t="shared" si="102"/>
        <v>-3.2521875296678271E-2</v>
      </c>
      <c r="Y144" s="746">
        <f t="shared" si="102"/>
        <v>8.8838849187347566E-3</v>
      </c>
      <c r="Z144" s="746">
        <f t="shared" si="102"/>
        <v>-1.7132712804451618E-2</v>
      </c>
      <c r="AA144" s="746">
        <f t="shared" si="102"/>
        <v>1.9230769230769232E-2</v>
      </c>
      <c r="AB144" s="746">
        <f t="shared" si="102"/>
        <v>1.5357602595250097E-3</v>
      </c>
      <c r="AC144" s="747">
        <f t="shared" si="102"/>
        <v>4.9144296641058752E-2</v>
      </c>
      <c r="AD144" s="551">
        <v>2248</v>
      </c>
      <c r="AE144" s="1023">
        <f t="shared" si="99"/>
        <v>4.3156638603402304E-3</v>
      </c>
      <c r="AF144" s="1024">
        <f t="shared" si="103"/>
        <v>2.4829889420213552E-2</v>
      </c>
      <c r="AG144" s="1025">
        <f>ASA!AG144</f>
        <v>52</v>
      </c>
      <c r="AH144" s="1034"/>
      <c r="AI144" s="1097">
        <v>1992</v>
      </c>
      <c r="AJ144" s="1095">
        <v>2.9730542087495225E-2</v>
      </c>
      <c r="AK144" s="1095">
        <v>0.60766593732008722</v>
      </c>
      <c r="AL144" s="1095">
        <v>4.062107733056982E-2</v>
      </c>
      <c r="AM144" s="1095">
        <v>2.5135996608778233E-2</v>
      </c>
      <c r="AN144" s="1095">
        <v>2.1352830816806258E-2</v>
      </c>
      <c r="AO144" s="1095">
        <v>0.22763713230964777</v>
      </c>
      <c r="AP144" s="1095">
        <v>4.7856483526615395E-2</v>
      </c>
      <c r="AQ144" s="46"/>
      <c r="AS144" s="28"/>
      <c r="AT144" s="28"/>
      <c r="AU144" s="28"/>
      <c r="BF144" s="1135">
        <v>136</v>
      </c>
      <c r="BG144" s="1102">
        <v>66687.361615646558</v>
      </c>
      <c r="BH144" s="1102">
        <v>65906.402003500451</v>
      </c>
      <c r="BI144" s="1102">
        <v>57409.668498931031</v>
      </c>
      <c r="BJ144" s="1102">
        <v>68234.388574866491</v>
      </c>
      <c r="BK144" s="1102">
        <v>80771.992751551225</v>
      </c>
      <c r="BL144" s="1102">
        <v>100080.58263861282</v>
      </c>
      <c r="BM144" s="1102">
        <v>94250.807703086335</v>
      </c>
      <c r="BN144" s="1102">
        <v>114723.82438343731</v>
      </c>
      <c r="BO144" s="1102">
        <v>120546.4467704696</v>
      </c>
      <c r="BP144" s="1102">
        <v>116746.23945795666</v>
      </c>
      <c r="BQ144" s="1102">
        <v>93612.208292512805</v>
      </c>
      <c r="BR144" s="1102">
        <v>77379.833121562042</v>
      </c>
      <c r="BS144" s="1102">
        <v>56817.864129813024</v>
      </c>
      <c r="BT144" s="1102">
        <v>27818.903525103862</v>
      </c>
      <c r="BU144" s="1102">
        <v>15345.158018111673</v>
      </c>
      <c r="BV144" s="1102">
        <v>14309.529986553733</v>
      </c>
      <c r="BW144" s="1102">
        <v>16819.568507559914</v>
      </c>
      <c r="BX144" s="1102">
        <v>20172.489698594563</v>
      </c>
      <c r="BY144" s="1102">
        <v>20610.184273596711</v>
      </c>
      <c r="BZ144" s="1102">
        <v>20900.428008615534</v>
      </c>
      <c r="CA144" s="1102">
        <v>14333.698437681795</v>
      </c>
      <c r="CB144" s="1102">
        <v>8983.0422955687136</v>
      </c>
      <c r="CC144" s="1102">
        <v>12232.630750780027</v>
      </c>
      <c r="CD144" s="1102">
        <v>15177.698199045859</v>
      </c>
      <c r="CE144" s="1102">
        <v>22240.179566247323</v>
      </c>
      <c r="CF144" s="1102">
        <v>17140.179546177089</v>
      </c>
      <c r="CG144" s="1102">
        <v>13917.164705222169</v>
      </c>
      <c r="CH144" s="1102">
        <v>16108.572383873501</v>
      </c>
      <c r="CI144" s="1102">
        <v>19700.298394083587</v>
      </c>
      <c r="CJ144" s="1102">
        <v>21401.257574972515</v>
      </c>
      <c r="CK144" s="1102">
        <v>22199.261590309918</v>
      </c>
      <c r="CL144" s="1102">
        <v>19677.787979644083</v>
      </c>
      <c r="CM144" s="1102">
        <v>22313.907314757609</v>
      </c>
      <c r="CN144" s="1102">
        <v>22261.644064699751</v>
      </c>
      <c r="CO144" s="1102">
        <v>20522.219088133344</v>
      </c>
      <c r="CP144" s="1102">
        <v>23169.381634520767</v>
      </c>
      <c r="CQ144" s="1106">
        <f t="shared" si="111"/>
        <v>25539.871421438525</v>
      </c>
      <c r="CR144" s="23" t="s">
        <v>541</v>
      </c>
      <c r="CS144"/>
      <c r="DA144" s="1262" t="s">
        <v>502</v>
      </c>
      <c r="DB144" s="901">
        <v>57</v>
      </c>
      <c r="DC144" s="1140">
        <f t="shared" si="114"/>
        <v>163</v>
      </c>
      <c r="DD144" s="1141">
        <f t="shared" si="112"/>
        <v>0.16300000000000001</v>
      </c>
      <c r="DE144" s="1142">
        <f t="shared" si="113"/>
        <v>5.7000000000000002E-2</v>
      </c>
      <c r="DJ144" s="1250"/>
      <c r="DK144" s="1250"/>
      <c r="DL144" s="1250"/>
      <c r="DM144" s="1250"/>
      <c r="DN144" s="1250"/>
      <c r="DO144" s="1250"/>
      <c r="DQ144"/>
    </row>
    <row r="145" spans="1:121" s="23" customFormat="1" ht="13">
      <c r="A145" s="797">
        <v>1993</v>
      </c>
      <c r="B145" s="1052">
        <f t="shared" si="104"/>
        <v>9.5238095238095233E-2</v>
      </c>
      <c r="C145" s="1052">
        <f t="shared" si="105"/>
        <v>0.11904761904761904</v>
      </c>
      <c r="D145" s="1052">
        <f t="shared" si="106"/>
        <v>0.5714285714285714</v>
      </c>
      <c r="E145" s="1052">
        <f t="shared" si="107"/>
        <v>0</v>
      </c>
      <c r="F145" s="1052">
        <f t="shared" si="108"/>
        <v>7.1428571428571425E-2</v>
      </c>
      <c r="G145" s="1052">
        <f t="shared" si="109"/>
        <v>0</v>
      </c>
      <c r="H145" s="1052">
        <f t="shared" si="110"/>
        <v>0.14285714285714285</v>
      </c>
      <c r="I145" s="1053">
        <v>0.5</v>
      </c>
      <c r="J145" s="45"/>
      <c r="K145" s="790">
        <v>1993</v>
      </c>
      <c r="L145" s="184">
        <f t="shared" si="101"/>
        <v>9.3259906543134976E-5</v>
      </c>
      <c r="M145" s="156">
        <f t="shared" si="101"/>
        <v>0.21142634260659079</v>
      </c>
      <c r="N145" s="156">
        <f t="shared" si="101"/>
        <v>0.61295044751913252</v>
      </c>
      <c r="O145" s="156">
        <f t="shared" si="101"/>
        <v>3.9549920188231717E-2</v>
      </c>
      <c r="P145" s="156">
        <f t="shared" si="101"/>
        <v>1.1027516875864273E-2</v>
      </c>
      <c r="Q145" s="156">
        <f t="shared" si="101"/>
        <v>0</v>
      </c>
      <c r="R145" s="158">
        <f t="shared" si="101"/>
        <v>0.12495251290363757</v>
      </c>
      <c r="S145" s="164"/>
      <c r="T145" s="164"/>
      <c r="U145" s="45"/>
      <c r="V145" s="790">
        <v>1993</v>
      </c>
      <c r="W145" s="745">
        <f t="shared" si="102"/>
        <v>9.5144835331552102E-2</v>
      </c>
      <c r="X145" s="746">
        <f t="shared" si="102"/>
        <v>-9.2378723558971754E-2</v>
      </c>
      <c r="Y145" s="746">
        <f t="shared" si="102"/>
        <v>-4.1521876090561127E-2</v>
      </c>
      <c r="Z145" s="746">
        <f t="shared" si="102"/>
        <v>-3.9549920188231717E-2</v>
      </c>
      <c r="AA145" s="746">
        <f t="shared" si="102"/>
        <v>6.0401054552707154E-2</v>
      </c>
      <c r="AB145" s="746">
        <f t="shared" si="102"/>
        <v>0</v>
      </c>
      <c r="AC145" s="747">
        <f t="shared" si="102"/>
        <v>1.790462995350528E-2</v>
      </c>
      <c r="AD145" s="748">
        <f>833+1616+1932</f>
        <v>4381</v>
      </c>
      <c r="AE145" s="1023">
        <f t="shared" si="99"/>
        <v>2.4843493802479567E-2</v>
      </c>
      <c r="AF145" s="1024">
        <f t="shared" si="103"/>
        <v>5.9574076100359009E-2</v>
      </c>
      <c r="AG145" s="1025">
        <f>ASA!AG145</f>
        <v>42</v>
      </c>
      <c r="AH145" s="1034"/>
      <c r="AI145" s="1097">
        <v>1993</v>
      </c>
      <c r="AJ145" s="1095">
        <v>9.7248413856942675E-2</v>
      </c>
      <c r="AK145" s="1095">
        <v>0.12545746083810649</v>
      </c>
      <c r="AL145" s="1095">
        <v>0.6304496622875142</v>
      </c>
      <c r="AM145" s="1095">
        <v>1.8943724678186041E-2</v>
      </c>
      <c r="AN145" s="1095">
        <v>9.7712138328151614E-3</v>
      </c>
      <c r="AO145" s="1095">
        <v>2.9815620053185582E-3</v>
      </c>
      <c r="AP145" s="1095">
        <v>0.11514796250111693</v>
      </c>
      <c r="AQ145" s="46"/>
      <c r="AS145" s="28"/>
      <c r="AT145" s="28"/>
      <c r="AU145" s="28"/>
      <c r="BF145" s="1135">
        <v>137</v>
      </c>
      <c r="BG145" s="1102">
        <v>51520.690537240604</v>
      </c>
      <c r="BH145" s="1102">
        <v>61562.692599854665</v>
      </c>
      <c r="BI145" s="1102">
        <v>57640.228838425617</v>
      </c>
      <c r="BJ145" s="1102">
        <v>58538.036833224251</v>
      </c>
      <c r="BK145" s="1102">
        <v>68843.477675333706</v>
      </c>
      <c r="BL145" s="1102">
        <v>77268.022815756864</v>
      </c>
      <c r="BM145" s="1102">
        <v>57208.921181977908</v>
      </c>
      <c r="BN145" s="1102">
        <v>65223.565526823586</v>
      </c>
      <c r="BO145" s="1102">
        <v>108627.15485322673</v>
      </c>
      <c r="BP145" s="1102">
        <v>105605.64905209254</v>
      </c>
      <c r="BQ145" s="1102">
        <v>87926.107881585864</v>
      </c>
      <c r="BR145" s="1102">
        <v>68494.092258582081</v>
      </c>
      <c r="BS145" s="1102">
        <v>77586.312905560204</v>
      </c>
      <c r="BT145" s="1102">
        <v>25081.739622539058</v>
      </c>
      <c r="BU145" s="1102">
        <v>11147.772264483287</v>
      </c>
      <c r="BV145" s="1102">
        <v>14651.674515709687</v>
      </c>
      <c r="BW145" s="1102">
        <v>23400.792338831889</v>
      </c>
      <c r="BX145" s="1102">
        <v>26188.38426425989</v>
      </c>
      <c r="BY145" s="1102">
        <v>23096.893764939356</v>
      </c>
      <c r="BZ145" s="1102">
        <v>21646.33583663707</v>
      </c>
      <c r="CA145" s="1102">
        <v>12855.764462296012</v>
      </c>
      <c r="CB145" s="1102">
        <v>8075.0324075037388</v>
      </c>
      <c r="CC145" s="1102">
        <v>9419.4757019062272</v>
      </c>
      <c r="CD145" s="1102">
        <v>12847.111238193089</v>
      </c>
      <c r="CE145" s="1102">
        <v>23235.250652464849</v>
      </c>
      <c r="CF145" s="1102">
        <v>17526.052004959351</v>
      </c>
      <c r="CG145" s="1102">
        <v>11835.228336008458</v>
      </c>
      <c r="CH145" s="1102">
        <v>13744.334015579947</v>
      </c>
      <c r="CI145" s="1102">
        <v>17162.957952562178</v>
      </c>
      <c r="CJ145" s="1102">
        <v>21086.731352665985</v>
      </c>
      <c r="CK145" s="1102">
        <v>23388.7166739963</v>
      </c>
      <c r="CL145" s="1102">
        <v>20289.481035584275</v>
      </c>
      <c r="CM145" s="1102">
        <v>24597.530078573356</v>
      </c>
      <c r="CN145" s="1102">
        <v>22072.704377230824</v>
      </c>
      <c r="CO145" s="1102">
        <v>25265.384257978749</v>
      </c>
      <c r="CP145" s="1102">
        <v>23210.672379610223</v>
      </c>
      <c r="CQ145" s="1106">
        <f t="shared" si="111"/>
        <v>25585.38667674896</v>
      </c>
      <c r="CR145" s="23" t="s">
        <v>541</v>
      </c>
      <c r="CS145"/>
      <c r="DA145" s="1262" t="s">
        <v>503</v>
      </c>
      <c r="DB145" s="901">
        <v>85</v>
      </c>
      <c r="DC145" s="1140">
        <f t="shared" si="114"/>
        <v>248</v>
      </c>
      <c r="DD145" s="1141">
        <f t="shared" si="112"/>
        <v>0.248</v>
      </c>
      <c r="DE145" s="1142">
        <f t="shared" si="113"/>
        <v>8.5000000000000006E-2</v>
      </c>
      <c r="DQ145"/>
    </row>
    <row r="146" spans="1:121" s="23" customFormat="1" ht="13">
      <c r="A146" s="797">
        <v>1994</v>
      </c>
      <c r="B146" s="1052">
        <f t="shared" si="104"/>
        <v>7.4468085106382975E-2</v>
      </c>
      <c r="C146" s="1052">
        <f t="shared" si="105"/>
        <v>0.25531914893617019</v>
      </c>
      <c r="D146" s="1052">
        <f t="shared" si="106"/>
        <v>9.5744680851063829E-2</v>
      </c>
      <c r="E146" s="1052">
        <f t="shared" si="107"/>
        <v>0.47872340425531917</v>
      </c>
      <c r="F146" s="1052">
        <f t="shared" si="108"/>
        <v>3.1914893617021274E-2</v>
      </c>
      <c r="G146" s="1052">
        <f t="shared" si="109"/>
        <v>0</v>
      </c>
      <c r="H146" s="1052">
        <f t="shared" si="110"/>
        <v>6.3829787234042548E-2</v>
      </c>
      <c r="I146" s="1053">
        <v>0.4307386222332753</v>
      </c>
      <c r="J146" s="45"/>
      <c r="K146" s="790">
        <v>1994</v>
      </c>
      <c r="L146" s="184">
        <f>(B332*B228)/SUMPRODUCT($B332:$H332,$B228:$H228)</f>
        <v>6.7304029607199889E-2</v>
      </c>
      <c r="M146" s="156">
        <f t="shared" si="101"/>
        <v>0</v>
      </c>
      <c r="N146" s="156">
        <f t="shared" si="101"/>
        <v>0.24203046456505189</v>
      </c>
      <c r="O146" s="156">
        <f t="shared" si="101"/>
        <v>0.59628682991951454</v>
      </c>
      <c r="P146" s="156">
        <f t="shared" si="101"/>
        <v>3.9902281160645391E-2</v>
      </c>
      <c r="Q146" s="156">
        <f t="shared" si="101"/>
        <v>7.7407011386141766E-3</v>
      </c>
      <c r="R146" s="158">
        <f t="shared" si="101"/>
        <v>4.673569360897422E-2</v>
      </c>
      <c r="S146" s="164"/>
      <c r="T146" s="164"/>
      <c r="U146" s="45"/>
      <c r="V146" s="790">
        <v>1994</v>
      </c>
      <c r="W146" s="745">
        <f t="shared" si="102"/>
        <v>7.1640554991830863E-3</v>
      </c>
      <c r="X146" s="746">
        <f t="shared" si="102"/>
        <v>0.25531914893617019</v>
      </c>
      <c r="Y146" s="746">
        <f t="shared" si="102"/>
        <v>-0.14628578371398807</v>
      </c>
      <c r="Z146" s="746">
        <f t="shared" si="102"/>
        <v>-0.11756342566419536</v>
      </c>
      <c r="AA146" s="746">
        <f t="shared" si="102"/>
        <v>-7.9873875436241165E-3</v>
      </c>
      <c r="AB146" s="746">
        <f t="shared" si="102"/>
        <v>-7.7407011386141766E-3</v>
      </c>
      <c r="AC146" s="747">
        <f t="shared" si="102"/>
        <v>1.7094093625068328E-2</v>
      </c>
      <c r="AD146" s="551">
        <v>4050</v>
      </c>
      <c r="AE146" s="1023">
        <f t="shared" si="99"/>
        <v>0.1008758059261541</v>
      </c>
      <c r="AF146" s="1024">
        <f>SQRT(AE146/COUNT(W146:AC146))</f>
        <v>0.12004511409475195</v>
      </c>
      <c r="AG146" s="1025">
        <f>ASA!AG146</f>
        <v>94</v>
      </c>
      <c r="AH146" s="1034"/>
      <c r="AI146" s="1097">
        <v>1994</v>
      </c>
      <c r="AJ146" s="1095">
        <v>9.9324263670779192E-2</v>
      </c>
      <c r="AK146" s="1095">
        <v>0.23727506316905148</v>
      </c>
      <c r="AL146" s="1095">
        <v>8.7755073783550699E-2</v>
      </c>
      <c r="AM146" s="1095">
        <v>0.50316272171489229</v>
      </c>
      <c r="AN146" s="1095">
        <v>1.4713885243585145E-2</v>
      </c>
      <c r="AO146" s="1095">
        <v>5.7520786573388421E-3</v>
      </c>
      <c r="AP146" s="1095">
        <v>5.2016913760802412E-2</v>
      </c>
      <c r="AQ146" s="46"/>
      <c r="AS146" s="28"/>
      <c r="AT146" s="28"/>
      <c r="AU146" s="28"/>
      <c r="BF146" s="1135">
        <v>138</v>
      </c>
      <c r="BG146" s="1102">
        <v>92112.510664811824</v>
      </c>
      <c r="BH146" s="1102">
        <v>73254.315595819455</v>
      </c>
      <c r="BI146" s="1102">
        <v>65466.601265011865</v>
      </c>
      <c r="BJ146" s="1102">
        <v>74343.360167094608</v>
      </c>
      <c r="BK146" s="1102">
        <v>83009.552973227823</v>
      </c>
      <c r="BL146" s="1102">
        <v>99685.228833147819</v>
      </c>
      <c r="BM146" s="1102">
        <v>89538.273487988568</v>
      </c>
      <c r="BN146" s="1102">
        <v>111023.06226504015</v>
      </c>
      <c r="BO146" s="1102">
        <v>147965.9268311419</v>
      </c>
      <c r="BP146" s="1102">
        <v>136554.52862427337</v>
      </c>
      <c r="BQ146" s="1102">
        <v>107966.1671449382</v>
      </c>
      <c r="BR146" s="1102">
        <v>85685.729372014946</v>
      </c>
      <c r="BS146" s="1102">
        <v>74798.234296794777</v>
      </c>
      <c r="BT146" s="1102">
        <v>27802.105739851133</v>
      </c>
      <c r="BU146" s="1102">
        <v>11155.698363761336</v>
      </c>
      <c r="BV146" s="1102">
        <v>12243.86128887911</v>
      </c>
      <c r="BW146" s="1102">
        <v>24705.345434751889</v>
      </c>
      <c r="BX146" s="1102">
        <v>31853.11591109254</v>
      </c>
      <c r="BY146" s="1102">
        <v>30948.391545682876</v>
      </c>
      <c r="BZ146" s="1102">
        <v>27933.740845760822</v>
      </c>
      <c r="CA146" s="1102">
        <v>18354.710848628416</v>
      </c>
      <c r="CB146" s="1102">
        <v>11092.048609987205</v>
      </c>
      <c r="CC146" s="1102">
        <v>11225.013977631519</v>
      </c>
      <c r="CD146" s="1102">
        <v>15228.498969642751</v>
      </c>
      <c r="CE146" s="1102">
        <v>24744.508627830004</v>
      </c>
      <c r="CF146" s="1102">
        <v>19434.520018929779</v>
      </c>
      <c r="CG146" s="1102">
        <v>14235.543706934148</v>
      </c>
      <c r="CH146" s="1102">
        <v>17651.622938055469</v>
      </c>
      <c r="CI146" s="1102">
        <v>25289.865188063235</v>
      </c>
      <c r="CJ146" s="1102">
        <v>31239.30678029812</v>
      </c>
      <c r="CK146" s="1102">
        <v>30087.802156899153</v>
      </c>
      <c r="CL146" s="1102">
        <v>22324.276140507231</v>
      </c>
      <c r="CM146" s="1102">
        <v>24815.269362098585</v>
      </c>
      <c r="CN146" s="1102">
        <v>22402.391665144085</v>
      </c>
      <c r="CO146" s="1102">
        <v>28141.381809094364</v>
      </c>
      <c r="CP146" s="1102">
        <v>23655.303191515592</v>
      </c>
      <c r="CQ146" s="1106">
        <f t="shared" si="111"/>
        <v>26075.508249486731</v>
      </c>
      <c r="CR146" s="23" t="s">
        <v>541</v>
      </c>
      <c r="CS146"/>
      <c r="DA146" s="1262" t="s">
        <v>504</v>
      </c>
      <c r="DB146" s="901">
        <v>84</v>
      </c>
      <c r="DC146" s="1140">
        <f t="shared" si="114"/>
        <v>332</v>
      </c>
      <c r="DD146" s="1141">
        <f t="shared" si="112"/>
        <v>0.33200000000000002</v>
      </c>
      <c r="DE146" s="1142">
        <f t="shared" si="113"/>
        <v>8.4000000000000005E-2</v>
      </c>
      <c r="DQ146"/>
    </row>
    <row r="147" spans="1:121" s="23" customFormat="1" ht="13">
      <c r="A147" s="797">
        <v>1995</v>
      </c>
      <c r="B147" s="1052">
        <f t="shared" si="104"/>
        <v>0.33333333333333331</v>
      </c>
      <c r="C147" s="1052">
        <f t="shared" si="105"/>
        <v>0.16666666666666666</v>
      </c>
      <c r="D147" s="1052">
        <f t="shared" si="106"/>
        <v>0</v>
      </c>
      <c r="E147" s="1052">
        <f t="shared" si="107"/>
        <v>0.16666666666666666</v>
      </c>
      <c r="F147" s="1052">
        <f t="shared" si="108"/>
        <v>0</v>
      </c>
      <c r="G147" s="1052">
        <f t="shared" si="109"/>
        <v>0.16666666666666666</v>
      </c>
      <c r="H147" s="1052">
        <f t="shared" si="110"/>
        <v>0.16666666666666666</v>
      </c>
      <c r="I147" s="1053">
        <v>0.37571957202495587</v>
      </c>
      <c r="J147" s="85" t="s">
        <v>135</v>
      </c>
      <c r="K147" s="790">
        <v>1995</v>
      </c>
      <c r="L147" s="184">
        <f t="shared" si="101"/>
        <v>0.39534994504416932</v>
      </c>
      <c r="M147" s="156">
        <f t="shared" si="101"/>
        <v>0.16769440138487648</v>
      </c>
      <c r="N147" s="156">
        <f t="shared" si="101"/>
        <v>0</v>
      </c>
      <c r="O147" s="156">
        <f t="shared" si="101"/>
        <v>0.11605112370728786</v>
      </c>
      <c r="P147" s="156">
        <f t="shared" si="101"/>
        <v>0.28591341502555723</v>
      </c>
      <c r="Q147" s="156">
        <f t="shared" si="101"/>
        <v>1.9132734284086041E-2</v>
      </c>
      <c r="R147" s="158">
        <f t="shared" si="101"/>
        <v>1.5858380554023239E-2</v>
      </c>
      <c r="S147" s="164"/>
      <c r="T147" s="164"/>
      <c r="U147" s="45"/>
      <c r="V147" s="790">
        <v>1995</v>
      </c>
      <c r="W147" s="745">
        <f t="shared" si="102"/>
        <v>-6.2016611710836E-2</v>
      </c>
      <c r="X147" s="746">
        <f t="shared" si="102"/>
        <v>-1.0277347182098273E-3</v>
      </c>
      <c r="Y147" s="746">
        <f t="shared" si="102"/>
        <v>0</v>
      </c>
      <c r="Z147" s="746">
        <f t="shared" si="102"/>
        <v>5.0615542959378798E-2</v>
      </c>
      <c r="AA147" s="746">
        <f t="shared" si="102"/>
        <v>-0.28591341502555723</v>
      </c>
      <c r="AB147" s="746">
        <f t="shared" si="102"/>
        <v>0.14753393238258061</v>
      </c>
      <c r="AC147" s="747">
        <f t="shared" si="102"/>
        <v>0.15080828611264341</v>
      </c>
      <c r="AD147" s="551">
        <v>4343</v>
      </c>
      <c r="AE147" s="1023">
        <f t="shared" si="99"/>
        <v>0.13266493081189365</v>
      </c>
      <c r="AF147" s="1024">
        <f t="shared" si="103"/>
        <v>0.13766674606864093</v>
      </c>
      <c r="AG147" s="1025">
        <f>ASA!AG147</f>
        <v>6</v>
      </c>
      <c r="AH147" s="1034"/>
      <c r="AI147" s="1097">
        <v>1995</v>
      </c>
      <c r="AJ147" s="1095">
        <v>0.20640660128468238</v>
      </c>
      <c r="AK147" s="1095">
        <v>0.16211809125028237</v>
      </c>
      <c r="AL147" s="1095">
        <v>0.11186341068645012</v>
      </c>
      <c r="AM147" s="1095">
        <v>7.0460945333891342E-2</v>
      </c>
      <c r="AN147" s="1095">
        <v>0.40400309065036166</v>
      </c>
      <c r="AO147" s="1095">
        <v>1.181418029861811E-2</v>
      </c>
      <c r="AP147" s="1095">
        <v>3.333368049571412E-2</v>
      </c>
      <c r="AQ147" s="46"/>
      <c r="AS147" s="28"/>
      <c r="AT147" s="28"/>
      <c r="AU147" s="28"/>
      <c r="BF147" s="1135">
        <v>139</v>
      </c>
      <c r="BG147" s="1102">
        <v>66171.498682568039</v>
      </c>
      <c r="BH147" s="1102">
        <v>63979.156685030037</v>
      </c>
      <c r="BI147" s="1102">
        <v>49653.291103963755</v>
      </c>
      <c r="BJ147" s="1102">
        <v>54187.550507892571</v>
      </c>
      <c r="BK147" s="1102">
        <v>73780.115240361454</v>
      </c>
      <c r="BL147" s="1102">
        <v>96005.890744916382</v>
      </c>
      <c r="BM147" s="1102">
        <v>72759.935752924575</v>
      </c>
      <c r="BN147" s="1102">
        <v>80571.169899755594</v>
      </c>
      <c r="BO147" s="1102">
        <v>108558.11603838258</v>
      </c>
      <c r="BP147" s="1102">
        <v>101644.60888898429</v>
      </c>
      <c r="BQ147" s="1102">
        <v>82180.098099299343</v>
      </c>
      <c r="BR147" s="1102">
        <v>70516.512242635712</v>
      </c>
      <c r="BS147" s="1102">
        <v>69878.747189047819</v>
      </c>
      <c r="BT147" s="1102">
        <v>29325.32874401857</v>
      </c>
      <c r="BU147" s="1102">
        <v>12301.12799306968</v>
      </c>
      <c r="BV147" s="1102">
        <v>12569.332514791795</v>
      </c>
      <c r="BW147" s="1102">
        <v>21459.398640704458</v>
      </c>
      <c r="BX147" s="1102">
        <v>23065.801518294735</v>
      </c>
      <c r="BY147" s="1102">
        <v>20359.829427982542</v>
      </c>
      <c r="BZ147" s="1102">
        <v>16299.350795057171</v>
      </c>
      <c r="CA147" s="1102">
        <v>12649.727080632825</v>
      </c>
      <c r="CB147" s="1102">
        <v>8487.5327392743056</v>
      </c>
      <c r="CC147" s="1102">
        <v>11392.209995048303</v>
      </c>
      <c r="CD147" s="1102">
        <v>15729.09792367477</v>
      </c>
      <c r="CE147" s="1102">
        <v>24525.58409083914</v>
      </c>
      <c r="CF147" s="1102">
        <v>17506.989063653891</v>
      </c>
      <c r="CG147" s="1102">
        <v>13208.359928874715</v>
      </c>
      <c r="CH147" s="1102">
        <v>14998.859837696042</v>
      </c>
      <c r="CI147" s="1102">
        <v>21634.035887574119</v>
      </c>
      <c r="CJ147" s="1102">
        <v>24144.492792101551</v>
      </c>
      <c r="CK147" s="1102">
        <v>22927.142584854464</v>
      </c>
      <c r="CL147" s="1102">
        <v>17208.739636894621</v>
      </c>
      <c r="CM147" s="1102">
        <v>20962.877717435582</v>
      </c>
      <c r="CN147" s="1102">
        <v>21167.271932885938</v>
      </c>
      <c r="CO147" s="1102">
        <v>23855.848800923395</v>
      </c>
      <c r="CP147" s="1102">
        <v>23380.743758016994</v>
      </c>
      <c r="CQ147" s="1106">
        <f t="shared" si="111"/>
        <v>25772.858280674034</v>
      </c>
      <c r="CR147" s="23" t="s">
        <v>541</v>
      </c>
      <c r="CS147"/>
      <c r="DA147" s="1262" t="s">
        <v>505</v>
      </c>
      <c r="DB147" s="901">
        <v>116</v>
      </c>
      <c r="DC147" s="1140">
        <f t="shared" si="114"/>
        <v>448</v>
      </c>
      <c r="DD147" s="1141">
        <f t="shared" si="112"/>
        <v>0.44800000000000001</v>
      </c>
      <c r="DE147" s="1142">
        <f t="shared" si="113"/>
        <v>0.11600000000000001</v>
      </c>
      <c r="DQ147"/>
    </row>
    <row r="148" spans="1:121" s="23" customFormat="1" ht="13">
      <c r="A148" s="797">
        <v>1996</v>
      </c>
      <c r="B148" s="1052">
        <f t="shared" si="104"/>
        <v>0</v>
      </c>
      <c r="C148" s="1052">
        <f t="shared" si="105"/>
        <v>0.66666666666666663</v>
      </c>
      <c r="D148" s="1052">
        <f t="shared" si="106"/>
        <v>0</v>
      </c>
      <c r="E148" s="1052">
        <f t="shared" si="107"/>
        <v>0.33333333333333331</v>
      </c>
      <c r="F148" s="1052">
        <f t="shared" si="108"/>
        <v>0</v>
      </c>
      <c r="G148" s="1052">
        <f t="shared" si="109"/>
        <v>0</v>
      </c>
      <c r="H148" s="1052">
        <f t="shared" si="110"/>
        <v>0</v>
      </c>
      <c r="I148" s="1053">
        <v>0.43790329137274581</v>
      </c>
      <c r="J148" s="82" t="s">
        <v>61</v>
      </c>
      <c r="K148" s="790">
        <v>1996</v>
      </c>
      <c r="L148" s="184">
        <f t="shared" si="101"/>
        <v>0.20007284355522537</v>
      </c>
      <c r="M148" s="156">
        <f t="shared" si="101"/>
        <v>0.62535916031321492</v>
      </c>
      <c r="N148" s="156">
        <f t="shared" si="101"/>
        <v>6.3109910528583432E-2</v>
      </c>
      <c r="O148" s="156">
        <f t="shared" si="101"/>
        <v>0</v>
      </c>
      <c r="P148" s="156">
        <f t="shared" si="101"/>
        <v>3.0102492239225963E-2</v>
      </c>
      <c r="Q148" s="156">
        <f t="shared" si="101"/>
        <v>7.4163059192824857E-2</v>
      </c>
      <c r="R148" s="158">
        <f t="shared" si="101"/>
        <v>7.1925341709253585E-3</v>
      </c>
      <c r="S148" s="164"/>
      <c r="T148" s="164"/>
      <c r="U148" s="45"/>
      <c r="V148" s="790">
        <v>1996</v>
      </c>
      <c r="W148" s="745">
        <f t="shared" si="102"/>
        <v>-0.20007284355522537</v>
      </c>
      <c r="X148" s="746">
        <f t="shared" si="102"/>
        <v>4.1307506353451706E-2</v>
      </c>
      <c r="Y148" s="746">
        <f t="shared" si="102"/>
        <v>-6.3109910528583432E-2</v>
      </c>
      <c r="Z148" s="746">
        <f t="shared" si="102"/>
        <v>0.33333333333333331</v>
      </c>
      <c r="AA148" s="746">
        <f t="shared" si="102"/>
        <v>-3.0102492239225963E-2</v>
      </c>
      <c r="AB148" s="746">
        <f t="shared" si="102"/>
        <v>-7.4163059192824857E-2</v>
      </c>
      <c r="AC148" s="747">
        <f t="shared" si="102"/>
        <v>-7.1925341709253585E-3</v>
      </c>
      <c r="AD148" s="551">
        <v>4071</v>
      </c>
      <c r="AE148" s="1023">
        <f t="shared" si="99"/>
        <v>0.16328747666310206</v>
      </c>
      <c r="AF148" s="1024">
        <f t="shared" si="103"/>
        <v>0.15273107863314248</v>
      </c>
      <c r="AG148" s="1025">
        <f>ASA!AG148</f>
        <v>3</v>
      </c>
      <c r="AH148" s="1034"/>
      <c r="AI148" s="1097">
        <v>1996</v>
      </c>
      <c r="AJ148" s="1095">
        <v>0.18548545551386994</v>
      </c>
      <c r="AK148" s="1095">
        <v>0.41430817249491736</v>
      </c>
      <c r="AL148" s="1095">
        <v>9.3992073528808506E-2</v>
      </c>
      <c r="AM148" s="1095">
        <v>5.515442038949684E-2</v>
      </c>
      <c r="AN148" s="1095">
        <v>3.4740873500449541E-2</v>
      </c>
      <c r="AO148" s="1095">
        <v>0.19919432246566665</v>
      </c>
      <c r="AP148" s="1095">
        <v>1.7124682106791245E-2</v>
      </c>
      <c r="AQ148" s="46"/>
      <c r="AS148" s="28"/>
      <c r="AT148" s="28"/>
      <c r="AU148" s="28"/>
      <c r="BF148" s="1135">
        <v>140</v>
      </c>
      <c r="BG148" s="1102">
        <v>53898.301037992678</v>
      </c>
      <c r="BH148" s="1102">
        <v>72555.706514416801</v>
      </c>
      <c r="BI148" s="1102">
        <v>73818.782460760383</v>
      </c>
      <c r="BJ148" s="1102">
        <v>89348.43195930314</v>
      </c>
      <c r="BK148" s="1102">
        <v>104283.77095345697</v>
      </c>
      <c r="BL148" s="1102">
        <v>128070.21613367699</v>
      </c>
      <c r="BM148" s="1102">
        <v>113690.27743806323</v>
      </c>
      <c r="BN148" s="1102">
        <v>122625.20968618144</v>
      </c>
      <c r="BO148" s="1102">
        <v>171120.96757778031</v>
      </c>
      <c r="BP148" s="1102">
        <v>155884.62665189264</v>
      </c>
      <c r="BQ148" s="1102">
        <v>123902.63899291502</v>
      </c>
      <c r="BR148" s="1102">
        <v>101110.19460769802</v>
      </c>
      <c r="BS148" s="1102">
        <v>120583.55362771556</v>
      </c>
      <c r="BT148" s="1102">
        <v>38075.726850727922</v>
      </c>
      <c r="BU148" s="1102">
        <v>15573.371953574853</v>
      </c>
      <c r="BV148" s="1102">
        <v>12435.431993877421</v>
      </c>
      <c r="BW148" s="1102">
        <v>20858.885511395998</v>
      </c>
      <c r="BX148" s="1102">
        <v>24291.406530852852</v>
      </c>
      <c r="BY148" s="1102">
        <v>25310.356406224921</v>
      </c>
      <c r="BZ148" s="1102">
        <v>25296.705253029417</v>
      </c>
      <c r="CA148" s="1102">
        <v>18721.613429136156</v>
      </c>
      <c r="CB148" s="1102">
        <v>11417.70328339339</v>
      </c>
      <c r="CC148" s="1102">
        <v>12654.601271645597</v>
      </c>
      <c r="CD148" s="1102">
        <v>17468.630074611447</v>
      </c>
      <c r="CE148" s="1102">
        <v>29816.608524199411</v>
      </c>
      <c r="CF148" s="1102">
        <v>19914.452116223394</v>
      </c>
      <c r="CG148" s="1102">
        <v>14521.768826748397</v>
      </c>
      <c r="CH148" s="1102">
        <v>14569.99557587058</v>
      </c>
      <c r="CI148" s="1102">
        <v>25120.069364751653</v>
      </c>
      <c r="CJ148" s="1102">
        <v>28147.33890942001</v>
      </c>
      <c r="CK148" s="1102">
        <v>31700.678007142877</v>
      </c>
      <c r="CL148" s="1102">
        <v>25689.159120029304</v>
      </c>
      <c r="CM148" s="1102">
        <v>34191.405562584951</v>
      </c>
      <c r="CN148" s="1102">
        <v>27213.163584887381</v>
      </c>
      <c r="CO148" s="1102">
        <v>30684.878965118041</v>
      </c>
      <c r="CP148" s="1102">
        <v>29719.725022251998</v>
      </c>
      <c r="CQ148" s="1106">
        <f t="shared" si="111"/>
        <v>32760.389022118376</v>
      </c>
      <c r="CR148" s="23" t="s">
        <v>541</v>
      </c>
      <c r="CS148"/>
      <c r="DA148" s="1262" t="s">
        <v>506</v>
      </c>
      <c r="DB148" s="901">
        <v>89</v>
      </c>
      <c r="DC148" s="1140">
        <f t="shared" si="114"/>
        <v>537</v>
      </c>
      <c r="DD148" s="1141">
        <f t="shared" si="112"/>
        <v>0.53700000000000003</v>
      </c>
      <c r="DE148" s="1142">
        <f t="shared" si="113"/>
        <v>8.8999999999999996E-2</v>
      </c>
      <c r="DQ148"/>
    </row>
    <row r="149" spans="1:121" s="23" customFormat="1" ht="13">
      <c r="A149" s="797">
        <v>1997</v>
      </c>
      <c r="B149" s="1052">
        <f t="shared" si="104"/>
        <v>0.2</v>
      </c>
      <c r="C149" s="1052">
        <f t="shared" si="105"/>
        <v>0</v>
      </c>
      <c r="D149" s="1052">
        <f t="shared" si="106"/>
        <v>0.8</v>
      </c>
      <c r="E149" s="1052">
        <f t="shared" si="107"/>
        <v>0</v>
      </c>
      <c r="F149" s="1052">
        <f t="shared" si="108"/>
        <v>0</v>
      </c>
      <c r="G149" s="1052">
        <f t="shared" si="109"/>
        <v>0</v>
      </c>
      <c r="H149" s="1052">
        <f t="shared" si="110"/>
        <v>0</v>
      </c>
      <c r="I149" s="1053">
        <v>0.45513531641290011</v>
      </c>
      <c r="J149" s="82" t="s">
        <v>62</v>
      </c>
      <c r="K149" s="790">
        <v>1997</v>
      </c>
      <c r="L149" s="184">
        <f t="shared" si="101"/>
        <v>0.20898011927770208</v>
      </c>
      <c r="M149" s="156">
        <f t="shared" si="101"/>
        <v>0.17443161604114493</v>
      </c>
      <c r="N149" s="156">
        <f t="shared" si="101"/>
        <v>0.52013894437957842</v>
      </c>
      <c r="O149" s="156">
        <f t="shared" si="101"/>
        <v>3.6929829792447633E-2</v>
      </c>
      <c r="P149" s="156">
        <f t="shared" si="101"/>
        <v>0</v>
      </c>
      <c r="Q149" s="156">
        <f t="shared" si="101"/>
        <v>1.7082437515974609E-2</v>
      </c>
      <c r="R149" s="158">
        <f t="shared" si="101"/>
        <v>4.2437052993152348E-2</v>
      </c>
      <c r="S149" s="164"/>
      <c r="T149" s="164"/>
      <c r="U149" s="45"/>
      <c r="V149" s="790">
        <v>1997</v>
      </c>
      <c r="W149" s="745">
        <f t="shared" si="102"/>
        <v>-8.9801192777020644E-3</v>
      </c>
      <c r="X149" s="746">
        <f t="shared" si="102"/>
        <v>-0.17443161604114493</v>
      </c>
      <c r="Y149" s="746">
        <f t="shared" si="102"/>
        <v>0.27986105562042163</v>
      </c>
      <c r="Z149" s="746">
        <f t="shared" si="102"/>
        <v>-3.6929829792447633E-2</v>
      </c>
      <c r="AA149" s="746">
        <f t="shared" si="102"/>
        <v>0</v>
      </c>
      <c r="AB149" s="746">
        <f t="shared" si="102"/>
        <v>-1.7082437515974609E-2</v>
      </c>
      <c r="AC149" s="747">
        <f t="shared" si="102"/>
        <v>-4.2437052993152348E-2</v>
      </c>
      <c r="AD149" s="551">
        <v>5705</v>
      </c>
      <c r="AE149" s="1023">
        <f t="shared" si="99"/>
        <v>0.11228576713667385</v>
      </c>
      <c r="AF149" s="1024">
        <f t="shared" si="103"/>
        <v>0.12665237414540514</v>
      </c>
      <c r="AG149" s="1025">
        <f>ASA!AG149</f>
        <v>5</v>
      </c>
      <c r="AH149" s="1034"/>
      <c r="AI149" s="1097">
        <v>1997</v>
      </c>
      <c r="AJ149" s="1095">
        <v>0.35829557341467505</v>
      </c>
      <c r="AK149" s="1095">
        <v>0.25297465294942523</v>
      </c>
      <c r="AL149" s="1095">
        <v>0.21819696791706386</v>
      </c>
      <c r="AM149" s="1095">
        <v>4.1627340819000248E-2</v>
      </c>
      <c r="AN149" s="1095">
        <v>2.3373557262670881E-2</v>
      </c>
      <c r="AO149" s="1095">
        <v>1.4815389269537573E-2</v>
      </c>
      <c r="AP149" s="1095">
        <v>9.0716518367627258E-2</v>
      </c>
      <c r="AQ149" s="46"/>
      <c r="AS149" s="28"/>
      <c r="AT149" s="28"/>
      <c r="AU149" s="28"/>
      <c r="BF149" s="1135">
        <v>141</v>
      </c>
      <c r="BG149" s="1102">
        <v>62005.974771447225</v>
      </c>
      <c r="BH149" s="1102">
        <v>60147.409831799334</v>
      </c>
      <c r="BI149" s="1102">
        <v>51321.033085045477</v>
      </c>
      <c r="BJ149" s="1102">
        <v>58519.602898025652</v>
      </c>
      <c r="BK149" s="1102">
        <v>64717.754495322988</v>
      </c>
      <c r="BL149" s="1102">
        <v>80386.783428301875</v>
      </c>
      <c r="BM149" s="1102">
        <v>75283.503270216417</v>
      </c>
      <c r="BN149" s="1102">
        <v>94922.89945740324</v>
      </c>
      <c r="BO149" s="1102">
        <v>110394.8506221211</v>
      </c>
      <c r="BP149" s="1102">
        <v>101676.85981709331</v>
      </c>
      <c r="BQ149" s="1102">
        <v>78853.876849345703</v>
      </c>
      <c r="BR149" s="1102">
        <v>73406.59932793834</v>
      </c>
      <c r="BS149" s="1102">
        <v>77058.9657111657</v>
      </c>
      <c r="BT149" s="1102">
        <v>41214.720550312835</v>
      </c>
      <c r="BU149" s="1102">
        <v>21082.135922382444</v>
      </c>
      <c r="BV149" s="1102">
        <v>15683.431882757006</v>
      </c>
      <c r="BW149" s="1102">
        <v>17114.950740307231</v>
      </c>
      <c r="BX149" s="1102">
        <v>24148.340832469417</v>
      </c>
      <c r="BY149" s="1102">
        <v>18359.960339712274</v>
      </c>
      <c r="BZ149" s="1102">
        <v>13865.122664168042</v>
      </c>
      <c r="CA149" s="1102">
        <v>10055.032683628193</v>
      </c>
      <c r="CB149" s="1102">
        <v>7267.6572827183463</v>
      </c>
      <c r="CC149" s="1102">
        <v>8321.2818017540267</v>
      </c>
      <c r="CD149" s="1102">
        <v>12130.9588055683</v>
      </c>
      <c r="CE149" s="1102">
        <v>16168.990972069627</v>
      </c>
      <c r="CF149" s="1102">
        <v>12767.215811173797</v>
      </c>
      <c r="CG149" s="1102">
        <v>10307.938837866779</v>
      </c>
      <c r="CH149" s="1102">
        <v>12555.370158584135</v>
      </c>
      <c r="CI149" s="1102">
        <v>17943.056319714746</v>
      </c>
      <c r="CJ149" s="1102">
        <v>19286.899522386622</v>
      </c>
      <c r="CK149" s="1102">
        <v>19887.283624297015</v>
      </c>
      <c r="CL149" s="1102">
        <v>16506.060610084689</v>
      </c>
      <c r="CM149" s="1102">
        <v>18999.662973869978</v>
      </c>
      <c r="CN149" s="1102">
        <v>17457.693750197323</v>
      </c>
      <c r="CO149" s="1102">
        <v>17194.787264881525</v>
      </c>
      <c r="CP149" s="1102">
        <v>18795.356950062538</v>
      </c>
      <c r="CQ149" s="1106">
        <f t="shared" si="111"/>
        <v>20718.33454154104</v>
      </c>
      <c r="CR149" s="23" t="s">
        <v>541</v>
      </c>
      <c r="CS149"/>
      <c r="DA149" s="1262" t="s">
        <v>507</v>
      </c>
      <c r="DB149" s="901">
        <v>68</v>
      </c>
      <c r="DC149" s="1140">
        <f t="shared" si="114"/>
        <v>605</v>
      </c>
      <c r="DD149" s="1141">
        <f t="shared" si="112"/>
        <v>0.60499999999999998</v>
      </c>
      <c r="DE149" s="1142">
        <f t="shared" si="113"/>
        <v>6.8000000000000005E-2</v>
      </c>
      <c r="DQ149"/>
    </row>
    <row r="150" spans="1:121" s="23" customFormat="1" ht="13">
      <c r="A150" s="797">
        <v>1998</v>
      </c>
      <c r="B150" s="1052">
        <f t="shared" si="104"/>
        <v>0.14285714285714285</v>
      </c>
      <c r="C150" s="1052">
        <f t="shared" si="105"/>
        <v>0.14285714285714285</v>
      </c>
      <c r="D150" s="1052">
        <f t="shared" si="106"/>
        <v>0.42857142857142855</v>
      </c>
      <c r="E150" s="1052">
        <f t="shared" si="107"/>
        <v>0.14285714285714285</v>
      </c>
      <c r="F150" s="1052">
        <f t="shared" si="108"/>
        <v>0.14285714285714285</v>
      </c>
      <c r="G150" s="1052">
        <f t="shared" si="109"/>
        <v>0</v>
      </c>
      <c r="H150" s="1052">
        <f t="shared" si="110"/>
        <v>0</v>
      </c>
      <c r="I150" s="1053">
        <v>0.48876751265069451</v>
      </c>
      <c r="J150" s="82" t="s">
        <v>62</v>
      </c>
      <c r="K150" s="790">
        <v>1998</v>
      </c>
      <c r="L150" s="184">
        <f t="shared" ref="L150:R165" si="115">(B336*B232)/SUMPRODUCT($B336:$H336,$B232:$H232)</f>
        <v>1.5292721936510474E-4</v>
      </c>
      <c r="M150" s="156">
        <f t="shared" si="115"/>
        <v>0.14971818102023129</v>
      </c>
      <c r="N150" s="156">
        <f t="shared" si="115"/>
        <v>0.53532368592415269</v>
      </c>
      <c r="O150" s="156">
        <f t="shared" si="115"/>
        <v>0.27692322109490308</v>
      </c>
      <c r="P150" s="156">
        <f t="shared" si="115"/>
        <v>1.9290862447916148E-2</v>
      </c>
      <c r="Q150" s="156">
        <f t="shared" si="115"/>
        <v>0</v>
      </c>
      <c r="R150" s="158">
        <f t="shared" si="115"/>
        <v>1.8591122293431649E-2</v>
      </c>
      <c r="S150" s="164"/>
      <c r="T150" s="164"/>
      <c r="U150" s="45"/>
      <c r="V150" s="790">
        <v>1998</v>
      </c>
      <c r="W150" s="745">
        <f t="shared" si="102"/>
        <v>0.14270421563777774</v>
      </c>
      <c r="X150" s="746">
        <f t="shared" si="102"/>
        <v>-6.8610381630884454E-3</v>
      </c>
      <c r="Y150" s="746">
        <f t="shared" si="102"/>
        <v>-0.10675225735272414</v>
      </c>
      <c r="Z150" s="746">
        <f t="shared" si="102"/>
        <v>-0.13406607823776023</v>
      </c>
      <c r="AA150" s="746">
        <f t="shared" si="102"/>
        <v>0.12356628040922671</v>
      </c>
      <c r="AB150" s="746">
        <f t="shared" si="102"/>
        <v>0</v>
      </c>
      <c r="AC150" s="747">
        <f t="shared" si="102"/>
        <v>-1.8591122293431649E-2</v>
      </c>
      <c r="AD150" s="551">
        <v>8378</v>
      </c>
      <c r="AE150" s="1023">
        <f t="shared" si="99"/>
        <v>6.5395580271725193E-2</v>
      </c>
      <c r="AF150" s="1024">
        <f t="shared" si="103"/>
        <v>9.6655189995693447E-2</v>
      </c>
      <c r="AG150" s="1025">
        <f>ASA!AG150</f>
        <v>7</v>
      </c>
      <c r="AH150" s="1034"/>
      <c r="AI150" s="1097">
        <v>1998</v>
      </c>
      <c r="AJ150" s="9">
        <v>0.1378265653971277</v>
      </c>
      <c r="AK150" s="9">
        <v>0.38097134856431675</v>
      </c>
      <c r="AL150" s="9">
        <v>0.22511420878000765</v>
      </c>
      <c r="AM150" s="9">
        <v>0.15816504247971885</v>
      </c>
      <c r="AN150" s="9">
        <v>2.9819578800484296E-2</v>
      </c>
      <c r="AO150" s="9">
        <v>1.5748931874257577E-2</v>
      </c>
      <c r="AP150" s="1096">
        <v>5.2354324104087073E-2</v>
      </c>
      <c r="AQ150" s="46"/>
      <c r="AS150" s="28"/>
      <c r="AT150" s="28"/>
      <c r="AU150" s="28"/>
      <c r="BF150" s="1135">
        <v>142</v>
      </c>
      <c r="BG150" s="1102">
        <v>57791.0984416227</v>
      </c>
      <c r="BH150" s="1102">
        <v>62278.733440489115</v>
      </c>
      <c r="BI150" s="1102">
        <v>61942.625786223318</v>
      </c>
      <c r="BJ150" s="1102">
        <v>78821.168566588502</v>
      </c>
      <c r="BK150" s="1102">
        <v>84747.388161946496</v>
      </c>
      <c r="BL150" s="1102">
        <v>98664.630580507801</v>
      </c>
      <c r="BM150" s="1102">
        <v>87727.015360586665</v>
      </c>
      <c r="BN150" s="1102">
        <v>104381.02915644237</v>
      </c>
      <c r="BO150" s="1102">
        <v>117825.04389980776</v>
      </c>
      <c r="BP150" s="1102">
        <v>118630.0796036917</v>
      </c>
      <c r="BQ150" s="1102">
        <v>94637.402917442218</v>
      </c>
      <c r="BR150" s="1102">
        <v>78425.235437166702</v>
      </c>
      <c r="BS150" s="1102">
        <v>64212.757934921552</v>
      </c>
      <c r="BT150" s="1102">
        <v>36668.526489925433</v>
      </c>
      <c r="BU150" s="1102">
        <v>19526.129137654207</v>
      </c>
      <c r="BV150" s="1102">
        <v>18231.077223168897</v>
      </c>
      <c r="BW150" s="1102">
        <v>21211.941588976555</v>
      </c>
      <c r="BX150" s="1102">
        <v>18519.97357423115</v>
      </c>
      <c r="BY150" s="1102">
        <v>19245.136914024108</v>
      </c>
      <c r="BZ150" s="1102">
        <v>18346.328527463498</v>
      </c>
      <c r="CA150" s="1102">
        <v>12024.394924276356</v>
      </c>
      <c r="CB150" s="1102">
        <v>7056.8067860733063</v>
      </c>
      <c r="CC150" s="1102">
        <v>8921.7312401185864</v>
      </c>
      <c r="CD150" s="1102">
        <v>10766.514856125619</v>
      </c>
      <c r="CE150" s="1102">
        <v>23818.9169960408</v>
      </c>
      <c r="CF150" s="1102">
        <v>20503.727601025752</v>
      </c>
      <c r="CG150" s="1102">
        <v>12940.761884906848</v>
      </c>
      <c r="CH150" s="1102">
        <v>13319.708841811464</v>
      </c>
      <c r="CI150" s="1102">
        <v>12819.638094435533</v>
      </c>
      <c r="CJ150" s="1102">
        <v>21415.838469816244</v>
      </c>
      <c r="CK150" s="1102">
        <v>22592.622286278085</v>
      </c>
      <c r="CL150" s="1102">
        <v>17194.952119377172</v>
      </c>
      <c r="CM150" s="1102">
        <v>20572.303911009109</v>
      </c>
      <c r="CN150" s="1102">
        <v>15927.349460164358</v>
      </c>
      <c r="CO150" s="1102">
        <v>23231.98966666323</v>
      </c>
      <c r="CP150" s="1102">
        <v>16718.985291096858</v>
      </c>
      <c r="CQ150" s="1106">
        <f t="shared" si="111"/>
        <v>18429.526578099707</v>
      </c>
      <c r="CR150" s="23" t="s">
        <v>541</v>
      </c>
      <c r="CS150"/>
      <c r="DA150" s="1262" t="s">
        <v>508</v>
      </c>
      <c r="DB150" s="901">
        <v>66</v>
      </c>
      <c r="DC150" s="1140">
        <f t="shared" si="114"/>
        <v>671</v>
      </c>
      <c r="DD150" s="1141">
        <f t="shared" si="112"/>
        <v>0.67100000000000004</v>
      </c>
      <c r="DE150" s="1142">
        <f t="shared" si="113"/>
        <v>6.6000000000000003E-2</v>
      </c>
      <c r="DQ150"/>
    </row>
    <row r="151" spans="1:121" s="23" customFormat="1" ht="13">
      <c r="A151" s="797">
        <v>1999</v>
      </c>
      <c r="B151" s="1052">
        <f t="shared" si="104"/>
        <v>0</v>
      </c>
      <c r="C151" s="1052">
        <f t="shared" si="105"/>
        <v>8.3333333333333329E-2</v>
      </c>
      <c r="D151" s="1052">
        <f t="shared" si="106"/>
        <v>0.58333333333333337</v>
      </c>
      <c r="E151" s="1052">
        <f t="shared" si="107"/>
        <v>0.25</v>
      </c>
      <c r="F151" s="1052">
        <f t="shared" si="108"/>
        <v>8.3333333333333329E-2</v>
      </c>
      <c r="G151" s="1052">
        <f t="shared" si="109"/>
        <v>0</v>
      </c>
      <c r="H151" s="1052">
        <f t="shared" si="110"/>
        <v>0</v>
      </c>
      <c r="I151" s="1053">
        <v>0.41699999999999998</v>
      </c>
      <c r="J151" s="82"/>
      <c r="K151" s="790">
        <v>1999</v>
      </c>
      <c r="L151" s="184">
        <f t="shared" si="115"/>
        <v>5.6020571859024003E-2</v>
      </c>
      <c r="M151" s="156">
        <f t="shared" si="115"/>
        <v>0</v>
      </c>
      <c r="N151" s="156">
        <f t="shared" si="115"/>
        <v>0.48378544131051082</v>
      </c>
      <c r="O151" s="156">
        <f t="shared" si="115"/>
        <v>0.29712604168380208</v>
      </c>
      <c r="P151" s="156">
        <f t="shared" si="115"/>
        <v>0.15157993262695241</v>
      </c>
      <c r="Q151" s="156">
        <f t="shared" si="115"/>
        <v>1.0037402504775592E-2</v>
      </c>
      <c r="R151" s="158">
        <f t="shared" si="115"/>
        <v>1.4506100149350178E-3</v>
      </c>
      <c r="S151" s="164"/>
      <c r="T151" s="164"/>
      <c r="U151" s="45"/>
      <c r="V151" s="790">
        <v>1999</v>
      </c>
      <c r="W151" s="745">
        <f t="shared" si="102"/>
        <v>-5.6020571859024003E-2</v>
      </c>
      <c r="X151" s="746">
        <f t="shared" si="102"/>
        <v>8.3333333333333329E-2</v>
      </c>
      <c r="Y151" s="746">
        <f t="shared" si="102"/>
        <v>9.9547892022822548E-2</v>
      </c>
      <c r="Z151" s="746">
        <f t="shared" si="102"/>
        <v>-4.7126041683802078E-2</v>
      </c>
      <c r="AA151" s="746">
        <f t="shared" si="102"/>
        <v>-6.8246599293619079E-2</v>
      </c>
      <c r="AB151" s="746">
        <f t="shared" si="102"/>
        <v>-1.0037402504775592E-2</v>
      </c>
      <c r="AC151" s="747">
        <f t="shared" si="102"/>
        <v>-1.4506100149350178E-3</v>
      </c>
      <c r="AD151" s="551">
        <v>5797.692</v>
      </c>
      <c r="AE151" s="1023">
        <f t="shared" si="99"/>
        <v>2.6973847560429622E-2</v>
      </c>
      <c r="AF151" s="1024">
        <f t="shared" si="103"/>
        <v>6.207581489072124E-2</v>
      </c>
      <c r="AG151" s="1025">
        <f>ASA!AG151</f>
        <v>12</v>
      </c>
      <c r="AH151" s="1034"/>
      <c r="AI151" s="1097">
        <v>1999</v>
      </c>
      <c r="AJ151" s="9">
        <v>3.3960132734307154E-2</v>
      </c>
      <c r="AK151" s="9">
        <v>0.16735847987444283</v>
      </c>
      <c r="AL151" s="9">
        <v>0.41268943478768633</v>
      </c>
      <c r="AM151" s="9">
        <v>0.19185095197402005</v>
      </c>
      <c r="AN151" s="9">
        <v>0.13160276643784047</v>
      </c>
      <c r="AO151" s="9">
        <v>2.4885245240583189E-2</v>
      </c>
      <c r="AP151" s="1096">
        <v>3.7652988951119855E-2</v>
      </c>
      <c r="AQ151" s="46"/>
      <c r="AS151" s="28"/>
      <c r="AT151" s="28"/>
      <c r="AU151" s="28"/>
      <c r="BF151" s="1135">
        <v>143</v>
      </c>
      <c r="BG151" s="1102">
        <v>66443.825212758573</v>
      </c>
      <c r="BH151" s="1102">
        <v>68199.181168308205</v>
      </c>
      <c r="BI151" s="1102">
        <v>65407.538796483139</v>
      </c>
      <c r="BJ151" s="1102">
        <v>66315.85960376302</v>
      </c>
      <c r="BK151" s="1102">
        <v>74628.206408294529</v>
      </c>
      <c r="BL151" s="1102">
        <v>87252.659472311003</v>
      </c>
      <c r="BM151" s="1102">
        <v>67518.785898868751</v>
      </c>
      <c r="BN151" s="1102">
        <v>81184.836804814389</v>
      </c>
      <c r="BO151" s="1102">
        <v>122397.94026583689</v>
      </c>
      <c r="BP151" s="1102">
        <v>113297.42025639239</v>
      </c>
      <c r="BQ151" s="1102">
        <v>88381.237645348752</v>
      </c>
      <c r="BR151" s="1102">
        <v>71227.06994347088</v>
      </c>
      <c r="BS151" s="1102">
        <v>86810.989703038489</v>
      </c>
      <c r="BT151" s="1102">
        <v>36749.604599364531</v>
      </c>
      <c r="BU151" s="1102">
        <v>17541.914355844983</v>
      </c>
      <c r="BV151" s="1102">
        <v>18089.508182244077</v>
      </c>
      <c r="BW151" s="1102">
        <v>18294.238128256584</v>
      </c>
      <c r="BX151" s="1102">
        <v>25865.680577061281</v>
      </c>
      <c r="BY151" s="1102">
        <v>20333.560147826931</v>
      </c>
      <c r="BZ151" s="1102">
        <v>16168.301006381331</v>
      </c>
      <c r="CA151" s="1102">
        <v>11111.541350971815</v>
      </c>
      <c r="CB151" s="1102">
        <v>7002.6603767747147</v>
      </c>
      <c r="CC151" s="1102">
        <v>11458.601918203716</v>
      </c>
      <c r="CD151" s="1102">
        <v>13639.342158949319</v>
      </c>
      <c r="CE151" s="1102">
        <v>20950.122543793164</v>
      </c>
      <c r="CF151" s="1102">
        <v>17619.906011048002</v>
      </c>
      <c r="CG151" s="1102">
        <v>14221.862880046143</v>
      </c>
      <c r="CH151" s="1102">
        <v>15753.859841651858</v>
      </c>
      <c r="CI151" s="1102">
        <v>18946.49110465245</v>
      </c>
      <c r="CJ151" s="1102">
        <v>20247.84239833528</v>
      </c>
      <c r="CK151" s="1102">
        <v>20314.572784807489</v>
      </c>
      <c r="CL151" s="1102">
        <v>14878.325588300486</v>
      </c>
      <c r="CM151" s="1102">
        <v>18081.605609797367</v>
      </c>
      <c r="CN151" s="1102">
        <v>16813.961718465289</v>
      </c>
      <c r="CO151" s="1102">
        <v>20505.651500175059</v>
      </c>
      <c r="CP151" s="1102">
        <v>17171.649534396343</v>
      </c>
      <c r="CQ151" s="1106">
        <f t="shared" si="111"/>
        <v>18928.503493121323</v>
      </c>
      <c r="CR151" s="23" t="s">
        <v>541</v>
      </c>
      <c r="CS151"/>
      <c r="DA151" s="1262" t="s">
        <v>509</v>
      </c>
      <c r="DB151" s="901">
        <v>83</v>
      </c>
      <c r="DC151" s="1140">
        <f t="shared" si="114"/>
        <v>754</v>
      </c>
      <c r="DD151" s="1141">
        <f t="shared" si="112"/>
        <v>0.754</v>
      </c>
      <c r="DE151" s="1142">
        <f t="shared" si="113"/>
        <v>8.3000000000000004E-2</v>
      </c>
      <c r="DQ151"/>
    </row>
    <row r="152" spans="1:121" s="23" customFormat="1" ht="13">
      <c r="A152" s="797">
        <v>2000</v>
      </c>
      <c r="B152" s="1052">
        <f t="shared" si="104"/>
        <v>0</v>
      </c>
      <c r="C152" s="1052">
        <f t="shared" si="105"/>
        <v>0.1111111111111111</v>
      </c>
      <c r="D152" s="1052">
        <f t="shared" si="106"/>
        <v>0.22222222222222221</v>
      </c>
      <c r="E152" s="1052">
        <f t="shared" si="107"/>
        <v>0.33333333333333331</v>
      </c>
      <c r="F152" s="1052">
        <f t="shared" si="108"/>
        <v>0.22222222222222221</v>
      </c>
      <c r="G152" s="1052">
        <f t="shared" si="109"/>
        <v>0.1111111111111111</v>
      </c>
      <c r="H152" s="1052">
        <f t="shared" si="110"/>
        <v>0</v>
      </c>
      <c r="I152" s="1054">
        <v>0.39795918367346939</v>
      </c>
      <c r="J152" s="76" t="s">
        <v>64</v>
      </c>
      <c r="K152" s="790">
        <v>2000</v>
      </c>
      <c r="L152" s="184">
        <f t="shared" si="115"/>
        <v>3.4618178717080091E-4</v>
      </c>
      <c r="M152" s="156">
        <f t="shared" si="115"/>
        <v>7.0084046684337944E-2</v>
      </c>
      <c r="N152" s="156">
        <f t="shared" si="115"/>
        <v>0</v>
      </c>
      <c r="O152" s="156">
        <f t="shared" si="115"/>
        <v>0.47660725122300684</v>
      </c>
      <c r="P152" s="156">
        <f t="shared" si="115"/>
        <v>0.29297221427444664</v>
      </c>
      <c r="Q152" s="156">
        <f t="shared" si="115"/>
        <v>0.14934860654052015</v>
      </c>
      <c r="R152" s="158">
        <f t="shared" si="115"/>
        <v>1.0641699490517586E-2</v>
      </c>
      <c r="S152" s="187"/>
      <c r="T152" s="164"/>
      <c r="U152" s="45"/>
      <c r="V152" s="790">
        <v>2000</v>
      </c>
      <c r="W152" s="745">
        <f t="shared" si="102"/>
        <v>-3.4618178717080091E-4</v>
      </c>
      <c r="X152" s="746">
        <f t="shared" si="102"/>
        <v>4.102706442677316E-2</v>
      </c>
      <c r="Y152" s="746">
        <f t="shared" si="102"/>
        <v>0.22222222222222221</v>
      </c>
      <c r="Z152" s="746">
        <f t="shared" si="102"/>
        <v>-0.14327391788967353</v>
      </c>
      <c r="AA152" s="746">
        <f t="shared" si="102"/>
        <v>-7.0749992052224431E-2</v>
      </c>
      <c r="AB152" s="746">
        <f t="shared" si="102"/>
        <v>-3.8237495429409046E-2</v>
      </c>
      <c r="AC152" s="747">
        <f t="shared" si="102"/>
        <v>-1.0641699490517586E-2</v>
      </c>
      <c r="AD152" s="551">
        <v>3605</v>
      </c>
      <c r="AE152" s="1023">
        <f t="shared" si="99"/>
        <v>7.8174384654298379E-2</v>
      </c>
      <c r="AF152" s="1024">
        <f t="shared" si="103"/>
        <v>0.10567766668661993</v>
      </c>
      <c r="AG152" s="1025">
        <f>ASA!AG152</f>
        <v>9</v>
      </c>
      <c r="AH152" s="1034"/>
      <c r="AI152" s="1097">
        <v>2000</v>
      </c>
      <c r="AJ152" s="9">
        <v>4.8483266257189878E-2</v>
      </c>
      <c r="AK152" s="9">
        <v>5.2429802119788489E-2</v>
      </c>
      <c r="AL152" s="9">
        <v>0.24010107944857401</v>
      </c>
      <c r="AM152" s="9">
        <v>0.34546765278138641</v>
      </c>
      <c r="AN152" s="9">
        <v>0.16076773487645321</v>
      </c>
      <c r="AO152" s="9">
        <v>0.11019153969103605</v>
      </c>
      <c r="AP152" s="1096">
        <v>4.2558924825571977E-2</v>
      </c>
      <c r="AQ152" s="27"/>
      <c r="AS152" s="189"/>
      <c r="AT152" s="9"/>
      <c r="AU152" s="9"/>
      <c r="BF152" s="1135">
        <v>144</v>
      </c>
      <c r="BG152" s="1102">
        <v>68742.769569660682</v>
      </c>
      <c r="BH152" s="1102">
        <v>76844.983965258507</v>
      </c>
      <c r="BI152" s="1102">
        <v>68775.055118398042</v>
      </c>
      <c r="BJ152" s="1102">
        <v>74511.362573287392</v>
      </c>
      <c r="BK152" s="1102">
        <v>94207.399347273749</v>
      </c>
      <c r="BL152" s="1102">
        <v>128370.64601414508</v>
      </c>
      <c r="BM152" s="1102">
        <v>107291.78038213763</v>
      </c>
      <c r="BN152" s="1102">
        <v>103940.63997614349</v>
      </c>
      <c r="BO152" s="1102">
        <v>131837.49573684062</v>
      </c>
      <c r="BP152" s="1102">
        <v>119329.44595280912</v>
      </c>
      <c r="BQ152" s="1102">
        <v>88781.554917127069</v>
      </c>
      <c r="BR152" s="1102">
        <v>65742.75457563487</v>
      </c>
      <c r="BS152" s="1102">
        <v>77872.983416476287</v>
      </c>
      <c r="BT152" s="1102">
        <v>34126.593997074633</v>
      </c>
      <c r="BU152" s="1102">
        <v>17009.605145283509</v>
      </c>
      <c r="BV152" s="1102">
        <v>17312.498810375211</v>
      </c>
      <c r="BW152" s="1102">
        <v>16363.991855594319</v>
      </c>
      <c r="BX152" s="1102">
        <v>29086.400317521551</v>
      </c>
      <c r="BY152" s="1102">
        <v>25553.884633454094</v>
      </c>
      <c r="BZ152" s="1102">
        <v>20723.740654945996</v>
      </c>
      <c r="CA152" s="1102">
        <v>14521.376635291381</v>
      </c>
      <c r="CB152" s="1102">
        <v>9207.030868340913</v>
      </c>
      <c r="CC152" s="1102">
        <v>11185.79246340576</v>
      </c>
      <c r="CD152" s="1102">
        <v>15356.977312015937</v>
      </c>
      <c r="CE152" s="1102">
        <v>20008.182767105016</v>
      </c>
      <c r="CF152" s="1102">
        <v>15159.62752342042</v>
      </c>
      <c r="CG152" s="1102">
        <v>12298.554302575101</v>
      </c>
      <c r="CH152" s="1102">
        <v>14661.668820776231</v>
      </c>
      <c r="CI152" s="1102">
        <v>19900.468229193193</v>
      </c>
      <c r="CJ152" s="1102">
        <v>20953.351270600138</v>
      </c>
      <c r="CK152" s="1102">
        <v>21546.108453993238</v>
      </c>
      <c r="CL152" s="1102">
        <v>18879.096897785974</v>
      </c>
      <c r="CM152" s="1102">
        <v>21400.774122881743</v>
      </c>
      <c r="CN152" s="1102">
        <v>20652.515538600008</v>
      </c>
      <c r="CO152" s="1102">
        <v>22341.023948216847</v>
      </c>
      <c r="CP152" s="1102">
        <v>20771.121276155878</v>
      </c>
      <c r="CQ152" s="1106">
        <f t="shared" si="111"/>
        <v>22896.241904088256</v>
      </c>
      <c r="CR152" s="23" t="s">
        <v>541</v>
      </c>
      <c r="CS152"/>
      <c r="DA152" s="1262" t="s">
        <v>510</v>
      </c>
      <c r="DB152" s="901">
        <v>57</v>
      </c>
      <c r="DC152" s="1140">
        <f t="shared" si="114"/>
        <v>811</v>
      </c>
      <c r="DD152" s="1141">
        <f t="shared" si="112"/>
        <v>0.81100000000000005</v>
      </c>
      <c r="DE152" s="1142">
        <f t="shared" si="113"/>
        <v>5.7000000000000002E-2</v>
      </c>
      <c r="DQ152"/>
    </row>
    <row r="153" spans="1:121" s="23" customFormat="1" ht="13">
      <c r="A153" s="797">
        <v>2001</v>
      </c>
      <c r="B153" s="1052">
        <f t="shared" si="104"/>
        <v>0</v>
      </c>
      <c r="C153" s="1052">
        <f t="shared" si="105"/>
        <v>0</v>
      </c>
      <c r="D153" s="1052">
        <f t="shared" si="106"/>
        <v>0.33333333333333331</v>
      </c>
      <c r="E153" s="1052">
        <f t="shared" si="107"/>
        <v>0.33333333333333331</v>
      </c>
      <c r="F153" s="1052">
        <f t="shared" si="108"/>
        <v>0</v>
      </c>
      <c r="G153" s="1052">
        <f t="shared" si="109"/>
        <v>0</v>
      </c>
      <c r="H153" s="1052">
        <f t="shared" si="110"/>
        <v>0.33333333333333331</v>
      </c>
      <c r="I153" s="1053">
        <v>0.40205976853620801</v>
      </c>
      <c r="J153" s="76"/>
      <c r="K153" s="790">
        <v>2001</v>
      </c>
      <c r="L153" s="184">
        <f t="shared" si="115"/>
        <v>1.6342202107155885E-2</v>
      </c>
      <c r="M153" s="156">
        <f t="shared" si="115"/>
        <v>3.5760606376608335E-4</v>
      </c>
      <c r="N153" s="156">
        <f t="shared" si="115"/>
        <v>0.33219107100044948</v>
      </c>
      <c r="O153" s="156">
        <f t="shared" si="115"/>
        <v>0</v>
      </c>
      <c r="P153" s="156">
        <f t="shared" si="115"/>
        <v>0.33559485249417287</v>
      </c>
      <c r="Q153" s="156">
        <f t="shared" si="115"/>
        <v>0.20629137887018789</v>
      </c>
      <c r="R153" s="158">
        <f t="shared" si="115"/>
        <v>0.10922288946426778</v>
      </c>
      <c r="S153" s="187"/>
      <c r="T153" s="164"/>
      <c r="U153" s="45"/>
      <c r="V153" s="790">
        <v>2001</v>
      </c>
      <c r="W153" s="745">
        <f t="shared" ref="W153:AC166" si="116">B153-L153</f>
        <v>-1.6342202107155885E-2</v>
      </c>
      <c r="X153" s="746">
        <f t="shared" si="116"/>
        <v>-3.5760606376608335E-4</v>
      </c>
      <c r="Y153" s="746">
        <f t="shared" si="116"/>
        <v>1.1422623328838366E-3</v>
      </c>
      <c r="Z153" s="746">
        <f t="shared" si="116"/>
        <v>0.33333333333333331</v>
      </c>
      <c r="AA153" s="746">
        <f t="shared" si="116"/>
        <v>-0.33559485249417287</v>
      </c>
      <c r="AB153" s="746">
        <f t="shared" si="116"/>
        <v>-0.20629137887018789</v>
      </c>
      <c r="AC153" s="747">
        <f t="shared" si="116"/>
        <v>0.22411044386906553</v>
      </c>
      <c r="AD153" s="551">
        <v>3282</v>
      </c>
      <c r="AE153" s="1023">
        <f t="shared" si="99"/>
        <v>0.31678514039409483</v>
      </c>
      <c r="AF153" s="1024">
        <f t="shared" si="103"/>
        <v>0.21273227318932891</v>
      </c>
      <c r="AG153" s="1025">
        <f>ASA!AG153</f>
        <v>3</v>
      </c>
      <c r="AH153" s="1034"/>
      <c r="AI153" s="1097">
        <v>2001</v>
      </c>
      <c r="AJ153" s="9">
        <v>6.3282728115325038E-2</v>
      </c>
      <c r="AK153" s="9">
        <v>8.2839293611047277E-2</v>
      </c>
      <c r="AL153" s="9">
        <v>8.3496571832188254E-2</v>
      </c>
      <c r="AM153" s="9">
        <v>0.20881893486319117</v>
      </c>
      <c r="AN153" s="9">
        <v>0.30045757165763681</v>
      </c>
      <c r="AO153" s="9">
        <v>0.13982172522660125</v>
      </c>
      <c r="AP153" s="1096">
        <v>0.1212831746940102</v>
      </c>
      <c r="AQ153" s="27"/>
      <c r="AS153" s="189"/>
      <c r="AT153" s="9"/>
      <c r="AU153" s="9"/>
      <c r="BF153" s="1135">
        <v>145</v>
      </c>
      <c r="BG153" s="1102">
        <v>49052.631085791043</v>
      </c>
      <c r="BH153" s="1102">
        <v>52365.067319854606</v>
      </c>
      <c r="BI153" s="1102">
        <v>51621.133307633536</v>
      </c>
      <c r="BJ153" s="1102">
        <v>69607.239372141863</v>
      </c>
      <c r="BK153" s="1102">
        <v>82246.927571294669</v>
      </c>
      <c r="BL153" s="1102">
        <v>104512.88792389646</v>
      </c>
      <c r="BM153" s="1102">
        <v>94522.546626539799</v>
      </c>
      <c r="BN153" s="1102">
        <v>101257.27344112765</v>
      </c>
      <c r="BO153" s="1102">
        <v>104259.5721636602</v>
      </c>
      <c r="BP153" s="1102">
        <v>102772.52264673266</v>
      </c>
      <c r="BQ153" s="1102">
        <v>77532.85405922278</v>
      </c>
      <c r="BR153" s="1102">
        <v>71107.756786173341</v>
      </c>
      <c r="BS153" s="1102">
        <v>69635.177077343396</v>
      </c>
      <c r="BT153" s="1102">
        <v>27101.84331783549</v>
      </c>
      <c r="BU153" s="1102">
        <v>14252.478140424912</v>
      </c>
      <c r="BV153" s="1102">
        <v>11867.404251150938</v>
      </c>
      <c r="BW153" s="1102">
        <v>14438.808166842795</v>
      </c>
      <c r="BX153" s="1102">
        <v>24345.81469415818</v>
      </c>
      <c r="BY153" s="1102">
        <v>19381.775472433001</v>
      </c>
      <c r="BZ153" s="1102">
        <v>15226.781204552599</v>
      </c>
      <c r="CA153" s="1102">
        <v>10203.314198027083</v>
      </c>
      <c r="CB153" s="1102">
        <v>7016.2508515153977</v>
      </c>
      <c r="CC153" s="1102">
        <v>10303.171013480114</v>
      </c>
      <c r="CD153" s="1102">
        <v>13484.384703345642</v>
      </c>
      <c r="CE153" s="1102">
        <v>16396.895274905044</v>
      </c>
      <c r="CF153" s="1102">
        <v>11356.979486865486</v>
      </c>
      <c r="CG153" s="1102">
        <v>10233.429496365909</v>
      </c>
      <c r="CH153" s="1102">
        <v>13624.139323511359</v>
      </c>
      <c r="CI153" s="1102">
        <v>18726.987154526902</v>
      </c>
      <c r="CJ153" s="1102">
        <v>19370.902637538918</v>
      </c>
      <c r="CK153" s="1102">
        <v>19519.514036592082</v>
      </c>
      <c r="CL153" s="1102">
        <v>16418.136086504466</v>
      </c>
      <c r="CM153" s="1102">
        <v>20155.749168332626</v>
      </c>
      <c r="CN153" s="1102">
        <v>18564.258001249163</v>
      </c>
      <c r="CO153" s="1102">
        <v>18803.861365223456</v>
      </c>
      <c r="CP153" s="1102">
        <v>20171.854222944457</v>
      </c>
      <c r="CQ153" s="1106">
        <f t="shared" si="111"/>
        <v>22235.663053622935</v>
      </c>
      <c r="CR153" s="23" t="s">
        <v>541</v>
      </c>
      <c r="CS153"/>
      <c r="DA153" s="1262" t="s">
        <v>511</v>
      </c>
      <c r="DB153" s="901">
        <v>56</v>
      </c>
      <c r="DC153" s="1140">
        <f t="shared" si="114"/>
        <v>867</v>
      </c>
      <c r="DD153" s="1141">
        <f t="shared" si="112"/>
        <v>0.86699999999999999</v>
      </c>
      <c r="DE153" s="1142">
        <f t="shared" si="113"/>
        <v>5.6000000000000001E-2</v>
      </c>
      <c r="DQ153"/>
    </row>
    <row r="154" spans="1:121" s="23" customFormat="1" ht="13" outlineLevel="1">
      <c r="A154" s="797">
        <v>2002</v>
      </c>
      <c r="B154" s="1052">
        <f t="shared" si="104"/>
        <v>0.70588235294117652</v>
      </c>
      <c r="C154" s="1052">
        <f t="shared" si="105"/>
        <v>5.8823529411764705E-2</v>
      </c>
      <c r="D154" s="1052">
        <f t="shared" si="106"/>
        <v>5.8823529411764705E-2</v>
      </c>
      <c r="E154" s="1052">
        <f t="shared" si="107"/>
        <v>5.8823529411764705E-2</v>
      </c>
      <c r="F154" s="1052">
        <f t="shared" si="108"/>
        <v>5.8823529411764705E-2</v>
      </c>
      <c r="G154" s="1052">
        <f t="shared" si="109"/>
        <v>5.8823529411764705E-2</v>
      </c>
      <c r="H154" s="1052">
        <f t="shared" si="110"/>
        <v>0</v>
      </c>
      <c r="I154" s="1053">
        <v>0.44725262260948795</v>
      </c>
      <c r="J154" s="76"/>
      <c r="K154" s="790">
        <v>2002</v>
      </c>
      <c r="L154" s="184">
        <f t="shared" si="115"/>
        <v>0.79539300418927428</v>
      </c>
      <c r="M154" s="156">
        <f t="shared" si="115"/>
        <v>5.4360020087874175E-3</v>
      </c>
      <c r="N154" s="156">
        <f t="shared" si="115"/>
        <v>5.4581068279609699E-4</v>
      </c>
      <c r="O154" s="156">
        <f t="shared" si="115"/>
        <v>7.0698457324620795E-2</v>
      </c>
      <c r="P154" s="156">
        <f t="shared" si="115"/>
        <v>0</v>
      </c>
      <c r="Q154" s="156">
        <f t="shared" si="115"/>
        <v>7.1422866020952103E-2</v>
      </c>
      <c r="R154" s="158">
        <f t="shared" si="115"/>
        <v>5.6503859773569157E-2</v>
      </c>
      <c r="S154" s="187"/>
      <c r="T154" s="164"/>
      <c r="U154" s="45"/>
      <c r="V154" s="790">
        <v>2002</v>
      </c>
      <c r="W154" s="745">
        <f t="shared" si="116"/>
        <v>-8.9510651248097761E-2</v>
      </c>
      <c r="X154" s="746">
        <f t="shared" si="116"/>
        <v>5.3387527402977288E-2</v>
      </c>
      <c r="Y154" s="746">
        <f t="shared" si="116"/>
        <v>5.8277718728968607E-2</v>
      </c>
      <c r="Z154" s="746">
        <f t="shared" si="116"/>
        <v>-1.187492791285609E-2</v>
      </c>
      <c r="AA154" s="746">
        <f t="shared" si="116"/>
        <v>5.8823529411764705E-2</v>
      </c>
      <c r="AB154" s="746">
        <f t="shared" si="116"/>
        <v>-1.2599336609187398E-2</v>
      </c>
      <c r="AC154" s="747">
        <f t="shared" si="116"/>
        <v>-5.6503859773569157E-2</v>
      </c>
      <c r="AD154" s="551">
        <v>4931</v>
      </c>
      <c r="AE154" s="1023">
        <f t="shared" si="99"/>
        <v>2.1211328247010067E-2</v>
      </c>
      <c r="AF154" s="1024">
        <f t="shared" si="103"/>
        <v>5.5047159323373507E-2</v>
      </c>
      <c r="AG154" s="1025">
        <f>ASA!AG154</f>
        <v>17</v>
      </c>
      <c r="AH154" s="1034"/>
      <c r="AI154" s="1097">
        <v>2002</v>
      </c>
      <c r="AJ154" s="9">
        <v>0.67061018055316279</v>
      </c>
      <c r="AK154" s="9">
        <v>3.5853015913698806E-2</v>
      </c>
      <c r="AL154" s="9">
        <v>4.3744433506422445E-2</v>
      </c>
      <c r="AM154" s="9">
        <v>2.5560424473776225E-2</v>
      </c>
      <c r="AN154" s="9">
        <v>6.3924787522921592E-2</v>
      </c>
      <c r="AO154" s="9">
        <v>9.1977705184880798E-2</v>
      </c>
      <c r="AP154" s="1096">
        <v>6.8329452845137292E-2</v>
      </c>
      <c r="AQ154" s="27"/>
      <c r="AS154" s="189"/>
      <c r="AT154" s="9"/>
      <c r="AU154" s="9"/>
      <c r="BF154" s="1135">
        <v>146</v>
      </c>
      <c r="BG154" s="1102">
        <v>68393.134311513393</v>
      </c>
      <c r="BH154" s="1102">
        <v>67505.17834698192</v>
      </c>
      <c r="BI154" s="1102">
        <v>53027.335432942971</v>
      </c>
      <c r="BJ154" s="1102">
        <v>57034.622145803987</v>
      </c>
      <c r="BK154" s="1102">
        <v>72025.680293401994</v>
      </c>
      <c r="BL154" s="1102">
        <v>91203.318955410708</v>
      </c>
      <c r="BM154" s="1102">
        <v>81350.831691802596</v>
      </c>
      <c r="BN154" s="1102">
        <v>94878.198395791362</v>
      </c>
      <c r="BO154" s="1102">
        <v>112639.54895321175</v>
      </c>
      <c r="BP154" s="1102">
        <v>103491.77062557594</v>
      </c>
      <c r="BQ154" s="1102">
        <v>78856.011532218923</v>
      </c>
      <c r="BR154" s="1102">
        <v>66823.628786545087</v>
      </c>
      <c r="BS154" s="1102">
        <v>70492.641284084268</v>
      </c>
      <c r="BT154" s="1102">
        <v>30243.167749072109</v>
      </c>
      <c r="BU154" s="1102">
        <v>16989.575496699428</v>
      </c>
      <c r="BV154" s="1102">
        <v>16409.358660177284</v>
      </c>
      <c r="BW154" s="1102">
        <v>18513.264954023478</v>
      </c>
      <c r="BX154" s="1102">
        <v>23809.054612499531</v>
      </c>
      <c r="BY154" s="1102">
        <v>21899.791938619488</v>
      </c>
      <c r="BZ154" s="1102">
        <v>16788.565952718855</v>
      </c>
      <c r="CA154" s="1102">
        <v>10822.824592441944</v>
      </c>
      <c r="CB154" s="1102">
        <v>7184.9582536585813</v>
      </c>
      <c r="CC154" s="1102">
        <v>9809.0352569363567</v>
      </c>
      <c r="CD154" s="1102">
        <v>14062.784891371652</v>
      </c>
      <c r="CE154" s="1102">
        <v>17747.556026259554</v>
      </c>
      <c r="CF154" s="1102">
        <v>13067.790557514742</v>
      </c>
      <c r="CG154" s="1102">
        <v>12214.056266313266</v>
      </c>
      <c r="CH154" s="1102">
        <v>16539.997190083683</v>
      </c>
      <c r="CI154" s="1102">
        <v>22179.279493721824</v>
      </c>
      <c r="CJ154" s="1102">
        <v>22031.106628656387</v>
      </c>
      <c r="CK154" s="1102">
        <v>19628.937235903661</v>
      </c>
      <c r="CL154" s="1102">
        <v>15214.957524468797</v>
      </c>
      <c r="CM154" s="1102">
        <v>18401.561100461775</v>
      </c>
      <c r="CN154" s="1102">
        <v>18600.447221102935</v>
      </c>
      <c r="CO154" s="1102">
        <v>20987.157099437773</v>
      </c>
      <c r="CP154" s="1102">
        <v>20404.523245907661</v>
      </c>
      <c r="CQ154" s="1106">
        <f t="shared" si="111"/>
        <v>22492.136749121924</v>
      </c>
      <c r="CR154" s="23" t="s">
        <v>541</v>
      </c>
      <c r="CS154"/>
      <c r="DA154" s="1262" t="s">
        <v>512</v>
      </c>
      <c r="DB154" s="901">
        <v>48</v>
      </c>
      <c r="DC154" s="1140">
        <f t="shared" si="114"/>
        <v>915</v>
      </c>
      <c r="DD154" s="1141">
        <f t="shared" si="112"/>
        <v>0.91500000000000004</v>
      </c>
      <c r="DE154" s="1142">
        <f t="shared" si="113"/>
        <v>4.8000000000000001E-2</v>
      </c>
      <c r="DQ154"/>
    </row>
    <row r="155" spans="1:121" s="23" customFormat="1" ht="13" outlineLevel="1">
      <c r="A155" s="797">
        <v>2003</v>
      </c>
      <c r="B155" s="1052">
        <f t="shared" si="104"/>
        <v>0.32</v>
      </c>
      <c r="C155" s="1052">
        <f t="shared" si="105"/>
        <v>0.56000000000000005</v>
      </c>
      <c r="D155" s="1052">
        <f t="shared" si="106"/>
        <v>0.12</v>
      </c>
      <c r="E155" s="1052">
        <f t="shared" si="107"/>
        <v>0</v>
      </c>
      <c r="F155" s="1052">
        <f t="shared" si="108"/>
        <v>0</v>
      </c>
      <c r="G155" s="1052">
        <f t="shared" si="109"/>
        <v>0</v>
      </c>
      <c r="H155" s="1052">
        <f t="shared" si="110"/>
        <v>0</v>
      </c>
      <c r="I155" s="1053">
        <v>0.42035343941248293</v>
      </c>
      <c r="J155" s="76"/>
      <c r="K155" s="790">
        <v>2003</v>
      </c>
      <c r="L155" s="184">
        <f t="shared" si="115"/>
        <v>0.17031003796260083</v>
      </c>
      <c r="M155" s="156">
        <f t="shared" si="115"/>
        <v>0.72205692036286329</v>
      </c>
      <c r="N155" s="156">
        <f t="shared" si="115"/>
        <v>2.2643179132029824E-2</v>
      </c>
      <c r="O155" s="156">
        <f t="shared" si="115"/>
        <v>2.6768498083406021E-4</v>
      </c>
      <c r="P155" s="156">
        <f t="shared" si="115"/>
        <v>3.4673039188221011E-2</v>
      </c>
      <c r="Q155" s="156">
        <f t="shared" si="115"/>
        <v>0</v>
      </c>
      <c r="R155" s="158">
        <f t="shared" si="115"/>
        <v>5.0049138373451096E-2</v>
      </c>
      <c r="S155" s="187"/>
      <c r="T155" s="164"/>
      <c r="U155" s="45"/>
      <c r="V155" s="790">
        <v>2003</v>
      </c>
      <c r="W155" s="745">
        <f t="shared" si="116"/>
        <v>0.14968996203739918</v>
      </c>
      <c r="X155" s="746">
        <f t="shared" si="116"/>
        <v>-0.16205692036286323</v>
      </c>
      <c r="Y155" s="746">
        <f t="shared" si="116"/>
        <v>9.7356820867970179E-2</v>
      </c>
      <c r="Z155" s="746">
        <f t="shared" si="116"/>
        <v>-2.6768498083406021E-4</v>
      </c>
      <c r="AA155" s="746">
        <f t="shared" si="116"/>
        <v>-3.4673039188221011E-2</v>
      </c>
      <c r="AB155" s="746">
        <f t="shared" si="116"/>
        <v>0</v>
      </c>
      <c r="AC155" s="747">
        <f t="shared" si="116"/>
        <v>-5.0049138373451096E-2</v>
      </c>
      <c r="AD155" s="551">
        <v>4021</v>
      </c>
      <c r="AE155" s="1023">
        <f t="shared" si="99"/>
        <v>6.185508829549316E-2</v>
      </c>
      <c r="AF155" s="1024">
        <f t="shared" si="103"/>
        <v>9.4002346699805589E-2</v>
      </c>
      <c r="AG155" s="1025">
        <f>ASA!AG155</f>
        <v>25</v>
      </c>
      <c r="AH155" s="1034"/>
      <c r="AI155" s="1097">
        <v>2003</v>
      </c>
      <c r="AJ155" s="9">
        <v>0.15727474551645496</v>
      </c>
      <c r="AK155" s="9">
        <v>0.67129333653819978</v>
      </c>
      <c r="AL155" s="9">
        <v>3.3451361392703265E-2</v>
      </c>
      <c r="AM155" s="9">
        <v>2.2175592212489374E-2</v>
      </c>
      <c r="AN155" s="9">
        <v>1.2957478345796299E-2</v>
      </c>
      <c r="AO155" s="9">
        <v>3.2405723580126236E-2</v>
      </c>
      <c r="AP155" s="1096">
        <v>7.0441762414230211E-2</v>
      </c>
      <c r="AQ155" s="27"/>
      <c r="AS155" s="189"/>
      <c r="AT155" s="9"/>
      <c r="AU155" s="9"/>
      <c r="BF155" s="1135">
        <v>147</v>
      </c>
      <c r="BG155" s="1102">
        <v>58650.568466431294</v>
      </c>
      <c r="BH155" s="1102">
        <v>56590.01651546135</v>
      </c>
      <c r="BI155" s="1102">
        <v>49688.214818922665</v>
      </c>
      <c r="BJ155" s="1102">
        <v>47467.06112512821</v>
      </c>
      <c r="BK155" s="1102">
        <v>55721.212048567293</v>
      </c>
      <c r="BL155" s="1102">
        <v>64575.111175427926</v>
      </c>
      <c r="BM155" s="1102">
        <v>52165.432791427367</v>
      </c>
      <c r="BN155" s="1102">
        <v>54286.730059339738</v>
      </c>
      <c r="BO155" s="1102">
        <v>96508.732495072065</v>
      </c>
      <c r="BP155" s="1102">
        <v>90669.232406437077</v>
      </c>
      <c r="BQ155" s="1102">
        <v>76079.418753610749</v>
      </c>
      <c r="BR155" s="1102">
        <v>56343.816019742844</v>
      </c>
      <c r="BS155" s="1102">
        <v>58696.954966905578</v>
      </c>
      <c r="BT155" s="1102">
        <v>29620.787213623116</v>
      </c>
      <c r="BU155" s="1102">
        <v>11187.77995888447</v>
      </c>
      <c r="BV155" s="1102">
        <v>12032.150251431272</v>
      </c>
      <c r="BW155" s="1102">
        <v>17503.770476372145</v>
      </c>
      <c r="BX155" s="1102">
        <v>22051.462961142661</v>
      </c>
      <c r="BY155" s="1102">
        <v>18591.34632490102</v>
      </c>
      <c r="BZ155" s="1102">
        <v>16188.221514070627</v>
      </c>
      <c r="CA155" s="1102">
        <v>9747.2752421340319</v>
      </c>
      <c r="CB155" s="1102">
        <v>5144.7584502940581</v>
      </c>
      <c r="CC155" s="1102">
        <v>7044.9307617747463</v>
      </c>
      <c r="CD155" s="1102">
        <v>10384.613136519643</v>
      </c>
      <c r="CE155" s="1102">
        <v>15266.288236051416</v>
      </c>
      <c r="CF155" s="1102">
        <v>11945.727237313549</v>
      </c>
      <c r="CG155" s="1102">
        <v>9484.1784900672992</v>
      </c>
      <c r="CH155" s="1102">
        <v>12433.222709162166</v>
      </c>
      <c r="CI155" s="1102">
        <v>15364.083474643792</v>
      </c>
      <c r="CJ155" s="1102">
        <v>16998.098276414679</v>
      </c>
      <c r="CK155" s="1102">
        <v>16605.053203308002</v>
      </c>
      <c r="CL155" s="1102">
        <v>15533.474177680109</v>
      </c>
      <c r="CM155" s="1102">
        <v>18471.807221213134</v>
      </c>
      <c r="CN155" s="1102">
        <v>18279.582311044614</v>
      </c>
      <c r="CO155" s="1102">
        <v>17117.260432931973</v>
      </c>
      <c r="CP155" s="1102">
        <v>20301.439751993097</v>
      </c>
      <c r="CQ155" s="1106">
        <f t="shared" si="111"/>
        <v>22378.506647905586</v>
      </c>
      <c r="CR155" s="23" t="s">
        <v>541</v>
      </c>
      <c r="CS155"/>
      <c r="DA155" s="1262" t="s">
        <v>513</v>
      </c>
      <c r="DB155" s="901">
        <v>29</v>
      </c>
      <c r="DC155" s="1140">
        <f t="shared" si="114"/>
        <v>944</v>
      </c>
      <c r="DD155" s="1141">
        <f t="shared" si="112"/>
        <v>0.94399999999999995</v>
      </c>
      <c r="DE155" s="1142">
        <f t="shared" si="113"/>
        <v>2.9000000000000001E-2</v>
      </c>
      <c r="DQ155"/>
    </row>
    <row r="156" spans="1:121" s="23" customFormat="1" ht="13" outlineLevel="1">
      <c r="A156" s="797">
        <v>2004</v>
      </c>
      <c r="B156" s="1052">
        <f t="shared" si="104"/>
        <v>0.12195121951219512</v>
      </c>
      <c r="C156" s="1052">
        <f t="shared" si="105"/>
        <v>0.17073170731707318</v>
      </c>
      <c r="D156" s="1052">
        <f t="shared" si="106"/>
        <v>0.62195121951219512</v>
      </c>
      <c r="E156" s="1052">
        <f t="shared" si="107"/>
        <v>2.4390243902439025E-2</v>
      </c>
      <c r="F156" s="1052">
        <f t="shared" si="108"/>
        <v>1.2195121951219513E-2</v>
      </c>
      <c r="G156" s="1052">
        <f t="shared" si="109"/>
        <v>1.2195121951219513E-2</v>
      </c>
      <c r="H156" s="1052">
        <f t="shared" si="110"/>
        <v>4.878048780487805E-2</v>
      </c>
      <c r="I156" s="1055">
        <v>0.48315156621545713</v>
      </c>
      <c r="J156" s="76"/>
      <c r="K156" s="790">
        <v>2004</v>
      </c>
      <c r="L156" s="184">
        <f t="shared" si="115"/>
        <v>2.0695585669205877E-2</v>
      </c>
      <c r="M156" s="156">
        <f t="shared" si="115"/>
        <v>4.7271834586138511E-2</v>
      </c>
      <c r="N156" s="156">
        <f t="shared" si="115"/>
        <v>0.91960594916881189</v>
      </c>
      <c r="O156" s="156">
        <f t="shared" si="115"/>
        <v>3.321561927741982E-3</v>
      </c>
      <c r="P156" s="156">
        <f t="shared" si="115"/>
        <v>3.9267111556302521E-5</v>
      </c>
      <c r="Q156" s="156">
        <f t="shared" si="115"/>
        <v>5.0862401527261378E-3</v>
      </c>
      <c r="R156" s="158">
        <f t="shared" si="115"/>
        <v>3.9795613838194922E-3</v>
      </c>
      <c r="S156" s="187"/>
      <c r="T156" s="164"/>
      <c r="U156" s="45"/>
      <c r="V156" s="790">
        <v>2004</v>
      </c>
      <c r="W156" s="745">
        <f t="shared" si="116"/>
        <v>0.10125563384298925</v>
      </c>
      <c r="X156" s="746">
        <f t="shared" si="116"/>
        <v>0.12345987273093467</v>
      </c>
      <c r="Y156" s="746">
        <f t="shared" si="116"/>
        <v>-0.29765472965661677</v>
      </c>
      <c r="Z156" s="746">
        <f t="shared" si="116"/>
        <v>2.1068681974697044E-2</v>
      </c>
      <c r="AA156" s="746">
        <f t="shared" si="116"/>
        <v>1.2155854839663209E-2</v>
      </c>
      <c r="AB156" s="746">
        <f t="shared" si="116"/>
        <v>7.1088817984933748E-3</v>
      </c>
      <c r="AC156" s="747">
        <f t="shared" si="116"/>
        <v>4.4800926421058561E-2</v>
      </c>
      <c r="AD156" s="551">
        <v>2473</v>
      </c>
      <c r="AE156" s="1023">
        <f t="shared" si="99"/>
        <v>0.11674269502228164</v>
      </c>
      <c r="AF156" s="1024">
        <f t="shared" si="103"/>
        <v>0.12914150324479715</v>
      </c>
      <c r="AG156" s="1025">
        <f>ASA!AG156</f>
        <v>82</v>
      </c>
      <c r="AH156" s="1034"/>
      <c r="AI156" s="1097">
        <v>2004</v>
      </c>
      <c r="AJ156" s="9">
        <v>5.5559264952545095E-2</v>
      </c>
      <c r="AK156" s="9">
        <v>0.17424472785332332</v>
      </c>
      <c r="AL156" s="9">
        <v>0.69320055358218202</v>
      </c>
      <c r="AM156" s="9">
        <v>1.7237234848645824E-2</v>
      </c>
      <c r="AN156" s="9">
        <v>1.1426915825251285E-2</v>
      </c>
      <c r="AO156" s="9">
        <v>6.6768911037938528E-3</v>
      </c>
      <c r="AP156" s="1096">
        <v>4.1654411834258602E-2</v>
      </c>
      <c r="AQ156" s="27"/>
      <c r="AS156" s="189"/>
      <c r="AT156" s="9"/>
      <c r="AU156" s="9"/>
      <c r="BF156" s="1135">
        <v>148</v>
      </c>
      <c r="BG156" s="1102">
        <v>63305.321900216928</v>
      </c>
      <c r="BH156" s="1102">
        <v>59427.534316633581</v>
      </c>
      <c r="BI156" s="1102">
        <v>49755.124433610632</v>
      </c>
      <c r="BJ156" s="1102">
        <v>63456.273430543231</v>
      </c>
      <c r="BK156" s="1102">
        <v>87297.179775695869</v>
      </c>
      <c r="BL156" s="1102">
        <v>115292.15385233921</v>
      </c>
      <c r="BM156" s="1102">
        <v>103350.38017697705</v>
      </c>
      <c r="BN156" s="1102">
        <v>118687.40542489734</v>
      </c>
      <c r="BO156" s="1102">
        <v>174995.15743361096</v>
      </c>
      <c r="BP156" s="1102">
        <v>162624.39293469227</v>
      </c>
      <c r="BQ156" s="1102">
        <v>130642.7372964129</v>
      </c>
      <c r="BR156" s="1102">
        <v>97502.354223858492</v>
      </c>
      <c r="BS156" s="1102">
        <v>86174.561992360672</v>
      </c>
      <c r="BT156" s="1102">
        <v>34242.127058926264</v>
      </c>
      <c r="BU156" s="1102">
        <v>16014.156139527859</v>
      </c>
      <c r="BV156" s="1102">
        <v>13792.945992015</v>
      </c>
      <c r="BW156" s="1102">
        <v>21185.747717711776</v>
      </c>
      <c r="BX156" s="1102">
        <v>28929.744662937035</v>
      </c>
      <c r="BY156" s="1102">
        <v>27576.862398701018</v>
      </c>
      <c r="BZ156" s="1102">
        <v>22931.758232873126</v>
      </c>
      <c r="CA156" s="1102">
        <v>15697.111059327352</v>
      </c>
      <c r="CB156" s="1102">
        <v>8207.2545267841106</v>
      </c>
      <c r="CC156" s="1102">
        <v>11125.013896605555</v>
      </c>
      <c r="CD156" s="1102">
        <v>17606.687316016614</v>
      </c>
      <c r="CE156" s="1102">
        <v>24193.857185858327</v>
      </c>
      <c r="CF156" s="1102">
        <v>16031.080170246056</v>
      </c>
      <c r="CG156" s="1102">
        <v>15231.466837098438</v>
      </c>
      <c r="CH156" s="1102">
        <v>18536.58411665335</v>
      </c>
      <c r="CI156" s="1102">
        <v>24306.718341232914</v>
      </c>
      <c r="CJ156" s="1102">
        <v>21175.321286579023</v>
      </c>
      <c r="CK156" s="1102">
        <v>20456.027980135495</v>
      </c>
      <c r="CL156" s="1102">
        <v>15985.241976850775</v>
      </c>
      <c r="CM156" s="1102">
        <v>22637.608927489189</v>
      </c>
      <c r="CN156" s="1102">
        <v>24395.867852558866</v>
      </c>
      <c r="CO156" s="1102">
        <v>28394.366128219226</v>
      </c>
      <c r="CP156" s="1102">
        <v>25970.154916603147</v>
      </c>
      <c r="CQ156" s="1106">
        <f t="shared" si="111"/>
        <v>28627.195487023753</v>
      </c>
      <c r="CR156" s="23" t="s">
        <v>541</v>
      </c>
      <c r="CS156"/>
      <c r="DA156" s="1262" t="s">
        <v>514</v>
      </c>
      <c r="DB156" s="901">
        <v>18</v>
      </c>
      <c r="DC156" s="1140">
        <f t="shared" si="114"/>
        <v>962</v>
      </c>
      <c r="DD156" s="1141">
        <f t="shared" si="112"/>
        <v>0.96199999999999997</v>
      </c>
      <c r="DE156" s="1142">
        <f t="shared" si="113"/>
        <v>1.7999999999999999E-2</v>
      </c>
      <c r="DQ156"/>
    </row>
    <row r="157" spans="1:121" s="23" customFormat="1" ht="13" outlineLevel="1">
      <c r="A157" s="797">
        <v>2005</v>
      </c>
      <c r="B157" s="1052">
        <f t="shared" si="104"/>
        <v>0</v>
      </c>
      <c r="C157" s="1052">
        <f t="shared" si="105"/>
        <v>0.11764705882352941</v>
      </c>
      <c r="D157" s="1052">
        <f t="shared" si="106"/>
        <v>0</v>
      </c>
      <c r="E157" s="1052">
        <f t="shared" si="107"/>
        <v>0.88235294117647056</v>
      </c>
      <c r="F157" s="1052">
        <f t="shared" si="108"/>
        <v>0</v>
      </c>
      <c r="G157" s="1052">
        <f t="shared" si="109"/>
        <v>0</v>
      </c>
      <c r="H157" s="1052">
        <f t="shared" si="110"/>
        <v>0</v>
      </c>
      <c r="I157" s="1056">
        <v>0.4355361594665807</v>
      </c>
      <c r="J157" s="76"/>
      <c r="K157" s="790">
        <v>2005</v>
      </c>
      <c r="L157" s="184">
        <f t="shared" si="115"/>
        <v>3.1933114303339082E-2</v>
      </c>
      <c r="M157" s="156">
        <f t="shared" si="115"/>
        <v>2.3405929370844826E-2</v>
      </c>
      <c r="N157" s="156">
        <f t="shared" si="115"/>
        <v>0.24531197685693726</v>
      </c>
      <c r="O157" s="156">
        <f t="shared" si="115"/>
        <v>0.69137657637311467</v>
      </c>
      <c r="P157" s="156">
        <f t="shared" si="115"/>
        <v>2.4972110237968625E-3</v>
      </c>
      <c r="Q157" s="156">
        <f t="shared" si="115"/>
        <v>2.9521732842633001E-5</v>
      </c>
      <c r="R157" s="158">
        <f t="shared" si="115"/>
        <v>5.4456703391246343E-3</v>
      </c>
      <c r="S157" s="187"/>
      <c r="T157" s="164"/>
      <c r="U157" s="45"/>
      <c r="V157" s="790">
        <v>2005</v>
      </c>
      <c r="W157" s="745">
        <f t="shared" si="116"/>
        <v>-3.1933114303339082E-2</v>
      </c>
      <c r="X157" s="746">
        <f t="shared" si="116"/>
        <v>9.4241129452684591E-2</v>
      </c>
      <c r="Y157" s="746">
        <f t="shared" si="116"/>
        <v>-0.24531197685693726</v>
      </c>
      <c r="Z157" s="746">
        <f t="shared" si="116"/>
        <v>0.19097636480335589</v>
      </c>
      <c r="AA157" s="746">
        <f t="shared" si="116"/>
        <v>-2.4972110237968625E-3</v>
      </c>
      <c r="AB157" s="746">
        <f t="shared" si="116"/>
        <v>-2.9521732842633001E-5</v>
      </c>
      <c r="AC157" s="747">
        <f t="shared" si="116"/>
        <v>-5.4456703391246343E-3</v>
      </c>
      <c r="AD157" s="670">
        <v>2214</v>
      </c>
      <c r="AE157" s="1023">
        <f t="shared" si="99"/>
        <v>0.10658694443246328</v>
      </c>
      <c r="AF157" s="1024">
        <f t="shared" si="103"/>
        <v>0.12339654106778987</v>
      </c>
      <c r="AG157" s="1025">
        <f>ASA!AG157</f>
        <v>17</v>
      </c>
      <c r="AH157" s="1034"/>
      <c r="AI157" s="1097">
        <v>2005</v>
      </c>
      <c r="AJ157" s="9">
        <v>9.1718526405061063E-2</v>
      </c>
      <c r="AK157" s="9">
        <v>8.3256320155984359E-2</v>
      </c>
      <c r="AL157" s="9">
        <v>0.24336957065362022</v>
      </c>
      <c r="AM157" s="9">
        <v>0.53250728998443875</v>
      </c>
      <c r="AN157" s="9">
        <v>1.3241410683595925E-2</v>
      </c>
      <c r="AO157" s="9">
        <v>8.7780021922089588E-3</v>
      </c>
      <c r="AP157" s="1096">
        <v>2.7128879925090776E-2</v>
      </c>
      <c r="AQ157" s="27"/>
      <c r="AS157" s="189"/>
      <c r="AT157" s="9"/>
      <c r="AU157" s="9"/>
      <c r="BF157" s="1135">
        <v>149</v>
      </c>
      <c r="BG157" s="1102">
        <v>65406.102228674157</v>
      </c>
      <c r="BH157" s="1102">
        <v>67776.6239284107</v>
      </c>
      <c r="BI157" s="1102">
        <v>58561.772258160767</v>
      </c>
      <c r="BJ157" s="1102">
        <v>65280.191796951891</v>
      </c>
      <c r="BK157" s="1102">
        <v>80840.206929018721</v>
      </c>
      <c r="BL157" s="1102">
        <v>102185.26036140008</v>
      </c>
      <c r="BM157" s="1102">
        <v>86461.819658356253</v>
      </c>
      <c r="BN157" s="1102">
        <v>100031.84911168998</v>
      </c>
      <c r="BO157" s="1102">
        <v>125610.40188395005</v>
      </c>
      <c r="BP157" s="1102">
        <v>119194.59920840609</v>
      </c>
      <c r="BQ157" s="1102">
        <v>95026.252182408469</v>
      </c>
      <c r="BR157" s="1102">
        <v>77843.222495874623</v>
      </c>
      <c r="BS157" s="1102">
        <v>72689.715371978862</v>
      </c>
      <c r="BT157" s="1102">
        <v>42651.107638427377</v>
      </c>
      <c r="BU157" s="1102">
        <v>16555.031792248661</v>
      </c>
      <c r="BV157" s="1102">
        <v>11894.606870887863</v>
      </c>
      <c r="BW157" s="1102">
        <v>14944.002053499627</v>
      </c>
      <c r="BX157" s="1102">
        <v>18942.601430398565</v>
      </c>
      <c r="BY157" s="1102">
        <v>16916.314703528045</v>
      </c>
      <c r="BZ157" s="1102">
        <v>13991.232963622844</v>
      </c>
      <c r="CA157" s="1102">
        <v>9066.7634203306643</v>
      </c>
      <c r="CB157" s="1102">
        <v>6985.2477161822762</v>
      </c>
      <c r="CC157" s="1102">
        <v>9624.0689499446871</v>
      </c>
      <c r="CD157" s="1102">
        <v>13435.781030893735</v>
      </c>
      <c r="CE157" s="1102">
        <v>22184.614400051949</v>
      </c>
      <c r="CF157" s="1102">
        <v>17350.807279037668</v>
      </c>
      <c r="CG157" s="1102">
        <v>12267.402380291898</v>
      </c>
      <c r="CH157" s="1102">
        <v>12284.960519603903</v>
      </c>
      <c r="CI157" s="1102">
        <v>15698.882699003103</v>
      </c>
      <c r="CJ157" s="1102">
        <v>20167.22950388832</v>
      </c>
      <c r="CK157" s="1102">
        <v>23161.941432119595</v>
      </c>
      <c r="CL157" s="1102">
        <v>18193.998439661427</v>
      </c>
      <c r="CM157" s="1102">
        <v>21328.136502295423</v>
      </c>
      <c r="CN157" s="1102">
        <v>16581.38889883686</v>
      </c>
      <c r="CO157" s="1102">
        <v>23572.139693740246</v>
      </c>
      <c r="CP157" s="1102">
        <v>17494.605206885983</v>
      </c>
      <c r="CQ157" s="1106">
        <f t="shared" si="111"/>
        <v>19284.501183535307</v>
      </c>
      <c r="CR157" s="23" t="s">
        <v>541</v>
      </c>
      <c r="CS157"/>
      <c r="DA157" s="1262" t="s">
        <v>515</v>
      </c>
      <c r="DB157" s="901">
        <v>13</v>
      </c>
      <c r="DC157" s="1140">
        <f t="shared" si="114"/>
        <v>975</v>
      </c>
      <c r="DD157" s="1141">
        <f t="shared" si="112"/>
        <v>0.97499999999999998</v>
      </c>
      <c r="DE157" s="1142">
        <f t="shared" si="113"/>
        <v>1.2999999999999999E-2</v>
      </c>
      <c r="DQ157"/>
    </row>
    <row r="158" spans="1:121" s="23" customFormat="1" ht="13" outlineLevel="1">
      <c r="A158" s="797">
        <v>2006</v>
      </c>
      <c r="B158" s="1052">
        <f t="shared" si="104"/>
        <v>4.5454545454545456E-2</v>
      </c>
      <c r="C158" s="1052">
        <f t="shared" si="105"/>
        <v>9.0909090909090912E-2</v>
      </c>
      <c r="D158" s="1052">
        <f t="shared" si="106"/>
        <v>0.18181818181818182</v>
      </c>
      <c r="E158" s="1052">
        <f t="shared" si="107"/>
        <v>0.27272727272727271</v>
      </c>
      <c r="F158" s="1052">
        <f t="shared" si="108"/>
        <v>0.40909090909090912</v>
      </c>
      <c r="G158" s="1052">
        <f t="shared" si="109"/>
        <v>0</v>
      </c>
      <c r="H158" s="1052">
        <f t="shared" si="110"/>
        <v>0</v>
      </c>
      <c r="I158" s="1056">
        <v>0.42368209952150188</v>
      </c>
      <c r="J158" s="76"/>
      <c r="K158" s="790">
        <v>2006</v>
      </c>
      <c r="L158" s="184">
        <f t="shared" si="115"/>
        <v>0.23216112684530041</v>
      </c>
      <c r="M158" s="156">
        <f t="shared" si="115"/>
        <v>3.202460136388019E-2</v>
      </c>
      <c r="N158" s="156">
        <f t="shared" si="115"/>
        <v>0.10770515076664078</v>
      </c>
      <c r="O158" s="156">
        <f t="shared" si="115"/>
        <v>0.16354072923731228</v>
      </c>
      <c r="P158" s="156">
        <f t="shared" si="115"/>
        <v>0.46091605850779721</v>
      </c>
      <c r="Q158" s="156">
        <f t="shared" si="115"/>
        <v>1.6648013567204063E-3</v>
      </c>
      <c r="R158" s="158">
        <f t="shared" si="115"/>
        <v>1.9875319223487979E-3</v>
      </c>
      <c r="S158" s="187"/>
      <c r="T158" s="164"/>
      <c r="U158" s="45"/>
      <c r="V158" s="790">
        <v>2006</v>
      </c>
      <c r="W158" s="745">
        <f t="shared" si="116"/>
        <v>-0.18670658139075497</v>
      </c>
      <c r="X158" s="746">
        <f t="shared" si="116"/>
        <v>5.8884489545210722E-2</v>
      </c>
      <c r="Y158" s="746">
        <f t="shared" si="116"/>
        <v>7.4113031051541045E-2</v>
      </c>
      <c r="Z158" s="746">
        <f t="shared" si="116"/>
        <v>0.10918654348996043</v>
      </c>
      <c r="AA158" s="746">
        <f t="shared" si="116"/>
        <v>-5.1825149416888094E-2</v>
      </c>
      <c r="AB158" s="746">
        <f t="shared" si="116"/>
        <v>-1.6648013567204063E-3</v>
      </c>
      <c r="AC158" s="747">
        <f t="shared" si="116"/>
        <v>-1.9875319223487979E-3</v>
      </c>
      <c r="AD158" s="670">
        <v>1746</v>
      </c>
      <c r="AE158" s="1023">
        <f t="shared" si="99"/>
        <v>5.8433741253336814E-2</v>
      </c>
      <c r="AF158" s="1024">
        <f t="shared" si="103"/>
        <v>9.1365624399471268E-2</v>
      </c>
      <c r="AG158" s="1025">
        <f>ASA!AG158</f>
        <v>22</v>
      </c>
      <c r="AH158" s="1034"/>
      <c r="AI158" s="1097">
        <v>2006</v>
      </c>
      <c r="AJ158" s="9">
        <v>0.12715970326090348</v>
      </c>
      <c r="AK158" s="9">
        <v>0.1361703973877342</v>
      </c>
      <c r="AL158" s="9">
        <v>0.11520962345964124</v>
      </c>
      <c r="AM158" s="9">
        <v>0.18522425171920304</v>
      </c>
      <c r="AN158" s="9">
        <v>0.40528182737672563</v>
      </c>
      <c r="AO158" s="9">
        <v>1.0077802163140859E-2</v>
      </c>
      <c r="AP158" s="1096">
        <v>2.0876394632651608E-2</v>
      </c>
      <c r="AQ158" s="27"/>
      <c r="AS158" s="189"/>
      <c r="AT158" s="9"/>
      <c r="AU158" s="9"/>
      <c r="BF158" s="1135">
        <v>150</v>
      </c>
      <c r="BG158" s="1102">
        <v>49056.724450394868</v>
      </c>
      <c r="BH158" s="1102">
        <v>56792.150001238326</v>
      </c>
      <c r="BI158" s="1102">
        <v>51674.392927016881</v>
      </c>
      <c r="BJ158" s="1102">
        <v>53672.506318205211</v>
      </c>
      <c r="BK158" s="1102">
        <v>57645.192424239118</v>
      </c>
      <c r="BL158" s="1102">
        <v>73376.935160242734</v>
      </c>
      <c r="BM158" s="1102">
        <v>65538.829504728448</v>
      </c>
      <c r="BN158" s="1102">
        <v>66967.412320546224</v>
      </c>
      <c r="BO158" s="1102">
        <v>75769.715635422413</v>
      </c>
      <c r="BP158" s="1102">
        <v>83724.489692629286</v>
      </c>
      <c r="BQ158" s="1102">
        <v>63911.460795281295</v>
      </c>
      <c r="BR158" s="1102">
        <v>58490.534962027101</v>
      </c>
      <c r="BS158" s="1102">
        <v>69924.324588241681</v>
      </c>
      <c r="BT158" s="1102">
        <v>33200.516099129942</v>
      </c>
      <c r="BU158" s="1102">
        <v>16888.433826552693</v>
      </c>
      <c r="BV158" s="1102">
        <v>13014.678913949152</v>
      </c>
      <c r="BW158" s="1102">
        <v>11667.936024027607</v>
      </c>
      <c r="BX158" s="1102">
        <v>20958.137796816103</v>
      </c>
      <c r="BY158" s="1102">
        <v>18851.847384913173</v>
      </c>
      <c r="BZ158" s="1102">
        <v>16853.518591808173</v>
      </c>
      <c r="CA158" s="1102">
        <v>11128.466396885964</v>
      </c>
      <c r="CB158" s="1102">
        <v>6670.0204682698068</v>
      </c>
      <c r="CC158" s="1102">
        <v>7444.8307557391036</v>
      </c>
      <c r="CD158" s="1102">
        <v>9904.5272684895244</v>
      </c>
      <c r="CE158" s="1102">
        <v>14530.056414727958</v>
      </c>
      <c r="CF158" s="1102">
        <v>10449.147911732747</v>
      </c>
      <c r="CG158" s="1102">
        <v>7441.8891918945064</v>
      </c>
      <c r="CH158" s="1102">
        <v>9791.8978650809586</v>
      </c>
      <c r="CI158" s="1102">
        <v>16433.801396242841</v>
      </c>
      <c r="CJ158" s="1102">
        <v>20297.334580115155</v>
      </c>
      <c r="CK158" s="1102">
        <v>19273.583111895234</v>
      </c>
      <c r="CL158" s="1102">
        <v>15306.95301803558</v>
      </c>
      <c r="CM158" s="1102">
        <v>16809.9730419767</v>
      </c>
      <c r="CN158" s="1102">
        <v>17079.013423393655</v>
      </c>
      <c r="CO158" s="1102">
        <v>16104.252292264935</v>
      </c>
      <c r="CP158" s="1102">
        <v>18056.879514280314</v>
      </c>
      <c r="CQ158" s="1106">
        <f t="shared" si="111"/>
        <v>19904.302511898495</v>
      </c>
      <c r="CR158" s="23" t="s">
        <v>541</v>
      </c>
      <c r="CS158"/>
      <c r="DA158" s="1262" t="s">
        <v>519</v>
      </c>
      <c r="DB158" s="901">
        <v>7</v>
      </c>
      <c r="DC158" s="1140">
        <f t="shared" si="114"/>
        <v>982</v>
      </c>
      <c r="DD158" s="1141">
        <f t="shared" si="112"/>
        <v>0.98199999999999998</v>
      </c>
      <c r="DE158" s="1142">
        <f t="shared" si="113"/>
        <v>7.0000000000000001E-3</v>
      </c>
      <c r="DQ158"/>
    </row>
    <row r="159" spans="1:121" s="23" customFormat="1" ht="13" outlineLevel="1">
      <c r="A159" s="797">
        <v>2007</v>
      </c>
      <c r="B159" s="1052">
        <f t="shared" si="104"/>
        <v>0.40109890109890112</v>
      </c>
      <c r="C159" s="1052">
        <f t="shared" si="105"/>
        <v>0.1446886446886447</v>
      </c>
      <c r="D159" s="1052">
        <f t="shared" si="106"/>
        <v>0.1336996336996337</v>
      </c>
      <c r="E159" s="1052">
        <f t="shared" si="107"/>
        <v>5.6776556776556776E-2</v>
      </c>
      <c r="F159" s="1052">
        <f t="shared" si="108"/>
        <v>7.8754578754578752E-2</v>
      </c>
      <c r="G159" s="1052">
        <f t="shared" si="109"/>
        <v>0.17948717948717949</v>
      </c>
      <c r="H159" s="1052">
        <f t="shared" si="110"/>
        <v>5.4945054945054949E-3</v>
      </c>
      <c r="I159" s="1057">
        <v>0.46386667104691415</v>
      </c>
      <c r="J159" s="76"/>
      <c r="K159" s="797">
        <v>2007</v>
      </c>
      <c r="L159" s="184">
        <f t="shared" si="115"/>
        <v>0.47511684739756854</v>
      </c>
      <c r="M159" s="156">
        <f t="shared" si="115"/>
        <v>0.15794948315388049</v>
      </c>
      <c r="N159" s="156">
        <f t="shared" si="115"/>
        <v>9.9972502726119225E-2</v>
      </c>
      <c r="O159" s="156">
        <f t="shared" si="115"/>
        <v>3.9124960638586406E-2</v>
      </c>
      <c r="P159" s="156">
        <f t="shared" si="115"/>
        <v>5.9407786430557191E-2</v>
      </c>
      <c r="Q159" s="156">
        <f t="shared" si="115"/>
        <v>0.16743231422498842</v>
      </c>
      <c r="R159" s="158">
        <f t="shared" si="115"/>
        <v>9.9610542829960168E-4</v>
      </c>
      <c r="S159" s="187"/>
      <c r="T159" s="164"/>
      <c r="U159" s="45"/>
      <c r="V159" s="797">
        <v>2007</v>
      </c>
      <c r="W159" s="745">
        <f t="shared" si="116"/>
        <v>-7.4017946298667425E-2</v>
      </c>
      <c r="X159" s="746">
        <f t="shared" si="116"/>
        <v>-1.3260838465235791E-2</v>
      </c>
      <c r="Y159" s="746">
        <f t="shared" si="116"/>
        <v>3.3727130973514471E-2</v>
      </c>
      <c r="Z159" s="746">
        <f t="shared" si="116"/>
        <v>1.765159613797037E-2</v>
      </c>
      <c r="AA159" s="746">
        <f t="shared" si="116"/>
        <v>1.9346792324021561E-2</v>
      </c>
      <c r="AB159" s="746">
        <f t="shared" si="116"/>
        <v>1.2054865262191072E-2</v>
      </c>
      <c r="AC159" s="747">
        <f t="shared" si="116"/>
        <v>4.4984000662058928E-3</v>
      </c>
      <c r="AD159" s="670">
        <v>3874</v>
      </c>
      <c r="AE159" s="1023">
        <f t="shared" si="99"/>
        <v>7.6434581738701428E-3</v>
      </c>
      <c r="AF159" s="1024">
        <f t="shared" si="103"/>
        <v>3.3044252091205865E-2</v>
      </c>
      <c r="AG159" s="1025">
        <f>ASA!AG159</f>
        <v>546</v>
      </c>
      <c r="AH159" s="1034"/>
      <c r="AI159" s="1097">
        <v>2007</v>
      </c>
      <c r="AJ159" s="9">
        <v>0.40971610013924648</v>
      </c>
      <c r="AK159" s="9">
        <v>0.12689955693315008</v>
      </c>
      <c r="AL159" s="9">
        <v>0.12665992138435411</v>
      </c>
      <c r="AM159" s="9">
        <v>5.3131648723819029E-2</v>
      </c>
      <c r="AN159" s="9">
        <v>8.5420554133868842E-2</v>
      </c>
      <c r="AO159" s="9">
        <v>0.18690532127180257</v>
      </c>
      <c r="AP159" s="1096">
        <v>1.1266897413758879E-2</v>
      </c>
      <c r="AQ159" s="27"/>
      <c r="AS159" s="189"/>
      <c r="AT159" s="9"/>
      <c r="AU159" s="9"/>
      <c r="BF159" s="1135">
        <v>151</v>
      </c>
      <c r="BG159" s="1102">
        <v>51856.078835238877</v>
      </c>
      <c r="BH159" s="1102">
        <v>59913.168925631653</v>
      </c>
      <c r="BI159" s="1102">
        <v>51912.886511171928</v>
      </c>
      <c r="BJ159" s="1102">
        <v>51285.39400998941</v>
      </c>
      <c r="BK159" s="1102">
        <v>61500.906656365638</v>
      </c>
      <c r="BL159" s="1102">
        <v>86269.824682528531</v>
      </c>
      <c r="BM159" s="1102">
        <v>75265.498493087041</v>
      </c>
      <c r="BN159" s="1102">
        <v>80633.735893238074</v>
      </c>
      <c r="BO159" s="1102">
        <v>127293.31925189338</v>
      </c>
      <c r="BP159" s="1102">
        <v>117998.5048169518</v>
      </c>
      <c r="BQ159" s="1102">
        <v>92135.260755357129</v>
      </c>
      <c r="BR159" s="1102">
        <v>75332.846857101045</v>
      </c>
      <c r="BS159" s="1102">
        <v>94249.698329873761</v>
      </c>
      <c r="BT159" s="1102">
        <v>31619.752035369136</v>
      </c>
      <c r="BU159" s="1102">
        <v>13635.260480085024</v>
      </c>
      <c r="BV159" s="1102">
        <v>11356.52887250088</v>
      </c>
      <c r="BW159" s="1102">
        <v>19667.60619367984</v>
      </c>
      <c r="BX159" s="1102">
        <v>22723.537347602294</v>
      </c>
      <c r="BY159" s="1102">
        <v>23462.448721387122</v>
      </c>
      <c r="BZ159" s="1102">
        <v>23635.556400916499</v>
      </c>
      <c r="CA159" s="1102">
        <v>15334.708004343187</v>
      </c>
      <c r="CB159" s="1102">
        <v>11078.214894575171</v>
      </c>
      <c r="CC159" s="1102">
        <v>9581.3007953779725</v>
      </c>
      <c r="CD159" s="1102">
        <v>11448.061135669786</v>
      </c>
      <c r="CE159" s="1102">
        <v>21350.332737846642</v>
      </c>
      <c r="CF159" s="1102">
        <v>18086.903899994461</v>
      </c>
      <c r="CG159" s="1102">
        <v>13422.146436168161</v>
      </c>
      <c r="CH159" s="1102">
        <v>14418.92108093374</v>
      </c>
      <c r="CI159" s="1102">
        <v>17406.833336110714</v>
      </c>
      <c r="CJ159" s="1102">
        <v>22684.361636671412</v>
      </c>
      <c r="CK159" s="1102">
        <v>22131.66101214047</v>
      </c>
      <c r="CL159" s="1102">
        <v>19537.161161362579</v>
      </c>
      <c r="CM159" s="1102">
        <v>19194.695724272075</v>
      </c>
      <c r="CN159" s="1102">
        <v>17001.761181715516</v>
      </c>
      <c r="CO159" s="1102">
        <v>18984.922022982209</v>
      </c>
      <c r="CP159" s="1102">
        <v>18439.058166461811</v>
      </c>
      <c r="CQ159" s="1106">
        <f t="shared" si="111"/>
        <v>20325.582362638717</v>
      </c>
      <c r="CR159" s="23" t="s">
        <v>541</v>
      </c>
      <c r="CS159"/>
      <c r="DA159" s="1262" t="s">
        <v>516</v>
      </c>
      <c r="DB159" s="901">
        <v>5</v>
      </c>
      <c r="DC159" s="1140">
        <f t="shared" si="114"/>
        <v>987</v>
      </c>
      <c r="DD159" s="1141">
        <f t="shared" si="112"/>
        <v>0.98699999999999999</v>
      </c>
      <c r="DE159" s="1142">
        <f t="shared" si="113"/>
        <v>5.0000000000000001E-3</v>
      </c>
      <c r="DQ159"/>
    </row>
    <row r="160" spans="1:121" s="23" customFormat="1" ht="13" outlineLevel="1">
      <c r="A160" s="797">
        <v>2008</v>
      </c>
      <c r="B160" s="1052">
        <f t="shared" si="104"/>
        <v>0.45</v>
      </c>
      <c r="C160" s="1052">
        <f t="shared" si="105"/>
        <v>0.25</v>
      </c>
      <c r="D160" s="1052">
        <f t="shared" si="106"/>
        <v>0.1</v>
      </c>
      <c r="E160" s="1052">
        <f t="shared" si="107"/>
        <v>0</v>
      </c>
      <c r="F160" s="1052">
        <f t="shared" si="108"/>
        <v>0</v>
      </c>
      <c r="G160" s="1052">
        <f t="shared" si="109"/>
        <v>0</v>
      </c>
      <c r="H160" s="1052">
        <f t="shared" si="110"/>
        <v>0.2</v>
      </c>
      <c r="I160" s="1057">
        <v>0.38781687476352628</v>
      </c>
      <c r="J160" s="76"/>
      <c r="K160" s="790">
        <v>2008</v>
      </c>
      <c r="L160" s="184">
        <f t="shared" si="115"/>
        <v>0.42461475529263221</v>
      </c>
      <c r="M160" s="156">
        <f t="shared" si="115"/>
        <v>0.19647490546404275</v>
      </c>
      <c r="N160" s="156">
        <f t="shared" si="115"/>
        <v>0.29970431307956763</v>
      </c>
      <c r="O160" s="156">
        <f t="shared" si="115"/>
        <v>2.1606851049552539E-2</v>
      </c>
      <c r="P160" s="156">
        <f t="shared" si="115"/>
        <v>8.4559971370675516E-3</v>
      </c>
      <c r="Q160" s="156">
        <f t="shared" si="115"/>
        <v>1.2839682488546073E-2</v>
      </c>
      <c r="R160" s="158">
        <f t="shared" si="115"/>
        <v>3.6303495488591297E-2</v>
      </c>
      <c r="S160" s="187"/>
      <c r="T160" s="164"/>
      <c r="U160" s="45"/>
      <c r="V160" s="790">
        <v>2008</v>
      </c>
      <c r="W160" s="745">
        <f t="shared" si="116"/>
        <v>2.5385244707367804E-2</v>
      </c>
      <c r="X160" s="746">
        <f t="shared" si="116"/>
        <v>5.3525094535957246E-2</v>
      </c>
      <c r="Y160" s="746">
        <f t="shared" si="116"/>
        <v>-0.19970431307956762</v>
      </c>
      <c r="Z160" s="746">
        <f t="shared" si="116"/>
        <v>-2.1606851049552539E-2</v>
      </c>
      <c r="AA160" s="746">
        <f t="shared" si="116"/>
        <v>-8.4559971370675516E-3</v>
      </c>
      <c r="AB160" s="746">
        <f t="shared" si="116"/>
        <v>-1.2839682488546073E-2</v>
      </c>
      <c r="AC160" s="747">
        <f t="shared" si="116"/>
        <v>0.16369650451140871</v>
      </c>
      <c r="AD160" s="670">
        <v>5375</v>
      </c>
      <c r="AE160" s="1023">
        <f t="shared" si="99"/>
        <v>7.0890921992038045E-2</v>
      </c>
      <c r="AF160" s="1024">
        <f t="shared" si="103"/>
        <v>0.10063436078343793</v>
      </c>
      <c r="AG160" s="1025">
        <f>ASA!AG160</f>
        <v>20</v>
      </c>
      <c r="AH160" s="1034"/>
      <c r="AI160" s="1097">
        <v>2008</v>
      </c>
      <c r="AJ160" s="9">
        <v>0.26621833804296491</v>
      </c>
      <c r="AK160" s="9">
        <v>0.40829881085218001</v>
      </c>
      <c r="AL160" s="9">
        <v>0.1178694073373704</v>
      </c>
      <c r="AM160" s="9">
        <v>5.7182811118064794E-2</v>
      </c>
      <c r="AN160" s="9">
        <v>2.3987201319555E-2</v>
      </c>
      <c r="AO160" s="9">
        <v>3.8564585855181396E-2</v>
      </c>
      <c r="AP160" s="1096">
        <v>8.7878845474683318E-2</v>
      </c>
      <c r="AQ160" s="27"/>
      <c r="AS160" s="189"/>
      <c r="AT160" s="9"/>
      <c r="AU160" s="9"/>
      <c r="BF160" s="1135">
        <v>152</v>
      </c>
      <c r="BG160" s="1102">
        <v>57472.6251092983</v>
      </c>
      <c r="BH160" s="1102">
        <v>58155.657976871356</v>
      </c>
      <c r="BI160" s="1102">
        <v>44554.486174525642</v>
      </c>
      <c r="BJ160" s="1102">
        <v>47885.886311998052</v>
      </c>
      <c r="BK160" s="1102">
        <v>69741.169336394567</v>
      </c>
      <c r="BL160" s="1102">
        <v>95054.102354137576</v>
      </c>
      <c r="BM160" s="1102">
        <v>80976.885563534568</v>
      </c>
      <c r="BN160" s="1102">
        <v>86286.523254897766</v>
      </c>
      <c r="BO160" s="1102">
        <v>108570.9345998988</v>
      </c>
      <c r="BP160" s="1102">
        <v>100180.88145104462</v>
      </c>
      <c r="BQ160" s="1102">
        <v>75016.046844710756</v>
      </c>
      <c r="BR160" s="1102">
        <v>55242.547846646579</v>
      </c>
      <c r="BS160" s="1102">
        <v>58261.565301225739</v>
      </c>
      <c r="BT160" s="1102">
        <v>25300.541978695954</v>
      </c>
      <c r="BU160" s="1102">
        <v>12340.190376923923</v>
      </c>
      <c r="BV160" s="1102">
        <v>10712.622086292435</v>
      </c>
      <c r="BW160" s="1102">
        <v>19109.725354316924</v>
      </c>
      <c r="BX160" s="1102">
        <v>21536.224110335173</v>
      </c>
      <c r="BY160" s="1102">
        <v>20278.908205268533</v>
      </c>
      <c r="BZ160" s="1102">
        <v>16362.400311132564</v>
      </c>
      <c r="CA160" s="1102">
        <v>11643.084922036358</v>
      </c>
      <c r="CB160" s="1102">
        <v>6263.5582012435734</v>
      </c>
      <c r="CC160" s="1102">
        <v>8199.7179387578581</v>
      </c>
      <c r="CD160" s="1102">
        <v>12078.597630652177</v>
      </c>
      <c r="CE160" s="1102">
        <v>19984.39724176555</v>
      </c>
      <c r="CF160" s="1102">
        <v>13699.231313958488</v>
      </c>
      <c r="CG160" s="1102">
        <v>9137.4302377736749</v>
      </c>
      <c r="CH160" s="1102">
        <v>10138.731282526436</v>
      </c>
      <c r="CI160" s="1102">
        <v>13987.393285398948</v>
      </c>
      <c r="CJ160" s="1102">
        <v>16263.215057232743</v>
      </c>
      <c r="CK160" s="1102">
        <v>16210.944733166865</v>
      </c>
      <c r="CL160" s="1102">
        <v>13845.588211039809</v>
      </c>
      <c r="CM160" s="1102">
        <v>17593.651091484273</v>
      </c>
      <c r="CN160" s="1102">
        <v>16708.650150570054</v>
      </c>
      <c r="CO160" s="1102">
        <v>20609.895897207076</v>
      </c>
      <c r="CP160" s="1102">
        <v>18244.088932166138</v>
      </c>
      <c r="CQ160" s="1106">
        <f t="shared" si="111"/>
        <v>20110.665570572557</v>
      </c>
      <c r="CR160" s="23" t="s">
        <v>541</v>
      </c>
      <c r="CS160"/>
      <c r="DA160" s="1262" t="s">
        <v>520</v>
      </c>
      <c r="DB160" s="901">
        <v>9</v>
      </c>
      <c r="DC160" s="1140">
        <f t="shared" si="114"/>
        <v>996</v>
      </c>
      <c r="DD160" s="1141">
        <f t="shared" si="112"/>
        <v>0.996</v>
      </c>
      <c r="DE160" s="1142">
        <f t="shared" si="113"/>
        <v>8.9999999999999993E-3</v>
      </c>
      <c r="DQ160"/>
    </row>
    <row r="161" spans="1:122" s="23" customFormat="1" ht="13" outlineLevel="1">
      <c r="A161" s="801">
        <v>2009</v>
      </c>
      <c r="B161" s="1052">
        <f t="shared" si="104"/>
        <v>7.3170731707317069E-2</v>
      </c>
      <c r="C161" s="1052">
        <f t="shared" si="105"/>
        <v>0.36585365853658536</v>
      </c>
      <c r="D161" s="1052">
        <f t="shared" si="106"/>
        <v>0.3902439024390244</v>
      </c>
      <c r="E161" s="1052">
        <f t="shared" si="107"/>
        <v>9.7560975609756101E-2</v>
      </c>
      <c r="F161" s="1052">
        <f t="shared" si="108"/>
        <v>0</v>
      </c>
      <c r="G161" s="1052">
        <f t="shared" si="109"/>
        <v>0</v>
      </c>
      <c r="H161" s="1052">
        <f t="shared" si="110"/>
        <v>7.3170731707317069E-2</v>
      </c>
      <c r="I161" s="1057">
        <v>0.39693841224635101</v>
      </c>
      <c r="J161" s="76"/>
      <c r="K161" s="797">
        <v>2009</v>
      </c>
      <c r="L161" s="184">
        <f t="shared" si="115"/>
        <v>0.15423337948160765</v>
      </c>
      <c r="M161" s="156">
        <f t="shared" si="115"/>
        <v>0.23249999263805596</v>
      </c>
      <c r="N161" s="156">
        <f t="shared" si="115"/>
        <v>0.49363173944182159</v>
      </c>
      <c r="O161" s="156">
        <f t="shared" si="115"/>
        <v>9.8969326413584816E-2</v>
      </c>
      <c r="P161" s="156">
        <f t="shared" si="115"/>
        <v>7.1350841511751981E-3</v>
      </c>
      <c r="Q161" s="156">
        <f t="shared" si="115"/>
        <v>2.7923666903939262E-3</v>
      </c>
      <c r="R161" s="158">
        <f t="shared" si="115"/>
        <v>1.0738111183360636E-2</v>
      </c>
      <c r="S161" s="187"/>
      <c r="T161" s="164"/>
      <c r="U161" s="45"/>
      <c r="V161" s="797">
        <v>2009</v>
      </c>
      <c r="W161" s="745">
        <f t="shared" si="116"/>
        <v>-8.1062647774290578E-2</v>
      </c>
      <c r="X161" s="746">
        <f t="shared" si="116"/>
        <v>0.1333536658985294</v>
      </c>
      <c r="Y161" s="746">
        <f t="shared" si="116"/>
        <v>-0.10338783700279719</v>
      </c>
      <c r="Z161" s="746">
        <f t="shared" si="116"/>
        <v>-1.4083508038287146E-3</v>
      </c>
      <c r="AA161" s="746">
        <f t="shared" si="116"/>
        <v>-7.1350841511751981E-3</v>
      </c>
      <c r="AB161" s="746">
        <f t="shared" si="116"/>
        <v>-2.7923666903939262E-3</v>
      </c>
      <c r="AC161" s="747">
        <f t="shared" si="116"/>
        <v>6.2432620523956435E-2</v>
      </c>
      <c r="AD161" s="670">
        <v>3685</v>
      </c>
      <c r="AE161" s="1023">
        <f t="shared" si="99"/>
        <v>3.9001920207925228E-2</v>
      </c>
      <c r="AF161" s="1024">
        <f t="shared" si="103"/>
        <v>7.4643840247179544E-2</v>
      </c>
      <c r="AG161" s="1025">
        <f>ASA!AG161</f>
        <v>41</v>
      </c>
      <c r="AH161" s="1034"/>
      <c r="AI161" s="1097">
        <v>2009</v>
      </c>
      <c r="AJ161" s="9">
        <v>7.9130535628456608E-2</v>
      </c>
      <c r="AK161" s="9">
        <v>0.31022278811862014</v>
      </c>
      <c r="AL161" s="9">
        <v>0.44346541242665027</v>
      </c>
      <c r="AM161" s="9">
        <v>6.6120876606352325E-2</v>
      </c>
      <c r="AN161" s="9">
        <v>3.2077683966967384E-2</v>
      </c>
      <c r="AO161" s="9">
        <v>1.3456034219654297E-2</v>
      </c>
      <c r="AP161" s="1096">
        <v>5.552666903329892E-2</v>
      </c>
      <c r="AQ161" s="27"/>
      <c r="AS161" s="189"/>
      <c r="AT161" s="9"/>
      <c r="AU161" s="9"/>
      <c r="BF161" s="1135">
        <v>153</v>
      </c>
      <c r="BG161" s="1102">
        <v>73122.972171410584</v>
      </c>
      <c r="BH161" s="1102">
        <v>79823.515024063992</v>
      </c>
      <c r="BI161" s="1102">
        <v>72150.941402068129</v>
      </c>
      <c r="BJ161" s="1102">
        <v>74147.692001872871</v>
      </c>
      <c r="BK161" s="1102">
        <v>96731.095563245632</v>
      </c>
      <c r="BL161" s="1102">
        <v>117887.20675324363</v>
      </c>
      <c r="BM161" s="1102">
        <v>88850.838511331312</v>
      </c>
      <c r="BN161" s="1102">
        <v>87472.969926701669</v>
      </c>
      <c r="BO161" s="1102">
        <v>118425.29542447647</v>
      </c>
      <c r="BP161" s="1102">
        <v>108481.24968614047</v>
      </c>
      <c r="BQ161" s="1102">
        <v>82838.081578262718</v>
      </c>
      <c r="BR161" s="1102">
        <v>70673.516642056566</v>
      </c>
      <c r="BS161" s="1102">
        <v>116238.60882592465</v>
      </c>
      <c r="BT161" s="1102">
        <v>39362.390818809727</v>
      </c>
      <c r="BU161" s="1102">
        <v>16873.591429564665</v>
      </c>
      <c r="BV161" s="1102">
        <v>20598.048090600576</v>
      </c>
      <c r="BW161" s="1102">
        <v>18836.964634247204</v>
      </c>
      <c r="BX161" s="1102">
        <v>22617.932432645488</v>
      </c>
      <c r="BY161" s="1102">
        <v>23359.502470505726</v>
      </c>
      <c r="BZ161" s="1102">
        <v>24031.794458653898</v>
      </c>
      <c r="CA161" s="1102">
        <v>14549.870672544384</v>
      </c>
      <c r="CB161" s="1102">
        <v>8865.0376990614277</v>
      </c>
      <c r="CC161" s="1102">
        <v>8980.283342759476</v>
      </c>
      <c r="CD161" s="1102">
        <v>11224.491301302227</v>
      </c>
      <c r="CE161" s="1102">
        <v>19835.96543995968</v>
      </c>
      <c r="CF161" s="1102">
        <v>16507.882267235564</v>
      </c>
      <c r="CG161" s="1102">
        <v>12151.110602214436</v>
      </c>
      <c r="CH161" s="1102">
        <v>13002.778659270269</v>
      </c>
      <c r="CI161" s="1102">
        <v>17582.39603872822</v>
      </c>
      <c r="CJ161" s="1102">
        <v>21075.215375324799</v>
      </c>
      <c r="CK161" s="1102">
        <v>22019.152630858101</v>
      </c>
      <c r="CL161" s="1102">
        <v>16608.006999925914</v>
      </c>
      <c r="CM161" s="1102">
        <v>21489.492132298321</v>
      </c>
      <c r="CN161" s="1102">
        <v>18329.061214001293</v>
      </c>
      <c r="CO161" s="1102">
        <v>26488.371525051538</v>
      </c>
      <c r="CP161" s="1102">
        <v>19767.193307846341</v>
      </c>
      <c r="CQ161" s="1106">
        <f t="shared" si="111"/>
        <v>21789.600750195332</v>
      </c>
      <c r="CR161" s="23" t="s">
        <v>541</v>
      </c>
      <c r="CS161"/>
      <c r="DA161" s="1262" t="s">
        <v>521</v>
      </c>
      <c r="DB161" s="901">
        <v>2</v>
      </c>
      <c r="DC161" s="1140">
        <f t="shared" si="114"/>
        <v>998</v>
      </c>
      <c r="DD161" s="1141">
        <f t="shared" si="112"/>
        <v>0.998</v>
      </c>
      <c r="DE161" s="1142">
        <f t="shared" si="113"/>
        <v>2E-3</v>
      </c>
      <c r="DQ161"/>
      <c r="DR161"/>
    </row>
    <row r="162" spans="1:122" s="23" customFormat="1" ht="13" outlineLevel="1">
      <c r="A162" s="797">
        <v>2010</v>
      </c>
      <c r="B162" s="1052">
        <f t="shared" si="104"/>
        <v>0.20560747663551401</v>
      </c>
      <c r="C162" s="1052">
        <f t="shared" si="105"/>
        <v>7.476635514018691E-2</v>
      </c>
      <c r="D162" s="1052">
        <f t="shared" si="106"/>
        <v>0.38317757009345793</v>
      </c>
      <c r="E162" s="1052">
        <f t="shared" si="107"/>
        <v>0.26168224299065418</v>
      </c>
      <c r="F162" s="1052">
        <f t="shared" si="108"/>
        <v>2.8037383177570093E-2</v>
      </c>
      <c r="G162" s="1052">
        <f t="shared" si="109"/>
        <v>2.8037383177570093E-2</v>
      </c>
      <c r="H162" s="1052">
        <f t="shared" si="110"/>
        <v>1.8691588785046728E-2</v>
      </c>
      <c r="I162" s="1057">
        <v>0.33034212002243413</v>
      </c>
      <c r="J162" s="76"/>
      <c r="K162" s="790">
        <v>2010</v>
      </c>
      <c r="L162" s="184">
        <f t="shared" si="115"/>
        <v>9.8906132336448946E-2</v>
      </c>
      <c r="M162" s="156">
        <f t="shared" si="115"/>
        <v>8.5664849370918131E-2</v>
      </c>
      <c r="N162" s="156">
        <f t="shared" si="115"/>
        <v>0.59253683068196872</v>
      </c>
      <c r="O162" s="156">
        <f t="shared" si="115"/>
        <v>0.18086107188292305</v>
      </c>
      <c r="P162" s="156">
        <f t="shared" si="115"/>
        <v>3.6261238953014002E-2</v>
      </c>
      <c r="Q162" s="156">
        <f t="shared" si="115"/>
        <v>2.6142139259837712E-3</v>
      </c>
      <c r="R162" s="158">
        <f t="shared" si="115"/>
        <v>3.1556628487434055E-3</v>
      </c>
      <c r="S162" s="187"/>
      <c r="T162" s="164"/>
      <c r="U162" s="45"/>
      <c r="V162" s="790">
        <v>2010</v>
      </c>
      <c r="W162" s="745">
        <f t="shared" si="116"/>
        <v>0.10670134429906507</v>
      </c>
      <c r="X162" s="746">
        <f t="shared" si="116"/>
        <v>-1.089849423073122E-2</v>
      </c>
      <c r="Y162" s="746">
        <f t="shared" si="116"/>
        <v>-0.20935926058851079</v>
      </c>
      <c r="Z162" s="746">
        <f t="shared" si="116"/>
        <v>8.0821171107731127E-2</v>
      </c>
      <c r="AA162" s="746">
        <f t="shared" si="116"/>
        <v>-8.2238557754439091E-3</v>
      </c>
      <c r="AB162" s="746">
        <f t="shared" si="116"/>
        <v>2.5423169251586324E-2</v>
      </c>
      <c r="AC162" s="747">
        <f t="shared" si="116"/>
        <v>1.5535925936303322E-2</v>
      </c>
      <c r="AD162" s="670">
        <v>2028</v>
      </c>
      <c r="AE162" s="1023">
        <f t="shared" si="99"/>
        <v>6.282265007842644E-2</v>
      </c>
      <c r="AF162" s="1024">
        <f t="shared" si="103"/>
        <v>9.4734704817812487E-2</v>
      </c>
      <c r="AG162" s="1025">
        <f>ASA!AG162</f>
        <v>107</v>
      </c>
      <c r="AH162" s="1034"/>
      <c r="AI162" s="1097">
        <v>2010</v>
      </c>
      <c r="AJ162" s="9">
        <v>0.19438695555300853</v>
      </c>
      <c r="AK162" s="9">
        <v>9.5098852070079162E-2</v>
      </c>
      <c r="AL162" s="9">
        <v>0.34749677243632898</v>
      </c>
      <c r="AM162" s="9">
        <v>0.27134115521359253</v>
      </c>
      <c r="AN162" s="9">
        <v>4.0457078589123487E-2</v>
      </c>
      <c r="AO162" s="9">
        <v>1.9627225890165936E-2</v>
      </c>
      <c r="AP162" s="1096">
        <v>3.1591960247701431E-2</v>
      </c>
      <c r="AQ162" s="27"/>
      <c r="AS162" s="189"/>
      <c r="AT162" s="9"/>
      <c r="AU162" s="9"/>
      <c r="BF162" s="1135">
        <v>154</v>
      </c>
      <c r="BG162" s="1102">
        <v>49151.40529778014</v>
      </c>
      <c r="BH162" s="1102">
        <v>56857.024615500042</v>
      </c>
      <c r="BI162" s="1102">
        <v>53504.664356725058</v>
      </c>
      <c r="BJ162" s="1102">
        <v>54346.434044337715</v>
      </c>
      <c r="BK162" s="1102">
        <v>66782.739564304909</v>
      </c>
      <c r="BL162" s="1102">
        <v>92940.753309096443</v>
      </c>
      <c r="BM162" s="1102">
        <v>81625.992821791995</v>
      </c>
      <c r="BN162" s="1102">
        <v>76343.425304687436</v>
      </c>
      <c r="BO162" s="1102">
        <v>114441.35228028905</v>
      </c>
      <c r="BP162" s="1102">
        <v>105761.94723572041</v>
      </c>
      <c r="BQ162" s="1102">
        <v>83942.621465283737</v>
      </c>
      <c r="BR162" s="1102">
        <v>66098.905631798756</v>
      </c>
      <c r="BS162" s="1102">
        <v>90637.405638274504</v>
      </c>
      <c r="BT162" s="1102">
        <v>29530.34145182127</v>
      </c>
      <c r="BU162" s="1102">
        <v>8851.0319083996255</v>
      </c>
      <c r="BV162" s="1102">
        <v>12273.757655412019</v>
      </c>
      <c r="BW162" s="1102">
        <v>21758.093024738326</v>
      </c>
      <c r="BX162" s="1102">
        <v>23255.620892351588</v>
      </c>
      <c r="BY162" s="1102">
        <v>21806.275630209602</v>
      </c>
      <c r="BZ162" s="1102">
        <v>18129.475530862674</v>
      </c>
      <c r="CA162" s="1102">
        <v>12185.722193008596</v>
      </c>
      <c r="CB162" s="1102">
        <v>7564.6135028075023</v>
      </c>
      <c r="CC162" s="1102">
        <v>7073.8687633905056</v>
      </c>
      <c r="CD162" s="1102">
        <v>9957.6205124859243</v>
      </c>
      <c r="CE162" s="1102">
        <v>17020.611917900926</v>
      </c>
      <c r="CF162" s="1102">
        <v>14807.490912512372</v>
      </c>
      <c r="CG162" s="1102">
        <v>12381.189819771795</v>
      </c>
      <c r="CH162" s="1102">
        <v>12894.810658177308</v>
      </c>
      <c r="CI162" s="1102">
        <v>16564.013026116696</v>
      </c>
      <c r="CJ162" s="1102">
        <v>19798.411866045248</v>
      </c>
      <c r="CK162" s="1102">
        <v>21306.738298695414</v>
      </c>
      <c r="CL162" s="1102">
        <v>19226.040502075368</v>
      </c>
      <c r="CM162" s="1102">
        <v>20550.241809115952</v>
      </c>
      <c r="CN162" s="1102">
        <v>19657.920128617083</v>
      </c>
      <c r="CO162" s="1102">
        <v>19886.900459025062</v>
      </c>
      <c r="CP162" s="1102">
        <v>20138.381166528576</v>
      </c>
      <c r="CQ162" s="1106">
        <f t="shared" si="111"/>
        <v>22198.765324955442</v>
      </c>
      <c r="CR162" s="23" t="s">
        <v>541</v>
      </c>
      <c r="CS162"/>
      <c r="DA162" s="1262" t="s">
        <v>522</v>
      </c>
      <c r="DB162" s="901">
        <v>2</v>
      </c>
      <c r="DC162" s="1140">
        <f t="shared" si="114"/>
        <v>1000</v>
      </c>
      <c r="DD162" s="1141">
        <f t="shared" si="112"/>
        <v>1</v>
      </c>
      <c r="DE162" s="1142">
        <f t="shared" si="113"/>
        <v>2E-3</v>
      </c>
      <c r="DQ162"/>
      <c r="DR162"/>
    </row>
    <row r="163" spans="1:122" s="23" customFormat="1" ht="13" outlineLevel="1">
      <c r="A163" s="797">
        <v>2011</v>
      </c>
      <c r="B163" s="1052">
        <f t="shared" si="104"/>
        <v>5.8823529411764705E-2</v>
      </c>
      <c r="C163" s="1052">
        <f t="shared" si="105"/>
        <v>0.17647058823529413</v>
      </c>
      <c r="D163" s="1052">
        <f t="shared" si="106"/>
        <v>0.17647058823529413</v>
      </c>
      <c r="E163" s="1052">
        <f t="shared" si="107"/>
        <v>0.17647058823529413</v>
      </c>
      <c r="F163" s="1052">
        <f t="shared" si="108"/>
        <v>0.35294117647058826</v>
      </c>
      <c r="G163" s="1052">
        <f t="shared" si="109"/>
        <v>5.8823529411764705E-2</v>
      </c>
      <c r="H163" s="1052">
        <f t="shared" si="110"/>
        <v>0</v>
      </c>
      <c r="I163" s="1057">
        <v>0.42670000000000002</v>
      </c>
      <c r="J163" s="76"/>
      <c r="K163" s="790">
        <v>2011</v>
      </c>
      <c r="L163" s="184">
        <f t="shared" si="115"/>
        <v>6.9808259282612001E-2</v>
      </c>
      <c r="M163" s="156">
        <f t="shared" si="115"/>
        <v>8.5359161767208327E-2</v>
      </c>
      <c r="N163" s="156">
        <f t="shared" si="115"/>
        <v>0.33923269590482541</v>
      </c>
      <c r="O163" s="156">
        <f t="shared" si="115"/>
        <v>0.36804974520541034</v>
      </c>
      <c r="P163" s="156">
        <f t="shared" si="115"/>
        <v>0.11234047906773074</v>
      </c>
      <c r="Q163" s="156">
        <f t="shared" si="115"/>
        <v>2.252339275202362E-2</v>
      </c>
      <c r="R163" s="158">
        <f t="shared" si="115"/>
        <v>2.6862660201895827E-3</v>
      </c>
      <c r="S163" s="187"/>
      <c r="T163" s="164"/>
      <c r="U163" s="45"/>
      <c r="V163" s="797">
        <v>2011</v>
      </c>
      <c r="W163" s="745">
        <f t="shared" si="116"/>
        <v>-1.0984729870847296E-2</v>
      </c>
      <c r="X163" s="746">
        <f t="shared" si="116"/>
        <v>9.1111426468085802E-2</v>
      </c>
      <c r="Y163" s="746">
        <f t="shared" si="116"/>
        <v>-0.16276210766953128</v>
      </c>
      <c r="Z163" s="746">
        <f t="shared" si="116"/>
        <v>-0.19157915697011621</v>
      </c>
      <c r="AA163" s="746">
        <f t="shared" si="116"/>
        <v>0.2406006974028575</v>
      </c>
      <c r="AB163" s="746">
        <f t="shared" si="116"/>
        <v>3.6300136659741085E-2</v>
      </c>
      <c r="AC163" s="747">
        <f t="shared" si="116"/>
        <v>-2.6862660201895827E-3</v>
      </c>
      <c r="AD163" s="670">
        <v>2203</v>
      </c>
      <c r="AE163" s="1023">
        <f t="shared" si="99"/>
        <v>0.13082964493918189</v>
      </c>
      <c r="AF163" s="1024">
        <f t="shared" si="103"/>
        <v>0.13671118928977974</v>
      </c>
      <c r="AG163" s="1025">
        <f>ASA!AG163</f>
        <v>17</v>
      </c>
      <c r="AH163" s="1034"/>
      <c r="AI163" s="1097">
        <v>2011</v>
      </c>
      <c r="AJ163" s="9">
        <v>0.13572309748364603</v>
      </c>
      <c r="AK163" s="9">
        <v>0.25721300767261923</v>
      </c>
      <c r="AL163" s="9">
        <v>0.1172862210781806</v>
      </c>
      <c r="AM163" s="9">
        <v>0.24291437513369774</v>
      </c>
      <c r="AN163" s="9">
        <v>0.1896785017732576</v>
      </c>
      <c r="AO163" s="9">
        <v>2.8281143149358378E-2</v>
      </c>
      <c r="AP163" s="1096">
        <v>2.8903653709240383E-2</v>
      </c>
      <c r="AQ163" s="27"/>
      <c r="AS163" s="189"/>
      <c r="AT163" s="9"/>
      <c r="AU163" s="9"/>
      <c r="BF163" s="1135">
        <v>155</v>
      </c>
      <c r="BG163" s="1102">
        <v>85143.622259696742</v>
      </c>
      <c r="BH163" s="1102">
        <v>90464.814666246704</v>
      </c>
      <c r="BI163" s="1102">
        <v>86278.535160065279</v>
      </c>
      <c r="BJ163" s="1102">
        <v>102918.7668440188</v>
      </c>
      <c r="BK163" s="1102">
        <v>109809.95176570429</v>
      </c>
      <c r="BL163" s="1102">
        <v>122802.82959043721</v>
      </c>
      <c r="BM163" s="1102">
        <v>95499.627958457742</v>
      </c>
      <c r="BN163" s="1102">
        <v>101362.51563333723</v>
      </c>
      <c r="BO163" s="1102">
        <v>107872.79261245494</v>
      </c>
      <c r="BP163" s="1102">
        <v>112506.01693822359</v>
      </c>
      <c r="BQ163" s="1102">
        <v>90750.612607888266</v>
      </c>
      <c r="BR163" s="1102">
        <v>82990.852888038688</v>
      </c>
      <c r="BS163" s="1102">
        <v>81291.295274260046</v>
      </c>
      <c r="BT163" s="1102">
        <v>31515.709173133913</v>
      </c>
      <c r="BU163" s="1102">
        <v>13414.759256551093</v>
      </c>
      <c r="BV163" s="1102">
        <v>13161.857582953349</v>
      </c>
      <c r="BW163" s="1102">
        <v>21717.987260976297</v>
      </c>
      <c r="BX163" s="1102">
        <v>34723.327123253694</v>
      </c>
      <c r="BY163" s="1102">
        <v>29244.519869459884</v>
      </c>
      <c r="BZ163" s="1102">
        <v>21581.114292109556</v>
      </c>
      <c r="CA163" s="1102">
        <v>17894.535767337544</v>
      </c>
      <c r="CB163" s="1102">
        <v>10757.45632071508</v>
      </c>
      <c r="CC163" s="1102">
        <v>14726.903789854769</v>
      </c>
      <c r="CD163" s="1102">
        <v>17630.036053406286</v>
      </c>
      <c r="CE163" s="1102">
        <v>26316.050594050757</v>
      </c>
      <c r="CF163" s="1102">
        <v>19557.407189415077</v>
      </c>
      <c r="CG163" s="1102">
        <v>17287.420051759134</v>
      </c>
      <c r="CH163" s="1102">
        <v>20515.606109704913</v>
      </c>
      <c r="CI163" s="1102">
        <v>26208.658656981512</v>
      </c>
      <c r="CJ163" s="1102">
        <v>26520.017439833366</v>
      </c>
      <c r="CK163" s="1102">
        <v>24064.055443531652</v>
      </c>
      <c r="CL163" s="1102">
        <v>19173.505467092953</v>
      </c>
      <c r="CM163" s="1102">
        <v>25948.582577668367</v>
      </c>
      <c r="CN163" s="1102">
        <v>27341.217599053285</v>
      </c>
      <c r="CO163" s="1102">
        <v>33867.09465518131</v>
      </c>
      <c r="CP163" s="1102">
        <v>29641.482315121539</v>
      </c>
      <c r="CQ163" s="1106">
        <f t="shared" si="111"/>
        <v>32674.141201123453</v>
      </c>
      <c r="CR163" s="23" t="s">
        <v>541</v>
      </c>
      <c r="CS163"/>
      <c r="DQ163"/>
      <c r="DR163"/>
    </row>
    <row r="164" spans="1:122" s="23" customFormat="1" ht="13" outlineLevel="1">
      <c r="A164" s="801">
        <v>2012</v>
      </c>
      <c r="B164" s="1052">
        <f t="shared" si="104"/>
        <v>0.21568627450980393</v>
      </c>
      <c r="C164" s="1052">
        <f t="shared" si="105"/>
        <v>0.17647058823529413</v>
      </c>
      <c r="D164" s="1052">
        <f t="shared" si="106"/>
        <v>0.35294117647058826</v>
      </c>
      <c r="E164" s="1052">
        <f t="shared" si="107"/>
        <v>1.9607843137254902E-2</v>
      </c>
      <c r="F164" s="1052">
        <f t="shared" si="108"/>
        <v>0.11764705882352941</v>
      </c>
      <c r="G164" s="1052">
        <f t="shared" si="109"/>
        <v>7.8431372549019607E-2</v>
      </c>
      <c r="H164" s="1052">
        <f t="shared" si="110"/>
        <v>3.9215686274509803E-2</v>
      </c>
      <c r="I164" s="1057">
        <v>0.41557619248628114</v>
      </c>
      <c r="J164" s="82" t="s">
        <v>415</v>
      </c>
      <c r="K164" s="797">
        <v>2012</v>
      </c>
      <c r="L164" s="184">
        <f t="shared" si="115"/>
        <v>0.34055042791996215</v>
      </c>
      <c r="M164" s="156">
        <f t="shared" si="115"/>
        <v>4.8108990669782047E-2</v>
      </c>
      <c r="N164" s="156">
        <f t="shared" si="115"/>
        <v>0.26992164021667286</v>
      </c>
      <c r="O164" s="156">
        <f t="shared" si="115"/>
        <v>0.13729272226623454</v>
      </c>
      <c r="P164" s="156">
        <f t="shared" si="115"/>
        <v>0.14895542811363194</v>
      </c>
      <c r="Q164" s="156">
        <f t="shared" si="115"/>
        <v>4.5465930548831565E-2</v>
      </c>
      <c r="R164" s="158">
        <f t="shared" si="115"/>
        <v>9.7048602648849621E-3</v>
      </c>
      <c r="S164" s="187"/>
      <c r="T164" s="164"/>
      <c r="U164" s="45"/>
      <c r="V164" s="797">
        <v>2012</v>
      </c>
      <c r="W164" s="745">
        <f>B164-L164</f>
        <v>-0.12486415341015822</v>
      </c>
      <c r="X164" s="746">
        <f t="shared" si="116"/>
        <v>0.12836159756551208</v>
      </c>
      <c r="Y164" s="746">
        <f t="shared" si="116"/>
        <v>8.3019536253915394E-2</v>
      </c>
      <c r="Z164" s="746">
        <f t="shared" si="116"/>
        <v>-0.11768487912897964</v>
      </c>
      <c r="AA164" s="746">
        <f t="shared" si="116"/>
        <v>-3.1308369290102528E-2</v>
      </c>
      <c r="AB164" s="746">
        <f t="shared" si="116"/>
        <v>3.2965442000188042E-2</v>
      </c>
      <c r="AC164" s="747">
        <f t="shared" si="116"/>
        <v>2.951082600962484E-2</v>
      </c>
      <c r="AD164" s="670">
        <v>4942</v>
      </c>
      <c r="AE164" s="1023">
        <f t="shared" si="99"/>
        <v>5.574755391746726E-2</v>
      </c>
      <c r="AF164" s="1024">
        <f t="shared" si="103"/>
        <v>8.9240889024728418E-2</v>
      </c>
      <c r="AG164" s="1025">
        <f>ASA!AG164</f>
        <v>51</v>
      </c>
      <c r="AH164" s="1034"/>
      <c r="AI164" s="1097">
        <v>2012</v>
      </c>
      <c r="AJ164" s="9">
        <v>0.30203336721080493</v>
      </c>
      <c r="AK164" s="9">
        <v>0.14350381170092016</v>
      </c>
      <c r="AL164" s="9">
        <v>0.25348280905630449</v>
      </c>
      <c r="AM164" s="9">
        <v>5.9028260848258962E-2</v>
      </c>
      <c r="AN164" s="9">
        <v>0.12225488183838561</v>
      </c>
      <c r="AO164" s="9">
        <v>9.5462126557181115E-2</v>
      </c>
      <c r="AP164" s="1096">
        <v>2.4234742788144723E-2</v>
      </c>
      <c r="AQ164" s="27"/>
      <c r="AS164" s="189"/>
      <c r="AT164" s="9"/>
      <c r="AU164" s="9"/>
      <c r="BF164" s="1135">
        <v>156</v>
      </c>
      <c r="BG164" s="1102">
        <v>58225.034078233264</v>
      </c>
      <c r="BH164" s="1102">
        <v>59660.333649452514</v>
      </c>
      <c r="BI164" s="1102">
        <v>52814.916344350117</v>
      </c>
      <c r="BJ164" s="1102">
        <v>51477.722633425539</v>
      </c>
      <c r="BK164" s="1102">
        <v>61951.978813850044</v>
      </c>
      <c r="BL164" s="1102">
        <v>87026.3011866241</v>
      </c>
      <c r="BM164" s="1102">
        <v>79398.494220748806</v>
      </c>
      <c r="BN164" s="1102">
        <v>82480.843002855341</v>
      </c>
      <c r="BO164" s="1102">
        <v>115231.02497296609</v>
      </c>
      <c r="BP164" s="1102">
        <v>105768.52254369465</v>
      </c>
      <c r="BQ164" s="1102">
        <v>81060.16461428249</v>
      </c>
      <c r="BR164" s="1102">
        <v>61552.527195539617</v>
      </c>
      <c r="BS164" s="1102">
        <v>73628.749580136864</v>
      </c>
      <c r="BT164" s="1102">
        <v>35674.566906006359</v>
      </c>
      <c r="BU164" s="1102">
        <v>11981.352521382605</v>
      </c>
      <c r="BV164" s="1102">
        <v>9677.0123819254914</v>
      </c>
      <c r="BW164" s="1102">
        <v>14312.584068449387</v>
      </c>
      <c r="BX164" s="1102">
        <v>26320.798165785633</v>
      </c>
      <c r="BY164" s="1102">
        <v>19854.247742816588</v>
      </c>
      <c r="BZ164" s="1102">
        <v>16027.810717786908</v>
      </c>
      <c r="CA164" s="1102">
        <v>11216.43152120762</v>
      </c>
      <c r="CB164" s="1102">
        <v>8066.412256602368</v>
      </c>
      <c r="CC164" s="1102">
        <v>10742.566314577067</v>
      </c>
      <c r="CD164" s="1102">
        <v>15392.476386417005</v>
      </c>
      <c r="CE164" s="1102">
        <v>19828.753724906739</v>
      </c>
      <c r="CF164" s="1102">
        <v>13194.815241043936</v>
      </c>
      <c r="CG164" s="1102">
        <v>8918.6334758855246</v>
      </c>
      <c r="CH164" s="1102">
        <v>12038.033887937154</v>
      </c>
      <c r="CI164" s="1102">
        <v>18058.983326354679</v>
      </c>
      <c r="CJ164" s="1102">
        <v>20593.801661907626</v>
      </c>
      <c r="CK164" s="1102">
        <v>21769.879475261285</v>
      </c>
      <c r="CL164" s="1102">
        <v>19541.30127777407</v>
      </c>
      <c r="CM164" s="1102">
        <v>23265.472473844431</v>
      </c>
      <c r="CN164" s="1102">
        <v>20325.367863543182</v>
      </c>
      <c r="CO164" s="1102">
        <v>18389.815041764796</v>
      </c>
      <c r="CP164" s="1102">
        <v>22272.633046276678</v>
      </c>
      <c r="CQ164" s="1106">
        <f t="shared" si="111"/>
        <v>24551.375310390533</v>
      </c>
      <c r="CR164" s="23" t="s">
        <v>541</v>
      </c>
      <c r="CS164"/>
      <c r="DQ164"/>
      <c r="DR164"/>
    </row>
    <row r="165" spans="1:122" s="23" customFormat="1" ht="13" outlineLevel="1">
      <c r="A165" s="801">
        <v>2013</v>
      </c>
      <c r="B165" s="1052">
        <f t="shared" si="104"/>
        <v>0</v>
      </c>
      <c r="C165" s="1052">
        <f t="shared" si="105"/>
        <v>0.66666666666666663</v>
      </c>
      <c r="D165" s="1052">
        <f t="shared" si="106"/>
        <v>0.16666666666666666</v>
      </c>
      <c r="E165" s="1052">
        <f t="shared" si="107"/>
        <v>8.3333333333333329E-2</v>
      </c>
      <c r="F165" s="1052">
        <f t="shared" si="108"/>
        <v>8.3333333333333329E-2</v>
      </c>
      <c r="G165" s="1052">
        <f t="shared" si="109"/>
        <v>0</v>
      </c>
      <c r="H165" s="1052">
        <f t="shared" si="110"/>
        <v>0</v>
      </c>
      <c r="I165" s="1057">
        <v>0.45806451612903226</v>
      </c>
      <c r="J165" s="82" t="s">
        <v>415</v>
      </c>
      <c r="K165" s="790">
        <v>2013</v>
      </c>
      <c r="L165" s="184">
        <f t="shared" si="115"/>
        <v>0.14978954274158973</v>
      </c>
      <c r="M165" s="156">
        <f t="shared" si="115"/>
        <v>0.3170720797767379</v>
      </c>
      <c r="N165" s="156">
        <f t="shared" si="115"/>
        <v>0.20552797455014471</v>
      </c>
      <c r="O165" s="156">
        <f t="shared" si="115"/>
        <v>0.14570719250475447</v>
      </c>
      <c r="P165" s="156">
        <f t="shared" si="115"/>
        <v>7.4112387197595136E-2</v>
      </c>
      <c r="Q165" s="156">
        <f t="shared" si="115"/>
        <v>8.0408066657267033E-2</v>
      </c>
      <c r="R165" s="158">
        <f t="shared" si="115"/>
        <v>2.7382756571911117E-2</v>
      </c>
      <c r="S165" s="187"/>
      <c r="T165" s="164"/>
      <c r="U165" s="45"/>
      <c r="V165" s="797">
        <v>2013</v>
      </c>
      <c r="W165" s="745">
        <f>B165-L165</f>
        <v>-0.14978954274158973</v>
      </c>
      <c r="X165" s="746">
        <f t="shared" si="116"/>
        <v>0.34959458688992873</v>
      </c>
      <c r="Y165" s="746">
        <f t="shared" si="116"/>
        <v>-3.8861307883478052E-2</v>
      </c>
      <c r="Z165" s="746">
        <f t="shared" si="116"/>
        <v>-6.2373859171421145E-2</v>
      </c>
      <c r="AA165" s="746">
        <f t="shared" si="116"/>
        <v>9.2209461357381922E-3</v>
      </c>
      <c r="AB165" s="746">
        <f t="shared" si="116"/>
        <v>-8.0408066657267033E-2</v>
      </c>
      <c r="AC165" s="747">
        <f t="shared" si="116"/>
        <v>-2.7382756571911117E-2</v>
      </c>
      <c r="AD165" s="670">
        <v>1395</v>
      </c>
      <c r="AE165" s="1023">
        <f t="shared" si="99"/>
        <v>0.15735428024449946</v>
      </c>
      <c r="AF165" s="1024">
        <f t="shared" si="103"/>
        <v>0.14993059358273531</v>
      </c>
      <c r="AG165" s="1025">
        <f>ASA!AG165</f>
        <v>12</v>
      </c>
      <c r="AH165" s="1034"/>
      <c r="AI165" s="1097">
        <v>2013</v>
      </c>
      <c r="AJ165" s="9">
        <v>5.9283560469762632E-3</v>
      </c>
      <c r="AK165" s="9">
        <v>0.43219363980653558</v>
      </c>
      <c r="AL165" s="9">
        <v>0.19139597178841758</v>
      </c>
      <c r="AM165" s="9">
        <v>0.17171789499067716</v>
      </c>
      <c r="AN165" s="9">
        <v>3.9987755917491589E-2</v>
      </c>
      <c r="AO165" s="9">
        <v>8.2819624099078157E-2</v>
      </c>
      <c r="AP165" s="1096">
        <v>7.5956757350823564E-2</v>
      </c>
      <c r="AQ165" s="27"/>
      <c r="AS165" s="189"/>
      <c r="AT165" s="9"/>
      <c r="AU165" s="9"/>
      <c r="BF165" s="1135">
        <v>157</v>
      </c>
      <c r="BG165" s="1102">
        <v>63164.176213332627</v>
      </c>
      <c r="BH165" s="1102">
        <v>70636.243700908657</v>
      </c>
      <c r="BI165" s="1102">
        <v>66056.95423157714</v>
      </c>
      <c r="BJ165" s="1102">
        <v>72259.81149816516</v>
      </c>
      <c r="BK165" s="1102">
        <v>76101.592365883102</v>
      </c>
      <c r="BL165" s="1102">
        <v>88657.2998590848</v>
      </c>
      <c r="BM165" s="1102">
        <v>71401.155226911171</v>
      </c>
      <c r="BN165" s="1102">
        <v>74060.306651432635</v>
      </c>
      <c r="BO165" s="1102">
        <v>97240.803980468045</v>
      </c>
      <c r="BP165" s="1102">
        <v>88636.389904207885</v>
      </c>
      <c r="BQ165" s="1102">
        <v>65140.452160081608</v>
      </c>
      <c r="BR165" s="1102">
        <v>45968.932986313812</v>
      </c>
      <c r="BS165" s="1102">
        <v>43098.019285743329</v>
      </c>
      <c r="BT165" s="1102">
        <v>24447.433266216638</v>
      </c>
      <c r="BU165" s="1102">
        <v>13541.973886130098</v>
      </c>
      <c r="BV165" s="1102">
        <v>13981.829018785904</v>
      </c>
      <c r="BW165" s="1102">
        <v>14516.897547601464</v>
      </c>
      <c r="BX165" s="1102">
        <v>23302.994527332547</v>
      </c>
      <c r="BY165" s="1102">
        <v>22803.04669515861</v>
      </c>
      <c r="BZ165" s="1102">
        <v>17882.287869214921</v>
      </c>
      <c r="CA165" s="1102">
        <v>11592.94005459149</v>
      </c>
      <c r="CB165" s="1102">
        <v>6716.2870851842099</v>
      </c>
      <c r="CC165" s="1102">
        <v>7747.3307230584996</v>
      </c>
      <c r="CD165" s="1102">
        <v>12869.934506885342</v>
      </c>
      <c r="CE165" s="1102">
        <v>17914.253541626331</v>
      </c>
      <c r="CF165" s="1102">
        <v>13506.031215030944</v>
      </c>
      <c r="CG165" s="1102">
        <v>9595.4387774672687</v>
      </c>
      <c r="CH165" s="1102">
        <v>12375.627577653762</v>
      </c>
      <c r="CI165" s="1102">
        <v>21112.687691544001</v>
      </c>
      <c r="CJ165" s="1102">
        <v>24722.123544873062</v>
      </c>
      <c r="CK165" s="1102">
        <v>24410.325446406714</v>
      </c>
      <c r="CL165" s="1102">
        <v>19854.206637594456</v>
      </c>
      <c r="CM165" s="1102">
        <v>20444.338373989813</v>
      </c>
      <c r="CN165" s="1102">
        <v>17808.451713877075</v>
      </c>
      <c r="CO165" s="1102">
        <v>15328.258841990979</v>
      </c>
      <c r="CP165" s="1102">
        <v>18404.796815788221</v>
      </c>
      <c r="CQ165" s="1106">
        <f t="shared" si="111"/>
        <v>20287.815688295341</v>
      </c>
      <c r="CR165" s="23" t="s">
        <v>541</v>
      </c>
      <c r="CS165"/>
      <c r="DQ165"/>
      <c r="DR165"/>
    </row>
    <row r="166" spans="1:122" s="23" customFormat="1" ht="13" outlineLevel="1">
      <c r="A166" s="797">
        <v>2014</v>
      </c>
      <c r="B166" s="1052">
        <f t="shared" si="104"/>
        <v>0</v>
      </c>
      <c r="C166" s="1052">
        <f t="shared" si="105"/>
        <v>4.1666666666666664E-2</v>
      </c>
      <c r="D166" s="1052">
        <f t="shared" si="106"/>
        <v>0.625</v>
      </c>
      <c r="E166" s="1052">
        <f t="shared" si="107"/>
        <v>0.16666666666666666</v>
      </c>
      <c r="F166" s="1052">
        <f t="shared" si="108"/>
        <v>8.3333333333333329E-2</v>
      </c>
      <c r="G166" s="1052">
        <f t="shared" si="109"/>
        <v>4.1666666666666664E-2</v>
      </c>
      <c r="H166" s="1052">
        <f t="shared" si="110"/>
        <v>4.1666666666666664E-2</v>
      </c>
      <c r="I166" s="1057">
        <v>0.263369616658779</v>
      </c>
      <c r="J166" s="82"/>
      <c r="K166" s="797">
        <v>2014</v>
      </c>
      <c r="L166" s="184">
        <f t="shared" ref="L166:R166" si="117">(B352*B248)/SUMPRODUCT($B352:$H352,$B248:$H248)</f>
        <v>0.1177665237904051</v>
      </c>
      <c r="M166" s="156">
        <f t="shared" si="117"/>
        <v>6.7782906270285992E-2</v>
      </c>
      <c r="N166" s="156">
        <f t="shared" si="117"/>
        <v>0.65836209412626312</v>
      </c>
      <c r="O166" s="156">
        <f t="shared" si="117"/>
        <v>6.1622466695584188E-2</v>
      </c>
      <c r="P166" s="156">
        <f t="shared" si="117"/>
        <v>4.3686688574068787E-2</v>
      </c>
      <c r="Q166" s="156">
        <f t="shared" si="117"/>
        <v>2.2220761537742845E-2</v>
      </c>
      <c r="R166" s="158">
        <f t="shared" si="117"/>
        <v>2.8558559005649988E-2</v>
      </c>
      <c r="S166" s="187"/>
      <c r="T166" s="164"/>
      <c r="U166" s="45"/>
      <c r="V166" s="790">
        <v>2014</v>
      </c>
      <c r="W166" s="745">
        <f>B166-L166</f>
        <v>-0.1177665237904051</v>
      </c>
      <c r="X166" s="746">
        <f t="shared" si="116"/>
        <v>-2.6116239603619328E-2</v>
      </c>
      <c r="Y166" s="746">
        <f t="shared" si="116"/>
        <v>-3.336209412626312E-2</v>
      </c>
      <c r="Z166" s="746">
        <f t="shared" si="116"/>
        <v>0.10504419997108247</v>
      </c>
      <c r="AA166" s="746">
        <f t="shared" si="116"/>
        <v>3.9646644759264542E-2</v>
      </c>
      <c r="AB166" s="746">
        <f t="shared" si="116"/>
        <v>1.9445905128923819E-2</v>
      </c>
      <c r="AC166" s="747">
        <f t="shared" si="116"/>
        <v>1.3108107661016676E-2</v>
      </c>
      <c r="AD166" s="670">
        <v>2611</v>
      </c>
      <c r="AE166" s="1023">
        <f t="shared" si="99"/>
        <v>2.8820147522167334E-2</v>
      </c>
      <c r="AF166" s="1024">
        <f t="shared" si="103"/>
        <v>6.4165130185624891E-2</v>
      </c>
      <c r="AG166" s="1025">
        <f>ASA!AG166</f>
        <v>24</v>
      </c>
      <c r="AH166" s="1034"/>
      <c r="AI166" s="1097">
        <v>2014</v>
      </c>
      <c r="AJ166" s="9">
        <v>3.6284005681682645E-3</v>
      </c>
      <c r="AK166" s="9">
        <v>8.7074839159272163E-3</v>
      </c>
      <c r="AL166" s="9">
        <v>0.59167426905786968</v>
      </c>
      <c r="AM166" s="9">
        <v>0.14083759352463349</v>
      </c>
      <c r="AN166" s="9">
        <v>0.12635759713029768</v>
      </c>
      <c r="AO166" s="9">
        <v>2.942475362070681E-2</v>
      </c>
      <c r="AP166" s="1096">
        <v>9.936990218239683E-2</v>
      </c>
      <c r="AQ166" s="27"/>
      <c r="AS166" s="189"/>
      <c r="AT166" s="9"/>
      <c r="AU166" s="9"/>
      <c r="BF166" s="1135">
        <v>158</v>
      </c>
      <c r="BG166" s="1102">
        <v>56364.469307380394</v>
      </c>
      <c r="BH166" s="1102">
        <v>59060.811194599468</v>
      </c>
      <c r="BI166" s="1102">
        <v>55410.018927367077</v>
      </c>
      <c r="BJ166" s="1102">
        <v>70219.678880156178</v>
      </c>
      <c r="BK166" s="1102">
        <v>85197.30007235345</v>
      </c>
      <c r="BL166" s="1102">
        <v>107625.19903290899</v>
      </c>
      <c r="BM166" s="1102">
        <v>88052.709077630134</v>
      </c>
      <c r="BN166" s="1102">
        <v>93572.585581261301</v>
      </c>
      <c r="BO166" s="1102">
        <v>114501.54831642844</v>
      </c>
      <c r="BP166" s="1102">
        <v>109394.97410680803</v>
      </c>
      <c r="BQ166" s="1102">
        <v>85621.074030806485</v>
      </c>
      <c r="BR166" s="1102">
        <v>70815.866462405262</v>
      </c>
      <c r="BS166" s="1102">
        <v>70919.843518476337</v>
      </c>
      <c r="BT166" s="1102">
        <v>43044.71080804096</v>
      </c>
      <c r="BU166" s="1102">
        <v>19880.316678453844</v>
      </c>
      <c r="BV166" s="1102">
        <v>15803.406015748451</v>
      </c>
      <c r="BW166" s="1102">
        <v>19876.798452403949</v>
      </c>
      <c r="BX166" s="1102">
        <v>29492.10848599899</v>
      </c>
      <c r="BY166" s="1102">
        <v>24396.266868426221</v>
      </c>
      <c r="BZ166" s="1102">
        <v>20391.528080801887</v>
      </c>
      <c r="CA166" s="1102">
        <v>12772.180889283905</v>
      </c>
      <c r="CB166" s="1102">
        <v>7739.2244064667948</v>
      </c>
      <c r="CC166" s="1102">
        <v>8853.5636708318762</v>
      </c>
      <c r="CD166" s="1102">
        <v>14801.694297363316</v>
      </c>
      <c r="CE166" s="1102">
        <v>22672.611879229607</v>
      </c>
      <c r="CF166" s="1102">
        <v>15527.677943937497</v>
      </c>
      <c r="CG166" s="1102">
        <v>10445.619714796931</v>
      </c>
      <c r="CH166" s="1102">
        <v>13320.851833156757</v>
      </c>
      <c r="CI166" s="1102">
        <v>20537.481054475804</v>
      </c>
      <c r="CJ166" s="1102">
        <v>26134.076567529974</v>
      </c>
      <c r="CK166" s="1102">
        <v>27362.834301753537</v>
      </c>
      <c r="CL166" s="1102">
        <v>21771.889625725456</v>
      </c>
      <c r="CM166" s="1102">
        <v>22226.525939737119</v>
      </c>
      <c r="CN166" s="1102">
        <v>17983.874741506152</v>
      </c>
      <c r="CO166" s="1102">
        <v>18035.650817053654</v>
      </c>
      <c r="CP166" s="1102">
        <v>18451.169004027826</v>
      </c>
      <c r="CQ166" s="1106">
        <f t="shared" si="111"/>
        <v>20338.932275861309</v>
      </c>
      <c r="CR166" s="23" t="s">
        <v>541</v>
      </c>
      <c r="CS166"/>
      <c r="DQ166"/>
      <c r="DR166"/>
    </row>
    <row r="167" spans="1:122" s="23" customFormat="1" ht="13" outlineLevel="1">
      <c r="A167" s="504">
        <v>2015</v>
      </c>
      <c r="B167" s="829" t="s">
        <v>194</v>
      </c>
      <c r="C167" s="830"/>
      <c r="D167" s="830"/>
      <c r="E167" s="830"/>
      <c r="F167" s="830"/>
      <c r="G167" s="830"/>
      <c r="H167" s="831"/>
      <c r="I167" s="549"/>
      <c r="J167" s="76"/>
      <c r="K167" s="796">
        <f>A167</f>
        <v>2015</v>
      </c>
      <c r="L167" s="832"/>
      <c r="M167" s="833"/>
      <c r="N167" s="833"/>
      <c r="O167" s="833"/>
      <c r="P167" s="833"/>
      <c r="Q167" s="833"/>
      <c r="R167" s="834"/>
      <c r="S167" s="187"/>
      <c r="T167" s="164"/>
      <c r="U167" s="45"/>
      <c r="V167" s="796">
        <f>A167</f>
        <v>2015</v>
      </c>
      <c r="W167" s="835" t="s">
        <v>333</v>
      </c>
      <c r="X167" s="836"/>
      <c r="Y167" s="836"/>
      <c r="Z167" s="836"/>
      <c r="AA167" s="836"/>
      <c r="AB167" s="836"/>
      <c r="AC167" s="837"/>
      <c r="AD167" s="237"/>
      <c r="AE167" s="195"/>
      <c r="AF167" s="171"/>
      <c r="AG167" s="1025"/>
      <c r="AH167" s="1034"/>
      <c r="AP167" s="27"/>
      <c r="AQ167" s="27"/>
      <c r="AS167" s="189"/>
      <c r="AT167" s="9"/>
      <c r="AU167" s="9"/>
      <c r="BF167" s="1135">
        <v>159</v>
      </c>
      <c r="BG167" s="1102">
        <v>54436.565509659798</v>
      </c>
      <c r="BH167" s="1102">
        <v>71007.676470199876</v>
      </c>
      <c r="BI167" s="1102">
        <v>72232.199386689055</v>
      </c>
      <c r="BJ167" s="1102">
        <v>90094.758941761072</v>
      </c>
      <c r="BK167" s="1102">
        <v>106974.5254211365</v>
      </c>
      <c r="BL167" s="1102">
        <v>139174.02146238365</v>
      </c>
      <c r="BM167" s="1102">
        <v>119092.91922537031</v>
      </c>
      <c r="BN167" s="1102">
        <v>116216.88021679575</v>
      </c>
      <c r="BO167" s="1102">
        <v>140101.79570069446</v>
      </c>
      <c r="BP167" s="1102">
        <v>131266.16182019352</v>
      </c>
      <c r="BQ167" s="1102">
        <v>93731.820046583132</v>
      </c>
      <c r="BR167" s="1102">
        <v>67035.386187729746</v>
      </c>
      <c r="BS167" s="1102">
        <v>79802.219484234898</v>
      </c>
      <c r="BT167" s="1102">
        <v>33363.664838912518</v>
      </c>
      <c r="BU167" s="1102">
        <v>15681.146658590069</v>
      </c>
      <c r="BV167" s="1102">
        <v>18311.414058304141</v>
      </c>
      <c r="BW167" s="1102">
        <v>20107.069063820029</v>
      </c>
      <c r="BX167" s="1102">
        <v>28804.383538058537</v>
      </c>
      <c r="BY167" s="1102">
        <v>26303.67263536801</v>
      </c>
      <c r="BZ167" s="1102">
        <v>22090.09166046575</v>
      </c>
      <c r="CA167" s="1102">
        <v>14944.854195456419</v>
      </c>
      <c r="CB167" s="1102">
        <v>9925.0365834406348</v>
      </c>
      <c r="CC167" s="1102">
        <v>11841.272803133872</v>
      </c>
      <c r="CD167" s="1102">
        <v>14603.540391238745</v>
      </c>
      <c r="CE167" s="1102">
        <v>22199.060664926834</v>
      </c>
      <c r="CF167" s="1102">
        <v>15265.406052271393</v>
      </c>
      <c r="CG167" s="1102">
        <v>11556.421867575156</v>
      </c>
      <c r="CH167" s="1102">
        <v>12805.95999371118</v>
      </c>
      <c r="CI167" s="1102">
        <v>16546.103012758409</v>
      </c>
      <c r="CJ167" s="1102">
        <v>20620.047522650337</v>
      </c>
      <c r="CK167" s="1102">
        <v>23229.381358234623</v>
      </c>
      <c r="CL167" s="1102">
        <v>21995.852562701439</v>
      </c>
      <c r="CM167" s="1102">
        <v>23942.554026692567</v>
      </c>
      <c r="CN167" s="1102">
        <v>23698.504604022168</v>
      </c>
      <c r="CO167" s="1102">
        <v>23653.894498880698</v>
      </c>
      <c r="CP167" s="1102">
        <v>23698.524828272235</v>
      </c>
      <c r="CQ167" s="1106">
        <f t="shared" si="111"/>
        <v>26123.151948520292</v>
      </c>
      <c r="CR167" s="23" t="s">
        <v>541</v>
      </c>
      <c r="CS167"/>
      <c r="DQ167"/>
      <c r="DR167"/>
    </row>
    <row r="168" spans="1:122" s="23" customFormat="1" ht="13" outlineLevel="1">
      <c r="A168" s="196"/>
      <c r="B168" s="197"/>
      <c r="C168" s="197"/>
      <c r="D168" s="197"/>
      <c r="E168" s="197"/>
      <c r="F168" s="197"/>
      <c r="G168" s="197"/>
      <c r="H168" s="198" t="s">
        <v>63</v>
      </c>
      <c r="I168" s="199">
        <f>AVERAGE(I132:I167)</f>
        <v>0.44077698782694291</v>
      </c>
      <c r="J168" s="76"/>
      <c r="K168" s="200"/>
      <c r="L168" s="194"/>
      <c r="M168" s="194"/>
      <c r="N168" s="194"/>
      <c r="O168" s="194"/>
      <c r="P168" s="194"/>
      <c r="Q168" s="194"/>
      <c r="R168" s="194"/>
      <c r="S168" s="187"/>
      <c r="T168" s="164"/>
      <c r="U168" s="45"/>
      <c r="V168" s="70"/>
      <c r="W168" s="2"/>
      <c r="X168" s="2"/>
      <c r="Y168" s="2"/>
      <c r="Z168" s="2"/>
      <c r="AA168" s="2"/>
      <c r="AB168" s="2"/>
      <c r="AC168" s="2"/>
      <c r="AD168" s="65"/>
      <c r="AE168" s="195"/>
      <c r="AF168" s="171"/>
      <c r="AG168" s="171"/>
      <c r="AH168" s="1034"/>
      <c r="AI168" s="1035"/>
      <c r="AJ168" s="1035"/>
      <c r="AK168" s="1035"/>
      <c r="AL168" s="1035"/>
      <c r="AM168" s="1035"/>
      <c r="AN168" s="1035"/>
      <c r="AO168" s="1035"/>
      <c r="AP168" s="1035"/>
      <c r="AQ168" s="27"/>
      <c r="AS168" s="189"/>
      <c r="AT168" s="9"/>
      <c r="AU168" s="9"/>
      <c r="BF168" s="1135">
        <v>160</v>
      </c>
      <c r="BG168" s="1102">
        <v>57672.360739617237</v>
      </c>
      <c r="BH168" s="1102">
        <v>65237.657158975431</v>
      </c>
      <c r="BI168" s="1102">
        <v>61552.031254800611</v>
      </c>
      <c r="BJ168" s="1102">
        <v>69947.289529166053</v>
      </c>
      <c r="BK168" s="1102">
        <v>86552.780024050051</v>
      </c>
      <c r="BL168" s="1102">
        <v>113231.51113265855</v>
      </c>
      <c r="BM168" s="1102">
        <v>94993.167646948597</v>
      </c>
      <c r="BN168" s="1102">
        <v>96444.03913876733</v>
      </c>
      <c r="BO168" s="1102">
        <v>114008.0588279003</v>
      </c>
      <c r="BP168" s="1102">
        <v>119432.99509116336</v>
      </c>
      <c r="BQ168" s="1102">
        <v>97426.82656658694</v>
      </c>
      <c r="BR168" s="1102">
        <v>83234.77805971427</v>
      </c>
      <c r="BS168" s="1102">
        <v>86035.242887059474</v>
      </c>
      <c r="BT168" s="1102">
        <v>45121.700451564175</v>
      </c>
      <c r="BU168" s="1102">
        <v>16227.475312537019</v>
      </c>
      <c r="BV168" s="1102">
        <v>14967.673918389091</v>
      </c>
      <c r="BW168" s="1102">
        <v>22680.832770350353</v>
      </c>
      <c r="BX168" s="1102">
        <v>37989.180832238446</v>
      </c>
      <c r="BY168" s="1102">
        <v>28879.954611283592</v>
      </c>
      <c r="BZ168" s="1102">
        <v>20304.344396967626</v>
      </c>
      <c r="CA168" s="1102">
        <v>14522.109199371282</v>
      </c>
      <c r="CB168" s="1102">
        <v>11825.990786967572</v>
      </c>
      <c r="CC168" s="1102">
        <v>13667.465892659508</v>
      </c>
      <c r="CD168" s="1102">
        <v>19436.349861265488</v>
      </c>
      <c r="CE168" s="1102">
        <v>25936.161029361258</v>
      </c>
      <c r="CF168" s="1102">
        <v>18973.255144974948</v>
      </c>
      <c r="CG168" s="1102">
        <v>14968.010784055574</v>
      </c>
      <c r="CH168" s="1102">
        <v>16233.095757192648</v>
      </c>
      <c r="CI168" s="1102">
        <v>24578.234152924593</v>
      </c>
      <c r="CJ168" s="1102">
        <v>30719.796744149364</v>
      </c>
      <c r="CK168" s="1102">
        <v>32498.966980973266</v>
      </c>
      <c r="CL168" s="1102">
        <v>26518.12490358924</v>
      </c>
      <c r="CM168" s="1102">
        <v>30688.699244995623</v>
      </c>
      <c r="CN168" s="1102">
        <v>29115.790821700502</v>
      </c>
      <c r="CO168" s="1102">
        <v>30241.941254698799</v>
      </c>
      <c r="CP168" s="1102">
        <v>29418.344121794209</v>
      </c>
      <c r="CQ168" s="1106">
        <f t="shared" si="111"/>
        <v>32428.173446925772</v>
      </c>
      <c r="CR168" s="23" t="s">
        <v>541</v>
      </c>
      <c r="CS168"/>
      <c r="DQ168"/>
      <c r="DR168"/>
    </row>
    <row r="169" spans="1:122" s="23" customFormat="1" ht="13" outlineLevel="1">
      <c r="A169" s="59"/>
      <c r="B169" s="201"/>
      <c r="C169" s="201"/>
      <c r="D169" s="201"/>
      <c r="E169" s="201"/>
      <c r="F169" s="201"/>
      <c r="G169" s="201"/>
      <c r="H169" s="201"/>
      <c r="J169" s="45"/>
      <c r="K169" s="25"/>
      <c r="L169" s="25"/>
      <c r="M169" s="25"/>
      <c r="N169" s="25"/>
      <c r="O169" s="25"/>
      <c r="P169" s="25"/>
      <c r="Q169" s="25"/>
      <c r="R169" s="25"/>
      <c r="S169" s="25"/>
      <c r="T169" s="25"/>
      <c r="U169" s="45"/>
      <c r="AB169" s="27"/>
      <c r="AC169" s="202"/>
      <c r="AD169" s="27"/>
      <c r="AH169" s="1034"/>
      <c r="AI169" s="1037" t="s">
        <v>485</v>
      </c>
      <c r="AK169" s="1079" t="s">
        <v>433</v>
      </c>
      <c r="AL169" s="1037"/>
      <c r="AM169" s="1037"/>
      <c r="AN169" s="1037"/>
      <c r="AO169" s="1037"/>
      <c r="AP169" s="1037"/>
      <c r="AQ169" s="571"/>
      <c r="AS169" s="572"/>
      <c r="AT169" s="571"/>
      <c r="AU169" s="571"/>
      <c r="AV169" s="571"/>
      <c r="AW169" s="571"/>
      <c r="AX169" s="571"/>
      <c r="AY169" s="571"/>
      <c r="AZ169" s="571"/>
      <c r="BA169" s="571"/>
      <c r="BF169" s="1135">
        <v>161</v>
      </c>
      <c r="BG169" s="1102">
        <v>56947.074621702879</v>
      </c>
      <c r="BH169" s="1102">
        <v>54550.780537117535</v>
      </c>
      <c r="BI169" s="1102">
        <v>46093.048632045262</v>
      </c>
      <c r="BJ169" s="1102">
        <v>50845.655406394966</v>
      </c>
      <c r="BK169" s="1102">
        <v>59033.740684658464</v>
      </c>
      <c r="BL169" s="1102">
        <v>75785.309301142115</v>
      </c>
      <c r="BM169" s="1102">
        <v>58761.461092674916</v>
      </c>
      <c r="BN169" s="1102">
        <v>65934.747044027274</v>
      </c>
      <c r="BO169" s="1102">
        <v>99904.563382262917</v>
      </c>
      <c r="BP169" s="1102">
        <v>92411.915361238323</v>
      </c>
      <c r="BQ169" s="1102">
        <v>67356.9946212785</v>
      </c>
      <c r="BR169" s="1102">
        <v>43921.830362749119</v>
      </c>
      <c r="BS169" s="1102">
        <v>39821.654108556526</v>
      </c>
      <c r="BT169" s="1102">
        <v>31894.002176030943</v>
      </c>
      <c r="BU169" s="1102">
        <v>16723.483204761797</v>
      </c>
      <c r="BV169" s="1102">
        <v>11973.665923418397</v>
      </c>
      <c r="BW169" s="1102">
        <v>10194.878338304661</v>
      </c>
      <c r="BX169" s="1102">
        <v>17412.65718344834</v>
      </c>
      <c r="BY169" s="1102">
        <v>17454.409245070066</v>
      </c>
      <c r="BZ169" s="1102">
        <v>16325.200888310432</v>
      </c>
      <c r="CA169" s="1102">
        <v>10459.101306959317</v>
      </c>
      <c r="CB169" s="1102">
        <v>6015.1380331861637</v>
      </c>
      <c r="CC169" s="1102">
        <v>7353.0938741034388</v>
      </c>
      <c r="CD169" s="1102">
        <v>10065.422938118754</v>
      </c>
      <c r="CE169" s="1102">
        <v>15000.410712591462</v>
      </c>
      <c r="CF169" s="1102">
        <v>12114.603495919726</v>
      </c>
      <c r="CG169" s="1102">
        <v>11846.040486691529</v>
      </c>
      <c r="CH169" s="1102">
        <v>13332.676977105742</v>
      </c>
      <c r="CI169" s="1102">
        <v>16864.637918813551</v>
      </c>
      <c r="CJ169" s="1102">
        <v>15487.361438902188</v>
      </c>
      <c r="CK169" s="1102">
        <v>14641.990718707788</v>
      </c>
      <c r="CL169" s="1102">
        <v>11847.396549487321</v>
      </c>
      <c r="CM169" s="1102">
        <v>15650.463347939616</v>
      </c>
      <c r="CN169" s="1102">
        <v>14423.650984332899</v>
      </c>
      <c r="CO169" s="1102">
        <v>15853.619507648726</v>
      </c>
      <c r="CP169" s="1102">
        <v>16020.050252469782</v>
      </c>
      <c r="CQ169" s="1106">
        <f t="shared" si="111"/>
        <v>17659.082580065795</v>
      </c>
      <c r="CR169" s="23" t="s">
        <v>541</v>
      </c>
      <c r="CS169"/>
      <c r="DQ169"/>
      <c r="DR169"/>
    </row>
    <row r="170" spans="1:122" s="23" customFormat="1" ht="16" outlineLevel="1" thickBot="1">
      <c r="A170" s="203" t="s">
        <v>138</v>
      </c>
      <c r="B170" s="204"/>
      <c r="C170" s="204"/>
      <c r="D170" s="204"/>
      <c r="E170" s="204"/>
      <c r="F170" s="205"/>
      <c r="G170" s="28"/>
      <c r="H170" s="28"/>
      <c r="I170" s="206"/>
      <c r="J170" s="207"/>
      <c r="K170" s="140" t="s">
        <v>65</v>
      </c>
      <c r="L170" s="39"/>
      <c r="M170" s="39"/>
      <c r="N170" s="39"/>
      <c r="O170" s="39"/>
      <c r="P170" s="39"/>
      <c r="Q170" s="50"/>
      <c r="R170" s="28"/>
      <c r="S170" s="27"/>
      <c r="T170" s="27"/>
      <c r="U170" s="207"/>
      <c r="V170" s="172" t="s">
        <v>155</v>
      </c>
      <c r="W170" s="204"/>
      <c r="X170" s="204"/>
      <c r="Y170" s="50"/>
      <c r="Z170" s="28"/>
      <c r="AA170" s="101" t="s">
        <v>327</v>
      </c>
      <c r="AB170" s="239"/>
      <c r="AC170" s="239"/>
      <c r="AD170" s="239"/>
      <c r="AE170" s="239"/>
      <c r="AF170" s="39"/>
      <c r="AG170" s="39"/>
      <c r="AH170" s="1098" t="s">
        <v>123</v>
      </c>
      <c r="AI170" s="1097" t="s">
        <v>133</v>
      </c>
      <c r="AJ170" s="1092">
        <v>3</v>
      </c>
      <c r="AK170" s="1092">
        <v>4</v>
      </c>
      <c r="AL170" s="1092">
        <v>5</v>
      </c>
      <c r="AM170" s="1092">
        <v>6</v>
      </c>
      <c r="AN170" s="1092">
        <v>7</v>
      </c>
      <c r="AO170" s="1092">
        <v>8</v>
      </c>
      <c r="AP170" s="1092">
        <v>9</v>
      </c>
      <c r="AQ170" s="573"/>
      <c r="AS170" s="574"/>
      <c r="AT170" s="574"/>
      <c r="AU170" s="574"/>
      <c r="AV170" s="572"/>
      <c r="AW170" s="572"/>
      <c r="AX170" s="571"/>
      <c r="AY170" s="571"/>
      <c r="AZ170" s="571"/>
      <c r="BA170" s="571"/>
      <c r="BF170" s="1135">
        <v>162</v>
      </c>
      <c r="BG170" s="1102">
        <v>59286.50691299828</v>
      </c>
      <c r="BH170" s="1102">
        <v>52739.62511812264</v>
      </c>
      <c r="BI170" s="1102">
        <v>43774.227071478737</v>
      </c>
      <c r="BJ170" s="1102">
        <v>49413.926849750664</v>
      </c>
      <c r="BK170" s="1102">
        <v>58387.906679366875</v>
      </c>
      <c r="BL170" s="1102">
        <v>70415.517932126269</v>
      </c>
      <c r="BM170" s="1102">
        <v>56334.839006011265</v>
      </c>
      <c r="BN170" s="1102">
        <v>82107.885359630192</v>
      </c>
      <c r="BO170" s="1102">
        <v>124072.98321177067</v>
      </c>
      <c r="BP170" s="1102">
        <v>117747.73497238351</v>
      </c>
      <c r="BQ170" s="1102">
        <v>97031.169776375027</v>
      </c>
      <c r="BR170" s="1102">
        <v>80715.62553169539</v>
      </c>
      <c r="BS170" s="1102">
        <v>78528.63653515809</v>
      </c>
      <c r="BT170" s="1102">
        <v>31169.103076173804</v>
      </c>
      <c r="BU170" s="1102">
        <v>10316.664863951397</v>
      </c>
      <c r="BV170" s="1102">
        <v>9176.7471459150984</v>
      </c>
      <c r="BW170" s="1102">
        <v>14845.218790122775</v>
      </c>
      <c r="BX170" s="1102">
        <v>23326.870615645461</v>
      </c>
      <c r="BY170" s="1102">
        <v>17117.739078739723</v>
      </c>
      <c r="BZ170" s="1102">
        <v>13321.423088115152</v>
      </c>
      <c r="CA170" s="1102">
        <v>9058.6971882607213</v>
      </c>
      <c r="CB170" s="1102">
        <v>5764.7772612125491</v>
      </c>
      <c r="CC170" s="1102">
        <v>8797.3861568080611</v>
      </c>
      <c r="CD170" s="1102">
        <v>10904.330058688682</v>
      </c>
      <c r="CE170" s="1102">
        <v>17097.72084241089</v>
      </c>
      <c r="CF170" s="1102">
        <v>13385.180279326712</v>
      </c>
      <c r="CG170" s="1102">
        <v>9167.6798279373143</v>
      </c>
      <c r="CH170" s="1102">
        <v>10451.22794866085</v>
      </c>
      <c r="CI170" s="1102">
        <v>14105.519153259691</v>
      </c>
      <c r="CJ170" s="1102">
        <v>17313.560568563633</v>
      </c>
      <c r="CK170" s="1102">
        <v>19036.290873754293</v>
      </c>
      <c r="CL170" s="1102">
        <v>13359.774026708155</v>
      </c>
      <c r="CM170" s="1102">
        <v>16102.687332680223</v>
      </c>
      <c r="CN170" s="1102">
        <v>15045.829451979245</v>
      </c>
      <c r="CO170" s="1102">
        <v>21017.069999045962</v>
      </c>
      <c r="CP170" s="1102">
        <v>14646.403159804837</v>
      </c>
      <c r="CQ170" s="1106">
        <f t="shared" si="111"/>
        <v>16144.895853872607</v>
      </c>
      <c r="CR170" s="23" t="s">
        <v>541</v>
      </c>
      <c r="CS170"/>
      <c r="DQ170"/>
      <c r="DR170"/>
    </row>
    <row r="171" spans="1:122" s="23" customFormat="1" ht="13" outlineLevel="1">
      <c r="A171" s="175"/>
      <c r="B171" s="209" t="s">
        <v>69</v>
      </c>
      <c r="C171" s="1085" t="s">
        <v>69</v>
      </c>
      <c r="D171" s="210" t="s">
        <v>131</v>
      </c>
      <c r="E171" s="211"/>
      <c r="F171" s="212"/>
      <c r="G171" s="28"/>
      <c r="H171" s="213"/>
      <c r="J171" s="207"/>
      <c r="L171" s="210"/>
      <c r="M171" s="209" t="s">
        <v>66</v>
      </c>
      <c r="N171" s="214"/>
      <c r="O171" s="210" t="s">
        <v>67</v>
      </c>
      <c r="P171" s="211"/>
      <c r="Q171" s="212"/>
      <c r="R171" s="28"/>
      <c r="S171" s="27"/>
      <c r="T171" s="27"/>
      <c r="U171" s="207"/>
      <c r="V171" s="215"/>
      <c r="W171" s="216" t="s">
        <v>157</v>
      </c>
      <c r="X171" s="42"/>
      <c r="Y171" s="43"/>
      <c r="Z171" s="217" t="s">
        <v>158</v>
      </c>
      <c r="AA171" s="250"/>
      <c r="AB171" s="27"/>
      <c r="AC171" s="27"/>
      <c r="AD171" s="27"/>
      <c r="AE171" s="27"/>
      <c r="AF171" s="27"/>
      <c r="AG171" s="27"/>
      <c r="AH171" s="1034"/>
      <c r="AI171" s="1097">
        <v>1980</v>
      </c>
      <c r="AJ171" s="1099">
        <v>11</v>
      </c>
      <c r="AK171" s="1099">
        <v>69</v>
      </c>
      <c r="AL171" s="1099">
        <v>20</v>
      </c>
      <c r="AM171" s="1099">
        <v>0</v>
      </c>
      <c r="AN171" s="1099">
        <v>0</v>
      </c>
      <c r="AO171" s="1099">
        <v>0</v>
      </c>
      <c r="AP171" s="1099">
        <v>0</v>
      </c>
      <c r="AQ171" s="575"/>
      <c r="AS171" s="574"/>
      <c r="AT171" s="576"/>
      <c r="AU171" s="572"/>
      <c r="AV171" s="572"/>
      <c r="AW171" s="572"/>
      <c r="AX171" s="572"/>
      <c r="AY171" s="572"/>
      <c r="AZ171" s="572"/>
      <c r="BA171" s="571"/>
      <c r="BF171" s="1135">
        <v>163</v>
      </c>
      <c r="BG171" s="1102">
        <v>57910.12579535543</v>
      </c>
      <c r="BH171" s="1102">
        <v>55795.063526100057</v>
      </c>
      <c r="BI171" s="1102">
        <v>42765.211469930124</v>
      </c>
      <c r="BJ171" s="1102">
        <v>43433.304875158319</v>
      </c>
      <c r="BK171" s="1102">
        <v>66998.138309787173</v>
      </c>
      <c r="BL171" s="1102">
        <v>96109.018807408749</v>
      </c>
      <c r="BM171" s="1102">
        <v>84935.208780320303</v>
      </c>
      <c r="BN171" s="1102">
        <v>83063.847366002723</v>
      </c>
      <c r="BO171" s="1102">
        <v>109640.2263944447</v>
      </c>
      <c r="BP171" s="1102">
        <v>101995.74441319992</v>
      </c>
      <c r="BQ171" s="1102">
        <v>77306.183539007456</v>
      </c>
      <c r="BR171" s="1102">
        <v>58523.178190547071</v>
      </c>
      <c r="BS171" s="1102">
        <v>70974.065091715864</v>
      </c>
      <c r="BT171" s="1102">
        <v>31518.224695434168</v>
      </c>
      <c r="BU171" s="1102">
        <v>13964.408413509564</v>
      </c>
      <c r="BV171" s="1102">
        <v>15116.11865763164</v>
      </c>
      <c r="BW171" s="1102">
        <v>22480.529872897063</v>
      </c>
      <c r="BX171" s="1102">
        <v>20076.591150122935</v>
      </c>
      <c r="BY171" s="1102">
        <v>22616.08810027489</v>
      </c>
      <c r="BZ171" s="1102">
        <v>13832.435778912666</v>
      </c>
      <c r="CA171" s="1102">
        <v>13094.153249243443</v>
      </c>
      <c r="CB171" s="1102">
        <v>7624.0971387173513</v>
      </c>
      <c r="CC171" s="1102">
        <v>8947.7426453761036</v>
      </c>
      <c r="CD171" s="1102">
        <v>10800.490407865467</v>
      </c>
      <c r="CE171" s="1102">
        <v>23214.006573020557</v>
      </c>
      <c r="CF171" s="1102">
        <v>15655.094562817827</v>
      </c>
      <c r="CG171" s="1102">
        <v>10759.462954259672</v>
      </c>
      <c r="CH171" s="1102">
        <v>10819.90509810127</v>
      </c>
      <c r="CI171" s="1102">
        <v>17153.648050948632</v>
      </c>
      <c r="CJ171" s="1102">
        <v>22126.150474355716</v>
      </c>
      <c r="CK171" s="1102">
        <v>22183.930859728058</v>
      </c>
      <c r="CL171" s="1102">
        <v>17449.701889964057</v>
      </c>
      <c r="CM171" s="1102">
        <v>22608.789187993578</v>
      </c>
      <c r="CN171" s="1102">
        <v>18896.559475860922</v>
      </c>
      <c r="CO171" s="1102">
        <v>23857.342035913854</v>
      </c>
      <c r="CP171" s="1102">
        <v>19335.172908637069</v>
      </c>
      <c r="CQ171" s="1106">
        <f t="shared" si="111"/>
        <v>21313.379777996237</v>
      </c>
      <c r="CR171" s="23" t="s">
        <v>541</v>
      </c>
      <c r="CS171"/>
      <c r="DQ171"/>
      <c r="DR171"/>
    </row>
    <row r="172" spans="1:122" s="23" customFormat="1" ht="13" outlineLevel="1">
      <c r="A172" s="175"/>
      <c r="B172" s="218" t="s">
        <v>140</v>
      </c>
      <c r="C172" s="605" t="s">
        <v>142</v>
      </c>
      <c r="D172" s="219" t="s">
        <v>161</v>
      </c>
      <c r="E172" s="220" t="s">
        <v>72</v>
      </c>
      <c r="F172" s="221"/>
      <c r="G172" s="28"/>
      <c r="H172" s="213"/>
      <c r="J172" s="207"/>
      <c r="L172" s="222">
        <v>0.95</v>
      </c>
      <c r="M172" s="218" t="s">
        <v>70</v>
      </c>
      <c r="N172" s="223">
        <v>0.95</v>
      </c>
      <c r="O172" s="219" t="s">
        <v>71</v>
      </c>
      <c r="P172" s="220" t="s">
        <v>72</v>
      </c>
      <c r="Q172" s="221"/>
      <c r="R172" s="224"/>
      <c r="S172" s="28"/>
      <c r="T172" s="28"/>
      <c r="U172" s="207"/>
      <c r="V172" s="225"/>
      <c r="W172" s="149" t="s">
        <v>421</v>
      </c>
      <c r="X172" s="226"/>
      <c r="Y172" s="227"/>
      <c r="AA172" s="149"/>
      <c r="AB172" s="226"/>
      <c r="AC172" s="226"/>
      <c r="AD172" s="226"/>
      <c r="AE172" s="226"/>
      <c r="AF172" s="226"/>
      <c r="AG172" s="226"/>
      <c r="AH172" s="1034"/>
      <c r="AI172" s="1097">
        <v>1981</v>
      </c>
      <c r="AJ172" s="1099">
        <v>0</v>
      </c>
      <c r="AK172" s="1099">
        <v>3</v>
      </c>
      <c r="AL172" s="1099">
        <v>19</v>
      </c>
      <c r="AM172" s="1099">
        <v>6</v>
      </c>
      <c r="AN172" s="1099">
        <v>0</v>
      </c>
      <c r="AO172" s="1099">
        <v>0</v>
      </c>
      <c r="AP172" s="1099">
        <v>0</v>
      </c>
      <c r="AQ172" s="575"/>
      <c r="AS172" s="577"/>
      <c r="AT172" s="576"/>
      <c r="AU172" s="572"/>
      <c r="AV172" s="572"/>
      <c r="AW172" s="572"/>
      <c r="AX172" s="572"/>
      <c r="AY172" s="572"/>
      <c r="AZ172" s="572"/>
      <c r="BA172" s="571"/>
      <c r="BF172" s="1135">
        <v>164</v>
      </c>
      <c r="BG172" s="1102">
        <v>70490.771614628058</v>
      </c>
      <c r="BH172" s="1102">
        <v>67739.404307551114</v>
      </c>
      <c r="BI172" s="1102">
        <v>59197.066803835129</v>
      </c>
      <c r="BJ172" s="1102">
        <v>65908.769570165663</v>
      </c>
      <c r="BK172" s="1102">
        <v>77368.183403998191</v>
      </c>
      <c r="BL172" s="1102">
        <v>96875.66552496262</v>
      </c>
      <c r="BM172" s="1102">
        <v>75098.00610041598</v>
      </c>
      <c r="BN172" s="1102">
        <v>83295.599065559261</v>
      </c>
      <c r="BO172" s="1102">
        <v>106973.72899834834</v>
      </c>
      <c r="BP172" s="1102">
        <v>103771.40484612962</v>
      </c>
      <c r="BQ172" s="1102">
        <v>85903.771948558686</v>
      </c>
      <c r="BR172" s="1102">
        <v>72221.567954377315</v>
      </c>
      <c r="BS172" s="1102">
        <v>75849.022587479092</v>
      </c>
      <c r="BT172" s="1102">
        <v>34506.175749754984</v>
      </c>
      <c r="BU172" s="1102">
        <v>16144.781985904945</v>
      </c>
      <c r="BV172" s="1102">
        <v>13993.228354962715</v>
      </c>
      <c r="BW172" s="1102">
        <v>21970.577348654828</v>
      </c>
      <c r="BX172" s="1102">
        <v>22468.782411437169</v>
      </c>
      <c r="BY172" s="1102">
        <v>20795.565803151312</v>
      </c>
      <c r="BZ172" s="1102">
        <v>17789.927364539337</v>
      </c>
      <c r="CA172" s="1102">
        <v>13796.916074846886</v>
      </c>
      <c r="CB172" s="1102">
        <v>11017.643772646448</v>
      </c>
      <c r="CC172" s="1102">
        <v>10236.289643801161</v>
      </c>
      <c r="CD172" s="1102">
        <v>13046.418399167036</v>
      </c>
      <c r="CE172" s="1102">
        <v>21260.80466246781</v>
      </c>
      <c r="CF172" s="1102">
        <v>13769.304536932828</v>
      </c>
      <c r="CG172" s="1102">
        <v>11477.533892782159</v>
      </c>
      <c r="CH172" s="1102">
        <v>14625.559484536614</v>
      </c>
      <c r="CI172" s="1102">
        <v>22072.301040901191</v>
      </c>
      <c r="CJ172" s="1102">
        <v>23239.539612613735</v>
      </c>
      <c r="CK172" s="1102">
        <v>21490.76492433227</v>
      </c>
      <c r="CL172" s="1102">
        <v>17699.661575544615</v>
      </c>
      <c r="CM172" s="1102">
        <v>21094.700735337876</v>
      </c>
      <c r="CN172" s="1102">
        <v>18354.130891347311</v>
      </c>
      <c r="CO172" s="1102">
        <v>19915.316377771123</v>
      </c>
      <c r="CP172" s="1102">
        <v>19173.339737575603</v>
      </c>
      <c r="CQ172" s="1106">
        <f t="shared" si="111"/>
        <v>21134.989243202017</v>
      </c>
      <c r="CR172" s="23" t="s">
        <v>541</v>
      </c>
      <c r="CS172"/>
      <c r="DQ172"/>
      <c r="DR172"/>
    </row>
    <row r="173" spans="1:122" s="23" customFormat="1" ht="22" outlineLevel="1" thickBot="1">
      <c r="A173" s="787" t="s">
        <v>17</v>
      </c>
      <c r="B173" s="176" t="s">
        <v>139</v>
      </c>
      <c r="C173" s="605" t="s">
        <v>141</v>
      </c>
      <c r="D173" s="228" t="s">
        <v>139</v>
      </c>
      <c r="E173" s="229"/>
      <c r="F173" s="230" t="s">
        <v>76</v>
      </c>
      <c r="G173" s="28"/>
      <c r="H173" s="28"/>
      <c r="J173" s="207"/>
      <c r="K173" s="787" t="s">
        <v>17</v>
      </c>
      <c r="L173" s="231" t="s">
        <v>73</v>
      </c>
      <c r="M173" s="176" t="s">
        <v>69</v>
      </c>
      <c r="N173" s="232" t="s">
        <v>74</v>
      </c>
      <c r="O173" s="228" t="s">
        <v>75</v>
      </c>
      <c r="P173" s="229"/>
      <c r="Q173" s="230" t="s">
        <v>76</v>
      </c>
      <c r="R173" s="233"/>
      <c r="S173" s="1030" t="s">
        <v>165</v>
      </c>
      <c r="T173" s="1030" t="s">
        <v>166</v>
      </c>
      <c r="U173" s="207"/>
      <c r="V173" s="787" t="s">
        <v>17</v>
      </c>
      <c r="W173" s="234" t="s">
        <v>78</v>
      </c>
      <c r="X173" s="235" t="s">
        <v>77</v>
      </c>
      <c r="Y173" s="236" t="s">
        <v>156</v>
      </c>
      <c r="AA173" s="787" t="s">
        <v>17</v>
      </c>
      <c r="AB173" s="674" t="s">
        <v>197</v>
      </c>
      <c r="AC173" s="811" t="s">
        <v>198</v>
      </c>
      <c r="AD173" s="674" t="s">
        <v>199</v>
      </c>
      <c r="AE173" s="674" t="s">
        <v>200</v>
      </c>
      <c r="AF173" s="674" t="s">
        <v>201</v>
      </c>
      <c r="AG173" s="674" t="s">
        <v>202</v>
      </c>
      <c r="AH173" s="1034"/>
      <c r="AI173" s="1097">
        <v>1982</v>
      </c>
      <c r="AJ173" s="1099">
        <v>2</v>
      </c>
      <c r="AK173" s="1099">
        <v>0</v>
      </c>
      <c r="AL173" s="1099">
        <v>6</v>
      </c>
      <c r="AM173" s="1099">
        <v>17</v>
      </c>
      <c r="AN173" s="1099">
        <v>0</v>
      </c>
      <c r="AO173" s="1099">
        <v>0</v>
      </c>
      <c r="AP173" s="1099">
        <v>0</v>
      </c>
      <c r="AQ173" s="579"/>
      <c r="AS173" s="580"/>
      <c r="AT173" s="581"/>
      <c r="AU173" s="572"/>
      <c r="AV173" s="572"/>
      <c r="AW173" s="572"/>
      <c r="AX173" s="572"/>
      <c r="AY173" s="572"/>
      <c r="AZ173" s="572"/>
      <c r="BA173" s="571"/>
      <c r="BF173" s="1135">
        <v>165</v>
      </c>
      <c r="BG173" s="1102">
        <v>59329.661081613129</v>
      </c>
      <c r="BH173" s="1102">
        <v>70735.440028037585</v>
      </c>
      <c r="BI173" s="1102">
        <v>69468.353023883072</v>
      </c>
      <c r="BJ173" s="1102">
        <v>79621.538346455025</v>
      </c>
      <c r="BK173" s="1102">
        <v>90716.604941994083</v>
      </c>
      <c r="BL173" s="1102">
        <v>120227.46826344077</v>
      </c>
      <c r="BM173" s="1102">
        <v>100840.94728123004</v>
      </c>
      <c r="BN173" s="1102">
        <v>99012.319608312318</v>
      </c>
      <c r="BO173" s="1102">
        <v>140135.70109942235</v>
      </c>
      <c r="BP173" s="1102">
        <v>147698.7100789524</v>
      </c>
      <c r="BQ173" s="1102">
        <v>117415.21179347239</v>
      </c>
      <c r="BR173" s="1102">
        <v>91780.061237075555</v>
      </c>
      <c r="BS173" s="1102">
        <v>95095.610197076719</v>
      </c>
      <c r="BT173" s="1102">
        <v>45654.927518892502</v>
      </c>
      <c r="BU173" s="1102">
        <v>16626.069143402696</v>
      </c>
      <c r="BV173" s="1102">
        <v>16719.031240555083</v>
      </c>
      <c r="BW173" s="1102">
        <v>16690.324204262448</v>
      </c>
      <c r="BX173" s="1102">
        <v>30357.901995773718</v>
      </c>
      <c r="BY173" s="1102">
        <v>26811.889304557055</v>
      </c>
      <c r="BZ173" s="1102">
        <v>23356.970099202448</v>
      </c>
      <c r="CA173" s="1102">
        <v>16661.057348050996</v>
      </c>
      <c r="CB173" s="1102">
        <v>10698.785459769309</v>
      </c>
      <c r="CC173" s="1102">
        <v>13751.111129666737</v>
      </c>
      <c r="CD173" s="1102">
        <v>18003.226620797559</v>
      </c>
      <c r="CE173" s="1102">
        <v>24347.84618514547</v>
      </c>
      <c r="CF173" s="1102">
        <v>18432.221665729441</v>
      </c>
      <c r="CG173" s="1102">
        <v>15976.173811849751</v>
      </c>
      <c r="CH173" s="1102">
        <v>19053.838392145572</v>
      </c>
      <c r="CI173" s="1102">
        <v>28129.406651433186</v>
      </c>
      <c r="CJ173" s="1102">
        <v>30348.726406840109</v>
      </c>
      <c r="CK173" s="1102">
        <v>29389.561755017792</v>
      </c>
      <c r="CL173" s="1102">
        <v>24043.874803141243</v>
      </c>
      <c r="CM173" s="1102">
        <v>24578.238544395746</v>
      </c>
      <c r="CN173" s="1102">
        <v>23354.581144985154</v>
      </c>
      <c r="CO173" s="1102">
        <v>22343.043785951384</v>
      </c>
      <c r="CP173" s="1102">
        <v>24328.871324930937</v>
      </c>
      <c r="CQ173" s="1106">
        <f t="shared" si="111"/>
        <v>26817.990021006055</v>
      </c>
      <c r="CR173" s="23" t="s">
        <v>541</v>
      </c>
      <c r="CS173"/>
      <c r="DQ173"/>
      <c r="DR173"/>
    </row>
    <row r="174" spans="1:122" s="23" customFormat="1" ht="13" outlineLevel="1">
      <c r="A174" s="788">
        <v>1980</v>
      </c>
      <c r="B174" s="1081">
        <v>50.5</v>
      </c>
      <c r="C174" s="1080">
        <f>ASA!C174*EXP(AK48)</f>
        <v>143.04511051867291</v>
      </c>
      <c r="D174" s="286">
        <f t="shared" ref="D174:D207" si="118">(1-I132)*SUMPRODUCT(B9:H9,L214:R214)/$E$279</f>
        <v>127.4437966046093</v>
      </c>
      <c r="E174" s="749">
        <f>C174-D174</f>
        <v>15.60131391406361</v>
      </c>
      <c r="F174" s="430">
        <f>LN(C174)-LN(D174)</f>
        <v>0.11548458221744262</v>
      </c>
      <c r="G174" s="706"/>
      <c r="H174" s="1076">
        <v>73.900000000000006</v>
      </c>
      <c r="I174" s="552"/>
      <c r="J174" s="207"/>
      <c r="K174" s="788">
        <v>1980</v>
      </c>
      <c r="L174" s="555"/>
      <c r="M174" s="556"/>
      <c r="N174" s="555"/>
      <c r="O174" s="557" t="e">
        <v>#N/A</v>
      </c>
      <c r="P174" s="565"/>
      <c r="Q174" s="1027"/>
      <c r="R174" s="241"/>
      <c r="S174" s="1031"/>
      <c r="T174" s="1031"/>
      <c r="U174" s="207"/>
      <c r="V174" s="788">
        <v>1980</v>
      </c>
      <c r="W174" s="242"/>
      <c r="X174" s="242"/>
      <c r="Y174" s="242" t="s">
        <v>131</v>
      </c>
      <c r="Z174" s="242" t="s">
        <v>131</v>
      </c>
      <c r="AA174" s="788">
        <v>1980</v>
      </c>
      <c r="AB174" s="255">
        <f>SUMPRODUCT(B9:H9,B214:H214)</f>
        <v>81049.289012442357</v>
      </c>
      <c r="AC174" s="722"/>
      <c r="AD174" s="967"/>
      <c r="AE174" s="968">
        <f>LN(AB174)</f>
        <v>11.302812754916122</v>
      </c>
      <c r="AF174" s="967"/>
      <c r="AG174" s="967"/>
      <c r="AH174" s="1034"/>
      <c r="AI174" s="1097">
        <v>1983</v>
      </c>
      <c r="AJ174" s="1099">
        <v>2</v>
      </c>
      <c r="AK174" s="1099">
        <v>3</v>
      </c>
      <c r="AL174" s="1099">
        <v>3</v>
      </c>
      <c r="AM174" s="1099">
        <v>8</v>
      </c>
      <c r="AN174" s="1099">
        <v>12</v>
      </c>
      <c r="AO174" s="1099">
        <v>3</v>
      </c>
      <c r="AP174" s="1099">
        <v>0</v>
      </c>
      <c r="AQ174" s="70"/>
      <c r="AS174" s="580"/>
      <c r="AT174" s="571"/>
      <c r="AU174" s="577"/>
      <c r="AV174" s="577"/>
      <c r="AW174" s="577"/>
      <c r="AX174" s="577"/>
      <c r="AY174" s="572"/>
      <c r="AZ174" s="572"/>
      <c r="BA174" s="571"/>
      <c r="BF174" s="1135">
        <v>166</v>
      </c>
      <c r="BG174" s="1102">
        <v>63559.110076539189</v>
      </c>
      <c r="BH174" s="1102">
        <v>72348.938768510838</v>
      </c>
      <c r="BI174" s="1102">
        <v>68152.892300454419</v>
      </c>
      <c r="BJ174" s="1102">
        <v>71177.957156956967</v>
      </c>
      <c r="BK174" s="1102">
        <v>84008.020636199362</v>
      </c>
      <c r="BL174" s="1102">
        <v>107301.46219783548</v>
      </c>
      <c r="BM174" s="1102">
        <v>94866.705282601266</v>
      </c>
      <c r="BN174" s="1102">
        <v>98534.032791234247</v>
      </c>
      <c r="BO174" s="1102">
        <v>122677.85046472594</v>
      </c>
      <c r="BP174" s="1102">
        <v>111487.59857982716</v>
      </c>
      <c r="BQ174" s="1102">
        <v>83801.157114178364</v>
      </c>
      <c r="BR174" s="1102">
        <v>71055.302543016936</v>
      </c>
      <c r="BS174" s="1102">
        <v>101157.19129020411</v>
      </c>
      <c r="BT174" s="1102">
        <v>45759.067786754364</v>
      </c>
      <c r="BU174" s="1102">
        <v>22188.992686112673</v>
      </c>
      <c r="BV174" s="1102">
        <v>15937.358965824315</v>
      </c>
      <c r="BW174" s="1102">
        <v>15516.393234742367</v>
      </c>
      <c r="BX174" s="1102">
        <v>31304.47151671155</v>
      </c>
      <c r="BY174" s="1102">
        <v>25465.366930188353</v>
      </c>
      <c r="BZ174" s="1102">
        <v>21622.911330325216</v>
      </c>
      <c r="CA174" s="1102">
        <v>14064.761099726424</v>
      </c>
      <c r="CB174" s="1102">
        <v>8302.6633326473202</v>
      </c>
      <c r="CC174" s="1102">
        <v>13204.337828897862</v>
      </c>
      <c r="CD174" s="1102">
        <v>16501.849599311205</v>
      </c>
      <c r="CE174" s="1102">
        <v>25167.035977792868</v>
      </c>
      <c r="CF174" s="1102">
        <v>17601.581196649084</v>
      </c>
      <c r="CG174" s="1102">
        <v>14335.555059155497</v>
      </c>
      <c r="CH174" s="1102">
        <v>15062.797958752741</v>
      </c>
      <c r="CI174" s="1102">
        <v>22013.182928048627</v>
      </c>
      <c r="CJ174" s="1102">
        <v>24033.448842147674</v>
      </c>
      <c r="CK174" s="1102">
        <v>25121.427922667852</v>
      </c>
      <c r="CL174" s="1102">
        <v>21577.688743388197</v>
      </c>
      <c r="CM174" s="1102">
        <v>24207.262004791701</v>
      </c>
      <c r="CN174" s="1102">
        <v>22658.982999895976</v>
      </c>
      <c r="CO174" s="1102">
        <v>22585.407239996828</v>
      </c>
      <c r="CP174" s="1102">
        <v>24332.47588953573</v>
      </c>
      <c r="CQ174" s="1106">
        <f t="shared" si="111"/>
        <v>26821.963373337545</v>
      </c>
      <c r="CR174" s="23" t="s">
        <v>541</v>
      </c>
      <c r="CS174"/>
      <c r="DQ174"/>
      <c r="DR174"/>
    </row>
    <row r="175" spans="1:122" s="23" customFormat="1" ht="13" outlineLevel="1">
      <c r="A175" s="789">
        <v>1981</v>
      </c>
      <c r="B175" s="1082">
        <v>85.3</v>
      </c>
      <c r="C175" s="1086">
        <f>ASA!C175*EXP(AK49)</f>
        <v>108.14602859195367</v>
      </c>
      <c r="D175" s="295">
        <f t="shared" si="118"/>
        <v>122.41640698681573</v>
      </c>
      <c r="E175" s="750">
        <f t="shared" ref="E175:E199" si="119">C175-D175</f>
        <v>-14.270378394862064</v>
      </c>
      <c r="F175" s="433">
        <f t="shared" ref="F175:F198" si="120">LN(C175)-LN(D175)</f>
        <v>-0.12394597467516455</v>
      </c>
      <c r="G175" s="245"/>
      <c r="H175" s="1077">
        <v>140.1</v>
      </c>
      <c r="I175" s="553"/>
      <c r="J175" s="207"/>
      <c r="K175" s="789">
        <v>1981</v>
      </c>
      <c r="L175" s="558"/>
      <c r="M175" s="559"/>
      <c r="N175" s="558"/>
      <c r="O175" s="560" t="e">
        <v>#N/A</v>
      </c>
      <c r="P175" s="566"/>
      <c r="Q175" s="1028"/>
      <c r="R175" s="241"/>
      <c r="S175" s="1031"/>
      <c r="T175" s="1031"/>
      <c r="U175" s="207"/>
      <c r="V175" s="789">
        <v>1981</v>
      </c>
      <c r="W175" s="246"/>
      <c r="X175" s="246"/>
      <c r="Y175" s="246" t="s">
        <v>68</v>
      </c>
      <c r="Z175" s="246" t="s">
        <v>68</v>
      </c>
      <c r="AA175" s="789">
        <v>1981</v>
      </c>
      <c r="AB175" s="256">
        <f t="shared" ref="AB175:AB208" si="121">SUMPRODUCT(B10:H10,B215:H215)</f>
        <v>77403.17386821039</v>
      </c>
      <c r="AC175" s="698"/>
      <c r="AD175" s="969"/>
      <c r="AE175" s="970">
        <f>LN(AB175)</f>
        <v>11.256783064786323</v>
      </c>
      <c r="AF175" s="969"/>
      <c r="AG175" s="969"/>
      <c r="AH175" s="1034"/>
      <c r="AI175" s="1097">
        <v>1984</v>
      </c>
      <c r="AJ175" s="1099">
        <v>1</v>
      </c>
      <c r="AK175" s="1099">
        <v>14</v>
      </c>
      <c r="AL175" s="1099">
        <v>4</v>
      </c>
      <c r="AM175" s="1099">
        <v>4</v>
      </c>
      <c r="AN175" s="1099">
        <v>1</v>
      </c>
      <c r="AO175" s="1099">
        <v>4</v>
      </c>
      <c r="AP175" s="1099">
        <v>1</v>
      </c>
      <c r="AQ175" s="70"/>
      <c r="AS175" s="584"/>
      <c r="AT175" s="571"/>
      <c r="AU175" s="577"/>
      <c r="AV175" s="577"/>
      <c r="AW175" s="577"/>
      <c r="AX175" s="577"/>
      <c r="AY175" s="572"/>
      <c r="AZ175" s="572"/>
      <c r="BA175" s="571"/>
      <c r="BF175" s="1135">
        <v>167</v>
      </c>
      <c r="BG175" s="1102">
        <v>59615.610202069052</v>
      </c>
      <c r="BH175" s="1102">
        <v>62721.872990354612</v>
      </c>
      <c r="BI175" s="1102">
        <v>60721.854260114218</v>
      </c>
      <c r="BJ175" s="1102">
        <v>72301.265435824767</v>
      </c>
      <c r="BK175" s="1102">
        <v>93665.37154777316</v>
      </c>
      <c r="BL175" s="1102">
        <v>123598.91467606268</v>
      </c>
      <c r="BM175" s="1102">
        <v>109565.62984772021</v>
      </c>
      <c r="BN175" s="1102">
        <v>102539.79086183479</v>
      </c>
      <c r="BO175" s="1102">
        <v>124356.94469559047</v>
      </c>
      <c r="BP175" s="1102">
        <v>111840.10173427995</v>
      </c>
      <c r="BQ175" s="1102">
        <v>84598.459253398323</v>
      </c>
      <c r="BR175" s="1102">
        <v>62736.68265416901</v>
      </c>
      <c r="BS175" s="1102">
        <v>63211.591498267102</v>
      </c>
      <c r="BT175" s="1102">
        <v>40197.383724887666</v>
      </c>
      <c r="BU175" s="1102">
        <v>18780.940192203241</v>
      </c>
      <c r="BV175" s="1102">
        <v>15292.52602844212</v>
      </c>
      <c r="BW175" s="1102">
        <v>21784.435902493173</v>
      </c>
      <c r="BX175" s="1102">
        <v>30842.22951765429</v>
      </c>
      <c r="BY175" s="1102">
        <v>24969.172000591228</v>
      </c>
      <c r="BZ175" s="1102">
        <v>19701.963570802302</v>
      </c>
      <c r="CA175" s="1102">
        <v>12735.153142677485</v>
      </c>
      <c r="CB175" s="1102">
        <v>7622.0846572981918</v>
      </c>
      <c r="CC175" s="1102">
        <v>9933.827477937637</v>
      </c>
      <c r="CD175" s="1102">
        <v>12632.857857467365</v>
      </c>
      <c r="CE175" s="1102">
        <v>21886.197743162775</v>
      </c>
      <c r="CF175" s="1102">
        <v>17369.952790982865</v>
      </c>
      <c r="CG175" s="1102">
        <v>14206.689564494916</v>
      </c>
      <c r="CH175" s="1102">
        <v>19768.580736835302</v>
      </c>
      <c r="CI175" s="1102">
        <v>26264.800721431333</v>
      </c>
      <c r="CJ175" s="1102">
        <v>32133.624000194282</v>
      </c>
      <c r="CK175" s="1102">
        <v>31435.09046183596</v>
      </c>
      <c r="CL175" s="1102">
        <v>23376.273771421911</v>
      </c>
      <c r="CM175" s="1102">
        <v>26066.885561773073</v>
      </c>
      <c r="CN175" s="1102">
        <v>22912.221584836727</v>
      </c>
      <c r="CO175" s="1102">
        <v>24447.475208255</v>
      </c>
      <c r="CP175" s="1102">
        <v>24038.879155600313</v>
      </c>
      <c r="CQ175" s="1106">
        <f t="shared" si="111"/>
        <v>26498.328372941472</v>
      </c>
      <c r="CR175" s="23" t="s">
        <v>541</v>
      </c>
      <c r="CS175"/>
      <c r="DQ175"/>
      <c r="DR175"/>
    </row>
    <row r="176" spans="1:122" s="23" customFormat="1" ht="13" outlineLevel="1">
      <c r="A176" s="790">
        <v>1982</v>
      </c>
      <c r="B176" s="1082">
        <v>49</v>
      </c>
      <c r="C176" s="1086">
        <f>ASA!C176*EXP(AK50)</f>
        <v>86.417825382520988</v>
      </c>
      <c r="D176" s="295">
        <f t="shared" si="118"/>
        <v>90.600304871848081</v>
      </c>
      <c r="E176" s="750">
        <f t="shared" si="119"/>
        <v>-4.1824794893270933</v>
      </c>
      <c r="F176" s="433">
        <f t="shared" si="120"/>
        <v>-4.7263611246456172E-2</v>
      </c>
      <c r="G176" s="245"/>
      <c r="H176" s="1077">
        <v>65.099999999999994</v>
      </c>
      <c r="I176" s="553"/>
      <c r="J176" s="207"/>
      <c r="K176" s="790">
        <v>1982</v>
      </c>
      <c r="L176" s="558"/>
      <c r="M176" s="1070" t="s">
        <v>480</v>
      </c>
      <c r="N176" s="558"/>
      <c r="O176" s="560" t="e">
        <v>#N/A</v>
      </c>
      <c r="P176" s="566"/>
      <c r="Q176" s="1028"/>
      <c r="R176" s="241"/>
      <c r="S176" s="1031"/>
      <c r="T176" s="1031"/>
      <c r="U176" s="207"/>
      <c r="V176" s="790">
        <v>1982</v>
      </c>
      <c r="W176" s="246"/>
      <c r="X176" s="246"/>
      <c r="Y176" s="246" t="s">
        <v>132</v>
      </c>
      <c r="Z176" s="246" t="s">
        <v>132</v>
      </c>
      <c r="AA176" s="790">
        <v>1982</v>
      </c>
      <c r="AB176" s="256">
        <f t="shared" si="121"/>
        <v>65636.942308192418</v>
      </c>
      <c r="AC176" s="698"/>
      <c r="AD176" s="969"/>
      <c r="AE176" s="970">
        <f t="shared" ref="AE176:AE198" si="122">LN(AB176)</f>
        <v>11.09189396136753</v>
      </c>
      <c r="AF176" s="969"/>
      <c r="AG176" s="969"/>
      <c r="AH176" s="1034"/>
      <c r="AI176" s="1097">
        <v>1985</v>
      </c>
      <c r="AJ176" s="1099">
        <v>0</v>
      </c>
      <c r="AK176" s="1099">
        <v>18</v>
      </c>
      <c r="AL176" s="1099">
        <v>13</v>
      </c>
      <c r="AM176" s="1099">
        <v>3</v>
      </c>
      <c r="AN176" s="1099">
        <v>2</v>
      </c>
      <c r="AO176" s="1099">
        <v>4</v>
      </c>
      <c r="AP176" s="1099">
        <v>3</v>
      </c>
      <c r="AQ176" s="70"/>
      <c r="AS176" s="584"/>
      <c r="AT176" s="571"/>
      <c r="AU176" s="577"/>
      <c r="AV176" s="577"/>
      <c r="AW176" s="577"/>
      <c r="AX176" s="577"/>
      <c r="AY176" s="572"/>
      <c r="AZ176" s="572"/>
      <c r="BA176" s="571"/>
      <c r="BF176" s="1135">
        <v>168</v>
      </c>
      <c r="BG176" s="1102">
        <v>55339.903049811517</v>
      </c>
      <c r="BH176" s="1102">
        <v>70558.024479109867</v>
      </c>
      <c r="BI176" s="1102">
        <v>65439.593746409053</v>
      </c>
      <c r="BJ176" s="1102">
        <v>68456.179842302183</v>
      </c>
      <c r="BK176" s="1102">
        <v>70035.982382873</v>
      </c>
      <c r="BL176" s="1102">
        <v>89402.197583090543</v>
      </c>
      <c r="BM176" s="1102">
        <v>87115.87290415258</v>
      </c>
      <c r="BN176" s="1102">
        <v>100729.43711062139</v>
      </c>
      <c r="BO176" s="1102">
        <v>97544.0283457685</v>
      </c>
      <c r="BP176" s="1102">
        <v>119563.19380224896</v>
      </c>
      <c r="BQ176" s="1102">
        <v>93192.613911251203</v>
      </c>
      <c r="BR176" s="1102">
        <v>81564.73745277425</v>
      </c>
      <c r="BS176" s="1102">
        <v>66220.454870004294</v>
      </c>
      <c r="BT176" s="1102">
        <v>35951.925959572181</v>
      </c>
      <c r="BU176" s="1102">
        <v>18165.408678077041</v>
      </c>
      <c r="BV176" s="1102">
        <v>13038.291352992135</v>
      </c>
      <c r="BW176" s="1102">
        <v>18369.846755293045</v>
      </c>
      <c r="BX176" s="1102">
        <v>30412.338508822326</v>
      </c>
      <c r="BY176" s="1102">
        <v>24401.860237633813</v>
      </c>
      <c r="BZ176" s="1102">
        <v>18845.362640766136</v>
      </c>
      <c r="CA176" s="1102">
        <v>11482.904646196735</v>
      </c>
      <c r="CB176" s="1102">
        <v>6107.5756342830919</v>
      </c>
      <c r="CC176" s="1102">
        <v>10839.196260373221</v>
      </c>
      <c r="CD176" s="1102">
        <v>14173.102883270791</v>
      </c>
      <c r="CE176" s="1102">
        <v>22490.936765351351</v>
      </c>
      <c r="CF176" s="1102">
        <v>14632.539720431074</v>
      </c>
      <c r="CG176" s="1102">
        <v>11781.539371301398</v>
      </c>
      <c r="CH176" s="1102">
        <v>15084.114253966603</v>
      </c>
      <c r="CI176" s="1102">
        <v>19821.778316080748</v>
      </c>
      <c r="CJ176" s="1102">
        <v>23142.092266113865</v>
      </c>
      <c r="CK176" s="1102">
        <v>22552.7235426591</v>
      </c>
      <c r="CL176" s="1102">
        <v>19264.311628226766</v>
      </c>
      <c r="CM176" s="1102">
        <v>23313.896301330926</v>
      </c>
      <c r="CN176" s="1102">
        <v>23039.222961726657</v>
      </c>
      <c r="CO176" s="1102">
        <v>23916.005255669294</v>
      </c>
      <c r="CP176" s="1102">
        <v>24195.76230202935</v>
      </c>
      <c r="CQ176" s="1106">
        <f t="shared" si="111"/>
        <v>26671.262439598588</v>
      </c>
      <c r="CR176" s="23" t="s">
        <v>541</v>
      </c>
      <c r="CS176"/>
      <c r="DQ176"/>
      <c r="DR176"/>
    </row>
    <row r="177" spans="1:122" s="23" customFormat="1" ht="14" outlineLevel="1" thickBot="1">
      <c r="A177" s="790">
        <v>1983</v>
      </c>
      <c r="B177" s="1082">
        <v>67.400000000000006</v>
      </c>
      <c r="C177" s="1086">
        <f>ASA!C177*EXP(AK51)</f>
        <v>117.46823870469449</v>
      </c>
      <c r="D177" s="295">
        <f t="shared" si="118"/>
        <v>115.10580410477048</v>
      </c>
      <c r="E177" s="750">
        <f t="shared" si="119"/>
        <v>2.3624345999240006</v>
      </c>
      <c r="F177" s="433">
        <f t="shared" si="120"/>
        <v>2.0316247064480208E-2</v>
      </c>
      <c r="G177" s="245"/>
      <c r="H177" s="1077">
        <v>99.8</v>
      </c>
      <c r="I177" s="553"/>
      <c r="J177" s="207"/>
      <c r="K177" s="790">
        <v>1983</v>
      </c>
      <c r="L177" s="559"/>
      <c r="M177" s="559"/>
      <c r="N177" s="1063"/>
      <c r="O177" s="560" t="e">
        <v>#N/A</v>
      </c>
      <c r="P177" s="566"/>
      <c r="Q177" s="1028"/>
      <c r="R177" s="241"/>
      <c r="S177" s="1031"/>
      <c r="T177" s="1031"/>
      <c r="U177" s="207"/>
      <c r="V177" s="790">
        <v>1983</v>
      </c>
      <c r="W177" s="246"/>
      <c r="X177" s="246"/>
      <c r="Y177" s="249" t="s">
        <v>1</v>
      </c>
      <c r="Z177" s="249" t="s">
        <v>1</v>
      </c>
      <c r="AA177" s="790">
        <v>1983</v>
      </c>
      <c r="AB177" s="256">
        <f t="shared" si="121"/>
        <v>102280.31427560358</v>
      </c>
      <c r="AC177" s="698"/>
      <c r="AD177" s="969"/>
      <c r="AE177" s="970">
        <f t="shared" si="122"/>
        <v>11.535472502098912</v>
      </c>
      <c r="AF177" s="969"/>
      <c r="AG177" s="969"/>
      <c r="AH177" s="1034"/>
      <c r="AI177" s="1097">
        <v>1986</v>
      </c>
      <c r="AJ177" s="1099">
        <v>1</v>
      </c>
      <c r="AK177" s="1099">
        <v>12</v>
      </c>
      <c r="AL177" s="1099">
        <v>15</v>
      </c>
      <c r="AM177" s="1099">
        <v>9</v>
      </c>
      <c r="AN177" s="1099">
        <v>2</v>
      </c>
      <c r="AO177" s="1099">
        <v>2</v>
      </c>
      <c r="AP177" s="1099">
        <v>5</v>
      </c>
      <c r="AQ177" s="70"/>
      <c r="AS177" s="580"/>
      <c r="AT177" s="571"/>
      <c r="AU177" s="587"/>
      <c r="AV177" s="571"/>
      <c r="AW177" s="571"/>
      <c r="AX177" s="577"/>
      <c r="AY177" s="572"/>
      <c r="AZ177" s="572"/>
      <c r="BA177" s="571"/>
      <c r="BF177" s="1135">
        <v>169</v>
      </c>
      <c r="BG177" s="1102">
        <v>64384.249634671927</v>
      </c>
      <c r="BH177" s="1102">
        <v>58526.877254415544</v>
      </c>
      <c r="BI177" s="1102">
        <v>48829.693750229504</v>
      </c>
      <c r="BJ177" s="1102">
        <v>47736.18673095281</v>
      </c>
      <c r="BK177" s="1102">
        <v>53250.408593371576</v>
      </c>
      <c r="BL177" s="1102">
        <v>64745.699208603946</v>
      </c>
      <c r="BM177" s="1102">
        <v>59971.750303542707</v>
      </c>
      <c r="BN177" s="1102">
        <v>76899.558667325706</v>
      </c>
      <c r="BO177" s="1102">
        <v>113303.04535066246</v>
      </c>
      <c r="BP177" s="1102">
        <v>106465.52132069971</v>
      </c>
      <c r="BQ177" s="1102">
        <v>86467.864707631525</v>
      </c>
      <c r="BR177" s="1102">
        <v>76263.592629864608</v>
      </c>
      <c r="BS177" s="1102">
        <v>85184.117969551633</v>
      </c>
      <c r="BT177" s="1102">
        <v>25609.029273174496</v>
      </c>
      <c r="BU177" s="1102">
        <v>10348.674937731317</v>
      </c>
      <c r="BV177" s="1102">
        <v>9273.5623411186461</v>
      </c>
      <c r="BW177" s="1102">
        <v>17153.888308355497</v>
      </c>
      <c r="BX177" s="1102">
        <v>19273.665128428689</v>
      </c>
      <c r="BY177" s="1102">
        <v>17507.826915586629</v>
      </c>
      <c r="BZ177" s="1102">
        <v>18319.691557912523</v>
      </c>
      <c r="CA177" s="1102">
        <v>11014.682231015246</v>
      </c>
      <c r="CB177" s="1102">
        <v>7392.8776265051847</v>
      </c>
      <c r="CC177" s="1102">
        <v>8517.9947269125605</v>
      </c>
      <c r="CD177" s="1102">
        <v>9897.072599162866</v>
      </c>
      <c r="CE177" s="1102">
        <v>20603.626716853076</v>
      </c>
      <c r="CF177" s="1102">
        <v>14261.875132454186</v>
      </c>
      <c r="CG177" s="1102">
        <v>9891.282238198979</v>
      </c>
      <c r="CH177" s="1102">
        <v>10096.095797547108</v>
      </c>
      <c r="CI177" s="1102">
        <v>14265.447982624642</v>
      </c>
      <c r="CJ177" s="1102">
        <v>18450.405121243384</v>
      </c>
      <c r="CK177" s="1102">
        <v>22293.016009497998</v>
      </c>
      <c r="CL177" s="1102">
        <v>16952.030439971073</v>
      </c>
      <c r="CM177" s="1102">
        <v>19132.643401453024</v>
      </c>
      <c r="CN177" s="1102">
        <v>12466.92381262261</v>
      </c>
      <c r="CO177" s="1102">
        <v>22098.738999491899</v>
      </c>
      <c r="CP177" s="1102">
        <v>14113.796168524374</v>
      </c>
      <c r="CQ177" s="1106">
        <f t="shared" si="111"/>
        <v>15557.797143599082</v>
      </c>
      <c r="CR177" s="23" t="s">
        <v>541</v>
      </c>
      <c r="CS177"/>
      <c r="DQ177"/>
      <c r="DR177"/>
    </row>
    <row r="178" spans="1:122" s="23" customFormat="1" ht="13" outlineLevel="1">
      <c r="A178" s="790">
        <v>1984</v>
      </c>
      <c r="B178" s="1082">
        <v>60.1</v>
      </c>
      <c r="C178" s="1086">
        <f>ASA!C178*EXP(AK52)</f>
        <v>108.34200708230433</v>
      </c>
      <c r="D178" s="295">
        <f t="shared" si="118"/>
        <v>146.31740080648882</v>
      </c>
      <c r="E178" s="750">
        <f t="shared" si="119"/>
        <v>-37.975393724184485</v>
      </c>
      <c r="F178" s="433">
        <f t="shared" si="120"/>
        <v>-0.3004852843321375</v>
      </c>
      <c r="G178" s="245"/>
      <c r="H178" s="1077">
        <v>86.8</v>
      </c>
      <c r="I178" s="553"/>
      <c r="J178" s="207"/>
      <c r="K178" s="790">
        <v>1984</v>
      </c>
      <c r="L178" s="1064"/>
      <c r="M178" s="1071">
        <f>ASA!M178*EXP(AO48)</f>
        <v>6.4622370981009416</v>
      </c>
      <c r="N178" s="1067"/>
      <c r="O178" s="560">
        <f>$I136*SUMPRODUCT(L13:R13,L218:R218)*10^-6</f>
        <v>7.5480519733000211</v>
      </c>
      <c r="P178" s="751">
        <f>(M178)-(O178)</f>
        <v>-1.0858148751990795</v>
      </c>
      <c r="Q178" s="751">
        <f>LN(M178)-LN(O178)</f>
        <v>-0.15531395532529735</v>
      </c>
      <c r="R178" s="251"/>
      <c r="S178" s="1032">
        <f>M178-L178</f>
        <v>6.4622370981009416</v>
      </c>
      <c r="T178" s="1032">
        <f>N178-M178</f>
        <v>-6.4622370981009416</v>
      </c>
      <c r="U178" s="207"/>
      <c r="V178" s="790">
        <v>1984</v>
      </c>
      <c r="W178" s="246"/>
      <c r="X178" s="246"/>
      <c r="Y178" s="242"/>
      <c r="Z178" s="851" t="s">
        <v>4</v>
      </c>
      <c r="AA178" s="790">
        <v>1984</v>
      </c>
      <c r="AB178" s="256">
        <f t="shared" si="121"/>
        <v>116849.96401629834</v>
      </c>
      <c r="AC178" s="698"/>
      <c r="AD178" s="969"/>
      <c r="AE178" s="970">
        <f t="shared" si="122"/>
        <v>11.668646032019145</v>
      </c>
      <c r="AF178" s="969"/>
      <c r="AG178" s="969"/>
      <c r="AH178" s="1034"/>
      <c r="AI178" s="1097">
        <v>1987</v>
      </c>
      <c r="AJ178" s="1099">
        <v>7</v>
      </c>
      <c r="AK178" s="1099">
        <v>2</v>
      </c>
      <c r="AL178" s="1099">
        <v>0</v>
      </c>
      <c r="AM178" s="1099">
        <v>1</v>
      </c>
      <c r="AN178" s="1099">
        <v>4</v>
      </c>
      <c r="AO178" s="1099">
        <v>2</v>
      </c>
      <c r="AP178" s="1099">
        <v>1</v>
      </c>
      <c r="AQ178" s="70"/>
      <c r="AS178" s="580"/>
      <c r="AT178" s="571"/>
      <c r="AU178" s="587"/>
      <c r="AV178" s="571"/>
      <c r="AW178" s="571"/>
      <c r="AX178" s="577"/>
      <c r="AY178" s="572"/>
      <c r="AZ178" s="572"/>
      <c r="BA178" s="571"/>
      <c r="BF178" s="1135">
        <v>170</v>
      </c>
      <c r="BG178" s="1102">
        <v>64565.03651202131</v>
      </c>
      <c r="BH178" s="1102">
        <v>72313.709992907563</v>
      </c>
      <c r="BI178" s="1102">
        <v>67145.238802403474</v>
      </c>
      <c r="BJ178" s="1102">
        <v>74737.143361772061</v>
      </c>
      <c r="BK178" s="1102">
        <v>82267.972942416935</v>
      </c>
      <c r="BL178" s="1102">
        <v>103829.57667629232</v>
      </c>
      <c r="BM178" s="1102">
        <v>91904.030390844957</v>
      </c>
      <c r="BN178" s="1102">
        <v>105699.48556713422</v>
      </c>
      <c r="BO178" s="1102">
        <v>144562.68058467965</v>
      </c>
      <c r="BP178" s="1102">
        <v>134927.87889645144</v>
      </c>
      <c r="BQ178" s="1102">
        <v>112431.85356391383</v>
      </c>
      <c r="BR178" s="1102">
        <v>91837.192323824405</v>
      </c>
      <c r="BS178" s="1102">
        <v>84899.396414549177</v>
      </c>
      <c r="BT178" s="1102">
        <v>34498.607858428601</v>
      </c>
      <c r="BU178" s="1102">
        <v>12683.647629962163</v>
      </c>
      <c r="BV178" s="1102">
        <v>12547.172508787682</v>
      </c>
      <c r="BW178" s="1102">
        <v>23196.903714284246</v>
      </c>
      <c r="BX178" s="1102">
        <v>32591.500643299169</v>
      </c>
      <c r="BY178" s="1102">
        <v>29204.434348385872</v>
      </c>
      <c r="BZ178" s="1102">
        <v>24214.148378998241</v>
      </c>
      <c r="CA178" s="1102">
        <v>15478.037025125392</v>
      </c>
      <c r="CB178" s="1102">
        <v>9002.3980420361167</v>
      </c>
      <c r="CC178" s="1102">
        <v>9435.6088085020765</v>
      </c>
      <c r="CD178" s="1102">
        <v>13551.16904121588</v>
      </c>
      <c r="CE178" s="1102">
        <v>22063.791645543984</v>
      </c>
      <c r="CF178" s="1102">
        <v>17337.822817377237</v>
      </c>
      <c r="CG178" s="1102">
        <v>13012.341288504313</v>
      </c>
      <c r="CH178" s="1102">
        <v>15299.589584674299</v>
      </c>
      <c r="CI178" s="1102">
        <v>21875.430132039673</v>
      </c>
      <c r="CJ178" s="1102">
        <v>27699.377226687913</v>
      </c>
      <c r="CK178" s="1102">
        <v>29005.805339304956</v>
      </c>
      <c r="CL178" s="1102">
        <v>24398.217506907888</v>
      </c>
      <c r="CM178" s="1102">
        <v>28372.242335104187</v>
      </c>
      <c r="CN178" s="1102">
        <v>29031.887408182767</v>
      </c>
      <c r="CO178" s="1102">
        <v>31953.475934482256</v>
      </c>
      <c r="CP178" s="1102">
        <v>29407.258415162869</v>
      </c>
      <c r="CQ178" s="1106">
        <f t="shared" si="111"/>
        <v>32415.953547126705</v>
      </c>
      <c r="CR178" s="23" t="s">
        <v>541</v>
      </c>
      <c r="CS178"/>
      <c r="DQ178"/>
      <c r="DR178"/>
    </row>
    <row r="179" spans="1:122" s="23" customFormat="1" ht="13" outlineLevel="1">
      <c r="A179" s="789">
        <v>1985</v>
      </c>
      <c r="B179" s="1082">
        <v>101.2</v>
      </c>
      <c r="C179" s="1086">
        <f>ASA!C179*EXP(AK53)</f>
        <v>301.79948651645077</v>
      </c>
      <c r="D179" s="295">
        <f t="shared" si="118"/>
        <v>186.49708377065136</v>
      </c>
      <c r="E179" s="750">
        <f t="shared" si="119"/>
        <v>115.30240274579941</v>
      </c>
      <c r="F179" s="433">
        <f t="shared" si="120"/>
        <v>0.48134724258576522</v>
      </c>
      <c r="G179" s="707"/>
      <c r="H179" s="1077">
        <v>149.5</v>
      </c>
      <c r="I179" s="553"/>
      <c r="J179" s="207"/>
      <c r="K179" s="789">
        <v>1985</v>
      </c>
      <c r="L179" s="1064"/>
      <c r="M179" s="1072"/>
      <c r="N179" s="1067"/>
      <c r="O179" s="560" t="e">
        <v>#N/A</v>
      </c>
      <c r="P179" s="566"/>
      <c r="Q179" s="1028"/>
      <c r="R179" s="251"/>
      <c r="S179" s="1031"/>
      <c r="T179" s="1031"/>
      <c r="U179" s="207"/>
      <c r="V179" s="789">
        <v>1985</v>
      </c>
      <c r="W179" s="246"/>
      <c r="X179" s="246"/>
      <c r="Y179" s="246"/>
      <c r="AA179" s="789">
        <v>1985</v>
      </c>
      <c r="AB179" s="256">
        <f t="shared" si="121"/>
        <v>124450.44452222342</v>
      </c>
      <c r="AC179" s="698"/>
      <c r="AD179" s="969"/>
      <c r="AE179" s="970">
        <f t="shared" si="122"/>
        <v>11.73166287968348</v>
      </c>
      <c r="AF179" s="969"/>
      <c r="AG179" s="969"/>
      <c r="AH179" s="1034"/>
      <c r="AI179" s="1097">
        <v>1988</v>
      </c>
      <c r="AJ179" s="1099">
        <v>0</v>
      </c>
      <c r="AK179" s="1099">
        <v>92</v>
      </c>
      <c r="AL179" s="1099">
        <v>5</v>
      </c>
      <c r="AM179" s="1099">
        <v>5</v>
      </c>
      <c r="AN179" s="1099">
        <v>17</v>
      </c>
      <c r="AO179" s="1099">
        <v>11</v>
      </c>
      <c r="AP179" s="1099">
        <v>4</v>
      </c>
      <c r="AQ179" s="70"/>
      <c r="AS179" s="580"/>
      <c r="AT179" s="571"/>
      <c r="AU179" s="587"/>
      <c r="AV179" s="571"/>
      <c r="AW179" s="571"/>
      <c r="AX179" s="577"/>
      <c r="AY179" s="572"/>
      <c r="AZ179" s="572"/>
      <c r="BA179" s="571"/>
      <c r="BF179" s="1135">
        <v>171</v>
      </c>
      <c r="BG179" s="1102">
        <v>45532.911685014529</v>
      </c>
      <c r="BH179" s="1102">
        <v>55033.186780176664</v>
      </c>
      <c r="BI179" s="1102">
        <v>53399.591399293553</v>
      </c>
      <c r="BJ179" s="1102">
        <v>62162.265130242231</v>
      </c>
      <c r="BK179" s="1102">
        <v>69271.653186429437</v>
      </c>
      <c r="BL179" s="1102">
        <v>87858.868093967685</v>
      </c>
      <c r="BM179" s="1102">
        <v>77140.75359241695</v>
      </c>
      <c r="BN179" s="1102">
        <v>80768.666265790685</v>
      </c>
      <c r="BO179" s="1102">
        <v>88779.074835445572</v>
      </c>
      <c r="BP179" s="1102">
        <v>100069.83414223371</v>
      </c>
      <c r="BQ179" s="1102">
        <v>75737.350048472814</v>
      </c>
      <c r="BR179" s="1102">
        <v>60272.774046236402</v>
      </c>
      <c r="BS179" s="1102">
        <v>57965.02424847689</v>
      </c>
      <c r="BT179" s="1102">
        <v>37467.281345376963</v>
      </c>
      <c r="BU179" s="1102">
        <v>13305.084776070129</v>
      </c>
      <c r="BV179" s="1102">
        <v>13566.818778847337</v>
      </c>
      <c r="BW179" s="1102">
        <v>19895.799978904612</v>
      </c>
      <c r="BX179" s="1102">
        <v>20064.079831604751</v>
      </c>
      <c r="BY179" s="1102">
        <v>21892.458113268858</v>
      </c>
      <c r="BZ179" s="1102">
        <v>13159.383407479118</v>
      </c>
      <c r="CA179" s="1102">
        <v>13386.571832437294</v>
      </c>
      <c r="CB179" s="1102">
        <v>7854.8015160690238</v>
      </c>
      <c r="CC179" s="1102">
        <v>10148.09247139826</v>
      </c>
      <c r="CD179" s="1102">
        <v>10192.51702568315</v>
      </c>
      <c r="CE179" s="1102">
        <v>19403.439900191584</v>
      </c>
      <c r="CF179" s="1102">
        <v>14132.814669971287</v>
      </c>
      <c r="CG179" s="1102">
        <v>11447.14030512086</v>
      </c>
      <c r="CH179" s="1102">
        <v>13245.091294286043</v>
      </c>
      <c r="CI179" s="1102">
        <v>16241.01502315719</v>
      </c>
      <c r="CJ179" s="1102">
        <v>15570.701772546332</v>
      </c>
      <c r="CK179" s="1102">
        <v>16566.993290087419</v>
      </c>
      <c r="CL179" s="1102">
        <v>13428.829302274855</v>
      </c>
      <c r="CM179" s="1102">
        <v>16212.905977867831</v>
      </c>
      <c r="CN179" s="1102">
        <v>15723.082564962318</v>
      </c>
      <c r="CO179" s="1102">
        <v>15199.257284882349</v>
      </c>
      <c r="CP179" s="1102">
        <v>18202.779208427663</v>
      </c>
      <c r="CQ179" s="1106">
        <f t="shared" si="111"/>
        <v>20065.129394882657</v>
      </c>
      <c r="CR179" s="23" t="s">
        <v>541</v>
      </c>
      <c r="CS179"/>
      <c r="DQ179"/>
      <c r="DR179"/>
    </row>
    <row r="180" spans="1:122" s="23" customFormat="1" ht="13" outlineLevel="1">
      <c r="A180" s="789">
        <v>1986</v>
      </c>
      <c r="B180" s="1082">
        <v>72.400000000000006</v>
      </c>
      <c r="C180" s="1086">
        <f>ASA!C180*EXP(AK54)</f>
        <v>195.81264422334112</v>
      </c>
      <c r="D180" s="295">
        <f t="shared" si="118"/>
        <v>153.43345812401137</v>
      </c>
      <c r="E180" s="750">
        <f t="shared" si="119"/>
        <v>42.379186099329758</v>
      </c>
      <c r="F180" s="433">
        <f t="shared" si="120"/>
        <v>0.24389132977353256</v>
      </c>
      <c r="G180" s="707"/>
      <c r="H180" s="1077">
        <v>152.30000000000001</v>
      </c>
      <c r="I180" s="553"/>
      <c r="J180" s="207"/>
      <c r="K180" s="789">
        <v>1986</v>
      </c>
      <c r="L180" s="1064"/>
      <c r="M180" s="1072"/>
      <c r="N180" s="1067"/>
      <c r="O180" s="560" t="e">
        <v>#N/A</v>
      </c>
      <c r="P180" s="566"/>
      <c r="Q180" s="1028"/>
      <c r="R180" s="251"/>
      <c r="S180" s="1031"/>
      <c r="T180" s="1031"/>
      <c r="U180" s="207"/>
      <c r="V180" s="789">
        <v>1986</v>
      </c>
      <c r="W180" s="246"/>
      <c r="X180" s="246"/>
      <c r="Y180" s="246"/>
      <c r="AA180" s="789">
        <v>1986</v>
      </c>
      <c r="AB180" s="256">
        <f t="shared" si="121"/>
        <v>99608.377141830104</v>
      </c>
      <c r="AC180" s="698"/>
      <c r="AD180" s="969"/>
      <c r="AE180" s="970">
        <f t="shared" si="122"/>
        <v>11.509001547885523</v>
      </c>
      <c r="AF180" s="969"/>
      <c r="AG180" s="969"/>
      <c r="AH180" s="1034"/>
      <c r="AI180" s="1097">
        <v>1989</v>
      </c>
      <c r="AJ180" s="1099">
        <v>0</v>
      </c>
      <c r="AK180" s="1099">
        <v>0</v>
      </c>
      <c r="AL180" s="1099">
        <v>0</v>
      </c>
      <c r="AM180" s="1099">
        <v>0</v>
      </c>
      <c r="AN180" s="1099">
        <v>0</v>
      </c>
      <c r="AO180" s="1099">
        <v>0</v>
      </c>
      <c r="AP180" s="1099">
        <v>0</v>
      </c>
      <c r="AQ180" s="70"/>
      <c r="AS180" s="580"/>
      <c r="AT180" s="571"/>
      <c r="AU180" s="587"/>
      <c r="AV180" s="571"/>
      <c r="AW180" s="571"/>
      <c r="AX180" s="571"/>
      <c r="AY180" s="572"/>
      <c r="AZ180" s="572"/>
      <c r="BA180" s="571"/>
      <c r="BF180" s="1135">
        <v>172</v>
      </c>
      <c r="BG180" s="1102">
        <v>67816.428876081191</v>
      </c>
      <c r="BH180" s="1102">
        <v>66114.974889041201</v>
      </c>
      <c r="BI180" s="1102">
        <v>59094.373050043672</v>
      </c>
      <c r="BJ180" s="1102">
        <v>69366.649840653627</v>
      </c>
      <c r="BK180" s="1102">
        <v>82041.56175063827</v>
      </c>
      <c r="BL180" s="1102">
        <v>104331.77885831232</v>
      </c>
      <c r="BM180" s="1102">
        <v>83614.359952084546</v>
      </c>
      <c r="BN180" s="1102">
        <v>86735.344518912825</v>
      </c>
      <c r="BO180" s="1102">
        <v>125310.50647136179</v>
      </c>
      <c r="BP180" s="1102">
        <v>114411.46627901305</v>
      </c>
      <c r="BQ180" s="1102">
        <v>87517.645761367326</v>
      </c>
      <c r="BR180" s="1102">
        <v>73663.397647184873</v>
      </c>
      <c r="BS180" s="1102">
        <v>73238.744563863322</v>
      </c>
      <c r="BT180" s="1102">
        <v>45348.528115066372</v>
      </c>
      <c r="BU180" s="1102">
        <v>17871.144189028837</v>
      </c>
      <c r="BV180" s="1102">
        <v>15894.879347875414</v>
      </c>
      <c r="BW180" s="1102">
        <v>20998.226174771764</v>
      </c>
      <c r="BX180" s="1102">
        <v>20506.729899022605</v>
      </c>
      <c r="BY180" s="1102">
        <v>18720.528489213812</v>
      </c>
      <c r="BZ180" s="1102">
        <v>18834.794439754904</v>
      </c>
      <c r="CA180" s="1102">
        <v>13000.772923517683</v>
      </c>
      <c r="CB180" s="1102">
        <v>8518.8586497146716</v>
      </c>
      <c r="CC180" s="1102">
        <v>9151.9044920514643</v>
      </c>
      <c r="CD180" s="1102">
        <v>11846.342413956982</v>
      </c>
      <c r="CE180" s="1102">
        <v>23826.882821367508</v>
      </c>
      <c r="CF180" s="1102">
        <v>20229.535101816495</v>
      </c>
      <c r="CG180" s="1102">
        <v>14303.272089079723</v>
      </c>
      <c r="CH180" s="1102">
        <v>12686.003955273363</v>
      </c>
      <c r="CI180" s="1102">
        <v>17627.15584360914</v>
      </c>
      <c r="CJ180" s="1102">
        <v>21125.224467742602</v>
      </c>
      <c r="CK180" s="1102">
        <v>22037.363700514896</v>
      </c>
      <c r="CL180" s="1102">
        <v>18292.801129065927</v>
      </c>
      <c r="CM180" s="1102">
        <v>20142.12487654373</v>
      </c>
      <c r="CN180" s="1102">
        <v>20243.625170092826</v>
      </c>
      <c r="CO180" s="1102">
        <v>26479.356124630413</v>
      </c>
      <c r="CP180" s="1102">
        <v>21438.356889962433</v>
      </c>
      <c r="CQ180" s="1106">
        <f t="shared" si="111"/>
        <v>23631.743267622016</v>
      </c>
      <c r="CR180" s="23" t="s">
        <v>541</v>
      </c>
      <c r="CS180"/>
      <c r="DQ180"/>
      <c r="DR180"/>
    </row>
    <row r="181" spans="1:122" s="23" customFormat="1" ht="13" outlineLevel="1">
      <c r="A181" s="789">
        <v>1987</v>
      </c>
      <c r="B181" s="1082">
        <v>65.3</v>
      </c>
      <c r="C181" s="1086">
        <f>ASA!C181*EXP(AK55)</f>
        <v>176.33643377333036</v>
      </c>
      <c r="D181" s="295">
        <f t="shared" si="118"/>
        <v>159.95187131539049</v>
      </c>
      <c r="E181" s="750">
        <f t="shared" si="119"/>
        <v>16.384562457939865</v>
      </c>
      <c r="F181" s="433">
        <f t="shared" si="120"/>
        <v>9.7520760166799114E-2</v>
      </c>
      <c r="G181" s="707"/>
      <c r="H181" s="1077">
        <v>155.9</v>
      </c>
      <c r="I181" s="553"/>
      <c r="J181" s="207"/>
      <c r="K181" s="789">
        <v>1987</v>
      </c>
      <c r="L181" s="1064"/>
      <c r="M181" s="1072"/>
      <c r="N181" s="1067"/>
      <c r="O181" s="560" t="e">
        <v>#N/A</v>
      </c>
      <c r="P181" s="566"/>
      <c r="Q181" s="1028"/>
      <c r="R181" s="251"/>
      <c r="S181" s="1031"/>
      <c r="T181" s="1031"/>
      <c r="U181" s="207"/>
      <c r="V181" s="789">
        <v>1987</v>
      </c>
      <c r="W181" s="246"/>
      <c r="X181" s="246"/>
      <c r="Y181" s="246"/>
      <c r="AA181" s="789">
        <v>1987</v>
      </c>
      <c r="AB181" s="256">
        <f t="shared" si="121"/>
        <v>133782.74226099905</v>
      </c>
      <c r="AC181" s="698"/>
      <c r="AD181" s="969"/>
      <c r="AE181" s="970">
        <f t="shared" si="122"/>
        <v>11.80397243675054</v>
      </c>
      <c r="AF181" s="969"/>
      <c r="AG181" s="969"/>
      <c r="AH181" s="1034"/>
      <c r="AI181" s="1097">
        <v>1990</v>
      </c>
      <c r="AJ181" s="1099">
        <v>0</v>
      </c>
      <c r="AK181" s="1099">
        <v>0</v>
      </c>
      <c r="AL181" s="1099">
        <v>0</v>
      </c>
      <c r="AM181" s="1099">
        <v>14</v>
      </c>
      <c r="AN181" s="1099">
        <v>0</v>
      </c>
      <c r="AO181" s="1099">
        <v>1</v>
      </c>
      <c r="AP181" s="1099">
        <v>3</v>
      </c>
      <c r="AQ181" s="196"/>
      <c r="AS181" s="589"/>
      <c r="AT181" s="590"/>
      <c r="AU181" s="577"/>
      <c r="AV181" s="577"/>
      <c r="AW181" s="577"/>
      <c r="AX181" s="571"/>
      <c r="AY181" s="572"/>
      <c r="AZ181" s="572"/>
      <c r="BA181" s="571"/>
      <c r="BF181" s="1135">
        <v>173</v>
      </c>
      <c r="BG181" s="1102">
        <v>48836.055798436486</v>
      </c>
      <c r="BH181" s="1102">
        <v>60050.394760504663</v>
      </c>
      <c r="BI181" s="1102">
        <v>59725.263083299658</v>
      </c>
      <c r="BJ181" s="1102">
        <v>72327.400267715639</v>
      </c>
      <c r="BK181" s="1102">
        <v>76095.710679563315</v>
      </c>
      <c r="BL181" s="1102">
        <v>89760.040876837476</v>
      </c>
      <c r="BM181" s="1102">
        <v>79955.256635955593</v>
      </c>
      <c r="BN181" s="1102">
        <v>92872.185251872404</v>
      </c>
      <c r="BO181" s="1102">
        <v>102597.02225066832</v>
      </c>
      <c r="BP181" s="1102">
        <v>114641.61631847327</v>
      </c>
      <c r="BQ181" s="1102">
        <v>89164.087310705727</v>
      </c>
      <c r="BR181" s="1102">
        <v>74266.376117948763</v>
      </c>
      <c r="BS181" s="1102">
        <v>67798.176498989036</v>
      </c>
      <c r="BT181" s="1102">
        <v>38690.479429770494</v>
      </c>
      <c r="BU181" s="1102">
        <v>19227.88347107705</v>
      </c>
      <c r="BV181" s="1102">
        <v>15426.010237205257</v>
      </c>
      <c r="BW181" s="1102">
        <v>16973.638421503456</v>
      </c>
      <c r="BX181" s="1102">
        <v>28274.551515949985</v>
      </c>
      <c r="BY181" s="1102">
        <v>25187.48554631642</v>
      </c>
      <c r="BZ181" s="1102">
        <v>20042.960522703794</v>
      </c>
      <c r="CA181" s="1102">
        <v>13030.041725422421</v>
      </c>
      <c r="CB181" s="1102">
        <v>7721.9101859456086</v>
      </c>
      <c r="CC181" s="1102">
        <v>9013.1128406582102</v>
      </c>
      <c r="CD181" s="1102">
        <v>11706.361249439646</v>
      </c>
      <c r="CE181" s="1102">
        <v>16411.069746871915</v>
      </c>
      <c r="CF181" s="1102">
        <v>13319.333953538706</v>
      </c>
      <c r="CG181" s="1102">
        <v>11991.54518356381</v>
      </c>
      <c r="CH181" s="1102">
        <v>13908.784743323155</v>
      </c>
      <c r="CI181" s="1102">
        <v>17821.486195202488</v>
      </c>
      <c r="CJ181" s="1102">
        <v>18892.833239598745</v>
      </c>
      <c r="CK181" s="1102">
        <v>19884.975197620439</v>
      </c>
      <c r="CL181" s="1102">
        <v>17552.038324876328</v>
      </c>
      <c r="CM181" s="1102">
        <v>21077.5050483616</v>
      </c>
      <c r="CN181" s="1102">
        <v>19917.249449212544</v>
      </c>
      <c r="CO181" s="1102">
        <v>20828.164319180483</v>
      </c>
      <c r="CP181" s="1102">
        <v>21814.643364869531</v>
      </c>
      <c r="CQ181" s="1106">
        <f t="shared" si="111"/>
        <v>24046.528104712139</v>
      </c>
      <c r="CR181" s="23" t="s">
        <v>541</v>
      </c>
      <c r="CS181"/>
      <c r="DQ181"/>
      <c r="DR181"/>
    </row>
    <row r="182" spans="1:122" s="23" customFormat="1" ht="13" outlineLevel="1">
      <c r="A182" s="789">
        <v>1988</v>
      </c>
      <c r="B182" s="1082">
        <v>166.4</v>
      </c>
      <c r="C182" s="1086">
        <f>ASA!C182*EXP(AK56)</f>
        <v>293.38645361398505</v>
      </c>
      <c r="D182" s="295">
        <f t="shared" si="118"/>
        <v>166.95981122533345</v>
      </c>
      <c r="E182" s="750">
        <f t="shared" si="119"/>
        <v>126.4266423886516</v>
      </c>
      <c r="F182" s="433">
        <f t="shared" si="120"/>
        <v>0.56373756216458304</v>
      </c>
      <c r="G182" s="707"/>
      <c r="H182" s="1077">
        <v>236.9</v>
      </c>
      <c r="I182" s="553"/>
      <c r="J182" s="207"/>
      <c r="K182" s="789">
        <v>1988</v>
      </c>
      <c r="L182" s="1064"/>
      <c r="M182" s="1073">
        <f>ASA!M182*EXP(AO53)</f>
        <v>1.6012506514363192</v>
      </c>
      <c r="N182" s="1067"/>
      <c r="O182" s="560">
        <f>$I140*SUMPRODUCT(L17:R17,L222:R222)*10^-6</f>
        <v>7.5843561844949017</v>
      </c>
      <c r="P182" s="751">
        <f>(M182)-(O182)</f>
        <v>-5.9831055330585823</v>
      </c>
      <c r="Q182" s="751">
        <f>LN(M182)-LN(O182)</f>
        <v>-1.5553027480464294</v>
      </c>
      <c r="R182" s="251"/>
      <c r="S182" s="1032">
        <f>M182-L182</f>
        <v>1.6012506514363192</v>
      </c>
      <c r="T182" s="1032">
        <f t="shared" ref="T182:T188" si="123">N182-M182</f>
        <v>-1.6012506514363192</v>
      </c>
      <c r="U182" s="207"/>
      <c r="V182" s="789">
        <v>1988</v>
      </c>
      <c r="W182" s="246"/>
      <c r="X182" s="246"/>
      <c r="Y182" s="246"/>
      <c r="AA182" s="789">
        <v>1988</v>
      </c>
      <c r="AB182" s="256">
        <f t="shared" si="121"/>
        <v>108946.98588391815</v>
      </c>
      <c r="AC182" s="698"/>
      <c r="AD182" s="969"/>
      <c r="AE182" s="970">
        <f t="shared" si="122"/>
        <v>11.598616674858533</v>
      </c>
      <c r="AF182" s="969"/>
      <c r="AG182" s="969"/>
      <c r="AH182" s="1034"/>
      <c r="AI182" s="1097">
        <v>1991</v>
      </c>
      <c r="AJ182" s="1099">
        <v>7</v>
      </c>
      <c r="AK182" s="1099">
        <v>0</v>
      </c>
      <c r="AL182" s="1099">
        <v>0</v>
      </c>
      <c r="AM182" s="1099">
        <v>0</v>
      </c>
      <c r="AN182" s="1099">
        <v>8</v>
      </c>
      <c r="AO182" s="1099">
        <v>0</v>
      </c>
      <c r="AP182" s="1099">
        <v>3</v>
      </c>
      <c r="AQ182" s="196"/>
      <c r="AS182" s="590"/>
      <c r="AT182" s="584"/>
      <c r="AU182" s="587"/>
      <c r="AV182" s="571"/>
      <c r="AW182" s="571"/>
      <c r="AX182" s="571"/>
      <c r="AY182" s="571"/>
      <c r="AZ182" s="572"/>
      <c r="BA182" s="571"/>
      <c r="BF182" s="1135">
        <v>174</v>
      </c>
      <c r="BG182" s="1102">
        <v>45742.628475732206</v>
      </c>
      <c r="BH182" s="1102">
        <v>43487.459241815915</v>
      </c>
      <c r="BI182" s="1102">
        <v>40267.383930880664</v>
      </c>
      <c r="BJ182" s="1102">
        <v>49498.191384294063</v>
      </c>
      <c r="BK182" s="1102">
        <v>58315.151753727107</v>
      </c>
      <c r="BL182" s="1102">
        <v>72432.676089019122</v>
      </c>
      <c r="BM182" s="1102">
        <v>63176.268450817588</v>
      </c>
      <c r="BN182" s="1102">
        <v>70779.794987110101</v>
      </c>
      <c r="BO182" s="1102">
        <v>96829.964641567523</v>
      </c>
      <c r="BP182" s="1102">
        <v>89102.897952732746</v>
      </c>
      <c r="BQ182" s="1102">
        <v>68147.267585424357</v>
      </c>
      <c r="BR182" s="1102">
        <v>57093.188424133688</v>
      </c>
      <c r="BS182" s="1102">
        <v>55974.078786040976</v>
      </c>
      <c r="BT182" s="1102">
        <v>30200.55631218254</v>
      </c>
      <c r="BU182" s="1102">
        <v>14873.885628570904</v>
      </c>
      <c r="BV182" s="1102">
        <v>12295.983627356287</v>
      </c>
      <c r="BW182" s="1102">
        <v>17765.703985015491</v>
      </c>
      <c r="BX182" s="1102">
        <v>20322.412168004543</v>
      </c>
      <c r="BY182" s="1102">
        <v>20273.717312490808</v>
      </c>
      <c r="BZ182" s="1102">
        <v>18221.210533739355</v>
      </c>
      <c r="CA182" s="1102">
        <v>11231.763981635893</v>
      </c>
      <c r="CB182" s="1102">
        <v>6213.4432560504911</v>
      </c>
      <c r="CC182" s="1102">
        <v>7547.8338486333359</v>
      </c>
      <c r="CD182" s="1102">
        <v>10373.465980336397</v>
      </c>
      <c r="CE182" s="1102">
        <v>18981.747972798468</v>
      </c>
      <c r="CF182" s="1102">
        <v>14110.996204973297</v>
      </c>
      <c r="CG182" s="1102">
        <v>9664.6272360050461</v>
      </c>
      <c r="CH182" s="1102">
        <v>11006.072679751283</v>
      </c>
      <c r="CI182" s="1102">
        <v>14879.364551023426</v>
      </c>
      <c r="CJ182" s="1102">
        <v>17944.880724041912</v>
      </c>
      <c r="CK182" s="1102">
        <v>18089.88576005631</v>
      </c>
      <c r="CL182" s="1102">
        <v>14773.285412502422</v>
      </c>
      <c r="CM182" s="1102">
        <v>19729.566365440365</v>
      </c>
      <c r="CN182" s="1102">
        <v>17641.405831452688</v>
      </c>
      <c r="CO182" s="1102">
        <v>19434.717019255742</v>
      </c>
      <c r="CP182" s="1102">
        <v>18547.948242741488</v>
      </c>
      <c r="CQ182" s="1106">
        <f t="shared" si="111"/>
        <v>20445.613125268566</v>
      </c>
      <c r="CR182" s="23" t="s">
        <v>541</v>
      </c>
      <c r="CS182"/>
      <c r="DQ182"/>
      <c r="DR182"/>
    </row>
    <row r="183" spans="1:122" s="23" customFormat="1" ht="13" outlineLevel="1">
      <c r="A183" s="790">
        <v>1989</v>
      </c>
      <c r="B183" s="1082">
        <v>98.4</v>
      </c>
      <c r="C183" s="1086">
        <f>ASA!C183*EXP(AK57)</f>
        <v>260.41160877020963</v>
      </c>
      <c r="D183" s="295">
        <f t="shared" si="118"/>
        <v>179.02895280232286</v>
      </c>
      <c r="E183" s="750">
        <f t="shared" si="119"/>
        <v>81.382655967886762</v>
      </c>
      <c r="F183" s="433">
        <f t="shared" si="120"/>
        <v>0.37471594961144117</v>
      </c>
      <c r="G183" s="707"/>
      <c r="H183" s="1077">
        <v>185.8</v>
      </c>
      <c r="I183" s="553"/>
      <c r="J183" s="207"/>
      <c r="K183" s="790">
        <v>1989</v>
      </c>
      <c r="L183" s="1064"/>
      <c r="M183" s="1073">
        <f>ASA!M183*EXP(AO54)</f>
        <v>1.3454804131532023</v>
      </c>
      <c r="N183" s="1067"/>
      <c r="O183" s="560">
        <f>$I141*SUMPRODUCT(L18:R18,L223:R223)*10^-6</f>
        <v>6.0743473715975789</v>
      </c>
      <c r="P183" s="751">
        <f>(M183)-(O183)</f>
        <v>-4.7288669584443763</v>
      </c>
      <c r="Q183" s="751">
        <f>LN(M183)-LN(O183)</f>
        <v>-1.5073234211330178</v>
      </c>
      <c r="R183" s="251"/>
      <c r="S183" s="1032">
        <f t="shared" ref="S183:S188" si="124">M183-L183</f>
        <v>1.3454804131532023</v>
      </c>
      <c r="T183" s="1032">
        <f t="shared" si="123"/>
        <v>-1.3454804131532023</v>
      </c>
      <c r="U183" s="207"/>
      <c r="V183" s="790">
        <v>1989</v>
      </c>
      <c r="W183" s="246"/>
      <c r="X183" s="246"/>
      <c r="Y183" s="246"/>
      <c r="AA183" s="790">
        <v>1989</v>
      </c>
      <c r="AB183" s="256">
        <f t="shared" si="121"/>
        <v>93026.81449952352</v>
      </c>
      <c r="AC183" s="698"/>
      <c r="AD183" s="969"/>
      <c r="AE183" s="970">
        <f t="shared" si="122"/>
        <v>11.440643058528742</v>
      </c>
      <c r="AF183" s="969"/>
      <c r="AG183" s="969"/>
      <c r="AH183" s="1034"/>
      <c r="AI183" s="1097">
        <v>1992</v>
      </c>
      <c r="AJ183" s="1099">
        <v>3</v>
      </c>
      <c r="AK183" s="1099">
        <v>34</v>
      </c>
      <c r="AL183" s="1099">
        <v>0</v>
      </c>
      <c r="AM183" s="1099">
        <v>0</v>
      </c>
      <c r="AN183" s="1099">
        <v>0</v>
      </c>
      <c r="AO183" s="1099">
        <v>10</v>
      </c>
      <c r="AP183" s="1099">
        <v>3</v>
      </c>
      <c r="AQ183" s="196"/>
      <c r="AS183" s="591"/>
      <c r="AT183" s="584"/>
      <c r="AU183" s="587"/>
      <c r="AV183" s="571"/>
      <c r="AW183" s="571"/>
      <c r="AX183" s="571"/>
      <c r="AY183" s="571"/>
      <c r="AZ183" s="572"/>
      <c r="BA183" s="571"/>
      <c r="BF183" s="1135">
        <v>175</v>
      </c>
      <c r="BG183" s="1102">
        <v>52796.206039331759</v>
      </c>
      <c r="BH183" s="1102">
        <v>54892.935559501093</v>
      </c>
      <c r="BI183" s="1102">
        <v>43917.787630010462</v>
      </c>
      <c r="BJ183" s="1102">
        <v>41948.31327336024</v>
      </c>
      <c r="BK183" s="1102">
        <v>57131.654342499998</v>
      </c>
      <c r="BL183" s="1102">
        <v>82815.888604278647</v>
      </c>
      <c r="BM183" s="1102">
        <v>69831.195297393424</v>
      </c>
      <c r="BN183" s="1102">
        <v>76979.225191150341</v>
      </c>
      <c r="BO183" s="1102">
        <v>114981.65231135064</v>
      </c>
      <c r="BP183" s="1102">
        <v>112192.96625507493</v>
      </c>
      <c r="BQ183" s="1102">
        <v>82975.758714740005</v>
      </c>
      <c r="BR183" s="1102">
        <v>59344.648496161521</v>
      </c>
      <c r="BS183" s="1102">
        <v>80029.924494791689</v>
      </c>
      <c r="BT183" s="1102">
        <v>32277.874894800225</v>
      </c>
      <c r="BU183" s="1102">
        <v>16746.870705259571</v>
      </c>
      <c r="BV183" s="1102">
        <v>13257.775484336207</v>
      </c>
      <c r="BW183" s="1102">
        <v>16143.744179823479</v>
      </c>
      <c r="BX183" s="1102">
        <v>21658.211289972525</v>
      </c>
      <c r="BY183" s="1102">
        <v>19418.820769795151</v>
      </c>
      <c r="BZ183" s="1102">
        <v>19618.150206357222</v>
      </c>
      <c r="CA183" s="1102">
        <v>12462.91107990212</v>
      </c>
      <c r="CB183" s="1102">
        <v>8213.7046238472994</v>
      </c>
      <c r="CC183" s="1102">
        <v>11099.439969921865</v>
      </c>
      <c r="CD183" s="1102">
        <v>13389.716118315433</v>
      </c>
      <c r="CE183" s="1102">
        <v>25523.825877552012</v>
      </c>
      <c r="CF183" s="1102">
        <v>17819.196913495085</v>
      </c>
      <c r="CG183" s="1102">
        <v>13532.471509009698</v>
      </c>
      <c r="CH183" s="1102">
        <v>14249.4761206412</v>
      </c>
      <c r="CI183" s="1102">
        <v>17647.128973504645</v>
      </c>
      <c r="CJ183" s="1102">
        <v>20970.098425775785</v>
      </c>
      <c r="CK183" s="1102">
        <v>19956.675924233219</v>
      </c>
      <c r="CL183" s="1102">
        <v>14921.302234636743</v>
      </c>
      <c r="CM183" s="1102">
        <v>19667.273116252993</v>
      </c>
      <c r="CN183" s="1102">
        <v>17233.538122001653</v>
      </c>
      <c r="CO183" s="1102">
        <v>26716.502915308825</v>
      </c>
      <c r="CP183" s="1102">
        <v>18415.777420202696</v>
      </c>
      <c r="CQ183" s="1106">
        <f t="shared" si="111"/>
        <v>20299.919732732054</v>
      </c>
      <c r="CR183" s="23" t="s">
        <v>541</v>
      </c>
      <c r="CS183"/>
      <c r="DQ183"/>
      <c r="DR183"/>
    </row>
    <row r="184" spans="1:122" s="23" customFormat="1" ht="13" outlineLevel="1">
      <c r="A184" s="790">
        <v>1990</v>
      </c>
      <c r="B184" s="1082">
        <v>94.1</v>
      </c>
      <c r="C184" s="1086">
        <f>ASA!C184*EXP(AK58)</f>
        <v>91.153936294000857</v>
      </c>
      <c r="D184" s="295">
        <f t="shared" si="118"/>
        <v>120.24461385262282</v>
      </c>
      <c r="E184" s="750">
        <f t="shared" si="119"/>
        <v>-29.090677558621962</v>
      </c>
      <c r="F184" s="433">
        <f t="shared" si="120"/>
        <v>-0.27697843174979297</v>
      </c>
      <c r="G184" s="707"/>
      <c r="H184" s="1077">
        <v>144.4</v>
      </c>
      <c r="I184" s="553"/>
      <c r="J184" s="207"/>
      <c r="K184" s="790">
        <v>1990</v>
      </c>
      <c r="L184" s="1064"/>
      <c r="M184" s="1073">
        <f>ASA!M184*EXP(AO55)</f>
        <v>3.4151694938296333</v>
      </c>
      <c r="N184" s="1067"/>
      <c r="O184" s="560">
        <f>$I142*SUMPRODUCT(L19:R19,L224:R224)*10^-6</f>
        <v>4.2725120047985881</v>
      </c>
      <c r="P184" s="751">
        <f>(M184)-(O184)</f>
        <v>-0.85734251096895475</v>
      </c>
      <c r="Q184" s="751">
        <f>LN(M184)-LN(O184)</f>
        <v>-0.2239748218347648</v>
      </c>
      <c r="R184" s="251"/>
      <c r="S184" s="1032">
        <f t="shared" si="124"/>
        <v>3.4151694938296333</v>
      </c>
      <c r="T184" s="1032">
        <f t="shared" si="123"/>
        <v>-3.4151694938296333</v>
      </c>
      <c r="U184" s="207"/>
      <c r="V184" s="790">
        <v>1990</v>
      </c>
      <c r="W184" s="246"/>
      <c r="X184" s="246"/>
      <c r="Y184" s="246"/>
      <c r="AA184" s="790">
        <v>1990</v>
      </c>
      <c r="AB184" s="256">
        <f t="shared" si="121"/>
        <v>78124.545590334528</v>
      </c>
      <c r="AC184" s="698"/>
      <c r="AD184" s="969"/>
      <c r="AE184" s="970">
        <f t="shared" si="122"/>
        <v>11.266059570578069</v>
      </c>
      <c r="AF184" s="969"/>
      <c r="AG184" s="969"/>
      <c r="AH184" s="1034"/>
      <c r="AI184" s="1097">
        <v>1993</v>
      </c>
      <c r="AJ184" s="1099">
        <v>0</v>
      </c>
      <c r="AK184" s="1099">
        <v>0</v>
      </c>
      <c r="AL184" s="1099">
        <v>0</v>
      </c>
      <c r="AM184" s="1099">
        <v>0</v>
      </c>
      <c r="AN184" s="1099">
        <v>0</v>
      </c>
      <c r="AO184" s="1099">
        <v>0</v>
      </c>
      <c r="AP184" s="1099">
        <v>0</v>
      </c>
      <c r="AQ184" s="196"/>
      <c r="AS184" s="591"/>
      <c r="AT184" s="584"/>
      <c r="AU184" s="587"/>
      <c r="AV184" s="571"/>
      <c r="AW184" s="571"/>
      <c r="AX184" s="571"/>
      <c r="AY184" s="571"/>
      <c r="AZ184" s="572"/>
      <c r="BA184" s="571"/>
      <c r="BF184" s="1135">
        <v>176</v>
      </c>
      <c r="BG184" s="1102">
        <v>61255.763217891879</v>
      </c>
      <c r="BH184" s="1102">
        <v>56612.238361392818</v>
      </c>
      <c r="BI184" s="1102">
        <v>48986.728765222106</v>
      </c>
      <c r="BJ184" s="1102">
        <v>51548.805105831518</v>
      </c>
      <c r="BK184" s="1102">
        <v>66963.865760048517</v>
      </c>
      <c r="BL184" s="1102">
        <v>89937.26964924371</v>
      </c>
      <c r="BM184" s="1102">
        <v>74982.582902039489</v>
      </c>
      <c r="BN184" s="1102">
        <v>80741.38558304582</v>
      </c>
      <c r="BO184" s="1102">
        <v>104058.05162515101</v>
      </c>
      <c r="BP184" s="1102">
        <v>96407.268829981491</v>
      </c>
      <c r="BQ184" s="1102">
        <v>75588.930915819059</v>
      </c>
      <c r="BR184" s="1102">
        <v>58234.822900864281</v>
      </c>
      <c r="BS184" s="1102">
        <v>55891.931736685314</v>
      </c>
      <c r="BT184" s="1102">
        <v>28978.6236998534</v>
      </c>
      <c r="BU184" s="1102">
        <v>15148.780468946223</v>
      </c>
      <c r="BV184" s="1102">
        <v>18043.43322045407</v>
      </c>
      <c r="BW184" s="1102">
        <v>18939.017309391573</v>
      </c>
      <c r="BX184" s="1102">
        <v>19544.498171664876</v>
      </c>
      <c r="BY184" s="1102">
        <v>21474.819343758951</v>
      </c>
      <c r="BZ184" s="1102">
        <v>19824.347026814969</v>
      </c>
      <c r="CA184" s="1102">
        <v>12922.526710628563</v>
      </c>
      <c r="CB184" s="1102">
        <v>7507.2086750897597</v>
      </c>
      <c r="CC184" s="1102">
        <v>9028.7377537585198</v>
      </c>
      <c r="CD184" s="1102">
        <v>9159.9217799702765</v>
      </c>
      <c r="CE184" s="1102">
        <v>17061.835361099351</v>
      </c>
      <c r="CF184" s="1102">
        <v>12072.53872202703</v>
      </c>
      <c r="CG184" s="1102">
        <v>10225.743823803004</v>
      </c>
      <c r="CH184" s="1102">
        <v>11200.817948191832</v>
      </c>
      <c r="CI184" s="1102">
        <v>16989.431855194351</v>
      </c>
      <c r="CJ184" s="1102">
        <v>18979.389847117473</v>
      </c>
      <c r="CK184" s="1102">
        <v>21693.434897918167</v>
      </c>
      <c r="CL184" s="1102">
        <v>15016.115884103476</v>
      </c>
      <c r="CM184" s="1102">
        <v>18578.014937299791</v>
      </c>
      <c r="CN184" s="1102">
        <v>15543.283246138519</v>
      </c>
      <c r="CO184" s="1102">
        <v>21157.400859117159</v>
      </c>
      <c r="CP184" s="1102">
        <v>16479.758643078068</v>
      </c>
      <c r="CQ184" s="1106">
        <f t="shared" si="111"/>
        <v>18165.824338335206</v>
      </c>
      <c r="CR184" s="23" t="s">
        <v>541</v>
      </c>
      <c r="CS184"/>
      <c r="DQ184"/>
      <c r="DR184"/>
    </row>
    <row r="185" spans="1:122" s="23" customFormat="1" ht="13" outlineLevel="1">
      <c r="A185" s="790">
        <v>1991</v>
      </c>
      <c r="B185" s="1082">
        <v>58</v>
      </c>
      <c r="C185" s="1086">
        <f>ASA!C185*EXP(AK59)</f>
        <v>64.507246368538787</v>
      </c>
      <c r="D185" s="295">
        <f t="shared" si="118"/>
        <v>108.15796872182047</v>
      </c>
      <c r="E185" s="750">
        <f t="shared" si="119"/>
        <v>-43.650722353281679</v>
      </c>
      <c r="F185" s="433">
        <f t="shared" si="120"/>
        <v>-0.51681526751934115</v>
      </c>
      <c r="G185" s="707"/>
      <c r="H185" s="1077">
        <v>64.8</v>
      </c>
      <c r="I185" s="553"/>
      <c r="J185" s="207"/>
      <c r="K185" s="790">
        <v>1991</v>
      </c>
      <c r="L185" s="1064"/>
      <c r="M185" s="1073">
        <f>ASA!M185*EXP(AO56)</f>
        <v>12.622631707370317</v>
      </c>
      <c r="N185" s="1067"/>
      <c r="O185" s="560">
        <f>$I143*SUMPRODUCT(L20:R20,L225:R225)*10^-6</f>
        <v>3.6319580790671275</v>
      </c>
      <c r="P185" s="751">
        <f>(M185)-(O185)</f>
        <v>8.9906736283031901</v>
      </c>
      <c r="Q185" s="751">
        <f>LN(M185)-LN(O185)</f>
        <v>1.2457194514642889</v>
      </c>
      <c r="R185" s="251"/>
      <c r="S185" s="1032">
        <f t="shared" si="124"/>
        <v>12.622631707370317</v>
      </c>
      <c r="T185" s="1032">
        <f t="shared" si="123"/>
        <v>-12.622631707370317</v>
      </c>
      <c r="U185" s="207"/>
      <c r="V185" s="790">
        <v>1991</v>
      </c>
      <c r="W185" s="246"/>
      <c r="X185" s="246"/>
      <c r="Y185" s="257"/>
      <c r="AA185" s="790">
        <v>1991</v>
      </c>
      <c r="AB185" s="256">
        <f t="shared" si="121"/>
        <v>111787.42429721345</v>
      </c>
      <c r="AC185" s="698"/>
      <c r="AD185" s="969"/>
      <c r="AE185" s="970">
        <f t="shared" si="122"/>
        <v>11.624354349451599</v>
      </c>
      <c r="AF185" s="969"/>
      <c r="AG185" s="969"/>
      <c r="AH185" s="1034"/>
      <c r="AI185" s="1097">
        <v>1994</v>
      </c>
      <c r="AJ185" s="1099">
        <v>0</v>
      </c>
      <c r="AK185" s="1099">
        <v>0</v>
      </c>
      <c r="AL185" s="1099">
        <v>0</v>
      </c>
      <c r="AM185" s="1099">
        <v>0</v>
      </c>
      <c r="AN185" s="1099">
        <v>0</v>
      </c>
      <c r="AO185" s="1099">
        <v>0</v>
      </c>
      <c r="AP185" s="1099">
        <v>0</v>
      </c>
      <c r="AQ185" s="196"/>
      <c r="AS185" s="571"/>
      <c r="AT185" s="571"/>
      <c r="AU185" s="571"/>
      <c r="AV185" s="571"/>
      <c r="AW185" s="571"/>
      <c r="AX185" s="571"/>
      <c r="AY185" s="571"/>
      <c r="AZ185" s="571"/>
      <c r="BA185" s="571"/>
      <c r="BF185" s="1135">
        <v>177</v>
      </c>
      <c r="BG185" s="1102">
        <v>37627.486449966178</v>
      </c>
      <c r="BH185" s="1102">
        <v>36981.477508408825</v>
      </c>
      <c r="BI185" s="1102">
        <v>31230.573049759179</v>
      </c>
      <c r="BJ185" s="1102">
        <v>34483.528235095502</v>
      </c>
      <c r="BK185" s="1102">
        <v>43517.968210745879</v>
      </c>
      <c r="BL185" s="1102">
        <v>62726.60317305295</v>
      </c>
      <c r="BM185" s="1102">
        <v>58241.116631445366</v>
      </c>
      <c r="BN185" s="1102">
        <v>66461.58839017681</v>
      </c>
      <c r="BO185" s="1102">
        <v>89968.718391959294</v>
      </c>
      <c r="BP185" s="1102">
        <v>89480.009460985282</v>
      </c>
      <c r="BQ185" s="1102">
        <v>67509.438899653192</v>
      </c>
      <c r="BR185" s="1102">
        <v>48012.643762622283</v>
      </c>
      <c r="BS185" s="1102">
        <v>40677.698740188425</v>
      </c>
      <c r="BT185" s="1102">
        <v>30217.12789262168</v>
      </c>
      <c r="BU185" s="1102">
        <v>17016.666442216108</v>
      </c>
      <c r="BV185" s="1102">
        <v>16046.904356413012</v>
      </c>
      <c r="BW185" s="1102">
        <v>14538.539104861311</v>
      </c>
      <c r="BX185" s="1102">
        <v>20124.915766100905</v>
      </c>
      <c r="BY185" s="1102">
        <v>16712.099091785069</v>
      </c>
      <c r="BZ185" s="1102">
        <v>15266.401962568596</v>
      </c>
      <c r="CA185" s="1102">
        <v>10899.918536913237</v>
      </c>
      <c r="CB185" s="1102">
        <v>7010.6018997971332</v>
      </c>
      <c r="CC185" s="1102">
        <v>9845.5440712740092</v>
      </c>
      <c r="CD185" s="1102">
        <v>11348.355335722257</v>
      </c>
      <c r="CE185" s="1102">
        <v>17134.215162191795</v>
      </c>
      <c r="CF185" s="1102">
        <v>13151.587539146878</v>
      </c>
      <c r="CG185" s="1102">
        <v>9752.57248416535</v>
      </c>
      <c r="CH185" s="1102">
        <v>10482.213992904994</v>
      </c>
      <c r="CI185" s="1102">
        <v>13617.680456996724</v>
      </c>
      <c r="CJ185" s="1102">
        <v>15914.995505398243</v>
      </c>
      <c r="CK185" s="1102">
        <v>16646.158590628605</v>
      </c>
      <c r="CL185" s="1102">
        <v>14205.098134299125</v>
      </c>
      <c r="CM185" s="1102">
        <v>15489.435953594788</v>
      </c>
      <c r="CN185" s="1102">
        <v>13780.910863263502</v>
      </c>
      <c r="CO185" s="1102">
        <v>14060.034693795733</v>
      </c>
      <c r="CP185" s="1102">
        <v>15282.35631544104</v>
      </c>
      <c r="CQ185" s="1106">
        <f t="shared" si="111"/>
        <v>16845.914209960585</v>
      </c>
      <c r="CR185" s="23" t="s">
        <v>541</v>
      </c>
      <c r="CS185"/>
      <c r="DQ185"/>
      <c r="DR185"/>
    </row>
    <row r="186" spans="1:122" s="23" customFormat="1" ht="13" outlineLevel="1">
      <c r="A186" s="790">
        <v>1992</v>
      </c>
      <c r="B186" s="1082">
        <v>74.400000000000006</v>
      </c>
      <c r="C186" s="1086">
        <f>ASA!C186*EXP(AK60)</f>
        <v>121.11976345321507</v>
      </c>
      <c r="D186" s="295">
        <f t="shared" si="118"/>
        <v>143.86988718878445</v>
      </c>
      <c r="E186" s="750">
        <f t="shared" si="119"/>
        <v>-22.750123735569375</v>
      </c>
      <c r="F186" s="433">
        <f t="shared" si="120"/>
        <v>-0.17212949323755034</v>
      </c>
      <c r="G186" s="707"/>
      <c r="H186" s="1077">
        <v>99.46</v>
      </c>
      <c r="I186" s="553"/>
      <c r="J186" s="207"/>
      <c r="K186" s="790">
        <v>1992</v>
      </c>
      <c r="L186" s="1064"/>
      <c r="M186" s="1073">
        <f>ASA!M186*EXP(AO57)</f>
        <v>14.175718437526614</v>
      </c>
      <c r="N186" s="1067"/>
      <c r="O186" s="560">
        <f>$I144*SUMPRODUCT(L21:R21,L226:R226)*10^-6</f>
        <v>4.4920049397004052</v>
      </c>
      <c r="P186" s="751">
        <f>(M186)-(O186)</f>
        <v>9.6837134978262078</v>
      </c>
      <c r="Q186" s="751">
        <f>LN(M186)-LN(O186)</f>
        <v>1.1492313952110933</v>
      </c>
      <c r="R186" s="251"/>
      <c r="S186" s="1032">
        <f t="shared" si="124"/>
        <v>14.175718437526614</v>
      </c>
      <c r="T186" s="1032">
        <f t="shared" si="123"/>
        <v>-14.175718437526614</v>
      </c>
      <c r="U186" s="207"/>
      <c r="V186" s="790">
        <v>1992</v>
      </c>
      <c r="W186" s="246"/>
      <c r="X186" s="950"/>
      <c r="Y186" s="257"/>
      <c r="AA186" s="790">
        <v>1992</v>
      </c>
      <c r="AB186" s="256">
        <f t="shared" si="121"/>
        <v>98402.045995877765</v>
      </c>
      <c r="AC186" s="698"/>
      <c r="AD186" s="969"/>
      <c r="AE186" s="970">
        <f>LN(AB186)</f>
        <v>11.496816875465216</v>
      </c>
      <c r="AF186" s="969"/>
      <c r="AG186" s="969"/>
      <c r="AH186" s="1034"/>
      <c r="AI186" s="1097">
        <v>1995</v>
      </c>
      <c r="AJ186" s="1099">
        <v>0</v>
      </c>
      <c r="AK186" s="1099">
        <v>0</v>
      </c>
      <c r="AL186" s="1099">
        <v>0</v>
      </c>
      <c r="AM186" s="1099">
        <v>0</v>
      </c>
      <c r="AN186" s="1099">
        <v>0</v>
      </c>
      <c r="AO186" s="1099">
        <v>0</v>
      </c>
      <c r="AP186" s="1099">
        <v>0</v>
      </c>
      <c r="AQ186" s="196"/>
      <c r="AS186" s="591"/>
      <c r="AT186" s="571"/>
      <c r="AU186" s="571"/>
      <c r="AV186" s="571"/>
      <c r="AW186" s="571"/>
      <c r="AX186" s="571"/>
      <c r="AY186" s="571"/>
      <c r="AZ186" s="571"/>
      <c r="BA186" s="571"/>
      <c r="BF186" s="1135">
        <v>178</v>
      </c>
      <c r="BG186" s="1102">
        <v>46334.826208460283</v>
      </c>
      <c r="BH186" s="1102">
        <v>65018.119340177116</v>
      </c>
      <c r="BI186" s="1102">
        <v>68140.664156555475</v>
      </c>
      <c r="BJ186" s="1102">
        <v>77585.88098838045</v>
      </c>
      <c r="BK186" s="1102">
        <v>84343.966595892824</v>
      </c>
      <c r="BL186" s="1102">
        <v>109539.82758032448</v>
      </c>
      <c r="BM186" s="1102">
        <v>97412.467749955889</v>
      </c>
      <c r="BN186" s="1102">
        <v>95457.723403500597</v>
      </c>
      <c r="BO186" s="1102">
        <v>111696.62264706432</v>
      </c>
      <c r="BP186" s="1102">
        <v>127013.28504967708</v>
      </c>
      <c r="BQ186" s="1102">
        <v>96358.697852852463</v>
      </c>
      <c r="BR186" s="1102">
        <v>67509.673625121446</v>
      </c>
      <c r="BS186" s="1102">
        <v>61882.306666723824</v>
      </c>
      <c r="BT186" s="1102">
        <v>29492.059541988547</v>
      </c>
      <c r="BU186" s="1102">
        <v>15005.602925501751</v>
      </c>
      <c r="BV186" s="1102">
        <v>15154.962333671348</v>
      </c>
      <c r="BW186" s="1102">
        <v>19197.81456897872</v>
      </c>
      <c r="BX186" s="1102">
        <v>24260.354931749553</v>
      </c>
      <c r="BY186" s="1102">
        <v>25670.557944960452</v>
      </c>
      <c r="BZ186" s="1102">
        <v>24658.550772638006</v>
      </c>
      <c r="CA186" s="1102">
        <v>16780.576033900175</v>
      </c>
      <c r="CB186" s="1102">
        <v>10083.531225267971</v>
      </c>
      <c r="CC186" s="1102">
        <v>10198.786368285981</v>
      </c>
      <c r="CD186" s="1102">
        <v>10433.872357231065</v>
      </c>
      <c r="CE186" s="1102">
        <v>22162.804763610504</v>
      </c>
      <c r="CF186" s="1102">
        <v>18584.3891626941</v>
      </c>
      <c r="CG186" s="1102">
        <v>13171.40808037458</v>
      </c>
      <c r="CH186" s="1102">
        <v>12212.121161251071</v>
      </c>
      <c r="CI186" s="1102">
        <v>18244.984509629488</v>
      </c>
      <c r="CJ186" s="1102">
        <v>23232.487748205545</v>
      </c>
      <c r="CK186" s="1102">
        <v>23701.218812688861</v>
      </c>
      <c r="CL186" s="1102">
        <v>17409.89420265923</v>
      </c>
      <c r="CM186" s="1102">
        <v>23702.959524282007</v>
      </c>
      <c r="CN186" s="1102">
        <v>21810.879593569236</v>
      </c>
      <c r="CO186" s="1102">
        <v>26215.198239112859</v>
      </c>
      <c r="CP186" s="1102">
        <v>22874.789048118444</v>
      </c>
      <c r="CQ186" s="1106">
        <f t="shared" si="111"/>
        <v>25215.138681605094</v>
      </c>
      <c r="CR186" s="23" t="s">
        <v>541</v>
      </c>
      <c r="CS186"/>
      <c r="DQ186"/>
      <c r="DR186"/>
    </row>
    <row r="187" spans="1:122" s="23" customFormat="1" ht="13" outlineLevel="1">
      <c r="A187" s="790">
        <v>1993</v>
      </c>
      <c r="B187" s="1082">
        <v>20.399999999999999</v>
      </c>
      <c r="C187" s="1086">
        <f>ASA!C187*EXP(AK61)</f>
        <v>45.396146254529043</v>
      </c>
      <c r="D187" s="295">
        <f t="shared" si="118"/>
        <v>44.248953432531167</v>
      </c>
      <c r="E187" s="750">
        <f t="shared" si="119"/>
        <v>1.1471928219978764</v>
      </c>
      <c r="F187" s="433">
        <f t="shared" si="120"/>
        <v>2.5595497250944899E-2</v>
      </c>
      <c r="G187" s="708"/>
      <c r="H187" s="1077">
        <v>40.82</v>
      </c>
      <c r="I187" s="553"/>
      <c r="J187" s="207"/>
      <c r="K187" s="790">
        <v>1993</v>
      </c>
      <c r="L187" s="1065"/>
      <c r="M187" s="1074"/>
      <c r="N187" s="1068"/>
      <c r="O187" s="560" t="e">
        <v>#N/A</v>
      </c>
      <c r="P187" s="569"/>
      <c r="Q187" s="1029"/>
      <c r="R187" s="241"/>
      <c r="S187" s="1031"/>
      <c r="T187" s="1031"/>
      <c r="U187" s="207"/>
      <c r="V187" s="790">
        <v>1993</v>
      </c>
      <c r="W187" s="246"/>
      <c r="X187" s="950">
        <v>19049</v>
      </c>
      <c r="Y187" s="258"/>
      <c r="AA187" s="790">
        <v>1993</v>
      </c>
      <c r="AB187" s="256">
        <f t="shared" si="121"/>
        <v>26595.072197541613</v>
      </c>
      <c r="AC187" s="698"/>
      <c r="AD187" s="969"/>
      <c r="AE187" s="970">
        <f t="shared" si="122"/>
        <v>10.188481221876309</v>
      </c>
      <c r="AF187" s="969"/>
      <c r="AG187" s="969"/>
      <c r="AH187" s="1034"/>
      <c r="AI187" s="1097">
        <v>1996</v>
      </c>
      <c r="AJ187" s="1099">
        <v>0</v>
      </c>
      <c r="AK187" s="1099">
        <v>0</v>
      </c>
      <c r="AL187" s="1099">
        <v>0</v>
      </c>
      <c r="AM187" s="1099">
        <v>0</v>
      </c>
      <c r="AN187" s="1099">
        <v>0</v>
      </c>
      <c r="AO187" s="1099">
        <v>0</v>
      </c>
      <c r="AP187" s="1099">
        <v>0</v>
      </c>
      <c r="AQ187" s="196"/>
      <c r="AS187" s="571"/>
      <c r="AT187" s="571"/>
      <c r="AU187" s="571"/>
      <c r="AV187" s="571"/>
      <c r="AW187" s="571"/>
      <c r="AX187" s="571"/>
      <c r="AY187" s="571"/>
      <c r="AZ187" s="571"/>
      <c r="BA187" s="571"/>
      <c r="BF187" s="1135">
        <v>179</v>
      </c>
      <c r="BG187" s="1102">
        <v>50053.737477602226</v>
      </c>
      <c r="BH187" s="1102">
        <v>60754.672716629888</v>
      </c>
      <c r="BI187" s="1102">
        <v>60263.155829922274</v>
      </c>
      <c r="BJ187" s="1102">
        <v>72096.35060999605</v>
      </c>
      <c r="BK187" s="1102">
        <v>77589.018532682705</v>
      </c>
      <c r="BL187" s="1102">
        <v>91872.276988580823</v>
      </c>
      <c r="BM187" s="1102">
        <v>80683.922212340258</v>
      </c>
      <c r="BN187" s="1102">
        <v>90775.343244805335</v>
      </c>
      <c r="BO187" s="1102">
        <v>104797.37766412692</v>
      </c>
      <c r="BP187" s="1102">
        <v>114797.10203508075</v>
      </c>
      <c r="BQ187" s="1102">
        <v>89982.127902641834</v>
      </c>
      <c r="BR187" s="1102">
        <v>74136.6918607548</v>
      </c>
      <c r="BS187" s="1102">
        <v>70070.005111625243</v>
      </c>
      <c r="BT187" s="1102">
        <v>37457.78121638501</v>
      </c>
      <c r="BU187" s="1102">
        <v>17732.703178157859</v>
      </c>
      <c r="BV187" s="1102">
        <v>15628.022502809488</v>
      </c>
      <c r="BW187" s="1102">
        <v>17863.717721696907</v>
      </c>
      <c r="BX187" s="1102">
        <v>28979.605108444961</v>
      </c>
      <c r="BY187" s="1102">
        <v>25798.238770064112</v>
      </c>
      <c r="BZ187" s="1102">
        <v>20716.395580270848</v>
      </c>
      <c r="CA187" s="1102">
        <v>13392.548319872913</v>
      </c>
      <c r="CB187" s="1102">
        <v>7771.5574747062119</v>
      </c>
      <c r="CC187" s="1102">
        <v>8987.9851134552737</v>
      </c>
      <c r="CD187" s="1102">
        <v>11692.134386899916</v>
      </c>
      <c r="CE187" s="1102">
        <v>16841.570534094029</v>
      </c>
      <c r="CF187" s="1102">
        <v>13640.53943727942</v>
      </c>
      <c r="CG187" s="1102">
        <v>12174.010652884763</v>
      </c>
      <c r="CH187" s="1102">
        <v>14051.937619529868</v>
      </c>
      <c r="CI187" s="1102">
        <v>18022.716474590718</v>
      </c>
      <c r="CJ187" s="1102">
        <v>19271.718705178522</v>
      </c>
      <c r="CK187" s="1102">
        <v>20245.025979461745</v>
      </c>
      <c r="CL187" s="1102">
        <v>17827.225559749542</v>
      </c>
      <c r="CM187" s="1102">
        <v>21443.668820000334</v>
      </c>
      <c r="CN187" s="1102">
        <v>20236.404045299096</v>
      </c>
      <c r="CO187" s="1102">
        <v>21454.119088369782</v>
      </c>
      <c r="CP187" s="1102">
        <v>22241.256652137516</v>
      </c>
      <c r="CQ187" s="1106">
        <f t="shared" si="111"/>
        <v>24516.788756263919</v>
      </c>
      <c r="CR187" s="23" t="s">
        <v>541</v>
      </c>
      <c r="CS187"/>
      <c r="DQ187"/>
      <c r="DR187"/>
    </row>
    <row r="188" spans="1:122" s="23" customFormat="1" ht="13" outlineLevel="1">
      <c r="A188" s="790">
        <v>1994</v>
      </c>
      <c r="B188" s="1082">
        <v>16.600000000000001</v>
      </c>
      <c r="C188" s="1086">
        <f>ASA!C188*EXP(AK62)</f>
        <v>21.496873083453696</v>
      </c>
      <c r="D188" s="295">
        <f t="shared" si="118"/>
        <v>22.358258908882643</v>
      </c>
      <c r="E188" s="750">
        <f t="shared" si="119"/>
        <v>-0.86138582542894682</v>
      </c>
      <c r="F188" s="433">
        <f t="shared" si="120"/>
        <v>-3.9288292348526266E-2</v>
      </c>
      <c r="G188" s="708"/>
      <c r="H188" s="1077">
        <v>20</v>
      </c>
      <c r="I188" s="553"/>
      <c r="J188" s="207"/>
      <c r="K188" s="790">
        <v>1994</v>
      </c>
      <c r="L188" s="1064"/>
      <c r="M188" s="1073">
        <f>ASA!M188*EXP(AO59)</f>
        <v>1.1832260321881138</v>
      </c>
      <c r="N188" s="1067"/>
      <c r="O188" s="560">
        <f>$I146*SUMPRODUCT(L23:R23,L228:R228)*10^-6</f>
        <v>0.80159210382771162</v>
      </c>
      <c r="P188" s="751">
        <f>(M188)-(O188)</f>
        <v>0.38163392836040222</v>
      </c>
      <c r="Q188" s="751">
        <f>LN(M188)-LN(O188)</f>
        <v>0.38940003289806085</v>
      </c>
      <c r="R188" s="251"/>
      <c r="S188" s="1032">
        <f t="shared" si="124"/>
        <v>1.1832260321881138</v>
      </c>
      <c r="T188" s="1032">
        <f t="shared" si="123"/>
        <v>-1.1832260321881138</v>
      </c>
      <c r="U188" s="207"/>
      <c r="V188" s="790">
        <v>1994</v>
      </c>
      <c r="W188" s="246"/>
      <c r="X188" s="950">
        <v>12555</v>
      </c>
      <c r="Y188" s="258"/>
      <c r="AA188" s="790">
        <v>1994</v>
      </c>
      <c r="AB188" s="256">
        <f t="shared" si="121"/>
        <v>12484.783759286895</v>
      </c>
      <c r="AC188" s="698"/>
      <c r="AD188" s="969"/>
      <c r="AE188" s="970">
        <f t="shared" si="122"/>
        <v>9.432265882522783</v>
      </c>
      <c r="AF188" s="969"/>
      <c r="AG188" s="969"/>
      <c r="AH188" s="1034"/>
      <c r="AI188" s="1097">
        <v>1997</v>
      </c>
      <c r="AJ188" s="1099">
        <v>1</v>
      </c>
      <c r="AK188" s="1099">
        <v>1</v>
      </c>
      <c r="AL188" s="1099">
        <v>0</v>
      </c>
      <c r="AM188" s="1099">
        <v>0</v>
      </c>
      <c r="AN188" s="1099">
        <v>0</v>
      </c>
      <c r="AO188" s="1099">
        <v>0</v>
      </c>
      <c r="AP188" s="1099">
        <v>0</v>
      </c>
      <c r="AQ188" s="196"/>
      <c r="AS188" s="571"/>
      <c r="AT188" s="571"/>
      <c r="AU188" s="571"/>
      <c r="AV188" s="571"/>
      <c r="AW188" s="571"/>
      <c r="AX188" s="571"/>
      <c r="AY188" s="571"/>
      <c r="AZ188" s="571"/>
      <c r="BA188" s="571"/>
      <c r="BF188" s="1135">
        <v>180</v>
      </c>
      <c r="BG188" s="1102">
        <v>51878.828646869893</v>
      </c>
      <c r="BH188" s="1102">
        <v>51094.666654542263</v>
      </c>
      <c r="BI188" s="1102">
        <v>43699.312219369764</v>
      </c>
      <c r="BJ188" s="1102">
        <v>51939.82880284838</v>
      </c>
      <c r="BK188" s="1102">
        <v>59423.506406528693</v>
      </c>
      <c r="BL188" s="1102">
        <v>72970.131921993438</v>
      </c>
      <c r="BM188" s="1102">
        <v>66515.25386443398</v>
      </c>
      <c r="BN188" s="1102">
        <v>86937.218323167515</v>
      </c>
      <c r="BO188" s="1102">
        <v>97802.983780747163</v>
      </c>
      <c r="BP188" s="1102">
        <v>96775.939104790814</v>
      </c>
      <c r="BQ188" s="1102">
        <v>72608.185085066943</v>
      </c>
      <c r="BR188" s="1102">
        <v>62696.580828067614</v>
      </c>
      <c r="BS188" s="1102">
        <v>55529.20060641379</v>
      </c>
      <c r="BT188" s="1102">
        <v>29634.112733608625</v>
      </c>
      <c r="BU188" s="1102">
        <v>17221.434930689491</v>
      </c>
      <c r="BV188" s="1102">
        <v>12612.617328119568</v>
      </c>
      <c r="BW188" s="1102">
        <v>14582.421219985214</v>
      </c>
      <c r="BX188" s="1102">
        <v>18136.695346395838</v>
      </c>
      <c r="BY188" s="1102">
        <v>22630.623741604893</v>
      </c>
      <c r="BZ188" s="1102">
        <v>20538.487201482556</v>
      </c>
      <c r="CA188" s="1102">
        <v>14561.471928105275</v>
      </c>
      <c r="CB188" s="1102">
        <v>8245.2852357598204</v>
      </c>
      <c r="CC188" s="1102">
        <v>7929.2389618178449</v>
      </c>
      <c r="CD188" s="1102">
        <v>10728.31523193091</v>
      </c>
      <c r="CE188" s="1102">
        <v>15616.912553925209</v>
      </c>
      <c r="CF188" s="1102">
        <v>11577.233799742253</v>
      </c>
      <c r="CG188" s="1102">
        <v>9247.9252743464913</v>
      </c>
      <c r="CH188" s="1102">
        <v>12446.134061767511</v>
      </c>
      <c r="CI188" s="1102">
        <v>19364.95234673216</v>
      </c>
      <c r="CJ188" s="1102">
        <v>21441.853796409487</v>
      </c>
      <c r="CK188" s="1102">
        <v>21149.599250158841</v>
      </c>
      <c r="CL188" s="1102">
        <v>16387.150779465057</v>
      </c>
      <c r="CM188" s="1102">
        <v>20367.143976732466</v>
      </c>
      <c r="CN188" s="1102">
        <v>17555.322360168648</v>
      </c>
      <c r="CO188" s="1102">
        <v>19104.289180547697</v>
      </c>
      <c r="CP188" s="1102">
        <v>18301.837151358894</v>
      </c>
      <c r="CQ188" s="1106">
        <f t="shared" si="111"/>
        <v>20174.322085721091</v>
      </c>
      <c r="CR188" s="23" t="s">
        <v>541</v>
      </c>
      <c r="CS188"/>
      <c r="DQ188"/>
      <c r="DR188"/>
    </row>
    <row r="189" spans="1:122" s="23" customFormat="1" ht="13" outlineLevel="1">
      <c r="A189" s="790">
        <v>1995</v>
      </c>
      <c r="B189" s="1082">
        <v>20.399999999999999</v>
      </c>
      <c r="C189" s="1086">
        <f>ASA!C189*EXP(AK63)</f>
        <v>25.479105392999969</v>
      </c>
      <c r="D189" s="295">
        <f t="shared" si="118"/>
        <v>27.877234216666928</v>
      </c>
      <c r="E189" s="750">
        <f t="shared" si="119"/>
        <v>-2.3981288236669585</v>
      </c>
      <c r="F189" s="433">
        <f t="shared" si="120"/>
        <v>-8.9951657916153671E-2</v>
      </c>
      <c r="G189" s="63"/>
      <c r="H189" s="1077">
        <v>32.31</v>
      </c>
      <c r="I189" s="553"/>
      <c r="J189" s="260"/>
      <c r="K189" s="790">
        <v>1995</v>
      </c>
      <c r="L189" s="1064"/>
      <c r="M189" s="1073">
        <f>ASA!M189*EXP(AO60)</f>
        <v>1.1677900000000001</v>
      </c>
      <c r="N189" s="1067"/>
      <c r="O189" s="560">
        <f>$I147*SUMPRODUCT(L24:R24,L229:R229)*10^-6</f>
        <v>0.75091540988114958</v>
      </c>
      <c r="P189" s="751">
        <f>(M189)-(O189)</f>
        <v>0.41687459011885053</v>
      </c>
      <c r="Q189" s="751">
        <f>LN(M189)-LN(O189)</f>
        <v>0.44157534392544368</v>
      </c>
      <c r="R189" s="261"/>
      <c r="S189" s="1031"/>
      <c r="T189" s="1031"/>
      <c r="U189" s="207"/>
      <c r="V189" s="797">
        <v>1995</v>
      </c>
      <c r="W189" s="1121">
        <f>ASA!W189*EXP(AS48)</f>
        <v>14329.695874958072</v>
      </c>
      <c r="X189" s="1088">
        <v>24291</v>
      </c>
      <c r="Y189" s="258"/>
      <c r="Z189" s="28"/>
      <c r="AA189" s="790">
        <v>1995</v>
      </c>
      <c r="AB189" s="256">
        <f t="shared" si="121"/>
        <v>23862.020033773228</v>
      </c>
      <c r="AC189" s="698"/>
      <c r="AD189" s="971">
        <f>LN(W189)</f>
        <v>9.5700892976352545</v>
      </c>
      <c r="AE189" s="970">
        <f>LN(AB189)</f>
        <v>10.080043354003461</v>
      </c>
      <c r="AF189" s="971">
        <f>AE189+$E$283</f>
        <v>9.7992003047905669</v>
      </c>
      <c r="AG189" s="971">
        <f>AD189-AF189</f>
        <v>-0.22911100715531241</v>
      </c>
      <c r="AI189" s="1097">
        <v>1998</v>
      </c>
      <c r="AJ189" s="1099">
        <v>0</v>
      </c>
      <c r="AK189" s="1099">
        <v>2</v>
      </c>
      <c r="AL189" s="1099">
        <v>1</v>
      </c>
      <c r="AM189" s="1099">
        <v>0</v>
      </c>
      <c r="AN189" s="1099">
        <v>0</v>
      </c>
      <c r="AO189" s="1099">
        <v>0</v>
      </c>
      <c r="AP189" s="1099">
        <v>1</v>
      </c>
      <c r="AQ189" s="196"/>
      <c r="AS189" s="571"/>
      <c r="AT189" s="571"/>
      <c r="AU189" s="571"/>
      <c r="AV189" s="571"/>
      <c r="AW189" s="571"/>
      <c r="AX189" s="571"/>
      <c r="AY189" s="571"/>
      <c r="AZ189" s="571"/>
      <c r="BA189" s="571"/>
      <c r="BF189" s="1135">
        <v>181</v>
      </c>
      <c r="BG189" s="1102">
        <v>54399.554634913729</v>
      </c>
      <c r="BH189" s="1102">
        <v>61316.941307467634</v>
      </c>
      <c r="BI189" s="1102">
        <v>54428.297147502191</v>
      </c>
      <c r="BJ189" s="1102">
        <v>53313.917314410493</v>
      </c>
      <c r="BK189" s="1102">
        <v>70347.185861280203</v>
      </c>
      <c r="BL189" s="1102">
        <v>88047.191077968746</v>
      </c>
      <c r="BM189" s="1102">
        <v>69967.503330587453</v>
      </c>
      <c r="BN189" s="1102">
        <v>60523.653417401947</v>
      </c>
      <c r="BO189" s="1102">
        <v>102995.29567871892</v>
      </c>
      <c r="BP189" s="1102">
        <v>95842.815225588711</v>
      </c>
      <c r="BQ189" s="1102">
        <v>77433.832438772108</v>
      </c>
      <c r="BR189" s="1102">
        <v>54852.227361922793</v>
      </c>
      <c r="BS189" s="1102">
        <v>67121.566570676077</v>
      </c>
      <c r="BT189" s="1102">
        <v>21205.481091936716</v>
      </c>
      <c r="BU189" s="1102">
        <v>10424.866312035974</v>
      </c>
      <c r="BV189" s="1102">
        <v>12467.648641687376</v>
      </c>
      <c r="BW189" s="1102">
        <v>17877.342864317387</v>
      </c>
      <c r="BX189" s="1102">
        <v>21232.115642104302</v>
      </c>
      <c r="BY189" s="1102">
        <v>19379.360981461577</v>
      </c>
      <c r="BZ189" s="1102">
        <v>15812.859134540804</v>
      </c>
      <c r="CA189" s="1102">
        <v>10470.260909358452</v>
      </c>
      <c r="CB189" s="1102">
        <v>6276.0650585380008</v>
      </c>
      <c r="CC189" s="1102">
        <v>7733.9674842172217</v>
      </c>
      <c r="CD189" s="1102">
        <v>9594.0610746184993</v>
      </c>
      <c r="CE189" s="1102">
        <v>17800.921041743906</v>
      </c>
      <c r="CF189" s="1102">
        <v>14247.432354457575</v>
      </c>
      <c r="CG189" s="1102">
        <v>9503.9735859305019</v>
      </c>
      <c r="CH189" s="1102">
        <v>9212.5983181643969</v>
      </c>
      <c r="CI189" s="1102">
        <v>9988.9105464519744</v>
      </c>
      <c r="CJ189" s="1102">
        <v>13267.422957435625</v>
      </c>
      <c r="CK189" s="1102">
        <v>15341.715155463853</v>
      </c>
      <c r="CL189" s="1102">
        <v>13410.498863192906</v>
      </c>
      <c r="CM189" s="1102">
        <v>17994.079123436826</v>
      </c>
      <c r="CN189" s="1102">
        <v>16950.477012114785</v>
      </c>
      <c r="CO189" s="1102">
        <v>21309.054113463393</v>
      </c>
      <c r="CP189" s="1102">
        <v>17013.00654240479</v>
      </c>
      <c r="CQ189" s="1106">
        <f t="shared" si="111"/>
        <v>18753.629528796795</v>
      </c>
      <c r="CR189" s="23" t="s">
        <v>541</v>
      </c>
      <c r="CS189"/>
      <c r="DQ189"/>
      <c r="DR189"/>
    </row>
    <row r="190" spans="1:122" s="23" customFormat="1" ht="13" outlineLevel="1">
      <c r="A190" s="790">
        <v>1996</v>
      </c>
      <c r="B190" s="1082">
        <v>27.2</v>
      </c>
      <c r="C190" s="1086">
        <f>ASA!C190*EXP(AK64)</f>
        <v>38.513814497445885</v>
      </c>
      <c r="D190" s="295">
        <f t="shared" si="118"/>
        <v>49.524967054870991</v>
      </c>
      <c r="E190" s="750">
        <f t="shared" si="119"/>
        <v>-11.011152557425106</v>
      </c>
      <c r="F190" s="433">
        <f t="shared" si="120"/>
        <v>-0.25145993231281105</v>
      </c>
      <c r="G190" s="63"/>
      <c r="H190" s="1077">
        <v>39.1</v>
      </c>
      <c r="I190" s="553"/>
      <c r="J190" s="260"/>
      <c r="K190" s="790">
        <v>1996</v>
      </c>
      <c r="L190" s="1064"/>
      <c r="M190" s="1073">
        <f>ASA!M190*EXP(AO61)</f>
        <v>1.9232451100000001</v>
      </c>
      <c r="N190" s="1067"/>
      <c r="O190" s="560">
        <f>$I148*SUMPRODUCT(L25:R25,L230:R230)*10^-6</f>
        <v>1.8598554935164338</v>
      </c>
      <c r="P190" s="751">
        <f>(M190)-(O190)</f>
        <v>6.3389616483566336E-2</v>
      </c>
      <c r="Q190" s="751">
        <f>LN(M190)-LN(O190)</f>
        <v>3.3515127733380723E-2</v>
      </c>
      <c r="R190" s="261"/>
      <c r="S190" s="1031"/>
      <c r="T190" s="1031"/>
      <c r="U190" s="207"/>
      <c r="V190" s="797">
        <v>1996</v>
      </c>
      <c r="W190" s="1121">
        <f>ASA!W190*EXP(AS49)</f>
        <v>23680.824163545039</v>
      </c>
      <c r="X190" s="1088"/>
      <c r="Y190" s="258"/>
      <c r="Z190" s="28"/>
      <c r="AA190" s="790">
        <v>1996</v>
      </c>
      <c r="AB190" s="256">
        <f t="shared" si="121"/>
        <v>36914.705411718758</v>
      </c>
      <c r="AC190" s="698"/>
      <c r="AD190" s="971">
        <f t="shared" ref="AD190:AD198" si="125">LN(W190)</f>
        <v>10.07242089259605</v>
      </c>
      <c r="AE190" s="970">
        <f t="shared" si="122"/>
        <v>10.516365271283144</v>
      </c>
      <c r="AF190" s="971">
        <f t="shared" ref="AF190:AF208" si="126">AE190+$E$283</f>
        <v>10.23552222207025</v>
      </c>
      <c r="AG190" s="971">
        <f t="shared" ref="AG190:AG208" si="127">AD190-AF190</f>
        <v>-0.16310132947420009</v>
      </c>
      <c r="AI190" s="1097">
        <v>1999</v>
      </c>
      <c r="AJ190" s="1099">
        <v>0</v>
      </c>
      <c r="AK190" s="1099">
        <v>0</v>
      </c>
      <c r="AL190" s="1099">
        <v>0</v>
      </c>
      <c r="AM190" s="1099">
        <v>0</v>
      </c>
      <c r="AN190" s="1099">
        <v>0</v>
      </c>
      <c r="AO190" s="1099">
        <v>0</v>
      </c>
      <c r="AP190" s="1099">
        <v>0</v>
      </c>
      <c r="AQ190" s="572"/>
      <c r="AS190" s="571"/>
      <c r="AT190" s="571"/>
      <c r="AU190" s="571"/>
      <c r="AV190" s="571"/>
      <c r="AW190" s="571"/>
      <c r="AX190" s="571"/>
      <c r="AY190" s="571"/>
      <c r="AZ190" s="571"/>
      <c r="BA190" s="571"/>
      <c r="BF190" s="1135">
        <v>182</v>
      </c>
      <c r="BG190" s="1102">
        <v>46221.442784673869</v>
      </c>
      <c r="BH190" s="1102">
        <v>55085.2666403525</v>
      </c>
      <c r="BI190" s="1102">
        <v>53889.410227821645</v>
      </c>
      <c r="BJ190" s="1102">
        <v>63967.839357045566</v>
      </c>
      <c r="BK190" s="1102">
        <v>80037.787926648249</v>
      </c>
      <c r="BL190" s="1102">
        <v>111934.23346465762</v>
      </c>
      <c r="BM190" s="1102">
        <v>99592.935162997761</v>
      </c>
      <c r="BN190" s="1102">
        <v>98479.840335564833</v>
      </c>
      <c r="BO190" s="1102">
        <v>126449.44870649494</v>
      </c>
      <c r="BP190" s="1102">
        <v>125050.35030827648</v>
      </c>
      <c r="BQ190" s="1102">
        <v>97181.918451651494</v>
      </c>
      <c r="BR190" s="1102">
        <v>73381.988304399158</v>
      </c>
      <c r="BS190" s="1102">
        <v>91207.578642952722</v>
      </c>
      <c r="BT190" s="1102">
        <v>32936.512687464565</v>
      </c>
      <c r="BU190" s="1102">
        <v>13216.875581882487</v>
      </c>
      <c r="BV190" s="1102">
        <v>12177.843107719256</v>
      </c>
      <c r="BW190" s="1102">
        <v>23596.910132840076</v>
      </c>
      <c r="BX190" s="1102">
        <v>27657.005852165486</v>
      </c>
      <c r="BY190" s="1102">
        <v>21897.318905252741</v>
      </c>
      <c r="BZ190" s="1102">
        <v>18855.863242893873</v>
      </c>
      <c r="CA190" s="1102">
        <v>12344.80045713266</v>
      </c>
      <c r="CB190" s="1102">
        <v>9995.9803660668658</v>
      </c>
      <c r="CC190" s="1102">
        <v>9675.632415098371</v>
      </c>
      <c r="CD190" s="1102">
        <v>14442.734368103478</v>
      </c>
      <c r="CE190" s="1102">
        <v>23472.108101700942</v>
      </c>
      <c r="CF190" s="1102">
        <v>17184.471495451704</v>
      </c>
      <c r="CG190" s="1102">
        <v>11054.050649249259</v>
      </c>
      <c r="CH190" s="1102">
        <v>12940.338663123639</v>
      </c>
      <c r="CI190" s="1102">
        <v>18058.571936245651</v>
      </c>
      <c r="CJ190" s="1102">
        <v>24159.677270140171</v>
      </c>
      <c r="CK190" s="1102">
        <v>23645.950476898844</v>
      </c>
      <c r="CL190" s="1102">
        <v>19236.582029129466</v>
      </c>
      <c r="CM190" s="1102">
        <v>22428.365322231093</v>
      </c>
      <c r="CN190" s="1102">
        <v>18708.991624108294</v>
      </c>
      <c r="CO190" s="1102">
        <v>22109.18607430804</v>
      </c>
      <c r="CP190" s="1102">
        <v>19916.307118706693</v>
      </c>
      <c r="CQ190" s="1106">
        <f t="shared" si="111"/>
        <v>21953.970590383899</v>
      </c>
      <c r="CR190" s="23" t="s">
        <v>541</v>
      </c>
      <c r="CS190"/>
      <c r="DQ190"/>
      <c r="DR190"/>
    </row>
    <row r="191" spans="1:122" s="23" customFormat="1" ht="13" outlineLevel="1">
      <c r="A191" s="790">
        <v>1997</v>
      </c>
      <c r="B191" s="1082">
        <v>42.7</v>
      </c>
      <c r="C191" s="1086">
        <f>ASA!C191*EXP(AK65)</f>
        <v>60.707174419979339</v>
      </c>
      <c r="D191" s="295">
        <f t="shared" si="118"/>
        <v>44.620862015702478</v>
      </c>
      <c r="E191" s="750">
        <f t="shared" si="119"/>
        <v>16.08631240427686</v>
      </c>
      <c r="F191" s="433">
        <f t="shared" si="120"/>
        <v>0.30786037794797583</v>
      </c>
      <c r="G191" s="63"/>
      <c r="H191" s="1077">
        <v>56</v>
      </c>
      <c r="I191" s="553"/>
      <c r="J191" s="260"/>
      <c r="K191" s="790">
        <v>1997</v>
      </c>
      <c r="L191" s="1064"/>
      <c r="M191" s="1073">
        <f>ASA!M191*EXP(AO62)</f>
        <v>1.71628355</v>
      </c>
      <c r="N191" s="1067"/>
      <c r="O191" s="560">
        <f>$I149*SUMPRODUCT(L26:R26,L231:R231)*10^-6</f>
        <v>1.9768837127429537</v>
      </c>
      <c r="P191" s="751">
        <f>(M191)-(O191)</f>
        <v>-0.26060016274295372</v>
      </c>
      <c r="Q191" s="751">
        <f>LN(M191)-LN(O191)</f>
        <v>-0.14136049605624679</v>
      </c>
      <c r="R191" s="261"/>
      <c r="S191" s="28"/>
      <c r="T191" s="28"/>
      <c r="U191" s="207"/>
      <c r="V191" s="797">
        <v>1997</v>
      </c>
      <c r="W191" s="1121">
        <f>ASA!W191*EXP(AS50)</f>
        <v>41955.490576848999</v>
      </c>
      <c r="X191" s="1088"/>
      <c r="Y191" s="950">
        <v>18263.018832270413</v>
      </c>
      <c r="Z191" s="950">
        <f>Y191*1.102</f>
        <v>20125.846753161997</v>
      </c>
      <c r="AA191" s="790">
        <v>1997</v>
      </c>
      <c r="AB191" s="256">
        <f t="shared" si="121"/>
        <v>47143.036180193449</v>
      </c>
      <c r="AC191" s="698"/>
      <c r="AD191" s="971">
        <f t="shared" si="125"/>
        <v>10.644364587165112</v>
      </c>
      <c r="AE191" s="970">
        <f t="shared" si="122"/>
        <v>10.760941582141818</v>
      </c>
      <c r="AF191" s="971">
        <f t="shared" si="126"/>
        <v>10.480098532928924</v>
      </c>
      <c r="AG191" s="971">
        <f t="shared" si="127"/>
        <v>0.16426605423618845</v>
      </c>
      <c r="AI191" s="1097">
        <v>2000</v>
      </c>
      <c r="AJ191" s="1099">
        <v>0</v>
      </c>
      <c r="AK191" s="1099">
        <v>0</v>
      </c>
      <c r="AL191" s="1099">
        <v>0</v>
      </c>
      <c r="AM191" s="1099">
        <v>0</v>
      </c>
      <c r="AN191" s="1099">
        <v>0</v>
      </c>
      <c r="AO191" s="1099">
        <v>0</v>
      </c>
      <c r="AP191" s="1099">
        <v>0</v>
      </c>
      <c r="AQ191" s="46"/>
      <c r="BF191" s="1135">
        <v>183</v>
      </c>
      <c r="BG191" s="1102">
        <v>81000.567820211159</v>
      </c>
      <c r="BH191" s="1102">
        <v>77470.463579749587</v>
      </c>
      <c r="BI191" s="1102">
        <v>70515.11274584537</v>
      </c>
      <c r="BJ191" s="1102">
        <v>76030.779385893125</v>
      </c>
      <c r="BK191" s="1102">
        <v>99603.342445773975</v>
      </c>
      <c r="BL191" s="1102">
        <v>124850.07805976525</v>
      </c>
      <c r="BM191" s="1102">
        <v>93145.496203070987</v>
      </c>
      <c r="BN191" s="1102">
        <v>89494.789535762291</v>
      </c>
      <c r="BO191" s="1102">
        <v>116870.0180432499</v>
      </c>
      <c r="BP191" s="1102">
        <v>106318.35400318202</v>
      </c>
      <c r="BQ191" s="1102">
        <v>78495.621032520721</v>
      </c>
      <c r="BR191" s="1102">
        <v>60413.101527956722</v>
      </c>
      <c r="BS191" s="1102">
        <v>71348.214667578126</v>
      </c>
      <c r="BT191" s="1102">
        <v>32178.213679389861</v>
      </c>
      <c r="BU191" s="1102">
        <v>17579.662630897314</v>
      </c>
      <c r="BV191" s="1102">
        <v>13573.157783828507</v>
      </c>
      <c r="BW191" s="1102">
        <v>21638.517411676239</v>
      </c>
      <c r="BX191" s="1102">
        <v>33520.799730303908</v>
      </c>
      <c r="BY191" s="1102">
        <v>35048.50303517712</v>
      </c>
      <c r="BZ191" s="1102">
        <v>27906.728791981903</v>
      </c>
      <c r="CA191" s="1102">
        <v>13599.815034025771</v>
      </c>
      <c r="CB191" s="1102">
        <v>7338.9345157010575</v>
      </c>
      <c r="CC191" s="1102">
        <v>11881.356339238922</v>
      </c>
      <c r="CD191" s="1102">
        <v>18758.762788958913</v>
      </c>
      <c r="CE191" s="1102">
        <v>28285.861528861755</v>
      </c>
      <c r="CF191" s="1102">
        <v>18377.587969398155</v>
      </c>
      <c r="CG191" s="1102">
        <v>14191.926833333859</v>
      </c>
      <c r="CH191" s="1102">
        <v>18873.488844248383</v>
      </c>
      <c r="CI191" s="1102">
        <v>22260.029560804622</v>
      </c>
      <c r="CJ191" s="1102">
        <v>23401.194561407814</v>
      </c>
      <c r="CK191" s="1102">
        <v>22596.112873220023</v>
      </c>
      <c r="CL191" s="1102">
        <v>18749.196467722486</v>
      </c>
      <c r="CM191" s="1102">
        <v>26538.084123344917</v>
      </c>
      <c r="CN191" s="1102">
        <v>27523.153335994844</v>
      </c>
      <c r="CO191" s="1102">
        <v>31357.851417520451</v>
      </c>
      <c r="CP191" s="1102">
        <v>29385.08998763431</v>
      </c>
      <c r="CQ191" s="1106">
        <f t="shared" si="111"/>
        <v>32391.51703873706</v>
      </c>
      <c r="CR191" s="23" t="s">
        <v>541</v>
      </c>
      <c r="CS191"/>
      <c r="DQ191"/>
      <c r="DR191"/>
    </row>
    <row r="192" spans="1:122" s="23" customFormat="1" ht="14" outlineLevel="1" thickBot="1">
      <c r="A192" s="790">
        <v>1998</v>
      </c>
      <c r="B192" s="1082">
        <v>38.700000000000003</v>
      </c>
      <c r="C192" s="1086">
        <f>ASA!C192*EXP(AK66)</f>
        <v>71.742704048033602</v>
      </c>
      <c r="D192" s="295">
        <f t="shared" si="118"/>
        <v>38.886414588274732</v>
      </c>
      <c r="E192" s="750">
        <f t="shared" si="119"/>
        <v>32.856289459758869</v>
      </c>
      <c r="F192" s="433">
        <f t="shared" si="120"/>
        <v>0.61244121347753655</v>
      </c>
      <c r="G192" s="63"/>
      <c r="H192" s="1077">
        <v>48.5</v>
      </c>
      <c r="I192" s="553"/>
      <c r="J192" s="207"/>
      <c r="K192" s="790">
        <v>1998</v>
      </c>
      <c r="L192" s="1066"/>
      <c r="M192" s="1075"/>
      <c r="N192" s="1069"/>
      <c r="O192" s="560" t="e">
        <v>#N/A</v>
      </c>
      <c r="P192" s="566"/>
      <c r="Q192" s="1028"/>
      <c r="R192" s="262"/>
      <c r="S192" s="28"/>
      <c r="T192" s="28"/>
      <c r="U192" s="207"/>
      <c r="V192" s="797">
        <v>1998</v>
      </c>
      <c r="W192" s="1121">
        <f>ASA!W192*EXP(AS51)</f>
        <v>18451.127115955547</v>
      </c>
      <c r="X192" s="247"/>
      <c r="Y192" s="950">
        <v>14658.391287488623</v>
      </c>
      <c r="Z192" s="950">
        <f t="shared" ref="Z192:Z208" si="128">Y192*1.102</f>
        <v>16153.547198812463</v>
      </c>
      <c r="AA192" s="790">
        <v>1998</v>
      </c>
      <c r="AB192" s="256">
        <f t="shared" si="121"/>
        <v>32741.430472099753</v>
      </c>
      <c r="AC192" s="698"/>
      <c r="AD192" s="971">
        <f>LN(W192)</f>
        <v>9.82288073789843</v>
      </c>
      <c r="AE192" s="970">
        <f>LN(AB192)</f>
        <v>10.396396541849093</v>
      </c>
      <c r="AF192" s="971">
        <f>AE192+$E$283</f>
        <v>10.115553492636199</v>
      </c>
      <c r="AG192" s="971">
        <f t="shared" si="127"/>
        <v>-0.29267275473776877</v>
      </c>
      <c r="AI192" s="1097">
        <v>2001</v>
      </c>
      <c r="AJ192" s="1099">
        <v>0</v>
      </c>
      <c r="AK192" s="1099">
        <v>0</v>
      </c>
      <c r="AL192" s="1099">
        <v>0</v>
      </c>
      <c r="AM192" s="1099">
        <v>0</v>
      </c>
      <c r="AN192" s="1099">
        <v>0</v>
      </c>
      <c r="AO192" s="1099">
        <v>0</v>
      </c>
      <c r="AP192" s="1099">
        <v>0</v>
      </c>
      <c r="AQ192" s="46"/>
      <c r="BF192" s="1135">
        <v>184</v>
      </c>
      <c r="BG192" s="1102">
        <v>84631.505440555353</v>
      </c>
      <c r="BH192" s="1102">
        <v>89471.155738070447</v>
      </c>
      <c r="BI192" s="1102">
        <v>82221.003250218841</v>
      </c>
      <c r="BJ192" s="1102">
        <v>84150.32872149063</v>
      </c>
      <c r="BK192" s="1102">
        <v>96406.21055161301</v>
      </c>
      <c r="BL192" s="1102">
        <v>116244.6230745897</v>
      </c>
      <c r="BM192" s="1102">
        <v>98828.399666815181</v>
      </c>
      <c r="BN192" s="1102">
        <v>114844.02360163879</v>
      </c>
      <c r="BO192" s="1102">
        <v>160766.48495154458</v>
      </c>
      <c r="BP192" s="1102">
        <v>148319.11748906673</v>
      </c>
      <c r="BQ192" s="1102">
        <v>117223.38006670696</v>
      </c>
      <c r="BR192" s="1102">
        <v>98398.017461862313</v>
      </c>
      <c r="BS192" s="1102">
        <v>124346.67804841083</v>
      </c>
      <c r="BT192" s="1102">
        <v>38116.461734595694</v>
      </c>
      <c r="BU192" s="1102">
        <v>13761.227927560991</v>
      </c>
      <c r="BV192" s="1102">
        <v>13755.664605953974</v>
      </c>
      <c r="BW192" s="1102">
        <v>24023.451495235899</v>
      </c>
      <c r="BX192" s="1102">
        <v>26262.08085546003</v>
      </c>
      <c r="BY192" s="1102">
        <v>23835.954425570078</v>
      </c>
      <c r="BZ192" s="1102">
        <v>19245.045283101037</v>
      </c>
      <c r="CA192" s="1102">
        <v>16648.593368281941</v>
      </c>
      <c r="CB192" s="1102">
        <v>10755.157738778527</v>
      </c>
      <c r="CC192" s="1102">
        <v>12807.947234611551</v>
      </c>
      <c r="CD192" s="1102">
        <v>16296.318511286925</v>
      </c>
      <c r="CE192" s="1102">
        <v>23649.034591791966</v>
      </c>
      <c r="CF192" s="1102">
        <v>16145.855959010209</v>
      </c>
      <c r="CG192" s="1102">
        <v>13012.05595231868</v>
      </c>
      <c r="CH192" s="1102">
        <v>14786.852364074157</v>
      </c>
      <c r="CI192" s="1102">
        <v>21846.605282400258</v>
      </c>
      <c r="CJ192" s="1102">
        <v>24306.893358585192</v>
      </c>
      <c r="CK192" s="1102">
        <v>25545.738353042965</v>
      </c>
      <c r="CL192" s="1102">
        <v>24125.409151960856</v>
      </c>
      <c r="CM192" s="1102">
        <v>26662.620562903816</v>
      </c>
      <c r="CN192" s="1102">
        <v>25287.121776006192</v>
      </c>
      <c r="CO192" s="1102">
        <v>26827.276522058197</v>
      </c>
      <c r="CP192" s="1102">
        <v>26541.012948950622</v>
      </c>
      <c r="CQ192" s="1106">
        <f t="shared" si="111"/>
        <v>29256.458752484719</v>
      </c>
      <c r="CR192" s="23" t="s">
        <v>541</v>
      </c>
      <c r="CS192"/>
      <c r="DQ192"/>
      <c r="DR192"/>
    </row>
    <row r="193" spans="1:122" s="23" customFormat="1" ht="13" outlineLevel="1">
      <c r="A193" s="790">
        <v>1999</v>
      </c>
      <c r="B193" s="1082">
        <v>25.4</v>
      </c>
      <c r="C193" s="1086">
        <f>ASA!C193*EXP(AK67)</f>
        <v>44.921145359625847</v>
      </c>
      <c r="D193" s="295">
        <f t="shared" si="118"/>
        <v>40.079987954422201</v>
      </c>
      <c r="E193" s="750">
        <f t="shared" si="119"/>
        <v>4.8411574052036457</v>
      </c>
      <c r="F193" s="433">
        <f t="shared" si="120"/>
        <v>0.11403147107247458</v>
      </c>
      <c r="G193" s="63"/>
      <c r="H193" s="1077">
        <v>37.700000000000003</v>
      </c>
      <c r="I193" s="553"/>
      <c r="J193" s="207"/>
      <c r="K193" s="790">
        <v>1999</v>
      </c>
      <c r="L193" s="564"/>
      <c r="M193" s="564"/>
      <c r="N193" s="564"/>
      <c r="O193" s="560" t="e">
        <v>#N/A</v>
      </c>
      <c r="P193" s="566"/>
      <c r="Q193" s="1028"/>
      <c r="R193" s="262"/>
      <c r="S193" s="28"/>
      <c r="T193" s="28"/>
      <c r="U193" s="207"/>
      <c r="V193" s="797">
        <v>1999</v>
      </c>
      <c r="W193" s="1121">
        <f>ASA!W193*EXP(AS52)</f>
        <v>16134.594419309225</v>
      </c>
      <c r="X193" s="247"/>
      <c r="Y193" s="950">
        <v>19365</v>
      </c>
      <c r="Z193" s="950">
        <f t="shared" si="128"/>
        <v>21340.230000000003</v>
      </c>
      <c r="AA193" s="790">
        <v>1999</v>
      </c>
      <c r="AB193" s="256">
        <f t="shared" si="121"/>
        <v>21148.847315878993</v>
      </c>
      <c r="AC193" s="698"/>
      <c r="AD193" s="971">
        <f t="shared" si="125"/>
        <v>9.6887209674678818</v>
      </c>
      <c r="AE193" s="970">
        <f t="shared" si="122"/>
        <v>9.9593406825579684</v>
      </c>
      <c r="AF193" s="971">
        <f t="shared" si="126"/>
        <v>9.6784976333450743</v>
      </c>
      <c r="AG193" s="971">
        <f>AD193-AF193</f>
        <v>1.0223334122807515E-2</v>
      </c>
      <c r="AI193" s="1097">
        <v>2002</v>
      </c>
      <c r="AJ193" s="1099">
        <v>0</v>
      </c>
      <c r="AK193" s="1099">
        <v>0</v>
      </c>
      <c r="AL193" s="1099">
        <v>0</v>
      </c>
      <c r="AM193" s="1099">
        <v>0</v>
      </c>
      <c r="AN193" s="1099">
        <v>0</v>
      </c>
      <c r="AO193" s="1099">
        <v>0</v>
      </c>
      <c r="AP193" s="1099">
        <v>0</v>
      </c>
      <c r="AQ193" s="46"/>
      <c r="BF193" s="1135">
        <v>185</v>
      </c>
      <c r="BG193" s="1102">
        <v>59496.17908505191</v>
      </c>
      <c r="BH193" s="1102">
        <v>67009.13861769691</v>
      </c>
      <c r="BI193" s="1102">
        <v>63380.614476701703</v>
      </c>
      <c r="BJ193" s="1102">
        <v>67933.168661374439</v>
      </c>
      <c r="BK193" s="1102">
        <v>83195.909325364657</v>
      </c>
      <c r="BL193" s="1102">
        <v>113082.9443703718</v>
      </c>
      <c r="BM193" s="1102">
        <v>108122.49238734593</v>
      </c>
      <c r="BN193" s="1102">
        <v>114149.48032631524</v>
      </c>
      <c r="BO193" s="1102">
        <v>146183.01860922019</v>
      </c>
      <c r="BP193" s="1102">
        <v>141845.85368966576</v>
      </c>
      <c r="BQ193" s="1102">
        <v>112765.28304367274</v>
      </c>
      <c r="BR193" s="1102">
        <v>91029.711068284843</v>
      </c>
      <c r="BS193" s="1102">
        <v>96838.827499759485</v>
      </c>
      <c r="BT193" s="1102">
        <v>52160.626774212353</v>
      </c>
      <c r="BU193" s="1102">
        <v>25068.770548512395</v>
      </c>
      <c r="BV193" s="1102">
        <v>17870.179877386254</v>
      </c>
      <c r="BW193" s="1102">
        <v>19561.927161379976</v>
      </c>
      <c r="BX193" s="1102">
        <v>36905.601039043766</v>
      </c>
      <c r="BY193" s="1102">
        <v>31390.032953130794</v>
      </c>
      <c r="BZ193" s="1102">
        <v>26701.528417619513</v>
      </c>
      <c r="CA193" s="1102">
        <v>17476.272294729177</v>
      </c>
      <c r="CB193" s="1102">
        <v>10445.734813743016</v>
      </c>
      <c r="CC193" s="1102">
        <v>13781.012034328391</v>
      </c>
      <c r="CD193" s="1102">
        <v>15144.504674564976</v>
      </c>
      <c r="CE193" s="1102">
        <v>24741.587967065941</v>
      </c>
      <c r="CF193" s="1102">
        <v>18652.827201126518</v>
      </c>
      <c r="CG193" s="1102">
        <v>14317.877406520698</v>
      </c>
      <c r="CH193" s="1102">
        <v>17070.693389133943</v>
      </c>
      <c r="CI193" s="1102">
        <v>23260.265544782476</v>
      </c>
      <c r="CJ193" s="1102">
        <v>30818.786022475761</v>
      </c>
      <c r="CK193" s="1102">
        <v>31478.749104345243</v>
      </c>
      <c r="CL193" s="1102">
        <v>25800.550673203175</v>
      </c>
      <c r="CM193" s="1102">
        <v>29830.258529990006</v>
      </c>
      <c r="CN193" s="1102">
        <v>26603.75529854788</v>
      </c>
      <c r="CO193" s="1102">
        <v>30191.20736565414</v>
      </c>
      <c r="CP193" s="1102">
        <v>26585.348856767891</v>
      </c>
      <c r="CQ193" s="1106">
        <f t="shared" si="111"/>
        <v>29305.330725110813</v>
      </c>
      <c r="CR193" s="23" t="s">
        <v>541</v>
      </c>
      <c r="CS193"/>
      <c r="DQ193"/>
      <c r="DR193"/>
    </row>
    <row r="194" spans="1:122" s="23" customFormat="1" ht="13">
      <c r="A194" s="790">
        <v>2000</v>
      </c>
      <c r="B194" s="1083">
        <v>19.5</v>
      </c>
      <c r="C194" s="1086">
        <f>ASA!C194*EXP(AK68)</f>
        <v>36.410503239799482</v>
      </c>
      <c r="D194" s="295">
        <f t="shared" si="118"/>
        <v>25.199544225012946</v>
      </c>
      <c r="E194" s="750">
        <f t="shared" si="119"/>
        <v>11.210959014786535</v>
      </c>
      <c r="F194" s="751">
        <f t="shared" si="120"/>
        <v>0.36803137551912668</v>
      </c>
      <c r="G194" s="63"/>
      <c r="H194" s="1077">
        <v>24.6</v>
      </c>
      <c r="I194" s="412"/>
      <c r="J194" s="207"/>
      <c r="K194" s="790">
        <v>2000</v>
      </c>
      <c r="L194" s="564"/>
      <c r="M194" s="564"/>
      <c r="N194" s="564"/>
      <c r="O194" s="560" t="e">
        <v>#N/A</v>
      </c>
      <c r="P194" s="566"/>
      <c r="Q194" s="1028"/>
      <c r="R194" s="262"/>
      <c r="S194" s="28"/>
      <c r="T194" s="28"/>
      <c r="U194" s="207"/>
      <c r="V194" s="797">
        <v>2000</v>
      </c>
      <c r="W194" s="1121">
        <f>ASA!W194*EXP(AS53)</f>
        <v>8167.9879114719752</v>
      </c>
      <c r="X194" s="247"/>
      <c r="Y194" s="950">
        <v>5877.7101431790725</v>
      </c>
      <c r="Z194" s="950">
        <f t="shared" si="128"/>
        <v>6477.2365777833384</v>
      </c>
      <c r="AA194" s="790">
        <v>2000</v>
      </c>
      <c r="AB194" s="256">
        <f t="shared" si="121"/>
        <v>13629.154054946895</v>
      </c>
      <c r="AC194" s="723"/>
      <c r="AD194" s="971">
        <f t="shared" si="125"/>
        <v>9.0079778798571155</v>
      </c>
      <c r="AE194" s="970">
        <f t="shared" si="122"/>
        <v>9.5199664578302734</v>
      </c>
      <c r="AF194" s="971">
        <f t="shared" si="126"/>
        <v>9.2391234086173792</v>
      </c>
      <c r="AG194" s="971">
        <f t="shared" si="127"/>
        <v>-0.23114552876026373</v>
      </c>
      <c r="AI194" s="1097">
        <v>2003</v>
      </c>
      <c r="AJ194" s="1099">
        <v>0</v>
      </c>
      <c r="AK194" s="1099">
        <v>0</v>
      </c>
      <c r="AL194" s="1099">
        <v>0</v>
      </c>
      <c r="AM194" s="1099">
        <v>0</v>
      </c>
      <c r="AN194" s="1099">
        <v>0</v>
      </c>
      <c r="AO194" s="1099">
        <v>0</v>
      </c>
      <c r="AP194" s="1099">
        <v>0</v>
      </c>
      <c r="AQ194" s="46"/>
      <c r="BF194" s="1135">
        <v>186</v>
      </c>
      <c r="BG194" s="1102">
        <v>48332.772864437073</v>
      </c>
      <c r="BH194" s="1102">
        <v>42240.548176020093</v>
      </c>
      <c r="BI194" s="1102">
        <v>38098.882700915499</v>
      </c>
      <c r="BJ194" s="1102">
        <v>52494.268626217796</v>
      </c>
      <c r="BK194" s="1102">
        <v>69456.902253160399</v>
      </c>
      <c r="BL194" s="1102">
        <v>84813.781448602735</v>
      </c>
      <c r="BM194" s="1102">
        <v>64966.4727432457</v>
      </c>
      <c r="BN194" s="1102">
        <v>71331.292631408112</v>
      </c>
      <c r="BO194" s="1102">
        <v>91935.691204117174</v>
      </c>
      <c r="BP194" s="1102">
        <v>83891.275581901849</v>
      </c>
      <c r="BQ194" s="1102">
        <v>61104.914887454877</v>
      </c>
      <c r="BR194" s="1102">
        <v>45599.867887866523</v>
      </c>
      <c r="BS194" s="1102">
        <v>47211.819224227533</v>
      </c>
      <c r="BT194" s="1102">
        <v>26938.160018361574</v>
      </c>
      <c r="BU194" s="1102">
        <v>16355.093077729187</v>
      </c>
      <c r="BV194" s="1102">
        <v>17134.675077741624</v>
      </c>
      <c r="BW194" s="1102">
        <v>15801.368028405581</v>
      </c>
      <c r="BX194" s="1102">
        <v>16743.570767638488</v>
      </c>
      <c r="BY194" s="1102">
        <v>16878.839376859625</v>
      </c>
      <c r="BZ194" s="1102">
        <v>16657.656353177896</v>
      </c>
      <c r="CA194" s="1102">
        <v>11013.927465593661</v>
      </c>
      <c r="CB194" s="1102">
        <v>6467.9143175163381</v>
      </c>
      <c r="CC194" s="1102">
        <v>7604.1163011132749</v>
      </c>
      <c r="CD194" s="1102">
        <v>10599.809491567028</v>
      </c>
      <c r="CE194" s="1102">
        <v>17131.561464878632</v>
      </c>
      <c r="CF194" s="1102">
        <v>12448.788599777996</v>
      </c>
      <c r="CG194" s="1102">
        <v>9630.0807461005061</v>
      </c>
      <c r="CH194" s="1102">
        <v>11613.439826925498</v>
      </c>
      <c r="CI194" s="1102">
        <v>18483.045076394406</v>
      </c>
      <c r="CJ194" s="1102">
        <v>20853.214274566773</v>
      </c>
      <c r="CK194" s="1102">
        <v>18654.650509321924</v>
      </c>
      <c r="CL194" s="1102">
        <v>13865.907646648709</v>
      </c>
      <c r="CM194" s="1102">
        <v>14884.694254648901</v>
      </c>
      <c r="CN194" s="1102">
        <v>16023.765482043766</v>
      </c>
      <c r="CO194" s="1102">
        <v>17859.171349258162</v>
      </c>
      <c r="CP194" s="1102">
        <v>16246.79903403495</v>
      </c>
      <c r="CQ194" s="1106">
        <f t="shared" si="111"/>
        <v>17909.030326513799</v>
      </c>
      <c r="CR194" s="23" t="s">
        <v>541</v>
      </c>
      <c r="CS194"/>
      <c r="DQ194"/>
      <c r="DR194"/>
    </row>
    <row r="195" spans="1:122" s="23" customFormat="1" ht="13">
      <c r="A195" s="790">
        <v>2001</v>
      </c>
      <c r="B195" s="1083">
        <v>16</v>
      </c>
      <c r="C195" s="1086">
        <f>ASA!C195*EXP(AK69)</f>
        <v>13.604640653217723</v>
      </c>
      <c r="D195" s="295">
        <f t="shared" si="118"/>
        <v>17.877066397741579</v>
      </c>
      <c r="E195" s="750">
        <f t="shared" si="119"/>
        <v>-4.272425744523856</v>
      </c>
      <c r="F195" s="751">
        <f t="shared" si="120"/>
        <v>-0.27310772552998541</v>
      </c>
      <c r="G195" s="63"/>
      <c r="H195" s="1077">
        <v>16.8</v>
      </c>
      <c r="I195" s="412"/>
      <c r="J195" s="207"/>
      <c r="K195" s="790">
        <v>2001</v>
      </c>
      <c r="L195" s="564"/>
      <c r="M195" s="564"/>
      <c r="N195" s="564"/>
      <c r="O195" s="560" t="e">
        <v>#N/A</v>
      </c>
      <c r="P195" s="567"/>
      <c r="Q195" s="567"/>
      <c r="R195" s="262"/>
      <c r="S195" s="28"/>
      <c r="T195" s="28"/>
      <c r="U195" s="207"/>
      <c r="V195" s="797">
        <v>2001</v>
      </c>
      <c r="W195" s="1121">
        <f>ASA!W195*EXP(AS54)</f>
        <v>6695.6778162015871</v>
      </c>
      <c r="X195" s="1089"/>
      <c r="Y195" s="950">
        <v>5673.9825745202033</v>
      </c>
      <c r="Z195" s="950">
        <f t="shared" si="128"/>
        <v>6252.7287971212645</v>
      </c>
      <c r="AA195" s="790">
        <v>2001</v>
      </c>
      <c r="AB195" s="256">
        <f t="shared" si="121"/>
        <v>8634.7094555730491</v>
      </c>
      <c r="AC195" s="698"/>
      <c r="AD195" s="971">
        <f t="shared" si="125"/>
        <v>8.8092174951517279</v>
      </c>
      <c r="AE195" s="970">
        <f t="shared" si="122"/>
        <v>9.0635453427156865</v>
      </c>
      <c r="AF195" s="971">
        <f t="shared" si="126"/>
        <v>8.7827022935027923</v>
      </c>
      <c r="AG195" s="971">
        <f t="shared" si="127"/>
        <v>2.6515201648935616E-2</v>
      </c>
      <c r="AI195" s="1097">
        <v>2004</v>
      </c>
      <c r="AJ195" s="1099">
        <v>0</v>
      </c>
      <c r="AK195" s="1099">
        <v>0</v>
      </c>
      <c r="AL195" s="1099">
        <v>0</v>
      </c>
      <c r="AM195" s="1099">
        <v>0</v>
      </c>
      <c r="AN195" s="1099">
        <v>0</v>
      </c>
      <c r="AO195" s="1099">
        <v>0</v>
      </c>
      <c r="AP195" s="1099">
        <v>0</v>
      </c>
      <c r="AQ195" s="46"/>
      <c r="BF195" s="1135">
        <v>187</v>
      </c>
      <c r="BG195" s="1102">
        <v>85140.731055181503</v>
      </c>
      <c r="BH195" s="1102">
        <v>90873.265258926942</v>
      </c>
      <c r="BI195" s="1102">
        <v>86918.832791475055</v>
      </c>
      <c r="BJ195" s="1102">
        <v>103649.04142683193</v>
      </c>
      <c r="BK195" s="1102">
        <v>110705.13029438321</v>
      </c>
      <c r="BL195" s="1102">
        <v>123086.50265505076</v>
      </c>
      <c r="BM195" s="1102">
        <v>93397.438224787242</v>
      </c>
      <c r="BN195" s="1102">
        <v>97497.602977009825</v>
      </c>
      <c r="BO195" s="1102">
        <v>105753.18555598594</v>
      </c>
      <c r="BP195" s="1102">
        <v>111447.51066483716</v>
      </c>
      <c r="BQ195" s="1102">
        <v>90841.555608846436</v>
      </c>
      <c r="BR195" s="1102">
        <v>84950.201958445658</v>
      </c>
      <c r="BS195" s="1102">
        <v>82101.699875301856</v>
      </c>
      <c r="BT195" s="1102">
        <v>31334.651119027018</v>
      </c>
      <c r="BU195" s="1102">
        <v>13510.114041235705</v>
      </c>
      <c r="BV195" s="1102">
        <v>13121.857502787503</v>
      </c>
      <c r="BW195" s="1102">
        <v>21784.875636444063</v>
      </c>
      <c r="BX195" s="1102">
        <v>34459.660866704675</v>
      </c>
      <c r="BY195" s="1102">
        <v>29295.535941549137</v>
      </c>
      <c r="BZ195" s="1102">
        <v>21823.901569714948</v>
      </c>
      <c r="CA195" s="1102">
        <v>18045.914958749028</v>
      </c>
      <c r="CB195" s="1102">
        <v>10730.151307319131</v>
      </c>
      <c r="CC195" s="1102">
        <v>14524.848031593647</v>
      </c>
      <c r="CD195" s="1102">
        <v>17614.383217878792</v>
      </c>
      <c r="CE195" s="1102">
        <v>26538.284894637505</v>
      </c>
      <c r="CF195" s="1102">
        <v>19588.233191758911</v>
      </c>
      <c r="CG195" s="1102">
        <v>17256.148698358695</v>
      </c>
      <c r="CH195" s="1102">
        <v>20400.927493211639</v>
      </c>
      <c r="CI195" s="1102">
        <v>25959.081012026505</v>
      </c>
      <c r="CJ195" s="1102">
        <v>26707.347846703738</v>
      </c>
      <c r="CK195" s="1102">
        <v>24036.808849369245</v>
      </c>
      <c r="CL195" s="1102">
        <v>19506.325198772865</v>
      </c>
      <c r="CM195" s="1102">
        <v>25760.200381463812</v>
      </c>
      <c r="CN195" s="1102">
        <v>26949.829295436473</v>
      </c>
      <c r="CO195" s="1102">
        <v>34269.418788855342</v>
      </c>
      <c r="CP195" s="1102">
        <v>29236.419636143437</v>
      </c>
      <c r="CQ195" s="1106">
        <f t="shared" si="111"/>
        <v>32227.636028826993</v>
      </c>
      <c r="CR195" s="23" t="s">
        <v>541</v>
      </c>
      <c r="CS195"/>
      <c r="DQ195"/>
      <c r="DR195"/>
    </row>
    <row r="196" spans="1:122" s="23" customFormat="1" ht="13">
      <c r="A196" s="790">
        <v>2002</v>
      </c>
      <c r="B196" s="1083">
        <v>21.5</v>
      </c>
      <c r="C196" s="1086">
        <f>ASA!C196*EXP(AK70)</f>
        <v>27.160011219989055</v>
      </c>
      <c r="D196" s="295">
        <f t="shared" si="118"/>
        <v>17.366117443186226</v>
      </c>
      <c r="E196" s="750">
        <f t="shared" si="119"/>
        <v>9.7938937768028289</v>
      </c>
      <c r="F196" s="751">
        <f t="shared" si="120"/>
        <v>0.44722468135881677</v>
      </c>
      <c r="G196" s="63"/>
      <c r="H196" s="1077">
        <v>23</v>
      </c>
      <c r="I196" s="412"/>
      <c r="J196" s="207"/>
      <c r="K196" s="790">
        <v>2002</v>
      </c>
      <c r="L196" s="564"/>
      <c r="M196" s="564"/>
      <c r="N196" s="564"/>
      <c r="O196" s="560" t="e">
        <v>#N/A</v>
      </c>
      <c r="P196" s="567"/>
      <c r="Q196" s="568"/>
      <c r="R196" s="262"/>
      <c r="S196" s="28"/>
      <c r="T196" s="28"/>
      <c r="U196" s="207"/>
      <c r="V196" s="797">
        <v>2002</v>
      </c>
      <c r="W196" s="1121">
        <f>ASA!W196*EXP(AS55)</f>
        <v>15393.017257362348</v>
      </c>
      <c r="X196" s="1089"/>
      <c r="Y196" s="950">
        <v>5302.0143307800299</v>
      </c>
      <c r="Z196" s="950">
        <f t="shared" si="128"/>
        <v>5842.8197925195936</v>
      </c>
      <c r="AA196" s="790">
        <v>2002</v>
      </c>
      <c r="AB196" s="256">
        <f t="shared" si="121"/>
        <v>21825.620764827807</v>
      </c>
      <c r="AC196" s="698"/>
      <c r="AD196" s="971">
        <f t="shared" si="125"/>
        <v>9.6416692607269887</v>
      </c>
      <c r="AE196" s="970">
        <f t="shared" si="122"/>
        <v>9.9908398231362021</v>
      </c>
      <c r="AF196" s="971">
        <f t="shared" si="126"/>
        <v>9.709996773923308</v>
      </c>
      <c r="AG196" s="971">
        <f t="shared" si="127"/>
        <v>-6.8327513196319245E-2</v>
      </c>
      <c r="AI196" s="1097">
        <v>2005</v>
      </c>
      <c r="AJ196" s="1099">
        <v>0</v>
      </c>
      <c r="AK196" s="1099">
        <v>0</v>
      </c>
      <c r="AL196" s="1099">
        <v>0</v>
      </c>
      <c r="AM196" s="1099">
        <v>0</v>
      </c>
      <c r="AN196" s="1099">
        <v>0</v>
      </c>
      <c r="AO196" s="1099">
        <v>0</v>
      </c>
      <c r="AP196" s="1099">
        <v>0</v>
      </c>
      <c r="AQ196" s="46"/>
      <c r="BF196" s="1135">
        <v>188</v>
      </c>
      <c r="BG196" s="1102">
        <v>43934.43277189137</v>
      </c>
      <c r="BH196" s="1102">
        <v>46673.801957833675</v>
      </c>
      <c r="BI196" s="1102">
        <v>42463.123317665282</v>
      </c>
      <c r="BJ196" s="1102">
        <v>49972.250426284932</v>
      </c>
      <c r="BK196" s="1102">
        <v>65982.706722892675</v>
      </c>
      <c r="BL196" s="1102">
        <v>89108.529247948944</v>
      </c>
      <c r="BM196" s="1102">
        <v>78081.181004878803</v>
      </c>
      <c r="BN196" s="1102">
        <v>74582.049717811547</v>
      </c>
      <c r="BO196" s="1102">
        <v>95566.367986209923</v>
      </c>
      <c r="BP196" s="1102">
        <v>95061.435450629942</v>
      </c>
      <c r="BQ196" s="1102">
        <v>71552.751164977642</v>
      </c>
      <c r="BR196" s="1102">
        <v>56054.952838393729</v>
      </c>
      <c r="BS196" s="1102">
        <v>66898.235218986709</v>
      </c>
      <c r="BT196" s="1102">
        <v>30542.922403871093</v>
      </c>
      <c r="BU196" s="1102">
        <v>12518.812859517207</v>
      </c>
      <c r="BV196" s="1102">
        <v>10980.893589957273</v>
      </c>
      <c r="BW196" s="1102">
        <v>17128.297005066761</v>
      </c>
      <c r="BX196" s="1102">
        <v>23872.347773961272</v>
      </c>
      <c r="BY196" s="1102">
        <v>21804.064988879381</v>
      </c>
      <c r="BZ196" s="1102">
        <v>21143.577074361496</v>
      </c>
      <c r="CA196" s="1102">
        <v>10416.09729280214</v>
      </c>
      <c r="CB196" s="1102">
        <v>5817.1334311779137</v>
      </c>
      <c r="CC196" s="1102">
        <v>8456.7296924553211</v>
      </c>
      <c r="CD196" s="1102">
        <v>15266.091108366296</v>
      </c>
      <c r="CE196" s="1102">
        <v>22903.556547269131</v>
      </c>
      <c r="CF196" s="1102">
        <v>12875.560782742437</v>
      </c>
      <c r="CG196" s="1102">
        <v>8105.8153049443945</v>
      </c>
      <c r="CH196" s="1102">
        <v>12588.170568539012</v>
      </c>
      <c r="CI196" s="1102">
        <v>20857.642647956469</v>
      </c>
      <c r="CJ196" s="1102">
        <v>27031.961999664967</v>
      </c>
      <c r="CK196" s="1102">
        <v>22498.195483761818</v>
      </c>
      <c r="CL196" s="1102">
        <v>14117.651901116817</v>
      </c>
      <c r="CM196" s="1102">
        <v>18767.785030041305</v>
      </c>
      <c r="CN196" s="1102">
        <v>15246.962228227214</v>
      </c>
      <c r="CO196" s="1102">
        <v>22261.879121715061</v>
      </c>
      <c r="CP196" s="1102">
        <v>16647.209339061374</v>
      </c>
      <c r="CQ196" s="1106">
        <f t="shared" si="111"/>
        <v>18350.407134384976</v>
      </c>
      <c r="CR196" s="23" t="s">
        <v>541</v>
      </c>
      <c r="CS196"/>
      <c r="DQ196"/>
      <c r="DR196"/>
    </row>
    <row r="197" spans="1:122" s="23" customFormat="1" ht="13">
      <c r="A197" s="790">
        <v>2003</v>
      </c>
      <c r="B197" s="1082">
        <v>25</v>
      </c>
      <c r="C197" s="1086">
        <f>ASA!C197*EXP(AK71)</f>
        <v>14.463843852352285</v>
      </c>
      <c r="D197" s="295">
        <f t="shared" si="118"/>
        <v>16.110131398325297</v>
      </c>
      <c r="E197" s="752">
        <f t="shared" si="119"/>
        <v>-1.6462875459730117</v>
      </c>
      <c r="F197" s="751">
        <f t="shared" si="120"/>
        <v>-0.10779634549087458</v>
      </c>
      <c r="G197" s="63"/>
      <c r="H197" s="1077">
        <v>28.6</v>
      </c>
      <c r="I197" s="412"/>
      <c r="J197" s="207"/>
      <c r="K197" s="790">
        <v>2003</v>
      </c>
      <c r="L197" s="564"/>
      <c r="M197" s="564"/>
      <c r="N197" s="564"/>
      <c r="O197" s="560" t="e">
        <v>#N/A</v>
      </c>
      <c r="P197" s="567"/>
      <c r="Q197" s="568"/>
      <c r="R197" s="262"/>
      <c r="S197" s="28"/>
      <c r="T197" s="28"/>
      <c r="U197" s="207"/>
      <c r="V197" s="797">
        <v>2003</v>
      </c>
      <c r="W197" s="1121">
        <f>ASA!W197*EXP(AS56)</f>
        <v>30401.38338152596</v>
      </c>
      <c r="X197" s="1089"/>
      <c r="Y197" s="950">
        <v>20911.0742802225</v>
      </c>
      <c r="Z197" s="950">
        <f t="shared" si="128"/>
        <v>23044.003856805197</v>
      </c>
      <c r="AA197" s="790">
        <v>2003</v>
      </c>
      <c r="AB197" s="256">
        <f t="shared" si="121"/>
        <v>26685.765670388217</v>
      </c>
      <c r="AC197" s="698"/>
      <c r="AD197" s="971">
        <f t="shared" si="125"/>
        <v>10.322243392330197</v>
      </c>
      <c r="AE197" s="970">
        <f t="shared" si="122"/>
        <v>10.191885581269592</v>
      </c>
      <c r="AF197" s="971">
        <f t="shared" si="126"/>
        <v>9.9110425320566975</v>
      </c>
      <c r="AG197" s="971">
        <f t="shared" si="127"/>
        <v>0.41120086027349956</v>
      </c>
      <c r="AI197" s="1097">
        <v>2006</v>
      </c>
      <c r="AJ197" s="1099">
        <v>0</v>
      </c>
      <c r="AK197" s="1099">
        <v>0</v>
      </c>
      <c r="AL197" s="1099">
        <v>0</v>
      </c>
      <c r="AM197" s="1099">
        <v>0</v>
      </c>
      <c r="AN197" s="1099">
        <v>0</v>
      </c>
      <c r="AO197" s="1099">
        <v>0</v>
      </c>
      <c r="AP197" s="1099">
        <v>0</v>
      </c>
      <c r="AQ197" s="46"/>
      <c r="BF197" s="1135">
        <v>189</v>
      </c>
      <c r="BG197" s="1102">
        <v>56414.464948235342</v>
      </c>
      <c r="BH197" s="1102">
        <v>52493.418612269139</v>
      </c>
      <c r="BI197" s="1102">
        <v>46226.144432627749</v>
      </c>
      <c r="BJ197" s="1102">
        <v>53297.328388253969</v>
      </c>
      <c r="BK197" s="1102">
        <v>64386.252472352622</v>
      </c>
      <c r="BL197" s="1102">
        <v>76740.727432589949</v>
      </c>
      <c r="BM197" s="1102">
        <v>64993.956906193649</v>
      </c>
      <c r="BN197" s="1102">
        <v>68827.670774847356</v>
      </c>
      <c r="BO197" s="1102">
        <v>95041.116373450655</v>
      </c>
      <c r="BP197" s="1102">
        <v>88778.741990999028</v>
      </c>
      <c r="BQ197" s="1102">
        <v>72070.536606613823</v>
      </c>
      <c r="BR197" s="1102">
        <v>62192.519908452181</v>
      </c>
      <c r="BS197" s="1102">
        <v>69723.475831323434</v>
      </c>
      <c r="BT197" s="1102">
        <v>28130.687903701015</v>
      </c>
      <c r="BU197" s="1102">
        <v>14004.662678828063</v>
      </c>
      <c r="BV197" s="1102">
        <v>12154.936584624877</v>
      </c>
      <c r="BW197" s="1102">
        <v>18468.469095925007</v>
      </c>
      <c r="BX197" s="1102">
        <v>23913.113504902754</v>
      </c>
      <c r="BY197" s="1102">
        <v>22060.539975839605</v>
      </c>
      <c r="BZ197" s="1102">
        <v>18215.347803914457</v>
      </c>
      <c r="CA197" s="1102">
        <v>11748.700927923182</v>
      </c>
      <c r="CB197" s="1102">
        <v>6919.1505759700167</v>
      </c>
      <c r="CC197" s="1102">
        <v>8309.6504153908936</v>
      </c>
      <c r="CD197" s="1102">
        <v>13669.441672031753</v>
      </c>
      <c r="CE197" s="1102">
        <v>18898.17956298944</v>
      </c>
      <c r="CF197" s="1102">
        <v>14198.847351083428</v>
      </c>
      <c r="CG197" s="1102">
        <v>11692.892246892639</v>
      </c>
      <c r="CH197" s="1102">
        <v>14190.871836748065</v>
      </c>
      <c r="CI197" s="1102">
        <v>19398.113010030975</v>
      </c>
      <c r="CJ197" s="1102">
        <v>20200.217215486518</v>
      </c>
      <c r="CK197" s="1102">
        <v>18777.998949100311</v>
      </c>
      <c r="CL197" s="1102">
        <v>14918.563159195639</v>
      </c>
      <c r="CM197" s="1102">
        <v>14816.164324923986</v>
      </c>
      <c r="CN197" s="1102">
        <v>15614.191557061578</v>
      </c>
      <c r="CO197" s="1102">
        <v>18931.449306864404</v>
      </c>
      <c r="CP197" s="1102">
        <v>15517.727380453405</v>
      </c>
      <c r="CQ197" s="1106">
        <f t="shared" si="111"/>
        <v>17105.366396970461</v>
      </c>
      <c r="CR197" s="23" t="s">
        <v>541</v>
      </c>
      <c r="CS197"/>
      <c r="DQ197"/>
      <c r="DR197"/>
    </row>
    <row r="198" spans="1:122" s="23" customFormat="1" ht="13">
      <c r="A198" s="790">
        <v>2004</v>
      </c>
      <c r="B198" s="1083">
        <v>28</v>
      </c>
      <c r="C198" s="1086">
        <f>ASA!C198*EXP(AK72)</f>
        <v>34.889019487962415</v>
      </c>
      <c r="D198" s="295">
        <f t="shared" si="118"/>
        <v>41.943636043987915</v>
      </c>
      <c r="E198" s="752">
        <f t="shared" si="119"/>
        <v>-7.0546165560255005</v>
      </c>
      <c r="F198" s="751">
        <f t="shared" si="120"/>
        <v>-0.18415456619308923</v>
      </c>
      <c r="G198" s="63"/>
      <c r="H198" s="1077">
        <v>34.799999999999997</v>
      </c>
      <c r="I198" s="412"/>
      <c r="J198" s="207"/>
      <c r="K198" s="790">
        <v>2004</v>
      </c>
      <c r="L198" s="564"/>
      <c r="M198" s="564"/>
      <c r="N198" s="564"/>
      <c r="O198" s="560" t="e">
        <v>#N/A</v>
      </c>
      <c r="P198" s="567"/>
      <c r="Q198" s="568"/>
      <c r="R198" s="262"/>
      <c r="S198" s="28"/>
      <c r="T198" s="28"/>
      <c r="U198" s="207"/>
      <c r="V198" s="797">
        <v>2004</v>
      </c>
      <c r="W198" s="1121">
        <f>ASA!W198*EXP(AS57)</f>
        <v>12704.48324296411</v>
      </c>
      <c r="X198" s="1090"/>
      <c r="Y198" s="953">
        <v>18033</v>
      </c>
      <c r="Z198" s="950">
        <f t="shared" si="128"/>
        <v>19872.366000000002</v>
      </c>
      <c r="AA198" s="790">
        <v>2004</v>
      </c>
      <c r="AB198" s="256">
        <f t="shared" si="121"/>
        <v>26357.928770666647</v>
      </c>
      <c r="AC198" s="698"/>
      <c r="AD198" s="971">
        <f t="shared" si="125"/>
        <v>9.4497102214098856</v>
      </c>
      <c r="AE198" s="970">
        <f t="shared" si="122"/>
        <v>10.179524410820134</v>
      </c>
      <c r="AF198" s="971">
        <f t="shared" si="126"/>
        <v>9.89868136160724</v>
      </c>
      <c r="AG198" s="971">
        <f t="shared" si="127"/>
        <v>-0.4489711401973544</v>
      </c>
      <c r="AI198" s="1097">
        <v>2007</v>
      </c>
      <c r="AJ198" s="1099">
        <v>0</v>
      </c>
      <c r="AK198" s="1099">
        <v>0</v>
      </c>
      <c r="AL198" s="1099">
        <v>0</v>
      </c>
      <c r="AM198" s="1099">
        <v>0</v>
      </c>
      <c r="AN198" s="1099">
        <v>0</v>
      </c>
      <c r="AO198" s="1099">
        <v>0</v>
      </c>
      <c r="AP198" s="1099">
        <v>0</v>
      </c>
      <c r="AQ198" s="46"/>
      <c r="BF198" s="1135">
        <v>190</v>
      </c>
      <c r="BG198" s="1102">
        <v>58575.245443753447</v>
      </c>
      <c r="BH198" s="1102">
        <v>56699.27755062846</v>
      </c>
      <c r="BI198" s="1102">
        <v>43299.017459615745</v>
      </c>
      <c r="BJ198" s="1102">
        <v>41362.781847499165</v>
      </c>
      <c r="BK198" s="1102">
        <v>48974.389611002036</v>
      </c>
      <c r="BL198" s="1102">
        <v>55810.347902898968</v>
      </c>
      <c r="BM198" s="1102">
        <v>41529.955372401586</v>
      </c>
      <c r="BN198" s="1102">
        <v>57466.480017441972</v>
      </c>
      <c r="BO198" s="1102">
        <v>92038.35567412425</v>
      </c>
      <c r="BP198" s="1102">
        <v>86289.951514744243</v>
      </c>
      <c r="BQ198" s="1102">
        <v>65765.944710048338</v>
      </c>
      <c r="BR198" s="1102">
        <v>49690.615678406393</v>
      </c>
      <c r="BS198" s="1102">
        <v>55753.7609049975</v>
      </c>
      <c r="BT198" s="1102">
        <v>26723.441524578793</v>
      </c>
      <c r="BU198" s="1102">
        <v>12676.531022191992</v>
      </c>
      <c r="BV198" s="1102">
        <v>10184.906563699795</v>
      </c>
      <c r="BW198" s="1102">
        <v>15981.473538461591</v>
      </c>
      <c r="BX198" s="1102">
        <v>19445.043427094388</v>
      </c>
      <c r="BY198" s="1102">
        <v>19068.649154995026</v>
      </c>
      <c r="BZ198" s="1102">
        <v>18915.946884489727</v>
      </c>
      <c r="CA198" s="1102">
        <v>11122.453641821379</v>
      </c>
      <c r="CB198" s="1102">
        <v>5718.2048130077746</v>
      </c>
      <c r="CC198" s="1102">
        <v>7210.1074820724034</v>
      </c>
      <c r="CD198" s="1102">
        <v>8354.897238327716</v>
      </c>
      <c r="CE198" s="1102">
        <v>17218.394645073149</v>
      </c>
      <c r="CF198" s="1102">
        <v>11206.815960262657</v>
      </c>
      <c r="CG198" s="1102">
        <v>8054.2565084769649</v>
      </c>
      <c r="CH198" s="1102">
        <v>8728.6833400806845</v>
      </c>
      <c r="CI198" s="1102">
        <v>12680.462451029631</v>
      </c>
      <c r="CJ198" s="1102">
        <v>14668.474234133022</v>
      </c>
      <c r="CK198" s="1102">
        <v>14665.787019412064</v>
      </c>
      <c r="CL198" s="1102">
        <v>12364.281439759105</v>
      </c>
      <c r="CM198" s="1102">
        <v>17388.417184659913</v>
      </c>
      <c r="CN198" s="1102">
        <v>13990.954065121246</v>
      </c>
      <c r="CO198" s="1102">
        <v>20999.45066252612</v>
      </c>
      <c r="CP198" s="1102">
        <v>15311.119969053454</v>
      </c>
      <c r="CQ198" s="1106">
        <f t="shared" si="111"/>
        <v>16877.620710654472</v>
      </c>
      <c r="CR198" s="23" t="s">
        <v>541</v>
      </c>
      <c r="CS198"/>
      <c r="DQ198"/>
      <c r="DR198"/>
    </row>
    <row r="199" spans="1:122" s="23" customFormat="1" ht="13">
      <c r="A199" s="790">
        <v>2005</v>
      </c>
      <c r="B199" s="1083">
        <v>29.9</v>
      </c>
      <c r="C199" s="1086">
        <f>ASA!C199*EXP(AK73)</f>
        <v>34.476232836760708</v>
      </c>
      <c r="D199" s="295">
        <f t="shared" si="118"/>
        <v>28.353790151927669</v>
      </c>
      <c r="E199" s="753">
        <f t="shared" si="119"/>
        <v>6.1224426848330396</v>
      </c>
      <c r="F199" s="754">
        <f>LN(C199)-LN(D199)</f>
        <v>0.19550947068823277</v>
      </c>
      <c r="G199" s="63"/>
      <c r="H199" s="1077">
        <v>33.299999999999997</v>
      </c>
      <c r="I199" s="412"/>
      <c r="J199" s="207"/>
      <c r="K199" s="790">
        <v>2005</v>
      </c>
      <c r="L199" s="564"/>
      <c r="M199" s="564"/>
      <c r="N199" s="564"/>
      <c r="O199" s="560" t="e">
        <v>#N/A</v>
      </c>
      <c r="P199" s="567"/>
      <c r="Q199" s="568"/>
      <c r="R199" s="262"/>
      <c r="S199" s="28"/>
      <c r="T199" s="28"/>
      <c r="U199" s="207"/>
      <c r="V199" s="797">
        <v>2005</v>
      </c>
      <c r="W199" s="1121">
        <f>ASA!W199*EXP(AS58)</f>
        <v>11835.68476851864</v>
      </c>
      <c r="X199" s="1091"/>
      <c r="Y199" s="1019">
        <v>10684</v>
      </c>
      <c r="Z199" s="950">
        <f t="shared" si="128"/>
        <v>11773.768000000002</v>
      </c>
      <c r="AA199" s="790">
        <v>2005</v>
      </c>
      <c r="AB199" s="256">
        <f t="shared" si="121"/>
        <v>15427.020199267981</v>
      </c>
      <c r="AC199" s="698"/>
      <c r="AD199" s="971">
        <f>LN(W199)</f>
        <v>9.3788743798871792</v>
      </c>
      <c r="AE199" s="970">
        <f>LN(AB199)</f>
        <v>9.6438758093562544</v>
      </c>
      <c r="AF199" s="971">
        <f t="shared" si="126"/>
        <v>9.3630327601433603</v>
      </c>
      <c r="AG199" s="971">
        <f t="shared" si="127"/>
        <v>1.5841619743818924E-2</v>
      </c>
      <c r="AI199" s="1097">
        <v>2008</v>
      </c>
      <c r="AJ199" s="1099">
        <v>0</v>
      </c>
      <c r="AK199" s="1099">
        <v>0</v>
      </c>
      <c r="AL199" s="1099">
        <v>0</v>
      </c>
      <c r="AM199" s="1099">
        <v>0</v>
      </c>
      <c r="AN199" s="1099">
        <v>0</v>
      </c>
      <c r="AO199" s="1099">
        <v>0</v>
      </c>
      <c r="AP199" s="1099">
        <v>0</v>
      </c>
      <c r="AQ199" s="46"/>
      <c r="BF199" s="1135">
        <v>191</v>
      </c>
      <c r="BG199" s="1102">
        <v>50540.428100599493</v>
      </c>
      <c r="BH199" s="1102">
        <v>45327.706304373358</v>
      </c>
      <c r="BI199" s="1102">
        <v>42226.119576133686</v>
      </c>
      <c r="BJ199" s="1102">
        <v>56907.446987568161</v>
      </c>
      <c r="BK199" s="1102">
        <v>67335.036164765086</v>
      </c>
      <c r="BL199" s="1102">
        <v>81917.844920953983</v>
      </c>
      <c r="BM199" s="1102">
        <v>72798.316192387603</v>
      </c>
      <c r="BN199" s="1102">
        <v>90007.888918803408</v>
      </c>
      <c r="BO199" s="1102">
        <v>106477.7026086408</v>
      </c>
      <c r="BP199" s="1102">
        <v>98410.905187122582</v>
      </c>
      <c r="BQ199" s="1102">
        <v>75418.080611703772</v>
      </c>
      <c r="BR199" s="1102">
        <v>69401.227041452497</v>
      </c>
      <c r="BS199" s="1102">
        <v>75749.058349916042</v>
      </c>
      <c r="BT199" s="1102">
        <v>33543.814913870097</v>
      </c>
      <c r="BU199" s="1102">
        <v>15732.9977482739</v>
      </c>
      <c r="BV199" s="1102">
        <v>11360.908650481029</v>
      </c>
      <c r="BW199" s="1102">
        <v>14418.702889697954</v>
      </c>
      <c r="BX199" s="1102">
        <v>24303.551738533057</v>
      </c>
      <c r="BY199" s="1102">
        <v>22955.188939713647</v>
      </c>
      <c r="BZ199" s="1102">
        <v>20106.672194541643</v>
      </c>
      <c r="CA199" s="1102">
        <v>13001.949635860305</v>
      </c>
      <c r="CB199" s="1102">
        <v>7563.1056577150366</v>
      </c>
      <c r="CC199" s="1102">
        <v>9525.62319396569</v>
      </c>
      <c r="CD199" s="1102">
        <v>12817.368449916823</v>
      </c>
      <c r="CE199" s="1102">
        <v>18581.61420182345</v>
      </c>
      <c r="CF199" s="1102">
        <v>13658.910221883853</v>
      </c>
      <c r="CG199" s="1102">
        <v>10900.258315666437</v>
      </c>
      <c r="CH199" s="1102">
        <v>14087.547664343514</v>
      </c>
      <c r="CI199" s="1102">
        <v>19401.276266451092</v>
      </c>
      <c r="CJ199" s="1102">
        <v>20644.332084523154</v>
      </c>
      <c r="CK199" s="1102">
        <v>18495.518732430108</v>
      </c>
      <c r="CL199" s="1102">
        <v>14449.062982716056</v>
      </c>
      <c r="CM199" s="1102">
        <v>16169.856850751383</v>
      </c>
      <c r="CN199" s="1102">
        <v>16394.337870234893</v>
      </c>
      <c r="CO199" s="1102">
        <v>17725.099705886369</v>
      </c>
      <c r="CP199" s="1102">
        <v>18144.25737486807</v>
      </c>
      <c r="CQ199" s="1106">
        <f t="shared" si="111"/>
        <v>20000.620115867983</v>
      </c>
      <c r="CR199" s="23" t="s">
        <v>541</v>
      </c>
      <c r="CS199"/>
      <c r="DQ199"/>
      <c r="DR199"/>
    </row>
    <row r="200" spans="1:122" s="23" customFormat="1" ht="13">
      <c r="A200" s="790">
        <v>2006</v>
      </c>
      <c r="B200" s="1084" t="s">
        <v>408</v>
      </c>
      <c r="C200" s="1086">
        <f>ASA!C200*EXP(AK74)</f>
        <v>19.883136490066491</v>
      </c>
      <c r="D200" s="295">
        <f t="shared" si="118"/>
        <v>19.737499581795571</v>
      </c>
      <c r="E200" s="753">
        <f>C200-D200</f>
        <v>0.14563690827091946</v>
      </c>
      <c r="F200" s="754">
        <f>LN(C200)-LN(D200)</f>
        <v>7.3516015205350449E-3</v>
      </c>
      <c r="G200" s="63"/>
      <c r="H200" s="1077">
        <v>22.4</v>
      </c>
      <c r="I200" s="412"/>
      <c r="J200" s="207"/>
      <c r="K200" s="790">
        <v>2006</v>
      </c>
      <c r="L200" s="564"/>
      <c r="M200" s="564"/>
      <c r="N200" s="564"/>
      <c r="O200" s="560" t="e">
        <v>#N/A</v>
      </c>
      <c r="P200" s="567"/>
      <c r="Q200" s="568"/>
      <c r="R200" s="262"/>
      <c r="S200" s="28"/>
      <c r="T200" s="28"/>
      <c r="U200" s="207"/>
      <c r="V200" s="797">
        <v>2006</v>
      </c>
      <c r="W200" s="1121">
        <f>ASA!W200*EXP(AS59)</f>
        <v>11114.1665946826</v>
      </c>
      <c r="X200" s="806"/>
      <c r="Y200" s="951">
        <v>13100</v>
      </c>
      <c r="Z200" s="950">
        <f t="shared" si="128"/>
        <v>14436.2</v>
      </c>
      <c r="AA200" s="790">
        <v>2006</v>
      </c>
      <c r="AB200" s="256">
        <f t="shared" si="121"/>
        <v>14636.556754431225</v>
      </c>
      <c r="AC200" s="698"/>
      <c r="AD200" s="971">
        <f>LN(W200)</f>
        <v>9.3159758433516551</v>
      </c>
      <c r="AE200" s="970">
        <f>LN(AB200)</f>
        <v>9.5912775654833169</v>
      </c>
      <c r="AF200" s="971">
        <f t="shared" si="126"/>
        <v>9.3104345162704227</v>
      </c>
      <c r="AG200" s="971">
        <f t="shared" si="127"/>
        <v>5.541327081232339E-3</v>
      </c>
      <c r="AI200" s="1097">
        <v>2009</v>
      </c>
      <c r="AJ200" s="1099">
        <v>0</v>
      </c>
      <c r="AK200" s="1099">
        <v>0</v>
      </c>
      <c r="AL200" s="1099">
        <v>0</v>
      </c>
      <c r="AM200" s="1099">
        <v>0</v>
      </c>
      <c r="AN200" s="1099">
        <v>0</v>
      </c>
      <c r="AO200" s="1099">
        <v>0</v>
      </c>
      <c r="AP200" s="1099">
        <v>0</v>
      </c>
      <c r="AQ200" s="46"/>
      <c r="BF200" s="1135">
        <v>192</v>
      </c>
      <c r="BG200" s="1102">
        <v>62840.581539441322</v>
      </c>
      <c r="BH200" s="1102">
        <v>57868.297232707635</v>
      </c>
      <c r="BI200" s="1102">
        <v>49766.7349458151</v>
      </c>
      <c r="BJ200" s="1102">
        <v>56844.897852223956</v>
      </c>
      <c r="BK200" s="1102">
        <v>80045.552967041382</v>
      </c>
      <c r="BL200" s="1102">
        <v>110391.7488364295</v>
      </c>
      <c r="BM200" s="1102">
        <v>94584.871434819623</v>
      </c>
      <c r="BN200" s="1102">
        <v>102515.24169550094</v>
      </c>
      <c r="BO200" s="1102">
        <v>126010.88403030744</v>
      </c>
      <c r="BP200" s="1102">
        <v>117489.52800461992</v>
      </c>
      <c r="BQ200" s="1102">
        <v>96947.135753798051</v>
      </c>
      <c r="BR200" s="1102">
        <v>82174.083914949093</v>
      </c>
      <c r="BS200" s="1102">
        <v>72147.651913040609</v>
      </c>
      <c r="BT200" s="1102">
        <v>49802.372522745805</v>
      </c>
      <c r="BU200" s="1102">
        <v>17190.665108365141</v>
      </c>
      <c r="BV200" s="1102">
        <v>13272.414164150427</v>
      </c>
      <c r="BW200" s="1102">
        <v>15512.483028665625</v>
      </c>
      <c r="BX200" s="1102">
        <v>25618.517705284874</v>
      </c>
      <c r="BY200" s="1102">
        <v>19337.296280661099</v>
      </c>
      <c r="BZ200" s="1102">
        <v>14989.432630979809</v>
      </c>
      <c r="CA200" s="1102">
        <v>10596.359812368331</v>
      </c>
      <c r="CB200" s="1102">
        <v>8849.3900823587919</v>
      </c>
      <c r="CC200" s="1102">
        <v>11449.176055977714</v>
      </c>
      <c r="CD200" s="1102">
        <v>14492.238931250158</v>
      </c>
      <c r="CE200" s="1102">
        <v>18684.460347296339</v>
      </c>
      <c r="CF200" s="1102">
        <v>13919.762047418106</v>
      </c>
      <c r="CG200" s="1102">
        <v>12121.488082572849</v>
      </c>
      <c r="CH200" s="1102">
        <v>14222.110734753061</v>
      </c>
      <c r="CI200" s="1102">
        <v>17009.510004741303</v>
      </c>
      <c r="CJ200" s="1102">
        <v>17840.320110033292</v>
      </c>
      <c r="CK200" s="1102">
        <v>18367.411122403893</v>
      </c>
      <c r="CL200" s="1102">
        <v>15467.570240193578</v>
      </c>
      <c r="CM200" s="1102">
        <v>19792.379887572002</v>
      </c>
      <c r="CN200" s="1102">
        <v>17523.628691176404</v>
      </c>
      <c r="CO200" s="1102">
        <v>21477.190963424229</v>
      </c>
      <c r="CP200" s="1102">
        <v>18807.161427619241</v>
      </c>
      <c r="CQ200" s="1106">
        <f t="shared" si="111"/>
        <v>20731.346750660436</v>
      </c>
      <c r="CR200" s="23" t="s">
        <v>541</v>
      </c>
      <c r="CS200"/>
      <c r="DQ200"/>
      <c r="DR200"/>
    </row>
    <row r="201" spans="1:122" s="23" customFormat="1" ht="13">
      <c r="A201" s="797">
        <v>2007</v>
      </c>
      <c r="B201" s="1084" t="s">
        <v>408</v>
      </c>
      <c r="C201" s="1086">
        <f>ASA!C201*EXP(AK75)</f>
        <v>11.655686643496386</v>
      </c>
      <c r="D201" s="295">
        <f t="shared" si="118"/>
        <v>15.727428704332858</v>
      </c>
      <c r="E201" s="753">
        <f>C201-D201</f>
        <v>-4.0717420608364723</v>
      </c>
      <c r="F201" s="754">
        <f>LN(C201)-LN(D201)</f>
        <v>-0.29961205444351036</v>
      </c>
      <c r="G201" s="259"/>
      <c r="H201" s="767"/>
      <c r="J201" s="207"/>
      <c r="K201" s="790">
        <v>2007</v>
      </c>
      <c r="L201" s="564"/>
      <c r="M201" s="564"/>
      <c r="N201" s="564"/>
      <c r="O201" s="560" t="e">
        <v>#N/A</v>
      </c>
      <c r="P201" s="567"/>
      <c r="Q201" s="568"/>
      <c r="R201" s="262"/>
      <c r="S201" s="28"/>
      <c r="T201" s="28"/>
      <c r="U201" s="207"/>
      <c r="V201" s="797">
        <v>2007</v>
      </c>
      <c r="W201" s="1121">
        <f>ASA!W201*EXP(AS60)</f>
        <v>16672.957267738078</v>
      </c>
      <c r="X201" s="806"/>
      <c r="Y201" s="951">
        <v>17600</v>
      </c>
      <c r="Z201" s="950">
        <f t="shared" si="128"/>
        <v>19395.2</v>
      </c>
      <c r="AA201" s="797">
        <v>2007</v>
      </c>
      <c r="AB201" s="256">
        <f t="shared" si="121"/>
        <v>18864.84603829389</v>
      </c>
      <c r="AC201" s="698"/>
      <c r="AD201" s="972">
        <f>LN(W201)</f>
        <v>9.7215433605953852</v>
      </c>
      <c r="AE201" s="970">
        <f>LN(AB201)</f>
        <v>9.845055471129692</v>
      </c>
      <c r="AF201" s="971">
        <f t="shared" si="126"/>
        <v>9.5642124219167979</v>
      </c>
      <c r="AG201" s="971">
        <f t="shared" si="127"/>
        <v>0.15733093867858727</v>
      </c>
      <c r="AI201" s="1097">
        <v>2010</v>
      </c>
      <c r="AJ201" s="1099">
        <v>0</v>
      </c>
      <c r="AK201" s="1099">
        <v>0</v>
      </c>
      <c r="AL201" s="1099">
        <v>0</v>
      </c>
      <c r="AM201" s="1099">
        <v>0</v>
      </c>
      <c r="AN201" s="1099">
        <v>0</v>
      </c>
      <c r="AO201" s="1099">
        <v>0</v>
      </c>
      <c r="AP201" s="1099">
        <v>0</v>
      </c>
      <c r="AQ201" s="46"/>
      <c r="BF201" s="1135">
        <v>193</v>
      </c>
      <c r="BG201" s="1102">
        <v>71436.126937707333</v>
      </c>
      <c r="BH201" s="1102">
        <v>71111.331808381467</v>
      </c>
      <c r="BI201" s="1102">
        <v>62781.311017447078</v>
      </c>
      <c r="BJ201" s="1102">
        <v>64044.619218062398</v>
      </c>
      <c r="BK201" s="1102">
        <v>82031.728565254729</v>
      </c>
      <c r="BL201" s="1102">
        <v>102730.63563629467</v>
      </c>
      <c r="BM201" s="1102">
        <v>86097.94986855067</v>
      </c>
      <c r="BN201" s="1102">
        <v>89700.443903124877</v>
      </c>
      <c r="BO201" s="1102">
        <v>129356.74878528006</v>
      </c>
      <c r="BP201" s="1102">
        <v>125258.47870106786</v>
      </c>
      <c r="BQ201" s="1102">
        <v>96823.786533088918</v>
      </c>
      <c r="BR201" s="1102">
        <v>76197.496159944756</v>
      </c>
      <c r="BS201" s="1102">
        <v>100061.5310419359</v>
      </c>
      <c r="BT201" s="1102">
        <v>39136.325963532589</v>
      </c>
      <c r="BU201" s="1102">
        <v>14114.649763803543</v>
      </c>
      <c r="BV201" s="1102">
        <v>11898.873890856323</v>
      </c>
      <c r="BW201" s="1102">
        <v>20082.457228615582</v>
      </c>
      <c r="BX201" s="1102">
        <v>26304.845314572522</v>
      </c>
      <c r="BY201" s="1102">
        <v>21061.541010110068</v>
      </c>
      <c r="BZ201" s="1102">
        <v>16557.569149765088</v>
      </c>
      <c r="CA201" s="1102">
        <v>11335.011478033595</v>
      </c>
      <c r="CB201" s="1102">
        <v>10531.724786301082</v>
      </c>
      <c r="CC201" s="1102">
        <v>12078.379675914939</v>
      </c>
      <c r="CD201" s="1102">
        <v>16309.793473416976</v>
      </c>
      <c r="CE201" s="1102">
        <v>25160.216498839844</v>
      </c>
      <c r="CF201" s="1102">
        <v>18130.311080417603</v>
      </c>
      <c r="CG201" s="1102">
        <v>12987.607197790441</v>
      </c>
      <c r="CH201" s="1102">
        <v>12368.7593174217</v>
      </c>
      <c r="CI201" s="1102">
        <v>19347.812888019907</v>
      </c>
      <c r="CJ201" s="1102">
        <v>24183.172918557426</v>
      </c>
      <c r="CK201" s="1102">
        <v>28227.001216120807</v>
      </c>
      <c r="CL201" s="1102">
        <v>23302.122477295368</v>
      </c>
      <c r="CM201" s="1102">
        <v>27078.834451998711</v>
      </c>
      <c r="CN201" s="1102">
        <v>21495.400283417832</v>
      </c>
      <c r="CO201" s="1102">
        <v>22073.859879882777</v>
      </c>
      <c r="CP201" s="1102">
        <v>23218.688694315224</v>
      </c>
      <c r="CQ201" s="1106">
        <f t="shared" si="111"/>
        <v>25594.223151112801</v>
      </c>
      <c r="CR201" s="23" t="s">
        <v>541</v>
      </c>
      <c r="CS201"/>
      <c r="DQ201"/>
      <c r="DR201"/>
    </row>
    <row r="202" spans="1:122" s="23" customFormat="1" ht="13">
      <c r="A202" s="790">
        <v>2008</v>
      </c>
      <c r="B202" s="1084" t="s">
        <v>408</v>
      </c>
      <c r="C202" s="1086">
        <f>ASA!C202*EXP(AK76)</f>
        <v>36.127988097441246</v>
      </c>
      <c r="D202" s="295">
        <f t="shared" si="118"/>
        <v>29.64352980032151</v>
      </c>
      <c r="E202" s="753">
        <f>C202-D202</f>
        <v>6.4844582971197369</v>
      </c>
      <c r="F202" s="754">
        <f>LN(C202)-LN(D202)</f>
        <v>0.19782397609494407</v>
      </c>
      <c r="G202" s="259"/>
      <c r="H202" s="767"/>
      <c r="J202" s="207"/>
      <c r="K202" s="790">
        <v>2008</v>
      </c>
      <c r="L202" s="564"/>
      <c r="M202" s="564"/>
      <c r="N202" s="564"/>
      <c r="O202" s="560" t="e">
        <v>#N/A</v>
      </c>
      <c r="P202" s="567"/>
      <c r="Q202" s="568"/>
      <c r="R202" s="262"/>
      <c r="S202" s="28"/>
      <c r="T202" s="28"/>
      <c r="U202" s="207"/>
      <c r="V202" s="797">
        <v>2008</v>
      </c>
      <c r="W202" s="1121">
        <f>ASA!W202*EXP(AS61)</f>
        <v>25090.801434281137</v>
      </c>
      <c r="X202" s="806"/>
      <c r="Y202" s="951">
        <v>22700</v>
      </c>
      <c r="Z202" s="950">
        <f t="shared" si="128"/>
        <v>25015.4</v>
      </c>
      <c r="AA202" s="790">
        <v>2008</v>
      </c>
      <c r="AB202" s="256">
        <f t="shared" si="121"/>
        <v>31493.935042521276</v>
      </c>
      <c r="AC202" s="698"/>
      <c r="AD202" s="972">
        <f>LN(W202)</f>
        <v>10.130256581229004</v>
      </c>
      <c r="AE202" s="970">
        <f>LN(AB202)</f>
        <v>10.357550267943182</v>
      </c>
      <c r="AF202" s="971">
        <f t="shared" si="126"/>
        <v>10.076707218730288</v>
      </c>
      <c r="AG202" s="971">
        <f t="shared" si="127"/>
        <v>5.354936249871578E-2</v>
      </c>
      <c r="AI202" s="1097">
        <v>2011</v>
      </c>
      <c r="AJ202" s="1099">
        <v>0</v>
      </c>
      <c r="AK202" s="1099">
        <v>0</v>
      </c>
      <c r="AL202" s="1099">
        <v>0</v>
      </c>
      <c r="AM202" s="1099">
        <v>0</v>
      </c>
      <c r="AN202" s="1099">
        <v>0</v>
      </c>
      <c r="AO202" s="1099">
        <v>0</v>
      </c>
      <c r="AP202" s="1099">
        <v>0</v>
      </c>
      <c r="AQ202" s="46"/>
      <c r="BF202" s="1135">
        <v>194</v>
      </c>
      <c r="BG202" s="1102">
        <v>59541.831340903402</v>
      </c>
      <c r="BH202" s="1102">
        <v>67579.027425416993</v>
      </c>
      <c r="BI202" s="1102">
        <v>64148.636550252457</v>
      </c>
      <c r="BJ202" s="1102">
        <v>71734.295874364616</v>
      </c>
      <c r="BK202" s="1102">
        <v>82995.394574470498</v>
      </c>
      <c r="BL202" s="1102">
        <v>119499.65335653015</v>
      </c>
      <c r="BM202" s="1102">
        <v>109137.80063540011</v>
      </c>
      <c r="BN202" s="1102">
        <v>122436.72407759588</v>
      </c>
      <c r="BO202" s="1102">
        <v>164798.99683325639</v>
      </c>
      <c r="BP202" s="1102">
        <v>166557.03175275406</v>
      </c>
      <c r="BQ202" s="1102">
        <v>129094.88515268244</v>
      </c>
      <c r="BR202" s="1102">
        <v>104535.43400793898</v>
      </c>
      <c r="BS202" s="1102">
        <v>145922.13763429053</v>
      </c>
      <c r="BT202" s="1102">
        <v>59025.659164456702</v>
      </c>
      <c r="BU202" s="1102">
        <v>17842.346817813304</v>
      </c>
      <c r="BV202" s="1102">
        <v>16559.950505058649</v>
      </c>
      <c r="BW202" s="1102">
        <v>19170.313937739757</v>
      </c>
      <c r="BX202" s="1102">
        <v>25876.734375510001</v>
      </c>
      <c r="BY202" s="1102">
        <v>25877.115555542488</v>
      </c>
      <c r="BZ202" s="1102">
        <v>18770.034347028115</v>
      </c>
      <c r="CA202" s="1102">
        <v>17850.981598125796</v>
      </c>
      <c r="CB202" s="1102">
        <v>10366.566729297369</v>
      </c>
      <c r="CC202" s="1102">
        <v>11604.00303887347</v>
      </c>
      <c r="CD202" s="1102">
        <v>12006.364618888334</v>
      </c>
      <c r="CE202" s="1102">
        <v>22113.63779924683</v>
      </c>
      <c r="CF202" s="1102">
        <v>17986.038182988876</v>
      </c>
      <c r="CG202" s="1102">
        <v>13424.41985822186</v>
      </c>
      <c r="CH202" s="1102">
        <v>15820.33417919161</v>
      </c>
      <c r="CI202" s="1102">
        <v>20562.107487384648</v>
      </c>
      <c r="CJ202" s="1102">
        <v>24566.882599429227</v>
      </c>
      <c r="CK202" s="1102">
        <v>23420.741448259752</v>
      </c>
      <c r="CL202" s="1102">
        <v>19330.175996510043</v>
      </c>
      <c r="CM202" s="1102">
        <v>21381.492833231314</v>
      </c>
      <c r="CN202" s="1102">
        <v>21080.197823580704</v>
      </c>
      <c r="CO202" s="1102">
        <v>23089.601413785</v>
      </c>
      <c r="CP202" s="1102">
        <v>23382.080115712226</v>
      </c>
      <c r="CQ202" s="1106">
        <f t="shared" ref="CQ202:CQ265" si="129">CP202*1.10231131</f>
        <v>25774.331362875695</v>
      </c>
      <c r="CR202" s="23" t="s">
        <v>541</v>
      </c>
      <c r="CS202"/>
      <c r="DQ202"/>
      <c r="DR202"/>
    </row>
    <row r="203" spans="1:122" s="23" customFormat="1" ht="13">
      <c r="A203" s="797">
        <v>2009</v>
      </c>
      <c r="B203" s="1084" t="s">
        <v>408</v>
      </c>
      <c r="C203" s="1086">
        <f>ASA!C203*EXP(AK77)</f>
        <v>21.911350719230679</v>
      </c>
      <c r="D203" s="295">
        <f t="shared" si="118"/>
        <v>37.588363917255926</v>
      </c>
      <c r="E203" s="753">
        <f t="shared" ref="E203:E204" si="130">C203-D203</f>
        <v>-15.677013198025247</v>
      </c>
      <c r="F203" s="754">
        <f t="shared" ref="F203:F204" si="131">LN(C203)-LN(D203)</f>
        <v>-0.53968973197992121</v>
      </c>
      <c r="G203" s="259"/>
      <c r="H203" s="767"/>
      <c r="J203" s="207"/>
      <c r="K203" s="790">
        <v>2009</v>
      </c>
      <c r="L203" s="564"/>
      <c r="M203" s="564"/>
      <c r="N203" s="564"/>
      <c r="O203" s="560" t="e">
        <v>#N/A</v>
      </c>
      <c r="P203" s="567"/>
      <c r="Q203" s="568"/>
      <c r="R203" s="262"/>
      <c r="S203" s="28"/>
      <c r="T203" s="28"/>
      <c r="U203" s="207"/>
      <c r="V203" s="797">
        <v>2009</v>
      </c>
      <c r="W203" s="1121">
        <f>ASA!W203*EXP(AS62)</f>
        <v>33817.792204916062</v>
      </c>
      <c r="X203" s="806"/>
      <c r="Y203" s="951">
        <v>13900</v>
      </c>
      <c r="Z203" s="950">
        <f t="shared" si="128"/>
        <v>15317.800000000001</v>
      </c>
      <c r="AA203" s="797">
        <v>2009</v>
      </c>
      <c r="AB203" s="256">
        <f t="shared" si="121"/>
        <v>32357.7023364425</v>
      </c>
      <c r="AC203" s="698"/>
      <c r="AD203" s="972">
        <f>LN(W203)</f>
        <v>10.428742339568174</v>
      </c>
      <c r="AE203" s="970">
        <f t="shared" ref="AE203:AE207" si="132">LN(AB203)</f>
        <v>10.384607365451412</v>
      </c>
      <c r="AF203" s="971">
        <f t="shared" si="126"/>
        <v>10.103764316238518</v>
      </c>
      <c r="AG203" s="971">
        <f t="shared" si="127"/>
        <v>0.3249780233296562</v>
      </c>
      <c r="AI203" s="1097">
        <v>2012</v>
      </c>
      <c r="AJ203" s="1099">
        <v>0</v>
      </c>
      <c r="AK203" s="1099">
        <v>0</v>
      </c>
      <c r="AL203" s="1099">
        <v>0</v>
      </c>
      <c r="AM203" s="1099">
        <v>0</v>
      </c>
      <c r="AN203" s="1099">
        <v>0</v>
      </c>
      <c r="AO203" s="1099">
        <v>0</v>
      </c>
      <c r="AP203" s="1099">
        <v>0</v>
      </c>
      <c r="AQ203" s="46"/>
      <c r="BF203" s="1135">
        <v>195</v>
      </c>
      <c r="BG203" s="1102">
        <v>57889.944094523853</v>
      </c>
      <c r="BH203" s="1102">
        <v>57872.820839063264</v>
      </c>
      <c r="BI203" s="1102">
        <v>52775.044836716545</v>
      </c>
      <c r="BJ203" s="1102">
        <v>58400.666405689888</v>
      </c>
      <c r="BK203" s="1102">
        <v>76822.088353937579</v>
      </c>
      <c r="BL203" s="1102">
        <v>102585.25846639981</v>
      </c>
      <c r="BM203" s="1102">
        <v>85234.498795176085</v>
      </c>
      <c r="BN203" s="1102">
        <v>88869.519120976605</v>
      </c>
      <c r="BO203" s="1102">
        <v>117525.83190975801</v>
      </c>
      <c r="BP203" s="1102">
        <v>109822.92998665424</v>
      </c>
      <c r="BQ203" s="1102">
        <v>91328.928492405103</v>
      </c>
      <c r="BR203" s="1102">
        <v>81440.839156691902</v>
      </c>
      <c r="BS203" s="1102">
        <v>81153.626789979768</v>
      </c>
      <c r="BT203" s="1102">
        <v>28813.796012878258</v>
      </c>
      <c r="BU203" s="1102">
        <v>12635.352422578346</v>
      </c>
      <c r="BV203" s="1102">
        <v>12270.625307210819</v>
      </c>
      <c r="BW203" s="1102">
        <v>21583.306661718525</v>
      </c>
      <c r="BX203" s="1102">
        <v>27741.721773012985</v>
      </c>
      <c r="BY203" s="1102">
        <v>24475.177577885031</v>
      </c>
      <c r="BZ203" s="1102">
        <v>19529.130436477983</v>
      </c>
      <c r="CA203" s="1102">
        <v>12408.196018255529</v>
      </c>
      <c r="CB203" s="1102">
        <v>7167.134427118971</v>
      </c>
      <c r="CC203" s="1102">
        <v>8338.5953234139815</v>
      </c>
      <c r="CD203" s="1102">
        <v>13944.167724487412</v>
      </c>
      <c r="CE203" s="1102">
        <v>21748.839947084904</v>
      </c>
      <c r="CF203" s="1102">
        <v>15524.617796581462</v>
      </c>
      <c r="CG203" s="1102">
        <v>11390.328018848033</v>
      </c>
      <c r="CH203" s="1102">
        <v>12284.116020017253</v>
      </c>
      <c r="CI203" s="1102">
        <v>18017.224760471854</v>
      </c>
      <c r="CJ203" s="1102">
        <v>19652.019411460908</v>
      </c>
      <c r="CK203" s="1102">
        <v>18510.170052199777</v>
      </c>
      <c r="CL203" s="1102">
        <v>15202.271882139405</v>
      </c>
      <c r="CM203" s="1102">
        <v>18061.988818570375</v>
      </c>
      <c r="CN203" s="1102">
        <v>18932.546267111105</v>
      </c>
      <c r="CO203" s="1102">
        <v>19669.751455265367</v>
      </c>
      <c r="CP203" s="1102">
        <v>19059.843974998112</v>
      </c>
      <c r="CQ203" s="1106">
        <f t="shared" si="129"/>
        <v>21009.881580475776</v>
      </c>
      <c r="CR203" s="23" t="s">
        <v>541</v>
      </c>
      <c r="CS203"/>
      <c r="DQ203"/>
      <c r="DR203"/>
    </row>
    <row r="204" spans="1:122" s="23" customFormat="1" ht="13">
      <c r="A204" s="790">
        <v>2010</v>
      </c>
      <c r="B204" s="1084" t="s">
        <v>408</v>
      </c>
      <c r="C204" s="1086">
        <f>ASA!C204*EXP(AK78)</f>
        <v>37.575829023875805</v>
      </c>
      <c r="D204" s="295">
        <f t="shared" si="118"/>
        <v>57.089279444838581</v>
      </c>
      <c r="E204" s="753">
        <f t="shared" si="130"/>
        <v>-19.513450420962776</v>
      </c>
      <c r="F204" s="754">
        <f t="shared" si="131"/>
        <v>-0.41825534993375557</v>
      </c>
      <c r="G204" s="259"/>
      <c r="H204" s="767"/>
      <c r="J204" s="207"/>
      <c r="K204" s="790">
        <v>2010</v>
      </c>
      <c r="L204" s="564"/>
      <c r="M204" s="564"/>
      <c r="N204" s="564"/>
      <c r="O204" s="560" t="e">
        <v>#N/A</v>
      </c>
      <c r="P204" s="253"/>
      <c r="Q204" s="568"/>
      <c r="R204" s="262"/>
      <c r="S204" s="28"/>
      <c r="T204" s="28"/>
      <c r="U204" s="207"/>
      <c r="V204" s="797">
        <v>2010</v>
      </c>
      <c r="W204" s="1121">
        <f>ASA!W204*EXP(AS63)</f>
        <v>25649.062837383735</v>
      </c>
      <c r="X204" s="806"/>
      <c r="Y204" s="952">
        <v>19500</v>
      </c>
      <c r="Z204" s="950">
        <f t="shared" si="128"/>
        <v>21489</v>
      </c>
      <c r="AA204" s="790">
        <v>2010</v>
      </c>
      <c r="AB204" s="256">
        <f t="shared" si="121"/>
        <v>32610.182159786207</v>
      </c>
      <c r="AC204" s="698"/>
      <c r="AD204" s="972">
        <f t="shared" ref="AD204" si="133">LN(W204)</f>
        <v>10.152262313377198</v>
      </c>
      <c r="AE204" s="970">
        <f t="shared" si="132"/>
        <v>10.392379854777767</v>
      </c>
      <c r="AF204" s="971">
        <f t="shared" si="126"/>
        <v>10.111536805564873</v>
      </c>
      <c r="AG204" s="971">
        <f t="shared" si="127"/>
        <v>4.0725507812325645E-2</v>
      </c>
      <c r="AI204" s="1097">
        <v>2013</v>
      </c>
      <c r="AJ204" s="1099">
        <v>0</v>
      </c>
      <c r="AK204" s="1099">
        <v>0</v>
      </c>
      <c r="AL204" s="1099">
        <v>0</v>
      </c>
      <c r="AM204" s="1099">
        <v>0</v>
      </c>
      <c r="AN204" s="1099">
        <v>0</v>
      </c>
      <c r="AO204" s="1099">
        <v>0</v>
      </c>
      <c r="AP204" s="1099">
        <v>0</v>
      </c>
      <c r="AQ204" s="46"/>
      <c r="BF204" s="1135">
        <v>196</v>
      </c>
      <c r="BG204" s="1102">
        <v>51242.420331737681</v>
      </c>
      <c r="BH204" s="1102">
        <v>57038.998123151403</v>
      </c>
      <c r="BI204" s="1102">
        <v>49834.641243853373</v>
      </c>
      <c r="BJ204" s="1102">
        <v>49595.578074559497</v>
      </c>
      <c r="BK204" s="1102">
        <v>60158.554424382077</v>
      </c>
      <c r="BL204" s="1102">
        <v>86746.897018827251</v>
      </c>
      <c r="BM204" s="1102">
        <v>85499.069246910076</v>
      </c>
      <c r="BN204" s="1102">
        <v>94887.763751047707</v>
      </c>
      <c r="BO204" s="1102">
        <v>131936.71445053245</v>
      </c>
      <c r="BP204" s="1102">
        <v>144786.01350490254</v>
      </c>
      <c r="BQ204" s="1102">
        <v>117507.86478190472</v>
      </c>
      <c r="BR204" s="1102">
        <v>98018.863537635174</v>
      </c>
      <c r="BS204" s="1102">
        <v>108872.82016538129</v>
      </c>
      <c r="BT204" s="1102">
        <v>34615.242264868502</v>
      </c>
      <c r="BU204" s="1102">
        <v>13622.93176340237</v>
      </c>
      <c r="BV204" s="1102">
        <v>14826.551249739687</v>
      </c>
      <c r="BW204" s="1102">
        <v>15813.135049916304</v>
      </c>
      <c r="BX204" s="1102">
        <v>22216.367707182329</v>
      </c>
      <c r="BY204" s="1102">
        <v>20248.449789924089</v>
      </c>
      <c r="BZ204" s="1102">
        <v>16957.991490546741</v>
      </c>
      <c r="CA204" s="1102">
        <v>11014.171952518769</v>
      </c>
      <c r="CB204" s="1102">
        <v>6345.9376391615397</v>
      </c>
      <c r="CC204" s="1102">
        <v>8282.595173190919</v>
      </c>
      <c r="CD204" s="1102">
        <v>10947.9471063487</v>
      </c>
      <c r="CE204" s="1102">
        <v>16637.458684895901</v>
      </c>
      <c r="CF204" s="1102">
        <v>11683.951855818874</v>
      </c>
      <c r="CG204" s="1102">
        <v>8433.1456232751734</v>
      </c>
      <c r="CH204" s="1102">
        <v>11758.796080474674</v>
      </c>
      <c r="CI204" s="1102">
        <v>17628.496296099194</v>
      </c>
      <c r="CJ204" s="1102">
        <v>21329.306398355209</v>
      </c>
      <c r="CK204" s="1102">
        <v>22223.530017185123</v>
      </c>
      <c r="CL204" s="1102">
        <v>16813.30930287957</v>
      </c>
      <c r="CM204" s="1102">
        <v>20835.761100323329</v>
      </c>
      <c r="CN204" s="1102">
        <v>18364.061709015525</v>
      </c>
      <c r="CO204" s="1102">
        <v>21980.071291453482</v>
      </c>
      <c r="CP204" s="1102">
        <v>18567.94606765249</v>
      </c>
      <c r="CQ204" s="1106">
        <f t="shared" si="129"/>
        <v>20467.656953843365</v>
      </c>
      <c r="CR204" s="23" t="s">
        <v>541</v>
      </c>
      <c r="CS204"/>
      <c r="DQ204"/>
      <c r="DR204"/>
    </row>
    <row r="205" spans="1:122" s="23" customFormat="1" ht="13">
      <c r="A205" s="790">
        <v>2011</v>
      </c>
      <c r="B205" s="1084" t="s">
        <v>408</v>
      </c>
      <c r="C205" s="1086">
        <f>ASA!C205*EXP(AK79)</f>
        <v>35.876826881254331</v>
      </c>
      <c r="D205" s="295">
        <f t="shared" si="118"/>
        <v>39.014446990764981</v>
      </c>
      <c r="E205" s="753">
        <f>C205-D205</f>
        <v>-3.1376201095106495</v>
      </c>
      <c r="F205" s="754">
        <f>LN(C205)-LN(D205)</f>
        <v>-8.3840416893425473E-2</v>
      </c>
      <c r="G205" s="259"/>
      <c r="H205" s="767"/>
      <c r="J205" s="207"/>
      <c r="K205" s="790">
        <v>2011</v>
      </c>
      <c r="L205" s="263"/>
      <c r="M205" s="564"/>
      <c r="N205" s="263"/>
      <c r="O205" s="560" t="e">
        <v>#N/A</v>
      </c>
      <c r="P205" s="253"/>
      <c r="Q205" s="568"/>
      <c r="R205" s="262"/>
      <c r="S205" s="28"/>
      <c r="T205" s="28"/>
      <c r="U205" s="207"/>
      <c r="V205" s="797">
        <v>2011</v>
      </c>
      <c r="W205" s="1121">
        <f>ASA!W205*EXP(AS64)</f>
        <v>22880.577495330279</v>
      </c>
      <c r="X205" s="806"/>
      <c r="Y205" s="952">
        <v>21700</v>
      </c>
      <c r="Z205" s="950">
        <f t="shared" si="128"/>
        <v>23913.4</v>
      </c>
      <c r="AA205" s="797">
        <v>2011</v>
      </c>
      <c r="AB205" s="256">
        <f t="shared" si="121"/>
        <v>24561.201155339462</v>
      </c>
      <c r="AC205" s="698"/>
      <c r="AD205" s="972">
        <f>LN(W205)</f>
        <v>10.038043685355726</v>
      </c>
      <c r="AE205" s="970">
        <f t="shared" si="132"/>
        <v>10.108923288041535</v>
      </c>
      <c r="AF205" s="971">
        <f t="shared" si="126"/>
        <v>9.8280802388286403</v>
      </c>
      <c r="AG205" s="971">
        <f t="shared" si="127"/>
        <v>0.20996344652708565</v>
      </c>
      <c r="AI205" s="1097">
        <v>2014</v>
      </c>
      <c r="AJ205" s="1099">
        <v>0</v>
      </c>
      <c r="AK205" s="1099">
        <v>0</v>
      </c>
      <c r="AL205" s="1099">
        <v>0</v>
      </c>
      <c r="AM205" s="1099">
        <v>0</v>
      </c>
      <c r="AN205" s="1099">
        <v>0</v>
      </c>
      <c r="AO205" s="1099">
        <v>0</v>
      </c>
      <c r="AP205" s="1099">
        <v>0</v>
      </c>
      <c r="AQ205" s="46"/>
      <c r="AS205" s="27"/>
      <c r="AT205" s="27"/>
      <c r="AU205" s="27"/>
      <c r="BF205" s="1135">
        <v>197</v>
      </c>
      <c r="BG205" s="1102">
        <v>75945.714174087479</v>
      </c>
      <c r="BH205" s="1102">
        <v>81643.661939953527</v>
      </c>
      <c r="BI205" s="1102">
        <v>73521.823845077772</v>
      </c>
      <c r="BJ205" s="1102">
        <v>76843.233072516028</v>
      </c>
      <c r="BK205" s="1102">
        <v>90240.513954003924</v>
      </c>
      <c r="BL205" s="1102">
        <v>114418.89357824464</v>
      </c>
      <c r="BM205" s="1102">
        <v>101309.30973907741</v>
      </c>
      <c r="BN205" s="1102">
        <v>104190.7225519327</v>
      </c>
      <c r="BO205" s="1102">
        <v>124067.55993803577</v>
      </c>
      <c r="BP205" s="1102">
        <v>121784.37020342937</v>
      </c>
      <c r="BQ205" s="1102">
        <v>91894.446618365793</v>
      </c>
      <c r="BR205" s="1102">
        <v>73779.332701694046</v>
      </c>
      <c r="BS205" s="1102">
        <v>86532.931151067198</v>
      </c>
      <c r="BT205" s="1102">
        <v>41513.325602742902</v>
      </c>
      <c r="BU205" s="1102">
        <v>19354.349709686838</v>
      </c>
      <c r="BV205" s="1102">
        <v>16833.757968510392</v>
      </c>
      <c r="BW205" s="1102">
        <v>24243.355249048873</v>
      </c>
      <c r="BX205" s="1102">
        <v>33577.857171542732</v>
      </c>
      <c r="BY205" s="1102">
        <v>26804.975331125395</v>
      </c>
      <c r="BZ205" s="1102">
        <v>21227.086871056879</v>
      </c>
      <c r="CA205" s="1102">
        <v>14045.556212517313</v>
      </c>
      <c r="CB205" s="1102">
        <v>9867.7626547756754</v>
      </c>
      <c r="CC205" s="1102">
        <v>12455.903715357832</v>
      </c>
      <c r="CD205" s="1102">
        <v>15951.85793328119</v>
      </c>
      <c r="CE205" s="1102">
        <v>25189.052490538303</v>
      </c>
      <c r="CF205" s="1102">
        <v>20072.009753804428</v>
      </c>
      <c r="CG205" s="1102">
        <v>14689.717090537128</v>
      </c>
      <c r="CH205" s="1102">
        <v>17819.724685464538</v>
      </c>
      <c r="CI205" s="1102">
        <v>20192.092929084134</v>
      </c>
      <c r="CJ205" s="1102">
        <v>28989.546286821533</v>
      </c>
      <c r="CK205" s="1102">
        <v>31965.075610559219</v>
      </c>
      <c r="CL205" s="1102">
        <v>26238.461023440406</v>
      </c>
      <c r="CM205" s="1102">
        <v>26765.698969199024</v>
      </c>
      <c r="CN205" s="1102">
        <v>20846.357098503868</v>
      </c>
      <c r="CO205" s="1102">
        <v>26016.350149728427</v>
      </c>
      <c r="CP205" s="1102">
        <v>22846.305264209957</v>
      </c>
      <c r="CQ205" s="1106">
        <f t="shared" si="129"/>
        <v>25183.740684451172</v>
      </c>
      <c r="CR205" s="23" t="s">
        <v>541</v>
      </c>
      <c r="CS205"/>
      <c r="DQ205"/>
      <c r="DR205"/>
    </row>
    <row r="206" spans="1:122" s="23" customFormat="1" ht="13">
      <c r="A206" s="797">
        <v>2012</v>
      </c>
      <c r="B206" s="1084" t="s">
        <v>408</v>
      </c>
      <c r="C206" s="1086">
        <f>ASA!C206*EXP(AK80)</f>
        <v>28.89150239178856</v>
      </c>
      <c r="D206" s="295">
        <f t="shared" si="118"/>
        <v>35.071815749452824</v>
      </c>
      <c r="E206" s="753">
        <f>C206-D206</f>
        <v>-6.1803133576642644</v>
      </c>
      <c r="F206" s="754">
        <f>LN(C206)-LN(D206)</f>
        <v>-0.19385032082214604</v>
      </c>
      <c r="G206" s="259"/>
      <c r="H206" s="767"/>
      <c r="J206" s="207"/>
      <c r="K206" s="790">
        <v>2012</v>
      </c>
      <c r="L206" s="263"/>
      <c r="M206" s="564"/>
      <c r="N206" s="263"/>
      <c r="O206" s="560" t="e">
        <v>#N/A</v>
      </c>
      <c r="P206" s="253"/>
      <c r="Q206" s="568"/>
      <c r="R206" s="262"/>
      <c r="S206" s="28"/>
      <c r="T206" s="28"/>
      <c r="U206" s="207"/>
      <c r="V206" s="797">
        <v>2012</v>
      </c>
      <c r="W206" s="1121">
        <f>ASA!W206*EXP(AS65)</f>
        <v>17854.505420569913</v>
      </c>
      <c r="X206" s="806"/>
      <c r="Y206" s="952">
        <v>25700</v>
      </c>
      <c r="Z206" s="950">
        <f t="shared" si="128"/>
        <v>28321.4</v>
      </c>
      <c r="AA206" s="790">
        <v>2012</v>
      </c>
      <c r="AB206" s="256">
        <f t="shared" si="121"/>
        <v>27808.524637859209</v>
      </c>
      <c r="AC206" s="698"/>
      <c r="AD206" s="972">
        <f>LN(W206)</f>
        <v>9.7900111598728454</v>
      </c>
      <c r="AE206" s="970">
        <f t="shared" si="132"/>
        <v>10.233097894323398</v>
      </c>
      <c r="AF206" s="971">
        <f t="shared" si="126"/>
        <v>9.9522548451105042</v>
      </c>
      <c r="AG206" s="971">
        <f t="shared" si="127"/>
        <v>-0.16224368523765875</v>
      </c>
      <c r="AH206" s="1034"/>
      <c r="AI206" s="1035"/>
      <c r="AJ206" s="1035"/>
      <c r="AK206" s="1079" t="s">
        <v>433</v>
      </c>
      <c r="AM206" s="1037"/>
      <c r="AN206" s="1037"/>
      <c r="AO206" s="1037"/>
      <c r="AP206" s="1037"/>
      <c r="AQ206" s="46"/>
      <c r="AS206" s="27"/>
      <c r="AT206" s="27"/>
      <c r="AU206" s="27"/>
      <c r="BF206" s="1135">
        <v>198</v>
      </c>
      <c r="BG206" s="1102">
        <v>64390.167589606528</v>
      </c>
      <c r="BH206" s="1102">
        <v>64943.207540960168</v>
      </c>
      <c r="BI206" s="1102">
        <v>56988.34442402389</v>
      </c>
      <c r="BJ206" s="1102">
        <v>60417.993816425682</v>
      </c>
      <c r="BK206" s="1102">
        <v>73877.176988469248</v>
      </c>
      <c r="BL206" s="1102">
        <v>98398.000728108935</v>
      </c>
      <c r="BM206" s="1102">
        <v>94849.270723828449</v>
      </c>
      <c r="BN206" s="1102">
        <v>117043.9117431053</v>
      </c>
      <c r="BO206" s="1102">
        <v>151553.85814351426</v>
      </c>
      <c r="BP206" s="1102">
        <v>140513.49531663753</v>
      </c>
      <c r="BQ206" s="1102">
        <v>111456.70637035093</v>
      </c>
      <c r="BR206" s="1102">
        <v>88347.663402076621</v>
      </c>
      <c r="BS206" s="1102">
        <v>81088.701058323379</v>
      </c>
      <c r="BT206" s="1102">
        <v>36578.293824031578</v>
      </c>
      <c r="BU206" s="1102">
        <v>13429.894438360207</v>
      </c>
      <c r="BV206" s="1102">
        <v>14311.565244887233</v>
      </c>
      <c r="BW206" s="1102">
        <v>28967.186620637029</v>
      </c>
      <c r="BX206" s="1102">
        <v>25685.498437001941</v>
      </c>
      <c r="BY206" s="1102">
        <v>26475.149569183915</v>
      </c>
      <c r="BZ206" s="1102">
        <v>15333.184794079401</v>
      </c>
      <c r="CA206" s="1102">
        <v>14698.485046149939</v>
      </c>
      <c r="CB206" s="1102">
        <v>8092.2968158985095</v>
      </c>
      <c r="CC206" s="1102">
        <v>9975.8966103738385</v>
      </c>
      <c r="CD206" s="1102">
        <v>10776.278507638868</v>
      </c>
      <c r="CE206" s="1102">
        <v>21426.316379725366</v>
      </c>
      <c r="CF206" s="1102">
        <v>15205.488277282546</v>
      </c>
      <c r="CG206" s="1102">
        <v>12238.670266630108</v>
      </c>
      <c r="CH206" s="1102">
        <v>14651.966722780851</v>
      </c>
      <c r="CI206" s="1102">
        <v>17769.632649108629</v>
      </c>
      <c r="CJ206" s="1102">
        <v>21554.096257860223</v>
      </c>
      <c r="CK206" s="1102">
        <v>22659.545325493546</v>
      </c>
      <c r="CL206" s="1102">
        <v>20159.450576634208</v>
      </c>
      <c r="CM206" s="1102">
        <v>26478.336540875196</v>
      </c>
      <c r="CN206" s="1102">
        <v>20502.917188139912</v>
      </c>
      <c r="CO206" s="1102">
        <v>25456.658069824636</v>
      </c>
      <c r="CP206" s="1102">
        <v>22908.294796678176</v>
      </c>
      <c r="CQ206" s="1106">
        <f t="shared" si="129"/>
        <v>25252.072447192502</v>
      </c>
      <c r="CR206" s="23" t="s">
        <v>541</v>
      </c>
      <c r="CS206"/>
      <c r="DQ206"/>
      <c r="DR206"/>
    </row>
    <row r="207" spans="1:122" s="23" customFormat="1" ht="13">
      <c r="A207" s="790">
        <v>2013</v>
      </c>
      <c r="B207" s="1084" t="s">
        <v>408</v>
      </c>
      <c r="C207" s="1086">
        <f>ASA!C207*EXP(AK81)</f>
        <v>21.116981508865823</v>
      </c>
      <c r="D207" s="295">
        <f t="shared" si="118"/>
        <v>25.594152344054429</v>
      </c>
      <c r="E207" s="753">
        <f>C207-D207</f>
        <v>-4.4771708351886055</v>
      </c>
      <c r="F207" s="754">
        <f>LN(C207)-LN(D207)</f>
        <v>-0.1922863736902416</v>
      </c>
      <c r="G207" s="259"/>
      <c r="H207" s="767"/>
      <c r="J207" s="207"/>
      <c r="K207" s="790">
        <f>A207</f>
        <v>2013</v>
      </c>
      <c r="L207" s="263"/>
      <c r="M207" s="564"/>
      <c r="N207" s="263"/>
      <c r="O207" s="560" t="e">
        <v>#N/A</v>
      </c>
      <c r="P207" s="253"/>
      <c r="Q207" s="568"/>
      <c r="R207" s="262"/>
      <c r="S207" s="28"/>
      <c r="T207" s="28"/>
      <c r="U207" s="207"/>
      <c r="V207" s="797">
        <f>A207</f>
        <v>2013</v>
      </c>
      <c r="W207" s="1121">
        <f>ASA!W207*EXP(AS66)</f>
        <v>23060.931794485328</v>
      </c>
      <c r="X207" s="806"/>
      <c r="Y207" s="952">
        <v>20600</v>
      </c>
      <c r="Z207" s="950">
        <f t="shared" si="128"/>
        <v>22701.200000000001</v>
      </c>
      <c r="AA207" s="885">
        <f>A207</f>
        <v>2013</v>
      </c>
      <c r="AB207" s="256">
        <f t="shared" si="121"/>
        <v>27028.260836367779</v>
      </c>
      <c r="AC207" s="698"/>
      <c r="AD207" s="972">
        <f>LN(W207)</f>
        <v>10.045895200399812</v>
      </c>
      <c r="AE207" s="970">
        <f t="shared" si="132"/>
        <v>10.204638295223685</v>
      </c>
      <c r="AF207" s="971">
        <f t="shared" si="126"/>
        <v>9.9237952460107905</v>
      </c>
      <c r="AG207" s="971">
        <f t="shared" si="127"/>
        <v>0.12209995438902155</v>
      </c>
      <c r="AH207" s="1098" t="s">
        <v>132</v>
      </c>
      <c r="AI207" s="1037" t="s">
        <v>133</v>
      </c>
      <c r="AJ207" s="1092">
        <v>3</v>
      </c>
      <c r="AK207" s="1092">
        <v>4</v>
      </c>
      <c r="AL207" s="1092">
        <v>5</v>
      </c>
      <c r="AM207" s="1092">
        <v>6</v>
      </c>
      <c r="AN207" s="1092">
        <v>7</v>
      </c>
      <c r="AO207" s="1092">
        <v>8</v>
      </c>
      <c r="AP207" s="1092">
        <v>9</v>
      </c>
      <c r="AQ207" s="46"/>
      <c r="AS207" s="27"/>
      <c r="AT207" s="27"/>
      <c r="AU207" s="27"/>
      <c r="BF207" s="1135">
        <v>199</v>
      </c>
      <c r="BG207" s="1102">
        <v>54972.991467566295</v>
      </c>
      <c r="BH207" s="1102">
        <v>62459.412174619771</v>
      </c>
      <c r="BI207" s="1102">
        <v>60175.697766272038</v>
      </c>
      <c r="BJ207" s="1102">
        <v>71784.07327338928</v>
      </c>
      <c r="BK207" s="1102">
        <v>80759.453493857931</v>
      </c>
      <c r="BL207" s="1102">
        <v>98456.96541961233</v>
      </c>
      <c r="BM207" s="1102">
        <v>83067.420696773523</v>
      </c>
      <c r="BN207" s="1102">
        <v>87914.032032469666</v>
      </c>
      <c r="BO207" s="1102">
        <v>111391.0357404525</v>
      </c>
      <c r="BP207" s="1102">
        <v>118490.96328883356</v>
      </c>
      <c r="BQ207" s="1102">
        <v>91621.539466631773</v>
      </c>
      <c r="BR207" s="1102">
        <v>71240.276988843339</v>
      </c>
      <c r="BS207" s="1102">
        <v>70873.111805280554</v>
      </c>
      <c r="BT207" s="1102">
        <v>30500.366436980119</v>
      </c>
      <c r="BU207" s="1102">
        <v>15575.430305002266</v>
      </c>
      <c r="BV207" s="1102">
        <v>15314.638097759929</v>
      </c>
      <c r="BW207" s="1102">
        <v>15262.608194840821</v>
      </c>
      <c r="BX207" s="1102">
        <v>26421.162155344755</v>
      </c>
      <c r="BY207" s="1102">
        <v>28185.352108619263</v>
      </c>
      <c r="BZ207" s="1102">
        <v>24349.457629497509</v>
      </c>
      <c r="CA207" s="1102">
        <v>13151.714053108142</v>
      </c>
      <c r="CB207" s="1102">
        <v>5862.4830434986325</v>
      </c>
      <c r="CC207" s="1102">
        <v>9995.81755591398</v>
      </c>
      <c r="CD207" s="1102">
        <v>16841.456976687095</v>
      </c>
      <c r="CE207" s="1102">
        <v>24329.224947966297</v>
      </c>
      <c r="CF207" s="1102">
        <v>15660.829711122282</v>
      </c>
      <c r="CG207" s="1102">
        <v>12587.989337931518</v>
      </c>
      <c r="CH207" s="1102">
        <v>14819.081836002879</v>
      </c>
      <c r="CI207" s="1102">
        <v>20916.927732899043</v>
      </c>
      <c r="CJ207" s="1102">
        <v>20591.470559289755</v>
      </c>
      <c r="CK207" s="1102">
        <v>19145.202675343622</v>
      </c>
      <c r="CL207" s="1102">
        <v>15647.563694716058</v>
      </c>
      <c r="CM207" s="1102">
        <v>17957.012379942375</v>
      </c>
      <c r="CN207" s="1102">
        <v>16835.463275706268</v>
      </c>
      <c r="CO207" s="1102">
        <v>15416.087474869777</v>
      </c>
      <c r="CP207" s="1102">
        <v>19297.988326709194</v>
      </c>
      <c r="CQ207" s="1106">
        <f t="shared" si="129"/>
        <v>21272.390792779519</v>
      </c>
      <c r="CR207" s="23" t="s">
        <v>541</v>
      </c>
      <c r="CS207"/>
      <c r="DQ207"/>
      <c r="DR207"/>
    </row>
    <row r="208" spans="1:122" s="23" customFormat="1" ht="14" thickBot="1">
      <c r="A208" s="790">
        <v>2014</v>
      </c>
      <c r="B208" s="1084" t="s">
        <v>408</v>
      </c>
      <c r="C208" s="1087">
        <f>ASA!C208*EXP(AK82)</f>
        <v>32.614765715100944</v>
      </c>
      <c r="D208" s="295">
        <f>(1-I166)*SUMPRODUCT(B44:H44,L249:R249)/$E$279</f>
        <v>34.845480416005202</v>
      </c>
      <c r="E208" s="753">
        <f>C208-D208</f>
        <v>-2.2307147009042581</v>
      </c>
      <c r="F208" s="754">
        <f>LN(C208)-LN(D208)</f>
        <v>-6.6158320150611072E-2</v>
      </c>
      <c r="G208" s="259"/>
      <c r="H208" s="767"/>
      <c r="J208" s="207"/>
      <c r="K208" s="790">
        <f>A208</f>
        <v>2014</v>
      </c>
      <c r="L208" s="263"/>
      <c r="M208" s="564"/>
      <c r="N208" s="263"/>
      <c r="O208" s="560" t="e">
        <v>#N/A</v>
      </c>
      <c r="P208" s="253"/>
      <c r="Q208" s="944"/>
      <c r="R208" s="262"/>
      <c r="S208" s="28"/>
      <c r="T208" s="28"/>
      <c r="U208" s="207"/>
      <c r="V208" s="885">
        <f>A208</f>
        <v>2014</v>
      </c>
      <c r="W208" s="1121">
        <f>ASA!W208*EXP(AS67)</f>
        <v>21957.146116594977</v>
      </c>
      <c r="X208" s="806"/>
      <c r="Y208" s="952">
        <v>20700</v>
      </c>
      <c r="Z208" s="950">
        <f t="shared" si="128"/>
        <v>22811.4</v>
      </c>
      <c r="AA208" s="885">
        <f>A208</f>
        <v>2014</v>
      </c>
      <c r="AB208" s="256">
        <f t="shared" si="121"/>
        <v>27638.727173653737</v>
      </c>
      <c r="AC208" s="698"/>
      <c r="AD208" s="972">
        <f>LN(W208)</f>
        <v>9.9968479289174574</v>
      </c>
      <c r="AE208" s="970">
        <f>LN(AB208)</f>
        <v>10.22697322666402</v>
      </c>
      <c r="AF208" s="971">
        <f t="shared" si="126"/>
        <v>9.9461301774511259</v>
      </c>
      <c r="AG208" s="971">
        <f t="shared" si="127"/>
        <v>5.0717751466331507E-2</v>
      </c>
      <c r="AH208" s="1034"/>
      <c r="AI208" s="1037">
        <v>1980</v>
      </c>
      <c r="AJ208" s="1039"/>
      <c r="AK208" s="1039"/>
      <c r="AL208" s="1039"/>
      <c r="AM208" s="1039"/>
      <c r="AN208" s="1039"/>
      <c r="AO208" s="1039"/>
      <c r="AP208" s="1039"/>
      <c r="AQ208" s="46"/>
      <c r="AS208" s="27"/>
      <c r="AT208" s="27"/>
      <c r="AU208" s="27"/>
      <c r="BF208" s="1135">
        <v>200</v>
      </c>
      <c r="BG208" s="1102">
        <v>43231.81113205092</v>
      </c>
      <c r="BH208" s="1102">
        <v>52407.692982214816</v>
      </c>
      <c r="BI208" s="1102">
        <v>49221.802565440274</v>
      </c>
      <c r="BJ208" s="1102">
        <v>53901.055193438522</v>
      </c>
      <c r="BK208" s="1102">
        <v>65504.818274982928</v>
      </c>
      <c r="BL208" s="1102">
        <v>95259.450156744439</v>
      </c>
      <c r="BM208" s="1102">
        <v>94922.263622901854</v>
      </c>
      <c r="BN208" s="1102">
        <v>107826.61666240735</v>
      </c>
      <c r="BO208" s="1102">
        <v>125164.20869701207</v>
      </c>
      <c r="BP208" s="1102">
        <v>131417.48634230546</v>
      </c>
      <c r="BQ208" s="1102">
        <v>101079.30673294778</v>
      </c>
      <c r="BR208" s="1102">
        <v>75881.92876172348</v>
      </c>
      <c r="BS208" s="1102">
        <v>63603.525185079052</v>
      </c>
      <c r="BT208" s="1102">
        <v>30606.069393705784</v>
      </c>
      <c r="BU208" s="1102">
        <v>16174.801246235245</v>
      </c>
      <c r="BV208" s="1102">
        <v>14752.816537575853</v>
      </c>
      <c r="BW208" s="1102">
        <v>18529.808347385115</v>
      </c>
      <c r="BX208" s="1102">
        <v>29584.080730840244</v>
      </c>
      <c r="BY208" s="1102">
        <v>30651.494213107973</v>
      </c>
      <c r="BZ208" s="1102">
        <v>24074.265200837457</v>
      </c>
      <c r="CA208" s="1102">
        <v>14657.492241257472</v>
      </c>
      <c r="CB208" s="1102">
        <v>7807.1953743661506</v>
      </c>
      <c r="CC208" s="1102">
        <v>8958.5637880913273</v>
      </c>
      <c r="CD208" s="1102">
        <v>13062.327791997826</v>
      </c>
      <c r="CE208" s="1102">
        <v>19464.413190095245</v>
      </c>
      <c r="CF208" s="1102">
        <v>12773.683860316722</v>
      </c>
      <c r="CG208" s="1102">
        <v>9315.2089002251287</v>
      </c>
      <c r="CH208" s="1102">
        <v>12190.829613416372</v>
      </c>
      <c r="CI208" s="1102">
        <v>17543.451345555859</v>
      </c>
      <c r="CJ208" s="1102">
        <v>20955.096705130771</v>
      </c>
      <c r="CK208" s="1102">
        <v>20598.09097224283</v>
      </c>
      <c r="CL208" s="1102">
        <v>17491.866849339593</v>
      </c>
      <c r="CM208" s="1102">
        <v>19421.168560381444</v>
      </c>
      <c r="CN208" s="1102">
        <v>18057.401037467349</v>
      </c>
      <c r="CO208" s="1102">
        <v>23360.594533518648</v>
      </c>
      <c r="CP208" s="1102">
        <v>19403.443445604349</v>
      </c>
      <c r="CQ208" s="1106">
        <f t="shared" si="129"/>
        <v>21388.635163035044</v>
      </c>
      <c r="CR208" s="23" t="s">
        <v>541</v>
      </c>
      <c r="DQ208"/>
      <c r="DR208"/>
    </row>
    <row r="209" spans="1:122" s="23" customFormat="1" ht="13">
      <c r="A209" s="200"/>
      <c r="B209" s="265"/>
      <c r="C209" s="265"/>
      <c r="D209" s="245"/>
      <c r="E209" s="240"/>
      <c r="F209" s="251"/>
      <c r="G209" s="259"/>
      <c r="H209" s="201"/>
      <c r="J209" s="207"/>
      <c r="K209" s="193"/>
      <c r="L209" s="263"/>
      <c r="M209" s="263"/>
      <c r="N209" s="263"/>
      <c r="O209" s="266" t="s">
        <v>169</v>
      </c>
      <c r="P209" s="756">
        <f>SUM(P174:P207)</f>
        <v>6.6205552206782698</v>
      </c>
      <c r="Q209" s="756">
        <f>SUM(Q174:Q207)</f>
        <v>-0.32383409116348888</v>
      </c>
      <c r="R209" s="262"/>
      <c r="S209" s="28"/>
      <c r="T209" s="28"/>
      <c r="U209" s="207"/>
      <c r="V209" s="200"/>
      <c r="W209" s="572"/>
      <c r="X209" s="572"/>
      <c r="Y209" s="572"/>
      <c r="Z209" s="28"/>
      <c r="AA209" s="28"/>
      <c r="AB209" s="28"/>
      <c r="AC209" s="28"/>
      <c r="AD209" s="28"/>
      <c r="AE209" s="28"/>
      <c r="AF209" s="28"/>
      <c r="AG209" s="28"/>
      <c r="AH209" s="1034"/>
      <c r="AI209" s="1037">
        <v>1981</v>
      </c>
      <c r="AJ209" s="1039"/>
      <c r="AK209" s="1039"/>
      <c r="AL209" s="1039"/>
      <c r="AM209" s="1039"/>
      <c r="AN209" s="1039"/>
      <c r="AO209" s="1039"/>
      <c r="AP209" s="1039"/>
      <c r="AQ209" s="46"/>
      <c r="AS209" s="27"/>
      <c r="AT209" s="27"/>
      <c r="AU209" s="27"/>
      <c r="BF209" s="1135">
        <v>201</v>
      </c>
      <c r="BG209" s="1103">
        <v>58865.051152681677</v>
      </c>
      <c r="BH209" s="1103">
        <v>55923.220649527597</v>
      </c>
      <c r="BI209" s="1103">
        <v>49996.21667443301</v>
      </c>
      <c r="BJ209" s="1103">
        <v>62330.244932275236</v>
      </c>
      <c r="BK209" s="1103">
        <v>75166.325587514904</v>
      </c>
      <c r="BL209" s="1103">
        <v>93121.736748884607</v>
      </c>
      <c r="BM209" s="1103">
        <v>79023.735779700306</v>
      </c>
      <c r="BN209" s="1103">
        <v>88820.050529901229</v>
      </c>
      <c r="BO209" s="1103">
        <v>101567.63314363064</v>
      </c>
      <c r="BP209" s="1103">
        <v>92707.842832854381</v>
      </c>
      <c r="BQ209" s="1103">
        <v>71298.656554736881</v>
      </c>
      <c r="BR209" s="1103">
        <v>65589.941925785432</v>
      </c>
      <c r="BS209" s="1103">
        <v>67474.188524120429</v>
      </c>
      <c r="BT209" s="1103">
        <v>46993.972484543774</v>
      </c>
      <c r="BU209" s="1103">
        <v>17122.669698752779</v>
      </c>
      <c r="BV209" s="1103">
        <v>12814.839534881799</v>
      </c>
      <c r="BW209" s="1103">
        <v>15564.69646775842</v>
      </c>
      <c r="BX209" s="1103">
        <v>21558.467399770758</v>
      </c>
      <c r="BY209" s="1103">
        <v>21259.443053161493</v>
      </c>
      <c r="BZ209" s="1103">
        <v>18696.515562036639</v>
      </c>
      <c r="CA209" s="1103">
        <v>12102.574999967264</v>
      </c>
      <c r="CB209" s="1103">
        <v>7076.4364695099557</v>
      </c>
      <c r="CC209" s="1103">
        <v>8612.0413069090318</v>
      </c>
      <c r="CD209" s="1103">
        <v>12435.019008955725</v>
      </c>
      <c r="CE209" s="1103">
        <v>21271.880984682193</v>
      </c>
      <c r="CF209" s="1103">
        <v>15178.415180185662</v>
      </c>
      <c r="CG209" s="1103">
        <v>10604.132239122066</v>
      </c>
      <c r="CH209" s="1103">
        <v>10979.432989339917</v>
      </c>
      <c r="CI209" s="1103">
        <v>16403.502231148905</v>
      </c>
      <c r="CJ209" s="1103">
        <v>18953.016980983022</v>
      </c>
      <c r="CK209" s="1103">
        <v>18403.356015552206</v>
      </c>
      <c r="CL209" s="1103">
        <v>15350.368333120367</v>
      </c>
      <c r="CM209" s="1103">
        <v>20088.427549783391</v>
      </c>
      <c r="CN209" s="1103">
        <v>20611.954802103621</v>
      </c>
      <c r="CO209" s="1103">
        <v>23842.801022927062</v>
      </c>
      <c r="CP209" s="1103">
        <v>22047.235960467657</v>
      </c>
      <c r="CQ209" s="1106">
        <f t="shared" si="129"/>
        <v>24302.917553462208</v>
      </c>
      <c r="CR209" s="23" t="s">
        <v>541</v>
      </c>
      <c r="DQ209"/>
      <c r="DR209"/>
    </row>
    <row r="210" spans="1:122" s="23" customFormat="1" ht="13">
      <c r="A210" s="59"/>
      <c r="B210" s="162"/>
      <c r="C210" s="162"/>
      <c r="D210" s="162"/>
      <c r="E210" s="162"/>
      <c r="F210" s="267"/>
      <c r="G210" s="259"/>
      <c r="H210" s="201"/>
      <c r="J210" s="207"/>
      <c r="K210" s="268"/>
      <c r="L210" s="269"/>
      <c r="M210" s="270"/>
      <c r="N210" s="271"/>
      <c r="O210" s="272"/>
      <c r="P210" s="270"/>
      <c r="Q210" s="269"/>
      <c r="R210" s="273"/>
      <c r="S210" s="261"/>
      <c r="T210" s="261"/>
      <c r="U210" s="207"/>
      <c r="V210" s="27"/>
      <c r="W210" s="27"/>
      <c r="X210" s="27"/>
      <c r="Y210" s="27"/>
      <c r="Z210" s="30"/>
      <c r="AA210" s="267"/>
      <c r="AB210" s="259"/>
      <c r="AC210" s="202"/>
      <c r="AD210" s="27"/>
      <c r="AH210" s="1034"/>
      <c r="AI210" s="1037">
        <v>1982</v>
      </c>
      <c r="AJ210" s="1100">
        <v>0</v>
      </c>
      <c r="AK210" s="1100">
        <v>9</v>
      </c>
      <c r="AL210" s="1100">
        <v>6</v>
      </c>
      <c r="AM210" s="1100">
        <v>18</v>
      </c>
      <c r="AN210" s="1100">
        <v>3</v>
      </c>
      <c r="AO210" s="1100">
        <v>0</v>
      </c>
      <c r="AP210" s="1100">
        <v>0</v>
      </c>
      <c r="AQ210" s="46"/>
      <c r="AR210" s="1108">
        <f>SUM(AJ210:AP210)</f>
        <v>36</v>
      </c>
      <c r="AS210" s="27"/>
      <c r="AT210" s="27"/>
      <c r="AU210" s="27"/>
      <c r="BF210" s="1135">
        <v>202</v>
      </c>
      <c r="BG210" s="1102">
        <v>78607.661590839271</v>
      </c>
      <c r="BH210" s="1102">
        <v>78443.235333369477</v>
      </c>
      <c r="BI210" s="1102">
        <v>62982.230472079151</v>
      </c>
      <c r="BJ210" s="1102">
        <v>59025.780684613557</v>
      </c>
      <c r="BK210" s="1102">
        <v>69243.94112700157</v>
      </c>
      <c r="BL210" s="1102">
        <v>83682.374720165681</v>
      </c>
      <c r="BM210" s="1102">
        <v>78318.355826030573</v>
      </c>
      <c r="BN210" s="1102">
        <v>83286.585920776459</v>
      </c>
      <c r="BO210" s="1102">
        <v>116763.90933392729</v>
      </c>
      <c r="BP210" s="1102">
        <v>108847.9201124719</v>
      </c>
      <c r="BQ210" s="1102">
        <v>91151.048802876991</v>
      </c>
      <c r="BR210" s="1102">
        <v>65760.548968932504</v>
      </c>
      <c r="BS210" s="1102">
        <v>50729.659005257454</v>
      </c>
      <c r="BT210" s="1102">
        <v>28843.303833370766</v>
      </c>
      <c r="BU210" s="1102">
        <v>14167.565592861092</v>
      </c>
      <c r="BV210" s="1102">
        <v>10909.875621474263</v>
      </c>
      <c r="BW210" s="1102">
        <v>21626.213146496397</v>
      </c>
      <c r="BX210" s="1102">
        <v>23378.062527305439</v>
      </c>
      <c r="BY210" s="1102">
        <v>27728.535758096994</v>
      </c>
      <c r="BZ210" s="1102">
        <v>16019.092830872432</v>
      </c>
      <c r="CA210" s="1102">
        <v>14361.254326765767</v>
      </c>
      <c r="CB210" s="1102">
        <v>7472.1723507322931</v>
      </c>
      <c r="CC210" s="1102">
        <v>8890.9886510552333</v>
      </c>
      <c r="CD210" s="1102">
        <v>11728.031602772617</v>
      </c>
      <c r="CE210" s="1102">
        <v>23326.887390523116</v>
      </c>
      <c r="CF210" s="1102">
        <v>14807.466271530111</v>
      </c>
      <c r="CG210" s="1102">
        <v>10586.81814944926</v>
      </c>
      <c r="CH210" s="1102">
        <v>12675.225156757988</v>
      </c>
      <c r="CI210" s="1102">
        <v>20161.995761169099</v>
      </c>
      <c r="CJ210" s="1102">
        <v>24142.363659232331</v>
      </c>
      <c r="CK210" s="1102">
        <v>23906.562643463039</v>
      </c>
      <c r="CL210" s="1102">
        <v>19962.673462488299</v>
      </c>
      <c r="CM210" s="1102">
        <v>22130.320973907292</v>
      </c>
      <c r="CN210" s="1102">
        <v>21206.03085660006</v>
      </c>
      <c r="CO210" s="1102">
        <v>22929.243656811293</v>
      </c>
      <c r="CP210" s="1102">
        <v>21980.390655374344</v>
      </c>
      <c r="CQ210" s="1106">
        <f t="shared" si="129"/>
        <v>24229.233217637451</v>
      </c>
      <c r="CR210" s="23" t="s">
        <v>541</v>
      </c>
      <c r="DQ210"/>
      <c r="DR210"/>
    </row>
    <row r="211" spans="1:122" s="23" customFormat="1" ht="15">
      <c r="A211" s="274" t="s">
        <v>79</v>
      </c>
      <c r="B211" s="39"/>
      <c r="C211" s="39"/>
      <c r="D211" s="39"/>
      <c r="E211" s="39"/>
      <c r="F211" s="39"/>
      <c r="G211" s="39"/>
      <c r="H211" s="39"/>
      <c r="I211" s="50"/>
      <c r="J211" s="139"/>
      <c r="K211" s="143" t="s">
        <v>80</v>
      </c>
      <c r="L211" s="100"/>
      <c r="M211" s="100"/>
      <c r="N211" s="100"/>
      <c r="O211" s="100"/>
      <c r="P211" s="100"/>
      <c r="Q211" s="100"/>
      <c r="R211" s="100"/>
      <c r="S211" s="100"/>
      <c r="T211" s="275"/>
      <c r="U211" s="276"/>
      <c r="V211" s="274" t="s">
        <v>335</v>
      </c>
      <c r="W211" s="100"/>
      <c r="X211" s="100"/>
      <c r="Y211" s="100"/>
      <c r="Z211" s="100"/>
      <c r="AA211" s="100"/>
      <c r="AB211" s="100"/>
      <c r="AC211" s="100"/>
      <c r="AD211" s="173"/>
      <c r="AE211" s="277"/>
      <c r="AF211" s="278"/>
      <c r="AG211" s="278"/>
      <c r="AH211" s="1034"/>
      <c r="AI211" s="1037">
        <v>1983</v>
      </c>
      <c r="AJ211" s="1100">
        <v>12</v>
      </c>
      <c r="AK211" s="1100">
        <v>7</v>
      </c>
      <c r="AL211" s="1100">
        <v>5</v>
      </c>
      <c r="AM211" s="1100">
        <v>9</v>
      </c>
      <c r="AN211" s="1100">
        <v>19</v>
      </c>
      <c r="AO211" s="1100">
        <v>2</v>
      </c>
      <c r="AP211" s="1100">
        <v>0</v>
      </c>
      <c r="AQ211" s="503"/>
      <c r="AR211" s="1108">
        <f t="shared" ref="AR211:AR242" si="134">SUM(AJ211:AP211)</f>
        <v>54</v>
      </c>
      <c r="AS211" s="503"/>
      <c r="AT211" s="503"/>
      <c r="AU211" s="30"/>
      <c r="BF211" s="1135">
        <v>203</v>
      </c>
      <c r="BG211" s="1102">
        <v>80140.951277095068</v>
      </c>
      <c r="BH211" s="1102">
        <v>81410.31415637242</v>
      </c>
      <c r="BI211" s="1102">
        <v>73502.358192622676</v>
      </c>
      <c r="BJ211" s="1102">
        <v>85035.690636230458</v>
      </c>
      <c r="BK211" s="1102">
        <v>101383.67048664088</v>
      </c>
      <c r="BL211" s="1102">
        <v>126253.6932188143</v>
      </c>
      <c r="BM211" s="1102">
        <v>112825.72099980411</v>
      </c>
      <c r="BN211" s="1102">
        <v>120608.48139874026</v>
      </c>
      <c r="BO211" s="1102">
        <v>124237.15653735782</v>
      </c>
      <c r="BP211" s="1102">
        <v>117790.14632101697</v>
      </c>
      <c r="BQ211" s="1102">
        <v>87339.689295464254</v>
      </c>
      <c r="BR211" s="1102">
        <v>75741.687980125716</v>
      </c>
      <c r="BS211" s="1102">
        <v>75009.886792757723</v>
      </c>
      <c r="BT211" s="1102">
        <v>29171.38422063908</v>
      </c>
      <c r="BU211" s="1102">
        <v>15480.577728745993</v>
      </c>
      <c r="BV211" s="1102">
        <v>14632.791637278669</v>
      </c>
      <c r="BW211" s="1102">
        <v>23158.946480127019</v>
      </c>
      <c r="BX211" s="1102">
        <v>23168.382000466328</v>
      </c>
      <c r="BY211" s="1102">
        <v>28639.913762302353</v>
      </c>
      <c r="BZ211" s="1102">
        <v>24873.458897243439</v>
      </c>
      <c r="CA211" s="1102">
        <v>15097.218828430938</v>
      </c>
      <c r="CB211" s="1102">
        <v>8231.6089853790982</v>
      </c>
      <c r="CC211" s="1102">
        <v>8121.7782676025918</v>
      </c>
      <c r="CD211" s="1102">
        <v>12797.602156946641</v>
      </c>
      <c r="CE211" s="1102">
        <v>26381.988472627359</v>
      </c>
      <c r="CF211" s="1102">
        <v>18766.885415561199</v>
      </c>
      <c r="CG211" s="1102">
        <v>12415.555900625888</v>
      </c>
      <c r="CH211" s="1102">
        <v>14182.713910179737</v>
      </c>
      <c r="CI211" s="1102">
        <v>21052.00324931322</v>
      </c>
      <c r="CJ211" s="1102">
        <v>27046.917194692443</v>
      </c>
      <c r="CK211" s="1102">
        <v>27192.756119203055</v>
      </c>
      <c r="CL211" s="1102">
        <v>19542.284890852359</v>
      </c>
      <c r="CM211" s="1102">
        <v>20413.849080128824</v>
      </c>
      <c r="CN211" s="1102">
        <v>16749.593452128207</v>
      </c>
      <c r="CO211" s="1102">
        <v>23629.794699638558</v>
      </c>
      <c r="CP211" s="1102">
        <v>17742.542355679812</v>
      </c>
      <c r="CQ211" s="1106">
        <f t="shared" si="129"/>
        <v>19557.805106819898</v>
      </c>
      <c r="CR211" s="23" t="s">
        <v>541</v>
      </c>
      <c r="DQ211"/>
      <c r="DR211"/>
    </row>
    <row r="212" spans="1:122" s="23" customFormat="1" ht="13">
      <c r="A212" s="48"/>
      <c r="B212" s="48"/>
      <c r="C212" s="39"/>
      <c r="D212" s="39"/>
      <c r="E212" s="49" t="s">
        <v>0</v>
      </c>
      <c r="F212" s="39"/>
      <c r="G212" s="39"/>
      <c r="H212" s="50"/>
      <c r="J212" s="207"/>
      <c r="K212" s="48"/>
      <c r="L212" s="48"/>
      <c r="M212" s="39"/>
      <c r="N212" s="39"/>
      <c r="O212" s="49" t="s">
        <v>0</v>
      </c>
      <c r="P212" s="39"/>
      <c r="Q212" s="39"/>
      <c r="R212" s="50"/>
      <c r="S212" s="280" t="s">
        <v>1</v>
      </c>
      <c r="T212" s="281"/>
      <c r="U212" s="207"/>
      <c r="V212" s="48"/>
      <c r="W212" s="48"/>
      <c r="X212" s="39"/>
      <c r="Y212" s="39"/>
      <c r="Z212" s="49" t="s">
        <v>0</v>
      </c>
      <c r="AA212" s="39"/>
      <c r="AB212" s="39"/>
      <c r="AC212" s="50"/>
      <c r="AD212" s="280" t="s">
        <v>1</v>
      </c>
      <c r="AE212" s="281"/>
      <c r="AF212" s="278"/>
      <c r="AG212" s="278"/>
      <c r="AH212" s="1034"/>
      <c r="AI212" s="1037">
        <v>1984</v>
      </c>
      <c r="AJ212" s="1100">
        <v>4</v>
      </c>
      <c r="AK212" s="1100">
        <v>12</v>
      </c>
      <c r="AL212" s="1100">
        <v>1</v>
      </c>
      <c r="AM212" s="1100">
        <v>1</v>
      </c>
      <c r="AN212" s="1100">
        <v>2</v>
      </c>
      <c r="AO212" s="1100">
        <v>4</v>
      </c>
      <c r="AP212" s="1100">
        <v>0</v>
      </c>
      <c r="AQ212" s="359"/>
      <c r="AR212" s="1108">
        <f t="shared" si="134"/>
        <v>24</v>
      </c>
      <c r="AS212" s="27"/>
      <c r="AT212" s="27"/>
      <c r="AU212" s="318"/>
      <c r="BF212" s="1135">
        <v>204</v>
      </c>
      <c r="BG212" s="1102">
        <v>60801.580147787958</v>
      </c>
      <c r="BH212" s="1102">
        <v>53076.185597663774</v>
      </c>
      <c r="BI212" s="1102">
        <v>43274.294886267046</v>
      </c>
      <c r="BJ212" s="1102">
        <v>53150.080349386772</v>
      </c>
      <c r="BK212" s="1102">
        <v>71382.849093042838</v>
      </c>
      <c r="BL212" s="1102">
        <v>100084.41268979924</v>
      </c>
      <c r="BM212" s="1102">
        <v>87148.615015677613</v>
      </c>
      <c r="BN212" s="1102">
        <v>101273.73360801324</v>
      </c>
      <c r="BO212" s="1102">
        <v>121522.42779277435</v>
      </c>
      <c r="BP212" s="1102">
        <v>115577.92942232477</v>
      </c>
      <c r="BQ212" s="1102">
        <v>90289.206584429601</v>
      </c>
      <c r="BR212" s="1102">
        <v>70591.728561858763</v>
      </c>
      <c r="BS212" s="1102">
        <v>59420.030401291224</v>
      </c>
      <c r="BT212" s="1102">
        <v>29443.725722529609</v>
      </c>
      <c r="BU212" s="1102">
        <v>11570.99522351463</v>
      </c>
      <c r="BV212" s="1102">
        <v>14940.928987641822</v>
      </c>
      <c r="BW212" s="1102">
        <v>29581.54806175203</v>
      </c>
      <c r="BX212" s="1102">
        <v>22412.359349064081</v>
      </c>
      <c r="BY212" s="1102">
        <v>30026.751239440531</v>
      </c>
      <c r="BZ212" s="1102">
        <v>16922.202512559066</v>
      </c>
      <c r="CA212" s="1102">
        <v>17315.181070005736</v>
      </c>
      <c r="CB212" s="1102">
        <v>9101.0059349693511</v>
      </c>
      <c r="CC212" s="1102">
        <v>9654.6940888078007</v>
      </c>
      <c r="CD212" s="1102">
        <v>10037.303543770455</v>
      </c>
      <c r="CE212" s="1102">
        <v>25626.200703893133</v>
      </c>
      <c r="CF212" s="1102">
        <v>17135.776366044425</v>
      </c>
      <c r="CG212" s="1102">
        <v>11616.176585539628</v>
      </c>
      <c r="CH212" s="1102">
        <v>13312.012891211181</v>
      </c>
      <c r="CI212" s="1102">
        <v>17460.901008527428</v>
      </c>
      <c r="CJ212" s="1102">
        <v>22380.434544566568</v>
      </c>
      <c r="CK212" s="1102">
        <v>22376.243107173294</v>
      </c>
      <c r="CL212" s="1102">
        <v>16597.782428620842</v>
      </c>
      <c r="CM212" s="1102">
        <v>19357.810395890716</v>
      </c>
      <c r="CN212" s="1102">
        <v>16039.586134251065</v>
      </c>
      <c r="CO212" s="1102">
        <v>20872.937050705343</v>
      </c>
      <c r="CP212" s="1102">
        <v>17402.712190857339</v>
      </c>
      <c r="CQ212" s="1106">
        <f t="shared" si="129"/>
        <v>19183.206472656922</v>
      </c>
      <c r="CR212" s="23" t="s">
        <v>541</v>
      </c>
      <c r="DQ212"/>
      <c r="DR212"/>
    </row>
    <row r="213" spans="1:122" s="23" customFormat="1" ht="14" thickBot="1">
      <c r="A213" s="787" t="s">
        <v>17</v>
      </c>
      <c r="B213" s="780">
        <v>3</v>
      </c>
      <c r="C213" s="780">
        <v>4</v>
      </c>
      <c r="D213" s="780">
        <v>5</v>
      </c>
      <c r="E213" s="780">
        <v>6</v>
      </c>
      <c r="F213" s="780">
        <v>7</v>
      </c>
      <c r="G213" s="780">
        <v>8</v>
      </c>
      <c r="H213" s="781" t="s">
        <v>59</v>
      </c>
      <c r="I213" s="782"/>
      <c r="J213" s="783"/>
      <c r="K213" s="787" t="s">
        <v>17</v>
      </c>
      <c r="L213" s="780">
        <v>3</v>
      </c>
      <c r="M213" s="780">
        <v>4</v>
      </c>
      <c r="N213" s="780">
        <v>5</v>
      </c>
      <c r="O213" s="780">
        <v>6</v>
      </c>
      <c r="P213" s="780">
        <v>7</v>
      </c>
      <c r="Q213" s="780">
        <v>8</v>
      </c>
      <c r="R213" s="780">
        <v>9</v>
      </c>
      <c r="S213" s="146" t="s">
        <v>82</v>
      </c>
      <c r="T213" s="54" t="s">
        <v>83</v>
      </c>
      <c r="U213" s="207"/>
      <c r="V213" s="787" t="s">
        <v>17</v>
      </c>
      <c r="W213" s="757">
        <f>first_age</f>
        <v>3</v>
      </c>
      <c r="X213" s="757">
        <f t="shared" ref="X213:AC213" si="135">W213+1</f>
        <v>4</v>
      </c>
      <c r="Y213" s="757">
        <f t="shared" si="135"/>
        <v>5</v>
      </c>
      <c r="Z213" s="757">
        <f t="shared" si="135"/>
        <v>6</v>
      </c>
      <c r="AA213" s="757">
        <f t="shared" si="135"/>
        <v>7</v>
      </c>
      <c r="AB213" s="757">
        <f t="shared" si="135"/>
        <v>8</v>
      </c>
      <c r="AC213" s="757">
        <f t="shared" si="135"/>
        <v>9</v>
      </c>
      <c r="AD213" s="146" t="s">
        <v>82</v>
      </c>
      <c r="AE213" s="54" t="s">
        <v>83</v>
      </c>
      <c r="AF213" s="278"/>
      <c r="AG213" s="278"/>
      <c r="AH213" s="1034"/>
      <c r="AI213" s="1037">
        <v>1985</v>
      </c>
      <c r="AJ213" s="1100">
        <v>3</v>
      </c>
      <c r="AK213" s="1100">
        <v>14</v>
      </c>
      <c r="AL213" s="1100">
        <v>13</v>
      </c>
      <c r="AM213" s="1100">
        <v>2</v>
      </c>
      <c r="AN213" s="1100">
        <v>0</v>
      </c>
      <c r="AO213" s="1100">
        <v>2</v>
      </c>
      <c r="AP213" s="1100">
        <v>3</v>
      </c>
      <c r="AQ213" s="1040"/>
      <c r="AR213" s="1108">
        <f t="shared" si="134"/>
        <v>37</v>
      </c>
      <c r="AS213" s="1040"/>
      <c r="AT213" s="1040"/>
      <c r="AU213" s="103"/>
      <c r="BF213" s="1135">
        <v>205</v>
      </c>
      <c r="BG213" s="1102">
        <v>59877.52120456686</v>
      </c>
      <c r="BH213" s="1102">
        <v>56990.305041283602</v>
      </c>
      <c r="BI213" s="1102">
        <v>47965.525595870837</v>
      </c>
      <c r="BJ213" s="1102">
        <v>58408.251322794946</v>
      </c>
      <c r="BK213" s="1102">
        <v>72298.837400112956</v>
      </c>
      <c r="BL213" s="1102">
        <v>87048.29571845266</v>
      </c>
      <c r="BM213" s="1102">
        <v>74118.36805430254</v>
      </c>
      <c r="BN213" s="1102">
        <v>79184.683543201332</v>
      </c>
      <c r="BO213" s="1102">
        <v>114983.74609309134</v>
      </c>
      <c r="BP213" s="1102">
        <v>114877.28519180673</v>
      </c>
      <c r="BQ213" s="1102">
        <v>94235.042144142426</v>
      </c>
      <c r="BR213" s="1102">
        <v>74467.513746260214</v>
      </c>
      <c r="BS213" s="1102">
        <v>81120.45763397374</v>
      </c>
      <c r="BT213" s="1102">
        <v>35788.726215090923</v>
      </c>
      <c r="BU213" s="1102">
        <v>14785.679167306116</v>
      </c>
      <c r="BV213" s="1102">
        <v>13316.691584777413</v>
      </c>
      <c r="BW213" s="1102">
        <v>21000.435008435539</v>
      </c>
      <c r="BX213" s="1102">
        <v>25104.312587518292</v>
      </c>
      <c r="BY213" s="1102">
        <v>20721.657958639993</v>
      </c>
      <c r="BZ213" s="1102">
        <v>16796.646231009079</v>
      </c>
      <c r="CA213" s="1102">
        <v>11262.557600244232</v>
      </c>
      <c r="CB213" s="1102">
        <v>7075.9629259608355</v>
      </c>
      <c r="CC213" s="1102">
        <v>7672.1825973395316</v>
      </c>
      <c r="CD213" s="1102">
        <v>12018.386131610827</v>
      </c>
      <c r="CE213" s="1102">
        <v>23034.286573979138</v>
      </c>
      <c r="CF213" s="1102">
        <v>20274.372323467032</v>
      </c>
      <c r="CG213" s="1102">
        <v>14921.498423808607</v>
      </c>
      <c r="CH213" s="1102">
        <v>13044.112513188164</v>
      </c>
      <c r="CI213" s="1102">
        <v>17726.009175188821</v>
      </c>
      <c r="CJ213" s="1102">
        <v>20561.085033960848</v>
      </c>
      <c r="CK213" s="1102">
        <v>21699.056161820226</v>
      </c>
      <c r="CL213" s="1102">
        <v>18033.232449241128</v>
      </c>
      <c r="CM213" s="1102">
        <v>21129.763515544386</v>
      </c>
      <c r="CN213" s="1102">
        <v>20073.39547809682</v>
      </c>
      <c r="CO213" s="1102">
        <v>23042.671729439415</v>
      </c>
      <c r="CP213" s="1102">
        <v>21163.518695043043</v>
      </c>
      <c r="CQ213" s="1106">
        <f t="shared" si="129"/>
        <v>23328.786016942388</v>
      </c>
      <c r="CR213" s="23" t="s">
        <v>541</v>
      </c>
      <c r="DQ213"/>
      <c r="DR213"/>
    </row>
    <row r="214" spans="1:122" s="23" customFormat="1" ht="13">
      <c r="A214" s="844">
        <v>1980</v>
      </c>
      <c r="B214" s="847">
        <f>B267</f>
        <v>191.34474160413109</v>
      </c>
      <c r="C214" s="284">
        <f>C267</f>
        <v>600.53021349032463</v>
      </c>
      <c r="D214" s="285">
        <f>D267</f>
        <v>65.946007084103201</v>
      </c>
      <c r="E214" s="284"/>
      <c r="F214" s="284"/>
      <c r="G214" s="284"/>
      <c r="H214" s="286"/>
      <c r="I214" s="245"/>
      <c r="J214" s="207"/>
      <c r="K214" s="788">
        <v>1980</v>
      </c>
      <c r="L214" s="283">
        <f t="shared" ref="L214:R229" si="136">IF(B318*(B214-(L92*$T92+W50+B50))&gt;0,B318*(B214-(L92*$T92+W50+B50)),0)</f>
        <v>44.213332333743622</v>
      </c>
      <c r="M214" s="284">
        <f t="shared" si="136"/>
        <v>554.18870272366905</v>
      </c>
      <c r="N214" s="285">
        <f t="shared" si="136"/>
        <v>60.658523296662423</v>
      </c>
      <c r="O214" s="284"/>
      <c r="P214" s="284"/>
      <c r="Q214" s="284"/>
      <c r="R214" s="286"/>
      <c r="S214" s="289">
        <f t="shared" ref="S214:S245" si="137">SUMPRODUCT(L214:R214,B9:H9)</f>
        <v>64344.604073565788</v>
      </c>
      <c r="T214" s="255">
        <f t="shared" ref="T214:T249" si="138">S214*2204.62/2000</f>
        <v>70927.700516332305</v>
      </c>
      <c r="U214" s="207"/>
      <c r="V214" s="788">
        <v>1980</v>
      </c>
      <c r="W214" s="287">
        <f t="shared" ref="W214:AC248" si="139">B318*B214*B9</f>
        <v>3586.9436900361034</v>
      </c>
      <c r="X214" s="289">
        <f t="shared" si="139"/>
        <v>58978.550838520212</v>
      </c>
      <c r="Y214" s="290">
        <f t="shared" si="139"/>
        <v>6994.4860705160518</v>
      </c>
      <c r="Z214" s="289"/>
      <c r="AA214" s="289"/>
      <c r="AB214" s="289"/>
      <c r="AC214" s="288"/>
      <c r="AD214" s="255">
        <f t="shared" ref="AD214:AD245" si="140">SUM(W214:AC214)</f>
        <v>69559.980599072369</v>
      </c>
      <c r="AE214" s="288">
        <f t="shared" ref="AE214:AE245" si="141">AD214*2204.62/2000</f>
        <v>76676.662214163458</v>
      </c>
      <c r="AF214" s="28"/>
      <c r="AG214" s="28"/>
      <c r="AH214" s="1034"/>
      <c r="AI214" s="1037">
        <v>1986</v>
      </c>
      <c r="AJ214" s="1100">
        <v>3</v>
      </c>
      <c r="AK214" s="1100">
        <v>8</v>
      </c>
      <c r="AL214" s="1100">
        <v>24</v>
      </c>
      <c r="AM214" s="1100">
        <v>20</v>
      </c>
      <c r="AN214" s="1100">
        <v>5</v>
      </c>
      <c r="AO214" s="1100">
        <v>1</v>
      </c>
      <c r="AP214" s="1100">
        <v>7</v>
      </c>
      <c r="AQ214" s="1041"/>
      <c r="AR214" s="1108">
        <f t="shared" si="134"/>
        <v>68</v>
      </c>
      <c r="AS214" s="1041"/>
      <c r="AT214" s="1041"/>
      <c r="AU214" s="1041"/>
      <c r="BF214" s="1135">
        <v>206</v>
      </c>
      <c r="BG214" s="1102">
        <v>72450.141331552353</v>
      </c>
      <c r="BH214" s="1102">
        <v>73698.450797855578</v>
      </c>
      <c r="BI214" s="1102">
        <v>58806.577146027084</v>
      </c>
      <c r="BJ214" s="1102">
        <v>59473.939921480909</v>
      </c>
      <c r="BK214" s="1102">
        <v>79766.021725830054</v>
      </c>
      <c r="BL214" s="1102">
        <v>101630.89043210258</v>
      </c>
      <c r="BM214" s="1102">
        <v>87779.475060406287</v>
      </c>
      <c r="BN214" s="1102">
        <v>84420.241268321508</v>
      </c>
      <c r="BO214" s="1102">
        <v>120978.0777258805</v>
      </c>
      <c r="BP214" s="1102">
        <v>112664.12146732619</v>
      </c>
      <c r="BQ214" s="1102">
        <v>91006.08013661085</v>
      </c>
      <c r="BR214" s="1102">
        <v>70590.979474077787</v>
      </c>
      <c r="BS214" s="1102">
        <v>77311.239726326923</v>
      </c>
      <c r="BT214" s="1102">
        <v>33945.422420219897</v>
      </c>
      <c r="BU214" s="1102">
        <v>13866.645028379451</v>
      </c>
      <c r="BV214" s="1102">
        <v>12997.507603501872</v>
      </c>
      <c r="BW214" s="1102">
        <v>23306.272396144821</v>
      </c>
      <c r="BX214" s="1102">
        <v>28594.318928020712</v>
      </c>
      <c r="BY214" s="1102">
        <v>24263.280001050989</v>
      </c>
      <c r="BZ214" s="1102">
        <v>20702.312485343602</v>
      </c>
      <c r="CA214" s="1102">
        <v>13570.732024623956</v>
      </c>
      <c r="CB214" s="1102">
        <v>8232.318196084394</v>
      </c>
      <c r="CC214" s="1102">
        <v>8112.0243183851926</v>
      </c>
      <c r="CD214" s="1102">
        <v>11179.158185956774</v>
      </c>
      <c r="CE214" s="1102">
        <v>19545.133524499888</v>
      </c>
      <c r="CF214" s="1102">
        <v>15832.757672205869</v>
      </c>
      <c r="CG214" s="1102">
        <v>13184.750957056083</v>
      </c>
      <c r="CH214" s="1102">
        <v>17158.004084705553</v>
      </c>
      <c r="CI214" s="1102">
        <v>22790.217131323228</v>
      </c>
      <c r="CJ214" s="1102">
        <v>24323.685613044199</v>
      </c>
      <c r="CK214" s="1102">
        <v>21249.862296565916</v>
      </c>
      <c r="CL214" s="1102">
        <v>15484.097318901233</v>
      </c>
      <c r="CM214" s="1102">
        <v>18167.573308496849</v>
      </c>
      <c r="CN214" s="1102">
        <v>20548.943671967809</v>
      </c>
      <c r="CO214" s="1102">
        <v>26344.008176101317</v>
      </c>
      <c r="CP214" s="1102">
        <v>21307.894646542412</v>
      </c>
      <c r="CQ214" s="1106">
        <f t="shared" si="129"/>
        <v>23487.933261172151</v>
      </c>
      <c r="CR214" s="23" t="s">
        <v>541</v>
      </c>
      <c r="DQ214"/>
      <c r="DR214"/>
    </row>
    <row r="215" spans="1:122" s="23" customFormat="1" ht="13">
      <c r="A215" s="845">
        <v>1981</v>
      </c>
      <c r="B215" s="848">
        <f>B268</f>
        <v>144.98841787672768</v>
      </c>
      <c r="C215" s="265">
        <f t="shared" ref="C215:C226" si="142">IF((((B214-(L92*$T92+W50+Pound_Kill*B50))*W318)-L50)*W318&lt;0,0,(((B214-(L92*$T92+W50+Pound_Kill*B50))*W318)-L50)*W318)</f>
        <v>140.72352083271082</v>
      </c>
      <c r="D215" s="265">
        <f t="shared" ref="D215:D226" si="143">IF((((C214-(M92*$T92+X50+Pound_Kill*C50))*X318)-M50)*X318&lt;0,0,(((C214-(M92*$T92+X50+Pound_Kill*C50))*X318)-M50)*X318)</f>
        <v>426.06254067339756</v>
      </c>
      <c r="E215" s="294">
        <f>(((D214-(N92*$T92+SUM(Y50:$AC50)+Pound_Kill*SUM(D50:$H50)))*Y318)-SUM(N50:$R50))*Y318</f>
        <v>43.113334311258967</v>
      </c>
      <c r="F215" s="265"/>
      <c r="G215" s="265" t="s">
        <v>84</v>
      </c>
      <c r="H215" s="295"/>
      <c r="I215" s="245"/>
      <c r="J215" s="207"/>
      <c r="K215" s="789">
        <v>1981</v>
      </c>
      <c r="L215" s="293">
        <f t="shared" si="136"/>
        <v>32.222752855024567</v>
      </c>
      <c r="M215" s="265">
        <f t="shared" si="136"/>
        <v>115.87243044553678</v>
      </c>
      <c r="N215" s="265">
        <f t="shared" si="136"/>
        <v>349.9041964712585</v>
      </c>
      <c r="O215" s="294">
        <f t="shared" si="136"/>
        <v>34.939313785999722</v>
      </c>
      <c r="P215" s="265"/>
      <c r="Q215" s="265"/>
      <c r="R215" s="295"/>
      <c r="S215" s="79">
        <f t="shared" si="137"/>
        <v>57538.168494554251</v>
      </c>
      <c r="T215" s="256">
        <f t="shared" si="138"/>
        <v>63424.898513232096</v>
      </c>
      <c r="U215" s="207"/>
      <c r="V215" s="789">
        <v>1981</v>
      </c>
      <c r="W215" s="78">
        <f t="shared" si="139"/>
        <v>2381.8769544883717</v>
      </c>
      <c r="X215" s="79">
        <f t="shared" si="139"/>
        <v>14078.897363309814</v>
      </c>
      <c r="Y215" s="79">
        <f t="shared" si="139"/>
        <v>47525.107830323657</v>
      </c>
      <c r="Z215" s="296">
        <f t="shared" si="139"/>
        <v>5787.9221794309751</v>
      </c>
      <c r="AA215" s="79"/>
      <c r="AB215" s="79" t="s">
        <v>84</v>
      </c>
      <c r="AC215" s="80"/>
      <c r="AD215" s="256">
        <f t="shared" si="140"/>
        <v>69773.804327552818</v>
      </c>
      <c r="AE215" s="80">
        <f t="shared" si="141"/>
        <v>76912.362248304737</v>
      </c>
      <c r="AF215" s="28"/>
      <c r="AG215" s="28"/>
      <c r="AH215" s="1034"/>
      <c r="AI215" s="1037">
        <v>1987</v>
      </c>
      <c r="AJ215" s="1100">
        <v>38</v>
      </c>
      <c r="AK215" s="1100">
        <v>8</v>
      </c>
      <c r="AL215" s="1100">
        <v>8</v>
      </c>
      <c r="AM215" s="1100">
        <v>11</v>
      </c>
      <c r="AN215" s="1100">
        <v>15</v>
      </c>
      <c r="AO215" s="1100">
        <v>3</v>
      </c>
      <c r="AP215" s="1100">
        <v>7</v>
      </c>
      <c r="AQ215" s="1042"/>
      <c r="AR215" s="1108">
        <f t="shared" si="134"/>
        <v>90</v>
      </c>
      <c r="AS215" s="1042"/>
      <c r="AT215" s="1042"/>
      <c r="AU215" s="1042"/>
      <c r="BF215" s="1135">
        <v>207</v>
      </c>
      <c r="BG215" s="1102">
        <v>62257.965947177719</v>
      </c>
      <c r="BH215" s="1102">
        <v>66859.3032334741</v>
      </c>
      <c r="BI215" s="1102">
        <v>65151.460383165744</v>
      </c>
      <c r="BJ215" s="1102">
        <v>82018.217290406945</v>
      </c>
      <c r="BK215" s="1102">
        <v>97389.573531964968</v>
      </c>
      <c r="BL215" s="1102">
        <v>127479.75594108432</v>
      </c>
      <c r="BM215" s="1102">
        <v>106228.43708940115</v>
      </c>
      <c r="BN215" s="1102">
        <v>112164.24798515219</v>
      </c>
      <c r="BO215" s="1102">
        <v>149965.95188782405</v>
      </c>
      <c r="BP215" s="1102">
        <v>139313.26201052134</v>
      </c>
      <c r="BQ215" s="1102">
        <v>104149.17557073577</v>
      </c>
      <c r="BR215" s="1102">
        <v>81893.99226979239</v>
      </c>
      <c r="BS215" s="1102">
        <v>91103.811047095835</v>
      </c>
      <c r="BT215" s="1102">
        <v>36727.268733702513</v>
      </c>
      <c r="BU215" s="1102">
        <v>17646.292161280704</v>
      </c>
      <c r="BV215" s="1102">
        <v>14537.700368801938</v>
      </c>
      <c r="BW215" s="1102">
        <v>14364.321699920361</v>
      </c>
      <c r="BX215" s="1102">
        <v>25952.688446972585</v>
      </c>
      <c r="BY215" s="1102">
        <v>23141.729903444946</v>
      </c>
      <c r="BZ215" s="1102">
        <v>19749.404168973037</v>
      </c>
      <c r="CA215" s="1102">
        <v>13138.112837567909</v>
      </c>
      <c r="CB215" s="1102">
        <v>8621.2633290131071</v>
      </c>
      <c r="CC215" s="1102">
        <v>14283.25037417668</v>
      </c>
      <c r="CD215" s="1102">
        <v>19114.003041740729</v>
      </c>
      <c r="CE215" s="1102">
        <v>24351.023678100952</v>
      </c>
      <c r="CF215" s="1102">
        <v>16961.321677637894</v>
      </c>
      <c r="CG215" s="1102">
        <v>12772.322670773909</v>
      </c>
      <c r="CH215" s="1102">
        <v>15796.378592126413</v>
      </c>
      <c r="CI215" s="1102">
        <v>21676.194385249753</v>
      </c>
      <c r="CJ215" s="1102">
        <v>23237.8224434857</v>
      </c>
      <c r="CK215" s="1102">
        <v>24029.845401571241</v>
      </c>
      <c r="CL215" s="1102">
        <v>20795.201315484705</v>
      </c>
      <c r="CM215" s="1102">
        <v>24273.888322256636</v>
      </c>
      <c r="CN215" s="1102">
        <v>23150.112886580733</v>
      </c>
      <c r="CO215" s="1102">
        <v>21791.198950919617</v>
      </c>
      <c r="CP215" s="1102">
        <v>24254.861008078711</v>
      </c>
      <c r="CQ215" s="1106">
        <f t="shared" si="129"/>
        <v>26736.407611683164</v>
      </c>
      <c r="CR215" s="23" t="s">
        <v>541</v>
      </c>
      <c r="DQ215"/>
      <c r="DR215"/>
    </row>
    <row r="216" spans="1:122" s="23" customFormat="1" ht="13">
      <c r="A216" s="797">
        <v>1982</v>
      </c>
      <c r="B216" s="848">
        <f t="shared" ref="B216:B239" si="144">B269</f>
        <v>123.17380600590113</v>
      </c>
      <c r="C216" s="265">
        <f t="shared" si="142"/>
        <v>103.53886471153974</v>
      </c>
      <c r="D216" s="265">
        <f t="shared" si="143"/>
        <v>87.110095273641704</v>
      </c>
      <c r="E216" s="265">
        <f t="shared" ref="E216:E226" si="145">IF((((D215-(N93*$T93+Y51+Pound_Kill*D51))*Y319)-N51)*Y319&lt;0,0,(((D215-(N93*$T93+Y51+Pound_Kill*D51))*Y319)-N51)*Y319)</f>
        <v>269.33291285904983</v>
      </c>
      <c r="F216" s="294">
        <f>(((E215-(O93*$T93+SUM(Z51:$AC51)+Pound_Kill*SUM(E51:$H51)))*Z319)-SUM(O51:$R51))*Z319</f>
        <v>24.385791658938199</v>
      </c>
      <c r="G216" s="265" t="s">
        <v>85</v>
      </c>
      <c r="H216" s="295"/>
      <c r="I216" s="245"/>
      <c r="J216" s="207"/>
      <c r="K216" s="790">
        <v>1982</v>
      </c>
      <c r="L216" s="293">
        <f t="shared" si="136"/>
        <v>28.062916538315111</v>
      </c>
      <c r="M216" s="265">
        <f t="shared" si="136"/>
        <v>91.98771011205524</v>
      </c>
      <c r="N216" s="265">
        <f t="shared" si="136"/>
        <v>77.108718098269577</v>
      </c>
      <c r="O216" s="265">
        <f t="shared" si="136"/>
        <v>238.20184079904584</v>
      </c>
      <c r="P216" s="294">
        <f t="shared" si="136"/>
        <v>21.268471631402843</v>
      </c>
      <c r="Q216" s="265"/>
      <c r="R216" s="295"/>
      <c r="S216" s="79">
        <f t="shared" si="137"/>
        <v>53198.256873105347</v>
      </c>
      <c r="T216" s="256">
        <f t="shared" si="138"/>
        <v>58640.970533792752</v>
      </c>
      <c r="U216" s="207"/>
      <c r="V216" s="790">
        <v>1982</v>
      </c>
      <c r="W216" s="78">
        <f t="shared" si="139"/>
        <v>1758.3315927601693</v>
      </c>
      <c r="X216" s="79">
        <f t="shared" si="139"/>
        <v>8283.1091769231789</v>
      </c>
      <c r="Y216" s="79">
        <f t="shared" si="139"/>
        <v>10017.660956468795</v>
      </c>
      <c r="Z216" s="79">
        <f t="shared" si="139"/>
        <v>36629.276148830773</v>
      </c>
      <c r="AA216" s="296">
        <f t="shared" si="139"/>
        <v>3316.4676656155953</v>
      </c>
      <c r="AB216" s="79" t="s">
        <v>85</v>
      </c>
      <c r="AC216" s="80"/>
      <c r="AD216" s="256">
        <f t="shared" si="140"/>
        <v>60004.845540598508</v>
      </c>
      <c r="AE216" s="80">
        <f t="shared" si="141"/>
        <v>66143.941287857131</v>
      </c>
      <c r="AF216" s="28"/>
      <c r="AG216" s="28"/>
      <c r="AH216" s="1034"/>
      <c r="AI216" s="1037">
        <v>1988</v>
      </c>
      <c r="AJ216" s="1100">
        <v>0</v>
      </c>
      <c r="AK216" s="1100">
        <v>18</v>
      </c>
      <c r="AL216" s="1100">
        <v>3</v>
      </c>
      <c r="AM216" s="1100">
        <v>1</v>
      </c>
      <c r="AN216" s="1100">
        <v>1</v>
      </c>
      <c r="AO216" s="1100">
        <v>3</v>
      </c>
      <c r="AP216" s="1100">
        <v>2</v>
      </c>
      <c r="AQ216" s="1043"/>
      <c r="AR216" s="1108">
        <f t="shared" si="134"/>
        <v>28</v>
      </c>
      <c r="AS216" s="1043"/>
      <c r="AT216" s="1043"/>
      <c r="AU216" s="1043"/>
      <c r="BF216" s="1135">
        <v>208</v>
      </c>
      <c r="BG216" s="1102">
        <v>59667.83043290989</v>
      </c>
      <c r="BH216" s="1102">
        <v>58990.647885446189</v>
      </c>
      <c r="BI216" s="1102">
        <v>56236.4436002129</v>
      </c>
      <c r="BJ216" s="1102">
        <v>68675.849827560014</v>
      </c>
      <c r="BK216" s="1102">
        <v>91622.003815424789</v>
      </c>
      <c r="BL216" s="1102">
        <v>123050.7983401899</v>
      </c>
      <c r="BM216" s="1102">
        <v>101017.14422220652</v>
      </c>
      <c r="BN216" s="1102">
        <v>98618.993160575643</v>
      </c>
      <c r="BO216" s="1102">
        <v>129018.05465521933</v>
      </c>
      <c r="BP216" s="1102">
        <v>119778.11243509148</v>
      </c>
      <c r="BQ216" s="1102">
        <v>88157.52945752212</v>
      </c>
      <c r="BR216" s="1102">
        <v>64325.706916962888</v>
      </c>
      <c r="BS216" s="1102">
        <v>75959.116519381831</v>
      </c>
      <c r="BT216" s="1102">
        <v>45821.578824656914</v>
      </c>
      <c r="BU216" s="1102">
        <v>24002.2570009599</v>
      </c>
      <c r="BV216" s="1102">
        <v>19444.425048348614</v>
      </c>
      <c r="BW216" s="1102">
        <v>17420.699204235036</v>
      </c>
      <c r="BX216" s="1102">
        <v>24607.434433858896</v>
      </c>
      <c r="BY216" s="1102">
        <v>25298.284146284976</v>
      </c>
      <c r="BZ216" s="1102">
        <v>20885.464319818209</v>
      </c>
      <c r="CA216" s="1102">
        <v>13834.894314552565</v>
      </c>
      <c r="CB216" s="1102">
        <v>9206.6434221471663</v>
      </c>
      <c r="CC216" s="1102">
        <v>9463.2872438378199</v>
      </c>
      <c r="CD216" s="1102">
        <v>13762.212863801013</v>
      </c>
      <c r="CE216" s="1102">
        <v>20900.941039701138</v>
      </c>
      <c r="CF216" s="1102">
        <v>16828.618841091164</v>
      </c>
      <c r="CG216" s="1102">
        <v>14624.621653485146</v>
      </c>
      <c r="CH216" s="1102">
        <v>15917.744179343134</v>
      </c>
      <c r="CI216" s="1102">
        <v>20306.171507680043</v>
      </c>
      <c r="CJ216" s="1102">
        <v>21118.609056057561</v>
      </c>
      <c r="CK216" s="1102">
        <v>21582.000717068091</v>
      </c>
      <c r="CL216" s="1102">
        <v>20179.437730515619</v>
      </c>
      <c r="CM216" s="1102">
        <v>23687.649196545746</v>
      </c>
      <c r="CN216" s="1102">
        <v>22642.91456563129</v>
      </c>
      <c r="CO216" s="1102">
        <v>22744.027106766327</v>
      </c>
      <c r="CP216" s="1102">
        <v>24258.662994905113</v>
      </c>
      <c r="CQ216" s="1106">
        <f t="shared" si="129"/>
        <v>26740.598584762378</v>
      </c>
      <c r="CR216" s="23" t="s">
        <v>541</v>
      </c>
      <c r="DQ216"/>
      <c r="DR216"/>
    </row>
    <row r="217" spans="1:122" s="23" customFormat="1" ht="14" thickBot="1">
      <c r="A217" s="797">
        <v>1983</v>
      </c>
      <c r="B217" s="848">
        <f t="shared" si="144"/>
        <v>535.3287777619131</v>
      </c>
      <c r="C217" s="265">
        <f t="shared" si="142"/>
        <v>91.921426211801631</v>
      </c>
      <c r="D217" s="265">
        <f t="shared" si="143"/>
        <v>70.605751035449558</v>
      </c>
      <c r="E217" s="265">
        <f t="shared" si="145"/>
        <v>58.730592942651015</v>
      </c>
      <c r="F217" s="265">
        <f t="shared" ref="F217:F226" si="146">IF((((E216-(O94*$T94+Z52+Pound_Kill*E52))*Z320)-O52)*Z320&lt;0,0,(((E216-(O94*$T94+Z52+Pound_Kill*E52))*Z320)-O52)*Z320)</f>
        <v>182.74398139783207</v>
      </c>
      <c r="G217" s="294">
        <f>(((F216-(P94*$T94+SUM(AA52:$AC52)+Pound_Kill*SUM(F52:$H52)))*AA320)-SUM(P52:$R52))*AA320</f>
        <v>14.662682208609484</v>
      </c>
      <c r="H217" s="295"/>
      <c r="I217" s="245"/>
      <c r="J217" s="207"/>
      <c r="K217" s="790">
        <v>1983</v>
      </c>
      <c r="L217" s="293">
        <f t="shared" si="136"/>
        <v>125.66241629699046</v>
      </c>
      <c r="M217" s="265">
        <f t="shared" si="136"/>
        <v>88.530158064154691</v>
      </c>
      <c r="N217" s="265">
        <f t="shared" si="136"/>
        <v>68.111243165744639</v>
      </c>
      <c r="O217" s="265">
        <f t="shared" si="136"/>
        <v>56.435926322584628</v>
      </c>
      <c r="P217" s="265">
        <f t="shared" si="136"/>
        <v>175.62305411270921</v>
      </c>
      <c r="Q217" s="294">
        <f t="shared" si="136"/>
        <v>14.06375335490446</v>
      </c>
      <c r="R217" s="295"/>
      <c r="S217" s="79">
        <f t="shared" si="137"/>
        <v>65490.126383255374</v>
      </c>
      <c r="T217" s="256">
        <f t="shared" si="138"/>
        <v>72190.421213526235</v>
      </c>
      <c r="U217" s="207"/>
      <c r="V217" s="790">
        <v>1983</v>
      </c>
      <c r="W217" s="78">
        <f t="shared" si="139"/>
        <v>10761.322217535007</v>
      </c>
      <c r="X217" s="79">
        <f t="shared" si="139"/>
        <v>9267.5388471741117</v>
      </c>
      <c r="Y217" s="79">
        <f t="shared" si="139"/>
        <v>8880.634463569877</v>
      </c>
      <c r="Z217" s="79">
        <f t="shared" si="139"/>
        <v>8457.2053837417461</v>
      </c>
      <c r="AA217" s="79">
        <f t="shared" si="139"/>
        <v>28107.511789997949</v>
      </c>
      <c r="AB217" s="296">
        <f t="shared" si="139"/>
        <v>2336.6031433862686</v>
      </c>
      <c r="AC217" s="80"/>
      <c r="AD217" s="256">
        <f t="shared" si="140"/>
        <v>67810.815845404955</v>
      </c>
      <c r="AE217" s="80">
        <f t="shared" si="141"/>
        <v>74748.540414548334</v>
      </c>
      <c r="AF217" s="28"/>
      <c r="AG217" s="28"/>
      <c r="AH217" s="1034"/>
      <c r="AI217" s="1037">
        <v>1989</v>
      </c>
      <c r="AJ217" s="1100">
        <v>1</v>
      </c>
      <c r="AK217" s="1100">
        <v>1</v>
      </c>
      <c r="AL217" s="1100">
        <v>14</v>
      </c>
      <c r="AM217" s="1100">
        <v>0</v>
      </c>
      <c r="AN217" s="1100">
        <v>1</v>
      </c>
      <c r="AO217" s="1100">
        <v>1</v>
      </c>
      <c r="AP217" s="1100">
        <v>0</v>
      </c>
      <c r="AQ217" s="1044"/>
      <c r="AR217" s="1108">
        <f t="shared" si="134"/>
        <v>18</v>
      </c>
      <c r="AS217" s="1044"/>
      <c r="AT217" s="1044"/>
      <c r="AU217" s="1045"/>
      <c r="BF217" s="1135">
        <v>209</v>
      </c>
      <c r="BG217" s="1102">
        <v>65829.785894991175</v>
      </c>
      <c r="BH217" s="1102">
        <v>62671.430175981142</v>
      </c>
      <c r="BI217" s="1102">
        <v>53981.057155010865</v>
      </c>
      <c r="BJ217" s="1102">
        <v>60638.278331822832</v>
      </c>
      <c r="BK217" s="1102">
        <v>72876.432317765735</v>
      </c>
      <c r="BL217" s="1102">
        <v>93955.419136723256</v>
      </c>
      <c r="BM217" s="1102">
        <v>86324.553644242682</v>
      </c>
      <c r="BN217" s="1102">
        <v>94455.218404827625</v>
      </c>
      <c r="BO217" s="1102">
        <v>125324.74824012045</v>
      </c>
      <c r="BP217" s="1102">
        <v>119764.01019315135</v>
      </c>
      <c r="BQ217" s="1102">
        <v>93375.067101074615</v>
      </c>
      <c r="BR217" s="1102">
        <v>73073.033491783106</v>
      </c>
      <c r="BS217" s="1102">
        <v>73165.031075002014</v>
      </c>
      <c r="BT217" s="1102">
        <v>31694.906737247675</v>
      </c>
      <c r="BU217" s="1102">
        <v>13054.186158092973</v>
      </c>
      <c r="BV217" s="1102">
        <v>13076.809199461493</v>
      </c>
      <c r="BW217" s="1102">
        <v>22749.464262489968</v>
      </c>
      <c r="BX217" s="1102">
        <v>24021.285639667622</v>
      </c>
      <c r="BY217" s="1102">
        <v>22531.87295615911</v>
      </c>
      <c r="BZ217" s="1102">
        <v>17816.781697902097</v>
      </c>
      <c r="CA217" s="1102">
        <v>14167.627176168797</v>
      </c>
      <c r="CB217" s="1102">
        <v>9507.5296848782982</v>
      </c>
      <c r="CC217" s="1102">
        <v>12893.744263512666</v>
      </c>
      <c r="CD217" s="1102">
        <v>15263.354156307407</v>
      </c>
      <c r="CE217" s="1102">
        <v>24616.43946481057</v>
      </c>
      <c r="CF217" s="1102">
        <v>18086.241606484531</v>
      </c>
      <c r="CG217" s="1102">
        <v>15423.712420090909</v>
      </c>
      <c r="CH217" s="1102">
        <v>15938.871980680145</v>
      </c>
      <c r="CI217" s="1102">
        <v>20625.022639557163</v>
      </c>
      <c r="CJ217" s="1102">
        <v>23807.986746555256</v>
      </c>
      <c r="CK217" s="1102">
        <v>24706.226948946354</v>
      </c>
      <c r="CL217" s="1102">
        <v>20445.539488499668</v>
      </c>
      <c r="CM217" s="1102">
        <v>24244.248353275991</v>
      </c>
      <c r="CN217" s="1102">
        <v>22097.156051675429</v>
      </c>
      <c r="CO217" s="1102">
        <v>23150.580526337952</v>
      </c>
      <c r="CP217" s="1102">
        <v>23435.305186004825</v>
      </c>
      <c r="CQ217" s="1106">
        <f t="shared" si="129"/>
        <v>25833.001959834772</v>
      </c>
      <c r="CR217" s="23" t="s">
        <v>541</v>
      </c>
      <c r="DQ217"/>
      <c r="DR217"/>
    </row>
    <row r="218" spans="1:122" s="23" customFormat="1" ht="13">
      <c r="A218" s="797">
        <v>1984</v>
      </c>
      <c r="B218" s="848">
        <f t="shared" si="144"/>
        <v>470.5148959659175</v>
      </c>
      <c r="C218" s="265">
        <f t="shared" si="142"/>
        <v>410.38976003880015</v>
      </c>
      <c r="D218" s="265">
        <f t="shared" si="143"/>
        <v>67.923708774326983</v>
      </c>
      <c r="E218" s="265">
        <f t="shared" si="145"/>
        <v>52.831852873333759</v>
      </c>
      <c r="F218" s="265">
        <f t="shared" si="146"/>
        <v>43.893273578287733</v>
      </c>
      <c r="G218" s="265">
        <f t="shared" ref="G218:G226" si="147">IF((((F217-(P95*$T95+AA53+Pound_Kill*F53))*AA321)-P53)*AA321&lt;0,0,(((F217-(P95*$T95+AA53+Pound_Kill*F53))*AA321)-P53)*AA321)</f>
        <v>136.85648418902414</v>
      </c>
      <c r="H218" s="849">
        <f>(((G217-(Q95*$T95+SUM(AB53:$AC53)+Pound_Kill*SUM(G53:$H53)))*AB321)-SUM(Q53:$R53))*AB321</f>
        <v>10.926684830187421</v>
      </c>
      <c r="I218" s="245"/>
      <c r="J218" s="207"/>
      <c r="K218" s="790">
        <v>1984</v>
      </c>
      <c r="L218" s="293">
        <f t="shared" si="136"/>
        <v>109.43285475363008</v>
      </c>
      <c r="M218" s="265">
        <f t="shared" si="136"/>
        <v>386.09923006238898</v>
      </c>
      <c r="N218" s="265">
        <f t="shared" si="136"/>
        <v>63.618753529934295</v>
      </c>
      <c r="O218" s="265">
        <f t="shared" si="136"/>
        <v>49.41557563238058</v>
      </c>
      <c r="P218" s="265">
        <f t="shared" si="136"/>
        <v>40.657633358814103</v>
      </c>
      <c r="Q218" s="265">
        <f t="shared" si="136"/>
        <v>128.24639873826092</v>
      </c>
      <c r="R218" s="300">
        <f t="shared" si="136"/>
        <v>10.151722504631046</v>
      </c>
      <c r="S218" s="79">
        <f t="shared" si="137"/>
        <v>85282.149632361179</v>
      </c>
      <c r="T218" s="256">
        <f t="shared" si="138"/>
        <v>94007.366361248045</v>
      </c>
      <c r="U218" s="207"/>
      <c r="V218" s="790">
        <v>1984</v>
      </c>
      <c r="W218" s="78">
        <f t="shared" si="139"/>
        <v>8190.0741874063497</v>
      </c>
      <c r="X218" s="79">
        <f t="shared" si="139"/>
        <v>36995.65002644965</v>
      </c>
      <c r="Y218" s="79">
        <f t="shared" si="139"/>
        <v>7287.498965077134</v>
      </c>
      <c r="Z218" s="79">
        <f t="shared" si="139"/>
        <v>6742.4374994554564</v>
      </c>
      <c r="AA218" s="79">
        <f t="shared" si="139"/>
        <v>6684.3185192078172</v>
      </c>
      <c r="AB218" s="79">
        <f t="shared" si="139"/>
        <v>22826.521092027651</v>
      </c>
      <c r="AC218" s="301">
        <f t="shared" si="139"/>
        <v>1889.9076970994245</v>
      </c>
      <c r="AD218" s="256">
        <f t="shared" si="140"/>
        <v>90616.407986723483</v>
      </c>
      <c r="AE218" s="80">
        <f t="shared" si="141"/>
        <v>99887.372687845156</v>
      </c>
      <c r="AF218" s="28"/>
      <c r="AG218" s="28"/>
      <c r="AH218" s="1034"/>
      <c r="AI218" s="1037">
        <v>1990</v>
      </c>
      <c r="AJ218" s="1100">
        <v>0</v>
      </c>
      <c r="AK218" s="1100">
        <v>3</v>
      </c>
      <c r="AL218" s="1100">
        <v>1</v>
      </c>
      <c r="AM218" s="1100">
        <v>11</v>
      </c>
      <c r="AN218" s="1100">
        <v>0</v>
      </c>
      <c r="AO218" s="1100">
        <v>1</v>
      </c>
      <c r="AP218" s="1100">
        <v>1</v>
      </c>
      <c r="AQ218" s="1043"/>
      <c r="AR218" s="1108">
        <f t="shared" si="134"/>
        <v>17</v>
      </c>
      <c r="AS218" s="1043"/>
      <c r="AT218" s="1043"/>
      <c r="AU218" s="1043"/>
      <c r="BF218" s="1135">
        <v>210</v>
      </c>
      <c r="BG218" s="1102">
        <v>59405.540326955022</v>
      </c>
      <c r="BH218" s="1102">
        <v>67661.028523781293</v>
      </c>
      <c r="BI218" s="1102">
        <v>64263.9993263305</v>
      </c>
      <c r="BJ218" s="1102">
        <v>71816.027521701399</v>
      </c>
      <c r="BK218" s="1102">
        <v>83138.478876157373</v>
      </c>
      <c r="BL218" s="1102">
        <v>119688.40852747066</v>
      </c>
      <c r="BM218" s="1102">
        <v>109297.11934714</v>
      </c>
      <c r="BN218" s="1102">
        <v>122505.26748563915</v>
      </c>
      <c r="BO218" s="1102">
        <v>164654.96773051456</v>
      </c>
      <c r="BP218" s="1102">
        <v>166734.77851854198</v>
      </c>
      <c r="BQ218" s="1102">
        <v>129196.69434376928</v>
      </c>
      <c r="BR218" s="1102">
        <v>104765.24859009919</v>
      </c>
      <c r="BS218" s="1102">
        <v>146399.15827046035</v>
      </c>
      <c r="BT218" s="1102">
        <v>58783.028102594784</v>
      </c>
      <c r="BU218" s="1102">
        <v>17933.361934440352</v>
      </c>
      <c r="BV218" s="1102">
        <v>16582.423298052596</v>
      </c>
      <c r="BW218" s="1102">
        <v>19202.917068890682</v>
      </c>
      <c r="BX218" s="1102">
        <v>25783.626043176053</v>
      </c>
      <c r="BY218" s="1102">
        <v>26221.938857897465</v>
      </c>
      <c r="BZ218" s="1102">
        <v>19086.162109981567</v>
      </c>
      <c r="CA218" s="1102">
        <v>18013.721186216633</v>
      </c>
      <c r="CB218" s="1102">
        <v>10293.15371437666</v>
      </c>
      <c r="CC218" s="1102">
        <v>11377.683233101479</v>
      </c>
      <c r="CD218" s="1102">
        <v>11893.390032988111</v>
      </c>
      <c r="CE218" s="1102">
        <v>22336.586477812274</v>
      </c>
      <c r="CF218" s="1102">
        <v>17900.470881270452</v>
      </c>
      <c r="CG218" s="1102">
        <v>13623.095512122381</v>
      </c>
      <c r="CH218" s="1102">
        <v>15770.432580600642</v>
      </c>
      <c r="CI218" s="1102">
        <v>20471.83752351837</v>
      </c>
      <c r="CJ218" s="1102">
        <v>24696.159252977457</v>
      </c>
      <c r="CK218" s="1102">
        <v>23075.745771450085</v>
      </c>
      <c r="CL218" s="1102">
        <v>19141.453258386879</v>
      </c>
      <c r="CM218" s="1102">
        <v>21719.776636557548</v>
      </c>
      <c r="CN218" s="1102">
        <v>21208.112075430308</v>
      </c>
      <c r="CO218" s="1102">
        <v>23029.033415136026</v>
      </c>
      <c r="CP218" s="1102">
        <v>23540.551949865734</v>
      </c>
      <c r="CQ218" s="1106">
        <f t="shared" si="129"/>
        <v>25949.016657979551</v>
      </c>
      <c r="CR218" s="23" t="s">
        <v>541</v>
      </c>
      <c r="DQ218"/>
      <c r="DR218"/>
    </row>
    <row r="219" spans="1:122" s="23" customFormat="1" ht="13">
      <c r="A219" s="845">
        <v>1985</v>
      </c>
      <c r="B219" s="848">
        <f t="shared" si="144"/>
        <v>145.33459805971523</v>
      </c>
      <c r="C219" s="265">
        <f t="shared" si="142"/>
        <v>357.28721502409053</v>
      </c>
      <c r="D219" s="265">
        <f t="shared" si="143"/>
        <v>297.04013429302648</v>
      </c>
      <c r="E219" s="265">
        <f t="shared" si="145"/>
        <v>47.192452106065062</v>
      </c>
      <c r="F219" s="265">
        <f t="shared" si="146"/>
        <v>37.396774414330032</v>
      </c>
      <c r="G219" s="265">
        <f t="shared" si="147"/>
        <v>31.378120071351354</v>
      </c>
      <c r="H219" s="850">
        <f t="shared" ref="H219:H226" si="148">(((G218-(Q96*$T96+AB54+Pound_Kill*G54))*AB322)-Q54)*AB322+(((H218-(R96*$T96+AC54+Pound_Kill*H54))*AC322)-R54)*AC322</f>
        <v>103.98749238888337</v>
      </c>
      <c r="I219" s="245"/>
      <c r="J219" s="207"/>
      <c r="K219" s="789">
        <v>1985</v>
      </c>
      <c r="L219" s="293">
        <f t="shared" si="136"/>
        <v>33.840539822713332</v>
      </c>
      <c r="M219" s="265">
        <f t="shared" si="136"/>
        <v>337.55833872292453</v>
      </c>
      <c r="N219" s="265">
        <f t="shared" si="136"/>
        <v>279.67703914755958</v>
      </c>
      <c r="O219" s="265">
        <f t="shared" si="136"/>
        <v>43.941795471890181</v>
      </c>
      <c r="P219" s="265">
        <f t="shared" si="136"/>
        <v>35.137155750802684</v>
      </c>
      <c r="Q219" s="265">
        <f t="shared" si="136"/>
        <v>29.352141525697871</v>
      </c>
      <c r="R219" s="300">
        <f t="shared" si="136"/>
        <v>97.583265595822823</v>
      </c>
      <c r="S219" s="79">
        <f t="shared" si="137"/>
        <v>108656.36014457738</v>
      </c>
      <c r="T219" s="256">
        <f t="shared" si="138"/>
        <v>119772.99235096909</v>
      </c>
      <c r="U219" s="207"/>
      <c r="V219" s="789">
        <v>1985</v>
      </c>
      <c r="W219" s="78">
        <f t="shared" si="139"/>
        <v>2843.0820409195821</v>
      </c>
      <c r="X219" s="79">
        <f t="shared" si="139"/>
        <v>38229.732007577688</v>
      </c>
      <c r="Y219" s="79">
        <f t="shared" si="139"/>
        <v>36930.836796411859</v>
      </c>
      <c r="Z219" s="79">
        <f t="shared" si="139"/>
        <v>6551.9849961939435</v>
      </c>
      <c r="AA219" s="79">
        <f t="shared" si="139"/>
        <v>5963.9277949018251</v>
      </c>
      <c r="AB219" s="79">
        <f t="shared" si="139"/>
        <v>5556.8558771691823</v>
      </c>
      <c r="AC219" s="301">
        <f t="shared" si="139"/>
        <v>19267.373431725646</v>
      </c>
      <c r="AD219" s="256">
        <f t="shared" si="140"/>
        <v>115343.79294489975</v>
      </c>
      <c r="AE219" s="80">
        <f t="shared" si="141"/>
        <v>127144.61640109243</v>
      </c>
      <c r="AF219" s="28"/>
      <c r="AG219" s="28"/>
      <c r="AH219" s="1034"/>
      <c r="AI219" s="1037">
        <v>1991</v>
      </c>
      <c r="AJ219" s="1100">
        <v>12</v>
      </c>
      <c r="AK219" s="1100">
        <v>2</v>
      </c>
      <c r="AL219" s="1100">
        <v>2</v>
      </c>
      <c r="AM219" s="1100">
        <v>3</v>
      </c>
      <c r="AN219" s="1100">
        <v>13</v>
      </c>
      <c r="AO219" s="1100">
        <v>2</v>
      </c>
      <c r="AP219" s="1100">
        <v>1</v>
      </c>
      <c r="AQ219" s="1046"/>
      <c r="AR219" s="1108">
        <f t="shared" si="134"/>
        <v>35</v>
      </c>
      <c r="AS219" s="1046"/>
      <c r="AT219" s="1046"/>
      <c r="AU219" s="1046"/>
      <c r="BF219" s="1135">
        <v>211</v>
      </c>
      <c r="BG219" s="1102">
        <v>48801.613631834793</v>
      </c>
      <c r="BH219" s="1102">
        <v>54386.341277025647</v>
      </c>
      <c r="BI219" s="1102">
        <v>45391.834448093694</v>
      </c>
      <c r="BJ219" s="1102">
        <v>43958.679452164964</v>
      </c>
      <c r="BK219" s="1102">
        <v>52306.04355144671</v>
      </c>
      <c r="BL219" s="1102">
        <v>72777.931589774831</v>
      </c>
      <c r="BM219" s="1102">
        <v>69259.425566594291</v>
      </c>
      <c r="BN219" s="1102">
        <v>73588.561301962487</v>
      </c>
      <c r="BO219" s="1102">
        <v>93532.075224010056</v>
      </c>
      <c r="BP219" s="1102">
        <v>107269.74758207782</v>
      </c>
      <c r="BQ219" s="1102">
        <v>82321.289651890766</v>
      </c>
      <c r="BR219" s="1102">
        <v>64693.162626974401</v>
      </c>
      <c r="BS219" s="1102">
        <v>70574.522293092887</v>
      </c>
      <c r="BT219" s="1102">
        <v>31096.251501769209</v>
      </c>
      <c r="BU219" s="1102">
        <v>15866.060146705815</v>
      </c>
      <c r="BV219" s="1102">
        <v>14073.853494486237</v>
      </c>
      <c r="BW219" s="1102">
        <v>12723.926006661637</v>
      </c>
      <c r="BX219" s="1102">
        <v>19032.870143826043</v>
      </c>
      <c r="BY219" s="1102">
        <v>16394.950243694537</v>
      </c>
      <c r="BZ219" s="1102">
        <v>15264.915869481072</v>
      </c>
      <c r="CA219" s="1102">
        <v>9257.732234994277</v>
      </c>
      <c r="CB219" s="1102">
        <v>6119.5958023730254</v>
      </c>
      <c r="CC219" s="1102">
        <v>8481.1283568786857</v>
      </c>
      <c r="CD219" s="1102">
        <v>12784.976844505349</v>
      </c>
      <c r="CE219" s="1102">
        <v>17748.700748520227</v>
      </c>
      <c r="CF219" s="1102">
        <v>11176.417370459238</v>
      </c>
      <c r="CG219" s="1102">
        <v>9886.6875786056462</v>
      </c>
      <c r="CH219" s="1102">
        <v>11164.467254591498</v>
      </c>
      <c r="CI219" s="1102">
        <v>17454.139847338323</v>
      </c>
      <c r="CJ219" s="1102">
        <v>17035.574709981051</v>
      </c>
      <c r="CK219" s="1102">
        <v>15677.611339592329</v>
      </c>
      <c r="CL219" s="1102">
        <v>15063.093574121045</v>
      </c>
      <c r="CM219" s="1102">
        <v>18836.662952566119</v>
      </c>
      <c r="CN219" s="1102">
        <v>17517.92271121257</v>
      </c>
      <c r="CO219" s="1102">
        <v>14785.220926610173</v>
      </c>
      <c r="CP219" s="1102">
        <v>18925.70574925471</v>
      </c>
      <c r="CQ219" s="1106">
        <f t="shared" si="129"/>
        <v>20862.01949713549</v>
      </c>
      <c r="CR219" s="23" t="s">
        <v>541</v>
      </c>
      <c r="DQ219"/>
      <c r="DR219"/>
    </row>
    <row r="220" spans="1:122" s="23" customFormat="1" ht="13">
      <c r="A220" s="845">
        <v>1986</v>
      </c>
      <c r="B220" s="848">
        <f t="shared" si="144"/>
        <v>47.78282535639967</v>
      </c>
      <c r="C220" s="265">
        <f t="shared" si="142"/>
        <v>108.34349560881139</v>
      </c>
      <c r="D220" s="265">
        <f t="shared" si="143"/>
        <v>259.71445289422843</v>
      </c>
      <c r="E220" s="265">
        <f t="shared" si="145"/>
        <v>215.9243958000699</v>
      </c>
      <c r="F220" s="265">
        <f t="shared" si="146"/>
        <v>33.109390700710968</v>
      </c>
      <c r="G220" s="265">
        <f t="shared" si="147"/>
        <v>26.77962192089354</v>
      </c>
      <c r="H220" s="850">
        <f t="shared" si="148"/>
        <v>63.831746703200963</v>
      </c>
      <c r="I220" s="245"/>
      <c r="J220" s="207"/>
      <c r="K220" s="789">
        <v>1986</v>
      </c>
      <c r="L220" s="293">
        <f t="shared" si="136"/>
        <v>10.904094376034024</v>
      </c>
      <c r="M220" s="265">
        <f t="shared" si="136"/>
        <v>97.698727254727615</v>
      </c>
      <c r="N220" s="265">
        <f t="shared" si="136"/>
        <v>233.73404126351116</v>
      </c>
      <c r="O220" s="265">
        <f t="shared" si="136"/>
        <v>193.54465609224837</v>
      </c>
      <c r="P220" s="265">
        <f t="shared" si="136"/>
        <v>29.416993437424463</v>
      </c>
      <c r="Q220" s="265">
        <f t="shared" si="136"/>
        <v>24.117032182272375</v>
      </c>
      <c r="R220" s="300">
        <f t="shared" si="136"/>
        <v>57.218393747647745</v>
      </c>
      <c r="S220" s="79">
        <f t="shared" si="137"/>
        <v>86689.108247325086</v>
      </c>
      <c r="T220" s="256">
        <f t="shared" si="138"/>
        <v>95558.270912108914</v>
      </c>
      <c r="U220" s="207"/>
      <c r="V220" s="789">
        <v>1986</v>
      </c>
      <c r="W220" s="78">
        <f t="shared" si="139"/>
        <v>979.98659398743359</v>
      </c>
      <c r="X220" s="79">
        <f t="shared" si="139"/>
        <v>11012.49949064517</v>
      </c>
      <c r="Y220" s="79">
        <f t="shared" si="139"/>
        <v>32780.634523163688</v>
      </c>
      <c r="Z220" s="79">
        <f t="shared" si="139"/>
        <v>29851.171754663661</v>
      </c>
      <c r="AA220" s="79">
        <f t="shared" si="139"/>
        <v>5174.3434227681573</v>
      </c>
      <c r="AB220" s="79">
        <f t="shared" si="139"/>
        <v>4575.1861154314038</v>
      </c>
      <c r="AC220" s="301">
        <f t="shared" si="139"/>
        <v>12095.568629653317</v>
      </c>
      <c r="AD220" s="256">
        <f t="shared" si="140"/>
        <v>96469.390530312841</v>
      </c>
      <c r="AE220" s="80">
        <f t="shared" si="141"/>
        <v>106339.17387546915</v>
      </c>
      <c r="AF220" s="28"/>
      <c r="AG220" s="28"/>
      <c r="AH220" s="1034"/>
      <c r="AI220" s="1037">
        <v>1992</v>
      </c>
      <c r="AJ220" s="1100">
        <v>2</v>
      </c>
      <c r="AK220" s="1100">
        <v>35</v>
      </c>
      <c r="AL220" s="1100">
        <v>3</v>
      </c>
      <c r="AM220" s="1100">
        <v>0</v>
      </c>
      <c r="AN220" s="1100">
        <v>1</v>
      </c>
      <c r="AO220" s="1100">
        <v>8</v>
      </c>
      <c r="AP220" s="1100">
        <v>4</v>
      </c>
      <c r="AQ220" s="46"/>
      <c r="AR220" s="1108">
        <f t="shared" si="134"/>
        <v>53</v>
      </c>
      <c r="AS220" s="27"/>
      <c r="AT220" s="27"/>
      <c r="AU220" s="27"/>
      <c r="BF220" s="1135">
        <v>212</v>
      </c>
      <c r="BG220" s="1102">
        <v>49013.79117552442</v>
      </c>
      <c r="BH220" s="1102">
        <v>49883.916925628335</v>
      </c>
      <c r="BI220" s="1102">
        <v>40390.587425106656</v>
      </c>
      <c r="BJ220" s="1102">
        <v>40219.021834362749</v>
      </c>
      <c r="BK220" s="1102">
        <v>48990.937778204141</v>
      </c>
      <c r="BL220" s="1102">
        <v>69617.825924012141</v>
      </c>
      <c r="BM220" s="1102">
        <v>67971.750514507905</v>
      </c>
      <c r="BN220" s="1102">
        <v>77626.253338159237</v>
      </c>
      <c r="BO220" s="1102">
        <v>94034.734197644619</v>
      </c>
      <c r="BP220" s="1102">
        <v>103985.79486272291</v>
      </c>
      <c r="BQ220" s="1102">
        <v>80625.862805686338</v>
      </c>
      <c r="BR220" s="1102">
        <v>58795.932217420675</v>
      </c>
      <c r="BS220" s="1102">
        <v>45563.800193286588</v>
      </c>
      <c r="BT220" s="1102">
        <v>23591.16200489668</v>
      </c>
      <c r="BU220" s="1102">
        <v>13108.681643777947</v>
      </c>
      <c r="BV220" s="1102">
        <v>12002.174140017736</v>
      </c>
      <c r="BW220" s="1102">
        <v>13015.137386864151</v>
      </c>
      <c r="BX220" s="1102">
        <v>19719.949584208487</v>
      </c>
      <c r="BY220" s="1102">
        <v>18793.761992428019</v>
      </c>
      <c r="BZ220" s="1102">
        <v>16009.22385287203</v>
      </c>
      <c r="CA220" s="1102">
        <v>10643.606648060293</v>
      </c>
      <c r="CB220" s="1102">
        <v>6404.4673856767431</v>
      </c>
      <c r="CC220" s="1102">
        <v>7358.6585888917234</v>
      </c>
      <c r="CD220" s="1102">
        <v>9810.469953208627</v>
      </c>
      <c r="CE220" s="1102">
        <v>14395.232319888997</v>
      </c>
      <c r="CF220" s="1102">
        <v>11247.974381020136</v>
      </c>
      <c r="CG220" s="1102">
        <v>10164.577648266773</v>
      </c>
      <c r="CH220" s="1102">
        <v>12220.586544988821</v>
      </c>
      <c r="CI220" s="1102">
        <v>16030.502748198887</v>
      </c>
      <c r="CJ220" s="1102">
        <v>16782.200935508015</v>
      </c>
      <c r="CK220" s="1102">
        <v>16556.42137601885</v>
      </c>
      <c r="CL220" s="1102">
        <v>13900.97702500362</v>
      </c>
      <c r="CM220" s="1102">
        <v>16809.857053248114</v>
      </c>
      <c r="CN220" s="1102">
        <v>16679.091249551817</v>
      </c>
      <c r="CO220" s="1102">
        <v>18903.981195936336</v>
      </c>
      <c r="CP220" s="1102">
        <v>18232.302795591939</v>
      </c>
      <c r="CQ220" s="1106">
        <f t="shared" si="129"/>
        <v>20097.673578925613</v>
      </c>
      <c r="CR220" s="23" t="s">
        <v>541</v>
      </c>
      <c r="DQ220"/>
      <c r="DR220"/>
    </row>
    <row r="221" spans="1:122" s="23" customFormat="1" ht="13">
      <c r="A221" s="845">
        <v>1987</v>
      </c>
      <c r="B221" s="848">
        <f t="shared" si="144"/>
        <v>811.07406574990466</v>
      </c>
      <c r="C221" s="265">
        <f t="shared" si="142"/>
        <v>33.266729812633351</v>
      </c>
      <c r="D221" s="265">
        <f t="shared" si="143"/>
        <v>73.327931513508233</v>
      </c>
      <c r="E221" s="265">
        <f t="shared" si="145"/>
        <v>179.54322050277676</v>
      </c>
      <c r="F221" s="265">
        <f t="shared" si="146"/>
        <v>149.56056406636884</v>
      </c>
      <c r="G221" s="265">
        <f t="shared" si="147"/>
        <v>22.24661976740791</v>
      </c>
      <c r="H221" s="850">
        <f t="shared" si="148"/>
        <v>42.4217141180211</v>
      </c>
      <c r="I221" s="245"/>
      <c r="J221" s="207"/>
      <c r="K221" s="789">
        <v>1987</v>
      </c>
      <c r="L221" s="293">
        <f t="shared" si="136"/>
        <v>188.09621273882127</v>
      </c>
      <c r="M221" s="265">
        <f t="shared" si="136"/>
        <v>31.041267934198551</v>
      </c>
      <c r="N221" s="265">
        <f t="shared" si="136"/>
        <v>69.429302854562422</v>
      </c>
      <c r="O221" s="265">
        <f t="shared" si="136"/>
        <v>169.52024511980812</v>
      </c>
      <c r="P221" s="265">
        <f t="shared" si="136"/>
        <v>140.99315482828655</v>
      </c>
      <c r="Q221" s="265">
        <f t="shared" si="136"/>
        <v>20.745077660833417</v>
      </c>
      <c r="R221" s="300">
        <f t="shared" si="136"/>
        <v>39.635855531150789</v>
      </c>
      <c r="S221" s="79">
        <f t="shared" si="137"/>
        <v>82241.020267405096</v>
      </c>
      <c r="T221" s="256">
        <f t="shared" si="138"/>
        <v>90655.099050963312</v>
      </c>
      <c r="U221" s="207"/>
      <c r="V221" s="789">
        <v>1987</v>
      </c>
      <c r="W221" s="78">
        <f t="shared" si="139"/>
        <v>14665.783688000061</v>
      </c>
      <c r="X221" s="79">
        <f t="shared" si="139"/>
        <v>3326.6729812633353</v>
      </c>
      <c r="Y221" s="79">
        <f t="shared" si="139"/>
        <v>8872.6797131344956</v>
      </c>
      <c r="Z221" s="79">
        <f t="shared" si="139"/>
        <v>25136.050870388746</v>
      </c>
      <c r="AA221" s="79">
        <f t="shared" si="139"/>
        <v>23181.88743028717</v>
      </c>
      <c r="AB221" s="79">
        <f t="shared" si="139"/>
        <v>3626.1990220874895</v>
      </c>
      <c r="AC221" s="301">
        <f t="shared" si="139"/>
        <v>7997.6232468450671</v>
      </c>
      <c r="AD221" s="256">
        <f t="shared" si="140"/>
        <v>86806.896952006355</v>
      </c>
      <c r="AE221" s="80">
        <f t="shared" si="141"/>
        <v>95688.11057916611</v>
      </c>
      <c r="AF221" s="28"/>
      <c r="AG221" s="28"/>
      <c r="AH221" s="1034"/>
      <c r="AI221" s="1037">
        <v>1993</v>
      </c>
      <c r="AJ221" s="1100">
        <v>4</v>
      </c>
      <c r="AK221" s="1100">
        <v>5</v>
      </c>
      <c r="AL221" s="1100">
        <v>24</v>
      </c>
      <c r="AM221" s="1100">
        <v>0</v>
      </c>
      <c r="AN221" s="1100">
        <v>3</v>
      </c>
      <c r="AO221" s="1100">
        <v>0</v>
      </c>
      <c r="AP221" s="1100">
        <v>6</v>
      </c>
      <c r="AQ221" s="27"/>
      <c r="AR221" s="1108">
        <f t="shared" si="134"/>
        <v>42</v>
      </c>
      <c r="AS221" s="27"/>
      <c r="AT221" s="27"/>
      <c r="AU221" s="27"/>
      <c r="BF221" s="1135">
        <v>213</v>
      </c>
      <c r="BG221" s="1102">
        <v>82648.275923651236</v>
      </c>
      <c r="BH221" s="1102">
        <v>81276.698558484451</v>
      </c>
      <c r="BI221" s="1102">
        <v>64948.355042468538</v>
      </c>
      <c r="BJ221" s="1102">
        <v>68011.449370459741</v>
      </c>
      <c r="BK221" s="1102">
        <v>86338.148806773679</v>
      </c>
      <c r="BL221" s="1102">
        <v>112375.96915943161</v>
      </c>
      <c r="BM221" s="1102">
        <v>100386.11273916037</v>
      </c>
      <c r="BN221" s="1102">
        <v>113016.79971060621</v>
      </c>
      <c r="BO221" s="1102">
        <v>136316.64209187994</v>
      </c>
      <c r="BP221" s="1102">
        <v>125230.62667648256</v>
      </c>
      <c r="BQ221" s="1102">
        <v>95149.586804802908</v>
      </c>
      <c r="BR221" s="1102">
        <v>76668.131446426603</v>
      </c>
      <c r="BS221" s="1102">
        <v>79096.894074861644</v>
      </c>
      <c r="BT221" s="1102">
        <v>33698.546804897902</v>
      </c>
      <c r="BU221" s="1102">
        <v>17473.182417974218</v>
      </c>
      <c r="BV221" s="1102">
        <v>21807.354441372492</v>
      </c>
      <c r="BW221" s="1102">
        <v>21987.334038208479</v>
      </c>
      <c r="BX221" s="1102">
        <v>25020.035493589574</v>
      </c>
      <c r="BY221" s="1102">
        <v>24692.060294137038</v>
      </c>
      <c r="BZ221" s="1102">
        <v>22062.261004565265</v>
      </c>
      <c r="CA221" s="1102">
        <v>15231.58515930572</v>
      </c>
      <c r="CB221" s="1102">
        <v>9258.9614742318499</v>
      </c>
      <c r="CC221" s="1102">
        <v>11388.353635808184</v>
      </c>
      <c r="CD221" s="1102">
        <v>15903.733376836186</v>
      </c>
      <c r="CE221" s="1102">
        <v>22109.147628604263</v>
      </c>
      <c r="CF221" s="1102">
        <v>15366.244336786887</v>
      </c>
      <c r="CG221" s="1102">
        <v>13414.636292820895</v>
      </c>
      <c r="CH221" s="1102">
        <v>16613.34340706639</v>
      </c>
      <c r="CI221" s="1102">
        <v>25177.627749390751</v>
      </c>
      <c r="CJ221" s="1102">
        <v>26008.385475232444</v>
      </c>
      <c r="CK221" s="1102">
        <v>26703.763075644591</v>
      </c>
      <c r="CL221" s="1102">
        <v>21824.514154643999</v>
      </c>
      <c r="CM221" s="1102">
        <v>25082.597535302055</v>
      </c>
      <c r="CN221" s="1102">
        <v>21816.382308601107</v>
      </c>
      <c r="CO221" s="1102">
        <v>25763.425458372956</v>
      </c>
      <c r="CP221" s="1102">
        <v>23765.484718155531</v>
      </c>
      <c r="CQ221" s="1106">
        <f t="shared" si="129"/>
        <v>26196.962592455002</v>
      </c>
      <c r="CR221" s="23" t="s">
        <v>541</v>
      </c>
      <c r="DQ221"/>
      <c r="DR221"/>
    </row>
    <row r="222" spans="1:122" s="23" customFormat="1" ht="13">
      <c r="A222" s="845">
        <v>1988</v>
      </c>
      <c r="B222" s="848">
        <f t="shared" si="144"/>
        <v>3.0131707316155683</v>
      </c>
      <c r="C222" s="265">
        <f t="shared" si="142"/>
        <v>611.1858500118384</v>
      </c>
      <c r="D222" s="265">
        <f t="shared" si="143"/>
        <v>22.381419682537086</v>
      </c>
      <c r="E222" s="265">
        <f t="shared" si="145"/>
        <v>52.664424277732856</v>
      </c>
      <c r="F222" s="265">
        <f t="shared" si="146"/>
        <v>131.76422491263924</v>
      </c>
      <c r="G222" s="265">
        <f t="shared" si="147"/>
        <v>109.76441663458377</v>
      </c>
      <c r="H222" s="850">
        <f t="shared" si="148"/>
        <v>32.90345590799808</v>
      </c>
      <c r="I222" s="245"/>
      <c r="J222" s="207"/>
      <c r="K222" s="789">
        <v>1988</v>
      </c>
      <c r="L222" s="293">
        <f t="shared" si="136"/>
        <v>0.64972094168018146</v>
      </c>
      <c r="M222" s="265">
        <f t="shared" si="136"/>
        <v>557.97429528429154</v>
      </c>
      <c r="N222" s="265">
        <f t="shared" si="136"/>
        <v>20.097000775297513</v>
      </c>
      <c r="O222" s="265">
        <f t="shared" si="136"/>
        <v>48.792882434711601</v>
      </c>
      <c r="P222" s="265">
        <f t="shared" si="136"/>
        <v>121.75696055523932</v>
      </c>
      <c r="Q222" s="265">
        <f t="shared" si="136"/>
        <v>101.44339650691016</v>
      </c>
      <c r="R222" s="300">
        <f t="shared" si="136"/>
        <v>30.231089995499154</v>
      </c>
      <c r="S222" s="79">
        <f t="shared" si="137"/>
        <v>99861.176022645101</v>
      </c>
      <c r="T222" s="256">
        <f t="shared" si="138"/>
        <v>110077.97294152192</v>
      </c>
      <c r="U222" s="207"/>
      <c r="V222" s="789">
        <v>1988</v>
      </c>
      <c r="W222" s="78">
        <f t="shared" si="139"/>
        <v>42.090761556640388</v>
      </c>
      <c r="X222" s="79">
        <f t="shared" si="139"/>
        <v>54889.901682593205</v>
      </c>
      <c r="Y222" s="79">
        <f t="shared" si="139"/>
        <v>2408.5968258813941</v>
      </c>
      <c r="Z222" s="79">
        <f t="shared" si="139"/>
        <v>7115.0881240735462</v>
      </c>
      <c r="AA222" s="79">
        <f t="shared" si="139"/>
        <v>19978.630379545975</v>
      </c>
      <c r="AB222" s="79">
        <f t="shared" si="139"/>
        <v>18111.499564791906</v>
      </c>
      <c r="AC222" s="301">
        <f t="shared" si="139"/>
        <v>6266.3579899643319</v>
      </c>
      <c r="AD222" s="256">
        <f t="shared" si="140"/>
        <v>108812.16532840702</v>
      </c>
      <c r="AE222" s="80">
        <f t="shared" si="141"/>
        <v>119944.73796315634</v>
      </c>
      <c r="AF222" s="28"/>
      <c r="AG222" s="28"/>
      <c r="AH222" s="1034"/>
      <c r="AI222" s="1037">
        <v>1994</v>
      </c>
      <c r="AJ222" s="1100">
        <v>7</v>
      </c>
      <c r="AK222" s="1100">
        <v>24</v>
      </c>
      <c r="AL222" s="1100">
        <v>9</v>
      </c>
      <c r="AM222" s="1100">
        <v>45</v>
      </c>
      <c r="AN222" s="1100">
        <v>3</v>
      </c>
      <c r="AO222" s="1100">
        <v>0</v>
      </c>
      <c r="AP222" s="1100">
        <v>6</v>
      </c>
      <c r="AQ222" s="27"/>
      <c r="AR222" s="1108">
        <f t="shared" si="134"/>
        <v>94</v>
      </c>
      <c r="BF222" s="1135">
        <v>214</v>
      </c>
      <c r="BG222" s="1102">
        <v>57868.195023338674</v>
      </c>
      <c r="BH222" s="1102">
        <v>58254.607814451672</v>
      </c>
      <c r="BI222" s="1102">
        <v>48239.386463339972</v>
      </c>
      <c r="BJ222" s="1102">
        <v>60940.962126162362</v>
      </c>
      <c r="BK222" s="1102">
        <v>79824.647027438026</v>
      </c>
      <c r="BL222" s="1102">
        <v>99644.678087196065</v>
      </c>
      <c r="BM222" s="1102">
        <v>83221.942492916773</v>
      </c>
      <c r="BN222" s="1102">
        <v>93105.294161177371</v>
      </c>
      <c r="BO222" s="1102">
        <v>137806.06317621612</v>
      </c>
      <c r="BP222" s="1102">
        <v>129516.41735011509</v>
      </c>
      <c r="BQ222" s="1102">
        <v>109595.85297088834</v>
      </c>
      <c r="BR222" s="1102">
        <v>90080.983717361014</v>
      </c>
      <c r="BS222" s="1102">
        <v>96168.05105928774</v>
      </c>
      <c r="BT222" s="1102">
        <v>34259.469674140462</v>
      </c>
      <c r="BU222" s="1102">
        <v>18038.056417787899</v>
      </c>
      <c r="BV222" s="1102">
        <v>18054.991566916146</v>
      </c>
      <c r="BW222" s="1102">
        <v>19002.457847422709</v>
      </c>
      <c r="BX222" s="1102">
        <v>31012.77846912427</v>
      </c>
      <c r="BY222" s="1102">
        <v>26662.219954980526</v>
      </c>
      <c r="BZ222" s="1102">
        <v>22501.535599250034</v>
      </c>
      <c r="CA222" s="1102">
        <v>15288.666097284648</v>
      </c>
      <c r="CB222" s="1102">
        <v>9418.7014922160597</v>
      </c>
      <c r="CC222" s="1102">
        <v>11581.005216296639</v>
      </c>
      <c r="CD222" s="1102">
        <v>15078.155675260905</v>
      </c>
      <c r="CE222" s="1102">
        <v>24671.591735421913</v>
      </c>
      <c r="CF222" s="1102">
        <v>19902.335966340463</v>
      </c>
      <c r="CG222" s="1102">
        <v>15186.049187741244</v>
      </c>
      <c r="CH222" s="1102">
        <v>14878.623250173108</v>
      </c>
      <c r="CI222" s="1102">
        <v>17169.472071733737</v>
      </c>
      <c r="CJ222" s="1102">
        <v>18496.744129987863</v>
      </c>
      <c r="CK222" s="1102">
        <v>21017.454986058045</v>
      </c>
      <c r="CL222" s="1102">
        <v>19064.005214427365</v>
      </c>
      <c r="CM222" s="1102">
        <v>26084.652137318066</v>
      </c>
      <c r="CN222" s="1102">
        <v>27209.412275400522</v>
      </c>
      <c r="CO222" s="1102">
        <v>28704.653187419804</v>
      </c>
      <c r="CP222" s="1102">
        <v>29103.910659849167</v>
      </c>
      <c r="CQ222" s="1106">
        <f t="shared" si="129"/>
        <v>32081.569885581299</v>
      </c>
      <c r="CR222" s="23" t="s">
        <v>541</v>
      </c>
      <c r="DQ222"/>
      <c r="DR222"/>
    </row>
    <row r="223" spans="1:122" s="23" customFormat="1" ht="13">
      <c r="A223" s="797">
        <v>1989</v>
      </c>
      <c r="B223" s="848">
        <f t="shared" si="144"/>
        <v>47.245213989465228</v>
      </c>
      <c r="C223" s="265">
        <f t="shared" si="142"/>
        <v>0</v>
      </c>
      <c r="D223" s="265">
        <f t="shared" si="143"/>
        <v>432.58441981371897</v>
      </c>
      <c r="E223" s="265">
        <f t="shared" si="145"/>
        <v>14.179603959647334</v>
      </c>
      <c r="F223" s="265">
        <f t="shared" si="146"/>
        <v>37.128592395401284</v>
      </c>
      <c r="G223" s="265">
        <f t="shared" si="147"/>
        <v>94.526223499820205</v>
      </c>
      <c r="H223" s="850">
        <f t="shared" si="148"/>
        <v>91.607604419405945</v>
      </c>
      <c r="I223" s="245"/>
      <c r="J223" s="207"/>
      <c r="K223" s="790">
        <v>1989</v>
      </c>
      <c r="L223" s="293">
        <f t="shared" si="136"/>
        <v>11.240586920513969</v>
      </c>
      <c r="M223" s="265">
        <f t="shared" si="136"/>
        <v>0</v>
      </c>
      <c r="N223" s="265">
        <f t="shared" si="136"/>
        <v>432.58441981371897</v>
      </c>
      <c r="O223" s="265">
        <f t="shared" si="136"/>
        <v>14.179603959647334</v>
      </c>
      <c r="P223" s="265">
        <f t="shared" si="136"/>
        <v>37.128592395401284</v>
      </c>
      <c r="Q223" s="265">
        <f t="shared" si="136"/>
        <v>94.526223499820205</v>
      </c>
      <c r="R223" s="300">
        <f t="shared" si="136"/>
        <v>91.607604419405945</v>
      </c>
      <c r="S223" s="79">
        <f t="shared" si="137"/>
        <v>90458.484435271646</v>
      </c>
      <c r="T223" s="256">
        <f t="shared" si="138"/>
        <v>99713.291977844288</v>
      </c>
      <c r="U223" s="207"/>
      <c r="V223" s="790">
        <v>1989</v>
      </c>
      <c r="W223" s="78">
        <f t="shared" si="139"/>
        <v>801.82853366332972</v>
      </c>
      <c r="X223" s="79">
        <f t="shared" si="139"/>
        <v>0</v>
      </c>
      <c r="Y223" s="79">
        <f t="shared" si="139"/>
        <v>48719.423481268437</v>
      </c>
      <c r="Z223" s="79">
        <f t="shared" si="139"/>
        <v>1869.5674050946336</v>
      </c>
      <c r="AA223" s="79">
        <f t="shared" si="139"/>
        <v>5798.4071816134383</v>
      </c>
      <c r="AB223" s="79">
        <f t="shared" si="139"/>
        <v>16087.385382184917</v>
      </c>
      <c r="AC223" s="301">
        <f t="shared" si="139"/>
        <v>17181.8724514469</v>
      </c>
      <c r="AD223" s="256">
        <f t="shared" si="140"/>
        <v>90458.484435271646</v>
      </c>
      <c r="AE223" s="80">
        <f t="shared" si="141"/>
        <v>99713.291977844288</v>
      </c>
      <c r="AF223" s="28"/>
      <c r="AG223" s="28"/>
      <c r="AH223" s="1034"/>
      <c r="AI223" s="1037">
        <v>1995</v>
      </c>
      <c r="AJ223" s="1100">
        <v>2</v>
      </c>
      <c r="AK223" s="1100">
        <v>1</v>
      </c>
      <c r="AL223" s="1100">
        <v>0</v>
      </c>
      <c r="AM223" s="1100">
        <v>1</v>
      </c>
      <c r="AN223" s="1100">
        <v>0</v>
      </c>
      <c r="AO223" s="1100">
        <v>1</v>
      </c>
      <c r="AP223" s="1100">
        <v>1</v>
      </c>
      <c r="AQ223" s="27"/>
      <c r="AR223" s="1108">
        <f t="shared" si="134"/>
        <v>6</v>
      </c>
      <c r="BF223" s="1135">
        <v>215</v>
      </c>
      <c r="BG223" s="1102">
        <v>67356.175819761178</v>
      </c>
      <c r="BH223" s="1102">
        <v>62666.16738203312</v>
      </c>
      <c r="BI223" s="1102">
        <v>56188.471500072563</v>
      </c>
      <c r="BJ223" s="1102">
        <v>57668.938333016384</v>
      </c>
      <c r="BK223" s="1102">
        <v>74406.638305334563</v>
      </c>
      <c r="BL223" s="1102">
        <v>96954.373001585569</v>
      </c>
      <c r="BM223" s="1102">
        <v>72116.346368060957</v>
      </c>
      <c r="BN223" s="1102">
        <v>70354.544772325127</v>
      </c>
      <c r="BO223" s="1102">
        <v>103350.74520777843</v>
      </c>
      <c r="BP223" s="1102">
        <v>95514.046644820177</v>
      </c>
      <c r="BQ223" s="1102">
        <v>74658.072545380914</v>
      </c>
      <c r="BR223" s="1102">
        <v>55599.364780103875</v>
      </c>
      <c r="BS223" s="1102">
        <v>57604.504487387851</v>
      </c>
      <c r="BT223" s="1102">
        <v>26069.522785677345</v>
      </c>
      <c r="BU223" s="1102">
        <v>11173.704579097966</v>
      </c>
      <c r="BV223" s="1102">
        <v>13858.144549121296</v>
      </c>
      <c r="BW223" s="1102">
        <v>19211.650088946852</v>
      </c>
      <c r="BX223" s="1102">
        <v>23427.123419355747</v>
      </c>
      <c r="BY223" s="1102">
        <v>20550.976669359556</v>
      </c>
      <c r="BZ223" s="1102">
        <v>18006.040909035266</v>
      </c>
      <c r="CA223" s="1102">
        <v>11948.485638560122</v>
      </c>
      <c r="CB223" s="1102">
        <v>7980.7095959831286</v>
      </c>
      <c r="CC223" s="1102">
        <v>10052.760252625711</v>
      </c>
      <c r="CD223" s="1102">
        <v>15712.926151298756</v>
      </c>
      <c r="CE223" s="1102">
        <v>23219.644050529194</v>
      </c>
      <c r="CF223" s="1102">
        <v>18675.420365729296</v>
      </c>
      <c r="CG223" s="1102">
        <v>12506.574748160479</v>
      </c>
      <c r="CH223" s="1102">
        <v>13635.437514377094</v>
      </c>
      <c r="CI223" s="1102">
        <v>16272.305021776476</v>
      </c>
      <c r="CJ223" s="1102">
        <v>20557.286860686585</v>
      </c>
      <c r="CK223" s="1102">
        <v>20778.822259694862</v>
      </c>
      <c r="CL223" s="1102">
        <v>18608.596785502821</v>
      </c>
      <c r="CM223" s="1102">
        <v>22114.348413890213</v>
      </c>
      <c r="CN223" s="1102">
        <v>22451.279988131617</v>
      </c>
      <c r="CO223" s="1102">
        <v>25323.823182193773</v>
      </c>
      <c r="CP223" s="1102">
        <v>23386.028417545727</v>
      </c>
      <c r="CQ223" s="1106">
        <f t="shared" si="129"/>
        <v>25778.683620642056</v>
      </c>
      <c r="CR223" s="23" t="s">
        <v>541</v>
      </c>
      <c r="DQ223"/>
      <c r="DR223"/>
    </row>
    <row r="224" spans="1:122" s="23" customFormat="1" ht="13">
      <c r="A224" s="797">
        <v>1990</v>
      </c>
      <c r="B224" s="848">
        <f t="shared" si="144"/>
        <v>92.351588058801397</v>
      </c>
      <c r="C224" s="265">
        <f t="shared" si="142"/>
        <v>35.972771552119809</v>
      </c>
      <c r="D224" s="265">
        <f t="shared" si="143"/>
        <v>0</v>
      </c>
      <c r="E224" s="265">
        <f t="shared" si="145"/>
        <v>335.20233401277579</v>
      </c>
      <c r="F224" s="265">
        <f t="shared" si="146"/>
        <v>10.73199540950686</v>
      </c>
      <c r="G224" s="265">
        <f t="shared" si="147"/>
        <v>28.70683494223724</v>
      </c>
      <c r="H224" s="850">
        <f t="shared" si="148"/>
        <v>112.23537644053256</v>
      </c>
      <c r="I224" s="245"/>
      <c r="J224" s="207"/>
      <c r="K224" s="790">
        <v>1990</v>
      </c>
      <c r="L224" s="293">
        <f t="shared" si="136"/>
        <v>21.107381402412415</v>
      </c>
      <c r="M224" s="265">
        <f t="shared" si="136"/>
        <v>32.312510217074461</v>
      </c>
      <c r="N224" s="265">
        <f t="shared" si="136"/>
        <v>0</v>
      </c>
      <c r="O224" s="265">
        <f t="shared" si="136"/>
        <v>293.10321370268571</v>
      </c>
      <c r="P224" s="265">
        <f t="shared" si="136"/>
        <v>8.9272102881427671</v>
      </c>
      <c r="Q224" s="265">
        <f t="shared" si="136"/>
        <v>24.972370349481604</v>
      </c>
      <c r="R224" s="300">
        <f t="shared" si="136"/>
        <v>99.758169901236727</v>
      </c>
      <c r="S224" s="79">
        <f t="shared" si="137"/>
        <v>65886.933311267843</v>
      </c>
      <c r="T224" s="256">
        <f t="shared" si="138"/>
        <v>72627.82545834365</v>
      </c>
      <c r="U224" s="207"/>
      <c r="V224" s="790">
        <v>1990</v>
      </c>
      <c r="W224" s="78">
        <f t="shared" si="139"/>
        <v>999.7396860971744</v>
      </c>
      <c r="X224" s="79">
        <f t="shared" si="139"/>
        <v>3273.5222112429028</v>
      </c>
      <c r="Y224" s="79">
        <f t="shared" si="139"/>
        <v>0</v>
      </c>
      <c r="Z224" s="79">
        <f t="shared" si="139"/>
        <v>43814.951457868352</v>
      </c>
      <c r="AA224" s="79">
        <f t="shared" si="139"/>
        <v>1528.5369673972268</v>
      </c>
      <c r="AB224" s="79">
        <f t="shared" si="139"/>
        <v>4745.8549624148682</v>
      </c>
      <c r="AC224" s="301">
        <f t="shared" si="139"/>
        <v>20559.682734735721</v>
      </c>
      <c r="AD224" s="256">
        <f t="shared" si="140"/>
        <v>74922.288019756234</v>
      </c>
      <c r="AE224" s="80">
        <f t="shared" si="141"/>
        <v>82587.587307057489</v>
      </c>
      <c r="AF224" s="28"/>
      <c r="AG224" s="28"/>
      <c r="AH224" s="1034"/>
      <c r="AI224" s="1037">
        <v>1996</v>
      </c>
      <c r="AJ224" s="1100">
        <v>0</v>
      </c>
      <c r="AK224" s="1100">
        <v>2</v>
      </c>
      <c r="AL224" s="1100">
        <v>0</v>
      </c>
      <c r="AM224" s="1100">
        <v>1</v>
      </c>
      <c r="AN224" s="1100">
        <v>0</v>
      </c>
      <c r="AO224" s="1100">
        <v>0</v>
      </c>
      <c r="AP224" s="1100">
        <v>0</v>
      </c>
      <c r="AQ224" s="46"/>
      <c r="AR224" s="1108">
        <f t="shared" si="134"/>
        <v>3</v>
      </c>
      <c r="BF224" s="1135">
        <v>216</v>
      </c>
      <c r="BG224" s="1102">
        <v>65667.557355514728</v>
      </c>
      <c r="BH224" s="1102">
        <v>66694.148606437782</v>
      </c>
      <c r="BI224" s="1102">
        <v>59844.139984214613</v>
      </c>
      <c r="BJ224" s="1102">
        <v>65896.184187969178</v>
      </c>
      <c r="BK224" s="1102">
        <v>75624.135174817289</v>
      </c>
      <c r="BL224" s="1102">
        <v>94144.33411235144</v>
      </c>
      <c r="BM224" s="1102">
        <v>80862.616756583651</v>
      </c>
      <c r="BN224" s="1102">
        <v>80133.444511907059</v>
      </c>
      <c r="BO224" s="1102">
        <v>109326.9132162075</v>
      </c>
      <c r="BP224" s="1102">
        <v>102069.67930167957</v>
      </c>
      <c r="BQ224" s="1102">
        <v>77492.032992947905</v>
      </c>
      <c r="BR224" s="1102">
        <v>58054.656399832034</v>
      </c>
      <c r="BS224" s="1102">
        <v>68802.923300500697</v>
      </c>
      <c r="BT224" s="1102">
        <v>37431.842631153246</v>
      </c>
      <c r="BU224" s="1102">
        <v>12095.546200108931</v>
      </c>
      <c r="BV224" s="1102">
        <v>13843.521318799958</v>
      </c>
      <c r="BW224" s="1102">
        <v>18996.769063730299</v>
      </c>
      <c r="BX224" s="1102">
        <v>26596.504300911758</v>
      </c>
      <c r="BY224" s="1102">
        <v>22721.860580375211</v>
      </c>
      <c r="BZ224" s="1102">
        <v>18871.097962295498</v>
      </c>
      <c r="CA224" s="1102">
        <v>12777.180024252677</v>
      </c>
      <c r="CB224" s="1102">
        <v>7934.2045265140769</v>
      </c>
      <c r="CC224" s="1102">
        <v>8149.2790341703694</v>
      </c>
      <c r="CD224" s="1102">
        <v>10611.78415434664</v>
      </c>
      <c r="CE224" s="1102">
        <v>17381.78974989746</v>
      </c>
      <c r="CF224" s="1102">
        <v>14074.353136278542</v>
      </c>
      <c r="CG224" s="1102">
        <v>10727.775457024818</v>
      </c>
      <c r="CH224" s="1102">
        <v>11152.066925115778</v>
      </c>
      <c r="CI224" s="1102">
        <v>14971.07447403601</v>
      </c>
      <c r="CJ224" s="1102">
        <v>19275.349934834438</v>
      </c>
      <c r="CK224" s="1102">
        <v>20494.199902670647</v>
      </c>
      <c r="CL224" s="1102">
        <v>17819.89493519357</v>
      </c>
      <c r="CM224" s="1102">
        <v>21279.079776408405</v>
      </c>
      <c r="CN224" s="1102">
        <v>22347.705351140794</v>
      </c>
      <c r="CO224" s="1102">
        <v>26028.132304432904</v>
      </c>
      <c r="CP224" s="1102">
        <v>23639.508756100557</v>
      </c>
      <c r="CQ224" s="1106">
        <f t="shared" si="129"/>
        <v>26058.097864693675</v>
      </c>
      <c r="CR224" s="23" t="s">
        <v>541</v>
      </c>
      <c r="DQ224"/>
      <c r="DR224"/>
    </row>
    <row r="225" spans="1:122" s="23" customFormat="1" ht="13">
      <c r="A225" s="797">
        <v>1991</v>
      </c>
      <c r="B225" s="848">
        <f t="shared" si="144"/>
        <v>906.62915788107398</v>
      </c>
      <c r="C225" s="265">
        <f t="shared" si="142"/>
        <v>68.05042700139866</v>
      </c>
      <c r="D225" s="265">
        <f t="shared" si="143"/>
        <v>24.292874365155949</v>
      </c>
      <c r="E225" s="265">
        <f t="shared" si="145"/>
        <v>0</v>
      </c>
      <c r="F225" s="265">
        <f t="shared" si="146"/>
        <v>225.23557552380231</v>
      </c>
      <c r="G225" s="265">
        <f t="shared" si="147"/>
        <v>6.6925495957848549</v>
      </c>
      <c r="H225" s="850">
        <f t="shared" si="148"/>
        <v>61.560333141728023</v>
      </c>
      <c r="I225" s="245"/>
      <c r="J225" s="207"/>
      <c r="K225" s="790">
        <v>1991</v>
      </c>
      <c r="L225" s="293">
        <f t="shared" si="136"/>
        <v>203.71512252338607</v>
      </c>
      <c r="M225" s="265">
        <f t="shared" si="136"/>
        <v>57.909216139991614</v>
      </c>
      <c r="N225" s="265">
        <f t="shared" si="136"/>
        <v>20.494988515126387</v>
      </c>
      <c r="O225" s="265">
        <f t="shared" si="136"/>
        <v>0</v>
      </c>
      <c r="P225" s="265">
        <f t="shared" si="136"/>
        <v>177.23616845591988</v>
      </c>
      <c r="Q225" s="265">
        <f t="shared" si="136"/>
        <v>4.5079965634730392</v>
      </c>
      <c r="R225" s="300">
        <f t="shared" si="136"/>
        <v>50.859010596946106</v>
      </c>
      <c r="S225" s="79">
        <f t="shared" si="137"/>
        <v>55209.797093640853</v>
      </c>
      <c r="T225" s="256">
        <f t="shared" si="138"/>
        <v>60858.311434291245</v>
      </c>
      <c r="U225" s="207"/>
      <c r="V225" s="790">
        <v>1991</v>
      </c>
      <c r="W225" s="78">
        <f t="shared" si="139"/>
        <v>14208.559385760584</v>
      </c>
      <c r="X225" s="79">
        <f t="shared" si="139"/>
        <v>5394.9089997913561</v>
      </c>
      <c r="Y225" s="79">
        <f t="shared" si="139"/>
        <v>2892.0275111163883</v>
      </c>
      <c r="Z225" s="79">
        <f t="shared" si="139"/>
        <v>0</v>
      </c>
      <c r="AA225" s="79">
        <f t="shared" si="139"/>
        <v>31880.87455865946</v>
      </c>
      <c r="AB225" s="79">
        <f t="shared" si="139"/>
        <v>1033.9719264616808</v>
      </c>
      <c r="AC225" s="301">
        <f t="shared" si="139"/>
        <v>10865.767827568005</v>
      </c>
      <c r="AD225" s="256">
        <f t="shared" si="140"/>
        <v>66276.110209357474</v>
      </c>
      <c r="AE225" s="80">
        <f t="shared" si="141"/>
        <v>73056.819044876829</v>
      </c>
      <c r="AF225" s="28"/>
      <c r="AG225" s="28"/>
      <c r="AH225" s="1034"/>
      <c r="AI225" s="1037">
        <v>1997</v>
      </c>
      <c r="AJ225" s="1100">
        <v>1</v>
      </c>
      <c r="AK225" s="1100">
        <v>0</v>
      </c>
      <c r="AL225" s="1100">
        <v>4</v>
      </c>
      <c r="AM225" s="1100">
        <v>0</v>
      </c>
      <c r="AN225" s="1100">
        <v>0</v>
      </c>
      <c r="AO225" s="1100">
        <v>0</v>
      </c>
      <c r="AP225" s="1100">
        <v>0</v>
      </c>
      <c r="AQ225" s="46"/>
      <c r="AR225" s="1108">
        <f t="shared" si="134"/>
        <v>5</v>
      </c>
      <c r="BF225" s="1135">
        <v>217</v>
      </c>
      <c r="BG225" s="1102">
        <v>76602.519907508249</v>
      </c>
      <c r="BH225" s="1102">
        <v>72213.359071851228</v>
      </c>
      <c r="BI225" s="1102">
        <v>67352.764437311926</v>
      </c>
      <c r="BJ225" s="1102">
        <v>78859.171532923152</v>
      </c>
      <c r="BK225" s="1102">
        <v>97170.606669976085</v>
      </c>
      <c r="BL225" s="1102">
        <v>122548.06029890652</v>
      </c>
      <c r="BM225" s="1102">
        <v>92587.709234930488</v>
      </c>
      <c r="BN225" s="1102">
        <v>93695.79587532107</v>
      </c>
      <c r="BO225" s="1102">
        <v>117673.41114417164</v>
      </c>
      <c r="BP225" s="1102">
        <v>107625.63811882136</v>
      </c>
      <c r="BQ225" s="1102">
        <v>77833.766581652948</v>
      </c>
      <c r="BR225" s="1102">
        <v>56642.571466969159</v>
      </c>
      <c r="BS225" s="1102">
        <v>70635.467555937779</v>
      </c>
      <c r="BT225" s="1102">
        <v>32333.438753609851</v>
      </c>
      <c r="BU225" s="1102">
        <v>17214.866948396793</v>
      </c>
      <c r="BV225" s="1102">
        <v>13346.783042239427</v>
      </c>
      <c r="BW225" s="1102">
        <v>21213.452838806184</v>
      </c>
      <c r="BX225" s="1102">
        <v>33174.629230987426</v>
      </c>
      <c r="BY225" s="1102">
        <v>34261.878653187843</v>
      </c>
      <c r="BZ225" s="1102">
        <v>27368.637735928824</v>
      </c>
      <c r="CA225" s="1102">
        <v>13418.18197828134</v>
      </c>
      <c r="CB225" s="1102">
        <v>7223.9975945029209</v>
      </c>
      <c r="CC225" s="1102">
        <v>11702.2786637633</v>
      </c>
      <c r="CD225" s="1102">
        <v>18359.022899889114</v>
      </c>
      <c r="CE225" s="1102">
        <v>27822.443979303975</v>
      </c>
      <c r="CF225" s="1102">
        <v>18165.839497675184</v>
      </c>
      <c r="CG225" s="1102">
        <v>14002.995200915731</v>
      </c>
      <c r="CH225" s="1102">
        <v>18587.014855387308</v>
      </c>
      <c r="CI225" s="1102">
        <v>21936.242046932588</v>
      </c>
      <c r="CJ225" s="1102">
        <v>23031.822208259109</v>
      </c>
      <c r="CK225" s="1102">
        <v>22235.338153614161</v>
      </c>
      <c r="CL225" s="1102">
        <v>18518.08120094008</v>
      </c>
      <c r="CM225" s="1102">
        <v>26118.997401002885</v>
      </c>
      <c r="CN225" s="1102">
        <v>27219.908635248372</v>
      </c>
      <c r="CO225" s="1102">
        <v>30723.791426820128</v>
      </c>
      <c r="CP225" s="1102">
        <v>28994.688862027171</v>
      </c>
      <c r="CQ225" s="1106">
        <f t="shared" si="129"/>
        <v>31961.173462543578</v>
      </c>
      <c r="CR225" s="23" t="s">
        <v>541</v>
      </c>
      <c r="DQ225"/>
      <c r="DR225"/>
    </row>
    <row r="226" spans="1:122" s="23" customFormat="1" ht="14" thickBot="1">
      <c r="A226" s="797">
        <v>1992</v>
      </c>
      <c r="B226" s="848">
        <f t="shared" si="144"/>
        <v>184.42552256952507</v>
      </c>
      <c r="C226" s="265">
        <f t="shared" si="142"/>
        <v>640.06771987767024</v>
      </c>
      <c r="D226" s="265">
        <f t="shared" si="143"/>
        <v>44.275438035772872</v>
      </c>
      <c r="E226" s="265">
        <f t="shared" si="145"/>
        <v>15.541546336729969</v>
      </c>
      <c r="F226" s="265">
        <f t="shared" si="146"/>
        <v>0</v>
      </c>
      <c r="G226" s="265">
        <f t="shared" si="147"/>
        <v>138.1648701236102</v>
      </c>
      <c r="H226" s="850">
        <f t="shared" si="148"/>
        <v>25.19888156991988</v>
      </c>
      <c r="I226" s="245"/>
      <c r="J226" s="207"/>
      <c r="K226" s="790">
        <v>1992</v>
      </c>
      <c r="L226" s="293">
        <f t="shared" si="136"/>
        <v>41.108410183288562</v>
      </c>
      <c r="M226" s="265">
        <f t="shared" si="136"/>
        <v>522.67028129842811</v>
      </c>
      <c r="N226" s="265">
        <f t="shared" si="136"/>
        <v>36.417944574952998</v>
      </c>
      <c r="O226" s="265">
        <f t="shared" si="136"/>
        <v>12.476807561501348</v>
      </c>
      <c r="P226" s="265">
        <f t="shared" si="136"/>
        <v>0</v>
      </c>
      <c r="Q226" s="265">
        <f t="shared" si="136"/>
        <v>103.7558751639948</v>
      </c>
      <c r="R226" s="300">
        <f t="shared" si="136"/>
        <v>19.491799867751872</v>
      </c>
      <c r="S226" s="79">
        <f t="shared" si="137"/>
        <v>71477.11211481689</v>
      </c>
      <c r="T226" s="256">
        <f t="shared" si="138"/>
        <v>78789.935455283805</v>
      </c>
      <c r="U226" s="207"/>
      <c r="V226" s="790">
        <v>1992</v>
      </c>
      <c r="W226" s="78">
        <f t="shared" si="139"/>
        <v>2963.7729044415146</v>
      </c>
      <c r="X226" s="79">
        <f t="shared" si="139"/>
        <v>56245.455758124954</v>
      </c>
      <c r="Y226" s="79">
        <f t="shared" si="139"/>
        <v>3950.4188708352385</v>
      </c>
      <c r="Z226" s="79">
        <f t="shared" si="139"/>
        <v>1805.3125828537884</v>
      </c>
      <c r="AA226" s="79">
        <f t="shared" si="139"/>
        <v>0</v>
      </c>
      <c r="AB226" s="79">
        <f t="shared" si="139"/>
        <v>19877.462422771277</v>
      </c>
      <c r="AC226" s="301">
        <f t="shared" si="139"/>
        <v>4066.3880149600118</v>
      </c>
      <c r="AD226" s="256">
        <f t="shared" si="140"/>
        <v>88908.810553986783</v>
      </c>
      <c r="AE226" s="80">
        <f t="shared" si="141"/>
        <v>98005.070961765174</v>
      </c>
      <c r="AF226" s="28"/>
      <c r="AG226" s="28"/>
      <c r="AI226" s="1037">
        <v>1998</v>
      </c>
      <c r="AJ226" s="1100">
        <v>1</v>
      </c>
      <c r="AK226" s="1100">
        <v>1</v>
      </c>
      <c r="AL226" s="1100">
        <v>3</v>
      </c>
      <c r="AM226" s="1100">
        <v>1</v>
      </c>
      <c r="AN226" s="1100">
        <v>1</v>
      </c>
      <c r="AO226" s="1100">
        <v>0</v>
      </c>
      <c r="AP226" s="1100">
        <v>0</v>
      </c>
      <c r="AQ226" s="46"/>
      <c r="AR226" s="1108">
        <f t="shared" si="134"/>
        <v>7</v>
      </c>
      <c r="BF226" s="1135">
        <v>218</v>
      </c>
      <c r="BG226" s="1102">
        <v>62229.732398212589</v>
      </c>
      <c r="BH226" s="1102">
        <v>60206.880166267816</v>
      </c>
      <c r="BI226" s="1102">
        <v>52035.050333158913</v>
      </c>
      <c r="BJ226" s="1102">
        <v>56676.129078215512</v>
      </c>
      <c r="BK226" s="1102">
        <v>70612.77796320687</v>
      </c>
      <c r="BL226" s="1102">
        <v>84527.416113038911</v>
      </c>
      <c r="BM226" s="1102">
        <v>71639.374168616458</v>
      </c>
      <c r="BN226" s="1102">
        <v>75669.320801682159</v>
      </c>
      <c r="BO226" s="1102">
        <v>103235.64879178352</v>
      </c>
      <c r="BP226" s="1102">
        <v>94867.038612036049</v>
      </c>
      <c r="BQ226" s="1102">
        <v>73368.130971259772</v>
      </c>
      <c r="BR226" s="1102">
        <v>56392.942922839829</v>
      </c>
      <c r="BS226" s="1102">
        <v>83547.57970698009</v>
      </c>
      <c r="BT226" s="1102">
        <v>30259.368317160144</v>
      </c>
      <c r="BU226" s="1102">
        <v>13420.461259728139</v>
      </c>
      <c r="BV226" s="1102">
        <v>11513.987303678918</v>
      </c>
      <c r="BW226" s="1102">
        <v>19183.290490018808</v>
      </c>
      <c r="BX226" s="1102">
        <v>22627.176040452829</v>
      </c>
      <c r="BY226" s="1102">
        <v>18532.088091212114</v>
      </c>
      <c r="BZ226" s="1102">
        <v>15531.298387129786</v>
      </c>
      <c r="CA226" s="1102">
        <v>10364.695796181291</v>
      </c>
      <c r="CB226" s="1102">
        <v>6494.150366390495</v>
      </c>
      <c r="CC226" s="1102">
        <v>7096.9499752728861</v>
      </c>
      <c r="CD226" s="1102">
        <v>8365.8474637603777</v>
      </c>
      <c r="CE226" s="1102">
        <v>15023.98061626345</v>
      </c>
      <c r="CF226" s="1102">
        <v>11474.313692267137</v>
      </c>
      <c r="CG226" s="1102">
        <v>9273.5564517927833</v>
      </c>
      <c r="CH226" s="1102">
        <v>11981.911604688959</v>
      </c>
      <c r="CI226" s="1102">
        <v>16867.987753387875</v>
      </c>
      <c r="CJ226" s="1102">
        <v>21060.493809514224</v>
      </c>
      <c r="CK226" s="1102">
        <v>20471.104136879028</v>
      </c>
      <c r="CL226" s="1102">
        <v>17699.409900493982</v>
      </c>
      <c r="CM226" s="1102">
        <v>19290.046271588988</v>
      </c>
      <c r="CN226" s="1102">
        <v>21311.477222869329</v>
      </c>
      <c r="CO226" s="1102">
        <v>26943.622391641817</v>
      </c>
      <c r="CP226" s="1102">
        <v>21368.195075238429</v>
      </c>
      <c r="CQ226" s="1106">
        <f t="shared" si="129"/>
        <v>23554.40310572162</v>
      </c>
      <c r="CR226" s="23" t="s">
        <v>541</v>
      </c>
      <c r="DQ226"/>
      <c r="DR226"/>
    </row>
    <row r="227" spans="1:122" s="23" customFormat="1" ht="13">
      <c r="A227" s="797">
        <v>1993</v>
      </c>
      <c r="B227" s="848">
        <f t="shared" si="144"/>
        <v>0.1</v>
      </c>
      <c r="C227" s="676">
        <f t="shared" ref="C227:C248" si="149">IF((((B226-(L104*$T104+W62+Pound_Kill*B62))*W330)-L62)*W331&lt;0,0,(((B226-(L104*$T104+W62+Pound_Kill*B62))*W330)-L62)*W331)</f>
        <v>53.938055906798724</v>
      </c>
      <c r="D227" s="676">
        <f t="shared" ref="D227:D248" si="150">IF((((C226-(M104*$T104+X62+Pound_Kill*C62))*X330)-M62)*X331&lt;0,0,(((C226-(M104*$T104+X62+Pound_Kill*C62))*X330)-M62)*X331)</f>
        <v>156.37292448416807</v>
      </c>
      <c r="E227" s="676">
        <f t="shared" ref="E227:E248" si="151">IF((((D226-(N104*$T104+Y62+Pound_Kill*D62))*Y330)-N62)*Y331&lt;0,0,(((D226-(N104*$T104+Y62+Pound_Kill*D62))*Y330)-N62)*Y331)</f>
        <v>10.089782474228782</v>
      </c>
      <c r="F227" s="676">
        <f t="shared" ref="F227:F248" si="152">IF((((E226-(O104*$T104+Z62+Pound_Kill*E62))*Z330)-O62)*Z331&lt;0,0,(((E226-(O104*$T104+Z62+Pound_Kill*E62))*Z330)-O62)*Z331)</f>
        <v>2.8132862463137163</v>
      </c>
      <c r="G227" s="676">
        <f t="shared" ref="G227:G248" si="153">IF((((F226-(P104*$T104+AA62+Pound_Kill*F62))*AA330)-P62)*AA331&lt;0,0,(((F226-(P104*$T104+AA62+Pound_Kill*F62))*AA330)-P62)*AA331)</f>
        <v>0</v>
      </c>
      <c r="H227" s="849">
        <f t="shared" ref="H227:H248" si="154">(((G226-(Q104*$T104+AB62+Pound_Kill*G62))*AB330)-Q62)*AB331+(((H226-(R104*$T104+AC62+Pound_Kill*H62))*AC330)-R62)*AC331</f>
        <v>31.877274816375202</v>
      </c>
      <c r="I227" s="245"/>
      <c r="J227" s="207"/>
      <c r="K227" s="790">
        <v>1993</v>
      </c>
      <c r="L227" s="293">
        <f t="shared" si="136"/>
        <v>0</v>
      </c>
      <c r="M227" s="265">
        <f t="shared" si="136"/>
        <v>53.727357032557272</v>
      </c>
      <c r="N227" s="265">
        <f t="shared" si="136"/>
        <v>149.46739457866164</v>
      </c>
      <c r="O227" s="265">
        <f t="shared" si="136"/>
        <v>9.8036964072219064</v>
      </c>
      <c r="P227" s="265">
        <f t="shared" si="136"/>
        <v>1.9857178227878709</v>
      </c>
      <c r="Q227" s="265">
        <f t="shared" si="136"/>
        <v>0</v>
      </c>
      <c r="R227" s="300">
        <f t="shared" si="136"/>
        <v>26.913912045784237</v>
      </c>
      <c r="S227" s="79">
        <f t="shared" si="137"/>
        <v>25017.09619977693</v>
      </c>
      <c r="T227" s="256">
        <f t="shared" si="138"/>
        <v>27576.595311976103</v>
      </c>
      <c r="U227" s="207"/>
      <c r="V227" s="790">
        <v>1993</v>
      </c>
      <c r="W227" s="78">
        <f t="shared" si="139"/>
        <v>1.4254007963359365</v>
      </c>
      <c r="X227" s="79">
        <f t="shared" si="139"/>
        <v>4654.2954366460272</v>
      </c>
      <c r="Y227" s="79">
        <f t="shared" si="139"/>
        <v>15827.59254418885</v>
      </c>
      <c r="Z227" s="79">
        <f t="shared" si="139"/>
        <v>1145.9042276747468</v>
      </c>
      <c r="AA227" s="79">
        <f t="shared" si="139"/>
        <v>360.18709125336238</v>
      </c>
      <c r="AB227" s="79">
        <f t="shared" si="139"/>
        <v>0</v>
      </c>
      <c r="AC227" s="301">
        <f t="shared" si="139"/>
        <v>4601.1018079787891</v>
      </c>
      <c r="AD227" s="256">
        <f t="shared" si="140"/>
        <v>26590.506508538114</v>
      </c>
      <c r="AE227" s="80">
        <f t="shared" si="141"/>
        <v>29310.981229426648</v>
      </c>
      <c r="AF227" s="28"/>
      <c r="AG227" s="28"/>
      <c r="AH227" s="28"/>
      <c r="AI227" s="1037">
        <v>1999</v>
      </c>
      <c r="AJ227" s="1100">
        <v>0</v>
      </c>
      <c r="AK227" s="1100">
        <v>1</v>
      </c>
      <c r="AL227" s="1100">
        <v>7</v>
      </c>
      <c r="AM227" s="1100">
        <v>3</v>
      </c>
      <c r="AN227" s="1100">
        <v>1</v>
      </c>
      <c r="AO227" s="1100">
        <v>0</v>
      </c>
      <c r="AP227" s="1100">
        <v>0</v>
      </c>
      <c r="AQ227" s="46"/>
      <c r="AR227" s="1108">
        <f t="shared" si="134"/>
        <v>12</v>
      </c>
      <c r="BF227" s="1135">
        <v>219</v>
      </c>
      <c r="BG227" s="1102">
        <v>79228.339995766233</v>
      </c>
      <c r="BH227" s="1102">
        <v>84085.495677403742</v>
      </c>
      <c r="BI227" s="1102">
        <v>77431.534499892179</v>
      </c>
      <c r="BJ227" s="1102">
        <v>82145.04964877032</v>
      </c>
      <c r="BK227" s="1102">
        <v>105139.11866095368</v>
      </c>
      <c r="BL227" s="1102">
        <v>131775.52564534909</v>
      </c>
      <c r="BM227" s="1102">
        <v>111834.29132773745</v>
      </c>
      <c r="BN227" s="1102">
        <v>113291.21797066458</v>
      </c>
      <c r="BO227" s="1102">
        <v>145885.72674625515</v>
      </c>
      <c r="BP227" s="1102">
        <v>133938.23396617005</v>
      </c>
      <c r="BQ227" s="1102">
        <v>105874.28639171277</v>
      </c>
      <c r="BR227" s="1102">
        <v>87278.616281644921</v>
      </c>
      <c r="BS227" s="1102">
        <v>116405.37097576461</v>
      </c>
      <c r="BT227" s="1102">
        <v>44024.894387645596</v>
      </c>
      <c r="BU227" s="1102">
        <v>17503.932598502826</v>
      </c>
      <c r="BV227" s="1102">
        <v>15994.883653999455</v>
      </c>
      <c r="BW227" s="1102">
        <v>25132.202110348269</v>
      </c>
      <c r="BX227" s="1102">
        <v>33492.322020084619</v>
      </c>
      <c r="BY227" s="1102">
        <v>25817.559895113111</v>
      </c>
      <c r="BZ227" s="1102">
        <v>19991.270638677648</v>
      </c>
      <c r="CA227" s="1102">
        <v>13285.739766034358</v>
      </c>
      <c r="CB227" s="1102">
        <v>9313.1018894732169</v>
      </c>
      <c r="CC227" s="1102">
        <v>12215.936354465017</v>
      </c>
      <c r="CD227" s="1102">
        <v>18107.033596902442</v>
      </c>
      <c r="CE227" s="1102">
        <v>24649.396369238002</v>
      </c>
      <c r="CF227" s="1102">
        <v>19021.285808024713</v>
      </c>
      <c r="CG227" s="1102">
        <v>15434.22735785692</v>
      </c>
      <c r="CH227" s="1102">
        <v>18669.743814122212</v>
      </c>
      <c r="CI227" s="1102">
        <v>25977.828165926934</v>
      </c>
      <c r="CJ227" s="1102">
        <v>28777.432866517654</v>
      </c>
      <c r="CK227" s="1102">
        <v>31059.023978079706</v>
      </c>
      <c r="CL227" s="1102">
        <v>26450.902635350507</v>
      </c>
      <c r="CM227" s="1102">
        <v>31120.810273768471</v>
      </c>
      <c r="CN227" s="1102">
        <v>26787.964166992901</v>
      </c>
      <c r="CO227" s="1102">
        <v>24932.738129603629</v>
      </c>
      <c r="CP227" s="1102">
        <v>28758.485608735828</v>
      </c>
      <c r="CQ227" s="1106">
        <f t="shared" si="129"/>
        <v>31700.803944981737</v>
      </c>
      <c r="CR227" s="23" t="s">
        <v>541</v>
      </c>
      <c r="DQ227"/>
      <c r="DR227"/>
    </row>
    <row r="228" spans="1:122" s="23" customFormat="1" ht="13">
      <c r="A228" s="797">
        <v>1994</v>
      </c>
      <c r="B228" s="848">
        <f t="shared" si="144"/>
        <v>27.914097797327564</v>
      </c>
      <c r="C228" s="265">
        <f t="shared" si="149"/>
        <v>0</v>
      </c>
      <c r="D228" s="265">
        <f t="shared" si="150"/>
        <v>23.882716921065789</v>
      </c>
      <c r="E228" s="265">
        <f t="shared" si="151"/>
        <v>58.839491914043109</v>
      </c>
      <c r="F228" s="265">
        <f t="shared" si="152"/>
        <v>3.9374170816762364</v>
      </c>
      <c r="G228" s="265">
        <f t="shared" si="153"/>
        <v>0.76382522504478256</v>
      </c>
      <c r="H228" s="850">
        <f t="shared" si="154"/>
        <v>4.6117142425795503</v>
      </c>
      <c r="I228" s="245"/>
      <c r="J228" s="207"/>
      <c r="K228" s="790">
        <v>1994</v>
      </c>
      <c r="L228" s="293">
        <f t="shared" si="136"/>
        <v>6.6413254614224604</v>
      </c>
      <c r="M228" s="265">
        <f t="shared" si="136"/>
        <v>0</v>
      </c>
      <c r="N228" s="265">
        <f t="shared" si="136"/>
        <v>23.882716921065789</v>
      </c>
      <c r="O228" s="265">
        <f t="shared" si="136"/>
        <v>58.839491914043109</v>
      </c>
      <c r="P228" s="265">
        <f t="shared" si="136"/>
        <v>3.9374170816762364</v>
      </c>
      <c r="Q228" s="265">
        <f t="shared" si="136"/>
        <v>0.76382522504478256</v>
      </c>
      <c r="R228" s="300">
        <f t="shared" si="136"/>
        <v>4.6117142425795503</v>
      </c>
      <c r="S228" s="79">
        <f t="shared" si="137"/>
        <v>11102.739775915512</v>
      </c>
      <c r="T228" s="256">
        <f t="shared" si="138"/>
        <v>12238.661082389428</v>
      </c>
      <c r="U228" s="207"/>
      <c r="V228" s="790">
        <v>1994</v>
      </c>
      <c r="W228" s="78">
        <f t="shared" si="139"/>
        <v>431.47191868725275</v>
      </c>
      <c r="X228" s="79">
        <f t="shared" si="139"/>
        <v>0</v>
      </c>
      <c r="Y228" s="79">
        <f t="shared" si="139"/>
        <v>2448.0788319593321</v>
      </c>
      <c r="Z228" s="79">
        <f t="shared" si="139"/>
        <v>6910.4169190386874</v>
      </c>
      <c r="AA228" s="79">
        <f t="shared" si="139"/>
        <v>493.89975518276287</v>
      </c>
      <c r="AB228" s="79">
        <f t="shared" si="139"/>
        <v>117.42689562673762</v>
      </c>
      <c r="AC228" s="301">
        <f t="shared" si="139"/>
        <v>701.44545542073877</v>
      </c>
      <c r="AD228" s="256">
        <f t="shared" si="140"/>
        <v>11102.739775915512</v>
      </c>
      <c r="AE228" s="80">
        <f t="shared" si="141"/>
        <v>12238.661082389428</v>
      </c>
      <c r="AF228" s="28"/>
      <c r="AG228" s="28"/>
      <c r="AH228" s="28"/>
      <c r="AI228" s="1037">
        <v>2000</v>
      </c>
      <c r="AJ228" s="1100">
        <v>0</v>
      </c>
      <c r="AK228" s="1100">
        <v>1</v>
      </c>
      <c r="AL228" s="1100">
        <v>2</v>
      </c>
      <c r="AM228" s="1100">
        <v>3</v>
      </c>
      <c r="AN228" s="1100">
        <v>2</v>
      </c>
      <c r="AO228" s="1100">
        <v>1</v>
      </c>
      <c r="AP228" s="1100">
        <v>0</v>
      </c>
      <c r="AQ228" s="46"/>
      <c r="AR228" s="1108">
        <f t="shared" si="134"/>
        <v>9</v>
      </c>
      <c r="BF228" s="1135">
        <v>220</v>
      </c>
      <c r="BG228" s="1102">
        <v>60633.797390514439</v>
      </c>
      <c r="BH228" s="1102">
        <v>66750.833337178352</v>
      </c>
      <c r="BI228" s="1102">
        <v>61604.626977141692</v>
      </c>
      <c r="BJ228" s="1102">
        <v>70910.296091925891</v>
      </c>
      <c r="BK228" s="1102">
        <v>79228.544271594175</v>
      </c>
      <c r="BL228" s="1102">
        <v>100029.46904197165</v>
      </c>
      <c r="BM228" s="1102">
        <v>96366.507622416539</v>
      </c>
      <c r="BN228" s="1102">
        <v>124183.88627169236</v>
      </c>
      <c r="BO228" s="1102">
        <v>134987.77486298358</v>
      </c>
      <c r="BP228" s="1102">
        <v>137971.35908109762</v>
      </c>
      <c r="BQ228" s="1102">
        <v>107640.37010672213</v>
      </c>
      <c r="BR228" s="1102">
        <v>87281.445798921064</v>
      </c>
      <c r="BS228" s="1102">
        <v>68943.768131943376</v>
      </c>
      <c r="BT228" s="1102">
        <v>38826.614614631078</v>
      </c>
      <c r="BU228" s="1102">
        <v>20705.146276895393</v>
      </c>
      <c r="BV228" s="1102">
        <v>16523.520588783387</v>
      </c>
      <c r="BW228" s="1102">
        <v>19679.906621121496</v>
      </c>
      <c r="BX228" s="1102">
        <v>29008.242154285297</v>
      </c>
      <c r="BY228" s="1102">
        <v>28823.046900365465</v>
      </c>
      <c r="BZ228" s="1102">
        <v>20569.982486246783</v>
      </c>
      <c r="CA228" s="1102">
        <v>14318.488650753294</v>
      </c>
      <c r="CB228" s="1102">
        <v>9087.575374645794</v>
      </c>
      <c r="CC228" s="1102">
        <v>10241.348197033512</v>
      </c>
      <c r="CD228" s="1102">
        <v>18889.962480517908</v>
      </c>
      <c r="CE228" s="1102">
        <v>24044.922560501367</v>
      </c>
      <c r="CF228" s="1102">
        <v>17521.272903334855</v>
      </c>
      <c r="CG228" s="1102">
        <v>13536.198967217324</v>
      </c>
      <c r="CH228" s="1102">
        <v>16211.240593024704</v>
      </c>
      <c r="CI228" s="1102">
        <v>26305.855313008629</v>
      </c>
      <c r="CJ228" s="1102">
        <v>27263.102974823079</v>
      </c>
      <c r="CK228" s="1102">
        <v>22855.636573759413</v>
      </c>
      <c r="CL228" s="1102">
        <v>18741.553316885274</v>
      </c>
      <c r="CM228" s="1102">
        <v>20451.159050551141</v>
      </c>
      <c r="CN228" s="1102">
        <v>21486.8802226802</v>
      </c>
      <c r="CO228" s="1102">
        <v>19613.843197533068</v>
      </c>
      <c r="CP228" s="1102">
        <v>22711.530050825426</v>
      </c>
      <c r="CQ228" s="1106">
        <f t="shared" si="129"/>
        <v>25035.17644242974</v>
      </c>
      <c r="CR228" s="23" t="s">
        <v>541</v>
      </c>
      <c r="DQ228"/>
      <c r="DR228"/>
    </row>
    <row r="229" spans="1:122" s="23" customFormat="1" ht="13">
      <c r="A229" s="797">
        <v>1995</v>
      </c>
      <c r="B229" s="848">
        <f t="shared" si="144"/>
        <v>193.14437694962501</v>
      </c>
      <c r="C229" s="265">
        <f>IF((((B228-(L106*$T106+W64+Pound_Kill*B64))*W332)-L64)*W333&lt;0,0,(((B228-(L106*$T106+W64+Pound_Kill*B64))*W332)-L64)*W333)</f>
        <v>19.491717915005406</v>
      </c>
      <c r="D229" s="265">
        <f t="shared" si="150"/>
        <v>0</v>
      </c>
      <c r="E229" s="265">
        <f t="shared" si="151"/>
        <v>13.489035700304859</v>
      </c>
      <c r="F229" s="265">
        <f t="shared" si="152"/>
        <v>33.232735188359278</v>
      </c>
      <c r="G229" s="265">
        <f t="shared" si="153"/>
        <v>2.2238658925305703</v>
      </c>
      <c r="H229" s="850">
        <f t="shared" si="154"/>
        <v>1.8432760890949158</v>
      </c>
      <c r="I229" s="245"/>
      <c r="J229" s="207"/>
      <c r="K229" s="790">
        <v>1995</v>
      </c>
      <c r="L229" s="293">
        <f t="shared" si="136"/>
        <v>45.952933090638098</v>
      </c>
      <c r="M229" s="265">
        <f t="shared" si="136"/>
        <v>19.491717915005406</v>
      </c>
      <c r="N229" s="265">
        <f t="shared" si="136"/>
        <v>0</v>
      </c>
      <c r="O229" s="265">
        <f t="shared" si="136"/>
        <v>13.489035700304859</v>
      </c>
      <c r="P229" s="265">
        <f t="shared" si="136"/>
        <v>33.232735188359278</v>
      </c>
      <c r="Q229" s="265">
        <f t="shared" si="136"/>
        <v>2.2238658925305703</v>
      </c>
      <c r="R229" s="300">
        <f t="shared" si="136"/>
        <v>1.8432760890949158</v>
      </c>
      <c r="S229" s="79">
        <f t="shared" si="137"/>
        <v>12623.327917941357</v>
      </c>
      <c r="T229" s="256">
        <f t="shared" si="138"/>
        <v>13914.820597225937</v>
      </c>
      <c r="U229" s="207"/>
      <c r="V229" s="790">
        <v>1995</v>
      </c>
      <c r="W229" s="78">
        <f t="shared" si="139"/>
        <v>3508.7016832301529</v>
      </c>
      <c r="X229" s="79">
        <f t="shared" si="139"/>
        <v>1862.3400097424274</v>
      </c>
      <c r="Y229" s="79">
        <f t="shared" si="139"/>
        <v>0</v>
      </c>
      <c r="Z229" s="79">
        <f t="shared" si="139"/>
        <v>1789.7496172058497</v>
      </c>
      <c r="AA229" s="79">
        <f t="shared" si="139"/>
        <v>4782.3559114884929</v>
      </c>
      <c r="AB229" s="79">
        <f t="shared" si="139"/>
        <v>365.73493019083429</v>
      </c>
      <c r="AC229" s="301">
        <f t="shared" si="139"/>
        <v>314.44576608360001</v>
      </c>
      <c r="AD229" s="256">
        <f t="shared" si="140"/>
        <v>12623.327917941357</v>
      </c>
      <c r="AE229" s="80">
        <f t="shared" si="141"/>
        <v>13914.820597225937</v>
      </c>
      <c r="AF229" s="25"/>
      <c r="AG229" s="25"/>
      <c r="AI229" s="1037">
        <v>2001</v>
      </c>
      <c r="AJ229" s="1100">
        <v>0</v>
      </c>
      <c r="AK229" s="1100">
        <v>0</v>
      </c>
      <c r="AL229" s="1100">
        <v>1</v>
      </c>
      <c r="AM229" s="1100">
        <v>1</v>
      </c>
      <c r="AN229" s="1100">
        <v>0</v>
      </c>
      <c r="AO229" s="1100">
        <v>0</v>
      </c>
      <c r="AP229" s="1100">
        <v>1</v>
      </c>
      <c r="AQ229" s="46"/>
      <c r="AR229" s="1108">
        <f t="shared" si="134"/>
        <v>3</v>
      </c>
      <c r="BF229" s="1135">
        <v>221</v>
      </c>
      <c r="BG229" s="1102">
        <v>53859.05191962744</v>
      </c>
      <c r="BH229" s="1102">
        <v>66157.80458497582</v>
      </c>
      <c r="BI229" s="1102">
        <v>63725.693352894108</v>
      </c>
      <c r="BJ229" s="1102">
        <v>68007.612245055177</v>
      </c>
      <c r="BK229" s="1102">
        <v>80387.877657781355</v>
      </c>
      <c r="BL229" s="1102">
        <v>111371.7652777036</v>
      </c>
      <c r="BM229" s="1102">
        <v>104638.74702258111</v>
      </c>
      <c r="BN229" s="1102">
        <v>102153.80875343905</v>
      </c>
      <c r="BO229" s="1102">
        <v>119147.47638720511</v>
      </c>
      <c r="BP229" s="1102">
        <v>128326.37429739723</v>
      </c>
      <c r="BQ229" s="1102">
        <v>96567.383093744924</v>
      </c>
      <c r="BR229" s="1102">
        <v>71375.436644638481</v>
      </c>
      <c r="BS229" s="1102">
        <v>78743.229193168372</v>
      </c>
      <c r="BT229" s="1102">
        <v>28159.109172428663</v>
      </c>
      <c r="BU229" s="1102">
        <v>11108.61165624278</v>
      </c>
      <c r="BV229" s="1102">
        <v>11986.918775214432</v>
      </c>
      <c r="BW229" s="1102">
        <v>19359.902131185692</v>
      </c>
      <c r="BX229" s="1102">
        <v>36992.679980606707</v>
      </c>
      <c r="BY229" s="1102">
        <v>29113.719639202733</v>
      </c>
      <c r="BZ229" s="1102">
        <v>20379.301031726973</v>
      </c>
      <c r="CA229" s="1102">
        <v>13760.022470972563</v>
      </c>
      <c r="CB229" s="1102">
        <v>8576.7758695804387</v>
      </c>
      <c r="CC229" s="1102">
        <v>10103.85629465101</v>
      </c>
      <c r="CD229" s="1102">
        <v>14915.020043582415</v>
      </c>
      <c r="CE229" s="1102">
        <v>19896.743424770822</v>
      </c>
      <c r="CF229" s="1102">
        <v>14188.710009222905</v>
      </c>
      <c r="CG229" s="1102">
        <v>9934.1694753340253</v>
      </c>
      <c r="CH229" s="1102">
        <v>11179.381532496294</v>
      </c>
      <c r="CI229" s="1102">
        <v>16985.376033358523</v>
      </c>
      <c r="CJ229" s="1102">
        <v>20262.830715388758</v>
      </c>
      <c r="CK229" s="1102">
        <v>20454.494699518411</v>
      </c>
      <c r="CL229" s="1102">
        <v>18184.620878567042</v>
      </c>
      <c r="CM229" s="1102">
        <v>19412.315935824634</v>
      </c>
      <c r="CN229" s="1102">
        <v>20381.615398276223</v>
      </c>
      <c r="CO229" s="1102">
        <v>18158.010965595498</v>
      </c>
      <c r="CP229" s="1102">
        <v>20673.125937830708</v>
      </c>
      <c r="CQ229" s="1106">
        <f t="shared" si="129"/>
        <v>22788.220534325144</v>
      </c>
      <c r="CR229" s="23" t="s">
        <v>541</v>
      </c>
      <c r="DQ229"/>
      <c r="DR229"/>
    </row>
    <row r="230" spans="1:122" s="23" customFormat="1" ht="13">
      <c r="A230" s="797">
        <v>1996</v>
      </c>
      <c r="B230" s="848">
        <f t="shared" si="144"/>
        <v>199.6280346718375</v>
      </c>
      <c r="C230" s="265">
        <f t="shared" si="149"/>
        <v>148.4547405137962</v>
      </c>
      <c r="D230" s="265">
        <f t="shared" si="150"/>
        <v>14.981735274617622</v>
      </c>
      <c r="E230" s="265">
        <f t="shared" si="151"/>
        <v>0</v>
      </c>
      <c r="F230" s="265">
        <f t="shared" si="152"/>
        <v>7.1460657455702732</v>
      </c>
      <c r="G230" s="265">
        <f t="shared" si="153"/>
        <v>17.605655128911469</v>
      </c>
      <c r="H230" s="850">
        <f t="shared" si="154"/>
        <v>1.7074440765312198</v>
      </c>
      <c r="I230" s="63"/>
      <c r="J230" s="139"/>
      <c r="K230" s="790">
        <v>1996</v>
      </c>
      <c r="L230" s="293">
        <f t="shared" ref="L230:R245" si="155">IF(B334*(B230-(L108*$T108+W66+B66))&gt;0,B334*(B230-(L108*$T108+W66+B66)),0)</f>
        <v>47.495525705535385</v>
      </c>
      <c r="M230" s="265">
        <f t="shared" si="155"/>
        <v>148.4547405137962</v>
      </c>
      <c r="N230" s="265">
        <f t="shared" si="155"/>
        <v>14.981735274617622</v>
      </c>
      <c r="O230" s="265">
        <f t="shared" si="155"/>
        <v>0</v>
      </c>
      <c r="P230" s="265">
        <f t="shared" si="155"/>
        <v>7.1460657455702732</v>
      </c>
      <c r="Q230" s="265">
        <f t="shared" si="155"/>
        <v>17.605655128911469</v>
      </c>
      <c r="R230" s="300">
        <f t="shared" si="155"/>
        <v>1.7074440765312198</v>
      </c>
      <c r="S230" s="79">
        <f t="shared" si="137"/>
        <v>24906.749487549234</v>
      </c>
      <c r="T230" s="256">
        <f t="shared" si="138"/>
        <v>27454.959027620393</v>
      </c>
      <c r="U230" s="139"/>
      <c r="V230" s="790">
        <v>1996</v>
      </c>
      <c r="W230" s="78">
        <f t="shared" si="139"/>
        <v>3748.8646124521506</v>
      </c>
      <c r="X230" s="79">
        <f t="shared" si="139"/>
        <v>15071.908887176172</v>
      </c>
      <c r="Y230" s="79">
        <f t="shared" si="139"/>
        <v>1785.1332366088209</v>
      </c>
      <c r="Z230" s="79">
        <f t="shared" si="139"/>
        <v>0</v>
      </c>
      <c r="AA230" s="79">
        <f t="shared" si="139"/>
        <v>1067.8517617029772</v>
      </c>
      <c r="AB230" s="79">
        <f t="shared" si="139"/>
        <v>2891.4579620379363</v>
      </c>
      <c r="AC230" s="301">
        <f t="shared" si="139"/>
        <v>341.53302757117825</v>
      </c>
      <c r="AD230" s="256">
        <f t="shared" si="140"/>
        <v>24906.749487549234</v>
      </c>
      <c r="AE230" s="80">
        <f t="shared" si="141"/>
        <v>27454.959027620393</v>
      </c>
      <c r="AF230" s="25"/>
      <c r="AG230" s="25"/>
      <c r="AI230" s="1037">
        <v>2002</v>
      </c>
      <c r="AJ230" s="1100">
        <v>12</v>
      </c>
      <c r="AK230" s="1100">
        <v>1</v>
      </c>
      <c r="AL230" s="1100">
        <v>1</v>
      </c>
      <c r="AM230" s="1100">
        <v>1</v>
      </c>
      <c r="AN230" s="1100">
        <v>1</v>
      </c>
      <c r="AO230" s="1100">
        <v>1</v>
      </c>
      <c r="AP230" s="1100">
        <v>0</v>
      </c>
      <c r="AQ230" s="46"/>
      <c r="AR230" s="1108">
        <f t="shared" si="134"/>
        <v>17</v>
      </c>
      <c r="AS230" s="245"/>
      <c r="BF230" s="1135">
        <v>222</v>
      </c>
      <c r="BG230" s="1102">
        <v>51531.366814783767</v>
      </c>
      <c r="BH230" s="1102">
        <v>51836.68103287823</v>
      </c>
      <c r="BI230" s="1102">
        <v>45553.550495922929</v>
      </c>
      <c r="BJ230" s="1102">
        <v>50505.83405769126</v>
      </c>
      <c r="BK230" s="1102">
        <v>66993.193913429597</v>
      </c>
      <c r="BL230" s="1102">
        <v>88006.395011780318</v>
      </c>
      <c r="BM230" s="1102">
        <v>77677.664520045</v>
      </c>
      <c r="BN230" s="1102">
        <v>77260.393440774016</v>
      </c>
      <c r="BO230" s="1102">
        <v>103425.96661994395</v>
      </c>
      <c r="BP230" s="1102">
        <v>95740.263284607558</v>
      </c>
      <c r="BQ230" s="1102">
        <v>69701.347338457112</v>
      </c>
      <c r="BR230" s="1102">
        <v>49969.384738010835</v>
      </c>
      <c r="BS230" s="1102">
        <v>63088.341829156278</v>
      </c>
      <c r="BT230" s="1102">
        <v>22401.205385253634</v>
      </c>
      <c r="BU230" s="1102">
        <v>10785.994784410044</v>
      </c>
      <c r="BV230" s="1102">
        <v>13320.845745112365</v>
      </c>
      <c r="BW230" s="1102">
        <v>23184.855263209967</v>
      </c>
      <c r="BX230" s="1102">
        <v>23966.036904183617</v>
      </c>
      <c r="BY230" s="1102">
        <v>21067.96491748016</v>
      </c>
      <c r="BZ230" s="1102">
        <v>17988.216927265785</v>
      </c>
      <c r="CA230" s="1102">
        <v>11691.38853557428</v>
      </c>
      <c r="CB230" s="1102">
        <v>6900.7682214332599</v>
      </c>
      <c r="CC230" s="1102">
        <v>7777.329462246511</v>
      </c>
      <c r="CD230" s="1102">
        <v>10017.128212433399</v>
      </c>
      <c r="CE230" s="1102">
        <v>18276.382263241245</v>
      </c>
      <c r="CF230" s="1102">
        <v>14170.542396906752</v>
      </c>
      <c r="CG230" s="1102">
        <v>10650.206788662894</v>
      </c>
      <c r="CH230" s="1102">
        <v>12410.477979828574</v>
      </c>
      <c r="CI230" s="1102">
        <v>17793.007427536435</v>
      </c>
      <c r="CJ230" s="1102">
        <v>21620.091333964141</v>
      </c>
      <c r="CK230" s="1102">
        <v>22726.616567935893</v>
      </c>
      <c r="CL230" s="1102">
        <v>18785.633214272355</v>
      </c>
      <c r="CM230" s="1102">
        <v>23197.498289286621</v>
      </c>
      <c r="CN230" s="1102">
        <v>19167.60993317316</v>
      </c>
      <c r="CO230" s="1102">
        <v>21072.206304339797</v>
      </c>
      <c r="CP230" s="1102">
        <v>20100.717224830933</v>
      </c>
      <c r="CQ230" s="1106">
        <f t="shared" si="129"/>
        <v>22157.24793604295</v>
      </c>
      <c r="CR230" s="23" t="s">
        <v>541</v>
      </c>
      <c r="DQ230"/>
      <c r="DR230"/>
    </row>
    <row r="231" spans="1:122" s="23" customFormat="1" ht="13">
      <c r="A231" s="797">
        <v>1997</v>
      </c>
      <c r="B231" s="848">
        <f t="shared" si="144"/>
        <v>161.08269310911319</v>
      </c>
      <c r="C231" s="265">
        <f t="shared" si="149"/>
        <v>153.24513442214874</v>
      </c>
      <c r="D231" s="265">
        <f t="shared" si="150"/>
        <v>113.50900506121796</v>
      </c>
      <c r="E231" s="265">
        <f t="shared" si="151"/>
        <v>8.0591316649456335</v>
      </c>
      <c r="F231" s="265">
        <f t="shared" si="152"/>
        <v>0</v>
      </c>
      <c r="G231" s="265">
        <f t="shared" si="153"/>
        <v>3.7278702304661167</v>
      </c>
      <c r="H231" s="850">
        <f t="shared" si="154"/>
        <v>9.2609632772808546</v>
      </c>
      <c r="I231" s="264"/>
      <c r="J231" s="167"/>
      <c r="K231" s="790">
        <v>1997</v>
      </c>
      <c r="L231" s="293">
        <f t="shared" si="155"/>
        <v>43.723067290281449</v>
      </c>
      <c r="M231" s="265">
        <f t="shared" si="155"/>
        <v>33.902705015458487</v>
      </c>
      <c r="N231" s="265">
        <f t="shared" si="155"/>
        <v>100.91179116712227</v>
      </c>
      <c r="O231" s="265">
        <f t="shared" si="155"/>
        <v>7.1211616055528006</v>
      </c>
      <c r="P231" s="265">
        <f t="shared" si="155"/>
        <v>0</v>
      </c>
      <c r="Q231" s="265">
        <f t="shared" si="155"/>
        <v>3.2139971219771906</v>
      </c>
      <c r="R231" s="300">
        <f t="shared" si="155"/>
        <v>7.7426765146408645</v>
      </c>
      <c r="S231" s="79">
        <f t="shared" si="137"/>
        <v>23150.117327317184</v>
      </c>
      <c r="T231" s="256">
        <f t="shared" si="138"/>
        <v>25518.605831075005</v>
      </c>
      <c r="U231" s="167"/>
      <c r="V231" s="790">
        <v>1997</v>
      </c>
      <c r="W231" s="78">
        <f t="shared" si="139"/>
        <v>3571.164444680388</v>
      </c>
      <c r="X231" s="79">
        <f t="shared" si="139"/>
        <v>4035.7119359929052</v>
      </c>
      <c r="Y231" s="79">
        <f t="shared" si="139"/>
        <v>14643.646019166195</v>
      </c>
      <c r="Z231" s="79">
        <f t="shared" si="139"/>
        <v>1156.6638087730121</v>
      </c>
      <c r="AA231" s="79">
        <f t="shared" si="139"/>
        <v>0</v>
      </c>
      <c r="AB231" s="79">
        <f t="shared" si="139"/>
        <v>624.28078832608696</v>
      </c>
      <c r="AC231" s="301">
        <f t="shared" si="139"/>
        <v>1857.8290353700902</v>
      </c>
      <c r="AD231" s="256">
        <f t="shared" si="140"/>
        <v>25889.296032308677</v>
      </c>
      <c r="AE231" s="80">
        <f t="shared" si="141"/>
        <v>28538.029909374178</v>
      </c>
      <c r="AF231" s="25"/>
      <c r="AG231" s="25"/>
      <c r="AI231" s="1037">
        <v>2003</v>
      </c>
      <c r="AJ231" s="1100">
        <v>8</v>
      </c>
      <c r="AK231" s="1100">
        <v>14</v>
      </c>
      <c r="AL231" s="1100">
        <v>3</v>
      </c>
      <c r="AM231" s="1100">
        <v>0</v>
      </c>
      <c r="AN231" s="1100">
        <v>0</v>
      </c>
      <c r="AO231" s="1100">
        <v>0</v>
      </c>
      <c r="AP231" s="1100">
        <v>0</v>
      </c>
      <c r="AQ231" s="46"/>
      <c r="AR231" s="1108">
        <f t="shared" si="134"/>
        <v>25</v>
      </c>
      <c r="AS231" s="245"/>
      <c r="BF231" s="1135">
        <v>223</v>
      </c>
      <c r="BG231" s="1102">
        <v>49784.01937493647</v>
      </c>
      <c r="BH231" s="1102">
        <v>52208.65825452211</v>
      </c>
      <c r="BI231" s="1102">
        <v>49565.682630938798</v>
      </c>
      <c r="BJ231" s="1102">
        <v>60924.028109233041</v>
      </c>
      <c r="BK231" s="1102">
        <v>70322.701068123089</v>
      </c>
      <c r="BL231" s="1102">
        <v>93012.959543898469</v>
      </c>
      <c r="BM231" s="1102">
        <v>82007.280984844547</v>
      </c>
      <c r="BN231" s="1102">
        <v>85333.752648715788</v>
      </c>
      <c r="BO231" s="1102">
        <v>98183.656375005186</v>
      </c>
      <c r="BP231" s="1102">
        <v>92711.078340436288</v>
      </c>
      <c r="BQ231" s="1102">
        <v>69534.17830750646</v>
      </c>
      <c r="BR231" s="1102">
        <v>59171.252690281268</v>
      </c>
      <c r="BS231" s="1102">
        <v>64374.961310595761</v>
      </c>
      <c r="BT231" s="1102">
        <v>33291.486927915073</v>
      </c>
      <c r="BU231" s="1102">
        <v>19872.243695128836</v>
      </c>
      <c r="BV231" s="1102">
        <v>14162.800697024253</v>
      </c>
      <c r="BW231" s="1102">
        <v>17308.391832975147</v>
      </c>
      <c r="BX231" s="1102">
        <v>23309.221794284829</v>
      </c>
      <c r="BY231" s="1102">
        <v>20070.650568065714</v>
      </c>
      <c r="BZ231" s="1102">
        <v>15364.298404191188</v>
      </c>
      <c r="CA231" s="1102">
        <v>10527.548132000631</v>
      </c>
      <c r="CB231" s="1102">
        <v>6749.5242669927993</v>
      </c>
      <c r="CC231" s="1102">
        <v>7739.7441329305857</v>
      </c>
      <c r="CD231" s="1102">
        <v>11138.604359903155</v>
      </c>
      <c r="CE231" s="1102">
        <v>16979.6293105406</v>
      </c>
      <c r="CF231" s="1102">
        <v>14160.843311733845</v>
      </c>
      <c r="CG231" s="1102">
        <v>12368.308094538404</v>
      </c>
      <c r="CH231" s="1102">
        <v>12848.941517667139</v>
      </c>
      <c r="CI231" s="1102">
        <v>15505.998146779339</v>
      </c>
      <c r="CJ231" s="1102">
        <v>16253.835574892537</v>
      </c>
      <c r="CK231" s="1102">
        <v>17321.235794318549</v>
      </c>
      <c r="CL231" s="1102">
        <v>16147.020513905463</v>
      </c>
      <c r="CM231" s="1102">
        <v>17468.931120753932</v>
      </c>
      <c r="CN231" s="1102">
        <v>15865.773774286192</v>
      </c>
      <c r="CO231" s="1102">
        <v>13769.235993708662</v>
      </c>
      <c r="CP231" s="1102">
        <v>17135.872022299671</v>
      </c>
      <c r="CQ231" s="1106">
        <f t="shared" si="129"/>
        <v>18889.065536893497</v>
      </c>
      <c r="CR231" s="23" t="s">
        <v>541</v>
      </c>
      <c r="DQ231"/>
      <c r="DR231"/>
    </row>
    <row r="232" spans="1:122" s="23" customFormat="1" ht="13">
      <c r="A232" s="797">
        <v>1998</v>
      </c>
      <c r="B232" s="848">
        <f t="shared" si="144"/>
        <v>0.1</v>
      </c>
      <c r="C232" s="265">
        <f t="shared" si="149"/>
        <v>111.58538881034549</v>
      </c>
      <c r="D232" s="265">
        <f t="shared" si="150"/>
        <v>99.105716012701237</v>
      </c>
      <c r="E232" s="265">
        <f t="shared" si="151"/>
        <v>51.267438427976522</v>
      </c>
      <c r="F232" s="265">
        <f t="shared" si="152"/>
        <v>3.5713621229047177</v>
      </c>
      <c r="G232" s="265">
        <f t="shared" si="153"/>
        <v>0</v>
      </c>
      <c r="H232" s="850">
        <f t="shared" si="154"/>
        <v>3.4418176045946312</v>
      </c>
      <c r="I232" s="264"/>
      <c r="J232" s="167"/>
      <c r="K232" s="790">
        <v>1998</v>
      </c>
      <c r="L232" s="293">
        <f t="shared" si="155"/>
        <v>0</v>
      </c>
      <c r="M232" s="265">
        <f t="shared" si="155"/>
        <v>25.072695228552458</v>
      </c>
      <c r="N232" s="265">
        <f t="shared" si="155"/>
        <v>89.594550548363785</v>
      </c>
      <c r="O232" s="265">
        <f t="shared" si="155"/>
        <v>45.887098012289911</v>
      </c>
      <c r="P232" s="265">
        <f t="shared" si="155"/>
        <v>3.1728709209400634</v>
      </c>
      <c r="Q232" s="265">
        <f t="shared" si="155"/>
        <v>0</v>
      </c>
      <c r="R232" s="300">
        <f t="shared" si="155"/>
        <v>2.3595356179483584</v>
      </c>
      <c r="S232" s="79">
        <f t="shared" si="137"/>
        <v>21502.222796756167</v>
      </c>
      <c r="T232" s="256">
        <f t="shared" si="138"/>
        <v>23702.115211092289</v>
      </c>
      <c r="U232" s="167"/>
      <c r="V232" s="790">
        <v>1998</v>
      </c>
      <c r="W232" s="78">
        <f t="shared" si="139"/>
        <v>2.1909731942033233</v>
      </c>
      <c r="X232" s="79">
        <f t="shared" si="139"/>
        <v>2871.585503008389</v>
      </c>
      <c r="Y232" s="79">
        <f t="shared" si="139"/>
        <v>12497.709983341665</v>
      </c>
      <c r="Z232" s="79">
        <f t="shared" si="139"/>
        <v>7381.6735580351178</v>
      </c>
      <c r="AA232" s="79">
        <f t="shared" si="139"/>
        <v>553.62147803241328</v>
      </c>
      <c r="AB232" s="79">
        <f t="shared" si="139"/>
        <v>0</v>
      </c>
      <c r="AC232" s="301">
        <f t="shared" si="139"/>
        <v>740.30173346395702</v>
      </c>
      <c r="AD232" s="256">
        <f t="shared" si="140"/>
        <v>24047.083229075743</v>
      </c>
      <c r="AE232" s="80">
        <f t="shared" si="141"/>
        <v>26507.340314242483</v>
      </c>
      <c r="AF232" s="25"/>
      <c r="AG232" s="25"/>
      <c r="AI232" s="1037">
        <v>2004</v>
      </c>
      <c r="AJ232" s="1100">
        <v>10</v>
      </c>
      <c r="AK232" s="1100">
        <v>14</v>
      </c>
      <c r="AL232" s="1100">
        <v>51</v>
      </c>
      <c r="AM232" s="1100">
        <v>2</v>
      </c>
      <c r="AN232" s="1100">
        <v>1</v>
      </c>
      <c r="AO232" s="1100">
        <v>1</v>
      </c>
      <c r="AP232" s="1100">
        <v>4</v>
      </c>
      <c r="AQ232" s="46"/>
      <c r="AR232" s="1108">
        <f t="shared" si="134"/>
        <v>83</v>
      </c>
      <c r="BF232" s="1135">
        <v>224</v>
      </c>
      <c r="BG232" s="1102">
        <v>61534.009115985122</v>
      </c>
      <c r="BH232" s="1102">
        <v>62004.444729089242</v>
      </c>
      <c r="BI232" s="1102">
        <v>58962.470738413554</v>
      </c>
      <c r="BJ232" s="1102">
        <v>75247.709323215488</v>
      </c>
      <c r="BK232" s="1102">
        <v>87563.310505256828</v>
      </c>
      <c r="BL232" s="1102">
        <v>102736.2623661957</v>
      </c>
      <c r="BM232" s="1102">
        <v>84932.18935855836</v>
      </c>
      <c r="BN232" s="1102">
        <v>90552.598596899101</v>
      </c>
      <c r="BO232" s="1102">
        <v>123750.25665257094</v>
      </c>
      <c r="BP232" s="1102">
        <v>113719.31611377434</v>
      </c>
      <c r="BQ232" s="1102">
        <v>89678.451337408915</v>
      </c>
      <c r="BR232" s="1102">
        <v>77368.304540975543</v>
      </c>
      <c r="BS232" s="1102">
        <v>95686.519587617338</v>
      </c>
      <c r="BT232" s="1102">
        <v>33612.79309758544</v>
      </c>
      <c r="BU232" s="1102">
        <v>17476.840255054431</v>
      </c>
      <c r="BV232" s="1102">
        <v>12201.748355587264</v>
      </c>
      <c r="BW232" s="1102">
        <v>13156.149605017697</v>
      </c>
      <c r="BX232" s="1102">
        <v>27584.949229291509</v>
      </c>
      <c r="BY232" s="1102">
        <v>19693.005840956761</v>
      </c>
      <c r="BZ232" s="1102">
        <v>14688.074152050413</v>
      </c>
      <c r="CA232" s="1102">
        <v>9765.4897464113965</v>
      </c>
      <c r="CB232" s="1102">
        <v>6346.176271450654</v>
      </c>
      <c r="CC232" s="1102">
        <v>10621.857797014793</v>
      </c>
      <c r="CD232" s="1102">
        <v>13461.56159230947</v>
      </c>
      <c r="CE232" s="1102">
        <v>17238.177949020162</v>
      </c>
      <c r="CF232" s="1102">
        <v>13508.861098855203</v>
      </c>
      <c r="CG232" s="1102">
        <v>12028.215908939326</v>
      </c>
      <c r="CH232" s="1102">
        <v>14593.673844304119</v>
      </c>
      <c r="CI232" s="1102">
        <v>18779.701467199593</v>
      </c>
      <c r="CJ232" s="1102">
        <v>20145.232797255248</v>
      </c>
      <c r="CK232" s="1102">
        <v>21023.369077402142</v>
      </c>
      <c r="CL232" s="1102">
        <v>17044.960349748675</v>
      </c>
      <c r="CM232" s="1102">
        <v>20023.479823364811</v>
      </c>
      <c r="CN232" s="1102">
        <v>20446.713738611881</v>
      </c>
      <c r="CO232" s="1102">
        <v>23561.544174464514</v>
      </c>
      <c r="CP232" s="1102">
        <v>19554.186813846194</v>
      </c>
      <c r="CQ232" s="1106">
        <f t="shared" si="129"/>
        <v>21554.801282755525</v>
      </c>
      <c r="CR232" s="23" t="s">
        <v>541</v>
      </c>
      <c r="DQ232"/>
      <c r="DR232"/>
    </row>
    <row r="233" spans="1:122" s="23" customFormat="1" ht="13">
      <c r="A233" s="797">
        <v>1999</v>
      </c>
      <c r="B233" s="848">
        <f t="shared" si="144"/>
        <v>29.670039710671297</v>
      </c>
      <c r="C233" s="265">
        <f t="shared" si="149"/>
        <v>0</v>
      </c>
      <c r="D233" s="265">
        <f t="shared" si="150"/>
        <v>72.542149585005319</v>
      </c>
      <c r="E233" s="265">
        <f t="shared" si="151"/>
        <v>44.553142614295133</v>
      </c>
      <c r="F233" s="265">
        <f t="shared" si="152"/>
        <v>22.728948016548156</v>
      </c>
      <c r="G233" s="265">
        <f t="shared" si="153"/>
        <v>1.5050778542940797</v>
      </c>
      <c r="H233" s="850">
        <f t="shared" si="154"/>
        <v>0.2175145419999984</v>
      </c>
      <c r="I233" s="264"/>
      <c r="J233" s="167"/>
      <c r="K233" s="790">
        <v>1999</v>
      </c>
      <c r="L233" s="293">
        <f t="shared" si="155"/>
        <v>8.3952261583727736</v>
      </c>
      <c r="M233" s="265">
        <f t="shared" si="155"/>
        <v>0</v>
      </c>
      <c r="N233" s="265">
        <f t="shared" si="155"/>
        <v>72.392927415199082</v>
      </c>
      <c r="O233" s="265">
        <f t="shared" si="155"/>
        <v>44.513123347020191</v>
      </c>
      <c r="P233" s="265">
        <f t="shared" si="155"/>
        <v>22.685789983212434</v>
      </c>
      <c r="Q233" s="265">
        <f t="shared" si="155"/>
        <v>1.5002389232837108</v>
      </c>
      <c r="R233" s="300">
        <f t="shared" si="155"/>
        <v>0.21228326523203203</v>
      </c>
      <c r="S233" s="79">
        <f t="shared" si="137"/>
        <v>19434.032612269875</v>
      </c>
      <c r="T233" s="256">
        <f t="shared" si="138"/>
        <v>21422.328488831205</v>
      </c>
      <c r="U233" s="167"/>
      <c r="V233" s="790">
        <v>1999</v>
      </c>
      <c r="W233" s="78">
        <f t="shared" si="139"/>
        <v>664.34459319120322</v>
      </c>
      <c r="X233" s="79">
        <f t="shared" si="139"/>
        <v>0</v>
      </c>
      <c r="Y233" s="79">
        <f t="shared" si="139"/>
        <v>8968.2559546113698</v>
      </c>
      <c r="Z233" s="79">
        <f t="shared" si="139"/>
        <v>6132.3249078031031</v>
      </c>
      <c r="AA233" s="79">
        <f t="shared" si="139"/>
        <v>3412.5081080126943</v>
      </c>
      <c r="AB233" s="79">
        <f t="shared" si="139"/>
        <v>247.21094189151037</v>
      </c>
      <c r="AC233" s="301">
        <f t="shared" si="139"/>
        <v>42.016009707861983</v>
      </c>
      <c r="AD233" s="256">
        <f t="shared" si="140"/>
        <v>19466.660515217744</v>
      </c>
      <c r="AE233" s="80">
        <f t="shared" si="141"/>
        <v>21458.294552529671</v>
      </c>
      <c r="AF233" s="25"/>
      <c r="AG233" s="25"/>
      <c r="AI233" s="1037">
        <v>2005</v>
      </c>
      <c r="AJ233" s="1100">
        <v>0</v>
      </c>
      <c r="AK233" s="1100">
        <v>2</v>
      </c>
      <c r="AL233" s="1100">
        <v>0</v>
      </c>
      <c r="AM233" s="1100">
        <v>15</v>
      </c>
      <c r="AN233" s="1100">
        <v>0</v>
      </c>
      <c r="AO233" s="1100">
        <v>0</v>
      </c>
      <c r="AP233" s="1100">
        <v>0</v>
      </c>
      <c r="AQ233" s="46"/>
      <c r="AR233" s="1108">
        <f t="shared" si="134"/>
        <v>17</v>
      </c>
      <c r="BF233" s="1135">
        <v>225</v>
      </c>
      <c r="BG233" s="1102">
        <v>60570.786044024942</v>
      </c>
      <c r="BH233" s="1102">
        <v>67566.453693677206</v>
      </c>
      <c r="BI233" s="1102">
        <v>61996.022731632431</v>
      </c>
      <c r="BJ233" s="1102">
        <v>64414.086753910698</v>
      </c>
      <c r="BK233" s="1102">
        <v>81287.516856617105</v>
      </c>
      <c r="BL233" s="1102">
        <v>114526.60990510476</v>
      </c>
      <c r="BM233" s="1102">
        <v>103636.87384553676</v>
      </c>
      <c r="BN233" s="1102">
        <v>112077.12889276068</v>
      </c>
      <c r="BO233" s="1102">
        <v>160105.13710854435</v>
      </c>
      <c r="BP233" s="1102">
        <v>151825.95195373264</v>
      </c>
      <c r="BQ233" s="1102">
        <v>122618.19384948665</v>
      </c>
      <c r="BR233" s="1102">
        <v>98731.496065846062</v>
      </c>
      <c r="BS233" s="1102">
        <v>111458.9369592468</v>
      </c>
      <c r="BT233" s="1102">
        <v>35478.731330942974</v>
      </c>
      <c r="BU233" s="1102">
        <v>10484.913218143087</v>
      </c>
      <c r="BV233" s="1102">
        <v>10695.683415817935</v>
      </c>
      <c r="BW233" s="1102">
        <v>17784.675611293151</v>
      </c>
      <c r="BX233" s="1102">
        <v>34358.86296461575</v>
      </c>
      <c r="BY233" s="1102">
        <v>23160.799940116427</v>
      </c>
      <c r="BZ233" s="1102">
        <v>17378.466025615588</v>
      </c>
      <c r="CA233" s="1102">
        <v>11021.735165366734</v>
      </c>
      <c r="CB233" s="1102">
        <v>6260.1275812620161</v>
      </c>
      <c r="CC233" s="1102">
        <v>11233.227601341947</v>
      </c>
      <c r="CD233" s="1102">
        <v>15838.878971396962</v>
      </c>
      <c r="CE233" s="1102">
        <v>25254.929126198422</v>
      </c>
      <c r="CF233" s="1102">
        <v>17235.111530668051</v>
      </c>
      <c r="CG233" s="1102">
        <v>13705.977088427993</v>
      </c>
      <c r="CH233" s="1102">
        <v>14865.610205615942</v>
      </c>
      <c r="CI233" s="1102">
        <v>20333.994197407075</v>
      </c>
      <c r="CJ233" s="1102">
        <v>22661.368702821703</v>
      </c>
      <c r="CK233" s="1102">
        <v>21175.396716832987</v>
      </c>
      <c r="CL233" s="1102">
        <v>18463.337043814139</v>
      </c>
      <c r="CM233" s="1102">
        <v>20644.968433874288</v>
      </c>
      <c r="CN233" s="1102">
        <v>21536.310838631092</v>
      </c>
      <c r="CO233" s="1102">
        <v>22382.269373098123</v>
      </c>
      <c r="CP233" s="1102">
        <v>23507.039161234461</v>
      </c>
      <c r="CQ233" s="1106">
        <f t="shared" si="129"/>
        <v>25912.075132041657</v>
      </c>
      <c r="CR233" s="23" t="s">
        <v>541</v>
      </c>
      <c r="DQ233"/>
      <c r="DR233"/>
    </row>
    <row r="234" spans="1:122" s="23" customFormat="1" ht="13">
      <c r="A234" s="797">
        <v>2000</v>
      </c>
      <c r="B234" s="848">
        <f t="shared" si="144"/>
        <v>0.1</v>
      </c>
      <c r="C234" s="265">
        <f t="shared" si="149"/>
        <v>23.074512559611058</v>
      </c>
      <c r="D234" s="265">
        <f t="shared" si="150"/>
        <v>0</v>
      </c>
      <c r="E234" s="265">
        <f t="shared" si="151"/>
        <v>38.978351327475181</v>
      </c>
      <c r="F234" s="265">
        <f t="shared" si="152"/>
        <v>23.960134613718761</v>
      </c>
      <c r="G234" s="265">
        <f t="shared" si="153"/>
        <v>12.214170978446587</v>
      </c>
      <c r="H234" s="850">
        <f t="shared" si="154"/>
        <v>0.87030967405219584</v>
      </c>
      <c r="I234" s="304"/>
      <c r="J234" s="305"/>
      <c r="K234" s="790">
        <v>2000</v>
      </c>
      <c r="L234" s="293">
        <f t="shared" si="155"/>
        <v>2.8311770936953286E-2</v>
      </c>
      <c r="M234" s="265">
        <f t="shared" si="155"/>
        <v>5.7316807226566775</v>
      </c>
      <c r="N234" s="265">
        <f t="shared" si="155"/>
        <v>0</v>
      </c>
      <c r="O234" s="265">
        <f t="shared" si="155"/>
        <v>38.978351327475181</v>
      </c>
      <c r="P234" s="265">
        <f t="shared" si="155"/>
        <v>23.960134613718761</v>
      </c>
      <c r="Q234" s="265">
        <f t="shared" si="155"/>
        <v>12.214170978446587</v>
      </c>
      <c r="R234" s="300">
        <f t="shared" si="155"/>
        <v>0.87030967405219584</v>
      </c>
      <c r="S234" s="79">
        <f t="shared" si="137"/>
        <v>11832.340246487394</v>
      </c>
      <c r="T234" s="256">
        <f t="shared" si="138"/>
        <v>13042.906977105518</v>
      </c>
      <c r="U234" s="305"/>
      <c r="V234" s="790">
        <v>2000</v>
      </c>
      <c r="W234" s="78">
        <f t="shared" si="139"/>
        <v>2.3368022572900005</v>
      </c>
      <c r="X234" s="79">
        <f t="shared" si="139"/>
        <v>591.87846110152907</v>
      </c>
      <c r="Y234" s="79">
        <f t="shared" si="139"/>
        <v>0</v>
      </c>
      <c r="Z234" s="79">
        <f t="shared" si="139"/>
        <v>5491.0452776694092</v>
      </c>
      <c r="AA234" s="79">
        <f t="shared" si="139"/>
        <v>3564.3149484495693</v>
      </c>
      <c r="AB234" s="79">
        <f t="shared" si="139"/>
        <v>2010.3194374570267</v>
      </c>
      <c r="AC234" s="301">
        <f t="shared" si="139"/>
        <v>172.44531955257011</v>
      </c>
      <c r="AD234" s="663">
        <f t="shared" si="140"/>
        <v>11832.340246487394</v>
      </c>
      <c r="AE234" s="664">
        <f t="shared" si="141"/>
        <v>13042.906977105518</v>
      </c>
      <c r="AF234" s="306"/>
      <c r="AG234" s="306"/>
      <c r="AI234" s="1037">
        <v>2006</v>
      </c>
      <c r="AJ234" s="1100">
        <v>1</v>
      </c>
      <c r="AK234" s="1100">
        <v>2</v>
      </c>
      <c r="AL234" s="1100">
        <v>4</v>
      </c>
      <c r="AM234" s="1100">
        <v>6</v>
      </c>
      <c r="AN234" s="1100">
        <v>9</v>
      </c>
      <c r="AO234" s="1100">
        <v>0</v>
      </c>
      <c r="AP234" s="1100">
        <v>0</v>
      </c>
      <c r="AQ234" s="46"/>
      <c r="AR234" s="1108">
        <f t="shared" si="134"/>
        <v>22</v>
      </c>
      <c r="BF234" s="1135">
        <v>226</v>
      </c>
      <c r="BG234" s="1102">
        <v>56412.221258391197</v>
      </c>
      <c r="BH234" s="1102">
        <v>53359.163554896353</v>
      </c>
      <c r="BI234" s="1102">
        <v>47646.436247863094</v>
      </c>
      <c r="BJ234" s="1102">
        <v>58345.827449891833</v>
      </c>
      <c r="BK234" s="1102">
        <v>75104.691425134049</v>
      </c>
      <c r="BL234" s="1102">
        <v>96865.200697472334</v>
      </c>
      <c r="BM234" s="1102">
        <v>84703.015123067511</v>
      </c>
      <c r="BN234" s="1102">
        <v>96715.675082767732</v>
      </c>
      <c r="BO234" s="1102">
        <v>128626.18255690383</v>
      </c>
      <c r="BP234" s="1102">
        <v>118180.18742012681</v>
      </c>
      <c r="BQ234" s="1102">
        <v>90641.498179020928</v>
      </c>
      <c r="BR234" s="1102">
        <v>74654.670548819151</v>
      </c>
      <c r="BS234" s="1102">
        <v>87462.163261387759</v>
      </c>
      <c r="BT234" s="1102">
        <v>55755.691905728236</v>
      </c>
      <c r="BU234" s="1102">
        <v>15841.020859067687</v>
      </c>
      <c r="BV234" s="1102">
        <v>15402.424895575317</v>
      </c>
      <c r="BW234" s="1102">
        <v>24379.320825297051</v>
      </c>
      <c r="BX234" s="1102">
        <v>33805.768666664255</v>
      </c>
      <c r="BY234" s="1102">
        <v>25449.365596128158</v>
      </c>
      <c r="BZ234" s="1102">
        <v>20884.025609583015</v>
      </c>
      <c r="CA234" s="1102">
        <v>14337.921917872214</v>
      </c>
      <c r="CB234" s="1102">
        <v>10225.934827452998</v>
      </c>
      <c r="CC234" s="1102">
        <v>9880.4764130920557</v>
      </c>
      <c r="CD234" s="1102">
        <v>12166.046945159578</v>
      </c>
      <c r="CE234" s="1102">
        <v>18048.591006414128</v>
      </c>
      <c r="CF234" s="1102">
        <v>14725.132214149984</v>
      </c>
      <c r="CG234" s="1102">
        <v>12078.272573551747</v>
      </c>
      <c r="CH234" s="1102">
        <v>17032.440769845674</v>
      </c>
      <c r="CI234" s="1102">
        <v>24019.42322449277</v>
      </c>
      <c r="CJ234" s="1102">
        <v>29046.7857269173</v>
      </c>
      <c r="CK234" s="1102">
        <v>27382.649328208361</v>
      </c>
      <c r="CL234" s="1102">
        <v>22646.052327090205</v>
      </c>
      <c r="CM234" s="1102">
        <v>26248.669150436548</v>
      </c>
      <c r="CN234" s="1102">
        <v>28379.695377822027</v>
      </c>
      <c r="CO234" s="1102">
        <v>29852.116777467658</v>
      </c>
      <c r="CP234" s="1102">
        <v>28757.317911628583</v>
      </c>
      <c r="CQ234" s="1106">
        <f t="shared" si="129"/>
        <v>31699.516779253765</v>
      </c>
      <c r="CR234" s="23" t="s">
        <v>541</v>
      </c>
      <c r="CS234"/>
      <c r="DQ234"/>
      <c r="DR234"/>
    </row>
    <row r="235" spans="1:122" s="23" customFormat="1" ht="13">
      <c r="A235" s="797">
        <v>2001</v>
      </c>
      <c r="B235" s="848">
        <f t="shared" si="144"/>
        <v>3.1207406247325089</v>
      </c>
      <c r="C235" s="265">
        <f t="shared" si="149"/>
        <v>7.7834036287155739E-2</v>
      </c>
      <c r="D235" s="265">
        <f t="shared" si="150"/>
        <v>17.959824478731978</v>
      </c>
      <c r="E235" s="265">
        <f t="shared" si="151"/>
        <v>0</v>
      </c>
      <c r="F235" s="265">
        <f t="shared" si="152"/>
        <v>18.143849046301241</v>
      </c>
      <c r="G235" s="265">
        <f t="shared" si="153"/>
        <v>11.153090132212375</v>
      </c>
      <c r="H235" s="850">
        <f t="shared" si="154"/>
        <v>5.9051073164923791</v>
      </c>
      <c r="I235" s="304"/>
      <c r="J235" s="305"/>
      <c r="K235" s="790">
        <v>2001</v>
      </c>
      <c r="L235" s="293">
        <f t="shared" si="155"/>
        <v>0.8835369372107128</v>
      </c>
      <c r="M235" s="265">
        <f t="shared" si="155"/>
        <v>1.9333879500212099E-2</v>
      </c>
      <c r="N235" s="265">
        <f t="shared" si="155"/>
        <v>17.959824478731978</v>
      </c>
      <c r="O235" s="265">
        <f t="shared" si="155"/>
        <v>0</v>
      </c>
      <c r="P235" s="265">
        <f t="shared" si="155"/>
        <v>18.143849046301241</v>
      </c>
      <c r="Q235" s="265">
        <f t="shared" si="155"/>
        <v>11.153090132212375</v>
      </c>
      <c r="R235" s="300">
        <f t="shared" si="155"/>
        <v>5.9051073164923791</v>
      </c>
      <c r="S235" s="79">
        <f t="shared" si="137"/>
        <v>8451.6670051724395</v>
      </c>
      <c r="T235" s="256">
        <f t="shared" si="138"/>
        <v>9316.3570564716301</v>
      </c>
      <c r="U235" s="305"/>
      <c r="V235" s="790">
        <v>2001</v>
      </c>
      <c r="W235" s="78">
        <f t="shared" si="139"/>
        <v>69.765600318291135</v>
      </c>
      <c r="X235" s="79">
        <f t="shared" si="139"/>
        <v>2.1115147191155619</v>
      </c>
      <c r="Y235" s="79">
        <f t="shared" si="139"/>
        <v>2393.3213865034495</v>
      </c>
      <c r="Z235" s="79">
        <f t="shared" si="139"/>
        <v>0</v>
      </c>
      <c r="AA235" s="79">
        <f t="shared" si="139"/>
        <v>2888.215954934401</v>
      </c>
      <c r="AB235" s="79">
        <f t="shared" si="139"/>
        <v>1889.6806183398025</v>
      </c>
      <c r="AC235" s="301">
        <f t="shared" si="139"/>
        <v>1208.5719303573803</v>
      </c>
      <c r="AD235" s="256">
        <f t="shared" si="140"/>
        <v>8451.6670051724395</v>
      </c>
      <c r="AE235" s="80">
        <f t="shared" si="141"/>
        <v>9316.3570564716301</v>
      </c>
      <c r="AF235" s="307"/>
      <c r="AG235" s="306"/>
      <c r="AI235" s="1037">
        <v>2007</v>
      </c>
      <c r="AJ235" s="1100">
        <v>219</v>
      </c>
      <c r="AK235" s="1100">
        <v>79</v>
      </c>
      <c r="AL235" s="1100">
        <v>73</v>
      </c>
      <c r="AM235" s="1100">
        <v>31</v>
      </c>
      <c r="AN235" s="1100">
        <v>43</v>
      </c>
      <c r="AO235" s="1100">
        <v>98</v>
      </c>
      <c r="AP235" s="1100">
        <v>3</v>
      </c>
      <c r="AQ235" s="46"/>
      <c r="AR235" s="1108">
        <f t="shared" si="134"/>
        <v>546</v>
      </c>
      <c r="BF235" s="1135">
        <v>227</v>
      </c>
      <c r="BG235" s="1102">
        <v>55283.623770311009</v>
      </c>
      <c r="BH235" s="1102">
        <v>60111.274550861286</v>
      </c>
      <c r="BI235" s="1102">
        <v>54878.778164720847</v>
      </c>
      <c r="BJ235" s="1102">
        <v>59966.909733864159</v>
      </c>
      <c r="BK235" s="1102">
        <v>63917.364880548048</v>
      </c>
      <c r="BL235" s="1102">
        <v>84250.660600471834</v>
      </c>
      <c r="BM235" s="1102">
        <v>73487.584856652742</v>
      </c>
      <c r="BN235" s="1102">
        <v>81010.387128034999</v>
      </c>
      <c r="BO235" s="1102">
        <v>113791.85880331154</v>
      </c>
      <c r="BP235" s="1102">
        <v>105981.37902168663</v>
      </c>
      <c r="BQ235" s="1102">
        <v>87633.900021590482</v>
      </c>
      <c r="BR235" s="1102">
        <v>77467.912913549517</v>
      </c>
      <c r="BS235" s="1102">
        <v>79073.400420451086</v>
      </c>
      <c r="BT235" s="1102">
        <v>31337.305637802398</v>
      </c>
      <c r="BU235" s="1102">
        <v>14258.857106578746</v>
      </c>
      <c r="BV235" s="1102">
        <v>12680.434929444989</v>
      </c>
      <c r="BW235" s="1102">
        <v>22641.245736343426</v>
      </c>
      <c r="BX235" s="1102">
        <v>32527.88559886756</v>
      </c>
      <c r="BY235" s="1102">
        <v>27264.181147058236</v>
      </c>
      <c r="BZ235" s="1102">
        <v>19989.450164423441</v>
      </c>
      <c r="CA235" s="1102">
        <v>13875.622099566885</v>
      </c>
      <c r="CB235" s="1102">
        <v>8855.2744544715915</v>
      </c>
      <c r="CC235" s="1102">
        <v>12332.384394639999</v>
      </c>
      <c r="CD235" s="1102">
        <v>20733.940801747209</v>
      </c>
      <c r="CE235" s="1102">
        <v>29686.372419069743</v>
      </c>
      <c r="CF235" s="1102">
        <v>19351.199043966484</v>
      </c>
      <c r="CG235" s="1102">
        <v>12576.694569989098</v>
      </c>
      <c r="CH235" s="1102">
        <v>14334.123581313137</v>
      </c>
      <c r="CI235" s="1102">
        <v>20528.260115256682</v>
      </c>
      <c r="CJ235" s="1102">
        <v>24753.724886971671</v>
      </c>
      <c r="CK235" s="1102">
        <v>21923.727339183373</v>
      </c>
      <c r="CL235" s="1102">
        <v>17617.12403698788</v>
      </c>
      <c r="CM235" s="1102">
        <v>20196.533892573145</v>
      </c>
      <c r="CN235" s="1102">
        <v>21576.108234843436</v>
      </c>
      <c r="CO235" s="1102">
        <v>23849.439173256382</v>
      </c>
      <c r="CP235" s="1102">
        <v>23103.255702670383</v>
      </c>
      <c r="CQ235" s="1106">
        <f t="shared" si="129"/>
        <v>25466.980058875561</v>
      </c>
      <c r="CR235" s="23" t="s">
        <v>541</v>
      </c>
      <c r="CS235"/>
      <c r="DQ235"/>
      <c r="DR235"/>
    </row>
    <row r="236" spans="1:122" s="23" customFormat="1" ht="13">
      <c r="A236" s="797">
        <v>2002</v>
      </c>
      <c r="B236" s="848">
        <f t="shared" si="144"/>
        <v>307.71840017800923</v>
      </c>
      <c r="C236" s="265">
        <f t="shared" si="149"/>
        <v>2.3970047158261938</v>
      </c>
      <c r="D236" s="265">
        <f t="shared" si="150"/>
        <v>5.9783421458837485E-2</v>
      </c>
      <c r="E236" s="265">
        <f t="shared" si="151"/>
        <v>7.7437027232140219</v>
      </c>
      <c r="F236" s="265">
        <f t="shared" si="152"/>
        <v>0</v>
      </c>
      <c r="G236" s="265">
        <f t="shared" si="153"/>
        <v>7.8230482394640228</v>
      </c>
      <c r="H236" s="850">
        <f t="shared" si="154"/>
        <v>6.1889482367575495</v>
      </c>
      <c r="I236" s="304"/>
      <c r="J236" s="305"/>
      <c r="K236" s="790">
        <v>2002</v>
      </c>
      <c r="L236" s="293">
        <f t="shared" si="155"/>
        <v>87.120528589255215</v>
      </c>
      <c r="M236" s="265">
        <f t="shared" si="155"/>
        <v>0.59541304226145364</v>
      </c>
      <c r="N236" s="265">
        <f t="shared" si="155"/>
        <v>5.9783421458837485E-2</v>
      </c>
      <c r="O236" s="265">
        <f t="shared" si="155"/>
        <v>7.7437027232140219</v>
      </c>
      <c r="P236" s="265">
        <f t="shared" si="155"/>
        <v>0</v>
      </c>
      <c r="Q236" s="265">
        <f t="shared" si="155"/>
        <v>7.8230482394640228</v>
      </c>
      <c r="R236" s="300">
        <f t="shared" si="155"/>
        <v>6.1889482367575495</v>
      </c>
      <c r="S236" s="79">
        <f t="shared" si="137"/>
        <v>8881.3695791867958</v>
      </c>
      <c r="T236" s="256">
        <f t="shared" si="138"/>
        <v>9790.0225008333964</v>
      </c>
      <c r="U236" s="305"/>
      <c r="V236" s="790">
        <v>2002</v>
      </c>
      <c r="W236" s="78">
        <f t="shared" si="139"/>
        <v>5049.2541061368574</v>
      </c>
      <c r="X236" s="79">
        <f t="shared" si="139"/>
        <v>52.560235397909693</v>
      </c>
      <c r="Y236" s="79">
        <f t="shared" si="139"/>
        <v>6.9381082286046656</v>
      </c>
      <c r="Z236" s="79">
        <f t="shared" si="139"/>
        <v>1057.1834122084301</v>
      </c>
      <c r="AA236" s="79">
        <f t="shared" si="139"/>
        <v>0</v>
      </c>
      <c r="AB236" s="79">
        <f t="shared" si="139"/>
        <v>1396.6804540715505</v>
      </c>
      <c r="AC236" s="301">
        <f t="shared" si="139"/>
        <v>1318.7532631434435</v>
      </c>
      <c r="AD236" s="256">
        <f t="shared" si="140"/>
        <v>8881.3695791867958</v>
      </c>
      <c r="AE236" s="80">
        <f t="shared" si="141"/>
        <v>9790.0225008333964</v>
      </c>
      <c r="AF236" s="307"/>
      <c r="AG236" s="306"/>
      <c r="AI236" s="1037">
        <v>2008</v>
      </c>
      <c r="AJ236" s="1100">
        <v>9</v>
      </c>
      <c r="AK236" s="1100">
        <v>5</v>
      </c>
      <c r="AL236" s="1100">
        <v>2</v>
      </c>
      <c r="AM236" s="1100">
        <v>0</v>
      </c>
      <c r="AN236" s="1100">
        <v>0</v>
      </c>
      <c r="AO236" s="1100">
        <v>0</v>
      </c>
      <c r="AP236" s="1100">
        <v>4</v>
      </c>
      <c r="AQ236" s="46"/>
      <c r="AR236" s="1108">
        <f t="shared" si="134"/>
        <v>20</v>
      </c>
      <c r="BF236" s="1135">
        <v>228</v>
      </c>
      <c r="BG236" s="1102">
        <v>55271.864798857656</v>
      </c>
      <c r="BH236" s="1102">
        <v>71658.15833755226</v>
      </c>
      <c r="BI236" s="1102">
        <v>70821.615109502265</v>
      </c>
      <c r="BJ236" s="1102">
        <v>88841.058259191806</v>
      </c>
      <c r="BK236" s="1102">
        <v>106432.52806441626</v>
      </c>
      <c r="BL236" s="1102">
        <v>136729.5267952315</v>
      </c>
      <c r="BM236" s="1102">
        <v>116476.70014671111</v>
      </c>
      <c r="BN236" s="1102">
        <v>115137.60181946182</v>
      </c>
      <c r="BO236" s="1102">
        <v>143132.00296476544</v>
      </c>
      <c r="BP236" s="1102">
        <v>128112.18297478603</v>
      </c>
      <c r="BQ236" s="1102">
        <v>92910.52532769044</v>
      </c>
      <c r="BR236" s="1102">
        <v>67815.195287673705</v>
      </c>
      <c r="BS236" s="1102">
        <v>80078.820276178201</v>
      </c>
      <c r="BT236" s="1102">
        <v>30031.414775239995</v>
      </c>
      <c r="BU236" s="1102">
        <v>13772.016610514846</v>
      </c>
      <c r="BV236" s="1102">
        <v>16601.890355118103</v>
      </c>
      <c r="BW236" s="1102">
        <v>23765.55143499067</v>
      </c>
      <c r="BX236" s="1102">
        <v>28413.61591892075</v>
      </c>
      <c r="BY236" s="1102">
        <v>26735.864919792464</v>
      </c>
      <c r="BZ236" s="1102">
        <v>23083.389338834953</v>
      </c>
      <c r="CA236" s="1102">
        <v>14943.056575974955</v>
      </c>
      <c r="CB236" s="1102">
        <v>9905.1198500274622</v>
      </c>
      <c r="CC236" s="1102">
        <v>11414.526204671663</v>
      </c>
      <c r="CD236" s="1102">
        <v>13773.107075198384</v>
      </c>
      <c r="CE236" s="1102">
        <v>23088.847099713988</v>
      </c>
      <c r="CF236" s="1102">
        <v>15355.053539287042</v>
      </c>
      <c r="CG236" s="1102">
        <v>11434.91446289568</v>
      </c>
      <c r="CH236" s="1102">
        <v>12721.131999446492</v>
      </c>
      <c r="CI236" s="1102">
        <v>15811.975469428324</v>
      </c>
      <c r="CJ236" s="1102">
        <v>20497.716436497438</v>
      </c>
      <c r="CK236" s="1102">
        <v>22585.472786759183</v>
      </c>
      <c r="CL236" s="1102">
        <v>21955.088224203661</v>
      </c>
      <c r="CM236" s="1102">
        <v>23710.157546332666</v>
      </c>
      <c r="CN236" s="1102">
        <v>24134.876475679859</v>
      </c>
      <c r="CO236" s="1102">
        <v>23625.641353860763</v>
      </c>
      <c r="CP236" s="1102">
        <v>23831.876141885146</v>
      </c>
      <c r="CQ236" s="1106">
        <f t="shared" si="129"/>
        <v>26270.146609719159</v>
      </c>
      <c r="CR236" s="23" t="s">
        <v>541</v>
      </c>
      <c r="CS236"/>
      <c r="DQ236"/>
      <c r="DR236"/>
    </row>
    <row r="237" spans="1:122" s="23" customFormat="1" ht="13">
      <c r="A237" s="797">
        <v>2003</v>
      </c>
      <c r="B237" s="848">
        <f t="shared" si="144"/>
        <v>48.860184185980074</v>
      </c>
      <c r="C237" s="265">
        <f t="shared" si="149"/>
        <v>236.10428532171318</v>
      </c>
      <c r="D237" s="265">
        <f t="shared" si="150"/>
        <v>1.8391590656117165</v>
      </c>
      <c r="E237" s="265">
        <f t="shared" si="151"/>
        <v>2.17423205618975E-2</v>
      </c>
      <c r="F237" s="265">
        <f t="shared" si="152"/>
        <v>2.8162668317684445</v>
      </c>
      <c r="G237" s="265">
        <f t="shared" si="153"/>
        <v>0</v>
      </c>
      <c r="H237" s="850">
        <f t="shared" si="154"/>
        <v>4.0651679708429818</v>
      </c>
      <c r="I237" s="304"/>
      <c r="J237" s="305"/>
      <c r="K237" s="790">
        <v>2003</v>
      </c>
      <c r="L237" s="293">
        <f t="shared" si="155"/>
        <v>13.833183426108151</v>
      </c>
      <c r="M237" s="265">
        <f t="shared" si="155"/>
        <v>58.648015953490898</v>
      </c>
      <c r="N237" s="265">
        <f t="shared" si="155"/>
        <v>1.8391590656117165</v>
      </c>
      <c r="O237" s="265">
        <f t="shared" si="155"/>
        <v>2.17423205618975E-2</v>
      </c>
      <c r="P237" s="265">
        <f t="shared" si="155"/>
        <v>2.8162668317684445</v>
      </c>
      <c r="Q237" s="265">
        <f t="shared" si="155"/>
        <v>0</v>
      </c>
      <c r="R237" s="300">
        <f t="shared" si="155"/>
        <v>4.0651679708429818</v>
      </c>
      <c r="S237" s="79">
        <f t="shared" si="137"/>
        <v>7856.6918342157569</v>
      </c>
      <c r="T237" s="256">
        <f t="shared" si="138"/>
        <v>8660.5099757743701</v>
      </c>
      <c r="U237" s="305"/>
      <c r="V237" s="790">
        <v>2003</v>
      </c>
      <c r="W237" s="78">
        <f t="shared" si="139"/>
        <v>837.12581077014306</v>
      </c>
      <c r="X237" s="79">
        <f t="shared" si="139"/>
        <v>5522.3320254251885</v>
      </c>
      <c r="Y237" s="79">
        <f t="shared" si="139"/>
        <v>214.68745680258965</v>
      </c>
      <c r="Z237" s="79">
        <f t="shared" si="139"/>
        <v>2.9328488032717872</v>
      </c>
      <c r="AA237" s="79">
        <f t="shared" si="139"/>
        <v>457.25720127262912</v>
      </c>
      <c r="AB237" s="79">
        <f t="shared" si="139"/>
        <v>0</v>
      </c>
      <c r="AC237" s="301">
        <f t="shared" si="139"/>
        <v>822.35649114193473</v>
      </c>
      <c r="AD237" s="256">
        <f t="shared" si="140"/>
        <v>7856.6918342157569</v>
      </c>
      <c r="AE237" s="80">
        <f t="shared" si="141"/>
        <v>8660.5099757743701</v>
      </c>
      <c r="AF237" s="307"/>
      <c r="AG237" s="306"/>
      <c r="AI237" s="1037">
        <v>2009</v>
      </c>
      <c r="AJ237" s="1100">
        <v>3</v>
      </c>
      <c r="AK237" s="1100">
        <v>15</v>
      </c>
      <c r="AL237" s="1100">
        <v>16</v>
      </c>
      <c r="AM237" s="1100">
        <v>4</v>
      </c>
      <c r="AN237" s="1100">
        <v>0</v>
      </c>
      <c r="AO237" s="1100">
        <v>0</v>
      </c>
      <c r="AP237" s="1100">
        <v>3</v>
      </c>
      <c r="AQ237" s="46"/>
      <c r="AR237" s="1108">
        <f t="shared" si="134"/>
        <v>41</v>
      </c>
      <c r="BF237" s="1135">
        <v>229</v>
      </c>
      <c r="BG237" s="1102">
        <v>61646.232695038292</v>
      </c>
      <c r="BH237" s="1102">
        <v>65294.922530468786</v>
      </c>
      <c r="BI237" s="1102">
        <v>61699.184948860588</v>
      </c>
      <c r="BJ237" s="1102">
        <v>72898.991084586465</v>
      </c>
      <c r="BK237" s="1102">
        <v>84141.349082763103</v>
      </c>
      <c r="BL237" s="1102">
        <v>105142.89487783365</v>
      </c>
      <c r="BM237" s="1102">
        <v>93997.000042418047</v>
      </c>
      <c r="BN237" s="1102">
        <v>97823.773173019479</v>
      </c>
      <c r="BO237" s="1102">
        <v>117663.68362844348</v>
      </c>
      <c r="BP237" s="1102">
        <v>111202.6373241149</v>
      </c>
      <c r="BQ237" s="1102">
        <v>87288.454890624227</v>
      </c>
      <c r="BR237" s="1102">
        <v>70835.43032618906</v>
      </c>
      <c r="BS237" s="1102">
        <v>75517.797742919414</v>
      </c>
      <c r="BT237" s="1102">
        <v>34505.358045588902</v>
      </c>
      <c r="BU237" s="1102">
        <v>15044.748025229463</v>
      </c>
      <c r="BV237" s="1102">
        <v>13999.043213023393</v>
      </c>
      <c r="BW237" s="1102">
        <v>19783.715595014146</v>
      </c>
      <c r="BX237" s="1102">
        <v>24969.900676389887</v>
      </c>
      <c r="BY237" s="1102">
        <v>23013.001280317807</v>
      </c>
      <c r="BZ237" s="1102">
        <v>21497.898350665397</v>
      </c>
      <c r="CA237" s="1102">
        <v>15108.10494978353</v>
      </c>
      <c r="CB237" s="1102">
        <v>10070.608390912539</v>
      </c>
      <c r="CC237" s="1102">
        <v>10833.744054658851</v>
      </c>
      <c r="CD237" s="1102">
        <v>11932.72290428317</v>
      </c>
      <c r="CE237" s="1102">
        <v>19121.708701874821</v>
      </c>
      <c r="CF237" s="1102">
        <v>15930.107681316058</v>
      </c>
      <c r="CG237" s="1102">
        <v>14430.729662757649</v>
      </c>
      <c r="CH237" s="1102">
        <v>16043.157711760636</v>
      </c>
      <c r="CI237" s="1102">
        <v>20073.738683997795</v>
      </c>
      <c r="CJ237" s="1102">
        <v>22490.689137785175</v>
      </c>
      <c r="CK237" s="1102">
        <v>23226.687123411946</v>
      </c>
      <c r="CL237" s="1102">
        <v>18934.070405412858</v>
      </c>
      <c r="CM237" s="1102">
        <v>25687.978996856418</v>
      </c>
      <c r="CN237" s="1102">
        <v>24894.741474153521</v>
      </c>
      <c r="CO237" s="1102">
        <v>29070.495984932772</v>
      </c>
      <c r="CP237" s="1102">
        <v>26073.275632241312</v>
      </c>
      <c r="CQ237" s="1106">
        <f t="shared" si="129"/>
        <v>28740.866618166998</v>
      </c>
      <c r="CR237" s="23" t="s">
        <v>541</v>
      </c>
      <c r="CS237"/>
      <c r="DQ237"/>
      <c r="DR237"/>
    </row>
    <row r="238" spans="1:122" s="23" customFormat="1" ht="13">
      <c r="A238" s="797">
        <v>2004</v>
      </c>
      <c r="B238" s="848">
        <f t="shared" si="144"/>
        <v>14.568132667392229</v>
      </c>
      <c r="C238" s="265">
        <f t="shared" si="149"/>
        <v>37.926800293763662</v>
      </c>
      <c r="D238" s="265">
        <f t="shared" si="150"/>
        <v>183.27151702526459</v>
      </c>
      <c r="E238" s="265">
        <f t="shared" si="151"/>
        <v>0.66196580605079103</v>
      </c>
      <c r="F238" s="265">
        <f t="shared" si="152"/>
        <v>7.8256813264730128E-3</v>
      </c>
      <c r="G238" s="265">
        <f t="shared" si="153"/>
        <v>1.0136547611370614</v>
      </c>
      <c r="H238" s="850">
        <f t="shared" si="154"/>
        <v>0.79310084125377345</v>
      </c>
      <c r="I238" s="304"/>
      <c r="J238" s="305"/>
      <c r="K238" s="790">
        <v>2004</v>
      </c>
      <c r="L238" s="293">
        <f t="shared" si="155"/>
        <v>4.1244963505835504</v>
      </c>
      <c r="M238" s="265">
        <f t="shared" si="155"/>
        <v>9.4209708462625485</v>
      </c>
      <c r="N238" s="265">
        <f t="shared" si="155"/>
        <v>183.27151702526459</v>
      </c>
      <c r="O238" s="265">
        <f t="shared" si="155"/>
        <v>0.66196580605079103</v>
      </c>
      <c r="P238" s="265">
        <f t="shared" si="155"/>
        <v>7.8256813264730128E-3</v>
      </c>
      <c r="Q238" s="265">
        <f t="shared" si="155"/>
        <v>1.0136547611370614</v>
      </c>
      <c r="R238" s="300">
        <f t="shared" si="155"/>
        <v>0.79310084125377345</v>
      </c>
      <c r="S238" s="79">
        <f t="shared" si="137"/>
        <v>22940.705582716157</v>
      </c>
      <c r="T238" s="256">
        <f t="shared" si="138"/>
        <v>25287.769170883847</v>
      </c>
      <c r="U238" s="305"/>
      <c r="V238" s="790">
        <v>2004</v>
      </c>
      <c r="W238" s="78">
        <f t="shared" si="139"/>
        <v>236.8975313870435</v>
      </c>
      <c r="X238" s="79">
        <f t="shared" si="139"/>
        <v>931.12209861345491</v>
      </c>
      <c r="Y238" s="79">
        <f t="shared" si="139"/>
        <v>21350.89065478677</v>
      </c>
      <c r="Z238" s="79">
        <f t="shared" si="139"/>
        <v>88.29541896054252</v>
      </c>
      <c r="AA238" s="79">
        <f t="shared" si="139"/>
        <v>1.2163012684327401</v>
      </c>
      <c r="AB238" s="79">
        <f t="shared" si="139"/>
        <v>168.45738664733423</v>
      </c>
      <c r="AC238" s="301">
        <f t="shared" si="139"/>
        <v>163.82619105258462</v>
      </c>
      <c r="AD238" s="256">
        <f t="shared" si="140"/>
        <v>22940.705582716157</v>
      </c>
      <c r="AE238" s="80">
        <f t="shared" si="141"/>
        <v>25287.769170883847</v>
      </c>
      <c r="AF238" s="307"/>
      <c r="AG238" s="306"/>
      <c r="AI238" s="1037">
        <v>2010</v>
      </c>
      <c r="AJ238" s="1100">
        <v>22</v>
      </c>
      <c r="AK238" s="1100">
        <v>8</v>
      </c>
      <c r="AL238" s="1100">
        <v>41</v>
      </c>
      <c r="AM238" s="1100">
        <v>28</v>
      </c>
      <c r="AN238" s="1100">
        <v>3</v>
      </c>
      <c r="AO238" s="1100">
        <v>3</v>
      </c>
      <c r="AP238" s="1100">
        <v>2</v>
      </c>
      <c r="AQ238" s="46"/>
      <c r="AR238" s="1108">
        <f t="shared" si="134"/>
        <v>107</v>
      </c>
      <c r="BF238" s="1135">
        <v>230</v>
      </c>
      <c r="BG238" s="1102">
        <v>70699.066616139899</v>
      </c>
      <c r="BH238" s="1102">
        <v>84983.612208860126</v>
      </c>
      <c r="BI238" s="1102">
        <v>82619.779528927204</v>
      </c>
      <c r="BJ238" s="1102">
        <v>86206.187158290602</v>
      </c>
      <c r="BK238" s="1102">
        <v>103743.60212254137</v>
      </c>
      <c r="BL238" s="1102">
        <v>133894.41894462652</v>
      </c>
      <c r="BM238" s="1102">
        <v>108231.58709282905</v>
      </c>
      <c r="BN238" s="1102">
        <v>98329.637701020489</v>
      </c>
      <c r="BO238" s="1102">
        <v>132834.83901707613</v>
      </c>
      <c r="BP238" s="1102">
        <v>134793.41852392224</v>
      </c>
      <c r="BQ238" s="1102">
        <v>107467.29611553125</v>
      </c>
      <c r="BR238" s="1102">
        <v>87749.574962179715</v>
      </c>
      <c r="BS238" s="1102">
        <v>120918.95503900432</v>
      </c>
      <c r="BT238" s="1102">
        <v>48019.972420922517</v>
      </c>
      <c r="BU238" s="1102">
        <v>20358.630769640135</v>
      </c>
      <c r="BV238" s="1102">
        <v>15458.572344672313</v>
      </c>
      <c r="BW238" s="1102">
        <v>13888.002272524847</v>
      </c>
      <c r="BX238" s="1102">
        <v>28797.263156212015</v>
      </c>
      <c r="BY238" s="1102">
        <v>25948.376548819866</v>
      </c>
      <c r="BZ238" s="1102">
        <v>20230.138037580462</v>
      </c>
      <c r="CA238" s="1102">
        <v>15585.800263186095</v>
      </c>
      <c r="CB238" s="1102">
        <v>10085.379731240399</v>
      </c>
      <c r="CC238" s="1102">
        <v>13183.835167891653</v>
      </c>
      <c r="CD238" s="1102">
        <v>20110.028794881837</v>
      </c>
      <c r="CE238" s="1102">
        <v>27706.389469737373</v>
      </c>
      <c r="CF238" s="1102">
        <v>20525.518234231076</v>
      </c>
      <c r="CG238" s="1102">
        <v>14934.138982206741</v>
      </c>
      <c r="CH238" s="1102">
        <v>15850.894949884552</v>
      </c>
      <c r="CI238" s="1102">
        <v>22937.32903640658</v>
      </c>
      <c r="CJ238" s="1102">
        <v>24732.84229737573</v>
      </c>
      <c r="CK238" s="1102">
        <v>24866.072926081819</v>
      </c>
      <c r="CL238" s="1102">
        <v>20835.555911897784</v>
      </c>
      <c r="CM238" s="1102">
        <v>24995.523423801318</v>
      </c>
      <c r="CN238" s="1102">
        <v>25768.69995035106</v>
      </c>
      <c r="CO238" s="1102">
        <v>27324.383210247343</v>
      </c>
      <c r="CP238" s="1102">
        <v>26142.158880606585</v>
      </c>
      <c r="CQ238" s="1106">
        <f t="shared" si="129"/>
        <v>28816.797401909575</v>
      </c>
      <c r="CR238" s="23" t="s">
        <v>541</v>
      </c>
      <c r="CS238"/>
      <c r="DQ238"/>
      <c r="DR238"/>
    </row>
    <row r="239" spans="1:122" s="23" customFormat="1" ht="13">
      <c r="A239" s="797">
        <v>2005</v>
      </c>
      <c r="B239" s="848">
        <f t="shared" si="144"/>
        <v>13.536076412085588</v>
      </c>
      <c r="C239" s="265">
        <f t="shared" si="149"/>
        <v>11.308239367787325</v>
      </c>
      <c r="D239" s="265">
        <f t="shared" si="150"/>
        <v>29.439966395701337</v>
      </c>
      <c r="E239" s="265">
        <f t="shared" si="151"/>
        <v>82.972317275278343</v>
      </c>
      <c r="F239" s="265">
        <f t="shared" si="152"/>
        <v>0.29969106916630162</v>
      </c>
      <c r="G239" s="265">
        <f t="shared" si="153"/>
        <v>3.5429123109502591E-3</v>
      </c>
      <c r="H239" s="850">
        <f t="shared" si="154"/>
        <v>0.6535365856979477</v>
      </c>
      <c r="I239" s="304"/>
      <c r="J239" s="305"/>
      <c r="K239" s="790">
        <v>2005</v>
      </c>
      <c r="L239" s="293">
        <f t="shared" si="155"/>
        <v>3.8323029476406365</v>
      </c>
      <c r="M239" s="265">
        <f t="shared" si="155"/>
        <v>2.8089528402426396</v>
      </c>
      <c r="N239" s="265">
        <f t="shared" si="155"/>
        <v>29.439966395701337</v>
      </c>
      <c r="O239" s="265">
        <f t="shared" si="155"/>
        <v>82.972317275278343</v>
      </c>
      <c r="P239" s="265">
        <f t="shared" si="155"/>
        <v>0.29969106916630162</v>
      </c>
      <c r="Q239" s="265">
        <f t="shared" si="155"/>
        <v>3.5429123109502591E-3</v>
      </c>
      <c r="R239" s="300">
        <f t="shared" si="155"/>
        <v>0.6535365856979477</v>
      </c>
      <c r="S239" s="79">
        <f t="shared" si="137"/>
        <v>14199.691009841934</v>
      </c>
      <c r="T239" s="256">
        <f t="shared" si="138"/>
        <v>15652.461397058862</v>
      </c>
      <c r="U239" s="305"/>
      <c r="V239" s="790">
        <v>2005</v>
      </c>
      <c r="W239" s="78">
        <f t="shared" si="139"/>
        <v>203.31121210012688</v>
      </c>
      <c r="X239" s="79">
        <f t="shared" si="139"/>
        <v>235.48434005191925</v>
      </c>
      <c r="Y239" s="79">
        <f t="shared" si="139"/>
        <v>3170.883296051788</v>
      </c>
      <c r="Z239" s="79">
        <f t="shared" si="139"/>
        <v>10427.327354923907</v>
      </c>
      <c r="AA239" s="79">
        <f t="shared" si="139"/>
        <v>41.893153099363083</v>
      </c>
      <c r="AB239" s="79">
        <f t="shared" si="139"/>
        <v>0.54842268436222619</v>
      </c>
      <c r="AC239" s="301">
        <f t="shared" si="139"/>
        <v>120.24323093046853</v>
      </c>
      <c r="AD239" s="256">
        <f t="shared" si="140"/>
        <v>14199.691009841934</v>
      </c>
      <c r="AE239" s="80">
        <f t="shared" si="141"/>
        <v>15652.461397058862</v>
      </c>
      <c r="AF239" s="307"/>
      <c r="AG239" s="306"/>
      <c r="AI239" s="1037">
        <v>2011</v>
      </c>
      <c r="AJ239" s="1100">
        <v>1</v>
      </c>
      <c r="AK239" s="1100">
        <v>3</v>
      </c>
      <c r="AL239" s="1100">
        <v>3</v>
      </c>
      <c r="AM239" s="1100">
        <v>3</v>
      </c>
      <c r="AN239" s="1100">
        <v>6</v>
      </c>
      <c r="AO239" s="1100">
        <v>1</v>
      </c>
      <c r="AP239" s="1100">
        <v>0</v>
      </c>
      <c r="AQ239" s="46"/>
      <c r="AR239" s="1108">
        <f t="shared" si="134"/>
        <v>17</v>
      </c>
      <c r="BF239" s="1135">
        <v>231</v>
      </c>
      <c r="BG239" s="1102">
        <v>73934.098855022632</v>
      </c>
      <c r="BH239" s="1102">
        <v>74607.782836279192</v>
      </c>
      <c r="BI239" s="1102">
        <v>69747.454923004319</v>
      </c>
      <c r="BJ239" s="1102">
        <v>90562.342398000881</v>
      </c>
      <c r="BK239" s="1102">
        <v>108399.72499486894</v>
      </c>
      <c r="BL239" s="1102">
        <v>127866.99242004569</v>
      </c>
      <c r="BM239" s="1102">
        <v>111655.48173069675</v>
      </c>
      <c r="BN239" s="1102">
        <v>127941.55817594347</v>
      </c>
      <c r="BO239" s="1102">
        <v>143318.79405808548</v>
      </c>
      <c r="BP239" s="1102">
        <v>137116.40479194574</v>
      </c>
      <c r="BQ239" s="1102">
        <v>111161.46814687514</v>
      </c>
      <c r="BR239" s="1102">
        <v>106790.73755808517</v>
      </c>
      <c r="BS239" s="1102">
        <v>111714.59233844202</v>
      </c>
      <c r="BT239" s="1102">
        <v>45438.804499479855</v>
      </c>
      <c r="BU239" s="1102">
        <v>22071.540362597349</v>
      </c>
      <c r="BV239" s="1102">
        <v>17188.827768302894</v>
      </c>
      <c r="BW239" s="1102">
        <v>19982.298546969036</v>
      </c>
      <c r="BX239" s="1102">
        <v>25010.788213660453</v>
      </c>
      <c r="BY239" s="1102">
        <v>25285.028373453468</v>
      </c>
      <c r="BZ239" s="1102">
        <v>20614.949182795361</v>
      </c>
      <c r="CA239" s="1102">
        <v>14502.570020777068</v>
      </c>
      <c r="CB239" s="1102">
        <v>9604.7064030528272</v>
      </c>
      <c r="CC239" s="1102">
        <v>11475.082626908415</v>
      </c>
      <c r="CD239" s="1102">
        <v>18912.919003394843</v>
      </c>
      <c r="CE239" s="1102">
        <v>26571.403472078782</v>
      </c>
      <c r="CF239" s="1102">
        <v>20154.46363867844</v>
      </c>
      <c r="CG239" s="1102">
        <v>15571.214687953601</v>
      </c>
      <c r="CH239" s="1102">
        <v>16367.615084489664</v>
      </c>
      <c r="CI239" s="1102">
        <v>24498.631330366068</v>
      </c>
      <c r="CJ239" s="1102">
        <v>27281.497120637148</v>
      </c>
      <c r="CK239" s="1102">
        <v>27688.964914611661</v>
      </c>
      <c r="CL239" s="1102">
        <v>25376.706383347628</v>
      </c>
      <c r="CM239" s="1102">
        <v>27900.804883324865</v>
      </c>
      <c r="CN239" s="1102">
        <v>27207.226302912502</v>
      </c>
      <c r="CO239" s="1102">
        <v>24956.304513265626</v>
      </c>
      <c r="CP239" s="1102">
        <v>28651.915593706159</v>
      </c>
      <c r="CQ239" s="1106">
        <f t="shared" si="129"/>
        <v>31583.33061210766</v>
      </c>
      <c r="CR239" s="23" t="s">
        <v>541</v>
      </c>
      <c r="CS239"/>
      <c r="DQ239"/>
      <c r="DR239"/>
    </row>
    <row r="240" spans="1:122" s="23" customFormat="1" ht="13">
      <c r="A240" s="797">
        <v>2006</v>
      </c>
      <c r="B240" s="848">
        <f>B293</f>
        <v>66.830097098296378</v>
      </c>
      <c r="C240" s="265">
        <f t="shared" si="149"/>
        <v>10.507125083445841</v>
      </c>
      <c r="D240" s="265">
        <f t="shared" si="150"/>
        <v>8.777808420525977</v>
      </c>
      <c r="E240" s="265">
        <f t="shared" si="151"/>
        <v>13.328324411415808</v>
      </c>
      <c r="F240" s="265">
        <f t="shared" si="152"/>
        <v>37.563968210687385</v>
      </c>
      <c r="G240" s="265">
        <f t="shared" si="153"/>
        <v>0.13567881631942891</v>
      </c>
      <c r="H240" s="850">
        <f t="shared" si="154"/>
        <v>0.16198087389392538</v>
      </c>
      <c r="I240" s="304"/>
      <c r="J240" s="305"/>
      <c r="K240" s="790">
        <v>2006</v>
      </c>
      <c r="L240" s="293">
        <f t="shared" si="155"/>
        <v>18.920784007413133</v>
      </c>
      <c r="M240" s="265">
        <f t="shared" si="155"/>
        <v>2.609957030977216</v>
      </c>
      <c r="N240" s="265">
        <f t="shared" si="155"/>
        <v>8.777808420525977</v>
      </c>
      <c r="O240" s="265">
        <f t="shared" si="155"/>
        <v>13.328324411415808</v>
      </c>
      <c r="P240" s="265">
        <f t="shared" si="155"/>
        <v>37.563968210687385</v>
      </c>
      <c r="Q240" s="265">
        <f t="shared" si="155"/>
        <v>0.13567881631942891</v>
      </c>
      <c r="R240" s="300">
        <f t="shared" si="155"/>
        <v>0.16198087389392538</v>
      </c>
      <c r="S240" s="79">
        <f t="shared" si="137"/>
        <v>9681.3054915364155</v>
      </c>
      <c r="T240" s="256">
        <f t="shared" si="138"/>
        <v>10671.799856375506</v>
      </c>
      <c r="U240" s="305"/>
      <c r="V240" s="790">
        <v>2006</v>
      </c>
      <c r="W240" s="78">
        <f t="shared" si="139"/>
        <v>1686.5542677450426</v>
      </c>
      <c r="X240" s="79">
        <f t="shared" si="139"/>
        <v>226.29751761621435</v>
      </c>
      <c r="Y240" s="79">
        <f t="shared" si="139"/>
        <v>907.43382097935182</v>
      </c>
      <c r="Z240" s="79">
        <f t="shared" si="139"/>
        <v>1608.7420176467738</v>
      </c>
      <c r="AA240" s="79">
        <f t="shared" si="139"/>
        <v>5202.3979785556458</v>
      </c>
      <c r="AB240" s="79">
        <f t="shared" si="139"/>
        <v>19.791787211583451</v>
      </c>
      <c r="AC240" s="301">
        <f t="shared" si="139"/>
        <v>30.088101781802866</v>
      </c>
      <c r="AD240" s="256">
        <f t="shared" si="140"/>
        <v>9681.3054915364155</v>
      </c>
      <c r="AE240" s="80">
        <f t="shared" si="141"/>
        <v>10671.799856375506</v>
      </c>
      <c r="AF240" s="307"/>
      <c r="AG240" s="306"/>
      <c r="AI240" s="1037">
        <v>2012</v>
      </c>
      <c r="AJ240" s="1100">
        <v>11</v>
      </c>
      <c r="AK240" s="1100">
        <v>9</v>
      </c>
      <c r="AL240" s="1100">
        <v>18</v>
      </c>
      <c r="AM240" s="1100">
        <v>1</v>
      </c>
      <c r="AN240" s="1100">
        <v>6</v>
      </c>
      <c r="AO240" s="1100">
        <v>4</v>
      </c>
      <c r="AP240" s="1100">
        <v>2</v>
      </c>
      <c r="AQ240" s="28"/>
      <c r="AR240" s="1108">
        <f t="shared" si="134"/>
        <v>51</v>
      </c>
      <c r="BF240" s="1135">
        <v>232</v>
      </c>
      <c r="BG240" s="1102">
        <v>53896.211232401794</v>
      </c>
      <c r="BH240" s="1102">
        <v>65796.405210442215</v>
      </c>
      <c r="BI240" s="1102">
        <v>60688.670300019439</v>
      </c>
      <c r="BJ240" s="1102">
        <v>67907.57733412314</v>
      </c>
      <c r="BK240" s="1102">
        <v>79567.076997230892</v>
      </c>
      <c r="BL240" s="1102">
        <v>103276.00528828494</v>
      </c>
      <c r="BM240" s="1102">
        <v>95115.385153773226</v>
      </c>
      <c r="BN240" s="1102">
        <v>101922.75169018365</v>
      </c>
      <c r="BO240" s="1102">
        <v>105083.41145830913</v>
      </c>
      <c r="BP240" s="1102">
        <v>120734.79947020778</v>
      </c>
      <c r="BQ240" s="1102">
        <v>95175.370762121733</v>
      </c>
      <c r="BR240" s="1102">
        <v>84998.354008668437</v>
      </c>
      <c r="BS240" s="1102">
        <v>78171.027011089915</v>
      </c>
      <c r="BT240" s="1102">
        <v>50454.826877060361</v>
      </c>
      <c r="BU240" s="1102">
        <v>21391.532507916392</v>
      </c>
      <c r="BV240" s="1102">
        <v>16135.552445813477</v>
      </c>
      <c r="BW240" s="1102">
        <v>18889.781277534421</v>
      </c>
      <c r="BX240" s="1102">
        <v>33139.427047825404</v>
      </c>
      <c r="BY240" s="1102">
        <v>26987.278536385802</v>
      </c>
      <c r="BZ240" s="1102">
        <v>19918.602543504727</v>
      </c>
      <c r="CA240" s="1102">
        <v>14132.18265108267</v>
      </c>
      <c r="CB240" s="1102">
        <v>11062.979537927273</v>
      </c>
      <c r="CC240" s="1102">
        <v>13474.264371672261</v>
      </c>
      <c r="CD240" s="1102">
        <v>19293.425859108847</v>
      </c>
      <c r="CE240" s="1102">
        <v>23541.213390268349</v>
      </c>
      <c r="CF240" s="1102">
        <v>17334.651300647103</v>
      </c>
      <c r="CG240" s="1102">
        <v>13937.920579571386</v>
      </c>
      <c r="CH240" s="1102">
        <v>16017.481832775618</v>
      </c>
      <c r="CI240" s="1102">
        <v>24168.931120969832</v>
      </c>
      <c r="CJ240" s="1102">
        <v>28053.453216690727</v>
      </c>
      <c r="CK240" s="1102">
        <v>29639.081895062242</v>
      </c>
      <c r="CL240" s="1102">
        <v>24932.445630570946</v>
      </c>
      <c r="CM240" s="1102">
        <v>28728.738020438068</v>
      </c>
      <c r="CN240" s="1102">
        <v>27784.291521407893</v>
      </c>
      <c r="CO240" s="1102">
        <v>26348.743689318086</v>
      </c>
      <c r="CP240" s="1102">
        <v>28506.594962933534</v>
      </c>
      <c r="CQ240" s="1106">
        <f t="shared" si="129"/>
        <v>31423.142037230664</v>
      </c>
      <c r="CR240" s="23" t="s">
        <v>541</v>
      </c>
      <c r="CS240"/>
      <c r="DQ240"/>
      <c r="DR240"/>
    </row>
    <row r="241" spans="1:122" s="23" customFormat="1" ht="13">
      <c r="A241" s="797">
        <v>2007</v>
      </c>
      <c r="B241" s="848">
        <f>B294</f>
        <v>137.13410451876229</v>
      </c>
      <c r="C241" s="265">
        <f t="shared" si="149"/>
        <v>51.96139887888949</v>
      </c>
      <c r="D241" s="265">
        <f t="shared" si="150"/>
        <v>8.1694467199155394</v>
      </c>
      <c r="E241" s="265">
        <f t="shared" si="151"/>
        <v>3.1971719486844119</v>
      </c>
      <c r="F241" s="265">
        <f t="shared" si="152"/>
        <v>4.8546223487286904</v>
      </c>
      <c r="G241" s="265">
        <f t="shared" si="153"/>
        <v>13.68205589491394</v>
      </c>
      <c r="H241" s="850">
        <f t="shared" si="154"/>
        <v>8.1398684658378309E-2</v>
      </c>
      <c r="I241" s="304"/>
      <c r="J241" s="305"/>
      <c r="K241" s="797">
        <v>2007</v>
      </c>
      <c r="L241" s="293">
        <f t="shared" si="155"/>
        <v>38.825093547794083</v>
      </c>
      <c r="M241" s="265">
        <f t="shared" si="155"/>
        <v>12.907147984469724</v>
      </c>
      <c r="N241" s="265">
        <f t="shared" si="155"/>
        <v>8.1694467199155394</v>
      </c>
      <c r="O241" s="265">
        <f t="shared" si="155"/>
        <v>3.1971719486844119</v>
      </c>
      <c r="P241" s="265">
        <f t="shared" si="155"/>
        <v>4.8546223487286904</v>
      </c>
      <c r="Q241" s="265">
        <f t="shared" si="155"/>
        <v>13.68205589491394</v>
      </c>
      <c r="R241" s="300">
        <f t="shared" si="155"/>
        <v>8.1398684658378309E-2</v>
      </c>
      <c r="S241" s="79">
        <f t="shared" si="137"/>
        <v>8292.5637436536799</v>
      </c>
      <c r="T241" s="256">
        <f t="shared" si="138"/>
        <v>9140.975940266886</v>
      </c>
      <c r="U241" s="305"/>
      <c r="V241" s="797">
        <v>2007</v>
      </c>
      <c r="W241" s="78">
        <f t="shared" si="139"/>
        <v>2612.9379381998106</v>
      </c>
      <c r="X241" s="79">
        <f t="shared" si="139"/>
        <v>1307.4501654067192</v>
      </c>
      <c r="Y241" s="79">
        <f t="shared" si="139"/>
        <v>983.37181225186157</v>
      </c>
      <c r="Z241" s="79">
        <f t="shared" si="139"/>
        <v>414.98661598320047</v>
      </c>
      <c r="AA241" s="79">
        <f t="shared" si="139"/>
        <v>740.66194458763823</v>
      </c>
      <c r="AB241" s="79">
        <f t="shared" si="139"/>
        <v>2218.0267610261562</v>
      </c>
      <c r="AC241" s="301">
        <f t="shared" si="139"/>
        <v>15.128506198294634</v>
      </c>
      <c r="AD241" s="256">
        <f t="shared" si="140"/>
        <v>8292.5637436536799</v>
      </c>
      <c r="AE241" s="80">
        <f t="shared" si="141"/>
        <v>9140.975940266886</v>
      </c>
      <c r="AF241" s="307"/>
      <c r="AG241" s="306"/>
      <c r="AI241" s="1037">
        <v>2013</v>
      </c>
      <c r="AJ241" s="1100">
        <v>0</v>
      </c>
      <c r="AK241" s="1100">
        <v>8</v>
      </c>
      <c r="AL241" s="1100">
        <v>2</v>
      </c>
      <c r="AM241" s="1100">
        <v>1</v>
      </c>
      <c r="AN241" s="1100">
        <v>1</v>
      </c>
      <c r="AO241" s="1100">
        <v>0</v>
      </c>
      <c r="AP241" s="1100">
        <v>0</v>
      </c>
      <c r="AQ241" s="28"/>
      <c r="AR241" s="1108">
        <f t="shared" si="134"/>
        <v>12</v>
      </c>
      <c r="BF241" s="1135">
        <v>233</v>
      </c>
      <c r="BG241" s="1102">
        <v>39997.90396957851</v>
      </c>
      <c r="BH241" s="1102">
        <v>43694.095598200045</v>
      </c>
      <c r="BI241" s="1102">
        <v>37917.006072927587</v>
      </c>
      <c r="BJ241" s="1102">
        <v>37028.258232481116</v>
      </c>
      <c r="BK241" s="1102">
        <v>39849.489080730782</v>
      </c>
      <c r="BL241" s="1102">
        <v>48865.009821896121</v>
      </c>
      <c r="BM241" s="1102">
        <v>41966.405258793078</v>
      </c>
      <c r="BN241" s="1102">
        <v>49995.746233550431</v>
      </c>
      <c r="BO241" s="1102">
        <v>79711.732568919368</v>
      </c>
      <c r="BP241" s="1102">
        <v>86959.934214535606</v>
      </c>
      <c r="BQ241" s="1102">
        <v>70149.671997669415</v>
      </c>
      <c r="BR241" s="1102">
        <v>54940.468540855203</v>
      </c>
      <c r="BS241" s="1102">
        <v>66305.942090273005</v>
      </c>
      <c r="BT241" s="1102">
        <v>23162.779709141523</v>
      </c>
      <c r="BU241" s="1102">
        <v>10614.610618480081</v>
      </c>
      <c r="BV241" s="1102">
        <v>8972.8288567156815</v>
      </c>
      <c r="BW241" s="1102">
        <v>18218.679609797819</v>
      </c>
      <c r="BX241" s="1102">
        <v>19571.206210370063</v>
      </c>
      <c r="BY241" s="1102">
        <v>15240.700482195862</v>
      </c>
      <c r="BZ241" s="1102">
        <v>13424.447266450843</v>
      </c>
      <c r="CA241" s="1102">
        <v>9589.753804702772</v>
      </c>
      <c r="CB241" s="1102">
        <v>6785.9374743407734</v>
      </c>
      <c r="CC241" s="1102">
        <v>6656.5808496638301</v>
      </c>
      <c r="CD241" s="1102">
        <v>8263.2340753610097</v>
      </c>
      <c r="CE241" s="1102">
        <v>18556.797513849713</v>
      </c>
      <c r="CF241" s="1102">
        <v>11134.916114976691</v>
      </c>
      <c r="CG241" s="1102">
        <v>7594.9392215064281</v>
      </c>
      <c r="CH241" s="1102">
        <v>8194.5586240064385</v>
      </c>
      <c r="CI241" s="1102">
        <v>14593.632686545065</v>
      </c>
      <c r="CJ241" s="1102">
        <v>17656.968873842139</v>
      </c>
      <c r="CK241" s="1102">
        <v>17805.277362455039</v>
      </c>
      <c r="CL241" s="1102">
        <v>11221.358738818048</v>
      </c>
      <c r="CM241" s="1102">
        <v>15826.822595455569</v>
      </c>
      <c r="CN241" s="1102">
        <v>11590.931716378798</v>
      </c>
      <c r="CO241" s="1102">
        <v>18962.02972570786</v>
      </c>
      <c r="CP241" s="1102">
        <v>12005.705375945154</v>
      </c>
      <c r="CQ241" s="1106">
        <f t="shared" si="129"/>
        <v>13234.024820432143</v>
      </c>
      <c r="CR241" s="23" t="s">
        <v>541</v>
      </c>
      <c r="CS241"/>
      <c r="DQ241"/>
      <c r="DR241"/>
    </row>
    <row r="242" spans="1:122" s="23" customFormat="1" ht="13">
      <c r="A242" s="797">
        <v>2008</v>
      </c>
      <c r="B242" s="848">
        <f>B295</f>
        <v>202.50803838348068</v>
      </c>
      <c r="C242" s="265">
        <f t="shared" si="149"/>
        <v>106.80014798500797</v>
      </c>
      <c r="D242" s="265">
        <f t="shared" si="150"/>
        <v>40.467578136364764</v>
      </c>
      <c r="E242" s="265">
        <f t="shared" si="151"/>
        <v>2.9174652981935116</v>
      </c>
      <c r="F242" s="265">
        <f t="shared" si="152"/>
        <v>1.141771105490597</v>
      </c>
      <c r="G242" s="265">
        <f t="shared" si="153"/>
        <v>1.7336782677979277</v>
      </c>
      <c r="H242" s="850">
        <f t="shared" si="154"/>
        <v>4.9018798735729341</v>
      </c>
      <c r="I242" s="304"/>
      <c r="J242" s="305"/>
      <c r="K242" s="790">
        <v>2008</v>
      </c>
      <c r="L242" s="293">
        <f t="shared" si="155"/>
        <v>57.333611956048486</v>
      </c>
      <c r="M242" s="265">
        <f t="shared" si="155"/>
        <v>26.529026249249135</v>
      </c>
      <c r="N242" s="265">
        <f t="shared" si="155"/>
        <v>40.467578136364764</v>
      </c>
      <c r="O242" s="265">
        <f t="shared" si="155"/>
        <v>2.9174652981935116</v>
      </c>
      <c r="P242" s="265">
        <f t="shared" si="155"/>
        <v>1.141771105490597</v>
      </c>
      <c r="Q242" s="265">
        <f t="shared" si="155"/>
        <v>1.7336782677979277</v>
      </c>
      <c r="R242" s="300">
        <f t="shared" si="155"/>
        <v>4.9018798735729341</v>
      </c>
      <c r="S242" s="79">
        <f t="shared" si="137"/>
        <v>13688.392871260879</v>
      </c>
      <c r="T242" s="256">
        <f t="shared" si="138"/>
        <v>15088.852345919579</v>
      </c>
      <c r="U242" s="305"/>
      <c r="V242" s="790">
        <v>2008</v>
      </c>
      <c r="W242" s="78">
        <f t="shared" si="139"/>
        <v>3787.1556718133625</v>
      </c>
      <c r="X242" s="79">
        <f t="shared" si="139"/>
        <v>2715.3571480708752</v>
      </c>
      <c r="Y242" s="79">
        <f t="shared" si="139"/>
        <v>5207.1416397533267</v>
      </c>
      <c r="Z242" s="79">
        <f t="shared" si="139"/>
        <v>429.1989428494993</v>
      </c>
      <c r="AA242" s="79">
        <f t="shared" si="139"/>
        <v>183.64526424794536</v>
      </c>
      <c r="AB242" s="79">
        <f t="shared" si="139"/>
        <v>312.21936988717499</v>
      </c>
      <c r="AC242" s="301">
        <f t="shared" si="139"/>
        <v>1053.674834638696</v>
      </c>
      <c r="AD242" s="256">
        <f t="shared" si="140"/>
        <v>13688.392871260879</v>
      </c>
      <c r="AE242" s="80">
        <f t="shared" si="141"/>
        <v>15088.852345919579</v>
      </c>
      <c r="AF242" s="307"/>
      <c r="AG242" s="306"/>
      <c r="AI242" s="1037">
        <v>2014</v>
      </c>
      <c r="AJ242" s="1100">
        <v>0</v>
      </c>
      <c r="AK242" s="1100">
        <v>1</v>
      </c>
      <c r="AL242" s="1100">
        <v>15</v>
      </c>
      <c r="AM242" s="1100">
        <v>4</v>
      </c>
      <c r="AN242" s="1100">
        <v>2</v>
      </c>
      <c r="AO242" s="1100">
        <v>1</v>
      </c>
      <c r="AP242" s="1100">
        <v>1</v>
      </c>
      <c r="AQ242" s="28"/>
      <c r="AR242" s="1108">
        <f t="shared" si="134"/>
        <v>24</v>
      </c>
      <c r="BF242" s="1135">
        <v>234</v>
      </c>
      <c r="BG242" s="1102">
        <v>50744.677432558958</v>
      </c>
      <c r="BH242" s="1102">
        <v>57532.452140262656</v>
      </c>
      <c r="BI242" s="1102">
        <v>54887.056880774675</v>
      </c>
      <c r="BJ242" s="1102">
        <v>59710.590521831844</v>
      </c>
      <c r="BK242" s="1102">
        <v>79585.47628340777</v>
      </c>
      <c r="BL242" s="1102">
        <v>106079.19805116576</v>
      </c>
      <c r="BM242" s="1102">
        <v>83493.967514491174</v>
      </c>
      <c r="BN242" s="1102">
        <v>92360.608279926528</v>
      </c>
      <c r="BO242" s="1102">
        <v>126585.84601173703</v>
      </c>
      <c r="BP242" s="1102">
        <v>117012.77328388979</v>
      </c>
      <c r="BQ242" s="1102">
        <v>91728.087931005604</v>
      </c>
      <c r="BR242" s="1102">
        <v>75130.572095282914</v>
      </c>
      <c r="BS242" s="1102">
        <v>99737.098333918882</v>
      </c>
      <c r="BT242" s="1102">
        <v>32832.484004544654</v>
      </c>
      <c r="BU242" s="1102">
        <v>14375.258060207003</v>
      </c>
      <c r="BV242" s="1102">
        <v>17412.874789363843</v>
      </c>
      <c r="BW242" s="1102">
        <v>26375.168367922623</v>
      </c>
      <c r="BX242" s="1102">
        <v>25338.561990751426</v>
      </c>
      <c r="BY242" s="1102">
        <v>22261.263786936823</v>
      </c>
      <c r="BZ242" s="1102">
        <v>18940.788625138634</v>
      </c>
      <c r="CA242" s="1102">
        <v>14998.044029200071</v>
      </c>
      <c r="CB242" s="1102">
        <v>8902.7146371678955</v>
      </c>
      <c r="CC242" s="1102">
        <v>10681.796725983831</v>
      </c>
      <c r="CD242" s="1102">
        <v>14509.641731929092</v>
      </c>
      <c r="CE242" s="1102">
        <v>25352.178138871637</v>
      </c>
      <c r="CF242" s="1102">
        <v>18212.332336710275</v>
      </c>
      <c r="CG242" s="1102">
        <v>14832.71202971911</v>
      </c>
      <c r="CH242" s="1102">
        <v>17073.479072409584</v>
      </c>
      <c r="CI242" s="1102">
        <v>23236.227706285536</v>
      </c>
      <c r="CJ242" s="1102">
        <v>26198.717950756843</v>
      </c>
      <c r="CK242" s="1102">
        <v>28299.481019810537</v>
      </c>
      <c r="CL242" s="1102">
        <v>22802.814523690686</v>
      </c>
      <c r="CM242" s="1102">
        <v>25442.097935024027</v>
      </c>
      <c r="CN242" s="1102">
        <v>20357.626160647058</v>
      </c>
      <c r="CO242" s="1102">
        <v>23224.451867187563</v>
      </c>
      <c r="CP242" s="1102">
        <v>22096.914532632254</v>
      </c>
      <c r="CQ242" s="1106">
        <f t="shared" si="129"/>
        <v>24357.678805423897</v>
      </c>
      <c r="CR242" s="23" t="s">
        <v>541</v>
      </c>
      <c r="CS242"/>
      <c r="DQ242"/>
      <c r="DR242"/>
    </row>
    <row r="243" spans="1:122" s="23" customFormat="1" ht="13">
      <c r="A243" s="797">
        <v>2009</v>
      </c>
      <c r="B243" s="848">
        <f t="shared" ref="B243:B248" si="156">B296</f>
        <v>91.79235174061408</v>
      </c>
      <c r="C243" s="265">
        <f t="shared" si="149"/>
        <v>157.71341887130887</v>
      </c>
      <c r="D243" s="265">
        <f t="shared" si="150"/>
        <v>83.176038882866138</v>
      </c>
      <c r="E243" s="265">
        <f t="shared" si="151"/>
        <v>16.676149210534291</v>
      </c>
      <c r="F243" s="265">
        <f t="shared" si="152"/>
        <v>1.2022485374658838</v>
      </c>
      <c r="G243" s="265">
        <f t="shared" si="153"/>
        <v>0.47050864411201193</v>
      </c>
      <c r="H243" s="850">
        <f t="shared" si="154"/>
        <v>1.8093519560263389</v>
      </c>
      <c r="I243" s="304"/>
      <c r="J243" s="305"/>
      <c r="K243" s="797">
        <v>2009</v>
      </c>
      <c r="L243" s="293">
        <f t="shared" si="155"/>
        <v>25.988040362445108</v>
      </c>
      <c r="M243" s="265">
        <f t="shared" si="155"/>
        <v>39.175820521176639</v>
      </c>
      <c r="N243" s="265">
        <f t="shared" si="155"/>
        <v>83.176038882866138</v>
      </c>
      <c r="O243" s="265">
        <f t="shared" si="155"/>
        <v>16.676149210534291</v>
      </c>
      <c r="P243" s="265">
        <f t="shared" si="155"/>
        <v>1.2022485374658838</v>
      </c>
      <c r="Q243" s="265">
        <f t="shared" si="155"/>
        <v>0.47050864411201193</v>
      </c>
      <c r="R243" s="300">
        <f t="shared" si="155"/>
        <v>1.8093519560263389</v>
      </c>
      <c r="S243" s="79">
        <f t="shared" si="137"/>
        <v>17619.584212521466</v>
      </c>
      <c r="T243" s="256">
        <f t="shared" si="138"/>
        <v>19422.243873304535</v>
      </c>
      <c r="U243" s="305"/>
      <c r="V243" s="797">
        <v>2009</v>
      </c>
      <c r="W243" s="78">
        <f t="shared" si="139"/>
        <v>1657.9864349724623</v>
      </c>
      <c r="X243" s="79">
        <f t="shared" si="139"/>
        <v>3483.3711169401913</v>
      </c>
      <c r="Y243" s="79">
        <f t="shared" si="139"/>
        <v>9569.9390478361238</v>
      </c>
      <c r="Z243" s="79">
        <f t="shared" si="139"/>
        <v>2247.1600942183723</v>
      </c>
      <c r="AA243" s="79">
        <f t="shared" si="139"/>
        <v>188.87837107018964</v>
      </c>
      <c r="AB243" s="79">
        <f t="shared" si="139"/>
        <v>83.919051604773543</v>
      </c>
      <c r="AC243" s="301">
        <f t="shared" si="139"/>
        <v>388.33009587935101</v>
      </c>
      <c r="AD243" s="256">
        <f t="shared" si="140"/>
        <v>17619.584212521466</v>
      </c>
      <c r="AE243" s="80">
        <f t="shared" si="141"/>
        <v>19422.243873304535</v>
      </c>
      <c r="AF243" s="307"/>
      <c r="AG243" s="306"/>
      <c r="AI243" s="1037"/>
      <c r="AJ243" s="28"/>
      <c r="AK243" s="28"/>
      <c r="AL243" s="28"/>
      <c r="AM243" s="28"/>
      <c r="AN243" s="28"/>
      <c r="AO243" s="28"/>
      <c r="AP243" s="28"/>
      <c r="AQ243" s="28"/>
      <c r="AR243" s="28"/>
      <c r="BF243" s="1135">
        <v>235</v>
      </c>
      <c r="BG243" s="1102">
        <v>71471.640730396903</v>
      </c>
      <c r="BH243" s="1102">
        <v>77835.943484955351</v>
      </c>
      <c r="BI243" s="1102">
        <v>62614.643841390694</v>
      </c>
      <c r="BJ243" s="1102">
        <v>61959.98645314329</v>
      </c>
      <c r="BK243" s="1102">
        <v>81221.577376605026</v>
      </c>
      <c r="BL243" s="1102">
        <v>106979.94273280216</v>
      </c>
      <c r="BM243" s="1102">
        <v>95232.027289000907</v>
      </c>
      <c r="BN243" s="1102">
        <v>93981.948859821205</v>
      </c>
      <c r="BO243" s="1102">
        <v>115553.96032735785</v>
      </c>
      <c r="BP243" s="1102">
        <v>105880.97651158471</v>
      </c>
      <c r="BQ243" s="1102">
        <v>81649.802781191844</v>
      </c>
      <c r="BR243" s="1102">
        <v>62249.651093161461</v>
      </c>
      <c r="BS243" s="1102">
        <v>81941.483031400276</v>
      </c>
      <c r="BT243" s="1102">
        <v>29712.6842444576</v>
      </c>
      <c r="BU243" s="1102">
        <v>12835.984466985466</v>
      </c>
      <c r="BV243" s="1102">
        <v>10927.996727221996</v>
      </c>
      <c r="BW243" s="1102">
        <v>17313.097323254351</v>
      </c>
      <c r="BX243" s="1102">
        <v>27230.988863419188</v>
      </c>
      <c r="BY243" s="1102">
        <v>21343.954568333967</v>
      </c>
      <c r="BZ243" s="1102">
        <v>18613.348628620737</v>
      </c>
      <c r="CA243" s="1102">
        <v>12135.71739536566</v>
      </c>
      <c r="CB243" s="1102">
        <v>7271.1038703984868</v>
      </c>
      <c r="CC243" s="1102">
        <v>12485.205397512818</v>
      </c>
      <c r="CD243" s="1102">
        <v>14141.43026488402</v>
      </c>
      <c r="CE243" s="1102">
        <v>21123.501874866452</v>
      </c>
      <c r="CF243" s="1102">
        <v>15184.753193596196</v>
      </c>
      <c r="CG243" s="1102">
        <v>12424.222515080397</v>
      </c>
      <c r="CH243" s="1102">
        <v>14172.449502999489</v>
      </c>
      <c r="CI243" s="1102">
        <v>19752.609119961628</v>
      </c>
      <c r="CJ243" s="1102">
        <v>21120.401583954579</v>
      </c>
      <c r="CK243" s="1102">
        <v>22014.933166844217</v>
      </c>
      <c r="CL243" s="1102">
        <v>18964.594275626911</v>
      </c>
      <c r="CM243" s="1102">
        <v>21560.481358145385</v>
      </c>
      <c r="CN243" s="1102">
        <v>21117.616882193575</v>
      </c>
      <c r="CO243" s="1102">
        <v>20785.900274870823</v>
      </c>
      <c r="CP243" s="1102">
        <v>22272.52230708786</v>
      </c>
      <c r="CQ243" s="1106">
        <f t="shared" si="129"/>
        <v>24551.25324133024</v>
      </c>
      <c r="CR243" s="23" t="s">
        <v>541</v>
      </c>
      <c r="CS243"/>
      <c r="DQ243"/>
      <c r="DR243"/>
    </row>
    <row r="244" spans="1:122" s="23" customFormat="1" ht="13">
      <c r="A244" s="797">
        <v>2010</v>
      </c>
      <c r="B244" s="848">
        <f t="shared" si="156"/>
        <v>72.217058844459373</v>
      </c>
      <c r="C244" s="265">
        <f t="shared" si="149"/>
        <v>71.291345970518876</v>
      </c>
      <c r="D244" s="265">
        <f t="shared" si="150"/>
        <v>122.48952876509689</v>
      </c>
      <c r="E244" s="265">
        <f t="shared" si="151"/>
        <v>37.387696966266752</v>
      </c>
      <c r="F244" s="265">
        <f t="shared" si="152"/>
        <v>7.4959426010384229</v>
      </c>
      <c r="G244" s="265">
        <f t="shared" si="153"/>
        <v>0.54041169308642323</v>
      </c>
      <c r="H244" s="850">
        <f t="shared" si="154"/>
        <v>0.65234030235593499</v>
      </c>
      <c r="I244" s="304"/>
      <c r="J244" s="305"/>
      <c r="K244" s="790">
        <v>2010</v>
      </c>
      <c r="L244" s="293">
        <f t="shared" si="155"/>
        <v>20.4459282774481</v>
      </c>
      <c r="M244" s="265">
        <f t="shared" si="155"/>
        <v>17.708683220754395</v>
      </c>
      <c r="N244" s="265">
        <f t="shared" si="155"/>
        <v>122.48952876509689</v>
      </c>
      <c r="O244" s="265">
        <f t="shared" si="155"/>
        <v>37.387696966266752</v>
      </c>
      <c r="P244" s="265">
        <f t="shared" si="155"/>
        <v>7.4959426010384229</v>
      </c>
      <c r="Q244" s="265">
        <f t="shared" si="155"/>
        <v>0.54041169308642323</v>
      </c>
      <c r="R244" s="300">
        <f t="shared" si="155"/>
        <v>0.65234030235593499</v>
      </c>
      <c r="S244" s="79">
        <f t="shared" si="137"/>
        <v>24099.358239287227</v>
      </c>
      <c r="T244" s="256">
        <f t="shared" si="138"/>
        <v>26564.963580748703</v>
      </c>
      <c r="U244" s="305"/>
      <c r="V244" s="790">
        <v>2010</v>
      </c>
      <c r="W244" s="78">
        <f t="shared" si="139"/>
        <v>1394.0643922508521</v>
      </c>
      <c r="X244" s="79">
        <f t="shared" si="139"/>
        <v>1646.1560448238886</v>
      </c>
      <c r="Y244" s="79">
        <f t="shared" si="139"/>
        <v>14334.966253070759</v>
      </c>
      <c r="Z244" s="79">
        <f t="shared" si="139"/>
        <v>5238.4177650701586</v>
      </c>
      <c r="AA244" s="79">
        <f t="shared" si="139"/>
        <v>1239.3612719710934</v>
      </c>
      <c r="AB244" s="79">
        <f t="shared" si="139"/>
        <v>100.65014120489653</v>
      </c>
      <c r="AC244" s="301">
        <f t="shared" si="139"/>
        <v>145.74237089557641</v>
      </c>
      <c r="AD244" s="256">
        <f t="shared" si="140"/>
        <v>24099.358239287227</v>
      </c>
      <c r="AE244" s="80">
        <f t="shared" si="141"/>
        <v>26564.963580748703</v>
      </c>
      <c r="AF244" s="307"/>
      <c r="AG244" s="306"/>
      <c r="AI244" s="1037"/>
      <c r="AJ244" s="28"/>
      <c r="AK244" s="28"/>
      <c r="AL244" s="28"/>
      <c r="AM244" s="28"/>
      <c r="AN244" s="28"/>
      <c r="AO244" s="28"/>
      <c r="AP244" s="28"/>
      <c r="AQ244" s="28"/>
      <c r="AR244" s="28"/>
      <c r="BF244" s="1135">
        <v>236</v>
      </c>
      <c r="BG244" s="1102">
        <v>56533.530126106227</v>
      </c>
      <c r="BH244" s="1102">
        <v>52812.125825417301</v>
      </c>
      <c r="BI244" s="1102">
        <v>44121.307718655495</v>
      </c>
      <c r="BJ244" s="1102">
        <v>49144.992669014726</v>
      </c>
      <c r="BK244" s="1102">
        <v>70589.999210455266</v>
      </c>
      <c r="BL244" s="1102">
        <v>97984.495456230929</v>
      </c>
      <c r="BM244" s="1102">
        <v>85247.359980523965</v>
      </c>
      <c r="BN244" s="1102">
        <v>92726.31755660304</v>
      </c>
      <c r="BO244" s="1102">
        <v>120748.63032544027</v>
      </c>
      <c r="BP244" s="1102">
        <v>112366.04054168047</v>
      </c>
      <c r="BQ244" s="1102">
        <v>81024.858600782682</v>
      </c>
      <c r="BR244" s="1102">
        <v>55847.922148358608</v>
      </c>
      <c r="BS244" s="1102">
        <v>52988.254587981399</v>
      </c>
      <c r="BT244" s="1102">
        <v>34017.83890792352</v>
      </c>
      <c r="BU244" s="1102">
        <v>19985.344818140464</v>
      </c>
      <c r="BV244" s="1102">
        <v>13966.678870158021</v>
      </c>
      <c r="BW244" s="1102">
        <v>13345.483729636502</v>
      </c>
      <c r="BX244" s="1102">
        <v>18619.04003965676</v>
      </c>
      <c r="BY244" s="1102">
        <v>20370.351596027089</v>
      </c>
      <c r="BZ244" s="1102">
        <v>18417.576271935199</v>
      </c>
      <c r="CA244" s="1102">
        <v>13158.371323770363</v>
      </c>
      <c r="CB244" s="1102">
        <v>7415.3009689055771</v>
      </c>
      <c r="CC244" s="1102">
        <v>10113.424754043657</v>
      </c>
      <c r="CD244" s="1102">
        <v>12600.889410024627</v>
      </c>
      <c r="CE244" s="1102">
        <v>20508.776319448742</v>
      </c>
      <c r="CF244" s="1102">
        <v>17966.279772909278</v>
      </c>
      <c r="CG244" s="1102">
        <v>13393.400008141853</v>
      </c>
      <c r="CH244" s="1102">
        <v>15780.966787061501</v>
      </c>
      <c r="CI244" s="1102">
        <v>18667.541675123495</v>
      </c>
      <c r="CJ244" s="1102">
        <v>20208.814578307723</v>
      </c>
      <c r="CK244" s="1102">
        <v>21707.383743852293</v>
      </c>
      <c r="CL244" s="1102">
        <v>17123.866260882714</v>
      </c>
      <c r="CM244" s="1102">
        <v>20213.151462119557</v>
      </c>
      <c r="CN244" s="1102">
        <v>16172.370963168232</v>
      </c>
      <c r="CO244" s="1102">
        <v>20845.440300389593</v>
      </c>
      <c r="CP244" s="1102">
        <v>17694.024261376151</v>
      </c>
      <c r="CQ244" s="1106">
        <f t="shared" si="129"/>
        <v>19504.323062729327</v>
      </c>
      <c r="CR244" s="23" t="s">
        <v>541</v>
      </c>
      <c r="CS244"/>
      <c r="DQ244"/>
      <c r="DR244"/>
    </row>
    <row r="245" spans="1:122" s="23" customFormat="1" ht="13">
      <c r="A245" s="797">
        <v>2011</v>
      </c>
      <c r="B245" s="848">
        <f t="shared" si="156"/>
        <v>40.244746930135882</v>
      </c>
      <c r="C245" s="265">
        <f t="shared" si="149"/>
        <v>56.088020727501522</v>
      </c>
      <c r="D245" s="265">
        <f t="shared" si="150"/>
        <v>55.369057594800182</v>
      </c>
      <c r="E245" s="265">
        <f t="shared" si="151"/>
        <v>60.072533650315584</v>
      </c>
      <c r="F245" s="265">
        <f t="shared" si="152"/>
        <v>18.336046409493953</v>
      </c>
      <c r="G245" s="265">
        <f t="shared" si="153"/>
        <v>3.6762347662000865</v>
      </c>
      <c r="H245" s="850">
        <f t="shared" si="154"/>
        <v>0.43844835648908326</v>
      </c>
      <c r="I245" s="304"/>
      <c r="J245" s="305"/>
      <c r="K245" s="797">
        <v>2011</v>
      </c>
      <c r="L245" s="293">
        <f t="shared" si="155"/>
        <v>11.39400056501661</v>
      </c>
      <c r="M245" s="265">
        <f t="shared" si="155"/>
        <v>13.93219580891582</v>
      </c>
      <c r="N245" s="265">
        <f t="shared" si="155"/>
        <v>55.369057594800182</v>
      </c>
      <c r="O245" s="265">
        <f t="shared" si="155"/>
        <v>60.072533650315584</v>
      </c>
      <c r="P245" s="265">
        <f t="shared" si="155"/>
        <v>18.336046409493953</v>
      </c>
      <c r="Q245" s="265">
        <f t="shared" si="155"/>
        <v>3.6762347662000865</v>
      </c>
      <c r="R245" s="300">
        <f t="shared" si="155"/>
        <v>0.43844835648908326</v>
      </c>
      <c r="S245" s="79">
        <f t="shared" si="137"/>
        <v>19237.445976338975</v>
      </c>
      <c r="T245" s="256">
        <f t="shared" si="138"/>
        <v>21205.629074178214</v>
      </c>
      <c r="U245" s="305"/>
      <c r="V245" s="790">
        <v>2011</v>
      </c>
      <c r="W245" s="78">
        <f t="shared" si="139"/>
        <v>725.94961334417758</v>
      </c>
      <c r="X245" s="79">
        <f t="shared" si="139"/>
        <v>1151.9584721043304</v>
      </c>
      <c r="Y245" s="79">
        <f t="shared" si="139"/>
        <v>6021.2243596167655</v>
      </c>
      <c r="Z245" s="79">
        <f t="shared" si="139"/>
        <v>7905.2573698305878</v>
      </c>
      <c r="AA245" s="79">
        <f t="shared" si="139"/>
        <v>2761.7467562167167</v>
      </c>
      <c r="AB245" s="79">
        <f t="shared" si="139"/>
        <v>583.17944686237934</v>
      </c>
      <c r="AC245" s="301">
        <f t="shared" si="139"/>
        <v>88.129958364022713</v>
      </c>
      <c r="AD245" s="256">
        <f t="shared" si="140"/>
        <v>19237.445976338975</v>
      </c>
      <c r="AE245" s="80">
        <f t="shared" si="141"/>
        <v>21205.629074178214</v>
      </c>
      <c r="AF245" s="307"/>
      <c r="AG245" s="306"/>
      <c r="AI245" s="1037"/>
      <c r="AJ245" s="28"/>
      <c r="AK245" s="28"/>
      <c r="AL245" s="28"/>
      <c r="AM245" s="28"/>
      <c r="AN245" s="28"/>
      <c r="AO245" s="28"/>
      <c r="AP245" s="28"/>
      <c r="AQ245" s="28"/>
      <c r="AR245" s="28"/>
      <c r="BF245" s="1135">
        <v>237</v>
      </c>
      <c r="BG245" s="1102">
        <v>50193.139015646739</v>
      </c>
      <c r="BH245" s="1102">
        <v>47605.097014387844</v>
      </c>
      <c r="BI245" s="1102">
        <v>40838.205031461817</v>
      </c>
      <c r="BJ245" s="1102">
        <v>38108.924468112164</v>
      </c>
      <c r="BK245" s="1102">
        <v>46954.767994868445</v>
      </c>
      <c r="BL245" s="1102">
        <v>71665.187265728237</v>
      </c>
      <c r="BM245" s="1102">
        <v>61041.263509652723</v>
      </c>
      <c r="BN245" s="1102">
        <v>56997.89419161142</v>
      </c>
      <c r="BO245" s="1102">
        <v>80763.393390801211</v>
      </c>
      <c r="BP245" s="1102">
        <v>74040.996314488963</v>
      </c>
      <c r="BQ245" s="1102">
        <v>52959.775442030834</v>
      </c>
      <c r="BR245" s="1102">
        <v>32984.156166595836</v>
      </c>
      <c r="BS245" s="1102">
        <v>43112.215106164163</v>
      </c>
      <c r="BT245" s="1102">
        <v>22007.150209695727</v>
      </c>
      <c r="BU245" s="1102">
        <v>12086.163508428273</v>
      </c>
      <c r="BV245" s="1102">
        <v>9109.156295559269</v>
      </c>
      <c r="BW245" s="1102">
        <v>15288.740322269568</v>
      </c>
      <c r="BX245" s="1102">
        <v>20551.41474953121</v>
      </c>
      <c r="BY245" s="1102">
        <v>18778.477595357515</v>
      </c>
      <c r="BZ245" s="1102">
        <v>16430.307978527213</v>
      </c>
      <c r="CA245" s="1102">
        <v>9997.841924862867</v>
      </c>
      <c r="CB245" s="1102">
        <v>5423.0089014469704</v>
      </c>
      <c r="CC245" s="1102">
        <v>7318.8317228322067</v>
      </c>
      <c r="CD245" s="1102">
        <v>11509.942140968977</v>
      </c>
      <c r="CE245" s="1102">
        <v>19420.621282641572</v>
      </c>
      <c r="CF245" s="1102">
        <v>14012.647285653044</v>
      </c>
      <c r="CG245" s="1102">
        <v>10626.466363948399</v>
      </c>
      <c r="CH245" s="1102">
        <v>11614.543369348105</v>
      </c>
      <c r="CI245" s="1102">
        <v>15295.915788655442</v>
      </c>
      <c r="CJ245" s="1102">
        <v>16139.320158014094</v>
      </c>
      <c r="CK245" s="1102">
        <v>14546.90445382122</v>
      </c>
      <c r="CL245" s="1102">
        <v>12710.279441752928</v>
      </c>
      <c r="CM245" s="1102">
        <v>17545.242944363497</v>
      </c>
      <c r="CN245" s="1102">
        <v>17178.074788510945</v>
      </c>
      <c r="CO245" s="1102">
        <v>19591.600254114859</v>
      </c>
      <c r="CP245" s="1102">
        <v>18660.237131490307</v>
      </c>
      <c r="CQ245" s="1106">
        <f t="shared" si="129"/>
        <v>20569.39043732372</v>
      </c>
      <c r="CR245" s="23" t="s">
        <v>541</v>
      </c>
      <c r="CS245"/>
      <c r="DQ245"/>
      <c r="DR245"/>
    </row>
    <row r="246" spans="1:122" s="23" customFormat="1" ht="13">
      <c r="A246" s="797">
        <v>2012</v>
      </c>
      <c r="B246" s="848">
        <f t="shared" si="156"/>
        <v>194.65841564783949</v>
      </c>
      <c r="C246" s="265">
        <f t="shared" si="149"/>
        <v>31.342640423700345</v>
      </c>
      <c r="D246" s="265">
        <f t="shared" si="150"/>
        <v>43.681394463503381</v>
      </c>
      <c r="E246" s="265">
        <f t="shared" si="151"/>
        <v>22.218068745675787</v>
      </c>
      <c r="F246" s="265">
        <f t="shared" si="152"/>
        <v>24.105443371226485</v>
      </c>
      <c r="G246" s="265">
        <f t="shared" si="153"/>
        <v>7.3577474016515909</v>
      </c>
      <c r="H246" s="850">
        <f t="shared" si="154"/>
        <v>1.5705366531684055</v>
      </c>
      <c r="I246" s="304"/>
      <c r="J246" s="305"/>
      <c r="K246" s="790">
        <v>2012</v>
      </c>
      <c r="L246" s="293">
        <f t="shared" ref="L246:R246" si="157">IF(B350*(B246-(L125*$T125+W82+B82))&gt;0,B350*(B246-(L125*$T125+W82+B82)),0)</f>
        <v>55.111244747718743</v>
      </c>
      <c r="M246" s="265">
        <f t="shared" si="157"/>
        <v>7.7854735804096782</v>
      </c>
      <c r="N246" s="265">
        <f t="shared" si="157"/>
        <v>43.681394463503381</v>
      </c>
      <c r="O246" s="265">
        <f t="shared" si="157"/>
        <v>22.218068745675787</v>
      </c>
      <c r="P246" s="265">
        <f t="shared" si="157"/>
        <v>24.105443371226485</v>
      </c>
      <c r="Q246" s="265">
        <f t="shared" si="157"/>
        <v>7.3577474016515909</v>
      </c>
      <c r="R246" s="300">
        <f t="shared" si="157"/>
        <v>1.5705366531684055</v>
      </c>
      <c r="S246" s="79">
        <f>SUMPRODUCT(L246:R246,B44:H44)</f>
        <v>17501.643667866931</v>
      </c>
      <c r="T246" s="256">
        <f t="shared" si="138"/>
        <v>19292.236831526396</v>
      </c>
      <c r="U246" s="305"/>
      <c r="V246" s="797">
        <v>2012</v>
      </c>
      <c r="W246" s="78">
        <f t="shared" si="139"/>
        <v>3484.9394626732819</v>
      </c>
      <c r="X246" s="79">
        <f t="shared" si="139"/>
        <v>667.62063548701212</v>
      </c>
      <c r="Y246" s="79">
        <f t="shared" si="139"/>
        <v>4678.1634883132765</v>
      </c>
      <c r="Z246" s="79">
        <f t="shared" si="139"/>
        <v>2941.266350051701</v>
      </c>
      <c r="AA246" s="79">
        <f t="shared" si="139"/>
        <v>3641.3170580742208</v>
      </c>
      <c r="AB246" s="79">
        <f t="shared" si="139"/>
        <v>1222.2740533459769</v>
      </c>
      <c r="AC246" s="301">
        <f t="shared" si="139"/>
        <v>328.65282620454536</v>
      </c>
      <c r="AD246" s="256">
        <f>SUM(W246:AC246)</f>
        <v>16964.233874150017</v>
      </c>
      <c r="AE246" s="80">
        <f>AD246*2204.62/2000</f>
        <v>18699.844641814303</v>
      </c>
      <c r="AF246" s="307"/>
      <c r="AG246" s="306"/>
      <c r="AI246" s="1037"/>
      <c r="AJ246" s="28"/>
      <c r="AK246" s="28"/>
      <c r="AL246" s="28"/>
      <c r="AM246" s="28"/>
      <c r="AN246" s="28"/>
      <c r="AO246" s="28"/>
      <c r="AP246" s="28"/>
      <c r="AQ246" s="28"/>
      <c r="AR246" s="28"/>
      <c r="BF246" s="1135">
        <v>238</v>
      </c>
      <c r="BG246" s="1102">
        <v>60592.26088010276</v>
      </c>
      <c r="BH246" s="1102">
        <v>72346.05302837232</v>
      </c>
      <c r="BI246" s="1102">
        <v>72083.154976890772</v>
      </c>
      <c r="BJ246" s="1102">
        <v>84651.619289867493</v>
      </c>
      <c r="BK246" s="1102">
        <v>95960.215270678629</v>
      </c>
      <c r="BL246" s="1102">
        <v>121190.78342771679</v>
      </c>
      <c r="BM246" s="1102">
        <v>108930.89148472821</v>
      </c>
      <c r="BN246" s="1102">
        <v>113195.65271053874</v>
      </c>
      <c r="BO246" s="1102">
        <v>135262.83242922588</v>
      </c>
      <c r="BP246" s="1102">
        <v>134972.25340631366</v>
      </c>
      <c r="BQ246" s="1102">
        <v>108817.08511368213</v>
      </c>
      <c r="BR246" s="1102">
        <v>85058.85042099205</v>
      </c>
      <c r="BS246" s="1102">
        <v>77827.680316954516</v>
      </c>
      <c r="BT246" s="1102">
        <v>40282.767008915755</v>
      </c>
      <c r="BU246" s="1102">
        <v>19848.0420917343</v>
      </c>
      <c r="BV246" s="1102">
        <v>19138.558201881588</v>
      </c>
      <c r="BW246" s="1102">
        <v>18289.573986848056</v>
      </c>
      <c r="BX246" s="1102">
        <v>29845.300805772902</v>
      </c>
      <c r="BY246" s="1102">
        <v>24539.101290173305</v>
      </c>
      <c r="BZ246" s="1102">
        <v>20578.211059493668</v>
      </c>
      <c r="CA246" s="1102">
        <v>14850.994117888529</v>
      </c>
      <c r="CB246" s="1102">
        <v>10344.75016058891</v>
      </c>
      <c r="CC246" s="1102">
        <v>14538.648625055372</v>
      </c>
      <c r="CD246" s="1102">
        <v>21044.613759532422</v>
      </c>
      <c r="CE246" s="1102">
        <v>26132.425753686603</v>
      </c>
      <c r="CF246" s="1102">
        <v>19428.32409402277</v>
      </c>
      <c r="CG246" s="1102">
        <v>14670.296241802927</v>
      </c>
      <c r="CH246" s="1102">
        <v>18048.592863243925</v>
      </c>
      <c r="CI246" s="1102">
        <v>26321.328438395278</v>
      </c>
      <c r="CJ246" s="1102">
        <v>28666.126019202766</v>
      </c>
      <c r="CK246" s="1102">
        <v>29712.486905669801</v>
      </c>
      <c r="CL246" s="1102">
        <v>23755.548379423126</v>
      </c>
      <c r="CM246" s="1102">
        <v>24950.032873262728</v>
      </c>
      <c r="CN246" s="1102">
        <v>21106.238749418688</v>
      </c>
      <c r="CO246" s="1102">
        <v>22217.664273491355</v>
      </c>
      <c r="CP246" s="1102">
        <v>22856.904386255919</v>
      </c>
      <c r="CQ246" s="1106">
        <f t="shared" si="129"/>
        <v>25195.424216558506</v>
      </c>
      <c r="CR246" s="23" t="s">
        <v>541</v>
      </c>
      <c r="CS246"/>
      <c r="DQ246"/>
      <c r="DR246"/>
    </row>
    <row r="247" spans="1:122" s="23" customFormat="1" ht="13">
      <c r="A247" s="797">
        <v>2013</v>
      </c>
      <c r="B247" s="848">
        <f t="shared" si="156"/>
        <v>62.835558072706469</v>
      </c>
      <c r="C247" s="265">
        <f t="shared" si="149"/>
        <v>151.60012653797642</v>
      </c>
      <c r="D247" s="265">
        <f t="shared" si="150"/>
        <v>24.409672905503299</v>
      </c>
      <c r="E247" s="265">
        <f t="shared" si="151"/>
        <v>17.305016102090296</v>
      </c>
      <c r="F247" s="265">
        <f t="shared" si="152"/>
        <v>8.8020092335310451</v>
      </c>
      <c r="G247" s="265">
        <f t="shared" si="153"/>
        <v>9.5497199851445345</v>
      </c>
      <c r="H247" s="850">
        <f t="shared" si="154"/>
        <v>3.2521321374102965</v>
      </c>
      <c r="I247" s="304"/>
      <c r="J247" s="305"/>
      <c r="K247" s="790">
        <v>2013</v>
      </c>
      <c r="L247" s="293">
        <f t="shared" ref="L247:R248" si="158">IF(B351*(B247-(L127*$T127+W83+B83))&gt;0,B351*(B247-(L127*$T127+W83+B83)),0)</f>
        <v>17.789859268500912</v>
      </c>
      <c r="M247" s="265">
        <f t="shared" si="158"/>
        <v>37.657286176045616</v>
      </c>
      <c r="N247" s="265">
        <f t="shared" si="158"/>
        <v>24.409672905503299</v>
      </c>
      <c r="O247" s="265">
        <f t="shared" si="158"/>
        <v>17.305016102090296</v>
      </c>
      <c r="P247" s="265">
        <f t="shared" si="158"/>
        <v>8.8020092335310451</v>
      </c>
      <c r="Q247" s="265">
        <f t="shared" si="158"/>
        <v>9.5497199851445345</v>
      </c>
      <c r="R247" s="300">
        <f t="shared" si="158"/>
        <v>3.2521321374102965</v>
      </c>
      <c r="S247" s="79">
        <f>SUMPRODUCT(L247:R247,B45:H45)</f>
        <v>13424.345155114781</v>
      </c>
      <c r="T247" s="256">
        <f t="shared" si="138"/>
        <v>14797.789907934573</v>
      </c>
      <c r="U247" s="305"/>
      <c r="V247" s="790">
        <v>2013</v>
      </c>
      <c r="W247" s="78">
        <f t="shared" si="139"/>
        <v>1201.7278010991195</v>
      </c>
      <c r="X247" s="79">
        <f t="shared" si="139"/>
        <v>3514.7512443270939</v>
      </c>
      <c r="Y247" s="79">
        <f t="shared" si="139"/>
        <v>2680.0667976398186</v>
      </c>
      <c r="Z247" s="79">
        <f t="shared" si="139"/>
        <v>2355.7245884923095</v>
      </c>
      <c r="AA247" s="79">
        <f t="shared" si="139"/>
        <v>1354.8376406319371</v>
      </c>
      <c r="AB247" s="79">
        <f t="shared" si="139"/>
        <v>1599.2043568302486</v>
      </c>
      <c r="AC247" s="301">
        <f t="shared" si="139"/>
        <v>644.17316218952442</v>
      </c>
      <c r="AD247" s="256">
        <f>SUM(W247:AC247)</f>
        <v>13350.48559121005</v>
      </c>
      <c r="AE247" s="80">
        <f>AD247*2204.62/2000</f>
        <v>14716.373772046751</v>
      </c>
      <c r="AF247" s="307"/>
      <c r="AG247" s="306"/>
      <c r="AI247" s="1037"/>
      <c r="AJ247" s="28"/>
      <c r="AK247" s="28"/>
      <c r="AL247" s="28"/>
      <c r="AM247" s="28"/>
      <c r="AN247" s="28"/>
      <c r="AO247" s="28"/>
      <c r="AP247" s="28"/>
      <c r="AQ247" s="28"/>
      <c r="AR247" s="28"/>
      <c r="BF247" s="1135">
        <v>239</v>
      </c>
      <c r="BG247" s="1102">
        <v>59951.656136999372</v>
      </c>
      <c r="BH247" s="1102">
        <v>57531.112567099641</v>
      </c>
      <c r="BI247" s="1102">
        <v>43640.833400230542</v>
      </c>
      <c r="BJ247" s="1102">
        <v>40329.798841848431</v>
      </c>
      <c r="BK247" s="1102">
        <v>53328.178174929482</v>
      </c>
      <c r="BL247" s="1102">
        <v>67091.721571309972</v>
      </c>
      <c r="BM247" s="1102">
        <v>59295.501931454841</v>
      </c>
      <c r="BN247" s="1102">
        <v>60808.924801676643</v>
      </c>
      <c r="BO247" s="1102">
        <v>96463.542191691697</v>
      </c>
      <c r="BP247" s="1102">
        <v>89413.66262658083</v>
      </c>
      <c r="BQ247" s="1102">
        <v>67685.401311470036</v>
      </c>
      <c r="BR247" s="1102">
        <v>48728.24965526475</v>
      </c>
      <c r="BS247" s="1102">
        <v>66067.67108063167</v>
      </c>
      <c r="BT247" s="1102">
        <v>26662.575264629348</v>
      </c>
      <c r="BU247" s="1102">
        <v>12845.828488793826</v>
      </c>
      <c r="BV247" s="1102">
        <v>11660.198152201325</v>
      </c>
      <c r="BW247" s="1102">
        <v>21765.883248423859</v>
      </c>
      <c r="BX247" s="1102">
        <v>20679.466382743114</v>
      </c>
      <c r="BY247" s="1102">
        <v>17756.8761895977</v>
      </c>
      <c r="BZ247" s="1102">
        <v>12053.468769646226</v>
      </c>
      <c r="CA247" s="1102">
        <v>10159.057601834071</v>
      </c>
      <c r="CB247" s="1102">
        <v>7642.4485466104124</v>
      </c>
      <c r="CC247" s="1102">
        <v>10790.307605376824</v>
      </c>
      <c r="CD247" s="1102">
        <v>12276.875239052431</v>
      </c>
      <c r="CE247" s="1102">
        <v>18775.062667481277</v>
      </c>
      <c r="CF247" s="1102">
        <v>13839.482398229207</v>
      </c>
      <c r="CG247" s="1102">
        <v>10292.905031600481</v>
      </c>
      <c r="CH247" s="1102">
        <v>12787.029222904901</v>
      </c>
      <c r="CI247" s="1102">
        <v>16459.854345426942</v>
      </c>
      <c r="CJ247" s="1102">
        <v>19487.301000710264</v>
      </c>
      <c r="CK247" s="1102">
        <v>20150.830985968714</v>
      </c>
      <c r="CL247" s="1102">
        <v>17617.237177819839</v>
      </c>
      <c r="CM247" s="1102">
        <v>21967.02077007206</v>
      </c>
      <c r="CN247" s="1102">
        <v>21705.62832927423</v>
      </c>
      <c r="CO247" s="1102">
        <v>23336.734034118559</v>
      </c>
      <c r="CP247" s="1102">
        <v>23340.762676045448</v>
      </c>
      <c r="CQ247" s="1106">
        <f t="shared" si="129"/>
        <v>25728.786681830763</v>
      </c>
      <c r="CR247" s="23" t="s">
        <v>541</v>
      </c>
      <c r="CS247"/>
      <c r="DQ247"/>
      <c r="DR247"/>
    </row>
    <row r="248" spans="1:122" s="23" customFormat="1" ht="13">
      <c r="A248" s="797">
        <v>2014</v>
      </c>
      <c r="B248" s="848">
        <f t="shared" si="156"/>
        <v>74.596069565109332</v>
      </c>
      <c r="C248" s="265">
        <f t="shared" si="149"/>
        <v>48.936381831752541</v>
      </c>
      <c r="D248" s="265">
        <f t="shared" si="150"/>
        <v>118.06629726150011</v>
      </c>
      <c r="E248" s="265">
        <f t="shared" si="151"/>
        <v>11.050965017242326</v>
      </c>
      <c r="F248" s="265">
        <f t="shared" si="152"/>
        <v>7.8344813675852061</v>
      </c>
      <c r="G248" s="265">
        <f t="shared" si="153"/>
        <v>3.9849241936898423</v>
      </c>
      <c r="H248" s="850">
        <f t="shared" si="154"/>
        <v>5.1215028128191502</v>
      </c>
      <c r="I248" s="304"/>
      <c r="J248" s="305"/>
      <c r="K248" s="790">
        <v>2014</v>
      </c>
      <c r="L248" s="293">
        <f t="shared" si="158"/>
        <v>21.11946834324408</v>
      </c>
      <c r="M248" s="265">
        <f t="shared" si="158"/>
        <v>12.15573744654437</v>
      </c>
      <c r="N248" s="265">
        <f t="shared" si="158"/>
        <v>118.06629726150011</v>
      </c>
      <c r="O248" s="265">
        <f t="shared" si="158"/>
        <v>11.050965017242326</v>
      </c>
      <c r="P248" s="265">
        <f t="shared" si="158"/>
        <v>7.8344813675852061</v>
      </c>
      <c r="Q248" s="265">
        <f t="shared" si="158"/>
        <v>3.9849241936898423</v>
      </c>
      <c r="R248" s="300">
        <f t="shared" si="158"/>
        <v>5.1215028128191502</v>
      </c>
      <c r="S248" s="79">
        <f>SUMPRODUCT(L248:R248,B46:H46)</f>
        <v>20092.928263890746</v>
      </c>
      <c r="T248" s="256">
        <f t="shared" si="138"/>
        <v>22148.635754569408</v>
      </c>
      <c r="U248" s="305"/>
      <c r="V248" s="790">
        <v>2014</v>
      </c>
      <c r="W248" s="78">
        <f t="shared" si="139"/>
        <v>1556.8906182163578</v>
      </c>
      <c r="X248" s="79">
        <f t="shared" si="139"/>
        <v>1124.2529763582386</v>
      </c>
      <c r="Y248" s="79">
        <f t="shared" si="139"/>
        <v>13368.414582063086</v>
      </c>
      <c r="Z248" s="79">
        <f t="shared" si="139"/>
        <v>1452.3198300468216</v>
      </c>
      <c r="AA248" s="79">
        <f t="shared" si="139"/>
        <v>1130.2102225109518</v>
      </c>
      <c r="AB248" s="79">
        <f t="shared" si="139"/>
        <v>657.34705994870296</v>
      </c>
      <c r="AC248" s="301">
        <f t="shared" si="139"/>
        <v>1005.342032019939</v>
      </c>
      <c r="AD248" s="256">
        <f>SUM(W248:AC248)</f>
        <v>20294.7773211641</v>
      </c>
      <c r="AE248" s="80">
        <f>AD248*2204.62/2000</f>
        <v>22371.135988892398</v>
      </c>
      <c r="AF248" s="307"/>
      <c r="AG248" s="306"/>
      <c r="AI248" s="1037"/>
      <c r="AJ248" s="28"/>
      <c r="AK248" s="28"/>
      <c r="AL248" s="28"/>
      <c r="AM248" s="28"/>
      <c r="AN248" s="28"/>
      <c r="AO248" s="28"/>
      <c r="AP248" s="28"/>
      <c r="AQ248" s="28"/>
      <c r="AR248" s="28"/>
      <c r="BF248" s="1135">
        <v>240</v>
      </c>
      <c r="BG248" s="1102">
        <v>61418.687371839187</v>
      </c>
      <c r="BH248" s="1102">
        <v>75942.089723425262</v>
      </c>
      <c r="BI248" s="1102">
        <v>71964.965037189133</v>
      </c>
      <c r="BJ248" s="1102">
        <v>74358.56888035516</v>
      </c>
      <c r="BK248" s="1102">
        <v>86265.94229968384</v>
      </c>
      <c r="BL248" s="1102">
        <v>112201.97212863056</v>
      </c>
      <c r="BM248" s="1102">
        <v>103120.82389477815</v>
      </c>
      <c r="BN248" s="1102">
        <v>105268.26175659875</v>
      </c>
      <c r="BO248" s="1102">
        <v>141670.84793244515</v>
      </c>
      <c r="BP248" s="1102">
        <v>132716.3826901993</v>
      </c>
      <c r="BQ248" s="1102">
        <v>107547.44615840187</v>
      </c>
      <c r="BR248" s="1102">
        <v>87618.187458768705</v>
      </c>
      <c r="BS248" s="1102">
        <v>100377.04108734909</v>
      </c>
      <c r="BT248" s="1102">
        <v>36326.777607654709</v>
      </c>
      <c r="BU248" s="1102">
        <v>16958.411890795491</v>
      </c>
      <c r="BV248" s="1102">
        <v>14049.344369326282</v>
      </c>
      <c r="BW248" s="1102">
        <v>24562.317240715412</v>
      </c>
      <c r="BX248" s="1102">
        <v>31213.331192835773</v>
      </c>
      <c r="BY248" s="1102">
        <v>30113.371011450232</v>
      </c>
      <c r="BZ248" s="1102">
        <v>24584.769358115627</v>
      </c>
      <c r="CA248" s="1102">
        <v>15948.747877394542</v>
      </c>
      <c r="CB248" s="1102">
        <v>9573.3274545307995</v>
      </c>
      <c r="CC248" s="1102">
        <v>9484.5408058364264</v>
      </c>
      <c r="CD248" s="1102">
        <v>13223.107906806448</v>
      </c>
      <c r="CE248" s="1102">
        <v>25416.871930767997</v>
      </c>
      <c r="CF248" s="1102">
        <v>19609.48904920687</v>
      </c>
      <c r="CG248" s="1102">
        <v>12787.833566526739</v>
      </c>
      <c r="CH248" s="1102">
        <v>13893.35381253484</v>
      </c>
      <c r="CI248" s="1102">
        <v>21330.003582716799</v>
      </c>
      <c r="CJ248" s="1102">
        <v>30486.849037254116</v>
      </c>
      <c r="CK248" s="1102">
        <v>28003.119780375659</v>
      </c>
      <c r="CL248" s="1102">
        <v>19744.18058282671</v>
      </c>
      <c r="CM248" s="1102">
        <v>21900.892510707672</v>
      </c>
      <c r="CN248" s="1102">
        <v>21833.79561743277</v>
      </c>
      <c r="CO248" s="1102">
        <v>27932.756691568698</v>
      </c>
      <c r="CP248" s="1102">
        <v>22865.650758781478</v>
      </c>
      <c r="CQ248" s="1106">
        <f t="shared" si="129"/>
        <v>25205.065441914903</v>
      </c>
      <c r="CR248" s="23" t="s">
        <v>541</v>
      </c>
      <c r="CS248"/>
      <c r="DQ248"/>
      <c r="DR248"/>
    </row>
    <row r="249" spans="1:122" s="23" customFormat="1" ht="13">
      <c r="A249" s="504">
        <v>2015</v>
      </c>
      <c r="B249" s="846">
        <f>MEDIAN(B238:B247)</f>
        <v>69.523577971377875</v>
      </c>
      <c r="C249" s="888">
        <f>IF((((B246-(L125*$T125+W82+Pound_Kill*B82))*W350)-L82)*W352&lt;0,0,(((B246-(L125*$T125+W82+Pound_Kill*B82))*W350)-L82)*W352)</f>
        <v>151.60012653797642</v>
      </c>
      <c r="D249" s="888">
        <f>IF((((C246-(M125*$T125+X82+Pound_Kill*C82))*X350)-M82)*X352&lt;0,0,(((C246-(M125*$T125+X82+Pound_Kill*C82))*X350)-M82)*X352)</f>
        <v>24.409672905503299</v>
      </c>
      <c r="E249" s="888">
        <f>IF((((D246-(N125*$T125+Y82+Pound_Kill*D82))*Y350)-N82)*Y352&lt;0,0,(((D246-(N125*$T125+Y82+Pound_Kill*D82))*Y350)-N82)*Y352)</f>
        <v>17.305016102090296</v>
      </c>
      <c r="F249" s="888">
        <f>IF((((E246-(O125*$T125+Z82+Pound_Kill*E82))*Z350)-O82)*Z352&lt;0,0,(((E246-(O125*$T125+Z82+Pound_Kill*E82))*Z350)-O82)*Z352)</f>
        <v>8.8020092335310451</v>
      </c>
      <c r="G249" s="888">
        <f>IF((((F246-(P125*$T125+AA82+Pound_Kill*F82))*AA350)-P82)*AA352&lt;0,0,(((F246-(P125*$T125+AA82+Pound_Kill*F82))*AA350)-P82)*AA352)</f>
        <v>9.5497199851445345</v>
      </c>
      <c r="H249" s="889">
        <f>(((G246-(Q125*$T125+AB82+Pound_Kill*G82))*AB350)-Q82)*AB352+(((H246-(R125*$T125+AC82+Pound_Kill*H82))*AC350)-R82)*AC352</f>
        <v>3.2521321374102965</v>
      </c>
      <c r="I249" s="304"/>
      <c r="J249" s="305"/>
      <c r="K249" s="954">
        <f>A249</f>
        <v>2015</v>
      </c>
      <c r="L249" s="955">
        <f t="shared" ref="L249:R249" si="159">IF(B352*(B249-(L128*$T128+W85+B85))&gt;0,B352*(B249-(L128*$T128+W85+B85)),0)</f>
        <v>19.683356142430618</v>
      </c>
      <c r="M249" s="956">
        <f t="shared" si="159"/>
        <v>37.657286176045616</v>
      </c>
      <c r="N249" s="956">
        <f t="shared" si="159"/>
        <v>24.409672905503299</v>
      </c>
      <c r="O249" s="956">
        <f t="shared" si="159"/>
        <v>17.305016102090296</v>
      </c>
      <c r="P249" s="956">
        <f t="shared" si="159"/>
        <v>8.8020092335310451</v>
      </c>
      <c r="Q249" s="956">
        <f t="shared" si="159"/>
        <v>9.5497199851445345</v>
      </c>
      <c r="R249" s="957">
        <f t="shared" si="159"/>
        <v>3.2521321374102965</v>
      </c>
      <c r="S249" s="958">
        <f>SUMPRODUCT(L249:R249,B45:H45)</f>
        <v>13556.514420236865</v>
      </c>
      <c r="T249" s="959">
        <f t="shared" si="138"/>
        <v>14943.481410571298</v>
      </c>
      <c r="U249" s="305"/>
      <c r="V249" s="960">
        <f>A249</f>
        <v>2015</v>
      </c>
      <c r="W249" s="961">
        <f t="shared" ref="W249:AC249" si="160">B352*B249*B45</f>
        <v>1373.9313501385302</v>
      </c>
      <c r="X249" s="958">
        <f t="shared" si="160"/>
        <v>3545.1632629181699</v>
      </c>
      <c r="Y249" s="958">
        <f t="shared" si="160"/>
        <v>2812.8977135345385</v>
      </c>
      <c r="Z249" s="958">
        <f t="shared" si="160"/>
        <v>2316.8067468945546</v>
      </c>
      <c r="AA249" s="958">
        <f t="shared" si="160"/>
        <v>1319.670817350463</v>
      </c>
      <c r="AB249" s="958">
        <f t="shared" si="160"/>
        <v>1572.0780294816323</v>
      </c>
      <c r="AC249" s="962">
        <f t="shared" si="160"/>
        <v>615.96649991897721</v>
      </c>
      <c r="AD249" s="959">
        <f t="shared" ref="AD249" si="161">SUM(W249:AC249)</f>
        <v>13556.514420236865</v>
      </c>
      <c r="AE249" s="963">
        <f t="shared" ref="AE249" si="162">AD249*2204.62/2000</f>
        <v>14943.481410571298</v>
      </c>
      <c r="AF249" s="307"/>
      <c r="AG249" s="306"/>
      <c r="AI249" s="1037"/>
      <c r="AJ249" s="28"/>
      <c r="AK249" s="28"/>
      <c r="AL249" s="28"/>
      <c r="AM249" s="28"/>
      <c r="AN249" s="28"/>
      <c r="AO249" s="28"/>
      <c r="AP249" s="28"/>
      <c r="AQ249" s="28"/>
      <c r="AR249" s="28"/>
      <c r="BF249" s="1135">
        <v>241</v>
      </c>
      <c r="BG249" s="1102">
        <v>56657.195685604915</v>
      </c>
      <c r="BH249" s="1102">
        <v>53551.727360253302</v>
      </c>
      <c r="BI249" s="1102">
        <v>46066.68003053248</v>
      </c>
      <c r="BJ249" s="1102">
        <v>56101.280409324543</v>
      </c>
      <c r="BK249" s="1102">
        <v>67374.123255224142</v>
      </c>
      <c r="BL249" s="1102">
        <v>84687.312830072275</v>
      </c>
      <c r="BM249" s="1102">
        <v>74996.287173648103</v>
      </c>
      <c r="BN249" s="1102">
        <v>78725.702918274546</v>
      </c>
      <c r="BO249" s="1102">
        <v>100268.19804189412</v>
      </c>
      <c r="BP249" s="1102">
        <v>97104.717615202651</v>
      </c>
      <c r="BQ249" s="1102">
        <v>72850.461539843018</v>
      </c>
      <c r="BR249" s="1102">
        <v>57671.733559462547</v>
      </c>
      <c r="BS249" s="1102">
        <v>63808.884666886916</v>
      </c>
      <c r="BT249" s="1102">
        <v>28671.241309789108</v>
      </c>
      <c r="BU249" s="1102">
        <v>13696.95348162315</v>
      </c>
      <c r="BV249" s="1102">
        <v>13063.273104862228</v>
      </c>
      <c r="BW249" s="1102">
        <v>19330.604952487429</v>
      </c>
      <c r="BX249" s="1102">
        <v>27556.656611817183</v>
      </c>
      <c r="BY249" s="1102">
        <v>22154.826636037582</v>
      </c>
      <c r="BZ249" s="1102">
        <v>17404.091789505947</v>
      </c>
      <c r="CA249" s="1102">
        <v>12488.641868046643</v>
      </c>
      <c r="CB249" s="1102">
        <v>8655.268622235486</v>
      </c>
      <c r="CC249" s="1102">
        <v>10406.910179721588</v>
      </c>
      <c r="CD249" s="1102">
        <v>13668.104556605715</v>
      </c>
      <c r="CE249" s="1102">
        <v>17349.796933812311</v>
      </c>
      <c r="CF249" s="1102">
        <v>13573.554212778279</v>
      </c>
      <c r="CG249" s="1102">
        <v>10694.975981334166</v>
      </c>
      <c r="CH249" s="1102">
        <v>12683.638318391575</v>
      </c>
      <c r="CI249" s="1102">
        <v>17918.530841850177</v>
      </c>
      <c r="CJ249" s="1102">
        <v>19492.398153397047</v>
      </c>
      <c r="CK249" s="1102">
        <v>20976.991491179044</v>
      </c>
      <c r="CL249" s="1102">
        <v>18109.594822237854</v>
      </c>
      <c r="CM249" s="1102">
        <v>21365.368668797433</v>
      </c>
      <c r="CN249" s="1102">
        <v>20917.065748019719</v>
      </c>
      <c r="CO249" s="1102">
        <v>20429.173165471697</v>
      </c>
      <c r="CP249" s="1102">
        <v>21363.935698933979</v>
      </c>
      <c r="CQ249" s="1106">
        <f t="shared" si="129"/>
        <v>23549.707947047678</v>
      </c>
      <c r="CR249" s="23" t="s">
        <v>541</v>
      </c>
      <c r="CS249"/>
      <c r="DQ249"/>
      <c r="DR249"/>
    </row>
    <row r="250" spans="1:122" s="23" customFormat="1" ht="14" thickBot="1">
      <c r="A250" s="308"/>
      <c r="B250" s="63"/>
      <c r="C250" s="309" t="s">
        <v>149</v>
      </c>
      <c r="D250" s="63"/>
      <c r="E250" s="63"/>
      <c r="F250" s="63"/>
      <c r="G250" s="63"/>
      <c r="H250" s="65"/>
      <c r="I250" s="25"/>
      <c r="J250" s="124"/>
      <c r="K250" s="310"/>
      <c r="L250" s="28"/>
      <c r="M250" s="28"/>
      <c r="N250" s="25"/>
      <c r="O250" s="25"/>
      <c r="P250" s="25"/>
      <c r="Q250" s="25"/>
      <c r="R250" s="25"/>
      <c r="S250" s="27"/>
      <c r="T250" s="27"/>
      <c r="U250" s="124"/>
      <c r="V250" s="123"/>
      <c r="W250" s="25"/>
      <c r="X250" s="25"/>
      <c r="Y250" s="25"/>
      <c r="Z250" s="25"/>
      <c r="AA250" s="25"/>
      <c r="AB250" s="25"/>
      <c r="AC250" s="25"/>
      <c r="AD250" s="311"/>
      <c r="AE250" s="66"/>
      <c r="AF250" s="306"/>
      <c r="AG250" s="306"/>
      <c r="BF250" s="1135">
        <v>242</v>
      </c>
      <c r="BG250" s="1102">
        <v>53595.262693572899</v>
      </c>
      <c r="BH250" s="1102">
        <v>62267.234535167816</v>
      </c>
      <c r="BI250" s="1102">
        <v>56745.734613673783</v>
      </c>
      <c r="BJ250" s="1102">
        <v>68125.805418915232</v>
      </c>
      <c r="BK250" s="1102">
        <v>80585.87029482369</v>
      </c>
      <c r="BL250" s="1102">
        <v>104441.3591941123</v>
      </c>
      <c r="BM250" s="1102">
        <v>89225.387360372144</v>
      </c>
      <c r="BN250" s="1102">
        <v>89008.50890039673</v>
      </c>
      <c r="BO250" s="1102">
        <v>119273.05588946804</v>
      </c>
      <c r="BP250" s="1102">
        <v>110145.41906357343</v>
      </c>
      <c r="BQ250" s="1102">
        <v>90774.338362112976</v>
      </c>
      <c r="BR250" s="1102">
        <v>69588.765015384473</v>
      </c>
      <c r="BS250" s="1102">
        <v>72710.613528966307</v>
      </c>
      <c r="BT250" s="1102">
        <v>34810.390449834631</v>
      </c>
      <c r="BU250" s="1102">
        <v>16794.587095880212</v>
      </c>
      <c r="BV250" s="1102">
        <v>12583.284063619227</v>
      </c>
      <c r="BW250" s="1102">
        <v>23373.797296503632</v>
      </c>
      <c r="BX250" s="1102">
        <v>27360.50501934161</v>
      </c>
      <c r="BY250" s="1102">
        <v>23348.971709105354</v>
      </c>
      <c r="BZ250" s="1102">
        <v>24752.893997026709</v>
      </c>
      <c r="CA250" s="1102">
        <v>15119.916282749386</v>
      </c>
      <c r="CB250" s="1102">
        <v>10377.881213890612</v>
      </c>
      <c r="CC250" s="1102">
        <v>9334.1807104420786</v>
      </c>
      <c r="CD250" s="1102">
        <v>12235.648862535732</v>
      </c>
      <c r="CE250" s="1102">
        <v>23111.390442180018</v>
      </c>
      <c r="CF250" s="1102">
        <v>14161.312732977591</v>
      </c>
      <c r="CG250" s="1102">
        <v>10199.971759790815</v>
      </c>
      <c r="CH250" s="1102">
        <v>16579.84416531567</v>
      </c>
      <c r="CI250" s="1102">
        <v>23746.757746529558</v>
      </c>
      <c r="CJ250" s="1102">
        <v>28605.609649371618</v>
      </c>
      <c r="CK250" s="1102">
        <v>24996.739945279314</v>
      </c>
      <c r="CL250" s="1102">
        <v>18853.500533936163</v>
      </c>
      <c r="CM250" s="1102">
        <v>25152.547244753467</v>
      </c>
      <c r="CN250" s="1102">
        <v>20168.007195618473</v>
      </c>
      <c r="CO250" s="1102">
        <v>25448.385913239865</v>
      </c>
      <c r="CP250" s="1102">
        <v>21034.227165504781</v>
      </c>
      <c r="CQ250" s="1106">
        <f t="shared" si="129"/>
        <v>23186.266501645161</v>
      </c>
      <c r="CR250" s="23" t="s">
        <v>541</v>
      </c>
      <c r="CS250"/>
      <c r="DQ250"/>
      <c r="DR250"/>
    </row>
    <row r="251" spans="1:122" s="23" customFormat="1" ht="15">
      <c r="A251" s="312" t="s">
        <v>86</v>
      </c>
      <c r="B251" s="313"/>
      <c r="C251" s="313"/>
      <c r="D251" s="313"/>
      <c r="E251" s="313"/>
      <c r="F251" s="313"/>
      <c r="G251" s="314"/>
      <c r="H251" s="315"/>
      <c r="I251" s="212"/>
      <c r="J251" s="124"/>
      <c r="K251" s="28"/>
      <c r="L251" s="895">
        <f>L249/SUM($L$249:$R$249)</f>
        <v>0.16313184022605842</v>
      </c>
      <c r="M251" s="895">
        <f t="shared" ref="M251:R251" si="163">M249/SUM($L$249:$R$249)</f>
        <v>0.31209628822267727</v>
      </c>
      <c r="N251" s="895">
        <f t="shared" si="163"/>
        <v>0.20230263739459986</v>
      </c>
      <c r="O251" s="895">
        <f t="shared" si="163"/>
        <v>0.14342061899647982</v>
      </c>
      <c r="P251" s="895">
        <f t="shared" si="163"/>
        <v>7.294934631891313E-2</v>
      </c>
      <c r="Q251" s="895">
        <f t="shared" si="163"/>
        <v>7.9146228089729667E-2</v>
      </c>
      <c r="R251" s="895">
        <f t="shared" si="163"/>
        <v>2.6953040751541965E-2</v>
      </c>
      <c r="S251" s="895"/>
      <c r="T251" s="895"/>
      <c r="U251" s="124"/>
      <c r="V251" s="592"/>
      <c r="W251" s="895">
        <f>W249/$AE249</f>
        <v>9.1941851593336579E-2</v>
      </c>
      <c r="X251" s="895">
        <f t="shared" ref="X251:AE251" si="164">X249/$AE249</f>
        <v>0.23723810841095269</v>
      </c>
      <c r="Y251" s="895">
        <f t="shared" si="164"/>
        <v>0.18823576891156316</v>
      </c>
      <c r="Z251" s="895">
        <f t="shared" si="164"/>
        <v>0.15503795154826522</v>
      </c>
      <c r="AA251" s="895">
        <f t="shared" si="164"/>
        <v>8.8310801284692819E-2</v>
      </c>
      <c r="AB251" s="895">
        <f t="shared" si="164"/>
        <v>0.10520159166989795</v>
      </c>
      <c r="AC251" s="895">
        <f t="shared" si="164"/>
        <v>4.1219745452571115E-2</v>
      </c>
      <c r="AD251" s="895"/>
      <c r="AE251" s="895">
        <f t="shared" si="164"/>
        <v>1</v>
      </c>
      <c r="AF251" s="595"/>
      <c r="AG251" s="595"/>
      <c r="AH251" s="571"/>
      <c r="BF251" s="1135">
        <v>243</v>
      </c>
      <c r="BG251" s="1102">
        <v>47086.038061071769</v>
      </c>
      <c r="BH251" s="1102">
        <v>56685.939387690814</v>
      </c>
      <c r="BI251" s="1102">
        <v>55824.850196112682</v>
      </c>
      <c r="BJ251" s="1102">
        <v>69422.406116233527</v>
      </c>
      <c r="BK251" s="1102">
        <v>91579.824652700714</v>
      </c>
      <c r="BL251" s="1102">
        <v>120099.03270637366</v>
      </c>
      <c r="BM251" s="1102">
        <v>98546.545023897459</v>
      </c>
      <c r="BN251" s="1102">
        <v>88932.017741993681</v>
      </c>
      <c r="BO251" s="1102">
        <v>123694.14063842299</v>
      </c>
      <c r="BP251" s="1102">
        <v>122708.22417685657</v>
      </c>
      <c r="BQ251" s="1102">
        <v>88211.59663565243</v>
      </c>
      <c r="BR251" s="1102">
        <v>60915.672243878726</v>
      </c>
      <c r="BS251" s="1102">
        <v>79619.109153947589</v>
      </c>
      <c r="BT251" s="1102">
        <v>34238.274583893501</v>
      </c>
      <c r="BU251" s="1102">
        <v>15723.555976175034</v>
      </c>
      <c r="BV251" s="1102">
        <v>15413.190769141382</v>
      </c>
      <c r="BW251" s="1102">
        <v>20796.251368330788</v>
      </c>
      <c r="BX251" s="1102">
        <v>27665.01983522606</v>
      </c>
      <c r="BY251" s="1102">
        <v>26100.754741146273</v>
      </c>
      <c r="BZ251" s="1102">
        <v>23974.329563500061</v>
      </c>
      <c r="CA251" s="1102">
        <v>15542.394925001678</v>
      </c>
      <c r="CB251" s="1102">
        <v>9793.117977560818</v>
      </c>
      <c r="CC251" s="1102">
        <v>10296.488515987841</v>
      </c>
      <c r="CD251" s="1102">
        <v>13327.485480877844</v>
      </c>
      <c r="CE251" s="1102">
        <v>22347.535170834046</v>
      </c>
      <c r="CF251" s="1102">
        <v>17099.516728484316</v>
      </c>
      <c r="CG251" s="1102">
        <v>12845.735465098704</v>
      </c>
      <c r="CH251" s="1102">
        <v>13602.248904430076</v>
      </c>
      <c r="CI251" s="1102">
        <v>17188.197081788931</v>
      </c>
      <c r="CJ251" s="1102">
        <v>22391.267757324622</v>
      </c>
      <c r="CK251" s="1102">
        <v>25359.508682450385</v>
      </c>
      <c r="CL251" s="1102">
        <v>23351.008608037115</v>
      </c>
      <c r="CM251" s="1102">
        <v>24062.464841333836</v>
      </c>
      <c r="CN251" s="1102">
        <v>20608.068783893999</v>
      </c>
      <c r="CO251" s="1102">
        <v>22498.498253671598</v>
      </c>
      <c r="CP251" s="1102">
        <v>20935.435947084632</v>
      </c>
      <c r="CQ251" s="1106">
        <f t="shared" si="129"/>
        <v>23077.367824251949</v>
      </c>
      <c r="CR251" s="23" t="s">
        <v>541</v>
      </c>
      <c r="CS251"/>
      <c r="DQ251"/>
      <c r="DR251"/>
    </row>
    <row r="252" spans="1:122" s="23" customFormat="1" ht="13">
      <c r="A252" s="316"/>
      <c r="B252" s="27"/>
      <c r="C252" s="27"/>
      <c r="D252" s="317"/>
      <c r="E252" s="136" t="s">
        <v>87</v>
      </c>
      <c r="F252" s="318"/>
      <c r="G252" s="729" t="s">
        <v>88</v>
      </c>
      <c r="H252" s="317"/>
      <c r="I252" s="731" t="s">
        <v>89</v>
      </c>
      <c r="J252" s="124"/>
      <c r="K252" s="28"/>
      <c r="L252" s="28"/>
      <c r="M252" s="28"/>
      <c r="N252" s="28"/>
      <c r="O252" s="28"/>
      <c r="P252" s="28"/>
      <c r="Q252" s="28"/>
      <c r="R252" s="28"/>
      <c r="S252" s="28"/>
      <c r="T252" s="28"/>
      <c r="U252" s="124"/>
      <c r="V252" s="594"/>
      <c r="W252" s="596"/>
      <c r="X252" s="594"/>
      <c r="Y252" s="594"/>
      <c r="Z252" s="594"/>
      <c r="AA252" s="594"/>
      <c r="AB252" s="594"/>
      <c r="AC252" s="594"/>
      <c r="AD252" s="308"/>
      <c r="AE252" s="308"/>
      <c r="AF252" s="26"/>
      <c r="AG252" s="26"/>
      <c r="AH252" s="571"/>
      <c r="AR252" s="28"/>
      <c r="BF252" s="1135">
        <v>244</v>
      </c>
      <c r="BG252" s="1102">
        <v>62171.768568550891</v>
      </c>
      <c r="BH252" s="1102">
        <v>58695.586156546124</v>
      </c>
      <c r="BI252" s="1102">
        <v>52740.022592379159</v>
      </c>
      <c r="BJ252" s="1102">
        <v>59982.553356443364</v>
      </c>
      <c r="BK252" s="1102">
        <v>65092.298674315767</v>
      </c>
      <c r="BL252" s="1102">
        <v>78606.171972833967</v>
      </c>
      <c r="BM252" s="1102">
        <v>69874.95481651873</v>
      </c>
      <c r="BN252" s="1102">
        <v>91428.971563706844</v>
      </c>
      <c r="BO252" s="1102">
        <v>127043.19727190143</v>
      </c>
      <c r="BP252" s="1102">
        <v>118000.54784742217</v>
      </c>
      <c r="BQ252" s="1102">
        <v>92683.3408696322</v>
      </c>
      <c r="BR252" s="1102">
        <v>73371.724125681867</v>
      </c>
      <c r="BS252" s="1102">
        <v>66474.418985105469</v>
      </c>
      <c r="BT252" s="1102">
        <v>32971.19734976512</v>
      </c>
      <c r="BU252" s="1102">
        <v>13395.642095127141</v>
      </c>
      <c r="BV252" s="1102">
        <v>13032.269740492373</v>
      </c>
      <c r="BW252" s="1102">
        <v>20132.717569294698</v>
      </c>
      <c r="BX252" s="1102">
        <v>29870.983553999842</v>
      </c>
      <c r="BY252" s="1102">
        <v>18977.90482940225</v>
      </c>
      <c r="BZ252" s="1102">
        <v>13686.745014395101</v>
      </c>
      <c r="CA252" s="1102">
        <v>9611.3637609311118</v>
      </c>
      <c r="CB252" s="1102">
        <v>6459.5669897977086</v>
      </c>
      <c r="CC252" s="1102">
        <v>10500.63888493623</v>
      </c>
      <c r="CD252" s="1102">
        <v>12956.598946692491</v>
      </c>
      <c r="CE252" s="1102">
        <v>18844.28937386275</v>
      </c>
      <c r="CF252" s="1102">
        <v>15787.275690420518</v>
      </c>
      <c r="CG252" s="1102">
        <v>13919.541150981375</v>
      </c>
      <c r="CH252" s="1102">
        <v>16629.232676838317</v>
      </c>
      <c r="CI252" s="1102">
        <v>19172.360127915839</v>
      </c>
      <c r="CJ252" s="1102">
        <v>19132.882049625852</v>
      </c>
      <c r="CK252" s="1102">
        <v>19573.354509123292</v>
      </c>
      <c r="CL252" s="1102">
        <v>16699.789786944115</v>
      </c>
      <c r="CM252" s="1102">
        <v>20892.204574965941</v>
      </c>
      <c r="CN252" s="1102">
        <v>20742.724765532002</v>
      </c>
      <c r="CO252" s="1102">
        <v>23761.887441943683</v>
      </c>
      <c r="CP252" s="1102">
        <v>21520.859271626658</v>
      </c>
      <c r="CQ252" s="1106">
        <f t="shared" si="129"/>
        <v>23722.686576032425</v>
      </c>
      <c r="CR252" s="23" t="s">
        <v>541</v>
      </c>
      <c r="CS252"/>
      <c r="DQ252"/>
      <c r="DR252"/>
    </row>
    <row r="253" spans="1:122" s="23" customFormat="1" ht="13">
      <c r="A253" s="319" t="s">
        <v>90</v>
      </c>
      <c r="B253" s="50"/>
      <c r="C253" s="320" t="s">
        <v>91</v>
      </c>
      <c r="D253" s="317"/>
      <c r="E253" s="218" t="s">
        <v>92</v>
      </c>
      <c r="F253" s="317"/>
      <c r="G253" s="730" t="s">
        <v>93</v>
      </c>
      <c r="H253" s="317"/>
      <c r="I253" s="605" t="s">
        <v>92</v>
      </c>
      <c r="J253" s="124"/>
      <c r="K253" s="28"/>
      <c r="L253" s="28"/>
      <c r="M253" s="28"/>
      <c r="N253" s="28"/>
      <c r="O253" s="508"/>
      <c r="P253" s="28"/>
      <c r="Q253" s="28"/>
      <c r="R253" s="28"/>
      <c r="S253" s="28"/>
      <c r="T253" s="28"/>
      <c r="U253" s="124"/>
      <c r="V253" s="597"/>
      <c r="W253" s="598"/>
      <c r="X253" s="598"/>
      <c r="Y253" s="598"/>
      <c r="Z253" s="598"/>
      <c r="AA253" s="598"/>
      <c r="AB253" s="598"/>
      <c r="AC253" s="598"/>
      <c r="AD253" s="599"/>
      <c r="AE253" s="594"/>
      <c r="AF253" s="26"/>
      <c r="AG253" s="26"/>
      <c r="AH253" s="571"/>
      <c r="BF253" s="1135">
        <v>245</v>
      </c>
      <c r="BG253" s="1102">
        <v>46664.87031343572</v>
      </c>
      <c r="BH253" s="1102">
        <v>53298.880784283407</v>
      </c>
      <c r="BI253" s="1102">
        <v>49938.039783537781</v>
      </c>
      <c r="BJ253" s="1102">
        <v>55675.393804343286</v>
      </c>
      <c r="BK253" s="1102">
        <v>74254.930189319537</v>
      </c>
      <c r="BL253" s="1102">
        <v>104117.37547359076</v>
      </c>
      <c r="BM253" s="1102">
        <v>89221.097177811302</v>
      </c>
      <c r="BN253" s="1102">
        <v>80701.395896164424</v>
      </c>
      <c r="BO253" s="1102">
        <v>130284.88047605498</v>
      </c>
      <c r="BP253" s="1102">
        <v>131865.54705978869</v>
      </c>
      <c r="BQ253" s="1102">
        <v>97534.100046021063</v>
      </c>
      <c r="BR253" s="1102">
        <v>64913.48576102782</v>
      </c>
      <c r="BS253" s="1102">
        <v>67762.521390707465</v>
      </c>
      <c r="BT253" s="1102">
        <v>39698.055451740147</v>
      </c>
      <c r="BU253" s="1102">
        <v>20898.290303361973</v>
      </c>
      <c r="BV253" s="1102">
        <v>14979.2525318795</v>
      </c>
      <c r="BW253" s="1102">
        <v>12354.962547367883</v>
      </c>
      <c r="BX253" s="1102">
        <v>26641.052973343994</v>
      </c>
      <c r="BY253" s="1102">
        <v>23095.396309540225</v>
      </c>
      <c r="BZ253" s="1102">
        <v>17582.465887268321</v>
      </c>
      <c r="CA253" s="1102">
        <v>11309.99887152786</v>
      </c>
      <c r="CB253" s="1102">
        <v>7995.1710618144652</v>
      </c>
      <c r="CC253" s="1102">
        <v>11630.667410928289</v>
      </c>
      <c r="CD253" s="1102">
        <v>19507.788430597699</v>
      </c>
      <c r="CE253" s="1102">
        <v>24783.273646152709</v>
      </c>
      <c r="CF253" s="1102">
        <v>17950.42087886939</v>
      </c>
      <c r="CG253" s="1102">
        <v>13539.348582518871</v>
      </c>
      <c r="CH253" s="1102">
        <v>14665.437570586413</v>
      </c>
      <c r="CI253" s="1102">
        <v>23061.051962057867</v>
      </c>
      <c r="CJ253" s="1102">
        <v>24373.630809518938</v>
      </c>
      <c r="CK253" s="1102">
        <v>23272.809469156877</v>
      </c>
      <c r="CL253" s="1102">
        <v>20152.132049625427</v>
      </c>
      <c r="CM253" s="1102">
        <v>22487.238864663712</v>
      </c>
      <c r="CN253" s="1102">
        <v>20653.76594665966</v>
      </c>
      <c r="CO253" s="1102">
        <v>16731.252271128054</v>
      </c>
      <c r="CP253" s="1102">
        <v>21567.444627241377</v>
      </c>
      <c r="CQ253" s="1106">
        <f t="shared" si="129"/>
        <v>23774.038140406901</v>
      </c>
      <c r="CR253" s="23" t="s">
        <v>541</v>
      </c>
      <c r="CS253"/>
      <c r="DQ253"/>
      <c r="DR253"/>
    </row>
    <row r="254" spans="1:122" s="23" customFormat="1" ht="15">
      <c r="A254" s="321" t="s">
        <v>94</v>
      </c>
      <c r="B254" s="43"/>
      <c r="C254" s="255">
        <f>COUNT(W92:AC126)</f>
        <v>88</v>
      </c>
      <c r="D254" s="261"/>
      <c r="E254" s="749">
        <f>SUMSQ(W92:AC126)</f>
        <v>0.80497889492197239</v>
      </c>
      <c r="F254" s="79"/>
      <c r="G254" s="881">
        <v>0.25</v>
      </c>
      <c r="H254" s="322"/>
      <c r="I254" s="430">
        <f>G254*E254</f>
        <v>0.2012447237304931</v>
      </c>
      <c r="J254" s="124"/>
      <c r="K254" s="28"/>
      <c r="L254" s="28"/>
      <c r="M254" s="28"/>
      <c r="N254" s="1218" t="s">
        <v>535</v>
      </c>
      <c r="O254" s="1219">
        <f>COUNT(BG9:BG4000)</f>
        <v>3489</v>
      </c>
      <c r="P254"/>
      <c r="Q254"/>
      <c r="R254"/>
      <c r="S254"/>
      <c r="T254"/>
      <c r="U254" s="124"/>
      <c r="V254" s="593"/>
      <c r="W254" s="710"/>
      <c r="X254" s="598"/>
      <c r="Y254" s="598"/>
      <c r="Z254" s="598"/>
      <c r="AA254" s="598"/>
      <c r="AB254" s="598"/>
      <c r="AC254" s="598"/>
      <c r="AD254" s="599"/>
      <c r="AE254" s="599"/>
      <c r="AF254" s="595"/>
      <c r="AG254" s="595"/>
      <c r="AH254" s="571"/>
      <c r="BF254" s="1135">
        <v>246</v>
      </c>
      <c r="BG254" s="1102">
        <v>51803.087852372868</v>
      </c>
      <c r="BH254" s="1102">
        <v>67848.925252413537</v>
      </c>
      <c r="BI254" s="1102">
        <v>65568.907375085866</v>
      </c>
      <c r="BJ254" s="1102">
        <v>67497.099600484347</v>
      </c>
      <c r="BK254" s="1102">
        <v>77245.567460113263</v>
      </c>
      <c r="BL254" s="1102">
        <v>105123.9341749435</v>
      </c>
      <c r="BM254" s="1102">
        <v>90866.52074669936</v>
      </c>
      <c r="BN254" s="1102">
        <v>92471.546813413064</v>
      </c>
      <c r="BO254" s="1102">
        <v>113639.48617929552</v>
      </c>
      <c r="BP254" s="1102">
        <v>131122.85832640735</v>
      </c>
      <c r="BQ254" s="1102">
        <v>98353.1892121985</v>
      </c>
      <c r="BR254" s="1102">
        <v>69364.57275117439</v>
      </c>
      <c r="BS254" s="1102">
        <v>71717.859670459002</v>
      </c>
      <c r="BT254" s="1102">
        <v>28695.964227320117</v>
      </c>
      <c r="BU254" s="1102">
        <v>15036.163417003965</v>
      </c>
      <c r="BV254" s="1102">
        <v>14556.314874930638</v>
      </c>
      <c r="BW254" s="1102">
        <v>17774.341277833759</v>
      </c>
      <c r="BX254" s="1102">
        <v>29320.412266205538</v>
      </c>
      <c r="BY254" s="1102">
        <v>23881.835246524104</v>
      </c>
      <c r="BZ254" s="1102">
        <v>19800.730692215388</v>
      </c>
      <c r="CA254" s="1102">
        <v>13216.161795257696</v>
      </c>
      <c r="CB254" s="1102">
        <v>7669.1126746853179</v>
      </c>
      <c r="CC254" s="1102">
        <v>11350.608068922873</v>
      </c>
      <c r="CD254" s="1102">
        <v>11392.142750561841</v>
      </c>
      <c r="CE254" s="1102">
        <v>20980.232540907298</v>
      </c>
      <c r="CF254" s="1102">
        <v>16006.102843127463</v>
      </c>
      <c r="CG254" s="1102">
        <v>12374.195468095646</v>
      </c>
      <c r="CH254" s="1102">
        <v>12928.553060534223</v>
      </c>
      <c r="CI254" s="1102">
        <v>16228.17287674074</v>
      </c>
      <c r="CJ254" s="1102">
        <v>16575.060884014685</v>
      </c>
      <c r="CK254" s="1102">
        <v>21418.851086842766</v>
      </c>
      <c r="CL254" s="1102">
        <v>16945.968364180437</v>
      </c>
      <c r="CM254" s="1102">
        <v>20414.444682497058</v>
      </c>
      <c r="CN254" s="1102">
        <v>17491.408374166487</v>
      </c>
      <c r="CO254" s="1102">
        <v>20742.933230949482</v>
      </c>
      <c r="CP254" s="1102">
        <v>18799.640158000089</v>
      </c>
      <c r="CQ254" s="1106">
        <f t="shared" si="129"/>
        <v>20723.055970093683</v>
      </c>
      <c r="CR254" s="23" t="s">
        <v>541</v>
      </c>
      <c r="CS254"/>
      <c r="DQ254"/>
      <c r="DR254"/>
    </row>
    <row r="255" spans="1:122" s="23" customFormat="1" ht="15">
      <c r="A255" s="316" t="s">
        <v>311</v>
      </c>
      <c r="B255" s="247"/>
      <c r="C255" s="256">
        <f>COUNT(N362:N393)</f>
        <v>32</v>
      </c>
      <c r="D255" s="323"/>
      <c r="E255" s="752"/>
      <c r="F255" s="1107">
        <f>SUMSQ($Q$362:$Q$393)</f>
        <v>184.3716498956268</v>
      </c>
      <c r="G255" s="882">
        <v>0</v>
      </c>
      <c r="H255" s="322"/>
      <c r="I255" s="430"/>
      <c r="J255" s="124"/>
      <c r="K255" s="28"/>
      <c r="L255" s="28"/>
      <c r="M255" s="28"/>
      <c r="N255" s="732"/>
      <c r="O255" s="732"/>
      <c r="P255" s="732"/>
      <c r="Q255" s="28"/>
      <c r="R255" s="28"/>
      <c r="S255" s="28"/>
      <c r="T255" s="28"/>
      <c r="U255" s="124"/>
      <c r="V255" s="600"/>
      <c r="W255" s="710"/>
      <c r="X255" s="598"/>
      <c r="Y255" s="598"/>
      <c r="Z255" s="598"/>
      <c r="AA255" s="598"/>
      <c r="AB255" s="598"/>
      <c r="AC255" s="598"/>
      <c r="AD255" s="598"/>
      <c r="AE255" s="594"/>
      <c r="AF255" s="26"/>
      <c r="AG255" s="26"/>
      <c r="AH255" s="571"/>
      <c r="BF255" s="1135">
        <v>247</v>
      </c>
      <c r="BG255" s="1102">
        <v>51338.735137254982</v>
      </c>
      <c r="BH255" s="1102">
        <v>53774.155626307598</v>
      </c>
      <c r="BI255" s="1102">
        <v>50443.46018196259</v>
      </c>
      <c r="BJ255" s="1102">
        <v>64957.081858124999</v>
      </c>
      <c r="BK255" s="1102">
        <v>82445.458019408601</v>
      </c>
      <c r="BL255" s="1102">
        <v>109614.05963642494</v>
      </c>
      <c r="BM255" s="1102">
        <v>96234.705551636391</v>
      </c>
      <c r="BN255" s="1102">
        <v>103917.01663928331</v>
      </c>
      <c r="BO255" s="1102">
        <v>135390.64455758952</v>
      </c>
      <c r="BP255" s="1102">
        <v>126171.06503020116</v>
      </c>
      <c r="BQ255" s="1102">
        <v>104226.1254066204</v>
      </c>
      <c r="BR255" s="1102">
        <v>85534.153342251055</v>
      </c>
      <c r="BS255" s="1102">
        <v>87005.289887870051</v>
      </c>
      <c r="BT255" s="1102">
        <v>36168.170870141541</v>
      </c>
      <c r="BU255" s="1102">
        <v>16056.756689736505</v>
      </c>
      <c r="BV255" s="1102">
        <v>11805.732284202213</v>
      </c>
      <c r="BW255" s="1102">
        <v>16837.738385559918</v>
      </c>
      <c r="BX255" s="1102">
        <v>32721.918049210017</v>
      </c>
      <c r="BY255" s="1102">
        <v>28631.28066885989</v>
      </c>
      <c r="BZ255" s="1102">
        <v>21410.471812373071</v>
      </c>
      <c r="CA255" s="1102">
        <v>14089.555320421638</v>
      </c>
      <c r="CB255" s="1102">
        <v>8527.5676434340094</v>
      </c>
      <c r="CC255" s="1102">
        <v>11035.234690326559</v>
      </c>
      <c r="CD255" s="1102">
        <v>14670.874877694561</v>
      </c>
      <c r="CE255" s="1102">
        <v>21532.327299547353</v>
      </c>
      <c r="CF255" s="1102">
        <v>16911.653628889337</v>
      </c>
      <c r="CG255" s="1102">
        <v>15146.399404080161</v>
      </c>
      <c r="CH255" s="1102">
        <v>15860.596650265326</v>
      </c>
      <c r="CI255" s="1102">
        <v>20563.778158725625</v>
      </c>
      <c r="CJ255" s="1102">
        <v>21792.380071727897</v>
      </c>
      <c r="CK255" s="1102">
        <v>24597.445922142957</v>
      </c>
      <c r="CL255" s="1102">
        <v>19800.254976599983</v>
      </c>
      <c r="CM255" s="1102">
        <v>20744.487995667092</v>
      </c>
      <c r="CN255" s="1102">
        <v>18189.348871571066</v>
      </c>
      <c r="CO255" s="1102">
        <v>25562.307318194245</v>
      </c>
      <c r="CP255" s="1102">
        <v>18897.314573099015</v>
      </c>
      <c r="CQ255" s="1106">
        <f t="shared" si="129"/>
        <v>20830.723582554863</v>
      </c>
      <c r="CR255" s="23" t="s">
        <v>541</v>
      </c>
      <c r="CS255"/>
      <c r="DQ255"/>
      <c r="DR255"/>
    </row>
    <row r="256" spans="1:122" s="23" customFormat="1" ht="16" thickBot="1">
      <c r="A256" s="325" t="s">
        <v>95</v>
      </c>
      <c r="B256" s="247"/>
      <c r="C256" s="840">
        <f>COUNT(W132:AC166)</f>
        <v>228</v>
      </c>
      <c r="D256" s="65"/>
      <c r="E256" s="750">
        <f>SUMSQ(W132:AC166)</f>
        <v>2.144040029914525</v>
      </c>
      <c r="F256" s="79"/>
      <c r="G256" s="882">
        <v>2</v>
      </c>
      <c r="H256" s="322"/>
      <c r="I256" s="430">
        <f>G256*E256</f>
        <v>4.2880800598290501</v>
      </c>
      <c r="J256" s="124"/>
      <c r="K256" s="28"/>
      <c r="L256" s="28"/>
      <c r="M256" s="28"/>
      <c r="N256" s="28"/>
      <c r="O256" s="28"/>
      <c r="P256" s="28"/>
      <c r="Q256" s="28"/>
      <c r="R256" s="28"/>
      <c r="S256" s="28"/>
      <c r="T256" s="28"/>
      <c r="U256" s="124"/>
      <c r="V256" s="601"/>
      <c r="W256" s="710"/>
      <c r="X256" s="812"/>
      <c r="Y256" s="602"/>
      <c r="Z256" s="602"/>
      <c r="AA256" s="602"/>
      <c r="AB256" s="602"/>
      <c r="AC256" s="602"/>
      <c r="AD256" s="594"/>
      <c r="AE256" s="594"/>
      <c r="AF256" s="26"/>
      <c r="AG256" s="26"/>
      <c r="AH256" s="571"/>
      <c r="BF256" s="1135">
        <v>248</v>
      </c>
      <c r="BG256" s="1102">
        <v>79241.424842365755</v>
      </c>
      <c r="BH256" s="1102">
        <v>77872.986321370117</v>
      </c>
      <c r="BI256" s="1102">
        <v>63636.481719401498</v>
      </c>
      <c r="BJ256" s="1102">
        <v>69643.903205027978</v>
      </c>
      <c r="BK256" s="1102">
        <v>86185.710936077012</v>
      </c>
      <c r="BL256" s="1102">
        <v>114079.00990830705</v>
      </c>
      <c r="BM256" s="1102">
        <v>101157.78656211674</v>
      </c>
      <c r="BN256" s="1102">
        <v>109423.02886469662</v>
      </c>
      <c r="BO256" s="1102">
        <v>137212.84375950729</v>
      </c>
      <c r="BP256" s="1102">
        <v>125611.03794222875</v>
      </c>
      <c r="BQ256" s="1102">
        <v>94970.896159428579</v>
      </c>
      <c r="BR256" s="1102">
        <v>73749.235023365443</v>
      </c>
      <c r="BS256" s="1102">
        <v>82127.195984526508</v>
      </c>
      <c r="BT256" s="1102">
        <v>30259.26441456363</v>
      </c>
      <c r="BU256" s="1102">
        <v>14475.04759359162</v>
      </c>
      <c r="BV256" s="1102">
        <v>19238.176440238898</v>
      </c>
      <c r="BW256" s="1102">
        <v>25560.976115113888</v>
      </c>
      <c r="BX256" s="1102">
        <v>27391.689543112559</v>
      </c>
      <c r="BY256" s="1102">
        <v>24615.569352119735</v>
      </c>
      <c r="BZ256" s="1102">
        <v>22379.943439887149</v>
      </c>
      <c r="CA256" s="1102">
        <v>15258.072428299252</v>
      </c>
      <c r="CB256" s="1102">
        <v>9363.1570820321322</v>
      </c>
      <c r="CC256" s="1102">
        <v>10925.884748077406</v>
      </c>
      <c r="CD256" s="1102">
        <v>15393.266996404665</v>
      </c>
      <c r="CE256" s="1102">
        <v>23027.569857202263</v>
      </c>
      <c r="CF256" s="1102">
        <v>15775.551129264222</v>
      </c>
      <c r="CG256" s="1102">
        <v>13266.323974057063</v>
      </c>
      <c r="CH256" s="1102">
        <v>15906.329938113204</v>
      </c>
      <c r="CI256" s="1102">
        <v>25628.886798153217</v>
      </c>
      <c r="CJ256" s="1102">
        <v>26656.686145863245</v>
      </c>
      <c r="CK256" s="1102">
        <v>27115.243553482858</v>
      </c>
      <c r="CL256" s="1102">
        <v>21132.366673384531</v>
      </c>
      <c r="CM256" s="1102">
        <v>25389.816937446711</v>
      </c>
      <c r="CN256" s="1102">
        <v>21769.849564154039</v>
      </c>
      <c r="CO256" s="1102">
        <v>26309.257067827522</v>
      </c>
      <c r="CP256" s="1102">
        <v>23756.763546221104</v>
      </c>
      <c r="CQ256" s="1106">
        <f t="shared" si="129"/>
        <v>26187.349145995227</v>
      </c>
      <c r="CR256" s="23" t="s">
        <v>541</v>
      </c>
      <c r="CS256"/>
      <c r="DQ256"/>
      <c r="DR256"/>
    </row>
    <row r="257" spans="1:122" s="23" customFormat="1" ht="15">
      <c r="A257" s="325" t="s">
        <v>96</v>
      </c>
      <c r="B257" s="247"/>
      <c r="C257" s="841">
        <f>COUNT(AG189:AG208)</f>
        <v>20</v>
      </c>
      <c r="D257" s="323"/>
      <c r="E257" s="1122">
        <f>SUMSQ(AG189:AG208)</f>
        <v>0.84436014023828398</v>
      </c>
      <c r="F257" s="324"/>
      <c r="G257" s="882">
        <v>3</v>
      </c>
      <c r="H257" s="322"/>
      <c r="I257" s="430">
        <f>G257*E257</f>
        <v>2.5330804207148518</v>
      </c>
      <c r="J257" s="124"/>
      <c r="K257" s="326" t="s">
        <v>97</v>
      </c>
      <c r="L257" s="327"/>
      <c r="M257" s="28"/>
      <c r="N257" s="328" t="s">
        <v>336</v>
      </c>
      <c r="O257" s="25"/>
      <c r="P257" s="25"/>
      <c r="Q257" s="25"/>
      <c r="R257" s="25"/>
      <c r="S257" s="25"/>
      <c r="T257" s="25"/>
      <c r="U257" s="124"/>
      <c r="V257" s="26"/>
      <c r="W257" s="710"/>
      <c r="X257" s="26"/>
      <c r="Y257" s="26"/>
      <c r="Z257" s="26"/>
      <c r="AA257" s="26"/>
      <c r="AB257" s="26"/>
      <c r="AC257" s="26"/>
      <c r="AD257" s="580"/>
      <c r="AE257" s="603"/>
      <c r="AF257" s="26"/>
      <c r="AG257" s="26"/>
      <c r="AH257" s="571"/>
      <c r="BF257" s="1135">
        <v>249</v>
      </c>
      <c r="BG257" s="1102">
        <v>62036.187914637463</v>
      </c>
      <c r="BH257" s="1102">
        <v>69098.834502321479</v>
      </c>
      <c r="BI257" s="1102">
        <v>63796.989045762937</v>
      </c>
      <c r="BJ257" s="1102">
        <v>65646.521082874431</v>
      </c>
      <c r="BK257" s="1102">
        <v>69614.70724357928</v>
      </c>
      <c r="BL257" s="1102">
        <v>89954.119978306728</v>
      </c>
      <c r="BM257" s="1102">
        <v>87503.796996058329</v>
      </c>
      <c r="BN257" s="1102">
        <v>94041.099747822809</v>
      </c>
      <c r="BO257" s="1102">
        <v>118184.64042380053</v>
      </c>
      <c r="BP257" s="1102">
        <v>126367.61406978851</v>
      </c>
      <c r="BQ257" s="1102">
        <v>99314.810370311796</v>
      </c>
      <c r="BR257" s="1102">
        <v>75996.511810780969</v>
      </c>
      <c r="BS257" s="1102">
        <v>64851.797821437314</v>
      </c>
      <c r="BT257" s="1102">
        <v>26601.489135361662</v>
      </c>
      <c r="BU257" s="1102">
        <v>14279.028493821099</v>
      </c>
      <c r="BV257" s="1102">
        <v>13334.119144564722</v>
      </c>
      <c r="BW257" s="1102">
        <v>17316.794558809826</v>
      </c>
      <c r="BX257" s="1102">
        <v>25467.804624248165</v>
      </c>
      <c r="BY257" s="1102">
        <v>27260.933746266655</v>
      </c>
      <c r="BZ257" s="1102">
        <v>23415.318660873836</v>
      </c>
      <c r="CA257" s="1102">
        <v>18525.835743508676</v>
      </c>
      <c r="CB257" s="1102">
        <v>10741.057305598611</v>
      </c>
      <c r="CC257" s="1102">
        <v>8952.6136464370902</v>
      </c>
      <c r="CD257" s="1102">
        <v>10306.709662036435</v>
      </c>
      <c r="CE257" s="1102">
        <v>17119.891145458176</v>
      </c>
      <c r="CF257" s="1102">
        <v>15522.487398081959</v>
      </c>
      <c r="CG257" s="1102">
        <v>11509.511933578193</v>
      </c>
      <c r="CH257" s="1102">
        <v>14339.548623317345</v>
      </c>
      <c r="CI257" s="1102">
        <v>17515.968787617603</v>
      </c>
      <c r="CJ257" s="1102">
        <v>21013.537082285649</v>
      </c>
      <c r="CK257" s="1102">
        <v>21346.459101285302</v>
      </c>
      <c r="CL257" s="1102">
        <v>17972.961367958629</v>
      </c>
      <c r="CM257" s="1102">
        <v>23895.344649787374</v>
      </c>
      <c r="CN257" s="1102">
        <v>22178.900139313824</v>
      </c>
      <c r="CO257" s="1102">
        <v>27256.155363434271</v>
      </c>
      <c r="CP257" s="1102">
        <v>23477.621520414934</v>
      </c>
      <c r="CQ257" s="1106">
        <f t="shared" si="129"/>
        <v>25879.647733852777</v>
      </c>
      <c r="CR257" s="23" t="s">
        <v>541</v>
      </c>
      <c r="CS257"/>
      <c r="DQ257"/>
      <c r="DR257"/>
    </row>
    <row r="258" spans="1:122" s="23" customFormat="1" ht="15">
      <c r="A258" s="325" t="s">
        <v>98</v>
      </c>
      <c r="B258" s="247"/>
      <c r="C258" s="841">
        <f>COUNT(P174:P208)</f>
        <v>10</v>
      </c>
      <c r="D258" s="323"/>
      <c r="E258" s="1122">
        <f>SUMSQ(Q174:Q208)</f>
        <v>8.0055546546230865</v>
      </c>
      <c r="F258" s="324"/>
      <c r="G258" s="882">
        <v>0.5</v>
      </c>
      <c r="H258" s="322"/>
      <c r="I258" s="430">
        <f>G258*E258</f>
        <v>4.0027773273115432</v>
      </c>
      <c r="J258" s="124"/>
      <c r="K258" s="329" t="s">
        <v>60</v>
      </c>
      <c r="L258" s="330"/>
      <c r="M258" s="28"/>
      <c r="N258" s="331" t="s">
        <v>159</v>
      </c>
      <c r="O258" s="328" t="s">
        <v>160</v>
      </c>
      <c r="P258" s="65"/>
      <c r="Q258" s="65"/>
      <c r="R258" s="30"/>
      <c r="S258" s="30"/>
      <c r="T258" s="30"/>
      <c r="U258" s="124"/>
      <c r="V258" s="26"/>
      <c r="W258" s="710"/>
      <c r="X258" s="26"/>
      <c r="Y258" s="26"/>
      <c r="Z258" s="26"/>
      <c r="AA258" s="26"/>
      <c r="AB258" s="26"/>
      <c r="AC258" s="26"/>
      <c r="AD258" s="26"/>
      <c r="AE258" s="26"/>
      <c r="AF258" s="26"/>
      <c r="AG258" s="26"/>
      <c r="AH258" s="571"/>
      <c r="BF258" s="1135">
        <v>250</v>
      </c>
      <c r="BG258" s="1102">
        <v>59161.72846730279</v>
      </c>
      <c r="BH258" s="1102">
        <v>66395.665697479562</v>
      </c>
      <c r="BI258" s="1102">
        <v>63824.700072034051</v>
      </c>
      <c r="BJ258" s="1102">
        <v>74548.661812075312</v>
      </c>
      <c r="BK258" s="1102">
        <v>97720.785074977714</v>
      </c>
      <c r="BL258" s="1102">
        <v>149529.74965053302</v>
      </c>
      <c r="BM258" s="1102">
        <v>128745.18658734371</v>
      </c>
      <c r="BN258" s="1102">
        <v>112396.6260632589</v>
      </c>
      <c r="BO258" s="1102">
        <v>144143.76833936243</v>
      </c>
      <c r="BP258" s="1102">
        <v>135017.59142574196</v>
      </c>
      <c r="BQ258" s="1102">
        <v>98395.574483621574</v>
      </c>
      <c r="BR258" s="1102">
        <v>61034.216064484826</v>
      </c>
      <c r="BS258" s="1102">
        <v>57977.769800866379</v>
      </c>
      <c r="BT258" s="1102">
        <v>36848.683746429146</v>
      </c>
      <c r="BU258" s="1102">
        <v>17176.520862333549</v>
      </c>
      <c r="BV258" s="1102">
        <v>14187.969196096185</v>
      </c>
      <c r="BW258" s="1102">
        <v>18911.79793083798</v>
      </c>
      <c r="BX258" s="1102">
        <v>26562.690240668162</v>
      </c>
      <c r="BY258" s="1102">
        <v>20076.181291077832</v>
      </c>
      <c r="BZ258" s="1102">
        <v>20768.980300040734</v>
      </c>
      <c r="CA258" s="1102">
        <v>14995.003475103225</v>
      </c>
      <c r="CB258" s="1102">
        <v>10903.368120037612</v>
      </c>
      <c r="CC258" s="1102">
        <v>16036.868974206616</v>
      </c>
      <c r="CD258" s="1102">
        <v>16804.419986980865</v>
      </c>
      <c r="CE258" s="1102">
        <v>22741.546720885945</v>
      </c>
      <c r="CF258" s="1102">
        <v>17504.753575419149</v>
      </c>
      <c r="CG258" s="1102">
        <v>18151.968515461453</v>
      </c>
      <c r="CH258" s="1102">
        <v>21537.079496646002</v>
      </c>
      <c r="CI258" s="1102">
        <v>26012.16535625418</v>
      </c>
      <c r="CJ258" s="1102">
        <v>22299.479351108865</v>
      </c>
      <c r="CK258" s="1102">
        <v>26154.879758496081</v>
      </c>
      <c r="CL258" s="1102">
        <v>20153.873785676882</v>
      </c>
      <c r="CM258" s="1102">
        <v>26635.620916778942</v>
      </c>
      <c r="CN258" s="1102">
        <v>22200.318250936456</v>
      </c>
      <c r="CO258" s="1102">
        <v>21296.372944255938</v>
      </c>
      <c r="CP258" s="1102">
        <v>24308.605279830936</v>
      </c>
      <c r="CQ258" s="1106">
        <f t="shared" si="129"/>
        <v>26795.650530283354</v>
      </c>
      <c r="CR258" s="23" t="s">
        <v>541</v>
      </c>
      <c r="CS258"/>
      <c r="DQ258"/>
      <c r="DR258"/>
    </row>
    <row r="259" spans="1:122" s="23" customFormat="1" ht="16" thickBot="1">
      <c r="A259" s="332" t="s">
        <v>167</v>
      </c>
      <c r="B259" s="227"/>
      <c r="C259" s="842">
        <f>COUNT(F174:F208)</f>
        <v>35</v>
      </c>
      <c r="D259" s="333"/>
      <c r="E259" s="1123">
        <f>SUMSQ(F174:F208)</f>
        <v>2.9852871714817462</v>
      </c>
      <c r="F259" s="324"/>
      <c r="G259" s="883">
        <v>1.5</v>
      </c>
      <c r="H259" s="322"/>
      <c r="I259" s="430">
        <f>G259*E259</f>
        <v>4.4779307572226195</v>
      </c>
      <c r="J259" s="124"/>
      <c r="K259" s="720" t="s">
        <v>344</v>
      </c>
      <c r="L259" s="721" t="s">
        <v>4</v>
      </c>
      <c r="M259" s="28"/>
      <c r="N259" s="334"/>
      <c r="O259" s="709" t="s">
        <v>381</v>
      </c>
      <c r="P259" s="27"/>
      <c r="Q259" s="27"/>
      <c r="R259" s="65"/>
      <c r="S259" s="28"/>
      <c r="T259" s="28"/>
      <c r="U259" s="124"/>
      <c r="V259" s="26"/>
      <c r="W259" s="710"/>
      <c r="X259" s="26"/>
      <c r="Y259" s="26"/>
      <c r="Z259" s="26"/>
      <c r="AA259" s="26"/>
      <c r="AB259" s="26"/>
      <c r="AC259" s="26"/>
      <c r="AD259" s="26"/>
      <c r="AE259" s="26"/>
      <c r="AF259" s="26"/>
      <c r="AG259" s="26"/>
      <c r="AH259" s="571"/>
      <c r="BF259" s="1135">
        <v>251</v>
      </c>
      <c r="BG259" s="1102">
        <v>70246.931101470822</v>
      </c>
      <c r="BH259" s="1102">
        <v>72346.270380033151</v>
      </c>
      <c r="BI259" s="1102">
        <v>62910.20674229927</v>
      </c>
      <c r="BJ259" s="1102">
        <v>69398.780804774331</v>
      </c>
      <c r="BK259" s="1102">
        <v>84200.042672997326</v>
      </c>
      <c r="BL259" s="1102">
        <v>106810.4464011158</v>
      </c>
      <c r="BM259" s="1102">
        <v>92735.647708016972</v>
      </c>
      <c r="BN259" s="1102">
        <v>90420.36736829218</v>
      </c>
      <c r="BO259" s="1102">
        <v>126080.19993034148</v>
      </c>
      <c r="BP259" s="1102">
        <v>116306.30905562847</v>
      </c>
      <c r="BQ259" s="1102">
        <v>92605.5131800284</v>
      </c>
      <c r="BR259" s="1102">
        <v>70603.071458098217</v>
      </c>
      <c r="BS259" s="1102">
        <v>69960.27914288202</v>
      </c>
      <c r="BT259" s="1102">
        <v>32026.179300084528</v>
      </c>
      <c r="BU259" s="1102">
        <v>15105.851699133633</v>
      </c>
      <c r="BV259" s="1102">
        <v>13172.104168603142</v>
      </c>
      <c r="BW259" s="1102">
        <v>21891.677624986463</v>
      </c>
      <c r="BX259" s="1102">
        <v>28544.44999750772</v>
      </c>
      <c r="BY259" s="1102">
        <v>25431.394515868771</v>
      </c>
      <c r="BZ259" s="1102">
        <v>27747.498162756867</v>
      </c>
      <c r="CA259" s="1102">
        <v>17308.204898292235</v>
      </c>
      <c r="CB259" s="1102">
        <v>9668.5902193304355</v>
      </c>
      <c r="CC259" s="1102">
        <v>11047.867610108096</v>
      </c>
      <c r="CD259" s="1102">
        <v>12967.11141612145</v>
      </c>
      <c r="CE259" s="1102">
        <v>24676.678297729719</v>
      </c>
      <c r="CF259" s="1102">
        <v>21294.328711204078</v>
      </c>
      <c r="CG259" s="1102">
        <v>15428.625813937939</v>
      </c>
      <c r="CH259" s="1102">
        <v>16478.53385199251</v>
      </c>
      <c r="CI259" s="1102">
        <v>20407.439304373409</v>
      </c>
      <c r="CJ259" s="1102">
        <v>28319.319151573385</v>
      </c>
      <c r="CK259" s="1102">
        <v>30861.469182167162</v>
      </c>
      <c r="CL259" s="1102">
        <v>22445.525450716905</v>
      </c>
      <c r="CM259" s="1102">
        <v>31047.38294840627</v>
      </c>
      <c r="CN259" s="1102">
        <v>23750.305027180781</v>
      </c>
      <c r="CO259" s="1102">
        <v>32054.652249378967</v>
      </c>
      <c r="CP259" s="1102">
        <v>24171.907313500516</v>
      </c>
      <c r="CQ259" s="1106">
        <f t="shared" si="129"/>
        <v>26644.966815943335</v>
      </c>
      <c r="CR259" s="23" t="s">
        <v>541</v>
      </c>
      <c r="CS259"/>
      <c r="DQ259"/>
      <c r="DR259"/>
    </row>
    <row r="260" spans="1:122" s="23" customFormat="1" ht="16" thickBot="1">
      <c r="A260" s="335" t="s">
        <v>99</v>
      </c>
      <c r="B260" s="336"/>
      <c r="C260" s="337">
        <f>SUM(C254:C259)</f>
        <v>413</v>
      </c>
      <c r="D260" s="338"/>
      <c r="E260" s="604"/>
      <c r="F260" s="338"/>
      <c r="G260" s="339" t="s">
        <v>100</v>
      </c>
      <c r="H260" s="338"/>
      <c r="I260" s="711">
        <f>SUM(I254:I259)</f>
        <v>15.503113288808558</v>
      </c>
      <c r="J260" s="124"/>
      <c r="K260" s="340">
        <f>AD249</f>
        <v>13556.514420236865</v>
      </c>
      <c r="L260" s="341">
        <f>AE249</f>
        <v>14943.481410571298</v>
      </c>
      <c r="M260" s="28"/>
      <c r="N260" s="243"/>
      <c r="O260" s="342"/>
      <c r="P260" s="343"/>
      <c r="Q260" s="65"/>
      <c r="R260" s="65"/>
      <c r="S260" s="28"/>
      <c r="T260" s="28"/>
      <c r="U260" s="139"/>
      <c r="V260" s="25"/>
      <c r="W260" s="26"/>
      <c r="X260" s="25"/>
      <c r="Y260" s="25"/>
      <c r="Z260" s="25"/>
      <c r="AA260" s="25"/>
      <c r="AB260" s="25"/>
      <c r="AC260" s="25"/>
      <c r="AD260" s="27"/>
      <c r="AE260" s="27"/>
      <c r="AF260" s="27"/>
      <c r="AG260" s="27"/>
      <c r="BF260" s="1135">
        <v>252</v>
      </c>
      <c r="BG260" s="1102">
        <v>56079.265356267693</v>
      </c>
      <c r="BH260" s="1102">
        <v>62539.167392190488</v>
      </c>
      <c r="BI260" s="1102">
        <v>60331.843429875567</v>
      </c>
      <c r="BJ260" s="1102">
        <v>75804.36762651577</v>
      </c>
      <c r="BK260" s="1102">
        <v>91121.27311957044</v>
      </c>
      <c r="BL260" s="1102">
        <v>118914.955713107</v>
      </c>
      <c r="BM260" s="1102">
        <v>103601.71917602257</v>
      </c>
      <c r="BN260" s="1102">
        <v>109506.57429907841</v>
      </c>
      <c r="BO260" s="1102">
        <v>140832.28080858898</v>
      </c>
      <c r="BP260" s="1102">
        <v>132579.73662093782</v>
      </c>
      <c r="BQ260" s="1102">
        <v>104776.34291860209</v>
      </c>
      <c r="BR260" s="1102">
        <v>77521.712295003788</v>
      </c>
      <c r="BS260" s="1102">
        <v>66292.862764563441</v>
      </c>
      <c r="BT260" s="1102">
        <v>27444.15661460111</v>
      </c>
      <c r="BU260" s="1102">
        <v>10973.046809318508</v>
      </c>
      <c r="BV260" s="1102">
        <v>10325.574171391474</v>
      </c>
      <c r="BW260" s="1102">
        <v>16560.589984879174</v>
      </c>
      <c r="BX260" s="1102">
        <v>24768.49706246622</v>
      </c>
      <c r="BY260" s="1102">
        <v>17286.103044129704</v>
      </c>
      <c r="BZ260" s="1102">
        <v>15147.82501475764</v>
      </c>
      <c r="CA260" s="1102">
        <v>10745.516835262461</v>
      </c>
      <c r="CB260" s="1102">
        <v>7870.2305565917723</v>
      </c>
      <c r="CC260" s="1102">
        <v>9196.0829607718697</v>
      </c>
      <c r="CD260" s="1102">
        <v>11381.813478957039</v>
      </c>
      <c r="CE260" s="1102">
        <v>17624.804943073377</v>
      </c>
      <c r="CF260" s="1102">
        <v>15780.538027713739</v>
      </c>
      <c r="CG260" s="1102">
        <v>12389.672537630408</v>
      </c>
      <c r="CH260" s="1102">
        <v>13914.494251488515</v>
      </c>
      <c r="CI260" s="1102">
        <v>16296.7197472301</v>
      </c>
      <c r="CJ260" s="1102">
        <v>18933.102885967452</v>
      </c>
      <c r="CK260" s="1102">
        <v>19120.103008293856</v>
      </c>
      <c r="CL260" s="1102">
        <v>17025.227472088322</v>
      </c>
      <c r="CM260" s="1102">
        <v>17464.417156821499</v>
      </c>
      <c r="CN260" s="1102">
        <v>18087.856239536344</v>
      </c>
      <c r="CO260" s="1102">
        <v>17943.359179798659</v>
      </c>
      <c r="CP260" s="1102">
        <v>18185.003940410443</v>
      </c>
      <c r="CQ260" s="1106">
        <f t="shared" si="129"/>
        <v>20045.535515908996</v>
      </c>
      <c r="CR260" s="23" t="s">
        <v>541</v>
      </c>
      <c r="CS260"/>
      <c r="DQ260"/>
      <c r="DR260"/>
    </row>
    <row r="261" spans="1:122" s="23" customFormat="1" ht="14" thickBot="1">
      <c r="A261" s="344"/>
      <c r="B261" s="323"/>
      <c r="D261" s="323"/>
      <c r="F261" s="323"/>
      <c r="J261" s="207"/>
      <c r="K261" s="25"/>
      <c r="L261" s="345">
        <v>1</v>
      </c>
      <c r="M261" s="28"/>
      <c r="N261" s="25" t="s">
        <v>171</v>
      </c>
      <c r="O261" s="25"/>
      <c r="P261" s="25"/>
      <c r="Q261" s="25"/>
      <c r="R261" s="25"/>
      <c r="S261" s="28"/>
      <c r="T261" s="28"/>
      <c r="U261" s="139"/>
      <c r="V261" s="25"/>
      <c r="W261" s="25"/>
      <c r="X261" s="25"/>
      <c r="Y261" s="25"/>
      <c r="Z261" s="25"/>
      <c r="AA261" s="25"/>
      <c r="AB261" s="25"/>
      <c r="AC261" s="27"/>
      <c r="AD261" s="27"/>
      <c r="AE261" s="27"/>
      <c r="AF261" s="27"/>
      <c r="AG261" s="27"/>
      <c r="BF261" s="1135">
        <v>253</v>
      </c>
      <c r="BG261" s="1102">
        <v>48286.912875990929</v>
      </c>
      <c r="BH261" s="1102">
        <v>46046.606171509986</v>
      </c>
      <c r="BI261" s="1102">
        <v>40406.161135981929</v>
      </c>
      <c r="BJ261" s="1102">
        <v>49432.83121101225</v>
      </c>
      <c r="BK261" s="1102">
        <v>66844.522031808534</v>
      </c>
      <c r="BL261" s="1102">
        <v>86303.084948702643</v>
      </c>
      <c r="BM261" s="1102">
        <v>72956.898982771701</v>
      </c>
      <c r="BN261" s="1102">
        <v>79965.361886239494</v>
      </c>
      <c r="BO261" s="1102">
        <v>108208.92623593871</v>
      </c>
      <c r="BP261" s="1102">
        <v>101267.26135367178</v>
      </c>
      <c r="BQ261" s="1102">
        <v>81456.062342851947</v>
      </c>
      <c r="BR261" s="1102">
        <v>63570.84528258683</v>
      </c>
      <c r="BS261" s="1102">
        <v>66837.300187613888</v>
      </c>
      <c r="BT261" s="1102">
        <v>22214.523717900105</v>
      </c>
      <c r="BU261" s="1102">
        <v>9926.1807470302047</v>
      </c>
      <c r="BV261" s="1102">
        <v>11244.624982634954</v>
      </c>
      <c r="BW261" s="1102">
        <v>24717.647145156196</v>
      </c>
      <c r="BX261" s="1102">
        <v>21898.341517565143</v>
      </c>
      <c r="BY261" s="1102">
        <v>18571.967502623811</v>
      </c>
      <c r="BZ261" s="1102">
        <v>11885.492231163931</v>
      </c>
      <c r="CA261" s="1102">
        <v>8007.9698739606993</v>
      </c>
      <c r="CB261" s="1102">
        <v>7350.4812927697203</v>
      </c>
      <c r="CC261" s="1102">
        <v>8107.2978212515445</v>
      </c>
      <c r="CD261" s="1102">
        <v>8807.452898697371</v>
      </c>
      <c r="CE261" s="1102">
        <v>14439.327694515276</v>
      </c>
      <c r="CF261" s="1102">
        <v>10781.917224855149</v>
      </c>
      <c r="CG261" s="1102">
        <v>8891.5686665397916</v>
      </c>
      <c r="CH261" s="1102">
        <v>8672.7315566047128</v>
      </c>
      <c r="CI261" s="1102">
        <v>12595.879406792103</v>
      </c>
      <c r="CJ261" s="1102">
        <v>15552.169229099798</v>
      </c>
      <c r="CK261" s="1102">
        <v>20162.90997067736</v>
      </c>
      <c r="CL261" s="1102">
        <v>16206.568943666241</v>
      </c>
      <c r="CM261" s="1102">
        <v>19534.417021298257</v>
      </c>
      <c r="CN261" s="1102">
        <v>15723.164250250193</v>
      </c>
      <c r="CO261" s="1102">
        <v>18406.227599917889</v>
      </c>
      <c r="CP261" s="1102">
        <v>15903.737096051193</v>
      </c>
      <c r="CQ261" s="1106">
        <f t="shared" si="129"/>
        <v>17530.869272243785</v>
      </c>
      <c r="CR261" s="23" t="s">
        <v>541</v>
      </c>
      <c r="CS261"/>
      <c r="DQ261"/>
      <c r="DR261"/>
    </row>
    <row r="262" spans="1:122" s="23" customFormat="1" ht="16" thickTop="1">
      <c r="A262" s="346" t="s">
        <v>101</v>
      </c>
      <c r="B262" s="347"/>
      <c r="C262" s="347"/>
      <c r="D262" s="347"/>
      <c r="E262" s="347"/>
      <c r="F262" s="347"/>
      <c r="G262" s="348"/>
      <c r="H262" s="131"/>
      <c r="I262" s="131"/>
      <c r="J262" s="349"/>
      <c r="K262" s="350" t="s">
        <v>102</v>
      </c>
      <c r="L262" s="347"/>
      <c r="M262" s="347"/>
      <c r="N262" s="347"/>
      <c r="O262" s="347"/>
      <c r="P262" s="347"/>
      <c r="Q262" s="348"/>
      <c r="R262" s="131"/>
      <c r="S262" s="131"/>
      <c r="T262" s="131"/>
      <c r="U262" s="349"/>
      <c r="V262" s="350" t="s">
        <v>103</v>
      </c>
      <c r="W262" s="347"/>
      <c r="X262" s="347"/>
      <c r="Y262" s="347"/>
      <c r="Z262" s="347"/>
      <c r="AA262" s="347"/>
      <c r="AB262" s="348"/>
      <c r="AC262" s="348"/>
      <c r="AD262" s="351"/>
      <c r="BF262" s="1135">
        <v>254</v>
      </c>
      <c r="BG262" s="1102">
        <v>58140.349516275899</v>
      </c>
      <c r="BH262" s="1102">
        <v>55872.497736113386</v>
      </c>
      <c r="BI262" s="1102">
        <v>48170.98381761276</v>
      </c>
      <c r="BJ262" s="1102">
        <v>51203.749032072315</v>
      </c>
      <c r="BK262" s="1102">
        <v>65141.337957835538</v>
      </c>
      <c r="BL262" s="1102">
        <v>79817.094712451493</v>
      </c>
      <c r="BM262" s="1102">
        <v>59705.544568930316</v>
      </c>
      <c r="BN262" s="1102">
        <v>64819.270178599203</v>
      </c>
      <c r="BO262" s="1102">
        <v>99336.489101836749</v>
      </c>
      <c r="BP262" s="1102">
        <v>97034.811488297797</v>
      </c>
      <c r="BQ262" s="1102">
        <v>74739.286495458276</v>
      </c>
      <c r="BR262" s="1102">
        <v>58180.269331234682</v>
      </c>
      <c r="BS262" s="1102">
        <v>60434.130872186855</v>
      </c>
      <c r="BT262" s="1102">
        <v>25315.399486488423</v>
      </c>
      <c r="BU262" s="1102">
        <v>15415.918515881622</v>
      </c>
      <c r="BV262" s="1102">
        <v>15258.90257047814</v>
      </c>
      <c r="BW262" s="1102">
        <v>14712.634572917857</v>
      </c>
      <c r="BX262" s="1102">
        <v>15476.39362089064</v>
      </c>
      <c r="BY262" s="1102">
        <v>17239.505431013778</v>
      </c>
      <c r="BZ262" s="1102">
        <v>13780.063687267213</v>
      </c>
      <c r="CA262" s="1102">
        <v>8784.978234418626</v>
      </c>
      <c r="CB262" s="1102">
        <v>5181.9134619027154</v>
      </c>
      <c r="CC262" s="1102">
        <v>8181.4957658185049</v>
      </c>
      <c r="CD262" s="1102">
        <v>13134.776548111211</v>
      </c>
      <c r="CE262" s="1102">
        <v>20086.309897326209</v>
      </c>
      <c r="CF262" s="1102">
        <v>11886.810871733976</v>
      </c>
      <c r="CG262" s="1102">
        <v>9356.1222479804237</v>
      </c>
      <c r="CH262" s="1102">
        <v>11585.730390331764</v>
      </c>
      <c r="CI262" s="1102">
        <v>15946.437110515941</v>
      </c>
      <c r="CJ262" s="1102">
        <v>15212.540746179164</v>
      </c>
      <c r="CK262" s="1102">
        <v>14256.053609674118</v>
      </c>
      <c r="CL262" s="1102">
        <v>11425.790233918136</v>
      </c>
      <c r="CM262" s="1102">
        <v>16402.634596245418</v>
      </c>
      <c r="CN262" s="1102">
        <v>15927.808681287033</v>
      </c>
      <c r="CO262" s="1102">
        <v>17749.755843117062</v>
      </c>
      <c r="CP262" s="1102">
        <v>17597.663555535251</v>
      </c>
      <c r="CQ262" s="1106">
        <f t="shared" si="129"/>
        <v>19398.103566841321</v>
      </c>
      <c r="CR262" s="23" t="s">
        <v>541</v>
      </c>
      <c r="CS262"/>
      <c r="DQ262"/>
      <c r="DR262"/>
    </row>
    <row r="263" spans="1:122" s="23" customFormat="1" ht="15">
      <c r="A263" s="352"/>
      <c r="B263" s="27"/>
      <c r="C263" s="27"/>
      <c r="D263" s="27"/>
      <c r="E263" s="27"/>
      <c r="F263" s="27"/>
      <c r="G263" s="27"/>
      <c r="H263" s="27"/>
      <c r="I263" s="27"/>
      <c r="J263" s="139"/>
      <c r="K263" s="353"/>
      <c r="L263" s="27"/>
      <c r="M263" s="27"/>
      <c r="N263" s="27"/>
      <c r="O263" s="27"/>
      <c r="P263" s="27"/>
      <c r="Q263" s="27"/>
      <c r="R263" s="317"/>
      <c r="S263" s="317"/>
      <c r="T263" s="317"/>
      <c r="U263" s="139"/>
      <c r="V263" s="353"/>
      <c r="W263" s="27"/>
      <c r="X263" s="27"/>
      <c r="Y263" s="27"/>
      <c r="Z263" s="27"/>
      <c r="AA263" s="27"/>
      <c r="AB263" s="27"/>
      <c r="AC263" s="27"/>
      <c r="AD263" s="354"/>
      <c r="AO263" s="27"/>
      <c r="AP263" s="27"/>
      <c r="AQ263" s="27"/>
      <c r="AR263" s="27"/>
      <c r="AS263" s="27"/>
      <c r="AT263" s="27"/>
      <c r="AU263" s="27"/>
      <c r="AV263" s="27"/>
      <c r="AW263" s="27"/>
      <c r="BF263" s="1135">
        <v>255</v>
      </c>
      <c r="BG263" s="1102">
        <v>51545.791105471173</v>
      </c>
      <c r="BH263" s="1102">
        <v>52509.073723430556</v>
      </c>
      <c r="BI263" s="1102">
        <v>45333.247314598411</v>
      </c>
      <c r="BJ263" s="1102">
        <v>54587.709286591387</v>
      </c>
      <c r="BK263" s="1102">
        <v>62555.21694524894</v>
      </c>
      <c r="BL263" s="1102">
        <v>72199.019895656864</v>
      </c>
      <c r="BM263" s="1102">
        <v>59930.557481442273</v>
      </c>
      <c r="BN263" s="1102">
        <v>67507.243208181244</v>
      </c>
      <c r="BO263" s="1102">
        <v>112866.75073862563</v>
      </c>
      <c r="BP263" s="1102">
        <v>107813.49355950314</v>
      </c>
      <c r="BQ263" s="1102">
        <v>86935.649909779997</v>
      </c>
      <c r="BR263" s="1102">
        <v>81530.381162327947</v>
      </c>
      <c r="BS263" s="1102">
        <v>132136.14568006486</v>
      </c>
      <c r="BT263" s="1102">
        <v>43086.632983518793</v>
      </c>
      <c r="BU263" s="1102">
        <v>20973.009295327498</v>
      </c>
      <c r="BV263" s="1102">
        <v>20258.109743958932</v>
      </c>
      <c r="BW263" s="1102">
        <v>16678.39587842688</v>
      </c>
      <c r="BX263" s="1102">
        <v>25669.122606415451</v>
      </c>
      <c r="BY263" s="1102">
        <v>24476.482158847379</v>
      </c>
      <c r="BZ263" s="1102">
        <v>23487.036490307662</v>
      </c>
      <c r="CA263" s="1102">
        <v>14097.248275308386</v>
      </c>
      <c r="CB263" s="1102">
        <v>7327.1370852951441</v>
      </c>
      <c r="CC263" s="1102">
        <v>10458.246628972382</v>
      </c>
      <c r="CD263" s="1102">
        <v>13192.617273070764</v>
      </c>
      <c r="CE263" s="1102">
        <v>20724.841677558947</v>
      </c>
      <c r="CF263" s="1102">
        <v>15170.454379089051</v>
      </c>
      <c r="CG263" s="1102">
        <v>9993.2538894079225</v>
      </c>
      <c r="CH263" s="1102">
        <v>13456.297465238544</v>
      </c>
      <c r="CI263" s="1102">
        <v>16654.755486310893</v>
      </c>
      <c r="CJ263" s="1102">
        <v>20038.401278675719</v>
      </c>
      <c r="CK263" s="1102">
        <v>18314.169166058316</v>
      </c>
      <c r="CL263" s="1102">
        <v>13884.191875981565</v>
      </c>
      <c r="CM263" s="1102">
        <v>18968.040017260882</v>
      </c>
      <c r="CN263" s="1102">
        <v>18132.264011694897</v>
      </c>
      <c r="CO263" s="1102">
        <v>21185.498516525742</v>
      </c>
      <c r="CP263" s="1102">
        <v>18849.06126562132</v>
      </c>
      <c r="CQ263" s="1106">
        <f t="shared" si="129"/>
        <v>20777.533415977294</v>
      </c>
      <c r="CR263" s="23" t="s">
        <v>541</v>
      </c>
      <c r="CS263"/>
      <c r="DQ263"/>
      <c r="DR263"/>
    </row>
    <row r="264" spans="1:122" s="23" customFormat="1" ht="12.75" customHeight="1">
      <c r="A264" s="355" t="s">
        <v>104</v>
      </c>
      <c r="B264" s="39"/>
      <c r="C264" s="39"/>
      <c r="D264" s="50"/>
      <c r="E264" s="27"/>
      <c r="F264" s="27"/>
      <c r="G264" s="27"/>
      <c r="H264" s="27"/>
      <c r="I264" s="356"/>
      <c r="J264" s="139"/>
      <c r="K264" s="143" t="s">
        <v>105</v>
      </c>
      <c r="L264" s="39"/>
      <c r="M264" s="39"/>
      <c r="N264" s="50"/>
      <c r="O264" s="27"/>
      <c r="P264" s="27"/>
      <c r="Q264" s="27"/>
      <c r="R264" s="27"/>
      <c r="S264" s="27"/>
      <c r="T264" s="27"/>
      <c r="U264" s="139"/>
      <c r="V264" s="143" t="s">
        <v>334</v>
      </c>
      <c r="W264" s="39"/>
      <c r="X264" s="39"/>
      <c r="Y264" s="50"/>
      <c r="Z264" s="27"/>
      <c r="AA264" s="27"/>
      <c r="AB264" s="27"/>
      <c r="AC264" s="27"/>
      <c r="AD264" s="357"/>
      <c r="AF264" s="123" t="s">
        <v>417</v>
      </c>
      <c r="AO264" s="27"/>
      <c r="AP264" s="27"/>
      <c r="AQ264" s="27"/>
      <c r="AR264" s="27"/>
      <c r="AS264" s="27"/>
      <c r="AT264" s="27"/>
      <c r="AU264" s="27"/>
      <c r="AV264" s="27"/>
      <c r="AW264" s="27"/>
      <c r="BF264" s="1135">
        <v>256</v>
      </c>
      <c r="BG264" s="1102">
        <v>40912.485678990386</v>
      </c>
      <c r="BH264" s="1102">
        <v>42161.078880178575</v>
      </c>
      <c r="BI264" s="1102">
        <v>35442.456619083918</v>
      </c>
      <c r="BJ264" s="1102">
        <v>40460.280451715531</v>
      </c>
      <c r="BK264" s="1102">
        <v>49301.418109228391</v>
      </c>
      <c r="BL264" s="1102">
        <v>69194.327600082339</v>
      </c>
      <c r="BM264" s="1102">
        <v>64309.819997504375</v>
      </c>
      <c r="BN264" s="1102">
        <v>73180.898781854557</v>
      </c>
      <c r="BO264" s="1102">
        <v>86231.108056807818</v>
      </c>
      <c r="BP264" s="1102">
        <v>88570.828498124843</v>
      </c>
      <c r="BQ264" s="1102">
        <v>64565.354022022926</v>
      </c>
      <c r="BR264" s="1102">
        <v>47911.136145437544</v>
      </c>
      <c r="BS264" s="1102">
        <v>44870.648411369402</v>
      </c>
      <c r="BT264" s="1102">
        <v>23807.700267697808</v>
      </c>
      <c r="BU264" s="1102">
        <v>14842.461477074419</v>
      </c>
      <c r="BV264" s="1102">
        <v>16005.619063138764</v>
      </c>
      <c r="BW264" s="1102">
        <v>22466.818984947695</v>
      </c>
      <c r="BX264" s="1102">
        <v>18917.049496501491</v>
      </c>
      <c r="BY264" s="1102">
        <v>21073.568496487598</v>
      </c>
      <c r="BZ264" s="1102">
        <v>12520.690388744835</v>
      </c>
      <c r="CA264" s="1102">
        <v>14170.833251629805</v>
      </c>
      <c r="CB264" s="1102">
        <v>7654.4537581168988</v>
      </c>
      <c r="CC264" s="1102">
        <v>8044.6545548453187</v>
      </c>
      <c r="CD264" s="1102">
        <v>8454.7914125446896</v>
      </c>
      <c r="CE264" s="1102">
        <v>21050.492583925574</v>
      </c>
      <c r="CF264" s="1102">
        <v>12982.258483681846</v>
      </c>
      <c r="CG264" s="1102">
        <v>7997.7941699413677</v>
      </c>
      <c r="CH264" s="1102">
        <v>8466.1024929695432</v>
      </c>
      <c r="CI264" s="1102">
        <v>13286.640632575061</v>
      </c>
      <c r="CJ264" s="1102">
        <v>19942.633688578608</v>
      </c>
      <c r="CK264" s="1102">
        <v>18559.343633151871</v>
      </c>
      <c r="CL264" s="1102">
        <v>14035.730495972646</v>
      </c>
      <c r="CM264" s="1102">
        <v>18196.742372703258</v>
      </c>
      <c r="CN264" s="1102">
        <v>17670.783805428888</v>
      </c>
      <c r="CO264" s="1102">
        <v>24677.974843382151</v>
      </c>
      <c r="CP264" s="1102">
        <v>19021.669747078522</v>
      </c>
      <c r="CQ264" s="1106">
        <f t="shared" si="129"/>
        <v>20967.801697289495</v>
      </c>
      <c r="CR264" s="23" t="s">
        <v>541</v>
      </c>
      <c r="CS264"/>
      <c r="DQ264"/>
      <c r="DR264"/>
    </row>
    <row r="265" spans="1:122" s="23" customFormat="1" ht="15">
      <c r="A265" s="358"/>
      <c r="B265" s="48"/>
      <c r="C265" s="49" t="s">
        <v>0</v>
      </c>
      <c r="D265" s="50"/>
      <c r="E265" s="359"/>
      <c r="F265" s="27"/>
      <c r="G265" s="27"/>
      <c r="H265" s="27"/>
      <c r="I265" s="360"/>
      <c r="J265" s="139"/>
      <c r="K265" s="361"/>
      <c r="L265" s="362"/>
      <c r="M265" s="363" t="s">
        <v>0</v>
      </c>
      <c r="N265" s="248"/>
      <c r="O265" s="364"/>
      <c r="P265" s="365"/>
      <c r="Q265" s="365"/>
      <c r="R265" s="365"/>
      <c r="S265" s="27"/>
      <c r="T265" s="27"/>
      <c r="U265" s="139"/>
      <c r="V265" s="242"/>
      <c r="W265" s="48"/>
      <c r="X265" s="49" t="s">
        <v>0</v>
      </c>
      <c r="Y265" s="50"/>
      <c r="Z265" s="359"/>
      <c r="AA265" s="27"/>
      <c r="AB265" s="27"/>
      <c r="AC265" s="27"/>
      <c r="AD265" s="366"/>
      <c r="AF265" s="724">
        <f>MIN($I$260)</f>
        <v>15.503113288808558</v>
      </c>
      <c r="AG265" s="23" t="s">
        <v>337</v>
      </c>
      <c r="AO265" s="27"/>
      <c r="AP265" s="1047"/>
      <c r="AQ265" s="27"/>
      <c r="AR265" s="27"/>
      <c r="AS265" s="27"/>
      <c r="AT265" s="27"/>
      <c r="AU265" s="27"/>
      <c r="AV265" s="27"/>
      <c r="AW265" s="27"/>
      <c r="BF265" s="1135">
        <v>257</v>
      </c>
      <c r="BG265" s="1102">
        <v>50286.236806450324</v>
      </c>
      <c r="BH265" s="1102">
        <v>53995.016408495605</v>
      </c>
      <c r="BI265" s="1102">
        <v>46216.546216907467</v>
      </c>
      <c r="BJ265" s="1102">
        <v>49591.518760214698</v>
      </c>
      <c r="BK265" s="1102">
        <v>61796.932865389623</v>
      </c>
      <c r="BL265" s="1102">
        <v>86010.022701421462</v>
      </c>
      <c r="BM265" s="1102">
        <v>78660.357281428995</v>
      </c>
      <c r="BN265" s="1102">
        <v>90643.563776203082</v>
      </c>
      <c r="BO265" s="1102">
        <v>105453.79718543804</v>
      </c>
      <c r="BP265" s="1102">
        <v>114298.40674099108</v>
      </c>
      <c r="BQ265" s="1102">
        <v>92590.276880345991</v>
      </c>
      <c r="BR265" s="1102">
        <v>80371.386196632826</v>
      </c>
      <c r="BS265" s="1102">
        <v>71405.57836844417</v>
      </c>
      <c r="BT265" s="1102">
        <v>26066.453782124554</v>
      </c>
      <c r="BU265" s="1102">
        <v>12347.71591433803</v>
      </c>
      <c r="BV265" s="1102">
        <v>13544.913428807351</v>
      </c>
      <c r="BW265" s="1102">
        <v>20442.469358921531</v>
      </c>
      <c r="BX265" s="1102">
        <v>26963.979474840857</v>
      </c>
      <c r="BY265" s="1102">
        <v>22235.409684720536</v>
      </c>
      <c r="BZ265" s="1102">
        <v>22838.657686723767</v>
      </c>
      <c r="CA265" s="1102">
        <v>15629.779289652206</v>
      </c>
      <c r="CB265" s="1102">
        <v>7664.000354796075</v>
      </c>
      <c r="CC265" s="1102">
        <v>9528.4061780541433</v>
      </c>
      <c r="CD265" s="1102">
        <v>12237.300619648689</v>
      </c>
      <c r="CE265" s="1102">
        <v>24807.301708545776</v>
      </c>
      <c r="CF265" s="1102">
        <v>18614.151829508166</v>
      </c>
      <c r="CG265" s="1102">
        <v>12317.086914938443</v>
      </c>
      <c r="CH265" s="1102">
        <v>12880.623463831207</v>
      </c>
      <c r="CI265" s="1102">
        <v>15959.594851630329</v>
      </c>
      <c r="CJ265" s="1102">
        <v>19167.881067122671</v>
      </c>
      <c r="CK265" s="1102">
        <v>21118.371529085467</v>
      </c>
      <c r="CL265" s="1102">
        <v>15698.508908663809</v>
      </c>
      <c r="CM265" s="1102">
        <v>21047.195061804712</v>
      </c>
      <c r="CN265" s="1102">
        <v>18949.505305663861</v>
      </c>
      <c r="CO265" s="1102">
        <v>23775.589900646395</v>
      </c>
      <c r="CP265" s="1102">
        <v>18994.277446455762</v>
      </c>
      <c r="CQ265" s="1106">
        <f t="shared" si="129"/>
        <v>20937.606854506106</v>
      </c>
      <c r="CR265" s="23" t="s">
        <v>541</v>
      </c>
      <c r="CS265"/>
      <c r="DQ265"/>
      <c r="DR265"/>
    </row>
    <row r="266" spans="1:122" s="23" customFormat="1" ht="15">
      <c r="A266" s="367" t="s">
        <v>17</v>
      </c>
      <c r="B266" s="738">
        <f>first_age</f>
        <v>3</v>
      </c>
      <c r="C266" s="738">
        <f>B266+1</f>
        <v>4</v>
      </c>
      <c r="D266" s="738">
        <f>C266+1</f>
        <v>5</v>
      </c>
      <c r="E266" s="103"/>
      <c r="F266" s="103"/>
      <c r="G266" s="103"/>
      <c r="H266" s="103"/>
      <c r="I266" s="360"/>
      <c r="J266" s="139"/>
      <c r="K266" s="367" t="s">
        <v>17</v>
      </c>
      <c r="L266" s="368">
        <v>3</v>
      </c>
      <c r="M266" s="368">
        <v>4</v>
      </c>
      <c r="N266" s="368">
        <v>5</v>
      </c>
      <c r="O266" s="369"/>
      <c r="P266" s="369"/>
      <c r="Q266" s="369"/>
      <c r="R266" s="369"/>
      <c r="S266" s="103"/>
      <c r="T266" s="103"/>
      <c r="U266" s="139"/>
      <c r="V266" s="104" t="s">
        <v>17</v>
      </c>
      <c r="W266" s="54">
        <v>3</v>
      </c>
      <c r="X266" s="54">
        <v>4</v>
      </c>
      <c r="Y266" s="54">
        <v>5</v>
      </c>
      <c r="Z266" s="103"/>
      <c r="AA266" s="103"/>
      <c r="AB266" s="103"/>
      <c r="AC266" s="103"/>
      <c r="AD266" s="366"/>
      <c r="AF266" s="724">
        <f>COUNT($L$267:$N$267,$L$268:$L$301,$O$273,$O$279,$M$309:$N$311,$B$361,$E$361,$B$390,$E$390,$E$283,$E$286:$E$287)</f>
        <v>52</v>
      </c>
      <c r="AG266" s="23" t="s">
        <v>338</v>
      </c>
      <c r="AI266" s="851" t="s">
        <v>416</v>
      </c>
      <c r="AO266" s="27"/>
      <c r="AP266" s="353"/>
      <c r="AQ266" s="27"/>
      <c r="AR266" s="27"/>
      <c r="AS266" s="27"/>
      <c r="AT266" s="27"/>
      <c r="AU266" s="27"/>
      <c r="AV266" s="27"/>
      <c r="AW266" s="27"/>
      <c r="BF266" s="1135">
        <v>258</v>
      </c>
      <c r="BG266" s="1102">
        <v>56472.201539181253</v>
      </c>
      <c r="BH266" s="1102">
        <v>51207.85282368082</v>
      </c>
      <c r="BI266" s="1102">
        <v>41177.572103589097</v>
      </c>
      <c r="BJ266" s="1102">
        <v>56631.782544402471</v>
      </c>
      <c r="BK266" s="1102">
        <v>76709.90881599678</v>
      </c>
      <c r="BL266" s="1102">
        <v>100929.1583267487</v>
      </c>
      <c r="BM266" s="1102">
        <v>88004.914922145224</v>
      </c>
      <c r="BN266" s="1102">
        <v>98715.970228338629</v>
      </c>
      <c r="BO266" s="1102">
        <v>147740.67841914948</v>
      </c>
      <c r="BP266" s="1102">
        <v>136721.00114532505</v>
      </c>
      <c r="BQ266" s="1102">
        <v>106753.99638631595</v>
      </c>
      <c r="BR266" s="1102">
        <v>81906.768125297996</v>
      </c>
      <c r="BS266" s="1102">
        <v>73353.397532672301</v>
      </c>
      <c r="BT266" s="1102">
        <v>40328.440263008706</v>
      </c>
      <c r="BU266" s="1102">
        <v>19724.790636059355</v>
      </c>
      <c r="BV266" s="1102">
        <v>16423.887717883863</v>
      </c>
      <c r="BW266" s="1102">
        <v>24164.430679898247</v>
      </c>
      <c r="BX266" s="1102">
        <v>28085.805113624174</v>
      </c>
      <c r="BY266" s="1102">
        <v>27426.614199870688</v>
      </c>
      <c r="BZ266" s="1102">
        <v>25375.531174570751</v>
      </c>
      <c r="CA266" s="1102">
        <v>15584.344451600031</v>
      </c>
      <c r="CB266" s="1102">
        <v>8579.7246194901891</v>
      </c>
      <c r="CC266" s="1102">
        <v>10347.619936130281</v>
      </c>
      <c r="CD266" s="1102">
        <v>13730.162099949743</v>
      </c>
      <c r="CE266" s="1102">
        <v>24141.46950575335</v>
      </c>
      <c r="CF266" s="1102">
        <v>20262.852289260842</v>
      </c>
      <c r="CG266" s="1102">
        <v>14568.174413372344</v>
      </c>
      <c r="CH266" s="1102">
        <v>16699.875314968718</v>
      </c>
      <c r="CI266" s="1102">
        <v>21459.560869877998</v>
      </c>
      <c r="CJ266" s="1102">
        <v>27136.34465070338</v>
      </c>
      <c r="CK266" s="1102">
        <v>32753.51194111105</v>
      </c>
      <c r="CL266" s="1102">
        <v>26529.489138385074</v>
      </c>
      <c r="CM266" s="1102">
        <v>32075.217088134967</v>
      </c>
      <c r="CN266" s="1102">
        <v>25601.749481326067</v>
      </c>
      <c r="CO266" s="1102">
        <v>29339.55924002931</v>
      </c>
      <c r="CP266" s="1102">
        <v>26002.324933216074</v>
      </c>
      <c r="CQ266" s="1106">
        <f t="shared" ref="CQ266:CQ329" si="165">CP266*1.10231131</f>
        <v>28662.656860179071</v>
      </c>
      <c r="CR266" s="23" t="s">
        <v>541</v>
      </c>
      <c r="CS266"/>
      <c r="DQ266"/>
      <c r="DR266"/>
    </row>
    <row r="267" spans="1:122" s="23" customFormat="1" ht="13">
      <c r="A267" s="671">
        <v>1980</v>
      </c>
      <c r="B267" s="767">
        <f>IF((W267)*L267&lt;0,0.1,(W267)*L267)</f>
        <v>191.34474160413109</v>
      </c>
      <c r="C267" s="370">
        <f>(X267)*M267</f>
        <v>600.53021349032463</v>
      </c>
      <c r="D267" s="371">
        <f>(Y267)*N267</f>
        <v>65.946007084103201</v>
      </c>
      <c r="E267" s="323"/>
      <c r="F267" s="323"/>
      <c r="G267" s="323"/>
      <c r="H267" s="323"/>
      <c r="I267" s="360"/>
      <c r="J267" s="139"/>
      <c r="K267" s="671">
        <v>1980</v>
      </c>
      <c r="L267" s="667">
        <v>0.8283784372294597</v>
      </c>
      <c r="M267" s="667">
        <v>1.1353491072898985</v>
      </c>
      <c r="N267" s="667">
        <v>0.80501084903458286</v>
      </c>
      <c r="O267" s="372"/>
      <c r="Q267" s="372"/>
      <c r="R267" s="372"/>
      <c r="S267" s="373"/>
      <c r="T267" s="373"/>
      <c r="U267" s="139"/>
      <c r="V267" s="145">
        <v>1980</v>
      </c>
      <c r="W267" s="610">
        <v>230.9871104855049</v>
      </c>
      <c r="X267" s="611">
        <v>528.93881682243318</v>
      </c>
      <c r="Y267" s="612">
        <v>81.919401661716236</v>
      </c>
      <c r="Z267" s="374"/>
      <c r="AA267" s="374"/>
      <c r="AB267" s="374"/>
      <c r="AC267" s="374"/>
      <c r="AD267" s="366"/>
      <c r="AF267" s="675" t="b">
        <f>$F$417&lt;=0.9</f>
        <v>1</v>
      </c>
      <c r="AG267" s="23" t="s">
        <v>339</v>
      </c>
      <c r="AO267" s="27"/>
      <c r="AP267" s="503"/>
      <c r="AQ267" s="27"/>
      <c r="AR267" s="27"/>
      <c r="AS267" s="27"/>
      <c r="AT267" s="27"/>
      <c r="AU267" s="27"/>
      <c r="AV267" s="27"/>
      <c r="AW267" s="27"/>
      <c r="BF267" s="1135">
        <v>259</v>
      </c>
      <c r="BG267" s="1102">
        <v>64801.101697903185</v>
      </c>
      <c r="BH267" s="1102">
        <v>70564.006330148899</v>
      </c>
      <c r="BI267" s="1102">
        <v>63331.979879462066</v>
      </c>
      <c r="BJ267" s="1102">
        <v>61609.67696297996</v>
      </c>
      <c r="BK267" s="1102">
        <v>73932.581060700293</v>
      </c>
      <c r="BL267" s="1102">
        <v>107040.55110725402</v>
      </c>
      <c r="BM267" s="1102">
        <v>99122.760462775244</v>
      </c>
      <c r="BN267" s="1102">
        <v>99083.611535786418</v>
      </c>
      <c r="BO267" s="1102">
        <v>136738.06439884633</v>
      </c>
      <c r="BP267" s="1102">
        <v>125069.22906752478</v>
      </c>
      <c r="BQ267" s="1102">
        <v>96768.567837933108</v>
      </c>
      <c r="BR267" s="1102">
        <v>74172.07258355197</v>
      </c>
      <c r="BS267" s="1102">
        <v>97353.235656514269</v>
      </c>
      <c r="BT267" s="1102">
        <v>37267.800239721102</v>
      </c>
      <c r="BU267" s="1102">
        <v>15998.97370058213</v>
      </c>
      <c r="BV267" s="1102">
        <v>16446.880181600885</v>
      </c>
      <c r="BW267" s="1102">
        <v>15833.665577492749</v>
      </c>
      <c r="BX267" s="1102">
        <v>31185.947677453143</v>
      </c>
      <c r="BY267" s="1102">
        <v>23238.332982113057</v>
      </c>
      <c r="BZ267" s="1102">
        <v>17071.957020226157</v>
      </c>
      <c r="CA267" s="1102">
        <v>12499.427706278038</v>
      </c>
      <c r="CB267" s="1102">
        <v>8552.7586569303694</v>
      </c>
      <c r="CC267" s="1102">
        <v>11716.116655087862</v>
      </c>
      <c r="CD267" s="1102">
        <v>14980.346866242751</v>
      </c>
      <c r="CE267" s="1102">
        <v>18900.893262124977</v>
      </c>
      <c r="CF267" s="1102">
        <v>14839.61525412144</v>
      </c>
      <c r="CG267" s="1102">
        <v>13377.987377072766</v>
      </c>
      <c r="CH267" s="1102">
        <v>17545.563535296507</v>
      </c>
      <c r="CI267" s="1102">
        <v>24016.906434184271</v>
      </c>
      <c r="CJ267" s="1102">
        <v>25951.657894422013</v>
      </c>
      <c r="CK267" s="1102">
        <v>25063.330979510083</v>
      </c>
      <c r="CL267" s="1102">
        <v>21446.409815404197</v>
      </c>
      <c r="CM267" s="1102">
        <v>24223.465954419433</v>
      </c>
      <c r="CN267" s="1102">
        <v>24278.891794972049</v>
      </c>
      <c r="CO267" s="1102">
        <v>26090.514353475835</v>
      </c>
      <c r="CP267" s="1102">
        <v>25994.39621668735</v>
      </c>
      <c r="CQ267" s="1106">
        <f t="shared" si="165"/>
        <v>28653.916946275676</v>
      </c>
      <c r="CR267" s="23" t="s">
        <v>541</v>
      </c>
      <c r="CS267"/>
      <c r="DQ267"/>
      <c r="DR267"/>
    </row>
    <row r="268" spans="1:122" s="23" customFormat="1" ht="13">
      <c r="A268" s="672">
        <v>1981</v>
      </c>
      <c r="B268" s="767">
        <f t="shared" ref="B268:B283" si="166">IF((W268)*L268&lt;0,0.1,(W268)*L268)</f>
        <v>144.98841787672768</v>
      </c>
      <c r="C268" s="27"/>
      <c r="D268" s="27"/>
      <c r="E268" s="27"/>
      <c r="F268" s="27"/>
      <c r="G268" s="27"/>
      <c r="H268" s="27"/>
      <c r="I268" s="360"/>
      <c r="J268" s="139"/>
      <c r="K268" s="672">
        <v>1981</v>
      </c>
      <c r="L268" s="667">
        <v>1.1418118943471542</v>
      </c>
      <c r="M268" s="365"/>
      <c r="N268" s="365"/>
      <c r="O268" s="365"/>
      <c r="P268" s="365"/>
      <c r="Q268" s="365"/>
      <c r="R268" s="365"/>
      <c r="S268" s="27"/>
      <c r="T268" s="27"/>
      <c r="U268" s="139"/>
      <c r="V268" s="292">
        <v>1981</v>
      </c>
      <c r="W268" s="609">
        <v>126.98100150693095</v>
      </c>
      <c r="X268" s="27"/>
      <c r="Y268" s="27"/>
      <c r="Z268" s="27"/>
      <c r="AA268" s="27"/>
      <c r="AB268" s="27"/>
      <c r="AC268" s="27"/>
      <c r="AD268" s="366"/>
      <c r="AF268" s="675" t="b">
        <f>$C$309&lt;='ASA (Boot)'!$D$309*0.75</f>
        <v>1</v>
      </c>
      <c r="AG268" s="23" t="s">
        <v>339</v>
      </c>
      <c r="AI268" s="851"/>
      <c r="AO268" s="27"/>
      <c r="AP268" s="365"/>
      <c r="AQ268" s="365"/>
      <c r="AR268" s="364"/>
      <c r="AS268" s="365"/>
      <c r="AT268" s="364"/>
      <c r="AU268" s="365"/>
      <c r="AV268" s="365"/>
      <c r="AW268" s="27"/>
      <c r="BF268" s="1135">
        <v>260</v>
      </c>
      <c r="BG268" s="1102">
        <v>41954.107038869683</v>
      </c>
      <c r="BH268" s="1102">
        <v>45765.356871523414</v>
      </c>
      <c r="BI268" s="1102">
        <v>43413.6236750069</v>
      </c>
      <c r="BJ268" s="1102">
        <v>54353.770340666924</v>
      </c>
      <c r="BK268" s="1102">
        <v>67115.533110679156</v>
      </c>
      <c r="BL268" s="1102">
        <v>91050.002279193883</v>
      </c>
      <c r="BM268" s="1102">
        <v>84847.86005488009</v>
      </c>
      <c r="BN268" s="1102">
        <v>91862.355981300134</v>
      </c>
      <c r="BO268" s="1102">
        <v>109818.16113544012</v>
      </c>
      <c r="BP268" s="1102">
        <v>114159.90048074708</v>
      </c>
      <c r="BQ268" s="1102">
        <v>89354.483536150859</v>
      </c>
      <c r="BR268" s="1102">
        <v>79548.342894778107</v>
      </c>
      <c r="BS268" s="1102">
        <v>87258.774745260525</v>
      </c>
      <c r="BT268" s="1102">
        <v>29756.673525643328</v>
      </c>
      <c r="BU268" s="1102">
        <v>11930.048288609309</v>
      </c>
      <c r="BV268" s="1102">
        <v>10452.701242767978</v>
      </c>
      <c r="BW268" s="1102">
        <v>15990.324462740518</v>
      </c>
      <c r="BX268" s="1102">
        <v>21231.22773461213</v>
      </c>
      <c r="BY268" s="1102">
        <v>19647.422649102897</v>
      </c>
      <c r="BZ268" s="1102">
        <v>15234.467798422882</v>
      </c>
      <c r="CA268" s="1102">
        <v>11346.929809393558</v>
      </c>
      <c r="CB268" s="1102">
        <v>6496.5098424760308</v>
      </c>
      <c r="CC268" s="1102">
        <v>6204.8726465018171</v>
      </c>
      <c r="CD268" s="1102">
        <v>9614.1557073403874</v>
      </c>
      <c r="CE268" s="1102">
        <v>16079.687312640232</v>
      </c>
      <c r="CF268" s="1102">
        <v>12421.954413318084</v>
      </c>
      <c r="CG268" s="1102">
        <v>9096.0356606510995</v>
      </c>
      <c r="CH268" s="1102">
        <v>10227.812142014856</v>
      </c>
      <c r="CI268" s="1102">
        <v>15706.255558618366</v>
      </c>
      <c r="CJ268" s="1102">
        <v>19194.259613980023</v>
      </c>
      <c r="CK268" s="1102">
        <v>18642.3073798806</v>
      </c>
      <c r="CL268" s="1102">
        <v>14427.383597567208</v>
      </c>
      <c r="CM268" s="1102">
        <v>15062.64474587674</v>
      </c>
      <c r="CN268" s="1102">
        <v>12690.272796947827</v>
      </c>
      <c r="CO268" s="1102">
        <v>13813.972027796941</v>
      </c>
      <c r="CP268" s="1102">
        <v>13102.680278971968</v>
      </c>
      <c r="CQ268" s="1106">
        <f t="shared" si="165"/>
        <v>14443.232662824754</v>
      </c>
      <c r="CR268" s="23" t="s">
        <v>541</v>
      </c>
      <c r="CS268"/>
      <c r="DQ268"/>
      <c r="DR268"/>
    </row>
    <row r="269" spans="1:122" s="23" customFormat="1" ht="13">
      <c r="A269" s="672">
        <v>1982</v>
      </c>
      <c r="B269" s="767">
        <f t="shared" si="166"/>
        <v>123.17380600590113</v>
      </c>
      <c r="C269" s="27"/>
      <c r="D269" s="375" t="s">
        <v>106</v>
      </c>
      <c r="E269" s="39"/>
      <c r="F269" s="39"/>
      <c r="G269" s="238"/>
      <c r="H269" s="27"/>
      <c r="I269" s="360"/>
      <c r="J269" s="139"/>
      <c r="K269" s="672">
        <v>1982</v>
      </c>
      <c r="L269" s="667">
        <v>0.9535221632460138</v>
      </c>
      <c r="M269" s="365"/>
      <c r="N269" s="365"/>
      <c r="O269" s="365"/>
      <c r="P269" s="365"/>
      <c r="Q269" s="365"/>
      <c r="R269" s="365"/>
      <c r="S269" s="27"/>
      <c r="T269" s="27"/>
      <c r="U269" s="139"/>
      <c r="V269" s="298">
        <v>1982</v>
      </c>
      <c r="W269" s="609">
        <v>129.17770635408044</v>
      </c>
      <c r="X269" s="27"/>
      <c r="Y269" s="376" t="s">
        <v>106</v>
      </c>
      <c r="Z269" s="39"/>
      <c r="AA269" s="50"/>
      <c r="AB269" s="28"/>
      <c r="AC269" s="28"/>
      <c r="AD269" s="366"/>
      <c r="AF269" s="675" t="b">
        <f>$B$361&lt;=1</f>
        <v>1</v>
      </c>
      <c r="AG269" s="23" t="s">
        <v>339</v>
      </c>
      <c r="AO269" s="27"/>
      <c r="AP269" s="364"/>
      <c r="AQ269" s="369"/>
      <c r="AR269" s="369"/>
      <c r="AS269" s="369"/>
      <c r="AT269" s="369"/>
      <c r="AU269" s="369"/>
      <c r="AV269" s="369"/>
      <c r="AW269" s="27"/>
      <c r="BF269" s="1135">
        <v>261</v>
      </c>
      <c r="BG269" s="1102">
        <v>55671.077133045597</v>
      </c>
      <c r="BH269" s="1102">
        <v>72437.3110531899</v>
      </c>
      <c r="BI269" s="1102">
        <v>74057.833173839419</v>
      </c>
      <c r="BJ269" s="1102">
        <v>82372.222420739185</v>
      </c>
      <c r="BK269" s="1102">
        <v>84129.278087060811</v>
      </c>
      <c r="BL269" s="1102">
        <v>101739.29305019914</v>
      </c>
      <c r="BM269" s="1102">
        <v>87330.957828222585</v>
      </c>
      <c r="BN269" s="1102">
        <v>86056.029049563484</v>
      </c>
      <c r="BO269" s="1102">
        <v>100745.2415508108</v>
      </c>
      <c r="BP269" s="1102">
        <v>107444.35431739544</v>
      </c>
      <c r="BQ269" s="1102">
        <v>88698.14522842865</v>
      </c>
      <c r="BR269" s="1102">
        <v>79111.498744802535</v>
      </c>
      <c r="BS269" s="1102">
        <v>89588.965579996104</v>
      </c>
      <c r="BT269" s="1102">
        <v>44657.657676290743</v>
      </c>
      <c r="BU269" s="1102">
        <v>21211.790160253211</v>
      </c>
      <c r="BV269" s="1102">
        <v>17952.26551452334</v>
      </c>
      <c r="BW269" s="1102">
        <v>19890.017349182966</v>
      </c>
      <c r="BX269" s="1102">
        <v>28400.817702754182</v>
      </c>
      <c r="BY269" s="1102">
        <v>30201.364002810235</v>
      </c>
      <c r="BZ269" s="1102">
        <v>23508.449519701942</v>
      </c>
      <c r="CA269" s="1102">
        <v>13089.972405851899</v>
      </c>
      <c r="CB269" s="1102">
        <v>8101.9829231401709</v>
      </c>
      <c r="CC269" s="1102">
        <v>10726.989294558656</v>
      </c>
      <c r="CD269" s="1102">
        <v>13907.279572092602</v>
      </c>
      <c r="CE269" s="1102">
        <v>24215.795727169978</v>
      </c>
      <c r="CF269" s="1102">
        <v>16414.428822181391</v>
      </c>
      <c r="CG269" s="1102">
        <v>11888.52603136164</v>
      </c>
      <c r="CH269" s="1102">
        <v>15496.050161839876</v>
      </c>
      <c r="CI269" s="1102">
        <v>20242.128383076757</v>
      </c>
      <c r="CJ269" s="1102">
        <v>22369.955450684196</v>
      </c>
      <c r="CK269" s="1102">
        <v>23905.536449402534</v>
      </c>
      <c r="CL269" s="1102">
        <v>19624.64721882654</v>
      </c>
      <c r="CM269" s="1102">
        <v>27774.10951101406</v>
      </c>
      <c r="CN269" s="1102">
        <v>22556.193394029735</v>
      </c>
      <c r="CO269" s="1102">
        <v>28144.946003042474</v>
      </c>
      <c r="CP269" s="1102">
        <v>25350.919689817154</v>
      </c>
      <c r="CQ269" s="1106">
        <f t="shared" si="165"/>
        <v>27944.605492987139</v>
      </c>
      <c r="CR269" s="23" t="s">
        <v>541</v>
      </c>
      <c r="CS269"/>
      <c r="DQ269"/>
      <c r="DR269"/>
    </row>
    <row r="270" spans="1:122" s="23" customFormat="1" ht="13">
      <c r="A270" s="672">
        <v>1983</v>
      </c>
      <c r="B270" s="767">
        <f t="shared" si="166"/>
        <v>535.3287777619131</v>
      </c>
      <c r="C270" s="27"/>
      <c r="D270" s="216"/>
      <c r="E270" s="377" t="s">
        <v>107</v>
      </c>
      <c r="F270" s="136" t="s">
        <v>108</v>
      </c>
      <c r="G270" s="28"/>
      <c r="H270" s="27"/>
      <c r="I270" s="360"/>
      <c r="J270" s="139"/>
      <c r="K270" s="672">
        <v>1983</v>
      </c>
      <c r="L270" s="667">
        <v>1.2175568362503568</v>
      </c>
      <c r="M270" s="365"/>
      <c r="N270" s="378" t="s">
        <v>106</v>
      </c>
      <c r="O270" s="379"/>
      <c r="P270" s="379"/>
      <c r="Q270" s="248"/>
      <c r="R270" s="28"/>
      <c r="S270" s="27"/>
      <c r="T270" s="27"/>
      <c r="U270" s="139"/>
      <c r="V270" s="298">
        <v>1983</v>
      </c>
      <c r="W270" s="609">
        <v>439.67456945216276</v>
      </c>
      <c r="X270" s="27"/>
      <c r="Y270" s="216"/>
      <c r="Z270" s="377" t="s">
        <v>107</v>
      </c>
      <c r="AA270" s="136" t="s">
        <v>108</v>
      </c>
      <c r="AB270" s="28"/>
      <c r="AC270" s="28"/>
      <c r="AD270" s="366"/>
      <c r="AF270" s="675" t="b">
        <f t="array" ref="AF270">$B$390:$E$390&gt;=0</f>
        <v>1</v>
      </c>
      <c r="AG270" s="23" t="s">
        <v>339</v>
      </c>
      <c r="AO270" s="27"/>
      <c r="AP270" s="1048"/>
      <c r="AQ270" s="667"/>
      <c r="AR270" s="667"/>
      <c r="AS270" s="667"/>
      <c r="AT270" s="372"/>
      <c r="AU270" s="27"/>
      <c r="AV270" s="372"/>
      <c r="AW270" s="27"/>
      <c r="BF270" s="1135">
        <v>262</v>
      </c>
      <c r="BG270" s="1102">
        <v>41155.632036488169</v>
      </c>
      <c r="BH270" s="1102">
        <v>38659.224455458876</v>
      </c>
      <c r="BI270" s="1102">
        <v>32107.220593297723</v>
      </c>
      <c r="BJ270" s="1102">
        <v>36803.050689612021</v>
      </c>
      <c r="BK270" s="1102">
        <v>47362.980572744113</v>
      </c>
      <c r="BL270" s="1102">
        <v>68856.59395282164</v>
      </c>
      <c r="BM270" s="1102">
        <v>63449.090549533881</v>
      </c>
      <c r="BN270" s="1102">
        <v>74059.143682650058</v>
      </c>
      <c r="BO270" s="1102">
        <v>102175.54900604625</v>
      </c>
      <c r="BP270" s="1102">
        <v>94575.127275798237</v>
      </c>
      <c r="BQ270" s="1102">
        <v>71874.398554590996</v>
      </c>
      <c r="BR270" s="1102">
        <v>54250.745150856666</v>
      </c>
      <c r="BS270" s="1102">
        <v>67356.52976955357</v>
      </c>
      <c r="BT270" s="1102">
        <v>27262.071469936553</v>
      </c>
      <c r="BU270" s="1102">
        <v>11551.495305923421</v>
      </c>
      <c r="BV270" s="1102">
        <v>10970.063466585036</v>
      </c>
      <c r="BW270" s="1102">
        <v>21382.049840411823</v>
      </c>
      <c r="BX270" s="1102">
        <v>21897.170168108387</v>
      </c>
      <c r="BY270" s="1102">
        <v>18407.237201745582</v>
      </c>
      <c r="BZ270" s="1102">
        <v>12833.280152026176</v>
      </c>
      <c r="CA270" s="1102">
        <v>10859.383127676936</v>
      </c>
      <c r="CB270" s="1102">
        <v>8154.6740041510384</v>
      </c>
      <c r="CC270" s="1102">
        <v>8644.2334049579986</v>
      </c>
      <c r="CD270" s="1102">
        <v>12174.936890546007</v>
      </c>
      <c r="CE270" s="1102">
        <v>17943.363205052476</v>
      </c>
      <c r="CF270" s="1102">
        <v>13730.728379260519</v>
      </c>
      <c r="CG270" s="1102">
        <v>10409.037288053552</v>
      </c>
      <c r="CH270" s="1102">
        <v>11055.100303770876</v>
      </c>
      <c r="CI270" s="1102">
        <v>14754.419554925322</v>
      </c>
      <c r="CJ270" s="1102">
        <v>16868.456993423628</v>
      </c>
      <c r="CK270" s="1102">
        <v>17738.045512886245</v>
      </c>
      <c r="CL270" s="1102">
        <v>14852.02790990643</v>
      </c>
      <c r="CM270" s="1102">
        <v>16148.493832958127</v>
      </c>
      <c r="CN270" s="1102">
        <v>13974.693523986731</v>
      </c>
      <c r="CO270" s="1102">
        <v>15430.225190613322</v>
      </c>
      <c r="CP270" s="1102">
        <v>14848.390873317137</v>
      </c>
      <c r="CQ270" s="1106">
        <f t="shared" si="165"/>
        <v>16367.549194958257</v>
      </c>
      <c r="CR270" s="23" t="s">
        <v>541</v>
      </c>
      <c r="CS270"/>
      <c r="DQ270"/>
      <c r="DR270"/>
    </row>
    <row r="271" spans="1:122" s="23" customFormat="1" ht="13">
      <c r="A271" s="672">
        <v>1984</v>
      </c>
      <c r="B271" s="767">
        <f t="shared" si="166"/>
        <v>470.5148959659175</v>
      </c>
      <c r="C271" s="28"/>
      <c r="D271" s="380"/>
      <c r="E271" s="381" t="s">
        <v>109</v>
      </c>
      <c r="F271" s="381" t="s">
        <v>110</v>
      </c>
      <c r="G271" s="28"/>
      <c r="H271" s="27"/>
      <c r="I271" s="360"/>
      <c r="J271" s="139"/>
      <c r="K271" s="672">
        <v>1984</v>
      </c>
      <c r="L271" s="667">
        <v>1.2858337088780818</v>
      </c>
      <c r="M271" s="28"/>
      <c r="N271" s="236"/>
      <c r="O271" s="281" t="s">
        <v>111</v>
      </c>
      <c r="P271" s="28"/>
      <c r="Q271" s="28"/>
      <c r="R271" s="365"/>
      <c r="S271" s="27"/>
      <c r="T271" s="27"/>
      <c r="U271" s="139"/>
      <c r="V271" s="298">
        <v>1984</v>
      </c>
      <c r="W271" s="609">
        <v>365.92204164289029</v>
      </c>
      <c r="X271" s="28"/>
      <c r="Y271" s="380"/>
      <c r="Z271" s="381" t="s">
        <v>109</v>
      </c>
      <c r="AA271" s="381" t="s">
        <v>110</v>
      </c>
      <c r="AB271" s="28"/>
      <c r="AC271" s="28"/>
      <c r="AD271" s="366"/>
      <c r="AF271" s="675" t="b">
        <f t="array" ref="AF271">$C$249:$H$249&gt;=0.01</f>
        <v>1</v>
      </c>
      <c r="AG271" s="23" t="s">
        <v>339</v>
      </c>
      <c r="AO271" s="27"/>
      <c r="AP271" s="369"/>
      <c r="AQ271" s="667"/>
      <c r="AR271" s="365"/>
      <c r="AS271" s="365"/>
      <c r="AT271" s="365"/>
      <c r="AU271" s="365"/>
      <c r="AV271" s="365"/>
      <c r="AW271" s="27"/>
      <c r="BF271" s="1135">
        <v>263</v>
      </c>
      <c r="BG271" s="1102">
        <v>60086.546285551871</v>
      </c>
      <c r="BH271" s="1102">
        <v>56720.507694876811</v>
      </c>
      <c r="BI271" s="1102">
        <v>46456.676224825729</v>
      </c>
      <c r="BJ271" s="1102">
        <v>60955.848106556696</v>
      </c>
      <c r="BK271" s="1102">
        <v>73583.776540434017</v>
      </c>
      <c r="BL271" s="1102">
        <v>87448.652448480265</v>
      </c>
      <c r="BM271" s="1102">
        <v>73275.355626854987</v>
      </c>
      <c r="BN271" s="1102">
        <v>90364.962087314721</v>
      </c>
      <c r="BO271" s="1102">
        <v>102125.51579698494</v>
      </c>
      <c r="BP271" s="1102">
        <v>98747.712352415489</v>
      </c>
      <c r="BQ271" s="1102">
        <v>76487.330309403711</v>
      </c>
      <c r="BR271" s="1102">
        <v>69460.07761515821</v>
      </c>
      <c r="BS271" s="1102">
        <v>64418.050736768047</v>
      </c>
      <c r="BT271" s="1102">
        <v>27349.80719506316</v>
      </c>
      <c r="BU271" s="1102">
        <v>12858.844207853637</v>
      </c>
      <c r="BV271" s="1102">
        <v>13069.557992570135</v>
      </c>
      <c r="BW271" s="1102">
        <v>19681.043990807964</v>
      </c>
      <c r="BX271" s="1102">
        <v>18873.845551447361</v>
      </c>
      <c r="BY271" s="1102">
        <v>18351.673634695959</v>
      </c>
      <c r="BZ271" s="1102">
        <v>16681.301901113828</v>
      </c>
      <c r="CA271" s="1102">
        <v>13536.760524147814</v>
      </c>
      <c r="CB271" s="1102">
        <v>8205.958854177783</v>
      </c>
      <c r="CC271" s="1102">
        <v>8206.9293490461114</v>
      </c>
      <c r="CD271" s="1102">
        <v>9736.5731287337985</v>
      </c>
      <c r="CE271" s="1102">
        <v>15546.429029519491</v>
      </c>
      <c r="CF271" s="1102">
        <v>11264.623956859148</v>
      </c>
      <c r="CG271" s="1102">
        <v>9645.8577767719016</v>
      </c>
      <c r="CH271" s="1102">
        <v>13260.54551633178</v>
      </c>
      <c r="CI271" s="1102">
        <v>17747.034514120336</v>
      </c>
      <c r="CJ271" s="1102">
        <v>19380.559474880163</v>
      </c>
      <c r="CK271" s="1102">
        <v>18043.522650493956</v>
      </c>
      <c r="CL271" s="1102">
        <v>13204.339311022872</v>
      </c>
      <c r="CM271" s="1102">
        <v>14626.553892919916</v>
      </c>
      <c r="CN271" s="1102">
        <v>14495.655339278703</v>
      </c>
      <c r="CO271" s="1102">
        <v>14317.870692837629</v>
      </c>
      <c r="CP271" s="1102">
        <v>14590.383739252107</v>
      </c>
      <c r="CQ271" s="1106">
        <f t="shared" si="165"/>
        <v>16083.145013017687</v>
      </c>
      <c r="CR271" s="23" t="s">
        <v>541</v>
      </c>
      <c r="CS271"/>
      <c r="DQ271"/>
      <c r="DR271"/>
    </row>
    <row r="272" spans="1:122" s="23" customFormat="1" ht="13">
      <c r="A272" s="672">
        <v>1985</v>
      </c>
      <c r="B272" s="767">
        <f t="shared" si="166"/>
        <v>145.33459805971523</v>
      </c>
      <c r="C272" s="28"/>
      <c r="D272" s="382" t="s">
        <v>191</v>
      </c>
      <c r="E272" s="383">
        <f>(Z272)*O272</f>
        <v>0.77880078307140488</v>
      </c>
      <c r="F272" s="384">
        <f>-LN(E272)</f>
        <v>0.25</v>
      </c>
      <c r="G272" s="28"/>
      <c r="H272" s="46"/>
      <c r="I272" s="385"/>
      <c r="J272" s="386"/>
      <c r="K272" s="672">
        <v>1985</v>
      </c>
      <c r="L272" s="667">
        <v>1.3446588869183469</v>
      </c>
      <c r="M272" s="28"/>
      <c r="N272" s="382" t="s">
        <v>191</v>
      </c>
      <c r="O272" s="387">
        <v>1</v>
      </c>
      <c r="P272" s="28"/>
      <c r="Q272" s="28"/>
      <c r="R272" s="365"/>
      <c r="S272" s="27"/>
      <c r="T272" s="27"/>
      <c r="U272" s="139"/>
      <c r="V272" s="292">
        <v>1985</v>
      </c>
      <c r="W272" s="609">
        <v>108.08287475256209</v>
      </c>
      <c r="X272" s="28"/>
      <c r="Y272" s="382" t="s">
        <v>191</v>
      </c>
      <c r="Z272" s="613">
        <v>0.77880078307140488</v>
      </c>
      <c r="AA272" s="614">
        <v>0.25</v>
      </c>
      <c r="AB272" s="28"/>
      <c r="AC272" s="28"/>
      <c r="AD272" s="366"/>
      <c r="AF272" s="675" t="b">
        <f>$C$310&lt;=5</f>
        <v>1</v>
      </c>
      <c r="AG272" s="23" t="s">
        <v>339</v>
      </c>
      <c r="AO272" s="27"/>
      <c r="AP272" s="369"/>
      <c r="AQ272" s="667"/>
      <c r="AR272" s="365"/>
      <c r="AS272" s="365"/>
      <c r="AT272" s="365"/>
      <c r="AU272" s="365"/>
      <c r="AV272" s="365"/>
      <c r="AW272" s="27"/>
      <c r="BF272" s="1135">
        <v>264</v>
      </c>
      <c r="BG272" s="1102">
        <v>58479.381676531804</v>
      </c>
      <c r="BH272" s="1102">
        <v>62914.60501825159</v>
      </c>
      <c r="BI272" s="1102">
        <v>54706.793718317924</v>
      </c>
      <c r="BJ272" s="1102">
        <v>55177.365524753724</v>
      </c>
      <c r="BK272" s="1102">
        <v>70821.994063656981</v>
      </c>
      <c r="BL272" s="1102">
        <v>98399.064307466193</v>
      </c>
      <c r="BM272" s="1102">
        <v>81760.08742649357</v>
      </c>
      <c r="BN272" s="1102">
        <v>82870.17994062783</v>
      </c>
      <c r="BO272" s="1102">
        <v>118452.62531096964</v>
      </c>
      <c r="BP272" s="1102">
        <v>119277.39726151917</v>
      </c>
      <c r="BQ272" s="1102">
        <v>89855.855753254466</v>
      </c>
      <c r="BR272" s="1102">
        <v>62714.005075929919</v>
      </c>
      <c r="BS272" s="1102">
        <v>70455.45773874213</v>
      </c>
      <c r="BT272" s="1102">
        <v>28415.845595985236</v>
      </c>
      <c r="BU272" s="1102">
        <v>15752.37288922922</v>
      </c>
      <c r="BV272" s="1102">
        <v>17589.421065767772</v>
      </c>
      <c r="BW272" s="1102">
        <v>16859.113960506194</v>
      </c>
      <c r="BX272" s="1102">
        <v>21931.79471913525</v>
      </c>
      <c r="BY272" s="1102">
        <v>20580.4906533252</v>
      </c>
      <c r="BZ272" s="1102">
        <v>19835.368662612418</v>
      </c>
      <c r="CA272" s="1102">
        <v>12951.630776004931</v>
      </c>
      <c r="CB272" s="1102">
        <v>7310.1334541847618</v>
      </c>
      <c r="CC272" s="1102">
        <v>10646.199585385537</v>
      </c>
      <c r="CD272" s="1102">
        <v>11562.847247691067</v>
      </c>
      <c r="CE272" s="1102">
        <v>19406.671903099497</v>
      </c>
      <c r="CF272" s="1102">
        <v>14605.950581673047</v>
      </c>
      <c r="CG272" s="1102">
        <v>11445.066911937527</v>
      </c>
      <c r="CH272" s="1102">
        <v>11557.440102154762</v>
      </c>
      <c r="CI272" s="1102">
        <v>14757.203105073524</v>
      </c>
      <c r="CJ272" s="1102">
        <v>15330.759647312123</v>
      </c>
      <c r="CK272" s="1102">
        <v>18500.512506908315</v>
      </c>
      <c r="CL272" s="1102">
        <v>14393.640378070122</v>
      </c>
      <c r="CM272" s="1102">
        <v>19924.607228616638</v>
      </c>
      <c r="CN272" s="1102">
        <v>16375.867861217374</v>
      </c>
      <c r="CO272" s="1102">
        <v>22254.485048900046</v>
      </c>
      <c r="CP272" s="1102">
        <v>17986.163467542174</v>
      </c>
      <c r="CQ272" s="1106">
        <f t="shared" si="165"/>
        <v>19826.351413780554</v>
      </c>
      <c r="CR272" s="23" t="s">
        <v>541</v>
      </c>
      <c r="CS272"/>
      <c r="DQ272"/>
      <c r="DR272"/>
    </row>
    <row r="273" spans="1:122" s="23" customFormat="1" ht="13">
      <c r="A273" s="672">
        <v>1986</v>
      </c>
      <c r="B273" s="767">
        <f t="shared" si="166"/>
        <v>47.78282535639967</v>
      </c>
      <c r="C273" s="28"/>
      <c r="D273" s="388" t="s">
        <v>150</v>
      </c>
      <c r="E273" s="383">
        <f>(Z273)*O273</f>
        <v>0.42214342623220208</v>
      </c>
      <c r="F273" s="384">
        <f>-LN(E273)</f>
        <v>0.86241015010157351</v>
      </c>
      <c r="G273" s="28"/>
      <c r="H273" s="508" t="s">
        <v>195</v>
      </c>
      <c r="I273" s="385"/>
      <c r="J273" s="139"/>
      <c r="K273" s="672">
        <v>1986</v>
      </c>
      <c r="L273" s="667">
        <v>0.57467742738682404</v>
      </c>
      <c r="M273" s="28"/>
      <c r="N273" s="388" t="s">
        <v>150</v>
      </c>
      <c r="O273" s="667">
        <v>0.79764577353618382</v>
      </c>
      <c r="P273" s="28"/>
      <c r="Q273" s="28"/>
      <c r="R273" s="389"/>
      <c r="S273" s="30"/>
      <c r="T273" s="30"/>
      <c r="U273" s="139"/>
      <c r="V273" s="292">
        <v>1986</v>
      </c>
      <c r="W273" s="609">
        <v>83.147211077487356</v>
      </c>
      <c r="X273" s="28"/>
      <c r="Y273" s="388" t="s">
        <v>150</v>
      </c>
      <c r="Z273" s="613">
        <v>0.52923671163043184</v>
      </c>
      <c r="AA273" s="614">
        <v>0.63631947720786664</v>
      </c>
      <c r="AB273" s="28"/>
      <c r="AC273" s="28"/>
      <c r="AD273" s="366"/>
      <c r="AF273" s="675" t="b">
        <f>$C$310&gt;=3</f>
        <v>1</v>
      </c>
      <c r="AG273" s="23" t="s">
        <v>339</v>
      </c>
      <c r="AO273" s="27"/>
      <c r="AP273" s="369"/>
      <c r="AQ273" s="667"/>
      <c r="AR273" s="365"/>
      <c r="AS273" s="418"/>
      <c r="AT273" s="365"/>
      <c r="AU273" s="365"/>
      <c r="AV273" s="365"/>
      <c r="AW273" s="27"/>
      <c r="BF273" s="1135">
        <v>265</v>
      </c>
      <c r="BG273" s="1102">
        <v>58072.527963667577</v>
      </c>
      <c r="BH273" s="1102">
        <v>52394.469677419125</v>
      </c>
      <c r="BI273" s="1102">
        <v>45153.450166294213</v>
      </c>
      <c r="BJ273" s="1102">
        <v>55412.500750223691</v>
      </c>
      <c r="BK273" s="1102">
        <v>76609.385507825427</v>
      </c>
      <c r="BL273" s="1102">
        <v>101953.81037217713</v>
      </c>
      <c r="BM273" s="1102">
        <v>93311.725574572163</v>
      </c>
      <c r="BN273" s="1102">
        <v>110352.42782196315</v>
      </c>
      <c r="BO273" s="1102">
        <v>153312.14604151429</v>
      </c>
      <c r="BP273" s="1102">
        <v>142115.45319309743</v>
      </c>
      <c r="BQ273" s="1102">
        <v>112494.70068283057</v>
      </c>
      <c r="BR273" s="1102">
        <v>98438.706216582854</v>
      </c>
      <c r="BS273" s="1102">
        <v>103169.77281861857</v>
      </c>
      <c r="BT273" s="1102">
        <v>39177.465279781791</v>
      </c>
      <c r="BU273" s="1102">
        <v>15393.179374214431</v>
      </c>
      <c r="BV273" s="1102">
        <v>12818.201782195974</v>
      </c>
      <c r="BW273" s="1102">
        <v>20922.819541246299</v>
      </c>
      <c r="BX273" s="1102">
        <v>26604.956124743785</v>
      </c>
      <c r="BY273" s="1102">
        <v>25708.992620767891</v>
      </c>
      <c r="BZ273" s="1102">
        <v>20170.90701709767</v>
      </c>
      <c r="CA273" s="1102">
        <v>14952.198077787782</v>
      </c>
      <c r="CB273" s="1102">
        <v>8317.5594176956565</v>
      </c>
      <c r="CC273" s="1102">
        <v>11989.534811260479</v>
      </c>
      <c r="CD273" s="1102">
        <v>13323.485794713504</v>
      </c>
      <c r="CE273" s="1102">
        <v>23659.367835266599</v>
      </c>
      <c r="CF273" s="1102">
        <v>14756.025564240848</v>
      </c>
      <c r="CG273" s="1102">
        <v>12158.185129224657</v>
      </c>
      <c r="CH273" s="1102">
        <v>13401.262123449807</v>
      </c>
      <c r="CI273" s="1102">
        <v>20707.762002178653</v>
      </c>
      <c r="CJ273" s="1102">
        <v>22819.666530536324</v>
      </c>
      <c r="CK273" s="1102">
        <v>21708.384266644862</v>
      </c>
      <c r="CL273" s="1102">
        <v>17240.46396291889</v>
      </c>
      <c r="CM273" s="1102">
        <v>20040.408974311504</v>
      </c>
      <c r="CN273" s="1102">
        <v>15940.599634965432</v>
      </c>
      <c r="CO273" s="1102">
        <v>17533.00335013802</v>
      </c>
      <c r="CP273" s="1102">
        <v>18113.246501580561</v>
      </c>
      <c r="CQ273" s="1106">
        <f t="shared" si="165"/>
        <v>19966.436479510183</v>
      </c>
      <c r="CR273" s="23" t="s">
        <v>541</v>
      </c>
      <c r="CS273"/>
      <c r="DQ273"/>
      <c r="DR273"/>
    </row>
    <row r="274" spans="1:122" s="23" customFormat="1" ht="13">
      <c r="A274" s="672">
        <v>1987</v>
      </c>
      <c r="B274" s="767">
        <f t="shared" si="166"/>
        <v>811.07406574990466</v>
      </c>
      <c r="C274" s="28"/>
      <c r="D274" s="618" t="s">
        <v>192</v>
      </c>
      <c r="E274" s="383">
        <f>E272</f>
        <v>0.77880078307140488</v>
      </c>
      <c r="F274" s="384">
        <f>F272</f>
        <v>0.25</v>
      </c>
      <c r="G274" s="390"/>
      <c r="H274" s="28"/>
      <c r="I274" s="385"/>
      <c r="J274" s="139"/>
      <c r="K274" s="672">
        <v>1987</v>
      </c>
      <c r="L274" s="667">
        <v>0.73421624842158295</v>
      </c>
      <c r="M274" s="28"/>
      <c r="N274" s="382" t="s">
        <v>192</v>
      </c>
      <c r="O274" s="387">
        <v>1</v>
      </c>
      <c r="P274" s="28"/>
      <c r="Q274" s="365"/>
      <c r="R274" s="365"/>
      <c r="S274" s="27"/>
      <c r="T274" s="27"/>
      <c r="U274" s="139"/>
      <c r="V274" s="292">
        <v>1987</v>
      </c>
      <c r="W274" s="609">
        <v>1104.6800823239073</v>
      </c>
      <c r="X274" s="28"/>
      <c r="Y274" s="618" t="s">
        <v>192</v>
      </c>
      <c r="Z274" s="613">
        <v>0.77880078307140488</v>
      </c>
      <c r="AA274" s="614">
        <v>0.25</v>
      </c>
      <c r="AB274" s="28"/>
      <c r="AC274" s="28"/>
      <c r="AD274" s="366"/>
      <c r="AF274" s="675" t="b">
        <f>$E$273&gt;=0.25</f>
        <v>1</v>
      </c>
      <c r="AG274" s="23" t="s">
        <v>339</v>
      </c>
      <c r="AO274" s="27"/>
      <c r="AP274" s="369"/>
      <c r="AQ274" s="667"/>
      <c r="AR274" s="46"/>
      <c r="AS274" s="27"/>
      <c r="AT274" s="318"/>
      <c r="AU274" s="46"/>
      <c r="AV274" s="46"/>
      <c r="AW274" s="27"/>
      <c r="BF274" s="1135">
        <v>266</v>
      </c>
      <c r="BG274" s="1102">
        <v>48292.084621686357</v>
      </c>
      <c r="BH274" s="1102">
        <v>46024.697799369314</v>
      </c>
      <c r="BI274" s="1102">
        <v>40363.75953851216</v>
      </c>
      <c r="BJ274" s="1102">
        <v>49450.955618110849</v>
      </c>
      <c r="BK274" s="1102">
        <v>66873.298114545207</v>
      </c>
      <c r="BL274" s="1102">
        <v>86330.306730421085</v>
      </c>
      <c r="BM274" s="1102">
        <v>72932.862769970263</v>
      </c>
      <c r="BN274" s="1102">
        <v>79838.889468083551</v>
      </c>
      <c r="BO274" s="1102">
        <v>108181.76449226745</v>
      </c>
      <c r="BP274" s="1102">
        <v>101229.72493893499</v>
      </c>
      <c r="BQ274" s="1102">
        <v>81460.582667060284</v>
      </c>
      <c r="BR274" s="1102">
        <v>63537.542584157716</v>
      </c>
      <c r="BS274" s="1102">
        <v>66802.011543078319</v>
      </c>
      <c r="BT274" s="1102">
        <v>22227.159869534829</v>
      </c>
      <c r="BU274" s="1102">
        <v>9927.8899575880059</v>
      </c>
      <c r="BV274" s="1102">
        <v>11232.618025794094</v>
      </c>
      <c r="BW274" s="1102">
        <v>24705.571660432277</v>
      </c>
      <c r="BX274" s="1102">
        <v>21906.978925474355</v>
      </c>
      <c r="BY274" s="1102">
        <v>18573.537215500004</v>
      </c>
      <c r="BZ274" s="1102">
        <v>11875.516847519544</v>
      </c>
      <c r="CA274" s="1102">
        <v>7995.6052794622574</v>
      </c>
      <c r="CB274" s="1102">
        <v>7348.2514737087695</v>
      </c>
      <c r="CC274" s="1102">
        <v>8102.9832965382011</v>
      </c>
      <c r="CD274" s="1102">
        <v>8819.4899128524939</v>
      </c>
      <c r="CE274" s="1102">
        <v>14436.87071999038</v>
      </c>
      <c r="CF274" s="1102">
        <v>10768.853102850189</v>
      </c>
      <c r="CG274" s="1102">
        <v>8887.0250296735467</v>
      </c>
      <c r="CH274" s="1102">
        <v>8670.7458540066127</v>
      </c>
      <c r="CI274" s="1102">
        <v>12603.550022780757</v>
      </c>
      <c r="CJ274" s="1102">
        <v>15554.617122308679</v>
      </c>
      <c r="CK274" s="1102">
        <v>20140.639677676845</v>
      </c>
      <c r="CL274" s="1102">
        <v>16206.41297314535</v>
      </c>
      <c r="CM274" s="1102">
        <v>19501.242333430066</v>
      </c>
      <c r="CN274" s="1102">
        <v>15767.447030825164</v>
      </c>
      <c r="CO274" s="1102">
        <v>18400.207059410241</v>
      </c>
      <c r="CP274" s="1102">
        <v>15946.944437766504</v>
      </c>
      <c r="CQ274" s="1106">
        <f t="shared" si="165"/>
        <v>17578.497213691608</v>
      </c>
      <c r="CR274" s="23" t="s">
        <v>541</v>
      </c>
      <c r="CS274"/>
      <c r="DQ274"/>
      <c r="DR274"/>
    </row>
    <row r="275" spans="1:122" s="23" customFormat="1" ht="13">
      <c r="A275" s="672">
        <v>1988</v>
      </c>
      <c r="B275" s="767">
        <f t="shared" si="166"/>
        <v>3.0131707316155683</v>
      </c>
      <c r="C275" s="28"/>
      <c r="D275" s="391"/>
      <c r="E275" s="391"/>
      <c r="F275" s="390"/>
      <c r="G275" s="392"/>
      <c r="H275" s="25"/>
      <c r="I275" s="385"/>
      <c r="J275" s="139"/>
      <c r="K275" s="672">
        <v>1988</v>
      </c>
      <c r="L275" s="667">
        <v>3.586945359659658E-2</v>
      </c>
      <c r="M275" s="28"/>
      <c r="N275" s="365"/>
      <c r="O275" s="365"/>
      <c r="P275" s="365"/>
      <c r="Q275" s="365"/>
      <c r="R275" s="365"/>
      <c r="S275" s="27"/>
      <c r="T275" s="27"/>
      <c r="U275" s="139"/>
      <c r="V275" s="292">
        <v>1988</v>
      </c>
      <c r="W275" s="609">
        <v>84.003809076742343</v>
      </c>
      <c r="X275" s="28"/>
      <c r="Y275" s="344"/>
      <c r="Z275" s="393"/>
      <c r="AA275" s="162"/>
      <c r="AB275" s="27"/>
      <c r="AC275" s="27"/>
      <c r="AD275" s="366"/>
      <c r="AF275" s="675" t="b">
        <f>$D$309&lt;=1</f>
        <v>1</v>
      </c>
      <c r="AG275" s="23" t="s">
        <v>339</v>
      </c>
      <c r="AO275" s="27"/>
      <c r="AP275" s="369"/>
      <c r="AQ275" s="667"/>
      <c r="AR275" s="46"/>
      <c r="AS275" s="1049"/>
      <c r="AT275" s="451"/>
      <c r="AU275" s="46"/>
      <c r="AV275" s="46"/>
      <c r="AW275" s="27"/>
      <c r="BF275" s="1135">
        <v>267</v>
      </c>
      <c r="BG275" s="1102">
        <v>46150.915247164121</v>
      </c>
      <c r="BH275" s="1102">
        <v>59745.324790522864</v>
      </c>
      <c r="BI275" s="1102">
        <v>57932.665371794195</v>
      </c>
      <c r="BJ275" s="1102">
        <v>63417.195701589022</v>
      </c>
      <c r="BK275" s="1102">
        <v>88102.623525893665</v>
      </c>
      <c r="BL275" s="1102">
        <v>125435.04000926227</v>
      </c>
      <c r="BM275" s="1102">
        <v>98344.318539203057</v>
      </c>
      <c r="BN275" s="1102">
        <v>86158.441430195584</v>
      </c>
      <c r="BO275" s="1102">
        <v>113599.20925276232</v>
      </c>
      <c r="BP275" s="1102">
        <v>112530.2409253177</v>
      </c>
      <c r="BQ275" s="1102">
        <v>85199.239383243781</v>
      </c>
      <c r="BR275" s="1102">
        <v>57879.221414247433</v>
      </c>
      <c r="BS275" s="1102">
        <v>67968.159708452629</v>
      </c>
      <c r="BT275" s="1102">
        <v>24436.012547494876</v>
      </c>
      <c r="BU275" s="1102">
        <v>10091.026293562369</v>
      </c>
      <c r="BV275" s="1102">
        <v>9428.9924105503742</v>
      </c>
      <c r="BW275" s="1102">
        <v>21267.597401536717</v>
      </c>
      <c r="BX275" s="1102">
        <v>26364.710762735984</v>
      </c>
      <c r="BY275" s="1102">
        <v>24687.693453227559</v>
      </c>
      <c r="BZ275" s="1102">
        <v>22487.090055611108</v>
      </c>
      <c r="CA275" s="1102">
        <v>16529.943685237708</v>
      </c>
      <c r="CB275" s="1102">
        <v>11413.979226873853</v>
      </c>
      <c r="CC275" s="1102">
        <v>9739.6353088131236</v>
      </c>
      <c r="CD275" s="1102">
        <v>12263.001062414514</v>
      </c>
      <c r="CE275" s="1102">
        <v>22232.69411783302</v>
      </c>
      <c r="CF275" s="1102">
        <v>15636.168500777281</v>
      </c>
      <c r="CG275" s="1102">
        <v>10729.376956458726</v>
      </c>
      <c r="CH275" s="1102">
        <v>11028.696183125197</v>
      </c>
      <c r="CI275" s="1102">
        <v>17315.932006279512</v>
      </c>
      <c r="CJ275" s="1102">
        <v>22926.209372014138</v>
      </c>
      <c r="CK275" s="1102">
        <v>26865.556187399536</v>
      </c>
      <c r="CL275" s="1102">
        <v>19622.150805354053</v>
      </c>
      <c r="CM275" s="1102">
        <v>19804.505085966121</v>
      </c>
      <c r="CN275" s="1102">
        <v>15119.144303945157</v>
      </c>
      <c r="CO275" s="1102">
        <v>21157.777149878802</v>
      </c>
      <c r="CP275" s="1102">
        <v>16081.654279264987</v>
      </c>
      <c r="CQ275" s="1106">
        <f t="shared" si="165"/>
        <v>17726.989395543693</v>
      </c>
      <c r="CR275" s="23" t="s">
        <v>541</v>
      </c>
      <c r="CS275"/>
      <c r="DQ275"/>
      <c r="DR275"/>
    </row>
    <row r="276" spans="1:122" s="23" customFormat="1" ht="13">
      <c r="A276" s="672">
        <v>1989</v>
      </c>
      <c r="B276" s="767">
        <f t="shared" si="166"/>
        <v>47.245213989465228</v>
      </c>
      <c r="C276" s="28"/>
      <c r="D276" s="391"/>
      <c r="E276" s="391"/>
      <c r="F276" s="390"/>
      <c r="G276" s="390"/>
      <c r="H276" s="28"/>
      <c r="I276" s="385"/>
      <c r="J276" s="139"/>
      <c r="K276" s="672">
        <v>1989</v>
      </c>
      <c r="L276" s="667">
        <v>2.0679212586870954</v>
      </c>
      <c r="M276" s="28"/>
      <c r="N276" s="28"/>
      <c r="O276" s="28"/>
      <c r="P276" s="28"/>
      <c r="Q276" s="389"/>
      <c r="R276" s="389"/>
      <c r="S276" s="30"/>
      <c r="T276" s="30"/>
      <c r="U276" s="139"/>
      <c r="V276" s="298">
        <v>1989</v>
      </c>
      <c r="W276" s="609">
        <v>22.846718070619762</v>
      </c>
      <c r="X276" s="28"/>
      <c r="Y276" s="393"/>
      <c r="Z276" s="393"/>
      <c r="AA276" s="28"/>
      <c r="AB276" s="28"/>
      <c r="AC276" s="28"/>
      <c r="AD276" s="366"/>
      <c r="AF276" s="675" t="b">
        <f t="array" ref="AF276">$H$218:$H$249&gt;=0</f>
        <v>1</v>
      </c>
      <c r="AG276" s="23" t="s">
        <v>339</v>
      </c>
      <c r="AO276" s="27"/>
      <c r="AP276" s="369"/>
      <c r="AQ276" s="667"/>
      <c r="AR276" s="46"/>
      <c r="AS276" s="1049"/>
      <c r="AT276" s="416"/>
      <c r="AU276" s="46"/>
      <c r="AV276" s="46"/>
      <c r="AW276" s="27"/>
      <c r="BF276" s="1135">
        <v>268</v>
      </c>
      <c r="BG276" s="1102">
        <v>57021.970743350052</v>
      </c>
      <c r="BH276" s="1102">
        <v>49914.416549664296</v>
      </c>
      <c r="BI276" s="1102">
        <v>42994.299283430038</v>
      </c>
      <c r="BJ276" s="1102">
        <v>53843.439001436731</v>
      </c>
      <c r="BK276" s="1102">
        <v>64493.210009185335</v>
      </c>
      <c r="BL276" s="1102">
        <v>78037.73431949041</v>
      </c>
      <c r="BM276" s="1102">
        <v>65182.834096431528</v>
      </c>
      <c r="BN276" s="1102">
        <v>80223.045293890405</v>
      </c>
      <c r="BO276" s="1102">
        <v>118463.08624088309</v>
      </c>
      <c r="BP276" s="1102">
        <v>113919.97047653479</v>
      </c>
      <c r="BQ276" s="1102">
        <v>92484.091882535009</v>
      </c>
      <c r="BR276" s="1102">
        <v>69431.15063652242</v>
      </c>
      <c r="BS276" s="1102">
        <v>54763.072919487473</v>
      </c>
      <c r="BT276" s="1102">
        <v>27754.349751312435</v>
      </c>
      <c r="BU276" s="1102">
        <v>12408.774668328744</v>
      </c>
      <c r="BV276" s="1102">
        <v>11629.178243760725</v>
      </c>
      <c r="BW276" s="1102">
        <v>18754.765808951062</v>
      </c>
      <c r="BX276" s="1102">
        <v>20238.704545041674</v>
      </c>
      <c r="BY276" s="1102">
        <v>15725.248429163701</v>
      </c>
      <c r="BZ276" s="1102">
        <v>15525.485598119349</v>
      </c>
      <c r="CA276" s="1102">
        <v>9896.5284917816643</v>
      </c>
      <c r="CB276" s="1102">
        <v>5736.7505993601744</v>
      </c>
      <c r="CC276" s="1102">
        <v>7865.9973614566707</v>
      </c>
      <c r="CD276" s="1102">
        <v>7974.0118394265719</v>
      </c>
      <c r="CE276" s="1102">
        <v>18245.548065402993</v>
      </c>
      <c r="CF276" s="1102">
        <v>13912.533699246516</v>
      </c>
      <c r="CG276" s="1102">
        <v>12175.93709664167</v>
      </c>
      <c r="CH276" s="1102">
        <v>12463.302592620164</v>
      </c>
      <c r="CI276" s="1102">
        <v>16720.972378463899</v>
      </c>
      <c r="CJ276" s="1102">
        <v>20884.043206876591</v>
      </c>
      <c r="CK276" s="1102">
        <v>20986.768319013183</v>
      </c>
      <c r="CL276" s="1102">
        <v>15376.590309992323</v>
      </c>
      <c r="CM276" s="1102">
        <v>18217.404116578651</v>
      </c>
      <c r="CN276" s="1102">
        <v>13819.781798100426</v>
      </c>
      <c r="CO276" s="1102">
        <v>20486.91126609781</v>
      </c>
      <c r="CP276" s="1102">
        <v>15314.999417952527</v>
      </c>
      <c r="CQ276" s="1106">
        <f t="shared" si="165"/>
        <v>16881.897071052488</v>
      </c>
      <c r="CR276" s="23" t="s">
        <v>541</v>
      </c>
      <c r="CS276"/>
      <c r="DQ276"/>
      <c r="DR276"/>
    </row>
    <row r="277" spans="1:122" s="23" customFormat="1" ht="13">
      <c r="A277" s="672">
        <v>1990</v>
      </c>
      <c r="B277" s="767">
        <f t="shared" si="166"/>
        <v>92.351588058801397</v>
      </c>
      <c r="C277" s="394"/>
      <c r="D277" s="267"/>
      <c r="E277" s="162"/>
      <c r="F277" s="27"/>
      <c r="G277" s="27"/>
      <c r="H277" s="27"/>
      <c r="I277" s="385"/>
      <c r="J277" s="139"/>
      <c r="K277" s="672">
        <v>1990</v>
      </c>
      <c r="L277" s="667">
        <v>1.9821255164527458</v>
      </c>
      <c r="M277" s="365"/>
      <c r="R277" s="389"/>
      <c r="S277" s="30"/>
      <c r="T277" s="30"/>
      <c r="U277" s="139"/>
      <c r="V277" s="298">
        <v>1990</v>
      </c>
      <c r="W277" s="609">
        <v>46.592199783632154</v>
      </c>
      <c r="X277" s="394"/>
      <c r="AC277" s="30"/>
      <c r="AD277" s="366"/>
      <c r="AF277" s="675" t="b">
        <f>$D$311&lt;=1</f>
        <v>1</v>
      </c>
      <c r="AG277" s="23" t="s">
        <v>339</v>
      </c>
      <c r="AO277" s="27"/>
      <c r="AP277" s="369"/>
      <c r="AQ277" s="667"/>
      <c r="AR277" s="46"/>
      <c r="AS277" s="1049"/>
      <c r="AT277" s="451"/>
      <c r="AU277" s="46"/>
      <c r="AV277" s="365"/>
      <c r="AW277" s="27"/>
      <c r="BF277" s="1135">
        <v>269</v>
      </c>
      <c r="BG277" s="1102">
        <v>56746.026181239773</v>
      </c>
      <c r="BH277" s="1102">
        <v>54808.263408225685</v>
      </c>
      <c r="BI277" s="1102">
        <v>50761.810914368019</v>
      </c>
      <c r="BJ277" s="1102">
        <v>63607.394962949707</v>
      </c>
      <c r="BK277" s="1102">
        <v>71023.162807860936</v>
      </c>
      <c r="BL277" s="1102">
        <v>85496.541146669857</v>
      </c>
      <c r="BM277" s="1102">
        <v>74254.613848339737</v>
      </c>
      <c r="BN277" s="1102">
        <v>91087.349772688627</v>
      </c>
      <c r="BO277" s="1102">
        <v>111179.91796620637</v>
      </c>
      <c r="BP277" s="1102">
        <v>101808.65782380315</v>
      </c>
      <c r="BQ277" s="1102">
        <v>77436.148177039606</v>
      </c>
      <c r="BR277" s="1102">
        <v>66095.322440243093</v>
      </c>
      <c r="BS277" s="1102">
        <v>63903.30471905227</v>
      </c>
      <c r="BT277" s="1102">
        <v>39162.312349237262</v>
      </c>
      <c r="BU277" s="1102">
        <v>20604.27282751305</v>
      </c>
      <c r="BV277" s="1102">
        <v>14538.415797555966</v>
      </c>
      <c r="BW277" s="1102">
        <v>15078.655834176274</v>
      </c>
      <c r="BX277" s="1102">
        <v>20905.010417207715</v>
      </c>
      <c r="BY277" s="1102">
        <v>16143.100130343853</v>
      </c>
      <c r="BZ277" s="1102">
        <v>14561.341130426883</v>
      </c>
      <c r="CA277" s="1102">
        <v>10011.104278696759</v>
      </c>
      <c r="CB277" s="1102">
        <v>7011.8369288590475</v>
      </c>
      <c r="CC277" s="1102">
        <v>8134.2329333105963</v>
      </c>
      <c r="CD277" s="1102">
        <v>9166.4358885956153</v>
      </c>
      <c r="CE277" s="1102">
        <v>13576.936267174877</v>
      </c>
      <c r="CF277" s="1102">
        <v>10642.144966186521</v>
      </c>
      <c r="CG277" s="1102">
        <v>8620.5121324186875</v>
      </c>
      <c r="CH277" s="1102">
        <v>11952.699304504538</v>
      </c>
      <c r="CI277" s="1102">
        <v>15115.644769081977</v>
      </c>
      <c r="CJ277" s="1102">
        <v>17873.217030153217</v>
      </c>
      <c r="CK277" s="1102">
        <v>17297.08498528782</v>
      </c>
      <c r="CL277" s="1102">
        <v>13704.391114621789</v>
      </c>
      <c r="CM277" s="1102">
        <v>16210.98389874581</v>
      </c>
      <c r="CN277" s="1102">
        <v>14288.360825662969</v>
      </c>
      <c r="CO277" s="1102">
        <v>17193.292489407864</v>
      </c>
      <c r="CP277" s="1102">
        <v>15591.588980566801</v>
      </c>
      <c r="CQ277" s="1106">
        <f t="shared" si="165"/>
        <v>17186.784874150155</v>
      </c>
      <c r="CR277" s="23" t="s">
        <v>541</v>
      </c>
      <c r="CS277"/>
      <c r="DQ277"/>
      <c r="DR277"/>
    </row>
    <row r="278" spans="1:122" s="23" customFormat="1" ht="13">
      <c r="A278" s="672">
        <v>1991</v>
      </c>
      <c r="B278" s="767">
        <f t="shared" si="166"/>
        <v>906.62915788107398</v>
      </c>
      <c r="C278" s="394"/>
      <c r="D278" s="395" t="s">
        <v>153</v>
      </c>
      <c r="E278" s="396"/>
      <c r="F278" s="396"/>
      <c r="G278" s="397"/>
      <c r="H278" s="30"/>
      <c r="I278" s="360" t="s">
        <v>112</v>
      </c>
      <c r="J278" s="139"/>
      <c r="K278" s="672">
        <v>1991</v>
      </c>
      <c r="L278" s="667">
        <v>0.90267411824553567</v>
      </c>
      <c r="M278" s="365"/>
      <c r="N278" s="395" t="s">
        <v>153</v>
      </c>
      <c r="O278" s="396"/>
      <c r="P278" s="396"/>
      <c r="Q278" s="397"/>
      <c r="R278" s="398"/>
      <c r="S278" s="25"/>
      <c r="T278" s="25"/>
      <c r="U278" s="139"/>
      <c r="V278" s="298">
        <v>1991</v>
      </c>
      <c r="W278" s="609">
        <v>1004.3814700738573</v>
      </c>
      <c r="X278" s="27"/>
      <c r="Y278" s="395" t="s">
        <v>153</v>
      </c>
      <c r="Z278" s="396"/>
      <c r="AA278" s="396"/>
      <c r="AB278" s="397"/>
      <c r="AC278" s="30"/>
      <c r="AD278" s="366" t="s">
        <v>112</v>
      </c>
      <c r="AF278" s="675" t="b">
        <f>$E$361&lt;=1</f>
        <v>1</v>
      </c>
      <c r="AG278" s="23" t="s">
        <v>339</v>
      </c>
      <c r="AO278" s="27"/>
      <c r="AP278" s="369"/>
      <c r="AQ278" s="667"/>
      <c r="AR278" s="46"/>
      <c r="AS278" s="365"/>
      <c r="AT278" s="365"/>
      <c r="AU278" s="365"/>
      <c r="AV278" s="365"/>
      <c r="AW278" s="27"/>
      <c r="BF278" s="1135">
        <v>270</v>
      </c>
      <c r="BG278" s="1102">
        <v>55979.967741545479</v>
      </c>
      <c r="BH278" s="1102">
        <v>60365.875885019042</v>
      </c>
      <c r="BI278" s="1102">
        <v>56291.791353768975</v>
      </c>
      <c r="BJ278" s="1102">
        <v>66556.419807393817</v>
      </c>
      <c r="BK278" s="1102">
        <v>71617.497836356153</v>
      </c>
      <c r="BL278" s="1102">
        <v>78194.485461573233</v>
      </c>
      <c r="BM278" s="1102">
        <v>62526.949182626697</v>
      </c>
      <c r="BN278" s="1102">
        <v>67879.71809088919</v>
      </c>
      <c r="BO278" s="1102">
        <v>87139.914725392882</v>
      </c>
      <c r="BP278" s="1102">
        <v>89821.919895592917</v>
      </c>
      <c r="BQ278" s="1102">
        <v>68621.201091874493</v>
      </c>
      <c r="BR278" s="1102">
        <v>53498.141083121503</v>
      </c>
      <c r="BS278" s="1102">
        <v>55612.39171647661</v>
      </c>
      <c r="BT278" s="1102">
        <v>26077.851919378569</v>
      </c>
      <c r="BU278" s="1102">
        <v>15430.47572949654</v>
      </c>
      <c r="BV278" s="1102">
        <v>16364.137289036436</v>
      </c>
      <c r="BW278" s="1102">
        <v>17648.900851601222</v>
      </c>
      <c r="BX278" s="1102">
        <v>21242.777456086376</v>
      </c>
      <c r="BY278" s="1102">
        <v>22444.63245431949</v>
      </c>
      <c r="BZ278" s="1102">
        <v>17916.649382632208</v>
      </c>
      <c r="CA278" s="1102">
        <v>11495.398747596835</v>
      </c>
      <c r="CB278" s="1102">
        <v>6598.8800753518408</v>
      </c>
      <c r="CC278" s="1102">
        <v>8358.7827075223177</v>
      </c>
      <c r="CD278" s="1102">
        <v>12189.354308995522</v>
      </c>
      <c r="CE278" s="1102">
        <v>18848.540750334796</v>
      </c>
      <c r="CF278" s="1102">
        <v>13414.825073673777</v>
      </c>
      <c r="CG278" s="1102">
        <v>9517.8773496852464</v>
      </c>
      <c r="CH278" s="1102">
        <v>11787.729894207583</v>
      </c>
      <c r="CI278" s="1102">
        <v>19252.503369478363</v>
      </c>
      <c r="CJ278" s="1102">
        <v>24213.641184387161</v>
      </c>
      <c r="CK278" s="1102">
        <v>24363.4283750781</v>
      </c>
      <c r="CL278" s="1102">
        <v>19736.632226110753</v>
      </c>
      <c r="CM278" s="1102">
        <v>21140.396023967012</v>
      </c>
      <c r="CN278" s="1102">
        <v>19821.819759461458</v>
      </c>
      <c r="CO278" s="1102">
        <v>18778.628598468655</v>
      </c>
      <c r="CP278" s="1102">
        <v>20290.71213147118</v>
      </c>
      <c r="CQ278" s="1106">
        <f t="shared" si="165"/>
        <v>22366.681470474887</v>
      </c>
      <c r="CR278" s="23" t="s">
        <v>541</v>
      </c>
      <c r="CS278"/>
      <c r="DQ278"/>
      <c r="DR278"/>
    </row>
    <row r="279" spans="1:122" s="23" customFormat="1" ht="13">
      <c r="A279" s="672">
        <v>1992</v>
      </c>
      <c r="B279" s="767">
        <f t="shared" si="166"/>
        <v>184.42552256952507</v>
      </c>
      <c r="C279" s="27"/>
      <c r="D279" s="399" t="s">
        <v>154</v>
      </c>
      <c r="E279" s="673">
        <f>O279*Z279</f>
        <v>282.68573897371249</v>
      </c>
      <c r="F279" s="398"/>
      <c r="G279" s="398"/>
      <c r="H279" s="27"/>
      <c r="I279" s="360" t="s">
        <v>113</v>
      </c>
      <c r="J279" s="139"/>
      <c r="K279" s="672">
        <v>1992</v>
      </c>
      <c r="L279" s="667">
        <v>3.5802302104824455</v>
      </c>
      <c r="M279" s="365"/>
      <c r="N279" s="399" t="s">
        <v>154</v>
      </c>
      <c r="O279" s="667">
        <v>0.85596298290350159</v>
      </c>
      <c r="P279" s="398"/>
      <c r="Q279" s="398"/>
      <c r="R279" s="365"/>
      <c r="S279" s="27"/>
      <c r="T279" s="27"/>
      <c r="U279" s="139"/>
      <c r="V279" s="298">
        <v>1992</v>
      </c>
      <c r="W279" s="609">
        <v>51.512196626225673</v>
      </c>
      <c r="X279" s="27"/>
      <c r="Y279" s="399" t="s">
        <v>154</v>
      </c>
      <c r="Z279" s="615">
        <v>330.25463088931446</v>
      </c>
      <c r="AA279" s="398"/>
      <c r="AB279" s="398"/>
      <c r="AC279" s="27"/>
      <c r="AD279" s="366" t="s">
        <v>113</v>
      </c>
      <c r="AF279" s="675" t="b">
        <f>$E$273&lt;=0.95*'ASA (Boot)'!$E$272</f>
        <v>1</v>
      </c>
      <c r="AG279" s="23" t="s">
        <v>339</v>
      </c>
      <c r="AO279" s="27"/>
      <c r="AP279" s="369"/>
      <c r="AQ279" s="667"/>
      <c r="AR279" s="46"/>
      <c r="AS279" s="46"/>
      <c r="AT279" s="46"/>
      <c r="AU279" s="46"/>
      <c r="AV279" s="389"/>
      <c r="AW279" s="27"/>
      <c r="BF279" s="1135">
        <v>271</v>
      </c>
      <c r="BG279" s="1102">
        <v>44398.104992943991</v>
      </c>
      <c r="BH279" s="1102">
        <v>48625.7339689652</v>
      </c>
      <c r="BI279" s="1102">
        <v>45732.072826366304</v>
      </c>
      <c r="BJ279" s="1102">
        <v>55168.982142168315</v>
      </c>
      <c r="BK279" s="1102">
        <v>64514.436235978334</v>
      </c>
      <c r="BL279" s="1102">
        <v>89592.632595808449</v>
      </c>
      <c r="BM279" s="1102">
        <v>81391.58073458077</v>
      </c>
      <c r="BN279" s="1102">
        <v>81407.684192711808</v>
      </c>
      <c r="BO279" s="1102">
        <v>101278.49070226935</v>
      </c>
      <c r="BP279" s="1102">
        <v>99542.660757430116</v>
      </c>
      <c r="BQ279" s="1102">
        <v>75107.937893665105</v>
      </c>
      <c r="BR279" s="1102">
        <v>54392.679597202747</v>
      </c>
      <c r="BS279" s="1102">
        <v>87342.08866228885</v>
      </c>
      <c r="BT279" s="1102">
        <v>39007.386801303626</v>
      </c>
      <c r="BU279" s="1102">
        <v>17358.325284680672</v>
      </c>
      <c r="BV279" s="1102">
        <v>17858.598894598199</v>
      </c>
      <c r="BW279" s="1102">
        <v>16407.680178052935</v>
      </c>
      <c r="BX279" s="1102">
        <v>24640.977801977951</v>
      </c>
      <c r="BY279" s="1102">
        <v>18882.914420912468</v>
      </c>
      <c r="BZ279" s="1102">
        <v>17872.324977768119</v>
      </c>
      <c r="CA279" s="1102">
        <v>11356.15881444092</v>
      </c>
      <c r="CB279" s="1102">
        <v>6081.3226574160226</v>
      </c>
      <c r="CC279" s="1102">
        <v>9819.1189241757784</v>
      </c>
      <c r="CD279" s="1102">
        <v>12369.826404467391</v>
      </c>
      <c r="CE279" s="1102">
        <v>23949.654402447133</v>
      </c>
      <c r="CF279" s="1102">
        <v>17948.848014803672</v>
      </c>
      <c r="CG279" s="1102">
        <v>13042.982885385487</v>
      </c>
      <c r="CH279" s="1102">
        <v>15641.91139909706</v>
      </c>
      <c r="CI279" s="1102">
        <v>20797.035789662077</v>
      </c>
      <c r="CJ279" s="1102">
        <v>24649.286949162026</v>
      </c>
      <c r="CK279" s="1102">
        <v>24567.336601339804</v>
      </c>
      <c r="CL279" s="1102">
        <v>18252.908161329877</v>
      </c>
      <c r="CM279" s="1102">
        <v>22070.794136831402</v>
      </c>
      <c r="CN279" s="1102">
        <v>19535.636932470363</v>
      </c>
      <c r="CO279" s="1102">
        <v>24327.211129980555</v>
      </c>
      <c r="CP279" s="1102">
        <v>20262.542683594198</v>
      </c>
      <c r="CQ279" s="1106">
        <f t="shared" si="165"/>
        <v>22335.629969483634</v>
      </c>
      <c r="CR279" s="23" t="s">
        <v>541</v>
      </c>
      <c r="CS279"/>
      <c r="DQ279"/>
      <c r="DR279"/>
    </row>
    <row r="280" spans="1:122" s="23" customFormat="1" ht="13">
      <c r="A280" s="672">
        <v>1993</v>
      </c>
      <c r="B280" s="767">
        <f t="shared" si="166"/>
        <v>0.1</v>
      </c>
      <c r="C280" s="27"/>
      <c r="D280" s="400"/>
      <c r="E280" s="27"/>
      <c r="F280" s="27"/>
      <c r="G280" s="27"/>
      <c r="H280" s="27"/>
      <c r="I280" s="360" t="s">
        <v>114</v>
      </c>
      <c r="J280" s="139"/>
      <c r="K280" s="672">
        <v>1993</v>
      </c>
      <c r="L280" s="667">
        <v>-0.36439959879647277</v>
      </c>
      <c r="M280" s="365"/>
      <c r="N280" s="401"/>
      <c r="O280" s="372"/>
      <c r="P280" s="365"/>
      <c r="Q280" s="365"/>
      <c r="R280" s="365"/>
      <c r="S280" s="27"/>
      <c r="T280" s="27"/>
      <c r="U280" s="139"/>
      <c r="V280" s="298">
        <v>1993</v>
      </c>
      <c r="W280" s="609">
        <v>131.2504278030793</v>
      </c>
      <c r="X280" s="27"/>
      <c r="Y280" s="400"/>
      <c r="Z280" s="402"/>
      <c r="AA280" s="27"/>
      <c r="AB280" s="27"/>
      <c r="AC280" s="27"/>
      <c r="AD280" s="366" t="s">
        <v>114</v>
      </c>
      <c r="AF280" s="675" t="b">
        <f t="array" ref="AF280">$B$214:$B$246&gt;=0.01</f>
        <v>1</v>
      </c>
      <c r="AG280" s="23" t="s">
        <v>339</v>
      </c>
      <c r="AI280" s="851" t="s">
        <v>416</v>
      </c>
      <c r="AO280" s="27"/>
      <c r="AP280" s="369"/>
      <c r="AQ280" s="667"/>
      <c r="AR280" s="365"/>
      <c r="AS280" s="27"/>
      <c r="AT280" s="27"/>
      <c r="AU280" s="27"/>
      <c r="AV280" s="27"/>
      <c r="AW280" s="27"/>
      <c r="BF280" s="1135">
        <v>272</v>
      </c>
      <c r="BG280" s="1102">
        <v>61779.977759399073</v>
      </c>
      <c r="BH280" s="1102">
        <v>57113.843159139084</v>
      </c>
      <c r="BI280" s="1102">
        <v>49033.488056421273</v>
      </c>
      <c r="BJ280" s="1102">
        <v>56037.391285981474</v>
      </c>
      <c r="BK280" s="1102">
        <v>79720.384576845507</v>
      </c>
      <c r="BL280" s="1102">
        <v>111184.21489485756</v>
      </c>
      <c r="BM280" s="1102">
        <v>94358.773342591638</v>
      </c>
      <c r="BN280" s="1102">
        <v>99091.25712700779</v>
      </c>
      <c r="BO280" s="1102">
        <v>126418.97724402469</v>
      </c>
      <c r="BP280" s="1102">
        <v>118599.31914543032</v>
      </c>
      <c r="BQ280" s="1102">
        <v>95224.030526153816</v>
      </c>
      <c r="BR280" s="1102">
        <v>83789.038337225647</v>
      </c>
      <c r="BS280" s="1102">
        <v>71501.186132727176</v>
      </c>
      <c r="BT280" s="1102">
        <v>38970.169164102437</v>
      </c>
      <c r="BU280" s="1102">
        <v>18130.965674654162</v>
      </c>
      <c r="BV280" s="1102">
        <v>13414.346657405005</v>
      </c>
      <c r="BW280" s="1102">
        <v>15329.154341272031</v>
      </c>
      <c r="BX280" s="1102">
        <v>24363.833224155009</v>
      </c>
      <c r="BY280" s="1102">
        <v>19614.407019410788</v>
      </c>
      <c r="BZ280" s="1102">
        <v>14301.559955179115</v>
      </c>
      <c r="CA280" s="1102">
        <v>11487.691203915134</v>
      </c>
      <c r="CB280" s="1102">
        <v>8365.808235808694</v>
      </c>
      <c r="CC280" s="1102">
        <v>11202.844505050503</v>
      </c>
      <c r="CD280" s="1102">
        <v>13913.854024086762</v>
      </c>
      <c r="CE280" s="1102">
        <v>18740.49788341306</v>
      </c>
      <c r="CF280" s="1102">
        <v>13801.115793726269</v>
      </c>
      <c r="CG280" s="1102">
        <v>11953.755821105986</v>
      </c>
      <c r="CH280" s="1102">
        <v>14107.306669491263</v>
      </c>
      <c r="CI280" s="1102">
        <v>16590.539977776651</v>
      </c>
      <c r="CJ280" s="1102">
        <v>17768.206963647001</v>
      </c>
      <c r="CK280" s="1102">
        <v>18430.629799954157</v>
      </c>
      <c r="CL280" s="1102">
        <v>15135.462536380812</v>
      </c>
      <c r="CM280" s="1102">
        <v>19872.302602663091</v>
      </c>
      <c r="CN280" s="1102">
        <v>16946.71955324689</v>
      </c>
      <c r="CO280" s="1102">
        <v>21708.582477715729</v>
      </c>
      <c r="CP280" s="1102">
        <v>18281.227111498512</v>
      </c>
      <c r="CQ280" s="1106">
        <f t="shared" si="165"/>
        <v>20151.60340568344</v>
      </c>
      <c r="CR280" s="23" t="s">
        <v>541</v>
      </c>
      <c r="CS280"/>
      <c r="DQ280"/>
      <c r="DR280"/>
    </row>
    <row r="281" spans="1:122" s="23" customFormat="1" ht="13">
      <c r="A281" s="672">
        <v>1994</v>
      </c>
      <c r="B281" s="767">
        <f t="shared" si="166"/>
        <v>27.914097797327564</v>
      </c>
      <c r="C281" s="27"/>
      <c r="D281" s="30"/>
      <c r="E281" s="30"/>
      <c r="F281" s="30"/>
      <c r="G281" s="30"/>
      <c r="H281" s="30"/>
      <c r="I281" s="360"/>
      <c r="J281" s="139"/>
      <c r="K281" s="672">
        <v>1994</v>
      </c>
      <c r="L281" s="667">
        <v>0.59347221538309181</v>
      </c>
      <c r="M281" s="365"/>
      <c r="N281" s="389"/>
      <c r="O281" s="389"/>
      <c r="P281" s="389"/>
      <c r="Q281" s="389"/>
      <c r="R281" s="389"/>
      <c r="S281" s="30"/>
      <c r="T281" s="30"/>
      <c r="U281" s="139"/>
      <c r="V281" s="298">
        <v>1994</v>
      </c>
      <c r="W281" s="609">
        <v>47.035222667178708</v>
      </c>
      <c r="X281" s="27"/>
      <c r="Y281" s="30"/>
      <c r="Z281" s="30"/>
      <c r="AA281" s="30"/>
      <c r="AB281" s="30"/>
      <c r="AC281" s="30"/>
      <c r="AD281" s="366"/>
      <c r="AF281" s="675">
        <f>{9999,9999,0.000001,0.05,FALSE,FALSE,TRUE,1,1,1,0.0001,FALSE}</f>
        <v>9999</v>
      </c>
      <c r="AG281" s="23" t="s">
        <v>340</v>
      </c>
      <c r="AO281" s="27"/>
      <c r="AP281" s="369"/>
      <c r="AQ281" s="667"/>
      <c r="AR281" s="365"/>
      <c r="AS281" s="389"/>
      <c r="AT281" s="389"/>
      <c r="AU281" s="389"/>
      <c r="AV281" s="389"/>
      <c r="AW281" s="27"/>
      <c r="BF281" s="1135">
        <v>273</v>
      </c>
      <c r="BG281" s="1102">
        <v>65819.495360715111</v>
      </c>
      <c r="BH281" s="1102">
        <v>65849.400730174471</v>
      </c>
      <c r="BI281" s="1102">
        <v>59755.217344546683</v>
      </c>
      <c r="BJ281" s="1102">
        <v>79758.869231285629</v>
      </c>
      <c r="BK281" s="1102">
        <v>102603.45779534988</v>
      </c>
      <c r="BL281" s="1102">
        <v>130815.1637346928</v>
      </c>
      <c r="BM281" s="1102">
        <v>107550.20819595068</v>
      </c>
      <c r="BN281" s="1102">
        <v>116539.81621567528</v>
      </c>
      <c r="BO281" s="1102">
        <v>142214.07036618155</v>
      </c>
      <c r="BP281" s="1102">
        <v>128646.02669869862</v>
      </c>
      <c r="BQ281" s="1102">
        <v>91662.974585479707</v>
      </c>
      <c r="BR281" s="1102">
        <v>65309.717614397465</v>
      </c>
      <c r="BS281" s="1102">
        <v>63514.888831467535</v>
      </c>
      <c r="BT281" s="1102">
        <v>28529.564728684818</v>
      </c>
      <c r="BU281" s="1102">
        <v>12730.781525448343</v>
      </c>
      <c r="BV281" s="1102">
        <v>13769.012127288415</v>
      </c>
      <c r="BW281" s="1102">
        <v>20976.266197318448</v>
      </c>
      <c r="BX281" s="1102">
        <v>28421.526650834101</v>
      </c>
      <c r="BY281" s="1102">
        <v>22478.863871183556</v>
      </c>
      <c r="BZ281" s="1102">
        <v>18305.614460650453</v>
      </c>
      <c r="CA281" s="1102">
        <v>12555.830725460375</v>
      </c>
      <c r="CB281" s="1102">
        <v>7872.3272575153796</v>
      </c>
      <c r="CC281" s="1102">
        <v>9205.802251907071</v>
      </c>
      <c r="CD281" s="1102">
        <v>13644.424246943099</v>
      </c>
      <c r="CE281" s="1102">
        <v>19441.056305008769</v>
      </c>
      <c r="CF281" s="1102">
        <v>15677.911680671485</v>
      </c>
      <c r="CG281" s="1102">
        <v>13111.372411596585</v>
      </c>
      <c r="CH281" s="1102">
        <v>16291.550350900194</v>
      </c>
      <c r="CI281" s="1102">
        <v>21390.844697435397</v>
      </c>
      <c r="CJ281" s="1102">
        <v>22896.605499310626</v>
      </c>
      <c r="CK281" s="1102">
        <v>23196.779886664717</v>
      </c>
      <c r="CL281" s="1102">
        <v>18871.760039219495</v>
      </c>
      <c r="CM281" s="1102">
        <v>19866.988103793374</v>
      </c>
      <c r="CN281" s="1102">
        <v>16775.067281934855</v>
      </c>
      <c r="CO281" s="1102">
        <v>21488.830389784904</v>
      </c>
      <c r="CP281" s="1102">
        <v>18272.169363098896</v>
      </c>
      <c r="CQ281" s="1106">
        <f t="shared" si="165"/>
        <v>20141.61894717941</v>
      </c>
      <c r="CR281" s="23" t="s">
        <v>541</v>
      </c>
      <c r="CS281"/>
      <c r="DQ281"/>
      <c r="DR281"/>
    </row>
    <row r="282" spans="1:122" s="23" customFormat="1" ht="13">
      <c r="A282" s="672">
        <v>1995</v>
      </c>
      <c r="B282" s="767">
        <f t="shared" si="166"/>
        <v>193.14437694962501</v>
      </c>
      <c r="C282" s="27"/>
      <c r="D282" s="403" t="s">
        <v>204</v>
      </c>
      <c r="E282" s="404"/>
      <c r="F282" s="404"/>
      <c r="G282" s="50"/>
      <c r="H282" s="27"/>
      <c r="I282" s="360"/>
      <c r="J282" s="139"/>
      <c r="K282" s="672">
        <v>1995</v>
      </c>
      <c r="L282" s="667">
        <v>1.5440358773537937</v>
      </c>
      <c r="M282" s="365"/>
      <c r="N282" s="405"/>
      <c r="O282" s="405"/>
      <c r="P282" s="405"/>
      <c r="Q282" s="365"/>
      <c r="R282" s="365"/>
      <c r="S282" s="27"/>
      <c r="T282" s="27"/>
      <c r="U282" s="139"/>
      <c r="V282" s="298">
        <v>1995</v>
      </c>
      <c r="W282" s="609">
        <v>125.09060170327166</v>
      </c>
      <c r="X282" s="27"/>
      <c r="Y282" s="406"/>
      <c r="Z282" s="406"/>
      <c r="AA282" s="406"/>
      <c r="AB282" s="27"/>
      <c r="AC282" s="30"/>
      <c r="AD282" s="366"/>
      <c r="AO282" s="27"/>
      <c r="AP282" s="369"/>
      <c r="AQ282" s="667"/>
      <c r="AR282" s="365"/>
      <c r="AS282" s="389"/>
      <c r="AT282" s="416"/>
      <c r="AU282" s="389"/>
      <c r="AV282" s="389"/>
      <c r="AW282" s="27"/>
      <c r="BF282" s="1135">
        <v>274</v>
      </c>
      <c r="BG282" s="1102">
        <v>61771.311807588732</v>
      </c>
      <c r="BH282" s="1102">
        <v>68152.791246378867</v>
      </c>
      <c r="BI282" s="1102">
        <v>61915.008600357673</v>
      </c>
      <c r="BJ282" s="1102">
        <v>65119.568119842741</v>
      </c>
      <c r="BK282" s="1102">
        <v>75405.38380544816</v>
      </c>
      <c r="BL282" s="1102">
        <v>107365.30093322905</v>
      </c>
      <c r="BM282" s="1102">
        <v>96941.697731940279</v>
      </c>
      <c r="BN282" s="1102">
        <v>93564.797484145805</v>
      </c>
      <c r="BO282" s="1102">
        <v>130939.40578093895</v>
      </c>
      <c r="BP282" s="1102">
        <v>126604.20670220532</v>
      </c>
      <c r="BQ282" s="1102">
        <v>98936.627477878254</v>
      </c>
      <c r="BR282" s="1102">
        <v>74345.06916459382</v>
      </c>
      <c r="BS282" s="1102">
        <v>96219.656386748626</v>
      </c>
      <c r="BT282" s="1102">
        <v>37580.844614790818</v>
      </c>
      <c r="BU282" s="1102">
        <v>16261.294158232835</v>
      </c>
      <c r="BV282" s="1102">
        <v>16569.682841964885</v>
      </c>
      <c r="BW282" s="1102">
        <v>15729.516617697247</v>
      </c>
      <c r="BX282" s="1102">
        <v>30445.705900995297</v>
      </c>
      <c r="BY282" s="1102">
        <v>23037.52773684038</v>
      </c>
      <c r="BZ282" s="1102">
        <v>17180.721857028271</v>
      </c>
      <c r="CA282" s="1102">
        <v>12030.327640594443</v>
      </c>
      <c r="CB282" s="1102">
        <v>8559.2229504451461</v>
      </c>
      <c r="CC282" s="1102">
        <v>11635.249016641494</v>
      </c>
      <c r="CD282" s="1102">
        <v>15070.546884489799</v>
      </c>
      <c r="CE282" s="1102">
        <v>19302.346031346562</v>
      </c>
      <c r="CF282" s="1102">
        <v>14625.112607466514</v>
      </c>
      <c r="CG282" s="1102">
        <v>12996.172914466224</v>
      </c>
      <c r="CH282" s="1102">
        <v>17187.338943218569</v>
      </c>
      <c r="CI282" s="1102">
        <v>23580.066695255042</v>
      </c>
      <c r="CJ282" s="1102">
        <v>26287.673536890979</v>
      </c>
      <c r="CK282" s="1102">
        <v>25330.683376849964</v>
      </c>
      <c r="CL282" s="1102">
        <v>21258.766931488935</v>
      </c>
      <c r="CM282" s="1102">
        <v>24030.621968447991</v>
      </c>
      <c r="CN282" s="1102">
        <v>23590.232788413523</v>
      </c>
      <c r="CO282" s="1102">
        <v>26294.491546166431</v>
      </c>
      <c r="CP282" s="1102">
        <v>25392.791852954782</v>
      </c>
      <c r="CQ282" s="1106">
        <f t="shared" si="165"/>
        <v>27990.761651987912</v>
      </c>
      <c r="CR282" s="23" t="s">
        <v>541</v>
      </c>
      <c r="CS282"/>
      <c r="DQ282"/>
      <c r="DR282"/>
    </row>
    <row r="283" spans="1:122" s="23" customFormat="1" ht="13">
      <c r="A283" s="672">
        <v>1996</v>
      </c>
      <c r="B283" s="767">
        <f t="shared" si="166"/>
        <v>199.6280346718375</v>
      </c>
      <c r="C283" s="27"/>
      <c r="D283" s="407"/>
      <c r="E283" s="408">
        <v>-0.28084304921289421</v>
      </c>
      <c r="F283" s="27"/>
      <c r="G283" s="27"/>
      <c r="H283" s="27"/>
      <c r="I283" s="360"/>
      <c r="J283" s="139"/>
      <c r="K283" s="672">
        <v>1996</v>
      </c>
      <c r="L283" s="667">
        <v>2.1576083178251944</v>
      </c>
      <c r="M283" s="365"/>
      <c r="N283" s="401"/>
      <c r="O283" s="372"/>
      <c r="P283" s="365"/>
      <c r="Q283" s="365"/>
      <c r="R283" s="365"/>
      <c r="S283" s="27"/>
      <c r="T283" s="27"/>
      <c r="U283" s="139"/>
      <c r="V283" s="298">
        <v>1996</v>
      </c>
      <c r="W283" s="609">
        <v>92.522833279145246</v>
      </c>
      <c r="X283" s="27"/>
      <c r="Y283" s="400"/>
      <c r="Z283" s="409"/>
      <c r="AA283" s="27"/>
      <c r="AB283" s="27"/>
      <c r="AC283" s="27"/>
      <c r="AD283" s="366"/>
      <c r="AE283" s="27"/>
      <c r="AF283" s="27"/>
      <c r="AG283" s="27"/>
      <c r="AH283" s="27"/>
      <c r="AI283" s="27"/>
      <c r="AJ283" s="27"/>
      <c r="AO283" s="27"/>
      <c r="AP283" s="369"/>
      <c r="AQ283" s="667"/>
      <c r="AR283" s="365"/>
      <c r="AS283" s="401"/>
      <c r="AT283" s="372"/>
      <c r="AU283" s="365"/>
      <c r="AV283" s="365"/>
      <c r="AW283" s="27"/>
      <c r="AX283" s="27"/>
      <c r="AY283" s="27"/>
      <c r="AZ283" s="27"/>
      <c r="BA283" s="27"/>
      <c r="BB283" s="27"/>
      <c r="BC283" s="27"/>
      <c r="BD283" s="27"/>
      <c r="BF283" s="1135">
        <v>275</v>
      </c>
      <c r="BG283" s="1102">
        <v>72694.090098230256</v>
      </c>
      <c r="BH283" s="1102">
        <v>74717.828717867756</v>
      </c>
      <c r="BI283" s="1102">
        <v>62713.203695683762</v>
      </c>
      <c r="BJ283" s="1102">
        <v>67625.439700683899</v>
      </c>
      <c r="BK283" s="1102">
        <v>88159.286736785332</v>
      </c>
      <c r="BL283" s="1102">
        <v>118153.08850592314</v>
      </c>
      <c r="BM283" s="1102">
        <v>103214.29562740852</v>
      </c>
      <c r="BN283" s="1102">
        <v>112675.90413966113</v>
      </c>
      <c r="BO283" s="1102">
        <v>142336.98720752838</v>
      </c>
      <c r="BP283" s="1102">
        <v>131469.34292729755</v>
      </c>
      <c r="BQ283" s="1102">
        <v>104782.91583769582</v>
      </c>
      <c r="BR283" s="1102">
        <v>83256.654787552456</v>
      </c>
      <c r="BS283" s="1102">
        <v>75938.801587764319</v>
      </c>
      <c r="BT283" s="1102">
        <v>35232.269769649472</v>
      </c>
      <c r="BU283" s="1102">
        <v>17396.991143095787</v>
      </c>
      <c r="BV283" s="1102">
        <v>17722.813606312211</v>
      </c>
      <c r="BW283" s="1102">
        <v>24877.792906817063</v>
      </c>
      <c r="BX283" s="1102">
        <v>34258.068770277234</v>
      </c>
      <c r="BY283" s="1102">
        <v>27383.298848636303</v>
      </c>
      <c r="BZ283" s="1102">
        <v>22004.405918752767</v>
      </c>
      <c r="CA283" s="1102">
        <v>15200.889662795955</v>
      </c>
      <c r="CB283" s="1102">
        <v>9773.8290463432368</v>
      </c>
      <c r="CC283" s="1102">
        <v>12727.257779954778</v>
      </c>
      <c r="CD283" s="1102">
        <v>17605.661339156253</v>
      </c>
      <c r="CE283" s="1102">
        <v>25961.367712707925</v>
      </c>
      <c r="CF283" s="1102">
        <v>20461.881995145017</v>
      </c>
      <c r="CG283" s="1102">
        <v>15636.490079194862</v>
      </c>
      <c r="CH283" s="1102">
        <v>16775.515679101136</v>
      </c>
      <c r="CI283" s="1102">
        <v>23048.404792541769</v>
      </c>
      <c r="CJ283" s="1102">
        <v>25007.963946756394</v>
      </c>
      <c r="CK283" s="1102">
        <v>27704.018168482282</v>
      </c>
      <c r="CL283" s="1102">
        <v>23468.122409881296</v>
      </c>
      <c r="CM283" s="1102">
        <v>27041.545682268148</v>
      </c>
      <c r="CN283" s="1102">
        <v>24407.923572349195</v>
      </c>
      <c r="CO283" s="1102">
        <v>22265.272438167005</v>
      </c>
      <c r="CP283" s="1102">
        <v>26436.939408537957</v>
      </c>
      <c r="CQ283" s="1106">
        <f t="shared" si="165"/>
        <v>29141.737311816098</v>
      </c>
      <c r="CR283" s="23" t="s">
        <v>541</v>
      </c>
      <c r="CS283"/>
      <c r="DQ283"/>
      <c r="DR283"/>
    </row>
    <row r="284" spans="1:122" s="23" customFormat="1" ht="13">
      <c r="A284" s="672">
        <v>1997</v>
      </c>
      <c r="B284" s="767">
        <f>IF((W284)*L284&lt;0,0.1,(W284)*L284)</f>
        <v>161.08269310911319</v>
      </c>
      <c r="C284" s="27"/>
      <c r="D284" s="400"/>
      <c r="E284" s="162"/>
      <c r="F284" s="27"/>
      <c r="G284" s="27"/>
      <c r="H284" s="27"/>
      <c r="I284" s="360"/>
      <c r="J284" s="139"/>
      <c r="K284" s="672">
        <v>1997</v>
      </c>
      <c r="L284" s="667">
        <v>0.98012505882928536</v>
      </c>
      <c r="M284" s="365"/>
      <c r="N284" s="365"/>
      <c r="O284" s="372"/>
      <c r="P284" s="365"/>
      <c r="Q284" s="365"/>
      <c r="R284" s="365"/>
      <c r="S284" s="27"/>
      <c r="T284" s="27"/>
      <c r="U284" s="139"/>
      <c r="V284" s="303">
        <v>1997</v>
      </c>
      <c r="W284" s="609">
        <v>164.34912224519505</v>
      </c>
      <c r="X284" s="27"/>
      <c r="Y284" s="400"/>
      <c r="Z284" s="409"/>
      <c r="AA284" s="27"/>
      <c r="AB284" s="27"/>
      <c r="AC284" s="27"/>
      <c r="AD284" s="366"/>
      <c r="AO284" s="27"/>
      <c r="AP284" s="369"/>
      <c r="AQ284" s="667"/>
      <c r="AR284" s="365"/>
      <c r="AS284" s="389"/>
      <c r="AT284" s="389"/>
      <c r="AU284" s="389"/>
      <c r="AV284" s="389"/>
      <c r="AW284" s="27"/>
      <c r="BF284" s="1135">
        <v>276</v>
      </c>
      <c r="BG284" s="1102">
        <v>42787.161908700182</v>
      </c>
      <c r="BH284" s="1102">
        <v>49132.014523677499</v>
      </c>
      <c r="BI284" s="1102">
        <v>45762.043801387328</v>
      </c>
      <c r="BJ284" s="1102">
        <v>52941.852365381346</v>
      </c>
      <c r="BK284" s="1102">
        <v>63555.952244488115</v>
      </c>
      <c r="BL284" s="1102">
        <v>81394.893251204106</v>
      </c>
      <c r="BM284" s="1102">
        <v>67762.539883182515</v>
      </c>
      <c r="BN284" s="1102">
        <v>67311.720653930824</v>
      </c>
      <c r="BO284" s="1102">
        <v>87240.252026179282</v>
      </c>
      <c r="BP284" s="1102">
        <v>94896.805933856842</v>
      </c>
      <c r="BQ284" s="1102">
        <v>68979.299945425009</v>
      </c>
      <c r="BR284" s="1102">
        <v>49162.075703039547</v>
      </c>
      <c r="BS284" s="1102">
        <v>52893.998854590303</v>
      </c>
      <c r="BT284" s="1102">
        <v>32206.640901212162</v>
      </c>
      <c r="BU284" s="1102">
        <v>16072.646242111474</v>
      </c>
      <c r="BV284" s="1102">
        <v>12326.507714985659</v>
      </c>
      <c r="BW284" s="1102">
        <v>13649.498549099126</v>
      </c>
      <c r="BX284" s="1102">
        <v>23566.792265313823</v>
      </c>
      <c r="BY284" s="1102">
        <v>17933.797592180377</v>
      </c>
      <c r="BZ284" s="1102">
        <v>13935.854100951761</v>
      </c>
      <c r="CA284" s="1102">
        <v>8816.8766686246836</v>
      </c>
      <c r="CB284" s="1102">
        <v>5772.7067160004872</v>
      </c>
      <c r="CC284" s="1102">
        <v>6959.1373006704498</v>
      </c>
      <c r="CD284" s="1102">
        <v>10431.483971792672</v>
      </c>
      <c r="CE284" s="1102">
        <v>16157.299063946861</v>
      </c>
      <c r="CF284" s="1102">
        <v>11234.344936342421</v>
      </c>
      <c r="CG284" s="1102">
        <v>8126.5093721524627</v>
      </c>
      <c r="CH284" s="1102">
        <v>8893.7975950248074</v>
      </c>
      <c r="CI284" s="1102">
        <v>13305.168838423142</v>
      </c>
      <c r="CJ284" s="1102">
        <v>14729.329416732602</v>
      </c>
      <c r="CK284" s="1102">
        <v>15286.391832731599</v>
      </c>
      <c r="CL284" s="1102">
        <v>12440.442230671553</v>
      </c>
      <c r="CM284" s="1102">
        <v>16251.036751100195</v>
      </c>
      <c r="CN284" s="1102">
        <v>14412.802433512743</v>
      </c>
      <c r="CO284" s="1102">
        <v>20814.185754308088</v>
      </c>
      <c r="CP284" s="1102">
        <v>15244.195028497103</v>
      </c>
      <c r="CQ284" s="1106">
        <f t="shared" si="165"/>
        <v>16803.848591758127</v>
      </c>
      <c r="CR284" s="23" t="s">
        <v>541</v>
      </c>
      <c r="CS284"/>
      <c r="DQ284"/>
      <c r="DR284"/>
    </row>
    <row r="285" spans="1:122" s="23" customFormat="1" ht="13">
      <c r="A285" s="672">
        <v>1998</v>
      </c>
      <c r="B285" s="767">
        <f t="shared" ref="B285:B300" si="167">IF((W285)*L285&lt;0,0.1,(W285)*L285)</f>
        <v>0.1</v>
      </c>
      <c r="C285" s="27"/>
      <c r="D285" s="410" t="s">
        <v>310</v>
      </c>
      <c r="E285" s="208"/>
      <c r="F285" s="27"/>
      <c r="G285" s="726" t="s">
        <v>387</v>
      </c>
      <c r="H285" s="726"/>
      <c r="I285" s="360"/>
      <c r="J285" s="139"/>
      <c r="K285" s="672">
        <v>1998</v>
      </c>
      <c r="L285" s="667">
        <v>-1.0422264544926552</v>
      </c>
      <c r="M285" s="365"/>
      <c r="N285" s="401"/>
      <c r="O285" s="372"/>
      <c r="P285" s="365"/>
      <c r="Q285" s="365"/>
      <c r="R285" s="365"/>
      <c r="S285" s="27"/>
      <c r="T285" s="27"/>
      <c r="U285" s="139"/>
      <c r="V285" s="298">
        <v>1998</v>
      </c>
      <c r="W285" s="609">
        <v>83.93143182578342</v>
      </c>
      <c r="X285" s="27"/>
      <c r="Y285" s="400"/>
      <c r="Z285" s="409"/>
      <c r="AA285" s="27"/>
      <c r="AB285" s="27"/>
      <c r="AC285" s="27"/>
      <c r="AD285" s="366"/>
      <c r="AF285" s="894"/>
      <c r="AO285" s="27"/>
      <c r="AP285" s="369"/>
      <c r="AQ285" s="667"/>
      <c r="AR285" s="365"/>
      <c r="AS285" s="405"/>
      <c r="AT285" s="405"/>
      <c r="AU285" s="405"/>
      <c r="AV285" s="365"/>
      <c r="AW285" s="27"/>
      <c r="BF285" s="1135">
        <v>277</v>
      </c>
      <c r="BG285" s="1102">
        <v>42777.92727483948</v>
      </c>
      <c r="BH285" s="1102">
        <v>49300.262639891582</v>
      </c>
      <c r="BI285" s="1102">
        <v>45951.376714093843</v>
      </c>
      <c r="BJ285" s="1102">
        <v>53080.31482466236</v>
      </c>
      <c r="BK285" s="1102">
        <v>63728.277347406387</v>
      </c>
      <c r="BL285" s="1102">
        <v>81814.987565434625</v>
      </c>
      <c r="BM285" s="1102">
        <v>68021.162775400095</v>
      </c>
      <c r="BN285" s="1102">
        <v>67410.831739062909</v>
      </c>
      <c r="BO285" s="1102">
        <v>87205.48732704448</v>
      </c>
      <c r="BP285" s="1102">
        <v>95159.761228237374</v>
      </c>
      <c r="BQ285" s="1102">
        <v>69172.14549484587</v>
      </c>
      <c r="BR285" s="1102">
        <v>49222.30985171668</v>
      </c>
      <c r="BS285" s="1102">
        <v>53155.455368494513</v>
      </c>
      <c r="BT285" s="1102">
        <v>32240.177695066428</v>
      </c>
      <c r="BU285" s="1102">
        <v>16133.051369815761</v>
      </c>
      <c r="BV285" s="1102">
        <v>12361.403041256943</v>
      </c>
      <c r="BW285" s="1102">
        <v>13699.245504494947</v>
      </c>
      <c r="BX285" s="1102">
        <v>23476.758214325961</v>
      </c>
      <c r="BY285" s="1102">
        <v>18093.333856818186</v>
      </c>
      <c r="BZ285" s="1102">
        <v>14117.613778022809</v>
      </c>
      <c r="CA285" s="1102">
        <v>8848.3103176025179</v>
      </c>
      <c r="CB285" s="1102">
        <v>5767.7583893021338</v>
      </c>
      <c r="CC285" s="1102">
        <v>6957.5395361319315</v>
      </c>
      <c r="CD285" s="1102">
        <v>10512.780413580267</v>
      </c>
      <c r="CE285" s="1102">
        <v>16278.010785460097</v>
      </c>
      <c r="CF285" s="1102">
        <v>11214.534057351717</v>
      </c>
      <c r="CG285" s="1102">
        <v>8193.7642409437976</v>
      </c>
      <c r="CH285" s="1102">
        <v>8885.6138908477787</v>
      </c>
      <c r="CI285" s="1102">
        <v>13330.457699503011</v>
      </c>
      <c r="CJ285" s="1102">
        <v>14800.196601644669</v>
      </c>
      <c r="CK285" s="1102">
        <v>15335.301656013333</v>
      </c>
      <c r="CL285" s="1102">
        <v>12449.416979023694</v>
      </c>
      <c r="CM285" s="1102">
        <v>16344.12643789932</v>
      </c>
      <c r="CN285" s="1102">
        <v>14414.977544320762</v>
      </c>
      <c r="CO285" s="1102">
        <v>20933.4969304591</v>
      </c>
      <c r="CP285" s="1102">
        <v>15251.208344590988</v>
      </c>
      <c r="CQ285" s="1106">
        <f t="shared" si="165"/>
        <v>16811.579449409022</v>
      </c>
      <c r="CR285" s="23" t="s">
        <v>541</v>
      </c>
      <c r="CS285"/>
      <c r="DQ285"/>
      <c r="DR285"/>
    </row>
    <row r="286" spans="1:122" s="23" customFormat="1" ht="13">
      <c r="A286" s="672">
        <v>1999</v>
      </c>
      <c r="B286" s="767">
        <f t="shared" si="167"/>
        <v>29.670039710671297</v>
      </c>
      <c r="C286" s="27"/>
      <c r="D286" s="411" t="s">
        <v>309</v>
      </c>
      <c r="E286" s="879">
        <v>-6.6305191536106216</v>
      </c>
      <c r="F286" s="27"/>
      <c r="G286" s="727">
        <v>-6.2838512614603399</v>
      </c>
      <c r="H286" s="27"/>
      <c r="I286" s="360"/>
      <c r="J286" s="139"/>
      <c r="K286" s="672">
        <v>1999</v>
      </c>
      <c r="L286" s="667">
        <v>13.985622183094851</v>
      </c>
      <c r="M286" s="365"/>
      <c r="N286" s="401"/>
      <c r="O286" s="372"/>
      <c r="P286" s="365"/>
      <c r="Q286" s="365"/>
      <c r="R286" s="365"/>
      <c r="S286" s="27"/>
      <c r="T286" s="27"/>
      <c r="U286" s="139"/>
      <c r="V286" s="303">
        <v>1999</v>
      </c>
      <c r="W286" s="609">
        <v>2.1214672699034454</v>
      </c>
      <c r="X286" s="27"/>
      <c r="Y286" s="400"/>
      <c r="Z286" s="409"/>
      <c r="AA286" s="27"/>
      <c r="AB286" s="27"/>
      <c r="AC286" s="27"/>
      <c r="AD286" s="366"/>
      <c r="AO286" s="27"/>
      <c r="AP286" s="369"/>
      <c r="AQ286" s="667"/>
      <c r="AR286" s="365"/>
      <c r="AS286" s="401"/>
      <c r="AT286" s="372"/>
      <c r="AU286" s="365"/>
      <c r="AV286" s="365"/>
      <c r="AW286" s="27"/>
      <c r="BF286" s="1135">
        <v>278</v>
      </c>
      <c r="BG286" s="1102">
        <v>51532.501476116558</v>
      </c>
      <c r="BH286" s="1102">
        <v>52269.737344671339</v>
      </c>
      <c r="BI286" s="1102">
        <v>48877.520792504838</v>
      </c>
      <c r="BJ286" s="1102">
        <v>61979.160510387468</v>
      </c>
      <c r="BK286" s="1102">
        <v>76617.909541496367</v>
      </c>
      <c r="BL286" s="1102">
        <v>101243.59128912765</v>
      </c>
      <c r="BM286" s="1102">
        <v>89618.412640186507</v>
      </c>
      <c r="BN286" s="1102">
        <v>93925.060320228455</v>
      </c>
      <c r="BO286" s="1102">
        <v>109948.60821692312</v>
      </c>
      <c r="BP286" s="1102">
        <v>105368.9915402632</v>
      </c>
      <c r="BQ286" s="1102">
        <v>76130.729392806214</v>
      </c>
      <c r="BR286" s="1102">
        <v>55825.061336733474</v>
      </c>
      <c r="BS286" s="1102">
        <v>55939.684432844813</v>
      </c>
      <c r="BT286" s="1102">
        <v>29259.044319893244</v>
      </c>
      <c r="BU286" s="1102">
        <v>17536.380363371951</v>
      </c>
      <c r="BV286" s="1102">
        <v>15835.778930328534</v>
      </c>
      <c r="BW286" s="1102">
        <v>17143.14125637558</v>
      </c>
      <c r="BX286" s="1102">
        <v>22785.582787992105</v>
      </c>
      <c r="BY286" s="1102">
        <v>23635.047117030903</v>
      </c>
      <c r="BZ286" s="1102">
        <v>19796.297220140685</v>
      </c>
      <c r="CA286" s="1102">
        <v>14768.42121668158</v>
      </c>
      <c r="CB286" s="1102">
        <v>8079.8127234024632</v>
      </c>
      <c r="CC286" s="1102">
        <v>10470.893713921565</v>
      </c>
      <c r="CD286" s="1102">
        <v>15260.064050319976</v>
      </c>
      <c r="CE286" s="1102">
        <v>23772.162005680078</v>
      </c>
      <c r="CF286" s="1102">
        <v>16110.128060032246</v>
      </c>
      <c r="CG286" s="1102">
        <v>11142.895778063563</v>
      </c>
      <c r="CH286" s="1102">
        <v>14161.83403156894</v>
      </c>
      <c r="CI286" s="1102">
        <v>19912.41289605655</v>
      </c>
      <c r="CJ286" s="1102">
        <v>24330.27536335745</v>
      </c>
      <c r="CK286" s="1102">
        <v>24209.394851351215</v>
      </c>
      <c r="CL286" s="1102">
        <v>20027.14508600652</v>
      </c>
      <c r="CM286" s="1102">
        <v>22916.495477625002</v>
      </c>
      <c r="CN286" s="1102">
        <v>20778.151497756753</v>
      </c>
      <c r="CO286" s="1102">
        <v>23310.232186768906</v>
      </c>
      <c r="CP286" s="1102">
        <v>21172.883355662434</v>
      </c>
      <c r="CQ286" s="1106">
        <f t="shared" si="165"/>
        <v>23339.108788257454</v>
      </c>
      <c r="CR286" s="23" t="s">
        <v>541</v>
      </c>
      <c r="CS286"/>
      <c r="DQ286"/>
      <c r="DR286"/>
    </row>
    <row r="287" spans="1:122" s="23" customFormat="1" ht="13">
      <c r="A287" s="672">
        <v>2000</v>
      </c>
      <c r="B287" s="767">
        <f t="shared" si="167"/>
        <v>0.1</v>
      </c>
      <c r="C287" s="27"/>
      <c r="D287" s="236" t="s">
        <v>313</v>
      </c>
      <c r="E287" s="843">
        <v>-1.1351347395636401E+234</v>
      </c>
      <c r="F287" s="27"/>
      <c r="G287" s="728">
        <v>-6984.3058796858522</v>
      </c>
      <c r="H287" s="27"/>
      <c r="I287" s="360"/>
      <c r="J287" s="139"/>
      <c r="K287" s="672">
        <v>2000</v>
      </c>
      <c r="L287" s="667">
        <v>-0.28616161244241439</v>
      </c>
      <c r="M287" s="365"/>
      <c r="N287" s="401"/>
      <c r="O287" s="401"/>
      <c r="P287" s="365"/>
      <c r="Q287" s="365"/>
      <c r="R287" s="365"/>
      <c r="S287" s="27"/>
      <c r="T287" s="27"/>
      <c r="U287" s="139"/>
      <c r="V287" s="298">
        <v>2000</v>
      </c>
      <c r="W287" s="609">
        <v>21.969012459011676</v>
      </c>
      <c r="X287" s="27"/>
      <c r="Y287" s="400"/>
      <c r="Z287" s="409"/>
      <c r="AA287" s="27"/>
      <c r="AB287" s="27"/>
      <c r="AC287" s="27"/>
      <c r="AD287" s="366"/>
      <c r="AO287" s="27"/>
      <c r="AP287" s="369"/>
      <c r="AQ287" s="667"/>
      <c r="AR287" s="365"/>
      <c r="AS287" s="401"/>
      <c r="AT287" s="372"/>
      <c r="AU287" s="365"/>
      <c r="AV287" s="365"/>
      <c r="AW287" s="27"/>
      <c r="BF287" s="1135">
        <v>279</v>
      </c>
      <c r="BG287" s="1102">
        <v>47250.218531893508</v>
      </c>
      <c r="BH287" s="1102">
        <v>51424.571619150236</v>
      </c>
      <c r="BI287" s="1102">
        <v>46206.485453674941</v>
      </c>
      <c r="BJ287" s="1102">
        <v>54290.01434100062</v>
      </c>
      <c r="BK287" s="1102">
        <v>68770.953864155017</v>
      </c>
      <c r="BL287" s="1102">
        <v>86791.26835233983</v>
      </c>
      <c r="BM287" s="1102">
        <v>70851.52806893643</v>
      </c>
      <c r="BN287" s="1102">
        <v>69374.283724361594</v>
      </c>
      <c r="BO287" s="1102">
        <v>111848.02340499469</v>
      </c>
      <c r="BP287" s="1102">
        <v>108144.53029991534</v>
      </c>
      <c r="BQ287" s="1102">
        <v>82197.458714552457</v>
      </c>
      <c r="BR287" s="1102">
        <v>61629.741916796491</v>
      </c>
      <c r="BS287" s="1102">
        <v>95715.994378975083</v>
      </c>
      <c r="BT287" s="1102">
        <v>30353.234783492819</v>
      </c>
      <c r="BU287" s="1102">
        <v>12433.565119987954</v>
      </c>
      <c r="BV287" s="1102">
        <v>12185.343180631105</v>
      </c>
      <c r="BW287" s="1102">
        <v>20509.938886603861</v>
      </c>
      <c r="BX287" s="1102">
        <v>27774.56194374288</v>
      </c>
      <c r="BY287" s="1102">
        <v>21285.542457474014</v>
      </c>
      <c r="BZ287" s="1102">
        <v>22295.767464584111</v>
      </c>
      <c r="CA287" s="1102">
        <v>13234.771392274553</v>
      </c>
      <c r="CB287" s="1102">
        <v>8047.4600130178369</v>
      </c>
      <c r="CC287" s="1102">
        <v>10078.409046636547</v>
      </c>
      <c r="CD287" s="1102">
        <v>12512.038539406305</v>
      </c>
      <c r="CE287" s="1102">
        <v>21270.59379485661</v>
      </c>
      <c r="CF287" s="1102">
        <v>17473.193192996539</v>
      </c>
      <c r="CG287" s="1102">
        <v>13814.715028282844</v>
      </c>
      <c r="CH287" s="1102">
        <v>18756.183710377813</v>
      </c>
      <c r="CI287" s="1102">
        <v>19752.612809279639</v>
      </c>
      <c r="CJ287" s="1102">
        <v>22421.117947164523</v>
      </c>
      <c r="CK287" s="1102">
        <v>24697.956696342939</v>
      </c>
      <c r="CL287" s="1102">
        <v>18302.276922809317</v>
      </c>
      <c r="CM287" s="1102">
        <v>28756.663694262177</v>
      </c>
      <c r="CN287" s="1102">
        <v>22077.299356268381</v>
      </c>
      <c r="CO287" s="1102">
        <v>29824.218101130638</v>
      </c>
      <c r="CP287" s="1102">
        <v>24635.822486254812</v>
      </c>
      <c r="CQ287" s="1106">
        <f t="shared" si="165"/>
        <v>27156.345757750998</v>
      </c>
      <c r="CR287" s="23" t="s">
        <v>541</v>
      </c>
      <c r="CS287"/>
      <c r="DQ287"/>
      <c r="DR287"/>
    </row>
    <row r="288" spans="1:122" s="23" customFormat="1" ht="13">
      <c r="A288" s="672">
        <v>2001</v>
      </c>
      <c r="B288" s="767">
        <f t="shared" si="167"/>
        <v>3.1207406247325089</v>
      </c>
      <c r="C288" s="27"/>
      <c r="D288" s="411" t="s">
        <v>305</v>
      </c>
      <c r="E288" s="766">
        <f>EXP(E286)</f>
        <v>1.3194778964624914E-3</v>
      </c>
      <c r="F288" s="27"/>
      <c r="G288" s="27"/>
      <c r="H288" s="27"/>
      <c r="I288" s="360"/>
      <c r="J288" s="139"/>
      <c r="K288" s="672">
        <v>2001</v>
      </c>
      <c r="L288" s="667">
        <v>3.1207406247325089</v>
      </c>
      <c r="M288" s="365"/>
      <c r="N288" s="401"/>
      <c r="O288" s="372"/>
      <c r="P288" s="365"/>
      <c r="Q288" s="365"/>
      <c r="R288" s="365"/>
      <c r="S288" s="27"/>
      <c r="T288" s="27"/>
      <c r="U288" s="139"/>
      <c r="V288" s="303">
        <v>2001</v>
      </c>
      <c r="W288" s="609">
        <v>1</v>
      </c>
      <c r="X288" s="27"/>
      <c r="Y288" s="400"/>
      <c r="Z288" s="409"/>
      <c r="AA288" s="27"/>
      <c r="AB288" s="27"/>
      <c r="AC288" s="27"/>
      <c r="AD288" s="366"/>
      <c r="AO288" s="27"/>
      <c r="AP288" s="369"/>
      <c r="AQ288" s="667"/>
      <c r="AR288" s="365"/>
      <c r="AS288" s="401"/>
      <c r="AT288" s="372"/>
      <c r="AU288" s="365"/>
      <c r="AV288" s="365"/>
      <c r="AW288" s="27"/>
      <c r="BF288" s="1135">
        <v>280</v>
      </c>
      <c r="BG288" s="1102">
        <v>54460.006153910028</v>
      </c>
      <c r="BH288" s="1102">
        <v>62000.80581282088</v>
      </c>
      <c r="BI288" s="1102">
        <v>59828.342650295657</v>
      </c>
      <c r="BJ288" s="1102">
        <v>71259.72454352105</v>
      </c>
      <c r="BK288" s="1102">
        <v>79979.623490194979</v>
      </c>
      <c r="BL288" s="1102">
        <v>97411.147885564802</v>
      </c>
      <c r="BM288" s="1102">
        <v>82544.50768519337</v>
      </c>
      <c r="BN288" s="1102">
        <v>87255.238409128797</v>
      </c>
      <c r="BO288" s="1102">
        <v>111094.08134307114</v>
      </c>
      <c r="BP288" s="1102">
        <v>118192.74219515522</v>
      </c>
      <c r="BQ288" s="1102">
        <v>92014.595761969584</v>
      </c>
      <c r="BR288" s="1102">
        <v>70121.306039284987</v>
      </c>
      <c r="BS288" s="1102">
        <v>70688.409742834556</v>
      </c>
      <c r="BT288" s="1102">
        <v>30571.913751615528</v>
      </c>
      <c r="BU288" s="1102">
        <v>15738.428695592696</v>
      </c>
      <c r="BV288" s="1102">
        <v>15166.240391132482</v>
      </c>
      <c r="BW288" s="1102">
        <v>15128.654675163381</v>
      </c>
      <c r="BX288" s="1102">
        <v>27091.258357561004</v>
      </c>
      <c r="BY288" s="1102">
        <v>27713.970285828043</v>
      </c>
      <c r="BZ288" s="1102">
        <v>23562.364529059665</v>
      </c>
      <c r="CA288" s="1102">
        <v>12972.163564039938</v>
      </c>
      <c r="CB288" s="1102">
        <v>5939.2958366691091</v>
      </c>
      <c r="CC288" s="1102">
        <v>9860.3982067614852</v>
      </c>
      <c r="CD288" s="1102">
        <v>16553.282673685724</v>
      </c>
      <c r="CE288" s="1102">
        <v>24044.244683204321</v>
      </c>
      <c r="CF288" s="1102">
        <v>15748.386843071108</v>
      </c>
      <c r="CG288" s="1102">
        <v>12537.096476615063</v>
      </c>
      <c r="CH288" s="1102">
        <v>14574.22062961299</v>
      </c>
      <c r="CI288" s="1102">
        <v>20676.929715610124</v>
      </c>
      <c r="CJ288" s="1102">
        <v>20573.53663261871</v>
      </c>
      <c r="CK288" s="1102">
        <v>19164.526293051596</v>
      </c>
      <c r="CL288" s="1102">
        <v>15579.601545228301</v>
      </c>
      <c r="CM288" s="1102">
        <v>17823.939734840751</v>
      </c>
      <c r="CN288" s="1102">
        <v>16555.154261987904</v>
      </c>
      <c r="CO288" s="1102">
        <v>15493.814007275412</v>
      </c>
      <c r="CP288" s="1102">
        <v>19124.831863030209</v>
      </c>
      <c r="CQ288" s="1106">
        <f t="shared" si="165"/>
        <v>21081.518464466568</v>
      </c>
      <c r="CR288" s="23" t="s">
        <v>541</v>
      </c>
      <c r="CS288"/>
      <c r="DQ288"/>
      <c r="DR288"/>
    </row>
    <row r="289" spans="1:122" s="23" customFormat="1" ht="13">
      <c r="A289" s="672">
        <v>2002</v>
      </c>
      <c r="B289" s="767">
        <f t="shared" si="167"/>
        <v>307.71840017800923</v>
      </c>
      <c r="C289" s="27"/>
      <c r="D289" s="411" t="s">
        <v>306</v>
      </c>
      <c r="E289" s="766">
        <f>EXP(E287)</f>
        <v>0</v>
      </c>
      <c r="F289" s="27"/>
      <c r="G289" s="27"/>
      <c r="H289" s="27"/>
      <c r="I289" s="360"/>
      <c r="J289" s="139"/>
      <c r="K289" s="672">
        <v>2002</v>
      </c>
      <c r="L289" s="667">
        <v>2.1648673412309303</v>
      </c>
      <c r="M289" s="365"/>
      <c r="N289" s="401"/>
      <c r="O289" s="372"/>
      <c r="P289" s="365"/>
      <c r="Q289" s="365"/>
      <c r="R289" s="365"/>
      <c r="S289" s="27"/>
      <c r="T289" s="27"/>
      <c r="U289" s="139"/>
      <c r="V289" s="298">
        <v>2002</v>
      </c>
      <c r="W289" s="609">
        <v>142.14191988458862</v>
      </c>
      <c r="X289" s="27"/>
      <c r="Y289" s="400"/>
      <c r="Z289" s="409"/>
      <c r="AA289" s="27"/>
      <c r="AB289" s="27"/>
      <c r="AC289" s="27"/>
      <c r="AD289" s="366"/>
      <c r="AO289" s="27"/>
      <c r="AP289" s="369"/>
      <c r="AQ289" s="667"/>
      <c r="AR289" s="365"/>
      <c r="AS289" s="401"/>
      <c r="AT289" s="372"/>
      <c r="AU289" s="365"/>
      <c r="AV289" s="365"/>
      <c r="AW289" s="27"/>
      <c r="BF289" s="1135">
        <v>281</v>
      </c>
      <c r="BG289" s="1102">
        <v>62556.516757655991</v>
      </c>
      <c r="BH289" s="1102">
        <v>66801.885220230484</v>
      </c>
      <c r="BI289" s="1102">
        <v>61969.971520185834</v>
      </c>
      <c r="BJ289" s="1102">
        <v>74170.386675992195</v>
      </c>
      <c r="BK289" s="1102">
        <v>80784.300152891257</v>
      </c>
      <c r="BL289" s="1102">
        <v>100232.4595370436</v>
      </c>
      <c r="BM289" s="1102">
        <v>89739.485473129113</v>
      </c>
      <c r="BN289" s="1102">
        <v>97037.228109546282</v>
      </c>
      <c r="BO289" s="1102">
        <v>120490.8551278481</v>
      </c>
      <c r="BP289" s="1102">
        <v>112730.48579303249</v>
      </c>
      <c r="BQ289" s="1102">
        <v>86348.624644099502</v>
      </c>
      <c r="BR289" s="1102">
        <v>77872.746541569897</v>
      </c>
      <c r="BS289" s="1102">
        <v>94218.051432469161</v>
      </c>
      <c r="BT289" s="1102">
        <v>32225.825193280783</v>
      </c>
      <c r="BU289" s="1102">
        <v>14377.317889050382</v>
      </c>
      <c r="BV289" s="1102">
        <v>13753.197797418927</v>
      </c>
      <c r="BW289" s="1102">
        <v>19546.614270825834</v>
      </c>
      <c r="BX289" s="1102">
        <v>22421.906971237986</v>
      </c>
      <c r="BY289" s="1102">
        <v>19134.734071858838</v>
      </c>
      <c r="BZ289" s="1102">
        <v>18854.674616353059</v>
      </c>
      <c r="CA289" s="1102">
        <v>13547.235429622606</v>
      </c>
      <c r="CB289" s="1102">
        <v>9354.134481992116</v>
      </c>
      <c r="CC289" s="1102">
        <v>11952.514328368328</v>
      </c>
      <c r="CD289" s="1102">
        <v>13364.053227587483</v>
      </c>
      <c r="CE289" s="1102">
        <v>19787.533956160056</v>
      </c>
      <c r="CF289" s="1102">
        <v>16074.586325379818</v>
      </c>
      <c r="CG289" s="1102">
        <v>12536.763148346095</v>
      </c>
      <c r="CH289" s="1102">
        <v>14813.285591449474</v>
      </c>
      <c r="CI289" s="1102">
        <v>18467.600695845078</v>
      </c>
      <c r="CJ289" s="1102">
        <v>21494.251635019005</v>
      </c>
      <c r="CK289" s="1102">
        <v>24862.562870931117</v>
      </c>
      <c r="CL289" s="1102">
        <v>21074.921562796277</v>
      </c>
      <c r="CM289" s="1102">
        <v>22331.109126793555</v>
      </c>
      <c r="CN289" s="1102">
        <v>17624.764478973553</v>
      </c>
      <c r="CO289" s="1102">
        <v>17062.145473346267</v>
      </c>
      <c r="CP289" s="1102">
        <v>19155.262421506053</v>
      </c>
      <c r="CQ289" s="1106">
        <f t="shared" si="165"/>
        <v>21115.062413244108</v>
      </c>
      <c r="CR289" s="23" t="s">
        <v>541</v>
      </c>
      <c r="CS289"/>
      <c r="DQ289"/>
      <c r="DR289"/>
    </row>
    <row r="290" spans="1:122" s="23" customFormat="1" ht="13">
      <c r="A290" s="672">
        <v>2003</v>
      </c>
      <c r="B290" s="767">
        <f t="shared" si="167"/>
        <v>48.860184185980074</v>
      </c>
      <c r="C290" s="27"/>
      <c r="F290" s="27"/>
      <c r="G290" s="27"/>
      <c r="H290" s="27"/>
      <c r="I290" s="360"/>
      <c r="J290" s="139"/>
      <c r="K290" s="672">
        <v>2003</v>
      </c>
      <c r="L290" s="667">
        <v>3.536959992194824</v>
      </c>
      <c r="M290" s="365"/>
      <c r="N290" s="401"/>
      <c r="O290" s="372"/>
      <c r="P290" s="365"/>
      <c r="Q290" s="365"/>
      <c r="R290" s="365"/>
      <c r="S290" s="27"/>
      <c r="T290" s="27"/>
      <c r="U290" s="139"/>
      <c r="V290" s="298">
        <v>2003</v>
      </c>
      <c r="W290" s="609">
        <v>13.814174967712992</v>
      </c>
      <c r="X290" s="27"/>
      <c r="Y290" s="400"/>
      <c r="Z290" s="409"/>
      <c r="AA290" s="27"/>
      <c r="AB290" s="27"/>
      <c r="AC290" s="27"/>
      <c r="AD290" s="366"/>
      <c r="AO290" s="27"/>
      <c r="AP290" s="369"/>
      <c r="AQ290" s="667"/>
      <c r="AR290" s="365"/>
      <c r="AS290" s="401"/>
      <c r="AT290" s="372"/>
      <c r="AU290" s="365"/>
      <c r="AV290" s="365"/>
      <c r="AW290" s="27"/>
      <c r="BF290" s="1135">
        <v>282</v>
      </c>
      <c r="BG290" s="1102">
        <v>49781.673984529261</v>
      </c>
      <c r="BH290" s="1102">
        <v>53263.771293946404</v>
      </c>
      <c r="BI290" s="1102">
        <v>48164.476965975009</v>
      </c>
      <c r="BJ290" s="1102">
        <v>48975.906742797131</v>
      </c>
      <c r="BK290" s="1102">
        <v>66272.45642185898</v>
      </c>
      <c r="BL290" s="1102">
        <v>88247.730271816225</v>
      </c>
      <c r="BM290" s="1102">
        <v>78961.889538387884</v>
      </c>
      <c r="BN290" s="1102">
        <v>77228.954616706134</v>
      </c>
      <c r="BO290" s="1102">
        <v>103735.59631624245</v>
      </c>
      <c r="BP290" s="1102">
        <v>95979.830611293917</v>
      </c>
      <c r="BQ290" s="1102">
        <v>70549.936223109224</v>
      </c>
      <c r="BR290" s="1102">
        <v>50530.63161638398</v>
      </c>
      <c r="BS290" s="1102">
        <v>64711.296579703892</v>
      </c>
      <c r="BT290" s="1102">
        <v>22636.081802102697</v>
      </c>
      <c r="BU290" s="1102">
        <v>10459.860343881151</v>
      </c>
      <c r="BV290" s="1102">
        <v>13987.997348151986</v>
      </c>
      <c r="BW290" s="1102">
        <v>26411.018182523279</v>
      </c>
      <c r="BX290" s="1102">
        <v>25357.751560817054</v>
      </c>
      <c r="BY290" s="1102">
        <v>22991.542525844419</v>
      </c>
      <c r="BZ290" s="1102">
        <v>14628.172525100803</v>
      </c>
      <c r="CA290" s="1102">
        <v>10245.575219437913</v>
      </c>
      <c r="CB290" s="1102">
        <v>7879.4945347505318</v>
      </c>
      <c r="CC290" s="1102">
        <v>8052.3423215359771</v>
      </c>
      <c r="CD290" s="1102">
        <v>9695.7975180923513</v>
      </c>
      <c r="CE290" s="1102">
        <v>18035.88873612753</v>
      </c>
      <c r="CF290" s="1102">
        <v>14659.547824735313</v>
      </c>
      <c r="CG290" s="1102">
        <v>11379.096275175745</v>
      </c>
      <c r="CH290" s="1102">
        <v>11791.141440728772</v>
      </c>
      <c r="CI290" s="1102">
        <v>17476.592598435269</v>
      </c>
      <c r="CJ290" s="1102">
        <v>21823.34142482133</v>
      </c>
      <c r="CK290" s="1102">
        <v>22946.368808375963</v>
      </c>
      <c r="CL290" s="1102">
        <v>19556.196218156918</v>
      </c>
      <c r="CM290" s="1102">
        <v>23219.025150987538</v>
      </c>
      <c r="CN290" s="1102">
        <v>20113.869597744251</v>
      </c>
      <c r="CO290" s="1102">
        <v>22023.26160102167</v>
      </c>
      <c r="CP290" s="1102">
        <v>21202.624638631023</v>
      </c>
      <c r="CQ290" s="1106">
        <f t="shared" si="165"/>
        <v>23371.89294084764</v>
      </c>
      <c r="CR290" s="23" t="s">
        <v>541</v>
      </c>
      <c r="CS290"/>
      <c r="DQ290"/>
      <c r="DR290"/>
    </row>
    <row r="291" spans="1:122" s="23" customFormat="1" ht="13">
      <c r="A291" s="672">
        <v>2004</v>
      </c>
      <c r="B291" s="767">
        <f t="shared" si="167"/>
        <v>14.568132667392229</v>
      </c>
      <c r="C291" s="27"/>
      <c r="D291" s="400"/>
      <c r="E291" s="162"/>
      <c r="F291" s="27"/>
      <c r="G291" s="27"/>
      <c r="H291" s="27"/>
      <c r="I291" s="360"/>
      <c r="J291" s="139"/>
      <c r="K291" s="672">
        <v>2004</v>
      </c>
      <c r="L291" s="667">
        <v>5.098030748667493</v>
      </c>
      <c r="M291" s="365"/>
      <c r="N291" s="401"/>
      <c r="O291" s="372"/>
      <c r="P291" s="365"/>
      <c r="Q291" s="365"/>
      <c r="R291" s="365"/>
      <c r="S291" s="27"/>
      <c r="T291" s="27"/>
      <c r="U291" s="139"/>
      <c r="V291" s="298">
        <v>2004</v>
      </c>
      <c r="W291" s="609">
        <v>2.8576000000000001</v>
      </c>
      <c r="X291" s="27"/>
      <c r="Y291" s="400"/>
      <c r="Z291" s="409"/>
      <c r="AA291" s="27"/>
      <c r="AB291" s="27"/>
      <c r="AC291" s="27"/>
      <c r="AD291" s="366"/>
      <c r="AO291" s="27"/>
      <c r="AP291" s="369"/>
      <c r="AQ291" s="667"/>
      <c r="AR291" s="365"/>
      <c r="AS291" s="401"/>
      <c r="AT291" s="372"/>
      <c r="AU291" s="365"/>
      <c r="AV291" s="365"/>
      <c r="AW291" s="27"/>
      <c r="BF291" s="1135">
        <v>283</v>
      </c>
      <c r="BG291" s="1102">
        <v>65626.263043318526</v>
      </c>
      <c r="BH291" s="1102">
        <v>59063.63356548603</v>
      </c>
      <c r="BI291" s="1102">
        <v>48471.101068828895</v>
      </c>
      <c r="BJ291" s="1102">
        <v>53515.492924567705</v>
      </c>
      <c r="BK291" s="1102">
        <v>61524.28427134009</v>
      </c>
      <c r="BL291" s="1102">
        <v>76940.253827090448</v>
      </c>
      <c r="BM291" s="1102">
        <v>72948.330067270188</v>
      </c>
      <c r="BN291" s="1102">
        <v>93789.301810081452</v>
      </c>
      <c r="BO291" s="1102">
        <v>105703.60547044304</v>
      </c>
      <c r="BP291" s="1102">
        <v>99116.578440578902</v>
      </c>
      <c r="BQ291" s="1102">
        <v>78571.496140931267</v>
      </c>
      <c r="BR291" s="1102">
        <v>67836.257669570652</v>
      </c>
      <c r="BS291" s="1102">
        <v>58299.432941721447</v>
      </c>
      <c r="BT291" s="1102">
        <v>25124.404687506125</v>
      </c>
      <c r="BU291" s="1102">
        <v>11481.439578367364</v>
      </c>
      <c r="BV291" s="1102">
        <v>12841.348151172482</v>
      </c>
      <c r="BW291" s="1102">
        <v>27517.886671445944</v>
      </c>
      <c r="BX291" s="1102">
        <v>31108.121754492044</v>
      </c>
      <c r="BY291" s="1102">
        <v>26999.850151634466</v>
      </c>
      <c r="BZ291" s="1102">
        <v>21559.042400394919</v>
      </c>
      <c r="CA291" s="1102">
        <v>12251.558810058541</v>
      </c>
      <c r="CB291" s="1102">
        <v>6063.0230645437396</v>
      </c>
      <c r="CC291" s="1102">
        <v>10238.581460926185</v>
      </c>
      <c r="CD291" s="1102">
        <v>14206.50707391206</v>
      </c>
      <c r="CE291" s="1102">
        <v>27236.407606349523</v>
      </c>
      <c r="CF291" s="1102">
        <v>20987.839532069964</v>
      </c>
      <c r="CG291" s="1102">
        <v>14208.445785975116</v>
      </c>
      <c r="CH291" s="1102">
        <v>14053.851450194399</v>
      </c>
      <c r="CI291" s="1102">
        <v>21000.240505338559</v>
      </c>
      <c r="CJ291" s="1102">
        <v>23006.093513872354</v>
      </c>
      <c r="CK291" s="1102">
        <v>26493.155174363681</v>
      </c>
      <c r="CL291" s="1102">
        <v>19512.135068857468</v>
      </c>
      <c r="CM291" s="1102">
        <v>19764.539640569885</v>
      </c>
      <c r="CN291" s="1102">
        <v>17843.502408438177</v>
      </c>
      <c r="CO291" s="1102">
        <v>20307.152033257393</v>
      </c>
      <c r="CP291" s="1102">
        <v>19554.318295173489</v>
      </c>
      <c r="CQ291" s="1106">
        <f t="shared" si="165"/>
        <v>21554.946216109653</v>
      </c>
      <c r="CR291" s="23" t="s">
        <v>541</v>
      </c>
      <c r="CS291"/>
      <c r="DQ291"/>
      <c r="DR291"/>
    </row>
    <row r="292" spans="1:122" s="23" customFormat="1" ht="13">
      <c r="A292" s="672">
        <v>2005</v>
      </c>
      <c r="B292" s="767">
        <f t="shared" si="167"/>
        <v>13.536076412085588</v>
      </c>
      <c r="C292" s="27"/>
      <c r="D292" s="400"/>
      <c r="E292" s="162"/>
      <c r="F292" s="27"/>
      <c r="G292" s="27"/>
      <c r="H292" s="27"/>
      <c r="I292" s="360"/>
      <c r="J292" s="139"/>
      <c r="K292" s="672">
        <v>2005</v>
      </c>
      <c r="L292" s="667">
        <v>1.2833050130641022</v>
      </c>
      <c r="M292" s="365"/>
      <c r="N292" s="401"/>
      <c r="O292" s="372"/>
      <c r="P292" s="365"/>
      <c r="Q292" s="365"/>
      <c r="R292" s="365"/>
      <c r="S292" s="27"/>
      <c r="T292" s="27"/>
      <c r="U292" s="139"/>
      <c r="V292" s="298">
        <v>2005</v>
      </c>
      <c r="W292" s="609">
        <v>10.547824776095883</v>
      </c>
      <c r="X292" s="27"/>
      <c r="Y292" s="400"/>
      <c r="Z292" s="409"/>
      <c r="AA292" s="27"/>
      <c r="AB292" s="27"/>
      <c r="AC292" s="27"/>
      <c r="AD292" s="366"/>
      <c r="AO292" s="27"/>
      <c r="AP292" s="369"/>
      <c r="AQ292" s="667"/>
      <c r="AR292" s="365"/>
      <c r="AS292" s="401"/>
      <c r="AT292" s="372"/>
      <c r="AU292" s="365"/>
      <c r="AV292" s="365"/>
      <c r="AW292" s="27"/>
      <c r="BF292" s="1135">
        <v>284</v>
      </c>
      <c r="BG292" s="1102">
        <v>56452.598369419589</v>
      </c>
      <c r="BH292" s="1102">
        <v>54037.061766236773</v>
      </c>
      <c r="BI292" s="1102">
        <v>46110.727082352234</v>
      </c>
      <c r="BJ292" s="1102">
        <v>50555.541218270504</v>
      </c>
      <c r="BK292" s="1102">
        <v>56056.544861773014</v>
      </c>
      <c r="BL292" s="1102">
        <v>71446.619784658076</v>
      </c>
      <c r="BM292" s="1102">
        <v>65423.693677120522</v>
      </c>
      <c r="BN292" s="1102">
        <v>74566.582140411905</v>
      </c>
      <c r="BO292" s="1102">
        <v>92128.82718673264</v>
      </c>
      <c r="BP292" s="1102">
        <v>85278.564599636156</v>
      </c>
      <c r="BQ292" s="1102">
        <v>66050.716177031136</v>
      </c>
      <c r="BR292" s="1102">
        <v>57233.92590741301</v>
      </c>
      <c r="BS292" s="1102">
        <v>64239.763452924788</v>
      </c>
      <c r="BT292" s="1102">
        <v>25577.866180888479</v>
      </c>
      <c r="BU292" s="1102">
        <v>11165.852259842039</v>
      </c>
      <c r="BV292" s="1102">
        <v>9957.6874213906704</v>
      </c>
      <c r="BW292" s="1102">
        <v>15574.016257254632</v>
      </c>
      <c r="BX292" s="1102">
        <v>19723.735522602532</v>
      </c>
      <c r="BY292" s="1102">
        <v>13788.260260081355</v>
      </c>
      <c r="BZ292" s="1102">
        <v>10974.03911010965</v>
      </c>
      <c r="CA292" s="1102">
        <v>7274.1973309696505</v>
      </c>
      <c r="CB292" s="1102">
        <v>4941.8146300860735</v>
      </c>
      <c r="CC292" s="1102">
        <v>7299.5492764227583</v>
      </c>
      <c r="CD292" s="1102">
        <v>9791.8681067794896</v>
      </c>
      <c r="CE292" s="1102">
        <v>16973.36011459395</v>
      </c>
      <c r="CF292" s="1102">
        <v>13613.913416334286</v>
      </c>
      <c r="CG292" s="1102">
        <v>10327.592164920312</v>
      </c>
      <c r="CH292" s="1102">
        <v>9483.2137190550638</v>
      </c>
      <c r="CI292" s="1102">
        <v>12076.150567562827</v>
      </c>
      <c r="CJ292" s="1102">
        <v>13808.014061135598</v>
      </c>
      <c r="CK292" s="1102">
        <v>16199.49137367509</v>
      </c>
      <c r="CL292" s="1102">
        <v>13722.631974594464</v>
      </c>
      <c r="CM292" s="1102">
        <v>16014.480598274262</v>
      </c>
      <c r="CN292" s="1102">
        <v>13193.690338165496</v>
      </c>
      <c r="CO292" s="1102">
        <v>17188.253931393188</v>
      </c>
      <c r="CP292" s="1102">
        <v>13546.809557336805</v>
      </c>
      <c r="CQ292" s="1106">
        <f t="shared" si="165"/>
        <v>14932.801389468452</v>
      </c>
      <c r="CR292" s="23" t="s">
        <v>541</v>
      </c>
      <c r="CS292"/>
      <c r="DQ292"/>
      <c r="DR292"/>
    </row>
    <row r="293" spans="1:122" s="23" customFormat="1" ht="13">
      <c r="A293" s="672">
        <v>2006</v>
      </c>
      <c r="B293" s="767">
        <f t="shared" si="167"/>
        <v>66.830097098296378</v>
      </c>
      <c r="C293" s="27"/>
      <c r="D293" s="400"/>
      <c r="E293" s="162"/>
      <c r="F293" s="27"/>
      <c r="G293" s="27"/>
      <c r="H293" s="27"/>
      <c r="I293" s="360"/>
      <c r="J293" s="139"/>
      <c r="K293" s="672">
        <v>2006</v>
      </c>
      <c r="L293" s="667">
        <v>44.553398065530921</v>
      </c>
      <c r="M293" s="365"/>
      <c r="N293" s="401"/>
      <c r="O293" s="372"/>
      <c r="P293" s="365"/>
      <c r="Q293" s="365"/>
      <c r="R293" s="365"/>
      <c r="S293" s="27"/>
      <c r="T293" s="27"/>
      <c r="U293" s="139"/>
      <c r="V293" s="298">
        <v>2006</v>
      </c>
      <c r="W293" s="609">
        <v>1.5</v>
      </c>
      <c r="X293" s="27"/>
      <c r="Y293" s="400"/>
      <c r="Z293" s="409"/>
      <c r="AA293" s="27"/>
      <c r="AB293" s="27"/>
      <c r="AC293" s="27"/>
      <c r="AD293" s="366"/>
      <c r="AO293" s="27"/>
      <c r="AP293" s="369"/>
      <c r="AQ293" s="667"/>
      <c r="AR293" s="365"/>
      <c r="AS293" s="401"/>
      <c r="AT293" s="372"/>
      <c r="AU293" s="365"/>
      <c r="AV293" s="365"/>
      <c r="AW293" s="27"/>
      <c r="BF293" s="1135">
        <v>285</v>
      </c>
      <c r="BG293" s="1102">
        <v>60306.310279817728</v>
      </c>
      <c r="BH293" s="1102">
        <v>55348.85090395459</v>
      </c>
      <c r="BI293" s="1102">
        <v>49180.390151171174</v>
      </c>
      <c r="BJ293" s="1102">
        <v>58473.505848330133</v>
      </c>
      <c r="BK293" s="1102">
        <v>82884.777145430577</v>
      </c>
      <c r="BL293" s="1102">
        <v>111939.23737106449</v>
      </c>
      <c r="BM293" s="1102">
        <v>100916.92428973774</v>
      </c>
      <c r="BN293" s="1102">
        <v>102595.57115524821</v>
      </c>
      <c r="BO293" s="1102">
        <v>151320.36002838457</v>
      </c>
      <c r="BP293" s="1102">
        <v>141816.94762348483</v>
      </c>
      <c r="BQ293" s="1102">
        <v>108635.60313933581</v>
      </c>
      <c r="BR293" s="1102">
        <v>80329.335968217987</v>
      </c>
      <c r="BS293" s="1102">
        <v>85629.48877671684</v>
      </c>
      <c r="BT293" s="1102">
        <v>32950.621630305148</v>
      </c>
      <c r="BU293" s="1102">
        <v>14261.589219244584</v>
      </c>
      <c r="BV293" s="1102">
        <v>12438.710298178528</v>
      </c>
      <c r="BW293" s="1102">
        <v>21924.025995899388</v>
      </c>
      <c r="BX293" s="1102">
        <v>24719.396230262901</v>
      </c>
      <c r="BY293" s="1102">
        <v>22029.054912983556</v>
      </c>
      <c r="BZ293" s="1102">
        <v>19266.602362222977</v>
      </c>
      <c r="CA293" s="1102">
        <v>13142.870211749259</v>
      </c>
      <c r="CB293" s="1102">
        <v>10289.933264492083</v>
      </c>
      <c r="CC293" s="1102">
        <v>10724.798374945171</v>
      </c>
      <c r="CD293" s="1102">
        <v>12106.103283002791</v>
      </c>
      <c r="CE293" s="1102">
        <v>19827.365160182217</v>
      </c>
      <c r="CF293" s="1102">
        <v>14531.883839167742</v>
      </c>
      <c r="CG293" s="1102">
        <v>12289.964939183335</v>
      </c>
      <c r="CH293" s="1102">
        <v>13020.462041269073</v>
      </c>
      <c r="CI293" s="1102">
        <v>16685.026414434011</v>
      </c>
      <c r="CJ293" s="1102">
        <v>19789.62041234706</v>
      </c>
      <c r="CK293" s="1102">
        <v>21216.008676636422</v>
      </c>
      <c r="CL293" s="1102">
        <v>17941.183426382726</v>
      </c>
      <c r="CM293" s="1102">
        <v>21700.472175790404</v>
      </c>
      <c r="CN293" s="1102">
        <v>18829.980232673253</v>
      </c>
      <c r="CO293" s="1102">
        <v>21940.611062029653</v>
      </c>
      <c r="CP293" s="1102">
        <v>20097.461786501324</v>
      </c>
      <c r="CQ293" s="1106">
        <f t="shared" si="165"/>
        <v>22153.659429553212</v>
      </c>
      <c r="CR293" s="23" t="s">
        <v>541</v>
      </c>
      <c r="CS293"/>
      <c r="DQ293"/>
      <c r="DR293"/>
    </row>
    <row r="294" spans="1:122" s="23" customFormat="1" ht="13">
      <c r="A294" s="672">
        <v>2007</v>
      </c>
      <c r="B294" s="767">
        <f t="shared" si="167"/>
        <v>137.13410451876229</v>
      </c>
      <c r="C294" s="27"/>
      <c r="D294" s="400"/>
      <c r="E294" s="162"/>
      <c r="F294" s="27"/>
      <c r="G294" s="27"/>
      <c r="H294" s="27"/>
      <c r="I294" s="360"/>
      <c r="J294" s="139"/>
      <c r="K294" s="672">
        <v>2007</v>
      </c>
      <c r="L294" s="667">
        <v>129.57142829843602</v>
      </c>
      <c r="M294" s="365"/>
      <c r="N294" s="401"/>
      <c r="O294" s="372"/>
      <c r="P294" s="365"/>
      <c r="Q294" s="365"/>
      <c r="R294" s="365"/>
      <c r="S294" s="27"/>
      <c r="T294" s="27"/>
      <c r="U294" s="139"/>
      <c r="V294" s="298">
        <v>2007</v>
      </c>
      <c r="W294" s="609">
        <v>1.0583668507759867</v>
      </c>
      <c r="X294" s="27"/>
      <c r="Y294" s="400"/>
      <c r="Z294" s="409"/>
      <c r="AA294" s="27"/>
      <c r="AB294" s="27"/>
      <c r="AC294" s="27"/>
      <c r="AD294" s="366"/>
      <c r="AO294" s="27"/>
      <c r="AP294" s="369"/>
      <c r="AQ294" s="667"/>
      <c r="AR294" s="365"/>
      <c r="AS294" s="401"/>
      <c r="AT294" s="372"/>
      <c r="AU294" s="365"/>
      <c r="AV294" s="365"/>
      <c r="AW294" s="27"/>
      <c r="BF294" s="1135">
        <v>286</v>
      </c>
      <c r="BG294" s="1102">
        <v>50529.315994060169</v>
      </c>
      <c r="BH294" s="1102">
        <v>46524.108135496099</v>
      </c>
      <c r="BI294" s="1102">
        <v>38784.590454256606</v>
      </c>
      <c r="BJ294" s="1102">
        <v>51215.53760483463</v>
      </c>
      <c r="BK294" s="1102">
        <v>66708.579935993228</v>
      </c>
      <c r="BL294" s="1102">
        <v>83527.127379661193</v>
      </c>
      <c r="BM294" s="1102">
        <v>69372.39912965805</v>
      </c>
      <c r="BN294" s="1102">
        <v>81779.274149733887</v>
      </c>
      <c r="BO294" s="1102">
        <v>111038.82448731005</v>
      </c>
      <c r="BP294" s="1102">
        <v>107076.81525656545</v>
      </c>
      <c r="BQ294" s="1102">
        <v>79786.561814576518</v>
      </c>
      <c r="BR294" s="1102">
        <v>62981.932527196492</v>
      </c>
      <c r="BS294" s="1102">
        <v>58322.039815518881</v>
      </c>
      <c r="BT294" s="1102">
        <v>30260.050559658233</v>
      </c>
      <c r="BU294" s="1102">
        <v>11433.845830623792</v>
      </c>
      <c r="BV294" s="1102">
        <v>11161.599738531451</v>
      </c>
      <c r="BW294" s="1102">
        <v>15550.926966476996</v>
      </c>
      <c r="BX294" s="1102">
        <v>23368.034247333791</v>
      </c>
      <c r="BY294" s="1102">
        <v>16956.629009708755</v>
      </c>
      <c r="BZ294" s="1102">
        <v>14855.897269290346</v>
      </c>
      <c r="CA294" s="1102">
        <v>10812.030906410711</v>
      </c>
      <c r="CB294" s="1102">
        <v>7526.1618368615827</v>
      </c>
      <c r="CC294" s="1102">
        <v>12937.993382575771</v>
      </c>
      <c r="CD294" s="1102">
        <v>14912.05494172941</v>
      </c>
      <c r="CE294" s="1102">
        <v>16962.876254431678</v>
      </c>
      <c r="CF294" s="1102">
        <v>11995.876820196876</v>
      </c>
      <c r="CG294" s="1102">
        <v>11699.040487508313</v>
      </c>
      <c r="CH294" s="1102">
        <v>12639.767859339318</v>
      </c>
      <c r="CI294" s="1102">
        <v>17536.255106945584</v>
      </c>
      <c r="CJ294" s="1102">
        <v>15785.244305083499</v>
      </c>
      <c r="CK294" s="1102">
        <v>19357.755179105676</v>
      </c>
      <c r="CL294" s="1102">
        <v>17406.327712346414</v>
      </c>
      <c r="CM294" s="1102">
        <v>20929.069684769926</v>
      </c>
      <c r="CN294" s="1102">
        <v>17337.36106873575</v>
      </c>
      <c r="CO294" s="1102">
        <v>14746.299987965773</v>
      </c>
      <c r="CP294" s="1102">
        <v>20019.830679327024</v>
      </c>
      <c r="CQ294" s="1106">
        <f t="shared" si="165"/>
        <v>22068.085782107159</v>
      </c>
      <c r="CR294" s="23" t="s">
        <v>541</v>
      </c>
      <c r="CS294"/>
      <c r="DQ294"/>
      <c r="DR294"/>
    </row>
    <row r="295" spans="1:122" s="23" customFormat="1" ht="13">
      <c r="A295" s="672">
        <v>2008</v>
      </c>
      <c r="B295" s="767">
        <f t="shared" si="167"/>
        <v>202.50803838348068</v>
      </c>
      <c r="C295" s="27"/>
      <c r="D295" s="400"/>
      <c r="E295" s="162"/>
      <c r="F295" s="27"/>
      <c r="G295" s="27"/>
      <c r="H295" s="27"/>
      <c r="I295" s="360"/>
      <c r="J295" s="139"/>
      <c r="K295" s="672">
        <v>2008</v>
      </c>
      <c r="L295" s="667">
        <v>15.064572990202988</v>
      </c>
      <c r="M295" s="365"/>
      <c r="N295" s="401"/>
      <c r="O295" s="372"/>
      <c r="P295" s="365"/>
      <c r="Q295" s="365"/>
      <c r="R295" s="365"/>
      <c r="S295" s="27"/>
      <c r="T295" s="27"/>
      <c r="U295" s="139"/>
      <c r="V295" s="298">
        <v>2008</v>
      </c>
      <c r="W295" s="609">
        <v>13.442667011881362</v>
      </c>
      <c r="X295" s="27"/>
      <c r="Y295" s="400"/>
      <c r="Z295" s="409"/>
      <c r="AA295" s="27"/>
      <c r="AB295" s="27"/>
      <c r="AC295" s="27"/>
      <c r="AD295" s="366"/>
      <c r="AO295" s="27"/>
      <c r="AP295" s="369"/>
      <c r="AQ295" s="667"/>
      <c r="AR295" s="365"/>
      <c r="AS295" s="401"/>
      <c r="AT295" s="372"/>
      <c r="AU295" s="365"/>
      <c r="AV295" s="365"/>
      <c r="AW295" s="27"/>
      <c r="BF295" s="1135">
        <v>287</v>
      </c>
      <c r="BG295" s="1102">
        <v>86150.096521473286</v>
      </c>
      <c r="BH295" s="1102">
        <v>88980.061906475559</v>
      </c>
      <c r="BI295" s="1102">
        <v>82660.896686554363</v>
      </c>
      <c r="BJ295" s="1102">
        <v>91920.624165048663</v>
      </c>
      <c r="BK295" s="1102">
        <v>104175.43142098664</v>
      </c>
      <c r="BL295" s="1102">
        <v>117690.59975230946</v>
      </c>
      <c r="BM295" s="1102">
        <v>97009.345564777803</v>
      </c>
      <c r="BN295" s="1102">
        <v>92508.548593148647</v>
      </c>
      <c r="BO295" s="1102">
        <v>147885.80376178486</v>
      </c>
      <c r="BP295" s="1102">
        <v>134480.22673124002</v>
      </c>
      <c r="BQ295" s="1102">
        <v>103150.41880396988</v>
      </c>
      <c r="BR295" s="1102">
        <v>73558.183644340781</v>
      </c>
      <c r="BS295" s="1102">
        <v>73101.163649135357</v>
      </c>
      <c r="BT295" s="1102">
        <v>33744.240661841548</v>
      </c>
      <c r="BU295" s="1102">
        <v>15089.567832718623</v>
      </c>
      <c r="BV295" s="1102">
        <v>12922.126078062542</v>
      </c>
      <c r="BW295" s="1102">
        <v>23561.71959615048</v>
      </c>
      <c r="BX295" s="1102">
        <v>27105.751249380581</v>
      </c>
      <c r="BY295" s="1102">
        <v>24370.206170810539</v>
      </c>
      <c r="BZ295" s="1102">
        <v>20142.521473552264</v>
      </c>
      <c r="CA295" s="1102">
        <v>13175.995765683951</v>
      </c>
      <c r="CB295" s="1102">
        <v>8042.053824375922</v>
      </c>
      <c r="CC295" s="1102">
        <v>9352.0379102928582</v>
      </c>
      <c r="CD295" s="1102">
        <v>14489.861002774489</v>
      </c>
      <c r="CE295" s="1102">
        <v>21953.307505169785</v>
      </c>
      <c r="CF295" s="1102">
        <v>15506.484383778508</v>
      </c>
      <c r="CG295" s="1102">
        <v>12484.28935169457</v>
      </c>
      <c r="CH295" s="1102">
        <v>14757.468763348501</v>
      </c>
      <c r="CI295" s="1102">
        <v>22249.604243994974</v>
      </c>
      <c r="CJ295" s="1102">
        <v>23441.555422439338</v>
      </c>
      <c r="CK295" s="1102">
        <v>23627.073078462992</v>
      </c>
      <c r="CL295" s="1102">
        <v>18150.134364528851</v>
      </c>
      <c r="CM295" s="1102">
        <v>21804.386767306642</v>
      </c>
      <c r="CN295" s="1102">
        <v>22866.826081391628</v>
      </c>
      <c r="CO295" s="1102">
        <v>25562.492092240918</v>
      </c>
      <c r="CP295" s="1102">
        <v>23424.653185452102</v>
      </c>
      <c r="CQ295" s="1106">
        <f t="shared" si="165"/>
        <v>25821.260139151378</v>
      </c>
      <c r="CR295" s="23" t="s">
        <v>541</v>
      </c>
      <c r="CS295"/>
      <c r="DQ295"/>
      <c r="DR295"/>
    </row>
    <row r="296" spans="1:122" s="23" customFormat="1" ht="13">
      <c r="A296" s="672">
        <v>2009</v>
      </c>
      <c r="B296" s="767">
        <f t="shared" si="167"/>
        <v>91.79235174061408</v>
      </c>
      <c r="C296" s="27"/>
      <c r="D296" s="400"/>
      <c r="E296" s="162"/>
      <c r="F296" s="27"/>
      <c r="G296" s="27"/>
      <c r="H296" s="27"/>
      <c r="I296" s="360"/>
      <c r="J296" s="139"/>
      <c r="K296" s="672">
        <v>2009</v>
      </c>
      <c r="L296" s="667">
        <v>7.2330821570275621</v>
      </c>
      <c r="M296" s="365"/>
      <c r="N296" s="401"/>
      <c r="O296" s="372"/>
      <c r="P296" s="365"/>
      <c r="Q296" s="365"/>
      <c r="R296" s="365"/>
      <c r="S296" s="27"/>
      <c r="T296" s="27"/>
      <c r="U296" s="139"/>
      <c r="V296" s="298">
        <v>2009</v>
      </c>
      <c r="W296" s="609">
        <v>12.690627556529261</v>
      </c>
      <c r="X296" s="27"/>
      <c r="Y296" s="400"/>
      <c r="Z296" s="409"/>
      <c r="AA296" s="27"/>
      <c r="AB296" s="27"/>
      <c r="AC296" s="27"/>
      <c r="AD296" s="366"/>
      <c r="AO296" s="27"/>
      <c r="AP296" s="369"/>
      <c r="AQ296" s="667"/>
      <c r="AR296" s="365"/>
      <c r="AS296" s="401"/>
      <c r="AT296" s="372"/>
      <c r="AU296" s="365"/>
      <c r="AV296" s="365"/>
      <c r="AW296" s="27"/>
      <c r="BF296" s="1135">
        <v>288</v>
      </c>
      <c r="BG296" s="1102">
        <v>54574.498401293451</v>
      </c>
      <c r="BH296" s="1102">
        <v>54156.714663021186</v>
      </c>
      <c r="BI296" s="1102">
        <v>51424.537133000216</v>
      </c>
      <c r="BJ296" s="1102">
        <v>63878.95439288357</v>
      </c>
      <c r="BK296" s="1102">
        <v>82546.252105272739</v>
      </c>
      <c r="BL296" s="1102">
        <v>106886.73126852427</v>
      </c>
      <c r="BM296" s="1102">
        <v>89878.724963331071</v>
      </c>
      <c r="BN296" s="1102">
        <v>89008.079160192021</v>
      </c>
      <c r="BO296" s="1102">
        <v>127121.46543028389</v>
      </c>
      <c r="BP296" s="1102">
        <v>115807.18879332606</v>
      </c>
      <c r="BQ296" s="1102">
        <v>87497.600607708329</v>
      </c>
      <c r="BR296" s="1102">
        <v>67128.67308902205</v>
      </c>
      <c r="BS296" s="1102">
        <v>91396.161426930761</v>
      </c>
      <c r="BT296" s="1102">
        <v>34152.725475119412</v>
      </c>
      <c r="BU296" s="1102">
        <v>15867.947434450103</v>
      </c>
      <c r="BV296" s="1102">
        <v>12578.4152223897</v>
      </c>
      <c r="BW296" s="1102">
        <v>19400.439470503745</v>
      </c>
      <c r="BX296" s="1102">
        <v>32493.500094046249</v>
      </c>
      <c r="BY296" s="1102">
        <v>28469.36251611853</v>
      </c>
      <c r="BZ296" s="1102">
        <v>23115.997786664382</v>
      </c>
      <c r="CA296" s="1102">
        <v>14530.15526209239</v>
      </c>
      <c r="CB296" s="1102">
        <v>9437.2670420648719</v>
      </c>
      <c r="CC296" s="1102">
        <v>11684.265373091624</v>
      </c>
      <c r="CD296" s="1102">
        <v>17853.898835297194</v>
      </c>
      <c r="CE296" s="1102">
        <v>21254.879052668075</v>
      </c>
      <c r="CF296" s="1102">
        <v>14979.052506927279</v>
      </c>
      <c r="CG296" s="1102">
        <v>11755.863071248094</v>
      </c>
      <c r="CH296" s="1102">
        <v>14006.294825952258</v>
      </c>
      <c r="CI296" s="1102">
        <v>19776.503998901182</v>
      </c>
      <c r="CJ296" s="1102">
        <v>20452.773454649647</v>
      </c>
      <c r="CK296" s="1102">
        <v>22458.855332481537</v>
      </c>
      <c r="CL296" s="1102">
        <v>20268.765232239104</v>
      </c>
      <c r="CM296" s="1102">
        <v>23960.655144148208</v>
      </c>
      <c r="CN296" s="1102">
        <v>21441.243127267368</v>
      </c>
      <c r="CO296" s="1102">
        <v>18253.076901073044</v>
      </c>
      <c r="CP296" s="1102">
        <v>23321.786291991655</v>
      </c>
      <c r="CQ296" s="1106">
        <f t="shared" si="165"/>
        <v>25707.868799065363</v>
      </c>
      <c r="CR296" s="23" t="s">
        <v>541</v>
      </c>
      <c r="CS296"/>
      <c r="DQ296"/>
      <c r="DR296"/>
    </row>
    <row r="297" spans="1:122" s="23" customFormat="1" ht="13">
      <c r="A297" s="672">
        <v>2010</v>
      </c>
      <c r="B297" s="767">
        <f t="shared" si="167"/>
        <v>72.217058844459373</v>
      </c>
      <c r="C297" s="27"/>
      <c r="D297" s="400"/>
      <c r="E297" s="162"/>
      <c r="F297" s="27"/>
      <c r="G297" s="27"/>
      <c r="H297" s="27"/>
      <c r="I297" s="360"/>
      <c r="J297" s="139"/>
      <c r="K297" s="672">
        <v>2010</v>
      </c>
      <c r="L297" s="667">
        <v>10.589011560771169</v>
      </c>
      <c r="M297" s="365"/>
      <c r="N297" s="401"/>
      <c r="O297" s="372"/>
      <c r="P297" s="365"/>
      <c r="Q297" s="365"/>
      <c r="R297" s="365"/>
      <c r="S297" s="27"/>
      <c r="T297" s="27"/>
      <c r="U297" s="139"/>
      <c r="V297" s="298">
        <v>2010</v>
      </c>
      <c r="W297" s="609">
        <v>6.82</v>
      </c>
      <c r="X297" s="27"/>
      <c r="Y297" s="400"/>
      <c r="Z297" s="409"/>
      <c r="AA297" s="27"/>
      <c r="AB297" s="27"/>
      <c r="AC297" s="27"/>
      <c r="AD297" s="366"/>
      <c r="AO297" s="27"/>
      <c r="AP297" s="369"/>
      <c r="AQ297" s="667"/>
      <c r="AR297" s="365"/>
      <c r="AS297" s="401"/>
      <c r="AT297" s="372"/>
      <c r="AU297" s="365"/>
      <c r="AV297" s="365"/>
      <c r="AW297" s="27"/>
      <c r="BF297" s="1135">
        <v>289</v>
      </c>
      <c r="BG297" s="1102">
        <v>40394.245613622959</v>
      </c>
      <c r="BH297" s="1102">
        <v>48000.733812890816</v>
      </c>
      <c r="BI297" s="1102">
        <v>47303.893858803654</v>
      </c>
      <c r="BJ297" s="1102">
        <v>47994.979900836057</v>
      </c>
      <c r="BK297" s="1102">
        <v>53542.543191782388</v>
      </c>
      <c r="BL297" s="1102">
        <v>68367.998893366748</v>
      </c>
      <c r="BM297" s="1102">
        <v>63629.29163938362</v>
      </c>
      <c r="BN297" s="1102">
        <v>63454.489380133949</v>
      </c>
      <c r="BO297" s="1102">
        <v>74337.42576905062</v>
      </c>
      <c r="BP297" s="1102">
        <v>74902.166619841766</v>
      </c>
      <c r="BQ297" s="1102">
        <v>54557.031888521851</v>
      </c>
      <c r="BR297" s="1102">
        <v>43408.622608945167</v>
      </c>
      <c r="BS297" s="1102">
        <v>62273.312080078285</v>
      </c>
      <c r="BT297" s="1102">
        <v>31349.0502370256</v>
      </c>
      <c r="BU297" s="1102">
        <v>17556.852799879947</v>
      </c>
      <c r="BV297" s="1102">
        <v>13953.117783096772</v>
      </c>
      <c r="BW297" s="1102">
        <v>12175.708500072853</v>
      </c>
      <c r="BX297" s="1102">
        <v>19183.75536317009</v>
      </c>
      <c r="BY297" s="1102">
        <v>15477.095481584305</v>
      </c>
      <c r="BZ297" s="1102">
        <v>12760.502670554657</v>
      </c>
      <c r="CA297" s="1102">
        <v>9028.4210608966969</v>
      </c>
      <c r="CB297" s="1102">
        <v>6070.7890606138426</v>
      </c>
      <c r="CC297" s="1102">
        <v>9571.6673762960818</v>
      </c>
      <c r="CD297" s="1102">
        <v>10995.671199728793</v>
      </c>
      <c r="CE297" s="1102">
        <v>17398.005189213229</v>
      </c>
      <c r="CF297" s="1102">
        <v>13106.70202153177</v>
      </c>
      <c r="CG297" s="1102">
        <v>10909.633379460309</v>
      </c>
      <c r="CH297" s="1102">
        <v>11155.97569672813</v>
      </c>
      <c r="CI297" s="1102">
        <v>15220.951620794413</v>
      </c>
      <c r="CJ297" s="1102">
        <v>15784.514805599698</v>
      </c>
      <c r="CK297" s="1102">
        <v>15875.019109239853</v>
      </c>
      <c r="CL297" s="1102">
        <v>12208.364120588292</v>
      </c>
      <c r="CM297" s="1102">
        <v>15953.763467737923</v>
      </c>
      <c r="CN297" s="1102">
        <v>15589.456382861837</v>
      </c>
      <c r="CO297" s="1102">
        <v>21180.698409342142</v>
      </c>
      <c r="CP297" s="1102">
        <v>16945.692106854745</v>
      </c>
      <c r="CQ297" s="1106">
        <f t="shared" si="165"/>
        <v>18679.428065163713</v>
      </c>
      <c r="CR297" s="23" t="s">
        <v>541</v>
      </c>
      <c r="CS297"/>
      <c r="DQ297"/>
      <c r="DR297"/>
    </row>
    <row r="298" spans="1:122" s="23" customFormat="1" ht="13">
      <c r="A298" s="672">
        <v>2011</v>
      </c>
      <c r="B298" s="767">
        <f t="shared" si="167"/>
        <v>40.244746930135882</v>
      </c>
      <c r="C298" s="27"/>
      <c r="D298" s="400"/>
      <c r="E298" s="162"/>
      <c r="F298" s="27"/>
      <c r="G298" s="27"/>
      <c r="H298" s="27"/>
      <c r="I298" s="360"/>
      <c r="J298" s="139"/>
      <c r="K298" s="672">
        <v>2011</v>
      </c>
      <c r="L298" s="667">
        <v>67.074578216893144</v>
      </c>
      <c r="M298" s="365"/>
      <c r="N298" s="401"/>
      <c r="O298" s="372"/>
      <c r="P298" s="365"/>
      <c r="Q298" s="365"/>
      <c r="R298" s="365"/>
      <c r="S298" s="27"/>
      <c r="T298" s="27"/>
      <c r="U298" s="139"/>
      <c r="V298" s="298">
        <v>2011</v>
      </c>
      <c r="W298" s="886">
        <v>0.6</v>
      </c>
      <c r="X298" s="27"/>
      <c r="Y298" s="400"/>
      <c r="Z298" s="409"/>
      <c r="AA298" s="27"/>
      <c r="AB298" s="27"/>
      <c r="AC298" s="27"/>
      <c r="AD298" s="366"/>
      <c r="AO298" s="27"/>
      <c r="AP298" s="369"/>
      <c r="AQ298" s="667"/>
      <c r="AR298" s="365"/>
      <c r="AS298" s="401"/>
      <c r="AT298" s="372"/>
      <c r="AU298" s="365"/>
      <c r="AV298" s="365"/>
      <c r="AW298" s="27"/>
      <c r="BF298" s="1135">
        <v>290</v>
      </c>
      <c r="BG298" s="1102">
        <v>59498.670075684291</v>
      </c>
      <c r="BH298" s="1102">
        <v>56998.99499716374</v>
      </c>
      <c r="BI298" s="1102">
        <v>52376.57361641014</v>
      </c>
      <c r="BJ298" s="1102">
        <v>66730.660700751381</v>
      </c>
      <c r="BK298" s="1102">
        <v>76557.887769971392</v>
      </c>
      <c r="BL298" s="1102">
        <v>93626.650167573403</v>
      </c>
      <c r="BM298" s="1102">
        <v>77992.651538646373</v>
      </c>
      <c r="BN298" s="1102">
        <v>94732.058555355878</v>
      </c>
      <c r="BO298" s="1102">
        <v>116854.2792581922</v>
      </c>
      <c r="BP298" s="1102">
        <v>107323.22637622508</v>
      </c>
      <c r="BQ298" s="1102">
        <v>78514.839114510221</v>
      </c>
      <c r="BR298" s="1102">
        <v>64455.719483780689</v>
      </c>
      <c r="BS298" s="1102">
        <v>66727.101001648945</v>
      </c>
      <c r="BT298" s="1102">
        <v>40853.129292854886</v>
      </c>
      <c r="BU298" s="1102">
        <v>21213.190090102104</v>
      </c>
      <c r="BV298" s="1102">
        <v>15309.092706705969</v>
      </c>
      <c r="BW298" s="1102">
        <v>15446.587514924224</v>
      </c>
      <c r="BX298" s="1102">
        <v>21064.115627133127</v>
      </c>
      <c r="BY298" s="1102">
        <v>17101.728629893227</v>
      </c>
      <c r="BZ298" s="1102">
        <v>16139.898808487822</v>
      </c>
      <c r="CA298" s="1102">
        <v>10743.120609952015</v>
      </c>
      <c r="CB298" s="1102">
        <v>7285.4133586910348</v>
      </c>
      <c r="CC298" s="1102">
        <v>8386.6253041850941</v>
      </c>
      <c r="CD298" s="1102">
        <v>9631.3268578831412</v>
      </c>
      <c r="CE298" s="1102">
        <v>14397.38997326639</v>
      </c>
      <c r="CF298" s="1102">
        <v>11164.704337885018</v>
      </c>
      <c r="CG298" s="1102">
        <v>8939.5918625434879</v>
      </c>
      <c r="CH298" s="1102">
        <v>12563.36004225051</v>
      </c>
      <c r="CI298" s="1102">
        <v>16152.169877301054</v>
      </c>
      <c r="CJ298" s="1102">
        <v>18784.699955384458</v>
      </c>
      <c r="CK298" s="1102">
        <v>17779.799247745301</v>
      </c>
      <c r="CL298" s="1102">
        <v>14323.752365741204</v>
      </c>
      <c r="CM298" s="1102">
        <v>16876.245563192206</v>
      </c>
      <c r="CN298" s="1102">
        <v>15232.615538980095</v>
      </c>
      <c r="CO298" s="1102">
        <v>18084.426984738344</v>
      </c>
      <c r="CP298" s="1102">
        <v>16787.227392351517</v>
      </c>
      <c r="CQ298" s="1106">
        <f t="shared" si="165"/>
        <v>18504.750618130882</v>
      </c>
      <c r="CR298" s="23" t="s">
        <v>541</v>
      </c>
      <c r="CS298"/>
      <c r="DQ298"/>
      <c r="DR298"/>
    </row>
    <row r="299" spans="1:122" s="23" customFormat="1" ht="13">
      <c r="A299" s="672">
        <v>2012</v>
      </c>
      <c r="B299" s="767">
        <f t="shared" si="167"/>
        <v>194.65841564783949</v>
      </c>
      <c r="C299" s="27"/>
      <c r="D299" s="400"/>
      <c r="E299" s="162"/>
      <c r="F299" s="27"/>
      <c r="G299" s="27"/>
      <c r="H299" s="27"/>
      <c r="I299" s="360"/>
      <c r="J299" s="139"/>
      <c r="K299" s="672">
        <v>2012</v>
      </c>
      <c r="L299" s="667">
        <v>70.327634533535516</v>
      </c>
      <c r="M299" s="365"/>
      <c r="N299" s="401"/>
      <c r="O299" s="372"/>
      <c r="P299" s="365"/>
      <c r="Q299" s="365"/>
      <c r="R299" s="365"/>
      <c r="S299" s="27"/>
      <c r="T299" s="27"/>
      <c r="U299" s="139"/>
      <c r="V299" s="298">
        <v>2012</v>
      </c>
      <c r="W299" s="893">
        <v>2.7678794678501126</v>
      </c>
      <c r="X299" s="27"/>
      <c r="Y299" s="400"/>
      <c r="Z299" s="409"/>
      <c r="AA299" s="27"/>
      <c r="AB299" s="27"/>
      <c r="AC299" s="27"/>
      <c r="AD299" s="366"/>
      <c r="AO299" s="27"/>
      <c r="AP299" s="369"/>
      <c r="AQ299" s="667"/>
      <c r="AR299" s="365"/>
      <c r="AS299" s="401"/>
      <c r="AT299" s="372"/>
      <c r="AU299" s="365"/>
      <c r="AV299" s="365"/>
      <c r="AW299" s="27"/>
      <c r="BF299" s="1135">
        <v>291</v>
      </c>
      <c r="BG299" s="1102">
        <v>53327.584638205139</v>
      </c>
      <c r="BH299" s="1102">
        <v>51454.890589417118</v>
      </c>
      <c r="BI299" s="1102">
        <v>41926.033410361124</v>
      </c>
      <c r="BJ299" s="1102">
        <v>41639.707707369547</v>
      </c>
      <c r="BK299" s="1102">
        <v>51524.464878698054</v>
      </c>
      <c r="BL299" s="1102">
        <v>70074.592699801637</v>
      </c>
      <c r="BM299" s="1102">
        <v>59330.9302407961</v>
      </c>
      <c r="BN299" s="1102">
        <v>61622.3556522133</v>
      </c>
      <c r="BO299" s="1102">
        <v>84407.352772649509</v>
      </c>
      <c r="BP299" s="1102">
        <v>77654.871761816976</v>
      </c>
      <c r="BQ299" s="1102">
        <v>56896.692779969257</v>
      </c>
      <c r="BR299" s="1102">
        <v>42916.495133286022</v>
      </c>
      <c r="BS299" s="1102">
        <v>54714.473129730948</v>
      </c>
      <c r="BT299" s="1102">
        <v>20039.236574314535</v>
      </c>
      <c r="BU299" s="1102">
        <v>9214.0118859922823</v>
      </c>
      <c r="BV299" s="1102">
        <v>8979.6541982442232</v>
      </c>
      <c r="BW299" s="1102">
        <v>17147.356646019703</v>
      </c>
      <c r="BX299" s="1102">
        <v>20128.301058089681</v>
      </c>
      <c r="BY299" s="1102">
        <v>15452.469409698471</v>
      </c>
      <c r="BZ299" s="1102">
        <v>14312.576702588274</v>
      </c>
      <c r="CA299" s="1102">
        <v>9594.2732789868533</v>
      </c>
      <c r="CB299" s="1102">
        <v>7414.1060857198981</v>
      </c>
      <c r="CC299" s="1102">
        <v>9628.670746527343</v>
      </c>
      <c r="CD299" s="1102">
        <v>9122.0806851114794</v>
      </c>
      <c r="CE299" s="1102">
        <v>16185.899545960774</v>
      </c>
      <c r="CF299" s="1102">
        <v>11633.604592556208</v>
      </c>
      <c r="CG299" s="1102">
        <v>8938.9422680477201</v>
      </c>
      <c r="CH299" s="1102">
        <v>11037.153487571659</v>
      </c>
      <c r="CI299" s="1102">
        <v>13460.304413881488</v>
      </c>
      <c r="CJ299" s="1102">
        <v>16661.147327088271</v>
      </c>
      <c r="CK299" s="1102">
        <v>17491.108501983636</v>
      </c>
      <c r="CL299" s="1102">
        <v>16018.239524462135</v>
      </c>
      <c r="CM299" s="1102">
        <v>17234.053179803523</v>
      </c>
      <c r="CN299" s="1102">
        <v>15001.399585572042</v>
      </c>
      <c r="CO299" s="1102">
        <v>15122.015003372786</v>
      </c>
      <c r="CP299" s="1102">
        <v>17095.541728947406</v>
      </c>
      <c r="CQ299" s="1106">
        <f t="shared" si="165"/>
        <v>18844.608998395681</v>
      </c>
      <c r="CR299" s="23" t="s">
        <v>541</v>
      </c>
      <c r="CS299"/>
      <c r="DQ299"/>
      <c r="DR299"/>
    </row>
    <row r="300" spans="1:122" s="23" customFormat="1" ht="13">
      <c r="A300" s="672">
        <v>2013</v>
      </c>
      <c r="B300" s="767">
        <f t="shared" si="167"/>
        <v>62.835558072706469</v>
      </c>
      <c r="C300" s="27"/>
      <c r="D300" s="400"/>
      <c r="E300" s="162"/>
      <c r="F300" s="27"/>
      <c r="G300" s="27"/>
      <c r="H300" s="27"/>
      <c r="I300" s="360"/>
      <c r="J300" s="139"/>
      <c r="K300" s="369">
        <v>2013</v>
      </c>
      <c r="L300" s="667">
        <v>30.434315061876262</v>
      </c>
      <c r="M300" s="365"/>
      <c r="N300" s="401"/>
      <c r="O300" s="372"/>
      <c r="P300" s="365"/>
      <c r="Q300" s="365"/>
      <c r="R300" s="365"/>
      <c r="S300" s="27"/>
      <c r="T300" s="27"/>
      <c r="U300" s="139"/>
      <c r="V300" s="298">
        <v>2013</v>
      </c>
      <c r="W300" s="893">
        <v>2.0646286254497586</v>
      </c>
      <c r="X300" s="27"/>
      <c r="Y300" s="400"/>
      <c r="Z300" s="409"/>
      <c r="AA300" s="27"/>
      <c r="AB300" s="27"/>
      <c r="AC300" s="27"/>
      <c r="AD300" s="366"/>
      <c r="AO300" s="27"/>
      <c r="AP300" s="369"/>
      <c r="AQ300" s="667"/>
      <c r="AR300" s="365"/>
      <c r="AS300" s="401"/>
      <c r="AT300" s="372"/>
      <c r="AU300" s="365"/>
      <c r="AV300" s="365"/>
      <c r="AW300" s="27"/>
      <c r="BF300" s="1135">
        <v>292</v>
      </c>
      <c r="BG300" s="1102">
        <v>52311.107198756341</v>
      </c>
      <c r="BH300" s="1102">
        <v>57297.181028585954</v>
      </c>
      <c r="BI300" s="1102">
        <v>56647.696742098793</v>
      </c>
      <c r="BJ300" s="1102">
        <v>75804.41282592222</v>
      </c>
      <c r="BK300" s="1102">
        <v>82416.210950132561</v>
      </c>
      <c r="BL300" s="1102">
        <v>96997.865696517212</v>
      </c>
      <c r="BM300" s="1102">
        <v>86171.831646774954</v>
      </c>
      <c r="BN300" s="1102">
        <v>108976.98632048041</v>
      </c>
      <c r="BO300" s="1102">
        <v>114779.91640375894</v>
      </c>
      <c r="BP300" s="1102">
        <v>118037.3672666979</v>
      </c>
      <c r="BQ300" s="1102">
        <v>91315.619677490715</v>
      </c>
      <c r="BR300" s="1102">
        <v>81266.320528101554</v>
      </c>
      <c r="BS300" s="1102">
        <v>69424.521408989851</v>
      </c>
      <c r="BT300" s="1102">
        <v>37835.190032775092</v>
      </c>
      <c r="BU300" s="1102">
        <v>17916.826139168719</v>
      </c>
      <c r="BV300" s="1102">
        <v>13505.125505452575</v>
      </c>
      <c r="BW300" s="1102">
        <v>16693.464319705861</v>
      </c>
      <c r="BX300" s="1102">
        <v>27659.235928077454</v>
      </c>
      <c r="BY300" s="1102">
        <v>22537.331511449374</v>
      </c>
      <c r="BZ300" s="1102">
        <v>16204.077098116439</v>
      </c>
      <c r="CA300" s="1102">
        <v>10878.607322777849</v>
      </c>
      <c r="CB300" s="1102">
        <v>6715.5168627309567</v>
      </c>
      <c r="CC300" s="1102">
        <v>9574.4790111310285</v>
      </c>
      <c r="CD300" s="1102">
        <v>14759.522989062782</v>
      </c>
      <c r="CE300" s="1102">
        <v>18569.22066208228</v>
      </c>
      <c r="CF300" s="1102">
        <v>14335.184969926971</v>
      </c>
      <c r="CG300" s="1102">
        <v>12021.350179156812</v>
      </c>
      <c r="CH300" s="1102">
        <v>15873.111682423503</v>
      </c>
      <c r="CI300" s="1102">
        <v>22230.79315679417</v>
      </c>
      <c r="CJ300" s="1102">
        <v>22479.879344197059</v>
      </c>
      <c r="CK300" s="1102">
        <v>20556.650943090939</v>
      </c>
      <c r="CL300" s="1102">
        <v>16820.425745611912</v>
      </c>
      <c r="CM300" s="1102">
        <v>17922.472791786022</v>
      </c>
      <c r="CN300" s="1102">
        <v>17679.06423326537</v>
      </c>
      <c r="CO300" s="1102">
        <v>17202.313973641194</v>
      </c>
      <c r="CP300" s="1102">
        <v>18248.828446406496</v>
      </c>
      <c r="CQ300" s="1106">
        <f t="shared" si="165"/>
        <v>20115.889990723608</v>
      </c>
      <c r="CR300" s="23" t="s">
        <v>541</v>
      </c>
      <c r="CS300"/>
      <c r="DQ300"/>
      <c r="DR300"/>
    </row>
    <row r="301" spans="1:122" s="23" customFormat="1" ht="13">
      <c r="A301" s="672">
        <v>2014</v>
      </c>
      <c r="B301" s="767">
        <f>IF((W301)*L301&lt;0,0.1,(W301)*L301)</f>
        <v>74.596069565109332</v>
      </c>
      <c r="C301" s="27"/>
      <c r="D301" s="400"/>
      <c r="E301" s="162"/>
      <c r="F301" s="27"/>
      <c r="G301" s="27"/>
      <c r="H301" s="27"/>
      <c r="I301" s="360"/>
      <c r="J301" s="139"/>
      <c r="K301" s="672">
        <v>2014</v>
      </c>
      <c r="L301" s="667">
        <v>70.205761700433825</v>
      </c>
      <c r="M301" s="365"/>
      <c r="N301" s="401"/>
      <c r="O301" s="372"/>
      <c r="P301" s="365"/>
      <c r="Q301" s="365"/>
      <c r="R301" s="365"/>
      <c r="S301" s="27"/>
      <c r="T301" s="27"/>
      <c r="U301" s="139"/>
      <c r="V301" s="298">
        <v>2014</v>
      </c>
      <c r="W301" s="949">
        <v>1.0625348654916507</v>
      </c>
      <c r="X301" s="27"/>
      <c r="Y301" s="400"/>
      <c r="Z301" s="409"/>
      <c r="AA301" s="27"/>
      <c r="AB301" s="27"/>
      <c r="AC301" s="27"/>
      <c r="AD301" s="366"/>
      <c r="AO301" s="27"/>
      <c r="AP301" s="369"/>
      <c r="AQ301" s="667"/>
      <c r="AR301" s="365"/>
      <c r="AS301" s="401"/>
      <c r="AT301" s="372"/>
      <c r="AU301" s="365"/>
      <c r="AV301" s="365"/>
      <c r="AW301" s="27"/>
      <c r="BF301" s="1135">
        <v>293</v>
      </c>
      <c r="BG301" s="1102">
        <v>59199.682673534</v>
      </c>
      <c r="BH301" s="1102">
        <v>75534.904137438585</v>
      </c>
      <c r="BI301" s="1102">
        <v>73516.656323784468</v>
      </c>
      <c r="BJ301" s="1102">
        <v>80525.660189550021</v>
      </c>
      <c r="BK301" s="1102">
        <v>82979.166056904185</v>
      </c>
      <c r="BL301" s="1102">
        <v>100106.37456025049</v>
      </c>
      <c r="BM301" s="1102">
        <v>92769.601405133362</v>
      </c>
      <c r="BN301" s="1102">
        <v>104497.74456216129</v>
      </c>
      <c r="BO301" s="1102">
        <v>112671.05873316211</v>
      </c>
      <c r="BP301" s="1102">
        <v>124409.76030462681</v>
      </c>
      <c r="BQ301" s="1102">
        <v>98956.773397955752</v>
      </c>
      <c r="BR301" s="1102">
        <v>90215.118261708732</v>
      </c>
      <c r="BS301" s="1102">
        <v>89709.518602762517</v>
      </c>
      <c r="BT301" s="1102">
        <v>38425.288113716117</v>
      </c>
      <c r="BU301" s="1102">
        <v>20216.700411395173</v>
      </c>
      <c r="BV301" s="1102">
        <v>13888.86238490333</v>
      </c>
      <c r="BW301" s="1102">
        <v>16844.957805574726</v>
      </c>
      <c r="BX301" s="1102">
        <v>24153.026922011129</v>
      </c>
      <c r="BY301" s="1102">
        <v>31479.483442289795</v>
      </c>
      <c r="BZ301" s="1102">
        <v>25992.215482697462</v>
      </c>
      <c r="CA301" s="1102">
        <v>15676.862269313207</v>
      </c>
      <c r="CB301" s="1102">
        <v>8401.6321696810992</v>
      </c>
      <c r="CC301" s="1102">
        <v>12603.779292570987</v>
      </c>
      <c r="CD301" s="1102">
        <v>18000.747049054855</v>
      </c>
      <c r="CE301" s="1102">
        <v>30560.187570252572</v>
      </c>
      <c r="CF301" s="1102">
        <v>24430.216935503748</v>
      </c>
      <c r="CG301" s="1102">
        <v>17720.039805889719</v>
      </c>
      <c r="CH301" s="1102">
        <v>19456.125368273759</v>
      </c>
      <c r="CI301" s="1102">
        <v>25932.342774731256</v>
      </c>
      <c r="CJ301" s="1102">
        <v>28130.93065934582</v>
      </c>
      <c r="CK301" s="1102">
        <v>29156.837932293693</v>
      </c>
      <c r="CL301" s="1102">
        <v>23916.08543318286</v>
      </c>
      <c r="CM301" s="1102">
        <v>28332.415730706209</v>
      </c>
      <c r="CN301" s="1102">
        <v>25196.431077502883</v>
      </c>
      <c r="CO301" s="1102">
        <v>26552.155450913458</v>
      </c>
      <c r="CP301" s="1102">
        <v>28491.365983900054</v>
      </c>
      <c r="CQ301" s="1106">
        <f t="shared" si="165"/>
        <v>31406.354961402307</v>
      </c>
      <c r="CR301" s="23" t="s">
        <v>541</v>
      </c>
      <c r="CS301"/>
      <c r="DQ301"/>
      <c r="DR301"/>
    </row>
    <row r="302" spans="1:122" s="23" customFormat="1" ht="13">
      <c r="A302" s="298"/>
      <c r="B302" s="607"/>
      <c r="C302" s="27"/>
      <c r="D302" s="400"/>
      <c r="E302" s="162"/>
      <c r="F302" s="27"/>
      <c r="G302" s="27"/>
      <c r="H302" s="27"/>
      <c r="I302" s="360"/>
      <c r="J302" s="139"/>
      <c r="K302" s="608" t="s">
        <v>195</v>
      </c>
      <c r="L302" s="667"/>
      <c r="M302" s="365"/>
      <c r="N302" s="401"/>
      <c r="O302" s="372"/>
      <c r="P302" s="365"/>
      <c r="Q302" s="365"/>
      <c r="R302" s="365"/>
      <c r="S302" s="27"/>
      <c r="T302" s="27"/>
      <c r="U302" s="139"/>
      <c r="V302" s="606"/>
      <c r="W302" s="265"/>
      <c r="X302" s="27"/>
      <c r="Y302" s="400"/>
      <c r="Z302" s="409"/>
      <c r="AA302" s="27"/>
      <c r="AB302" s="27"/>
      <c r="AC302" s="27"/>
      <c r="AD302" s="366"/>
      <c r="AO302" s="27"/>
      <c r="AP302" s="369"/>
      <c r="AQ302" s="667"/>
      <c r="AR302" s="365"/>
      <c r="AS302" s="401"/>
      <c r="AT302" s="372"/>
      <c r="AU302" s="365"/>
      <c r="AV302" s="365"/>
      <c r="AW302" s="27"/>
      <c r="BF302" s="1135">
        <v>294</v>
      </c>
      <c r="BG302" s="1102">
        <v>62566.150911398028</v>
      </c>
      <c r="BH302" s="1102">
        <v>65112.063885212672</v>
      </c>
      <c r="BI302" s="1102">
        <v>57673.930282262409</v>
      </c>
      <c r="BJ302" s="1102">
        <v>58029.18973750493</v>
      </c>
      <c r="BK302" s="1102">
        <v>75124.850881296021</v>
      </c>
      <c r="BL302" s="1102">
        <v>97981.669645888454</v>
      </c>
      <c r="BM302" s="1102">
        <v>84847.675949458207</v>
      </c>
      <c r="BN302" s="1102">
        <v>82923.285907236947</v>
      </c>
      <c r="BO302" s="1102">
        <v>128722.68159061379</v>
      </c>
      <c r="BP302" s="1102">
        <v>128807.32043425684</v>
      </c>
      <c r="BQ302" s="1102">
        <v>107399.81100926334</v>
      </c>
      <c r="BR302" s="1102">
        <v>84208.047449798323</v>
      </c>
      <c r="BS302" s="1102">
        <v>101406.42255928012</v>
      </c>
      <c r="BT302" s="1102">
        <v>37315.754642356689</v>
      </c>
      <c r="BU302" s="1102">
        <v>13736.209093371233</v>
      </c>
      <c r="BV302" s="1102">
        <v>11107.448472878195</v>
      </c>
      <c r="BW302" s="1102">
        <v>22772.526596458534</v>
      </c>
      <c r="BX302" s="1102">
        <v>29720.529734919357</v>
      </c>
      <c r="BY302" s="1102">
        <v>29312.131937774055</v>
      </c>
      <c r="BZ302" s="1102">
        <v>21626.777620356621</v>
      </c>
      <c r="CA302" s="1102">
        <v>15661.452227159702</v>
      </c>
      <c r="CB302" s="1102">
        <v>9020.70884787049</v>
      </c>
      <c r="CC302" s="1102">
        <v>8522.6954828339731</v>
      </c>
      <c r="CD302" s="1102">
        <v>12471.528462995051</v>
      </c>
      <c r="CE302" s="1102">
        <v>21445.203677376368</v>
      </c>
      <c r="CF302" s="1102">
        <v>15837.841861389235</v>
      </c>
      <c r="CG302" s="1102">
        <v>11952.911556565801</v>
      </c>
      <c r="CH302" s="1102">
        <v>15471.110693691575</v>
      </c>
      <c r="CI302" s="1102">
        <v>23965.852345527805</v>
      </c>
      <c r="CJ302" s="1102">
        <v>26291.571900058072</v>
      </c>
      <c r="CK302" s="1102">
        <v>23406.377992710237</v>
      </c>
      <c r="CL302" s="1102">
        <v>18715.814156340602</v>
      </c>
      <c r="CM302" s="1102">
        <v>22297.856226726213</v>
      </c>
      <c r="CN302" s="1102">
        <v>16486.899660132432</v>
      </c>
      <c r="CO302" s="1102">
        <v>20960.543088386159</v>
      </c>
      <c r="CP302" s="1102">
        <v>17782.060252220577</v>
      </c>
      <c r="CQ302" s="1106">
        <f t="shared" si="165"/>
        <v>19601.366131124192</v>
      </c>
      <c r="CR302" s="23" t="s">
        <v>541</v>
      </c>
      <c r="CS302"/>
      <c r="DQ302"/>
      <c r="DR302"/>
    </row>
    <row r="303" spans="1:122" s="23" customFormat="1" ht="13">
      <c r="A303" s="414"/>
      <c r="B303" s="415"/>
      <c r="C303" s="27"/>
      <c r="D303" s="400"/>
      <c r="E303" s="162"/>
      <c r="F303" s="27"/>
      <c r="G303" s="27"/>
      <c r="H303" s="27"/>
      <c r="I303" s="360"/>
      <c r="J303" s="139"/>
      <c r="K303" s="369"/>
      <c r="L303" s="416"/>
      <c r="M303" s="365"/>
      <c r="N303" s="401"/>
      <c r="O303" s="372"/>
      <c r="P303" s="365"/>
      <c r="Q303" s="365"/>
      <c r="R303" s="365"/>
      <c r="S303" s="27"/>
      <c r="T303" s="27"/>
      <c r="U303" s="139"/>
      <c r="V303" s="308"/>
      <c r="W303" s="265"/>
      <c r="X303" s="27"/>
      <c r="Y303" s="400"/>
      <c r="Z303" s="409"/>
      <c r="AA303" s="27"/>
      <c r="AB303" s="27"/>
      <c r="AC303" s="27"/>
      <c r="AD303" s="366"/>
      <c r="AO303" s="27"/>
      <c r="AP303" s="369"/>
      <c r="AQ303" s="667"/>
      <c r="AR303" s="365"/>
      <c r="AS303" s="401"/>
      <c r="AT303" s="372"/>
      <c r="AU303" s="365"/>
      <c r="AV303" s="365"/>
      <c r="AW303" s="27"/>
      <c r="BF303" s="1135">
        <v>295</v>
      </c>
      <c r="BG303" s="1102">
        <v>74882.745425271351</v>
      </c>
      <c r="BH303" s="1102">
        <v>74831.528004320076</v>
      </c>
      <c r="BI303" s="1102">
        <v>61220.679055747329</v>
      </c>
      <c r="BJ303" s="1102">
        <v>68099.102554692799</v>
      </c>
      <c r="BK303" s="1102">
        <v>89673.134559692422</v>
      </c>
      <c r="BL303" s="1102">
        <v>117106.33778482171</v>
      </c>
      <c r="BM303" s="1102">
        <v>103633.99807031098</v>
      </c>
      <c r="BN303" s="1102">
        <v>117709.08395910767</v>
      </c>
      <c r="BO303" s="1102">
        <v>145495.15246285649</v>
      </c>
      <c r="BP303" s="1102">
        <v>139023.93985404808</v>
      </c>
      <c r="BQ303" s="1102">
        <v>108858.22063419696</v>
      </c>
      <c r="BR303" s="1102">
        <v>86965.157778399836</v>
      </c>
      <c r="BS303" s="1102">
        <v>77546.744550311196</v>
      </c>
      <c r="BT303" s="1102">
        <v>36558.976581155941</v>
      </c>
      <c r="BU303" s="1102">
        <v>16605.78995657339</v>
      </c>
      <c r="BV303" s="1102">
        <v>16499.52785273673</v>
      </c>
      <c r="BW303" s="1102">
        <v>20388.451939995277</v>
      </c>
      <c r="BX303" s="1102">
        <v>26648.491478626929</v>
      </c>
      <c r="BY303" s="1102">
        <v>31861.070605511013</v>
      </c>
      <c r="BZ303" s="1102">
        <v>28469.522226753052</v>
      </c>
      <c r="CA303" s="1102">
        <v>17830.777387168699</v>
      </c>
      <c r="CB303" s="1102">
        <v>9864.0470870089594</v>
      </c>
      <c r="CC303" s="1102">
        <v>12585.349496345216</v>
      </c>
      <c r="CD303" s="1102">
        <v>17031.239773439396</v>
      </c>
      <c r="CE303" s="1102">
        <v>27697.96504143146</v>
      </c>
      <c r="CF303" s="1102">
        <v>20325.473406857251</v>
      </c>
      <c r="CG303" s="1102">
        <v>16352.508085718144</v>
      </c>
      <c r="CH303" s="1102">
        <v>17985.685306874257</v>
      </c>
      <c r="CI303" s="1102">
        <v>23484.644091536506</v>
      </c>
      <c r="CJ303" s="1102">
        <v>27076.152405543147</v>
      </c>
      <c r="CK303" s="1102">
        <v>27893.316631641635</v>
      </c>
      <c r="CL303" s="1102">
        <v>23030.483218231489</v>
      </c>
      <c r="CM303" s="1102">
        <v>24229.18978942214</v>
      </c>
      <c r="CN303" s="1102">
        <v>24376.481393082777</v>
      </c>
      <c r="CO303" s="1102">
        <v>24425.321968321994</v>
      </c>
      <c r="CP303" s="1102">
        <v>25242.816792742637</v>
      </c>
      <c r="CQ303" s="1106">
        <f t="shared" si="165"/>
        <v>27825.442446898134</v>
      </c>
      <c r="CR303" s="23" t="s">
        <v>541</v>
      </c>
      <c r="CS303"/>
      <c r="DQ303"/>
      <c r="DR303"/>
    </row>
    <row r="304" spans="1:122" s="23" customFormat="1" ht="13">
      <c r="A304" s="417"/>
      <c r="B304" s="27"/>
      <c r="C304" s="27"/>
      <c r="D304" s="27"/>
      <c r="E304" s="27"/>
      <c r="F304" s="27"/>
      <c r="G304" s="27"/>
      <c r="H304" s="27"/>
      <c r="I304" s="360"/>
      <c r="J304" s="139"/>
      <c r="K304" s="418"/>
      <c r="L304" s="365"/>
      <c r="M304" s="365"/>
      <c r="N304" s="365"/>
      <c r="O304" s="365"/>
      <c r="P304" s="365"/>
      <c r="Q304" s="365"/>
      <c r="R304" s="365"/>
      <c r="S304" s="27"/>
      <c r="T304" s="27"/>
      <c r="U304" s="139"/>
      <c r="V304" s="103"/>
      <c r="W304" s="27"/>
      <c r="X304" s="27"/>
      <c r="Y304" s="27"/>
      <c r="Z304" s="27"/>
      <c r="AA304" s="27"/>
      <c r="AB304" s="27"/>
      <c r="AC304" s="27"/>
      <c r="AD304" s="366"/>
      <c r="AO304" s="27"/>
      <c r="AP304" s="369"/>
      <c r="AQ304" s="667"/>
      <c r="AR304" s="365"/>
      <c r="AS304" s="401"/>
      <c r="AT304" s="372"/>
      <c r="AU304" s="365"/>
      <c r="AV304" s="365"/>
      <c r="AW304" s="27"/>
      <c r="BF304" s="1135">
        <v>296</v>
      </c>
      <c r="BG304" s="1102">
        <v>37897.277519868781</v>
      </c>
      <c r="BH304" s="1102">
        <v>38982.060742788977</v>
      </c>
      <c r="BI304" s="1102">
        <v>32445.821178638267</v>
      </c>
      <c r="BJ304" s="1102">
        <v>32179.204252711585</v>
      </c>
      <c r="BK304" s="1102">
        <v>44336.271490132211</v>
      </c>
      <c r="BL304" s="1102">
        <v>64400.216888283001</v>
      </c>
      <c r="BM304" s="1102">
        <v>58380.720588570766</v>
      </c>
      <c r="BN304" s="1102">
        <v>59757.723899159879</v>
      </c>
      <c r="BO304" s="1102">
        <v>81754.657772833743</v>
      </c>
      <c r="BP304" s="1102">
        <v>82200.35891476438</v>
      </c>
      <c r="BQ304" s="1102">
        <v>62873.96308478406</v>
      </c>
      <c r="BR304" s="1102">
        <v>45380.386382511817</v>
      </c>
      <c r="BS304" s="1102">
        <v>52960.994138949107</v>
      </c>
      <c r="BT304" s="1102">
        <v>28151.570431356493</v>
      </c>
      <c r="BU304" s="1102">
        <v>14277.547531540047</v>
      </c>
      <c r="BV304" s="1102">
        <v>12943.969546266446</v>
      </c>
      <c r="BW304" s="1102">
        <v>17134.020343119952</v>
      </c>
      <c r="BX304" s="1102">
        <v>19891.614092739663</v>
      </c>
      <c r="BY304" s="1102">
        <v>14992.524643907453</v>
      </c>
      <c r="BZ304" s="1102">
        <v>14418.181881845481</v>
      </c>
      <c r="CA304" s="1102">
        <v>8964.651648655019</v>
      </c>
      <c r="CB304" s="1102">
        <v>6621.9894424707363</v>
      </c>
      <c r="CC304" s="1102">
        <v>6972.5762108333493</v>
      </c>
      <c r="CD304" s="1102">
        <v>8502.3924208402659</v>
      </c>
      <c r="CE304" s="1102">
        <v>17028.344047284489</v>
      </c>
      <c r="CF304" s="1102">
        <v>12653.179028889823</v>
      </c>
      <c r="CG304" s="1102">
        <v>8418.8302224339423</v>
      </c>
      <c r="CH304" s="1102">
        <v>9838.68834848191</v>
      </c>
      <c r="CI304" s="1102">
        <v>14287.408518835047</v>
      </c>
      <c r="CJ304" s="1102">
        <v>18529.412858302283</v>
      </c>
      <c r="CK304" s="1102">
        <v>18909.802447063885</v>
      </c>
      <c r="CL304" s="1102">
        <v>14789.20985344027</v>
      </c>
      <c r="CM304" s="1102">
        <v>18070.439118256636</v>
      </c>
      <c r="CN304" s="1102">
        <v>15483.296668546009</v>
      </c>
      <c r="CO304" s="1102">
        <v>22901.916509432252</v>
      </c>
      <c r="CP304" s="1102">
        <v>16882.932777955801</v>
      </c>
      <c r="CQ304" s="1106">
        <f t="shared" si="165"/>
        <v>18610.247747110396</v>
      </c>
      <c r="CR304" s="23" t="s">
        <v>541</v>
      </c>
      <c r="CS304"/>
      <c r="DQ304"/>
      <c r="DR304"/>
    </row>
    <row r="305" spans="1:122" s="23" customFormat="1" ht="13">
      <c r="A305" s="355" t="s">
        <v>115</v>
      </c>
      <c r="B305" s="419"/>
      <c r="C305" s="173"/>
      <c r="D305" s="39"/>
      <c r="E305" s="173"/>
      <c r="F305" s="39"/>
      <c r="G305" s="39"/>
      <c r="H305" s="277"/>
      <c r="I305" s="360"/>
      <c r="J305" s="139"/>
      <c r="K305" s="420" t="s">
        <v>116</v>
      </c>
      <c r="L305" s="419"/>
      <c r="M305" s="173"/>
      <c r="N305" s="39"/>
      <c r="O305" s="173"/>
      <c r="P305" s="39"/>
      <c r="Q305" s="39"/>
      <c r="R305" s="277"/>
      <c r="S305" s="30"/>
      <c r="T305" s="30"/>
      <c r="U305" s="139"/>
      <c r="V305" s="420" t="s">
        <v>115</v>
      </c>
      <c r="W305" s="419"/>
      <c r="X305" s="173"/>
      <c r="Y305" s="39"/>
      <c r="Z305" s="173"/>
      <c r="AA305" s="39"/>
      <c r="AB305" s="39"/>
      <c r="AC305" s="277"/>
      <c r="AD305" s="366"/>
      <c r="AO305" s="27"/>
      <c r="AP305" s="369"/>
      <c r="AQ305" s="27"/>
      <c r="AR305" s="27"/>
      <c r="AS305" s="27"/>
      <c r="AT305" s="27"/>
      <c r="AU305" s="27"/>
      <c r="AV305" s="27"/>
      <c r="AW305" s="27"/>
      <c r="BF305" s="1135">
        <v>297</v>
      </c>
      <c r="BG305" s="1102">
        <v>64202.195335428609</v>
      </c>
      <c r="BH305" s="1102">
        <v>74774.624827669875</v>
      </c>
      <c r="BI305" s="1102">
        <v>70305.499780971993</v>
      </c>
      <c r="BJ305" s="1102">
        <v>76937.941882350351</v>
      </c>
      <c r="BK305" s="1102">
        <v>89657.133785040263</v>
      </c>
      <c r="BL305" s="1102">
        <v>114295.93460222549</v>
      </c>
      <c r="BM305" s="1102">
        <v>105627.49324516318</v>
      </c>
      <c r="BN305" s="1102">
        <v>116486.83837572063</v>
      </c>
      <c r="BO305" s="1102">
        <v>139905.74353869396</v>
      </c>
      <c r="BP305" s="1102">
        <v>128956.56918687983</v>
      </c>
      <c r="BQ305" s="1102">
        <v>100219.97379486443</v>
      </c>
      <c r="BR305" s="1102">
        <v>91966.30156123433</v>
      </c>
      <c r="BS305" s="1102">
        <v>111356.95583002127</v>
      </c>
      <c r="BT305" s="1102">
        <v>38180.801806444593</v>
      </c>
      <c r="BU305" s="1102">
        <v>16644.255733277081</v>
      </c>
      <c r="BV305" s="1102">
        <v>16637.550612050411</v>
      </c>
      <c r="BW305" s="1102">
        <v>29370.248605118504</v>
      </c>
      <c r="BX305" s="1102">
        <v>35370.948441286979</v>
      </c>
      <c r="BY305" s="1102">
        <v>32727.679294304027</v>
      </c>
      <c r="BZ305" s="1102">
        <v>24861.507149620917</v>
      </c>
      <c r="CA305" s="1102">
        <v>16286.755572538665</v>
      </c>
      <c r="CB305" s="1102">
        <v>10988.090950118331</v>
      </c>
      <c r="CC305" s="1102">
        <v>12230.349199897893</v>
      </c>
      <c r="CD305" s="1102">
        <v>16851.070235616487</v>
      </c>
      <c r="CE305" s="1102">
        <v>22879.502206792738</v>
      </c>
      <c r="CF305" s="1102">
        <v>15821.751665614316</v>
      </c>
      <c r="CG305" s="1102">
        <v>13184.282734985347</v>
      </c>
      <c r="CH305" s="1102">
        <v>15540.155559114635</v>
      </c>
      <c r="CI305" s="1102">
        <v>23656.181349855386</v>
      </c>
      <c r="CJ305" s="1102">
        <v>25949.219452019217</v>
      </c>
      <c r="CK305" s="1102">
        <v>26023.966030286585</v>
      </c>
      <c r="CL305" s="1102">
        <v>18976.913064185333</v>
      </c>
      <c r="CM305" s="1102">
        <v>22901.766232161914</v>
      </c>
      <c r="CN305" s="1102">
        <v>22989.955955244579</v>
      </c>
      <c r="CO305" s="1102">
        <v>27140.878349155802</v>
      </c>
      <c r="CP305" s="1102">
        <v>24375.362224391443</v>
      </c>
      <c r="CQ305" s="1106">
        <f t="shared" si="165"/>
        <v>26869.237465293445</v>
      </c>
      <c r="CR305" s="23" t="s">
        <v>541</v>
      </c>
      <c r="CS305"/>
      <c r="DQ305"/>
      <c r="DR305"/>
    </row>
    <row r="306" spans="1:122" s="23" customFormat="1" ht="13">
      <c r="A306" s="417"/>
      <c r="B306" s="27"/>
      <c r="C306" s="410" t="s">
        <v>117</v>
      </c>
      <c r="D306" s="421"/>
      <c r="E306" s="422"/>
      <c r="F306" s="27"/>
      <c r="G306" s="27"/>
      <c r="H306" s="247"/>
      <c r="I306" s="360"/>
      <c r="J306" s="139"/>
      <c r="K306" s="423"/>
      <c r="L306" s="27"/>
      <c r="M306" s="410" t="s">
        <v>117</v>
      </c>
      <c r="N306" s="421"/>
      <c r="O306" s="422"/>
      <c r="P306" s="27"/>
      <c r="Q306" s="27"/>
      <c r="R306" s="247"/>
      <c r="S306" s="27"/>
      <c r="T306" s="27"/>
      <c r="U306" s="139"/>
      <c r="V306" s="423"/>
      <c r="W306" s="27"/>
      <c r="X306" s="410" t="s">
        <v>117</v>
      </c>
      <c r="Y306" s="421"/>
      <c r="Z306" s="422"/>
      <c r="AA306" s="27"/>
      <c r="AB306" s="27"/>
      <c r="AC306" s="247"/>
      <c r="AD306" s="366"/>
      <c r="AO306" s="27"/>
      <c r="AP306" s="369"/>
      <c r="AQ306" s="27"/>
      <c r="AR306" s="27"/>
      <c r="AS306" s="27"/>
      <c r="AT306" s="27"/>
      <c r="AU306" s="27"/>
      <c r="AV306" s="27"/>
      <c r="AW306" s="27"/>
      <c r="BF306" s="1135">
        <v>298</v>
      </c>
      <c r="BG306" s="1102">
        <v>49544.875419925833</v>
      </c>
      <c r="BH306" s="1102">
        <v>50627.181762670305</v>
      </c>
      <c r="BI306" s="1102">
        <v>40640.863631081244</v>
      </c>
      <c r="BJ306" s="1102">
        <v>43110.438637783336</v>
      </c>
      <c r="BK306" s="1102">
        <v>57118.478470282018</v>
      </c>
      <c r="BL306" s="1102">
        <v>82357.562571967355</v>
      </c>
      <c r="BM306" s="1102">
        <v>78769.160723659836</v>
      </c>
      <c r="BN306" s="1102">
        <v>83579.365948830819</v>
      </c>
      <c r="BO306" s="1102">
        <v>97058.921088236151</v>
      </c>
      <c r="BP306" s="1102">
        <v>99942.625077941426</v>
      </c>
      <c r="BQ306" s="1102">
        <v>76453.316966068611</v>
      </c>
      <c r="BR306" s="1102">
        <v>62338.158795231313</v>
      </c>
      <c r="BS306" s="1102">
        <v>58090.790013103397</v>
      </c>
      <c r="BT306" s="1102">
        <v>38662.759467975229</v>
      </c>
      <c r="BU306" s="1102">
        <v>22959.093100268932</v>
      </c>
      <c r="BV306" s="1102">
        <v>17077.00448431788</v>
      </c>
      <c r="BW306" s="1102">
        <v>15943.060141188129</v>
      </c>
      <c r="BX306" s="1102">
        <v>24002.263807180392</v>
      </c>
      <c r="BY306" s="1102">
        <v>23461.044052628531</v>
      </c>
      <c r="BZ306" s="1102">
        <v>17502.310636826187</v>
      </c>
      <c r="CA306" s="1102">
        <v>12324.045824683422</v>
      </c>
      <c r="CB306" s="1102">
        <v>8151.3963832451109</v>
      </c>
      <c r="CC306" s="1102">
        <v>8213.1511906702253</v>
      </c>
      <c r="CD306" s="1102">
        <v>13550.445732523604</v>
      </c>
      <c r="CE306" s="1102">
        <v>15885.718412990489</v>
      </c>
      <c r="CF306" s="1102">
        <v>10891.518751333155</v>
      </c>
      <c r="CG306" s="1102">
        <v>9871.5292295439667</v>
      </c>
      <c r="CH306" s="1102">
        <v>13805.416555326976</v>
      </c>
      <c r="CI306" s="1102">
        <v>21175.749905528177</v>
      </c>
      <c r="CJ306" s="1102">
        <v>21757.602399861116</v>
      </c>
      <c r="CK306" s="1102">
        <v>22094.278622132388</v>
      </c>
      <c r="CL306" s="1102">
        <v>20627.071737936971</v>
      </c>
      <c r="CM306" s="1102">
        <v>21990.754622567129</v>
      </c>
      <c r="CN306" s="1102">
        <v>23248.667651635747</v>
      </c>
      <c r="CO306" s="1102">
        <v>23132.451740318411</v>
      </c>
      <c r="CP306" s="1102">
        <v>24347.26873179846</v>
      </c>
      <c r="CQ306" s="1106">
        <f t="shared" si="165"/>
        <v>26838.269690670797</v>
      </c>
      <c r="CR306" s="23" t="s">
        <v>541</v>
      </c>
      <c r="CS306"/>
      <c r="DQ306"/>
      <c r="DR306"/>
    </row>
    <row r="307" spans="1:122" s="23" customFormat="1" ht="13">
      <c r="A307" s="175"/>
      <c r="B307" s="27"/>
      <c r="C307" s="424" t="s">
        <v>118</v>
      </c>
      <c r="D307" s="422"/>
      <c r="E307" s="425"/>
      <c r="F307" s="30"/>
      <c r="G307" s="400"/>
      <c r="H307" s="426"/>
      <c r="I307" s="360"/>
      <c r="J307" s="139"/>
      <c r="K307" s="250"/>
      <c r="L307" s="27"/>
      <c r="M307" s="424" t="s">
        <v>118</v>
      </c>
      <c r="N307" s="422"/>
      <c r="O307" s="425"/>
      <c r="P307" s="30"/>
      <c r="Q307" s="400"/>
      <c r="R307" s="426"/>
      <c r="S307" s="30"/>
      <c r="T307" s="30"/>
      <c r="U307" s="139"/>
      <c r="V307" s="250"/>
      <c r="W307" s="27"/>
      <c r="X307" s="424" t="s">
        <v>118</v>
      </c>
      <c r="Y307" s="422"/>
      <c r="Z307" s="425"/>
      <c r="AA307" s="30"/>
      <c r="AB307" s="400"/>
      <c r="AC307" s="426"/>
      <c r="AD307" s="366"/>
      <c r="AO307" s="27"/>
      <c r="AP307" s="369"/>
      <c r="AQ307" s="27"/>
      <c r="AR307" s="27"/>
      <c r="AS307" s="27"/>
      <c r="AT307" s="27"/>
      <c r="AU307" s="27"/>
      <c r="AV307" s="27"/>
      <c r="AW307" s="27"/>
      <c r="BF307" s="1135">
        <v>299</v>
      </c>
      <c r="BG307" s="1102">
        <v>70412.469814553202</v>
      </c>
      <c r="BH307" s="1102">
        <v>72206.277947851355</v>
      </c>
      <c r="BI307" s="1102">
        <v>63835.590807401153</v>
      </c>
      <c r="BJ307" s="1102">
        <v>70723.559467663697</v>
      </c>
      <c r="BK307" s="1102">
        <v>83950.053077679506</v>
      </c>
      <c r="BL307" s="1102">
        <v>95389.401096806803</v>
      </c>
      <c r="BM307" s="1102">
        <v>81179.161189257022</v>
      </c>
      <c r="BN307" s="1102">
        <v>104116.24335830042</v>
      </c>
      <c r="BO307" s="1102">
        <v>124831.35195782944</v>
      </c>
      <c r="BP307" s="1102">
        <v>122579.62497387439</v>
      </c>
      <c r="BQ307" s="1102">
        <v>99252.969199864267</v>
      </c>
      <c r="BR307" s="1102">
        <v>84590.555918693746</v>
      </c>
      <c r="BS307" s="1102">
        <v>85277.982985107345</v>
      </c>
      <c r="BT307" s="1102">
        <v>34559.759340398232</v>
      </c>
      <c r="BU307" s="1102">
        <v>16025.389355223429</v>
      </c>
      <c r="BV307" s="1102">
        <v>14279.776652359393</v>
      </c>
      <c r="BW307" s="1102">
        <v>22867.062557190944</v>
      </c>
      <c r="BX307" s="1102">
        <v>30192.806684166047</v>
      </c>
      <c r="BY307" s="1102">
        <v>26947.860402608079</v>
      </c>
      <c r="BZ307" s="1102">
        <v>22382.171565799537</v>
      </c>
      <c r="CA307" s="1102">
        <v>14870.373254628243</v>
      </c>
      <c r="CB307" s="1102">
        <v>9070.8258439331803</v>
      </c>
      <c r="CC307" s="1102">
        <v>10104.981924873484</v>
      </c>
      <c r="CD307" s="1102">
        <v>13342.095197321791</v>
      </c>
      <c r="CE307" s="1102">
        <v>22409.207564534951</v>
      </c>
      <c r="CF307" s="1102">
        <v>16754.277320678786</v>
      </c>
      <c r="CG307" s="1102">
        <v>12574.341462827319</v>
      </c>
      <c r="CH307" s="1102">
        <v>15775.0546511313</v>
      </c>
      <c r="CI307" s="1102">
        <v>23555.44361663199</v>
      </c>
      <c r="CJ307" s="1102">
        <v>29586.440989449336</v>
      </c>
      <c r="CK307" s="1102">
        <v>27306.354153715241</v>
      </c>
      <c r="CL307" s="1102">
        <v>20793.647111975184</v>
      </c>
      <c r="CM307" s="1102">
        <v>21397.237018210486</v>
      </c>
      <c r="CN307" s="1102">
        <v>21157.715663059575</v>
      </c>
      <c r="CO307" s="1102">
        <v>26121.375556778454</v>
      </c>
      <c r="CP307" s="1102">
        <v>21629.136355130213</v>
      </c>
      <c r="CQ307" s="1106">
        <f t="shared" si="165"/>
        <v>23842.041629792209</v>
      </c>
      <c r="CR307" s="23" t="s">
        <v>541</v>
      </c>
      <c r="CS307"/>
      <c r="DQ307"/>
      <c r="DR307"/>
    </row>
    <row r="308" spans="1:122" s="23" customFormat="1" ht="13">
      <c r="A308" s="175"/>
      <c r="B308" s="27"/>
      <c r="C308" s="320" t="s">
        <v>119</v>
      </c>
      <c r="D308" s="320" t="s">
        <v>120</v>
      </c>
      <c r="E308" s="427" t="s">
        <v>121</v>
      </c>
      <c r="F308" s="30"/>
      <c r="G308" s="428"/>
      <c r="H308" s="426"/>
      <c r="I308" s="360"/>
      <c r="J308" s="139"/>
      <c r="K308" s="250"/>
      <c r="L308" s="27"/>
      <c r="M308" s="320" t="s">
        <v>119</v>
      </c>
      <c r="N308" s="320" t="s">
        <v>120</v>
      </c>
      <c r="O308" s="427" t="s">
        <v>121</v>
      </c>
      <c r="P308" s="30"/>
      <c r="Q308" s="428"/>
      <c r="R308" s="426"/>
      <c r="S308" s="30"/>
      <c r="T308" s="30"/>
      <c r="U308" s="139"/>
      <c r="V308" s="250"/>
      <c r="W308" s="27"/>
      <c r="X308" s="320" t="s">
        <v>119</v>
      </c>
      <c r="Y308" s="320" t="s">
        <v>120</v>
      </c>
      <c r="Z308" s="427" t="s">
        <v>121</v>
      </c>
      <c r="AA308" s="30"/>
      <c r="AB308" s="428"/>
      <c r="AC308" s="426"/>
      <c r="AD308" s="366"/>
      <c r="AO308" s="27"/>
      <c r="AP308" s="27"/>
      <c r="AQ308" s="27"/>
      <c r="AR308" s="27"/>
      <c r="AS308" s="27"/>
      <c r="AT308" s="27"/>
      <c r="AU308" s="27"/>
      <c r="AV308" s="27"/>
      <c r="AW308" s="27"/>
      <c r="BF308" s="1135">
        <v>300</v>
      </c>
      <c r="BG308" s="1102">
        <v>69663.725997714821</v>
      </c>
      <c r="BH308" s="1102">
        <v>67284.42006591789</v>
      </c>
      <c r="BI308" s="1102">
        <v>63219.051092380309</v>
      </c>
      <c r="BJ308" s="1102">
        <v>67860.444481190338</v>
      </c>
      <c r="BK308" s="1102">
        <v>95603.362768088031</v>
      </c>
      <c r="BL308" s="1102">
        <v>123237.92250274996</v>
      </c>
      <c r="BM308" s="1102">
        <v>93803.853093969854</v>
      </c>
      <c r="BN308" s="1102">
        <v>104295.68198374001</v>
      </c>
      <c r="BO308" s="1102">
        <v>153183.44833492913</v>
      </c>
      <c r="BP308" s="1102">
        <v>142067.63514263224</v>
      </c>
      <c r="BQ308" s="1102">
        <v>107172.03804251982</v>
      </c>
      <c r="BR308" s="1102">
        <v>79137.867242691078</v>
      </c>
      <c r="BS308" s="1102">
        <v>87806.162410071818</v>
      </c>
      <c r="BT308" s="1102">
        <v>34116.257044043494</v>
      </c>
      <c r="BU308" s="1102">
        <v>12841.801788773082</v>
      </c>
      <c r="BV308" s="1102">
        <v>11819.722853165111</v>
      </c>
      <c r="BW308" s="1102">
        <v>21483.722499588352</v>
      </c>
      <c r="BX308" s="1102">
        <v>24629.774237396585</v>
      </c>
      <c r="BY308" s="1102">
        <v>21827.731769760954</v>
      </c>
      <c r="BZ308" s="1102">
        <v>19994.44097672038</v>
      </c>
      <c r="CA308" s="1102">
        <v>14161.279544899417</v>
      </c>
      <c r="CB308" s="1102">
        <v>11773.832045448084</v>
      </c>
      <c r="CC308" s="1102">
        <v>11305.210399205553</v>
      </c>
      <c r="CD308" s="1102">
        <v>14340.202518949452</v>
      </c>
      <c r="CE308" s="1102">
        <v>25545.691011453044</v>
      </c>
      <c r="CF308" s="1102">
        <v>20692.384064566711</v>
      </c>
      <c r="CG308" s="1102">
        <v>15768.46749855398</v>
      </c>
      <c r="CH308" s="1102">
        <v>14927.579713343082</v>
      </c>
      <c r="CI308" s="1102">
        <v>19746.270069532449</v>
      </c>
      <c r="CJ308" s="1102">
        <v>19715.114428825771</v>
      </c>
      <c r="CK308" s="1102">
        <v>20589.042368795232</v>
      </c>
      <c r="CL308" s="1102">
        <v>17231.962286213678</v>
      </c>
      <c r="CM308" s="1102">
        <v>25840.986212468237</v>
      </c>
      <c r="CN308" s="1102">
        <v>28671.640569259544</v>
      </c>
      <c r="CO308" s="1102">
        <v>33721.886063230202</v>
      </c>
      <c r="CP308" s="1102">
        <v>28448.143658851841</v>
      </c>
      <c r="CQ308" s="1106">
        <f t="shared" si="165"/>
        <v>31358.710503657163</v>
      </c>
      <c r="CR308" s="23" t="s">
        <v>541</v>
      </c>
      <c r="CS308"/>
      <c r="DQ308"/>
      <c r="DR308"/>
    </row>
    <row r="309" spans="1:122" s="23" customFormat="1" ht="13">
      <c r="A309" s="429" t="s">
        <v>175</v>
      </c>
      <c r="B309" s="422"/>
      <c r="C309" s="430">
        <f t="shared" ref="C309:D311" si="168">X309*M309</f>
        <v>0.23792011870282573</v>
      </c>
      <c r="D309" s="430">
        <f t="shared" si="168"/>
        <v>1</v>
      </c>
      <c r="E309" s="425" t="s">
        <v>174</v>
      </c>
      <c r="F309" s="30"/>
      <c r="G309" s="428"/>
      <c r="H309" s="426"/>
      <c r="I309" s="360"/>
      <c r="J309" s="139"/>
      <c r="K309" s="429" t="s">
        <v>175</v>
      </c>
      <c r="L309" s="422"/>
      <c r="M309" s="667">
        <v>0.81501706067083701</v>
      </c>
      <c r="N309" s="667">
        <v>1.3045460873674612</v>
      </c>
      <c r="O309" s="425" t="s">
        <v>174</v>
      </c>
      <c r="P309" s="30"/>
      <c r="Q309" s="428"/>
      <c r="R309" s="247"/>
      <c r="S309" s="27"/>
      <c r="T309" s="27"/>
      <c r="U309" s="139"/>
      <c r="V309" s="429" t="s">
        <v>175</v>
      </c>
      <c r="W309" s="422"/>
      <c r="X309" s="616">
        <v>0.29192041514688627</v>
      </c>
      <c r="Y309" s="619">
        <v>0.76655015080224032</v>
      </c>
      <c r="Z309" s="425" t="s">
        <v>174</v>
      </c>
      <c r="AA309" s="30"/>
      <c r="AB309" s="428"/>
      <c r="AC309" s="426"/>
      <c r="AD309" s="366"/>
      <c r="AO309" s="27"/>
      <c r="AP309" s="27"/>
      <c r="AQ309" s="27"/>
      <c r="AR309" s="27"/>
      <c r="AS309" s="27"/>
      <c r="AT309" s="27"/>
      <c r="AU309" s="27"/>
      <c r="AV309" s="27"/>
      <c r="AW309" s="27"/>
      <c r="BF309" s="1135">
        <v>301</v>
      </c>
      <c r="BG309" s="1102">
        <v>62515.153520149623</v>
      </c>
      <c r="BH309" s="1102">
        <v>70283.021573940699</v>
      </c>
      <c r="BI309" s="1102">
        <v>65172.037724446469</v>
      </c>
      <c r="BJ309" s="1102">
        <v>76199.02452796798</v>
      </c>
      <c r="BK309" s="1102">
        <v>90403.034964419829</v>
      </c>
      <c r="BL309" s="1102">
        <v>112177.68517560838</v>
      </c>
      <c r="BM309" s="1102">
        <v>93546.191947156272</v>
      </c>
      <c r="BN309" s="1102">
        <v>99317.99194527106</v>
      </c>
      <c r="BO309" s="1102">
        <v>152673.93238667524</v>
      </c>
      <c r="BP309" s="1102">
        <v>145808.76948598982</v>
      </c>
      <c r="BQ309" s="1102">
        <v>120527.7821936025</v>
      </c>
      <c r="BR309" s="1102">
        <v>98150.718912091179</v>
      </c>
      <c r="BS309" s="1102">
        <v>98363.109135750055</v>
      </c>
      <c r="BT309" s="1102">
        <v>36633.10280559188</v>
      </c>
      <c r="BU309" s="1102">
        <v>14692.924484709103</v>
      </c>
      <c r="BV309" s="1102">
        <v>13351.59619938644</v>
      </c>
      <c r="BW309" s="1102">
        <v>25316.685689633741</v>
      </c>
      <c r="BX309" s="1102">
        <v>33451.415341890322</v>
      </c>
      <c r="BY309" s="1102">
        <v>29867.417680492817</v>
      </c>
      <c r="BZ309" s="1102">
        <v>26143.389067882661</v>
      </c>
      <c r="CA309" s="1102">
        <v>16267.85966286678</v>
      </c>
      <c r="CB309" s="1102">
        <v>9146.7095812024618</v>
      </c>
      <c r="CC309" s="1102">
        <v>11195.490033576136</v>
      </c>
      <c r="CD309" s="1102">
        <v>14665.317862567183</v>
      </c>
      <c r="CE309" s="1102">
        <v>26720.627932316143</v>
      </c>
      <c r="CF309" s="1102">
        <v>20877.700993572518</v>
      </c>
      <c r="CG309" s="1102">
        <v>15036.759418967144</v>
      </c>
      <c r="CH309" s="1102">
        <v>16942.502038810955</v>
      </c>
      <c r="CI309" s="1102">
        <v>20923.679782767958</v>
      </c>
      <c r="CJ309" s="1102">
        <v>25878.191179714417</v>
      </c>
      <c r="CK309" s="1102">
        <v>27051.400761477998</v>
      </c>
      <c r="CL309" s="1102">
        <v>22056.541317954459</v>
      </c>
      <c r="CM309" s="1102">
        <v>25591.988190182241</v>
      </c>
      <c r="CN309" s="1102">
        <v>24406.197492791849</v>
      </c>
      <c r="CO309" s="1102">
        <v>31336.960226237788</v>
      </c>
      <c r="CP309" s="1102">
        <v>26539.629115544478</v>
      </c>
      <c r="CQ309" s="1106">
        <f t="shared" si="165"/>
        <v>29254.933337269973</v>
      </c>
      <c r="CR309" s="23" t="s">
        <v>541</v>
      </c>
      <c r="CS309"/>
      <c r="DQ309"/>
      <c r="DR309"/>
    </row>
    <row r="310" spans="1:122" s="23" customFormat="1" ht="13">
      <c r="A310" s="431"/>
      <c r="B310" s="432" t="s">
        <v>123</v>
      </c>
      <c r="C310" s="433">
        <f>X310*M310</f>
        <v>3.0405768872785668</v>
      </c>
      <c r="D310" s="433">
        <f t="shared" si="168"/>
        <v>-12.58874116560289</v>
      </c>
      <c r="E310" s="434" t="s">
        <v>122</v>
      </c>
      <c r="F310" s="30"/>
      <c r="G310" s="435"/>
      <c r="H310" s="426"/>
      <c r="I310" s="360"/>
      <c r="J310" s="139"/>
      <c r="K310" s="431"/>
      <c r="L310" s="432" t="s">
        <v>123</v>
      </c>
      <c r="M310" s="667">
        <v>0.79545247820022291</v>
      </c>
      <c r="N310" s="667">
        <v>5.1386244531243923</v>
      </c>
      <c r="O310" s="434" t="s">
        <v>122</v>
      </c>
      <c r="P310" s="30"/>
      <c r="Q310" s="435"/>
      <c r="R310" s="247"/>
      <c r="S310" s="27"/>
      <c r="T310" s="27"/>
      <c r="U310" s="139"/>
      <c r="V310" s="431"/>
      <c r="W310" s="432" t="s">
        <v>123</v>
      </c>
      <c r="X310" s="617">
        <v>3.8224494493475256</v>
      </c>
      <c r="Y310" s="620">
        <v>-2.4498270462144145</v>
      </c>
      <c r="Z310" s="434" t="s">
        <v>122</v>
      </c>
      <c r="AA310" s="30"/>
      <c r="AB310" s="435"/>
      <c r="AC310" s="426"/>
      <c r="AD310" s="366"/>
      <c r="AO310" s="27"/>
      <c r="AP310" s="27"/>
      <c r="AQ310" s="27"/>
      <c r="AR310" s="27"/>
      <c r="AS310" s="27"/>
      <c r="AT310" s="27"/>
      <c r="AU310" s="27"/>
      <c r="AV310" s="27"/>
      <c r="AW310" s="27"/>
      <c r="BF310" s="1135">
        <v>302</v>
      </c>
      <c r="BG310" s="1102">
        <v>49908.390637009703</v>
      </c>
      <c r="BH310" s="1102">
        <v>64862.969056906732</v>
      </c>
      <c r="BI310" s="1102">
        <v>62507.787161654349</v>
      </c>
      <c r="BJ310" s="1102">
        <v>64470.638757607827</v>
      </c>
      <c r="BK310" s="1102">
        <v>71239.356265143302</v>
      </c>
      <c r="BL310" s="1102">
        <v>96903.176198669156</v>
      </c>
      <c r="BM310" s="1102">
        <v>92166.358692706723</v>
      </c>
      <c r="BN310" s="1102">
        <v>90200.993819057068</v>
      </c>
      <c r="BO310" s="1102">
        <v>104033.32335519844</v>
      </c>
      <c r="BP310" s="1102">
        <v>117521.88564863175</v>
      </c>
      <c r="BQ310" s="1102">
        <v>88717.607669689023</v>
      </c>
      <c r="BR310" s="1102">
        <v>67748.249230113855</v>
      </c>
      <c r="BS310" s="1102">
        <v>74685.329221290638</v>
      </c>
      <c r="BT310" s="1102">
        <v>38693.7610294021</v>
      </c>
      <c r="BU310" s="1102">
        <v>19066.269592402386</v>
      </c>
      <c r="BV310" s="1102">
        <v>19781.91252201633</v>
      </c>
      <c r="BW310" s="1102">
        <v>18933.942408067298</v>
      </c>
      <c r="BX310" s="1102">
        <v>24380.477853466971</v>
      </c>
      <c r="BY310" s="1102">
        <v>15055.573137436844</v>
      </c>
      <c r="BZ310" s="1102">
        <v>15212.248486004988</v>
      </c>
      <c r="CA310" s="1102">
        <v>10822.424569243172</v>
      </c>
      <c r="CB310" s="1102">
        <v>7189.3847927717316</v>
      </c>
      <c r="CC310" s="1102">
        <v>8836.8481187120815</v>
      </c>
      <c r="CD310" s="1102">
        <v>10046.639217271282</v>
      </c>
      <c r="CE310" s="1102">
        <v>15735.288475594609</v>
      </c>
      <c r="CF310" s="1102">
        <v>12849.647595542914</v>
      </c>
      <c r="CG310" s="1102">
        <v>11387.452482332828</v>
      </c>
      <c r="CH310" s="1102">
        <v>14219.03778725241</v>
      </c>
      <c r="CI310" s="1102">
        <v>18611.463965654137</v>
      </c>
      <c r="CJ310" s="1102">
        <v>21425.30642572893</v>
      </c>
      <c r="CK310" s="1102">
        <v>23399.935824712949</v>
      </c>
      <c r="CL310" s="1102">
        <v>17569.48219175815</v>
      </c>
      <c r="CM310" s="1102">
        <v>21117.275548261194</v>
      </c>
      <c r="CN310" s="1102">
        <v>17733.093556155709</v>
      </c>
      <c r="CO310" s="1102">
        <v>21755.069419366766</v>
      </c>
      <c r="CP310" s="1102">
        <v>18568.612560504102</v>
      </c>
      <c r="CQ310" s="1106">
        <f t="shared" si="165"/>
        <v>20468.391636451728</v>
      </c>
      <c r="CR310" s="23" t="s">
        <v>541</v>
      </c>
      <c r="CS310"/>
      <c r="DQ310"/>
      <c r="DR310"/>
    </row>
    <row r="311" spans="1:122" s="23" customFormat="1" ht="13">
      <c r="A311" s="429" t="s">
        <v>173</v>
      </c>
      <c r="B311" s="422"/>
      <c r="C311" s="433">
        <f>X311*M311</f>
        <v>0.28311770936953284</v>
      </c>
      <c r="D311" s="433">
        <f t="shared" si="168"/>
        <v>0.24839877799582391</v>
      </c>
      <c r="E311" s="425" t="s">
        <v>174</v>
      </c>
      <c r="F311" s="30"/>
      <c r="G311" s="435"/>
      <c r="H311" s="426"/>
      <c r="I311" s="360"/>
      <c r="J311" s="139"/>
      <c r="K311" s="429" t="s">
        <v>173</v>
      </c>
      <c r="L311" s="436"/>
      <c r="M311" s="667">
        <v>0.31563506835868788</v>
      </c>
      <c r="N311" s="667">
        <v>0.24839877799582391</v>
      </c>
      <c r="O311" s="425" t="s">
        <v>174</v>
      </c>
      <c r="P311" s="30"/>
      <c r="Q311" s="435"/>
      <c r="R311" s="247"/>
      <c r="S311" s="27"/>
      <c r="T311" s="27"/>
      <c r="U311" s="139"/>
      <c r="V311" s="429" t="s">
        <v>173</v>
      </c>
      <c r="W311" s="436"/>
      <c r="X311" s="617">
        <v>0.89697799056915217</v>
      </c>
      <c r="Y311" s="620">
        <v>1</v>
      </c>
      <c r="Z311" s="425" t="s">
        <v>174</v>
      </c>
      <c r="AA311" s="30"/>
      <c r="AB311" s="435"/>
      <c r="AC311" s="426"/>
      <c r="AD311" s="366"/>
      <c r="AO311" s="27"/>
      <c r="AP311" s="27"/>
      <c r="AQ311" s="27"/>
      <c r="AR311" s="27"/>
      <c r="AS311" s="27"/>
      <c r="AT311" s="27"/>
      <c r="AU311" s="27"/>
      <c r="AV311" s="27"/>
      <c r="AW311" s="27"/>
      <c r="BF311" s="1135">
        <v>303</v>
      </c>
      <c r="BG311" s="1102">
        <v>58174.478037120301</v>
      </c>
      <c r="BH311" s="1102">
        <v>56048.904593876505</v>
      </c>
      <c r="BI311" s="1102">
        <v>43019.080846672136</v>
      </c>
      <c r="BJ311" s="1102">
        <v>43694.956962040946</v>
      </c>
      <c r="BK311" s="1102">
        <v>67360.493821785858</v>
      </c>
      <c r="BL311" s="1102">
        <v>96504.989214159825</v>
      </c>
      <c r="BM311" s="1102">
        <v>85321.200442127199</v>
      </c>
      <c r="BN311" s="1102">
        <v>83379.425447000656</v>
      </c>
      <c r="BO311" s="1102">
        <v>109974.64529995983</v>
      </c>
      <c r="BP311" s="1102">
        <v>102366.70865044434</v>
      </c>
      <c r="BQ311" s="1102">
        <v>77623.061885267191</v>
      </c>
      <c r="BR311" s="1102">
        <v>58798.026812807038</v>
      </c>
      <c r="BS311" s="1102">
        <v>71279.894064841239</v>
      </c>
      <c r="BT311" s="1102">
        <v>31688.544599849462</v>
      </c>
      <c r="BU311" s="1102">
        <v>14042.028597605191</v>
      </c>
      <c r="BV311" s="1102">
        <v>15156.031167447862</v>
      </c>
      <c r="BW311" s="1102">
        <v>22593.522023251371</v>
      </c>
      <c r="BX311" s="1102">
        <v>20150.532664705963</v>
      </c>
      <c r="BY311" s="1102">
        <v>22896.385648897005</v>
      </c>
      <c r="BZ311" s="1102">
        <v>13919.767887322601</v>
      </c>
      <c r="CA311" s="1102">
        <v>13228.153612537741</v>
      </c>
      <c r="CB311" s="1102">
        <v>7626.0732743558519</v>
      </c>
      <c r="CC311" s="1102">
        <v>8987.2645202689237</v>
      </c>
      <c r="CD311" s="1102">
        <v>10792.137180437954</v>
      </c>
      <c r="CE311" s="1102">
        <v>23390.015881105173</v>
      </c>
      <c r="CF311" s="1102">
        <v>15692.008524203316</v>
      </c>
      <c r="CG311" s="1102">
        <v>10762.441275273124</v>
      </c>
      <c r="CH311" s="1102">
        <v>11257.929796693859</v>
      </c>
      <c r="CI311" s="1102">
        <v>17140.256050417895</v>
      </c>
      <c r="CJ311" s="1102">
        <v>22167.35832616661</v>
      </c>
      <c r="CK311" s="1102">
        <v>22287.654229163993</v>
      </c>
      <c r="CL311" s="1102">
        <v>17517.300162192627</v>
      </c>
      <c r="CM311" s="1102">
        <v>22784.113115176246</v>
      </c>
      <c r="CN311" s="1102">
        <v>18924.252774528628</v>
      </c>
      <c r="CO311" s="1102">
        <v>24015.294498573741</v>
      </c>
      <c r="CP311" s="1102">
        <v>19325.541333335252</v>
      </c>
      <c r="CQ311" s="1106">
        <f t="shared" si="165"/>
        <v>21302.762783607926</v>
      </c>
      <c r="CR311" s="23" t="s">
        <v>541</v>
      </c>
      <c r="CS311"/>
      <c r="DQ311"/>
      <c r="DR311"/>
    </row>
    <row r="312" spans="1:122" s="23" customFormat="1" ht="14" thickBot="1">
      <c r="A312" s="437"/>
      <c r="B312" s="438" t="s">
        <v>124</v>
      </c>
      <c r="C312" s="439"/>
      <c r="D312" s="440"/>
      <c r="E312" s="441"/>
      <c r="F312" s="442"/>
      <c r="G312" s="443"/>
      <c r="H312" s="444"/>
      <c r="I312" s="445"/>
      <c r="J312" s="446"/>
      <c r="K312" s="447"/>
      <c r="L312" s="438" t="s">
        <v>125</v>
      </c>
      <c r="M312" s="439"/>
      <c r="N312" s="440"/>
      <c r="O312" s="441"/>
      <c r="P312" s="442"/>
      <c r="Q312" s="443"/>
      <c r="R312" s="448"/>
      <c r="S312" s="449"/>
      <c r="T312" s="449"/>
      <c r="U312" s="446"/>
      <c r="V312" s="447"/>
      <c r="W312" s="438" t="s">
        <v>124</v>
      </c>
      <c r="X312" s="439"/>
      <c r="Y312" s="440"/>
      <c r="Z312" s="441"/>
      <c r="AA312" s="442"/>
      <c r="AB312" s="443"/>
      <c r="AC312" s="444"/>
      <c r="AD312" s="450"/>
      <c r="AO312" s="27"/>
      <c r="AP312" s="27"/>
      <c r="AQ312" s="27"/>
      <c r="AR312" s="27"/>
      <c r="AS312" s="27"/>
      <c r="AT312" s="27"/>
      <c r="AU312" s="27"/>
      <c r="AV312" s="27"/>
      <c r="AW312" s="27"/>
      <c r="BF312" s="1135">
        <v>304</v>
      </c>
      <c r="BG312" s="1102">
        <v>64753.076062540873</v>
      </c>
      <c r="BH312" s="1102">
        <v>68195.073548635381</v>
      </c>
      <c r="BI312" s="1102">
        <v>62363.551955398798</v>
      </c>
      <c r="BJ312" s="1102">
        <v>74397.599412386291</v>
      </c>
      <c r="BK312" s="1102">
        <v>81292.074681286729</v>
      </c>
      <c r="BL312" s="1102">
        <v>100775.28174797336</v>
      </c>
      <c r="BM312" s="1102">
        <v>90820.086996211117</v>
      </c>
      <c r="BN312" s="1102">
        <v>98551.892131340341</v>
      </c>
      <c r="BO312" s="1102">
        <v>121975.57958406903</v>
      </c>
      <c r="BP312" s="1102">
        <v>112858.78391375642</v>
      </c>
      <c r="BQ312" s="1102">
        <v>86314.800597967274</v>
      </c>
      <c r="BR312" s="1102">
        <v>78065.821307877559</v>
      </c>
      <c r="BS312" s="1102">
        <v>95202.246077210017</v>
      </c>
      <c r="BT312" s="1102">
        <v>33245.715031825828</v>
      </c>
      <c r="BU312" s="1102">
        <v>14584.670317209591</v>
      </c>
      <c r="BV312" s="1102">
        <v>13823.273470182023</v>
      </c>
      <c r="BW312" s="1102">
        <v>19409.19253651474</v>
      </c>
      <c r="BX312" s="1102">
        <v>22867.335929815072</v>
      </c>
      <c r="BY312" s="1102">
        <v>19144.098419398055</v>
      </c>
      <c r="BZ312" s="1102">
        <v>18118.316899993097</v>
      </c>
      <c r="CA312" s="1102">
        <v>13914.984999053824</v>
      </c>
      <c r="CB312" s="1102">
        <v>9526.9052671019763</v>
      </c>
      <c r="CC312" s="1102">
        <v>12290.707824826748</v>
      </c>
      <c r="CD312" s="1102">
        <v>13558.280240901993</v>
      </c>
      <c r="CE312" s="1102">
        <v>20152.533673100152</v>
      </c>
      <c r="CF312" s="1102">
        <v>16239.531423561621</v>
      </c>
      <c r="CG312" s="1102">
        <v>12593.327700072521</v>
      </c>
      <c r="CH312" s="1102">
        <v>15015.610166322185</v>
      </c>
      <c r="CI312" s="1102">
        <v>18673.406743854044</v>
      </c>
      <c r="CJ312" s="1102">
        <v>21856.672050517907</v>
      </c>
      <c r="CK312" s="1102">
        <v>25237.784877342059</v>
      </c>
      <c r="CL312" s="1102">
        <v>21345.158892424293</v>
      </c>
      <c r="CM312" s="1102">
        <v>22668.232098773224</v>
      </c>
      <c r="CN312" s="1102">
        <v>17875.219572824219</v>
      </c>
      <c r="CO312" s="1102">
        <v>17296.41598211374</v>
      </c>
      <c r="CP312" s="1102">
        <v>19493.21099170364</v>
      </c>
      <c r="CQ312" s="1106">
        <f t="shared" si="165"/>
        <v>21487.586944371236</v>
      </c>
      <c r="CR312" s="23" t="s">
        <v>541</v>
      </c>
      <c r="CS312"/>
      <c r="DQ312"/>
      <c r="DR312"/>
    </row>
    <row r="313" spans="1:122" s="23" customFormat="1" ht="15" thickTop="1" thickBot="1">
      <c r="A313" s="27"/>
      <c r="B313" s="435"/>
      <c r="C313" s="400"/>
      <c r="D313" s="451"/>
      <c r="E313" s="451"/>
      <c r="F313" s="30"/>
      <c r="G313" s="435"/>
      <c r="H313" s="25"/>
      <c r="J313" s="207"/>
      <c r="U313" s="207"/>
      <c r="AO313" s="27"/>
      <c r="AP313" s="27"/>
      <c r="AQ313" s="27"/>
      <c r="AR313" s="27"/>
      <c r="AS313" s="27"/>
      <c r="AT313" s="27"/>
      <c r="AU313" s="27"/>
      <c r="AV313" s="27"/>
      <c r="AW313" s="27"/>
      <c r="BF313" s="1135">
        <v>305</v>
      </c>
      <c r="BG313" s="1102">
        <v>64317.095376091289</v>
      </c>
      <c r="BH313" s="1102">
        <v>65642.903066514657</v>
      </c>
      <c r="BI313" s="1102">
        <v>63172.211432862277</v>
      </c>
      <c r="BJ313" s="1102">
        <v>79176.129338145765</v>
      </c>
      <c r="BK313" s="1102">
        <v>100367.75386285657</v>
      </c>
      <c r="BL313" s="1102">
        <v>136751.85230740567</v>
      </c>
      <c r="BM313" s="1102">
        <v>121120.99588679946</v>
      </c>
      <c r="BN313" s="1102">
        <v>118480.61760779774</v>
      </c>
      <c r="BO313" s="1102">
        <v>152803.8030837453</v>
      </c>
      <c r="BP313" s="1102">
        <v>144952.46970845957</v>
      </c>
      <c r="BQ313" s="1102">
        <v>110124.36115362724</v>
      </c>
      <c r="BR313" s="1102">
        <v>79302.621935448318</v>
      </c>
      <c r="BS313" s="1102">
        <v>69437.224510566477</v>
      </c>
      <c r="BT313" s="1102">
        <v>34420.600868909409</v>
      </c>
      <c r="BU313" s="1102">
        <v>16094.383859499854</v>
      </c>
      <c r="BV313" s="1102">
        <v>12866.090413574007</v>
      </c>
      <c r="BW313" s="1102">
        <v>20465.999534240771</v>
      </c>
      <c r="BX313" s="1102">
        <v>22503.067291312007</v>
      </c>
      <c r="BY313" s="1102">
        <v>23238.93070189732</v>
      </c>
      <c r="BZ313" s="1102">
        <v>21542.670779256692</v>
      </c>
      <c r="CA313" s="1102">
        <v>15289.127839360437</v>
      </c>
      <c r="CB313" s="1102">
        <v>8281.6433400080205</v>
      </c>
      <c r="CC313" s="1102">
        <v>9916.9373300822554</v>
      </c>
      <c r="CD313" s="1102">
        <v>11766.82521327002</v>
      </c>
      <c r="CE313" s="1102">
        <v>24558.827321094806</v>
      </c>
      <c r="CF313" s="1102">
        <v>16609.876674898198</v>
      </c>
      <c r="CG313" s="1102">
        <v>12679.650713679188</v>
      </c>
      <c r="CH313" s="1102">
        <v>14907.879495391187</v>
      </c>
      <c r="CI313" s="1102">
        <v>22148.832744784744</v>
      </c>
      <c r="CJ313" s="1102">
        <v>27392.515450786235</v>
      </c>
      <c r="CK313" s="1102">
        <v>25192.66560599683</v>
      </c>
      <c r="CL313" s="1102">
        <v>17974.704513680092</v>
      </c>
      <c r="CM313" s="1102">
        <v>24564.741476573403</v>
      </c>
      <c r="CN313" s="1102">
        <v>21365.782456034303</v>
      </c>
      <c r="CO313" s="1102">
        <v>31284.602262029537</v>
      </c>
      <c r="CP313" s="1102">
        <v>21714.693343374107</v>
      </c>
      <c r="CQ313" s="1106">
        <f t="shared" si="165"/>
        <v>23936.352065582989</v>
      </c>
      <c r="CR313" s="23" t="s">
        <v>541</v>
      </c>
      <c r="CS313"/>
      <c r="DQ313"/>
      <c r="DR313"/>
    </row>
    <row r="314" spans="1:122" s="23" customFormat="1" ht="15" thickTop="1" thickBot="1">
      <c r="A314" s="452" t="s">
        <v>126</v>
      </c>
      <c r="B314" s="453"/>
      <c r="C314" s="347"/>
      <c r="D314" s="347"/>
      <c r="E314" s="347"/>
      <c r="F314" s="347"/>
      <c r="G314" s="347"/>
      <c r="H314" s="347"/>
      <c r="I314" s="347"/>
      <c r="J314" s="454"/>
      <c r="K314" s="131"/>
      <c r="L314" s="131"/>
      <c r="M314" s="131"/>
      <c r="N314" s="131"/>
      <c r="O314" s="131"/>
      <c r="P314" s="131"/>
      <c r="Q314" s="131"/>
      <c r="R314" s="131"/>
      <c r="S314" s="131"/>
      <c r="T314" s="131"/>
      <c r="U314" s="349"/>
      <c r="V314" s="131"/>
      <c r="W314" s="131"/>
      <c r="X314" s="131"/>
      <c r="Y314" s="455"/>
      <c r="Z314" s="131"/>
      <c r="AA314" s="131"/>
      <c r="AB314" s="131"/>
      <c r="AC314" s="131"/>
      <c r="AD314" s="134"/>
      <c r="BF314" s="1135">
        <v>306</v>
      </c>
      <c r="BG314" s="1102">
        <v>55185.282095530449</v>
      </c>
      <c r="BH314" s="1102">
        <v>59205.65597574618</v>
      </c>
      <c r="BI314" s="1102">
        <v>54251.597402588486</v>
      </c>
      <c r="BJ314" s="1102">
        <v>55751.892445186379</v>
      </c>
      <c r="BK314" s="1102">
        <v>63226.92767555028</v>
      </c>
      <c r="BL314" s="1102">
        <v>82013.407734630426</v>
      </c>
      <c r="BM314" s="1102">
        <v>68955.502258015229</v>
      </c>
      <c r="BN314" s="1102">
        <v>86786.310619773139</v>
      </c>
      <c r="BO314" s="1102">
        <v>129927.2059142254</v>
      </c>
      <c r="BP314" s="1102">
        <v>129027.39871994164</v>
      </c>
      <c r="BQ314" s="1102">
        <v>100454.54018333313</v>
      </c>
      <c r="BR314" s="1102">
        <v>78349.598355621798</v>
      </c>
      <c r="BS314" s="1102">
        <v>82203.596096785594</v>
      </c>
      <c r="BT314" s="1102">
        <v>33447.09873662184</v>
      </c>
      <c r="BU314" s="1102">
        <v>16582.259450408164</v>
      </c>
      <c r="BV314" s="1102">
        <v>17716.000704422604</v>
      </c>
      <c r="BW314" s="1102">
        <v>17084.94413163339</v>
      </c>
      <c r="BX314" s="1102">
        <v>20677.708916593299</v>
      </c>
      <c r="BY314" s="1102">
        <v>20661.058171272711</v>
      </c>
      <c r="BZ314" s="1102">
        <v>18024.848837393351</v>
      </c>
      <c r="CA314" s="1102">
        <v>11591.767518271867</v>
      </c>
      <c r="CB314" s="1102">
        <v>6564.9519185831859</v>
      </c>
      <c r="CC314" s="1102">
        <v>8577.6839147333212</v>
      </c>
      <c r="CD314" s="1102">
        <v>13242.104628356436</v>
      </c>
      <c r="CE314" s="1102">
        <v>19040.657135003887</v>
      </c>
      <c r="CF314" s="1102">
        <v>13471.461963790191</v>
      </c>
      <c r="CG314" s="1102">
        <v>10680.436953881959</v>
      </c>
      <c r="CH314" s="1102">
        <v>12006.339185149154</v>
      </c>
      <c r="CI314" s="1102">
        <v>19399.642075969125</v>
      </c>
      <c r="CJ314" s="1102">
        <v>21575.315433097709</v>
      </c>
      <c r="CK314" s="1102">
        <v>22519.252701027945</v>
      </c>
      <c r="CL314" s="1102">
        <v>18476.733161670916</v>
      </c>
      <c r="CM314" s="1102">
        <v>20253.981356340708</v>
      </c>
      <c r="CN314" s="1102">
        <v>20416.506990522903</v>
      </c>
      <c r="CO314" s="1102">
        <v>19831.591101832597</v>
      </c>
      <c r="CP314" s="1102">
        <v>21603.515724007571</v>
      </c>
      <c r="CQ314" s="1106">
        <f t="shared" si="165"/>
        <v>23813.799718336384</v>
      </c>
      <c r="CR314" s="23" t="s">
        <v>541</v>
      </c>
      <c r="CS314"/>
      <c r="DQ314"/>
      <c r="DR314"/>
    </row>
    <row r="315" spans="1:122" s="23" customFormat="1" ht="13">
      <c r="A315" s="456" t="s">
        <v>127</v>
      </c>
      <c r="B315" s="457"/>
      <c r="C315" s="457"/>
      <c r="D315" s="457"/>
      <c r="E315" s="457"/>
      <c r="F315" s="457"/>
      <c r="G315" s="457"/>
      <c r="H315" s="458"/>
      <c r="I315" s="27"/>
      <c r="J315" s="459"/>
      <c r="K315" s="456" t="s">
        <v>128</v>
      </c>
      <c r="L315" s="460"/>
      <c r="M315" s="460"/>
      <c r="N315" s="461"/>
      <c r="O315" s="461"/>
      <c r="P315" s="461"/>
      <c r="Q315" s="461"/>
      <c r="R315" s="462"/>
      <c r="S315" s="463"/>
      <c r="T315" s="463"/>
      <c r="U315" s="139"/>
      <c r="V315" s="464" t="s">
        <v>129</v>
      </c>
      <c r="W315" s="457"/>
      <c r="X315" s="457"/>
      <c r="Y315" s="457"/>
      <c r="Z315" s="457"/>
      <c r="AA315" s="457"/>
      <c r="AB315" s="457"/>
      <c r="AC315" s="458"/>
      <c r="AD315" s="465"/>
      <c r="BF315" s="1135">
        <v>307</v>
      </c>
      <c r="BG315" s="1102">
        <v>60379.171599560927</v>
      </c>
      <c r="BH315" s="1102">
        <v>63976.343518111549</v>
      </c>
      <c r="BI315" s="1102">
        <v>57944.85873931383</v>
      </c>
      <c r="BJ315" s="1102">
        <v>63327.131839108792</v>
      </c>
      <c r="BK315" s="1102">
        <v>69929.711921852257</v>
      </c>
      <c r="BL315" s="1102">
        <v>84628.267761882511</v>
      </c>
      <c r="BM315" s="1102">
        <v>71513.403604879975</v>
      </c>
      <c r="BN315" s="1102">
        <v>74159.226915043677</v>
      </c>
      <c r="BO315" s="1102">
        <v>97800.382968897349</v>
      </c>
      <c r="BP315" s="1102">
        <v>100812.32138409668</v>
      </c>
      <c r="BQ315" s="1102">
        <v>80224.091538963912</v>
      </c>
      <c r="BR315" s="1102">
        <v>62627.016068953591</v>
      </c>
      <c r="BS315" s="1102">
        <v>56049.191989898318</v>
      </c>
      <c r="BT315" s="1102">
        <v>24198.012204892828</v>
      </c>
      <c r="BU315" s="1102">
        <v>12781.019730710554</v>
      </c>
      <c r="BV315" s="1102">
        <v>13387.450122958422</v>
      </c>
      <c r="BW315" s="1102">
        <v>14283.454268819627</v>
      </c>
      <c r="BX315" s="1102">
        <v>19212.045924032151</v>
      </c>
      <c r="BY315" s="1102">
        <v>17334.597663601809</v>
      </c>
      <c r="BZ315" s="1102">
        <v>15590.291420222093</v>
      </c>
      <c r="CA315" s="1102">
        <v>10332.554359894788</v>
      </c>
      <c r="CB315" s="1102">
        <v>6661.7537985925583</v>
      </c>
      <c r="CC315" s="1102">
        <v>8577.717356743271</v>
      </c>
      <c r="CD315" s="1102">
        <v>11532.778749534817</v>
      </c>
      <c r="CE315" s="1102">
        <v>17629.434799480168</v>
      </c>
      <c r="CF315" s="1102">
        <v>14847.575952561876</v>
      </c>
      <c r="CG315" s="1102">
        <v>11545.08571744803</v>
      </c>
      <c r="CH315" s="1102">
        <v>11806.236700265912</v>
      </c>
      <c r="CI315" s="1102">
        <v>14975.678746199128</v>
      </c>
      <c r="CJ315" s="1102">
        <v>17512.298984228932</v>
      </c>
      <c r="CK315" s="1102">
        <v>19962.931149116826</v>
      </c>
      <c r="CL315" s="1102">
        <v>16984.220654892881</v>
      </c>
      <c r="CM315" s="1102">
        <v>19218.94337799542</v>
      </c>
      <c r="CN315" s="1102">
        <v>16877.80544601654</v>
      </c>
      <c r="CO315" s="1102">
        <v>19373.25000046493</v>
      </c>
      <c r="CP315" s="1102">
        <v>17813.729211999853</v>
      </c>
      <c r="CQ315" s="1106">
        <f t="shared" si="165"/>
        <v>19636.275183664824</v>
      </c>
      <c r="CR315" s="23" t="s">
        <v>541</v>
      </c>
      <c r="CS315"/>
      <c r="DQ315"/>
      <c r="DR315"/>
    </row>
    <row r="316" spans="1:122" s="23" customFormat="1" ht="13">
      <c r="A316" s="466"/>
      <c r="B316" s="143"/>
      <c r="C316" s="39"/>
      <c r="D316" s="39"/>
      <c r="E316" s="49" t="s">
        <v>0</v>
      </c>
      <c r="F316" s="39"/>
      <c r="G316" s="39"/>
      <c r="H316" s="50"/>
      <c r="I316" s="27" t="s">
        <v>195</v>
      </c>
      <c r="J316" s="459"/>
      <c r="K316" s="466"/>
      <c r="L316" s="143"/>
      <c r="M316" s="39"/>
      <c r="N316" s="39"/>
      <c r="O316" s="49" t="s">
        <v>0</v>
      </c>
      <c r="P316" s="39"/>
      <c r="Q316" s="39"/>
      <c r="R316" s="50"/>
      <c r="S316" s="27"/>
      <c r="T316" s="27"/>
      <c r="U316" s="139"/>
      <c r="V316" s="316"/>
      <c r="W316" s="143"/>
      <c r="X316" s="39"/>
      <c r="Y316" s="39"/>
      <c r="Z316" s="49" t="s">
        <v>0</v>
      </c>
      <c r="AA316" s="39"/>
      <c r="AB316" s="39"/>
      <c r="AC316" s="50"/>
      <c r="AD316" s="465"/>
      <c r="AE316" s="27"/>
      <c r="AF316" s="27"/>
      <c r="AG316" s="27"/>
      <c r="BF316" s="1135">
        <v>308</v>
      </c>
      <c r="BG316" s="1102">
        <v>65352.488697793975</v>
      </c>
      <c r="BH316" s="1102">
        <v>65917.162915998662</v>
      </c>
      <c r="BI316" s="1102">
        <v>63579.710167895915</v>
      </c>
      <c r="BJ316" s="1102">
        <v>70116.206886980071</v>
      </c>
      <c r="BK316" s="1102">
        <v>76612.204753241458</v>
      </c>
      <c r="BL316" s="1102">
        <v>88842.347429758054</v>
      </c>
      <c r="BM316" s="1102">
        <v>67776.798564443234</v>
      </c>
      <c r="BN316" s="1102">
        <v>80494.417318184715</v>
      </c>
      <c r="BO316" s="1102">
        <v>122939.57846578489</v>
      </c>
      <c r="BP316" s="1102">
        <v>113370.60580013972</v>
      </c>
      <c r="BQ316" s="1102">
        <v>87929.700426468611</v>
      </c>
      <c r="BR316" s="1102">
        <v>69810.214564430556</v>
      </c>
      <c r="BS316" s="1102">
        <v>86855.331343166603</v>
      </c>
      <c r="BT316" s="1102">
        <v>37589.02247010584</v>
      </c>
      <c r="BU316" s="1102">
        <v>17913.819457400881</v>
      </c>
      <c r="BV316" s="1102">
        <v>17953.767930182748</v>
      </c>
      <c r="BW316" s="1102">
        <v>17905.643710796077</v>
      </c>
      <c r="BX316" s="1102">
        <v>26169.888856568108</v>
      </c>
      <c r="BY316" s="1102">
        <v>19873.791955949495</v>
      </c>
      <c r="BZ316" s="1102">
        <v>15946.028824082301</v>
      </c>
      <c r="CA316" s="1102">
        <v>10793.382826276349</v>
      </c>
      <c r="CB316" s="1102">
        <v>7316.8124280829916</v>
      </c>
      <c r="CC316" s="1102">
        <v>11365.697112173075</v>
      </c>
      <c r="CD316" s="1102">
        <v>13714.108562801257</v>
      </c>
      <c r="CE316" s="1102">
        <v>21324.941779519693</v>
      </c>
      <c r="CF316" s="1102">
        <v>17658.394057427347</v>
      </c>
      <c r="CG316" s="1102">
        <v>14026.928724143872</v>
      </c>
      <c r="CH316" s="1102">
        <v>15578.907811126097</v>
      </c>
      <c r="CI316" s="1102">
        <v>19131.047715041033</v>
      </c>
      <c r="CJ316" s="1102">
        <v>20548.841774730194</v>
      </c>
      <c r="CK316" s="1102">
        <v>20306.21969633906</v>
      </c>
      <c r="CL316" s="1102">
        <v>14671.406198710809</v>
      </c>
      <c r="CM316" s="1102">
        <v>17992.204122517451</v>
      </c>
      <c r="CN316" s="1102">
        <v>16907.027304872456</v>
      </c>
      <c r="CO316" s="1102">
        <v>20672.857605945399</v>
      </c>
      <c r="CP316" s="1102">
        <v>17345.773138590172</v>
      </c>
      <c r="CQ316" s="1106">
        <f t="shared" si="165"/>
        <v>19120.441911362141</v>
      </c>
      <c r="CR316" s="23" t="s">
        <v>541</v>
      </c>
      <c r="CS316"/>
      <c r="DQ316"/>
      <c r="DR316"/>
    </row>
    <row r="317" spans="1:122" s="23" customFormat="1" ht="13">
      <c r="A317" s="367" t="s">
        <v>17</v>
      </c>
      <c r="B317" s="784">
        <v>3</v>
      </c>
      <c r="C317" s="784">
        <v>4</v>
      </c>
      <c r="D317" s="784">
        <v>5</v>
      </c>
      <c r="E317" s="784">
        <v>6</v>
      </c>
      <c r="F317" s="784">
        <v>7</v>
      </c>
      <c r="G317" s="784">
        <v>8</v>
      </c>
      <c r="H317" s="784">
        <v>9</v>
      </c>
      <c r="I317" s="785"/>
      <c r="J317" s="786"/>
      <c r="K317" s="367" t="s">
        <v>17</v>
      </c>
      <c r="L317" s="784">
        <v>3</v>
      </c>
      <c r="M317" s="784">
        <v>4</v>
      </c>
      <c r="N317" s="784">
        <v>5</v>
      </c>
      <c r="O317" s="784">
        <v>6</v>
      </c>
      <c r="P317" s="784">
        <v>7</v>
      </c>
      <c r="Q317" s="784">
        <v>8</v>
      </c>
      <c r="R317" s="784">
        <v>9</v>
      </c>
      <c r="S317" s="103"/>
      <c r="T317" s="103"/>
      <c r="U317" s="139"/>
      <c r="V317" s="367" t="s">
        <v>17</v>
      </c>
      <c r="W317" s="780">
        <v>3</v>
      </c>
      <c r="X317" s="780">
        <v>4</v>
      </c>
      <c r="Y317" s="780">
        <v>5</v>
      </c>
      <c r="Z317" s="780">
        <v>6</v>
      </c>
      <c r="AA317" s="780">
        <v>7</v>
      </c>
      <c r="AB317" s="780">
        <v>8</v>
      </c>
      <c r="AC317" s="780">
        <v>9</v>
      </c>
      <c r="AD317" s="467"/>
      <c r="AE317" s="30"/>
      <c r="AF317" s="30"/>
      <c r="AG317" s="30"/>
      <c r="BF317" s="1135">
        <v>309</v>
      </c>
      <c r="BG317" s="1102">
        <v>65691.497203947045</v>
      </c>
      <c r="BH317" s="1102">
        <v>66017.547576514276</v>
      </c>
      <c r="BI317" s="1102">
        <v>60305.63586740254</v>
      </c>
      <c r="BJ317" s="1102">
        <v>81942.574461026539</v>
      </c>
      <c r="BK317" s="1102">
        <v>106288.63951844582</v>
      </c>
      <c r="BL317" s="1102">
        <v>131813.78701597429</v>
      </c>
      <c r="BM317" s="1102">
        <v>102793.00265688261</v>
      </c>
      <c r="BN317" s="1102">
        <v>115599.32346621866</v>
      </c>
      <c r="BO317" s="1102">
        <v>140827.37202056509</v>
      </c>
      <c r="BP317" s="1102">
        <v>127540.45412656381</v>
      </c>
      <c r="BQ317" s="1102">
        <v>91780.651330095701</v>
      </c>
      <c r="BR317" s="1102">
        <v>65481.634756364962</v>
      </c>
      <c r="BS317" s="1102">
        <v>63209.202495442856</v>
      </c>
      <c r="BT317" s="1102">
        <v>30449.743649173284</v>
      </c>
      <c r="BU317" s="1102">
        <v>13278.08835585447</v>
      </c>
      <c r="BV317" s="1102">
        <v>12955.424751414683</v>
      </c>
      <c r="BW317" s="1102">
        <v>20698.837315154931</v>
      </c>
      <c r="BX317" s="1102">
        <v>28025.48771341551</v>
      </c>
      <c r="BY317" s="1102">
        <v>22787.306977580309</v>
      </c>
      <c r="BZ317" s="1102">
        <v>18613.7080797911</v>
      </c>
      <c r="CA317" s="1102">
        <v>12546.011664639611</v>
      </c>
      <c r="CB317" s="1102">
        <v>7862.1454749122386</v>
      </c>
      <c r="CC317" s="1102">
        <v>9242.6247681189325</v>
      </c>
      <c r="CD317" s="1102">
        <v>13769.16258264894</v>
      </c>
      <c r="CE317" s="1102">
        <v>19578.320413455684</v>
      </c>
      <c r="CF317" s="1102">
        <v>15590.021451298366</v>
      </c>
      <c r="CG317" s="1102">
        <v>13019.367384995108</v>
      </c>
      <c r="CH317" s="1102">
        <v>16326.363157294929</v>
      </c>
      <c r="CI317" s="1102">
        <v>21449.490714569434</v>
      </c>
      <c r="CJ317" s="1102">
        <v>22980.72785493463</v>
      </c>
      <c r="CK317" s="1102">
        <v>23118.686665073747</v>
      </c>
      <c r="CL317" s="1102">
        <v>18763.191756427848</v>
      </c>
      <c r="CM317" s="1102">
        <v>19830.418515246751</v>
      </c>
      <c r="CN317" s="1102">
        <v>16873.204562396055</v>
      </c>
      <c r="CO317" s="1102">
        <v>21479.554139034772</v>
      </c>
      <c r="CP317" s="1102">
        <v>18428.451715198313</v>
      </c>
      <c r="CQ317" s="1106">
        <f t="shared" si="165"/>
        <v>20313.890751451996</v>
      </c>
      <c r="CR317" s="23" t="s">
        <v>541</v>
      </c>
      <c r="CS317"/>
      <c r="DQ317"/>
      <c r="DR317"/>
    </row>
    <row r="318" spans="1:122" s="23" customFormat="1" ht="13">
      <c r="A318" s="671">
        <v>1980</v>
      </c>
      <c r="B318" s="468">
        <f t="shared" ref="B318:H333" si="169">B$354</f>
        <v>0.23792011870282573</v>
      </c>
      <c r="C318" s="469">
        <f t="shared" si="169"/>
        <v>1</v>
      </c>
      <c r="D318" s="469">
        <f>D$354</f>
        <v>1</v>
      </c>
      <c r="E318" s="469">
        <f t="shared" si="169"/>
        <v>1</v>
      </c>
      <c r="F318" s="469">
        <f t="shared" si="169"/>
        <v>1</v>
      </c>
      <c r="G318" s="469">
        <f t="shared" si="169"/>
        <v>1</v>
      </c>
      <c r="H318" s="470">
        <f t="shared" si="169"/>
        <v>1</v>
      </c>
      <c r="I318" s="27"/>
      <c r="J318" s="459"/>
      <c r="K318" s="671">
        <v>1980</v>
      </c>
      <c r="L318" s="471">
        <f t="shared" ref="L318:R333" si="170">L$354</f>
        <v>0.37500320918758695</v>
      </c>
      <c r="M318" s="324">
        <f t="shared" si="170"/>
        <v>0.999994316452259</v>
      </c>
      <c r="N318" s="324">
        <f t="shared" si="170"/>
        <v>0.99999999998061795</v>
      </c>
      <c r="O318" s="324">
        <f t="shared" si="170"/>
        <v>1</v>
      </c>
      <c r="P318" s="324">
        <f t="shared" si="170"/>
        <v>1</v>
      </c>
      <c r="Q318" s="324">
        <f t="shared" si="170"/>
        <v>1</v>
      </c>
      <c r="R318" s="472">
        <f t="shared" si="170"/>
        <v>1</v>
      </c>
      <c r="S318" s="323"/>
      <c r="T318" s="323"/>
      <c r="U318" s="139"/>
      <c r="V318" s="671">
        <v>1980</v>
      </c>
      <c r="W318" s="621">
        <f>EXP(-0.5*$F$274)</f>
        <v>0.88249690258459546</v>
      </c>
      <c r="X318" s="496">
        <f>EXP(-0.5*$F$274)</f>
        <v>0.88249690258459546</v>
      </c>
      <c r="Y318" s="496">
        <f>EXP(-0.5*$F$272)</f>
        <v>0.88249690258459546</v>
      </c>
      <c r="Z318" s="496">
        <f t="shared" ref="Z318:AB329" si="171">EXP(-0.5*$F$272)</f>
        <v>0.88249690258459546</v>
      </c>
      <c r="AA318" s="496">
        <f t="shared" si="171"/>
        <v>0.88249690258459546</v>
      </c>
      <c r="AB318" s="496">
        <f t="shared" si="171"/>
        <v>0.88249690258459546</v>
      </c>
      <c r="AC318" s="497">
        <f t="shared" ref="AC318:AC329" si="172">EXP(-0.5*$F$273)</f>
        <v>0.64972565458984466</v>
      </c>
      <c r="AD318" s="137"/>
      <c r="AE318" s="30"/>
      <c r="AF318" s="30"/>
      <c r="AG318" s="30"/>
      <c r="BF318" s="1135">
        <v>310</v>
      </c>
      <c r="BG318" s="1102">
        <v>52147.644916171688</v>
      </c>
      <c r="BH318" s="1102">
        <v>61241.90016504829</v>
      </c>
      <c r="BI318" s="1102">
        <v>61539.220561708746</v>
      </c>
      <c r="BJ318" s="1102">
        <v>74009.097259485177</v>
      </c>
      <c r="BK318" s="1102">
        <v>82302.484698677814</v>
      </c>
      <c r="BL318" s="1102">
        <v>97677.083579707498</v>
      </c>
      <c r="BM318" s="1102">
        <v>80301.518132162237</v>
      </c>
      <c r="BN318" s="1102">
        <v>85449.204151019498</v>
      </c>
      <c r="BO318" s="1102">
        <v>118278.38289244391</v>
      </c>
      <c r="BP318" s="1102">
        <v>123577.65389021421</v>
      </c>
      <c r="BQ318" s="1102">
        <v>101868.65702393517</v>
      </c>
      <c r="BR318" s="1102">
        <v>78314.020017703791</v>
      </c>
      <c r="BS318" s="1102">
        <v>68925.932805702134</v>
      </c>
      <c r="BT318" s="1102">
        <v>22976.79445145074</v>
      </c>
      <c r="BU318" s="1102">
        <v>9591.9317646019335</v>
      </c>
      <c r="BV318" s="1102">
        <v>11725.338256087336</v>
      </c>
      <c r="BW318" s="1102">
        <v>19334.365805671296</v>
      </c>
      <c r="BX318" s="1102">
        <v>28250.348232124648</v>
      </c>
      <c r="BY318" s="1102">
        <v>20399.813774294977</v>
      </c>
      <c r="BZ318" s="1102">
        <v>15434.846563432737</v>
      </c>
      <c r="CA318" s="1102">
        <v>10337.384632367983</v>
      </c>
      <c r="CB318" s="1102">
        <v>6358.1421528374285</v>
      </c>
      <c r="CC318" s="1102">
        <v>11099.68080681</v>
      </c>
      <c r="CD318" s="1102">
        <v>14698.859761884292</v>
      </c>
      <c r="CE318" s="1102">
        <v>20909.685249727314</v>
      </c>
      <c r="CF318" s="1102">
        <v>15200.828470145723</v>
      </c>
      <c r="CG318" s="1102">
        <v>12361.725154076876</v>
      </c>
      <c r="CH318" s="1102">
        <v>15904.981161757063</v>
      </c>
      <c r="CI318" s="1102">
        <v>21430.161666809847</v>
      </c>
      <c r="CJ318" s="1102">
        <v>23565.708578852147</v>
      </c>
      <c r="CK318" s="1102">
        <v>22132.303526857471</v>
      </c>
      <c r="CL318" s="1102">
        <v>16910.235972687591</v>
      </c>
      <c r="CM318" s="1102">
        <v>18696.950255546551</v>
      </c>
      <c r="CN318" s="1102">
        <v>16997.441773895709</v>
      </c>
      <c r="CO318" s="1102">
        <v>17104.6304154381</v>
      </c>
      <c r="CP318" s="1102">
        <v>17586.88550117605</v>
      </c>
      <c r="CQ318" s="1106">
        <f t="shared" si="165"/>
        <v>19386.222795621376</v>
      </c>
      <c r="CR318" s="23" t="s">
        <v>541</v>
      </c>
      <c r="CS318"/>
      <c r="DQ318"/>
      <c r="DR318"/>
    </row>
    <row r="319" spans="1:122" s="23" customFormat="1" ht="13">
      <c r="A319" s="672">
        <v>1981</v>
      </c>
      <c r="B319" s="471">
        <f t="shared" si="169"/>
        <v>0.23792011870282573</v>
      </c>
      <c r="C319" s="324">
        <f t="shared" si="169"/>
        <v>1</v>
      </c>
      <c r="D319" s="324">
        <f t="shared" si="169"/>
        <v>1</v>
      </c>
      <c r="E319" s="324">
        <f t="shared" si="169"/>
        <v>1</v>
      </c>
      <c r="F319" s="324">
        <f t="shared" si="169"/>
        <v>1</v>
      </c>
      <c r="G319" s="324">
        <f t="shared" si="169"/>
        <v>1</v>
      </c>
      <c r="H319" s="472">
        <f t="shared" si="169"/>
        <v>1</v>
      </c>
      <c r="I319" s="27"/>
      <c r="J319" s="459"/>
      <c r="K319" s="672">
        <v>1981</v>
      </c>
      <c r="L319" s="471">
        <f t="shared" si="170"/>
        <v>0.37500320918758695</v>
      </c>
      <c r="M319" s="324">
        <f t="shared" si="170"/>
        <v>0.999994316452259</v>
      </c>
      <c r="N319" s="324">
        <f t="shared" si="170"/>
        <v>0.99999999998061795</v>
      </c>
      <c r="O319" s="324">
        <f t="shared" si="170"/>
        <v>1</v>
      </c>
      <c r="P319" s="324">
        <f t="shared" si="170"/>
        <v>1</v>
      </c>
      <c r="Q319" s="324">
        <f t="shared" si="170"/>
        <v>1</v>
      </c>
      <c r="R319" s="472">
        <f t="shared" si="170"/>
        <v>1</v>
      </c>
      <c r="S319" s="323"/>
      <c r="T319" s="323"/>
      <c r="U319" s="139"/>
      <c r="V319" s="672">
        <v>1981</v>
      </c>
      <c r="W319" s="622">
        <f t="shared" ref="W319:X329" si="173">EXP(-0.5*$F$274)</f>
        <v>0.88249690258459546</v>
      </c>
      <c r="X319" s="499">
        <f t="shared" si="173"/>
        <v>0.88249690258459546</v>
      </c>
      <c r="Y319" s="499">
        <f t="shared" ref="Y319:Y329" si="174">EXP(-0.5*$F$272)</f>
        <v>0.88249690258459546</v>
      </c>
      <c r="Z319" s="499">
        <f t="shared" si="171"/>
        <v>0.88249690258459546</v>
      </c>
      <c r="AA319" s="499">
        <f t="shared" si="171"/>
        <v>0.88249690258459546</v>
      </c>
      <c r="AB319" s="499">
        <f t="shared" si="171"/>
        <v>0.88249690258459546</v>
      </c>
      <c r="AC319" s="500">
        <f t="shared" si="172"/>
        <v>0.64972565458984466</v>
      </c>
      <c r="AD319" s="137"/>
      <c r="AE319" s="30"/>
      <c r="AF319" s="30"/>
      <c r="AG319" s="30"/>
      <c r="BF319" s="1135">
        <v>311</v>
      </c>
      <c r="BG319" s="1102">
        <v>60838.966821654511</v>
      </c>
      <c r="BH319" s="1102">
        <v>66127.468167299376</v>
      </c>
      <c r="BI319" s="1102">
        <v>61869.762973629906</v>
      </c>
      <c r="BJ319" s="1102">
        <v>68270.65274721208</v>
      </c>
      <c r="BK319" s="1102">
        <v>80253.705927747418</v>
      </c>
      <c r="BL319" s="1102">
        <v>101301.52663927771</v>
      </c>
      <c r="BM319" s="1102">
        <v>90190.073266224528</v>
      </c>
      <c r="BN319" s="1102">
        <v>94255.669225085236</v>
      </c>
      <c r="BO319" s="1102">
        <v>109708.67027097133</v>
      </c>
      <c r="BP319" s="1102">
        <v>109747.96812293457</v>
      </c>
      <c r="BQ319" s="1102">
        <v>85738.026286396285</v>
      </c>
      <c r="BR319" s="1102">
        <v>72187.769031118893</v>
      </c>
      <c r="BS319" s="1102">
        <v>72122.180114351155</v>
      </c>
      <c r="BT319" s="1102">
        <v>38076.122189553374</v>
      </c>
      <c r="BU319" s="1102">
        <v>19319.017480204089</v>
      </c>
      <c r="BV319" s="1102">
        <v>15370.377213060627</v>
      </c>
      <c r="BW319" s="1102">
        <v>15692.418243991138</v>
      </c>
      <c r="BX319" s="1102">
        <v>22825.34915393464</v>
      </c>
      <c r="BY319" s="1102">
        <v>20820.303722259472</v>
      </c>
      <c r="BZ319" s="1102">
        <v>17997.437169647099</v>
      </c>
      <c r="CA319" s="1102">
        <v>14519.586175744904</v>
      </c>
      <c r="CB319" s="1102">
        <v>9861.1090415154995</v>
      </c>
      <c r="CC319" s="1102">
        <v>11190.540122764562</v>
      </c>
      <c r="CD319" s="1102">
        <v>12293.69338896409</v>
      </c>
      <c r="CE319" s="1102">
        <v>17738.954613994094</v>
      </c>
      <c r="CF319" s="1102">
        <v>14875.669105194662</v>
      </c>
      <c r="CG319" s="1102">
        <v>13876.573182438477</v>
      </c>
      <c r="CH319" s="1102">
        <v>15998.51168531437</v>
      </c>
      <c r="CI319" s="1102">
        <v>19768.908215671239</v>
      </c>
      <c r="CJ319" s="1102">
        <v>21167.686657639137</v>
      </c>
      <c r="CK319" s="1102">
        <v>22057.814324363459</v>
      </c>
      <c r="CL319" s="1102">
        <v>18341.166405256408</v>
      </c>
      <c r="CM319" s="1102">
        <v>24799.749707011106</v>
      </c>
      <c r="CN319" s="1102">
        <v>24181.823651103085</v>
      </c>
      <c r="CO319" s="1102">
        <v>26521.526362795375</v>
      </c>
      <c r="CP319" s="1102">
        <v>25451.535498235196</v>
      </c>
      <c r="CQ319" s="1106">
        <f t="shared" si="165"/>
        <v>28055.515436571139</v>
      </c>
      <c r="CR319" s="23" t="s">
        <v>541</v>
      </c>
      <c r="CS319"/>
      <c r="DQ319"/>
      <c r="DR319"/>
    </row>
    <row r="320" spans="1:122" s="23" customFormat="1" ht="13">
      <c r="A320" s="672">
        <v>1982</v>
      </c>
      <c r="B320" s="471">
        <f t="shared" si="169"/>
        <v>0.23792011870282573</v>
      </c>
      <c r="C320" s="324">
        <f t="shared" si="169"/>
        <v>1</v>
      </c>
      <c r="D320" s="324">
        <f t="shared" si="169"/>
        <v>1</v>
      </c>
      <c r="E320" s="324">
        <f t="shared" si="169"/>
        <v>1</v>
      </c>
      <c r="F320" s="324">
        <f t="shared" si="169"/>
        <v>1</v>
      </c>
      <c r="G320" s="324">
        <f t="shared" si="169"/>
        <v>1</v>
      </c>
      <c r="H320" s="472">
        <f t="shared" si="169"/>
        <v>1</v>
      </c>
      <c r="I320" s="27"/>
      <c r="J320" s="459"/>
      <c r="K320" s="672">
        <v>1982</v>
      </c>
      <c r="L320" s="471">
        <f t="shared" si="170"/>
        <v>0.37500320918758695</v>
      </c>
      <c r="M320" s="324">
        <f t="shared" si="170"/>
        <v>0.999994316452259</v>
      </c>
      <c r="N320" s="324">
        <f t="shared" si="170"/>
        <v>0.99999999998061795</v>
      </c>
      <c r="O320" s="324">
        <f t="shared" si="170"/>
        <v>1</v>
      </c>
      <c r="P320" s="324">
        <f t="shared" si="170"/>
        <v>1</v>
      </c>
      <c r="Q320" s="324">
        <f t="shared" si="170"/>
        <v>1</v>
      </c>
      <c r="R320" s="472">
        <f t="shared" si="170"/>
        <v>1</v>
      </c>
      <c r="S320" s="323"/>
      <c r="T320" s="323"/>
      <c r="U320" s="139"/>
      <c r="V320" s="672">
        <v>1982</v>
      </c>
      <c r="W320" s="622">
        <f t="shared" si="173"/>
        <v>0.88249690258459546</v>
      </c>
      <c r="X320" s="499">
        <f t="shared" si="173"/>
        <v>0.88249690258459546</v>
      </c>
      <c r="Y320" s="499">
        <f t="shared" si="174"/>
        <v>0.88249690258459546</v>
      </c>
      <c r="Z320" s="499">
        <f t="shared" si="171"/>
        <v>0.88249690258459546</v>
      </c>
      <c r="AA320" s="499">
        <f t="shared" si="171"/>
        <v>0.88249690258459546</v>
      </c>
      <c r="AB320" s="499">
        <f t="shared" si="171"/>
        <v>0.88249690258459546</v>
      </c>
      <c r="AC320" s="500">
        <f t="shared" si="172"/>
        <v>0.64972565458984466</v>
      </c>
      <c r="AD320" s="137"/>
      <c r="AE320" s="27"/>
      <c r="AF320" s="27"/>
      <c r="AG320" s="27"/>
      <c r="BF320" s="1135">
        <v>312</v>
      </c>
      <c r="BG320" s="1102">
        <v>64221.212538129679</v>
      </c>
      <c r="BH320" s="1102">
        <v>67278.404987676244</v>
      </c>
      <c r="BI320" s="1102">
        <v>63954.575713297374</v>
      </c>
      <c r="BJ320" s="1102">
        <v>66363.880362301672</v>
      </c>
      <c r="BK320" s="1102">
        <v>79777.037902681579</v>
      </c>
      <c r="BL320" s="1102">
        <v>105791.7902549701</v>
      </c>
      <c r="BM320" s="1102">
        <v>96346.363527531386</v>
      </c>
      <c r="BN320" s="1102">
        <v>105702.61943007803</v>
      </c>
      <c r="BO320" s="1102">
        <v>138760.59082754311</v>
      </c>
      <c r="BP320" s="1102">
        <v>134335.75682366305</v>
      </c>
      <c r="BQ320" s="1102">
        <v>103358.21774721307</v>
      </c>
      <c r="BR320" s="1102">
        <v>80638.396849898883</v>
      </c>
      <c r="BS320" s="1102">
        <v>82310.531791034562</v>
      </c>
      <c r="BT320" s="1102">
        <v>32053.065804230879</v>
      </c>
      <c r="BU320" s="1102">
        <v>14463.473359175157</v>
      </c>
      <c r="BV320" s="1102">
        <v>15222.147239284859</v>
      </c>
      <c r="BW320" s="1102">
        <v>27769.026239801773</v>
      </c>
      <c r="BX320" s="1102">
        <v>30066.227947405547</v>
      </c>
      <c r="BY320" s="1102">
        <v>26589.522104622556</v>
      </c>
      <c r="BZ320" s="1102">
        <v>16985.980007939128</v>
      </c>
      <c r="CA320" s="1102">
        <v>14247.053349876069</v>
      </c>
      <c r="CB320" s="1102">
        <v>8386.8674288082748</v>
      </c>
      <c r="CC320" s="1102">
        <v>11208.114496139657</v>
      </c>
      <c r="CD320" s="1102">
        <v>15599.062994236063</v>
      </c>
      <c r="CE320" s="1102">
        <v>23501.686924843612</v>
      </c>
      <c r="CF320" s="1102">
        <v>15579.205283921605</v>
      </c>
      <c r="CG320" s="1102">
        <v>12377.797987437323</v>
      </c>
      <c r="CH320" s="1102">
        <v>16820.952576018815</v>
      </c>
      <c r="CI320" s="1102">
        <v>24755.177409758289</v>
      </c>
      <c r="CJ320" s="1102">
        <v>27753.895753988993</v>
      </c>
      <c r="CK320" s="1102">
        <v>24648.105761339222</v>
      </c>
      <c r="CL320" s="1102">
        <v>20607.175458909915</v>
      </c>
      <c r="CM320" s="1102">
        <v>22602.402920089702</v>
      </c>
      <c r="CN320" s="1102">
        <v>23891.465177981907</v>
      </c>
      <c r="CO320" s="1102">
        <v>22658.920351555673</v>
      </c>
      <c r="CP320" s="1102">
        <v>25367.470700581176</v>
      </c>
      <c r="CQ320" s="1106">
        <f t="shared" si="165"/>
        <v>27962.849859344253</v>
      </c>
      <c r="CR320" s="23" t="s">
        <v>541</v>
      </c>
      <c r="CS320"/>
      <c r="DQ320"/>
      <c r="DR320"/>
    </row>
    <row r="321" spans="1:16382" s="23" customFormat="1" ht="13">
      <c r="A321" s="672">
        <v>1983</v>
      </c>
      <c r="B321" s="471">
        <f t="shared" si="169"/>
        <v>0.23792011870282573</v>
      </c>
      <c r="C321" s="324">
        <f t="shared" si="169"/>
        <v>1</v>
      </c>
      <c r="D321" s="324">
        <f t="shared" si="169"/>
        <v>1</v>
      </c>
      <c r="E321" s="324">
        <f t="shared" si="169"/>
        <v>1</v>
      </c>
      <c r="F321" s="324">
        <f t="shared" si="169"/>
        <v>1</v>
      </c>
      <c r="G321" s="324">
        <f t="shared" si="169"/>
        <v>1</v>
      </c>
      <c r="H321" s="472">
        <f t="shared" si="169"/>
        <v>1</v>
      </c>
      <c r="I321" s="27"/>
      <c r="J321" s="459"/>
      <c r="K321" s="672">
        <v>1983</v>
      </c>
      <c r="L321" s="471">
        <f t="shared" si="170"/>
        <v>0.37500320918758695</v>
      </c>
      <c r="M321" s="324">
        <f t="shared" si="170"/>
        <v>0.999994316452259</v>
      </c>
      <c r="N321" s="324">
        <f t="shared" si="170"/>
        <v>0.99999999998061795</v>
      </c>
      <c r="O321" s="324">
        <f t="shared" si="170"/>
        <v>1</v>
      </c>
      <c r="P321" s="324">
        <f t="shared" si="170"/>
        <v>1</v>
      </c>
      <c r="Q321" s="324">
        <f t="shared" si="170"/>
        <v>1</v>
      </c>
      <c r="R321" s="472">
        <f t="shared" si="170"/>
        <v>1</v>
      </c>
      <c r="S321" s="323"/>
      <c r="T321" s="323"/>
      <c r="U321" s="139"/>
      <c r="V321" s="672">
        <v>1983</v>
      </c>
      <c r="W321" s="622">
        <f t="shared" si="173"/>
        <v>0.88249690258459546</v>
      </c>
      <c r="X321" s="499">
        <f t="shared" si="173"/>
        <v>0.88249690258459546</v>
      </c>
      <c r="Y321" s="499">
        <f t="shared" si="174"/>
        <v>0.88249690258459546</v>
      </c>
      <c r="Z321" s="499">
        <f t="shared" si="171"/>
        <v>0.88249690258459546</v>
      </c>
      <c r="AA321" s="499">
        <f t="shared" si="171"/>
        <v>0.88249690258459546</v>
      </c>
      <c r="AB321" s="499">
        <f t="shared" si="171"/>
        <v>0.88249690258459546</v>
      </c>
      <c r="AC321" s="500">
        <f t="shared" si="172"/>
        <v>0.64972565458984466</v>
      </c>
      <c r="AD321" s="137"/>
      <c r="AE321" s="30"/>
      <c r="AF321" s="30"/>
      <c r="AG321" s="30"/>
      <c r="BF321" s="1135">
        <v>313</v>
      </c>
      <c r="BG321" s="1102">
        <v>69423.27626044357</v>
      </c>
      <c r="BH321" s="1102">
        <v>80137.74366335629</v>
      </c>
      <c r="BI321" s="1102">
        <v>77007.528590282134</v>
      </c>
      <c r="BJ321" s="1102">
        <v>82791.611771466196</v>
      </c>
      <c r="BK321" s="1102">
        <v>81904.69310704348</v>
      </c>
      <c r="BL321" s="1102">
        <v>91512.817846431339</v>
      </c>
      <c r="BM321" s="1102">
        <v>80686.780985556907</v>
      </c>
      <c r="BN321" s="1102">
        <v>95534.229246029819</v>
      </c>
      <c r="BO321" s="1102">
        <v>111798.57712802151</v>
      </c>
      <c r="BP321" s="1102">
        <v>117925.54057473908</v>
      </c>
      <c r="BQ321" s="1102">
        <v>93477.322638941521</v>
      </c>
      <c r="BR321" s="1102">
        <v>74485.587107113068</v>
      </c>
      <c r="BS321" s="1102">
        <v>63068.376503951011</v>
      </c>
      <c r="BT321" s="1102">
        <v>44921.241222748708</v>
      </c>
      <c r="BU321" s="1102">
        <v>22025.608047836082</v>
      </c>
      <c r="BV321" s="1102">
        <v>16411.718286877516</v>
      </c>
      <c r="BW321" s="1102">
        <v>21580.594210903248</v>
      </c>
      <c r="BX321" s="1102">
        <v>33464.734139032902</v>
      </c>
      <c r="BY321" s="1102">
        <v>31766.729143394514</v>
      </c>
      <c r="BZ321" s="1102">
        <v>25977.839031162319</v>
      </c>
      <c r="CA321" s="1102">
        <v>22906.215709767512</v>
      </c>
      <c r="CB321" s="1102">
        <v>14169.759128485321</v>
      </c>
      <c r="CC321" s="1102">
        <v>14072.766287731749</v>
      </c>
      <c r="CD321" s="1102">
        <v>16259.242147344014</v>
      </c>
      <c r="CE321" s="1102">
        <v>27087.00561863352</v>
      </c>
      <c r="CF321" s="1102">
        <v>22673.72625408139</v>
      </c>
      <c r="CG321" s="1102">
        <v>15583.189305023307</v>
      </c>
      <c r="CH321" s="1102">
        <v>15091.645807363906</v>
      </c>
      <c r="CI321" s="1102">
        <v>20983.571180929379</v>
      </c>
      <c r="CJ321" s="1102">
        <v>27517.124370479873</v>
      </c>
      <c r="CK321" s="1102">
        <v>32327.508697417426</v>
      </c>
      <c r="CL321" s="1102">
        <v>25146.628488274888</v>
      </c>
      <c r="CM321" s="1102">
        <v>25692.193011878189</v>
      </c>
      <c r="CN321" s="1102">
        <v>24151.076892310335</v>
      </c>
      <c r="CO321" s="1102">
        <v>28534.768331260093</v>
      </c>
      <c r="CP321" s="1102">
        <v>23089.059170560671</v>
      </c>
      <c r="CQ321" s="1106">
        <f t="shared" si="165"/>
        <v>25451.331060968245</v>
      </c>
      <c r="CR321" s="23" t="s">
        <v>541</v>
      </c>
      <c r="CS321"/>
      <c r="DQ321"/>
      <c r="DR321"/>
    </row>
    <row r="322" spans="1:16382" s="23" customFormat="1" ht="13">
      <c r="A322" s="672">
        <v>1984</v>
      </c>
      <c r="B322" s="471">
        <f t="shared" si="169"/>
        <v>0.23792011870282573</v>
      </c>
      <c r="C322" s="324">
        <f t="shared" si="169"/>
        <v>1</v>
      </c>
      <c r="D322" s="324">
        <f t="shared" si="169"/>
        <v>1</v>
      </c>
      <c r="E322" s="324">
        <f t="shared" si="169"/>
        <v>1</v>
      </c>
      <c r="F322" s="324">
        <f t="shared" si="169"/>
        <v>1</v>
      </c>
      <c r="G322" s="324">
        <f t="shared" si="169"/>
        <v>1</v>
      </c>
      <c r="H322" s="472">
        <f t="shared" si="169"/>
        <v>1</v>
      </c>
      <c r="I322" s="27"/>
      <c r="J322" s="459"/>
      <c r="K322" s="672">
        <v>1984</v>
      </c>
      <c r="L322" s="471">
        <f t="shared" si="170"/>
        <v>0.37500320918758695</v>
      </c>
      <c r="M322" s="324">
        <f t="shared" si="170"/>
        <v>0.999994316452259</v>
      </c>
      <c r="N322" s="324">
        <f t="shared" si="170"/>
        <v>0.99999999998061795</v>
      </c>
      <c r="O322" s="324">
        <f t="shared" si="170"/>
        <v>1</v>
      </c>
      <c r="P322" s="324">
        <f t="shared" si="170"/>
        <v>1</v>
      </c>
      <c r="Q322" s="324">
        <f t="shared" si="170"/>
        <v>1</v>
      </c>
      <c r="R322" s="472">
        <f t="shared" si="170"/>
        <v>1</v>
      </c>
      <c r="S322" s="323"/>
      <c r="T322" s="323"/>
      <c r="U322" s="139"/>
      <c r="V322" s="672">
        <v>1984</v>
      </c>
      <c r="W322" s="622">
        <f t="shared" si="173"/>
        <v>0.88249690258459546</v>
      </c>
      <c r="X322" s="499">
        <f t="shared" si="173"/>
        <v>0.88249690258459546</v>
      </c>
      <c r="Y322" s="499">
        <f t="shared" si="174"/>
        <v>0.88249690258459546</v>
      </c>
      <c r="Z322" s="499">
        <f t="shared" si="171"/>
        <v>0.88249690258459546</v>
      </c>
      <c r="AA322" s="499">
        <f t="shared" si="171"/>
        <v>0.88249690258459546</v>
      </c>
      <c r="AB322" s="499">
        <f t="shared" si="171"/>
        <v>0.88249690258459546</v>
      </c>
      <c r="AC322" s="500">
        <f t="shared" si="172"/>
        <v>0.64972565458984466</v>
      </c>
      <c r="AD322" s="137"/>
      <c r="AE322" s="30"/>
      <c r="AF322" s="30"/>
      <c r="AG322" s="30"/>
      <c r="BF322" s="1135">
        <v>314</v>
      </c>
      <c r="BG322" s="1102">
        <v>65922.855867830163</v>
      </c>
      <c r="BH322" s="1102">
        <v>72592.508731888942</v>
      </c>
      <c r="BI322" s="1102">
        <v>68510.554933391046</v>
      </c>
      <c r="BJ322" s="1102">
        <v>70246.657453823427</v>
      </c>
      <c r="BK322" s="1102">
        <v>82391.242318926335</v>
      </c>
      <c r="BL322" s="1102">
        <v>108967.07983461526</v>
      </c>
      <c r="BM322" s="1102">
        <v>90763.231446489692</v>
      </c>
      <c r="BN322" s="1102">
        <v>90426.369181431874</v>
      </c>
      <c r="BO322" s="1102">
        <v>117590.70817849465</v>
      </c>
      <c r="BP322" s="1102">
        <v>107479.42793255825</v>
      </c>
      <c r="BQ322" s="1102">
        <v>79592.840174782759</v>
      </c>
      <c r="BR322" s="1102">
        <v>64175.928817694621</v>
      </c>
      <c r="BS322" s="1102">
        <v>93387.819178455466</v>
      </c>
      <c r="BT322" s="1102">
        <v>35770.247233400652</v>
      </c>
      <c r="BU322" s="1102">
        <v>15992.577024450015</v>
      </c>
      <c r="BV322" s="1102">
        <v>15759.357148665833</v>
      </c>
      <c r="BW322" s="1102">
        <v>26319.29937429609</v>
      </c>
      <c r="BX322" s="1102">
        <v>29434.433158975196</v>
      </c>
      <c r="BY322" s="1102">
        <v>24552.068947800497</v>
      </c>
      <c r="BZ322" s="1102">
        <v>20916.068135169728</v>
      </c>
      <c r="CA322" s="1102">
        <v>15130.244314710577</v>
      </c>
      <c r="CB322" s="1102">
        <v>10762.993193463466</v>
      </c>
      <c r="CC322" s="1102">
        <v>10645.63921973244</v>
      </c>
      <c r="CD322" s="1102">
        <v>12895.281503321166</v>
      </c>
      <c r="CE322" s="1102">
        <v>20224.199111819835</v>
      </c>
      <c r="CF322" s="1102">
        <v>16668.500103506089</v>
      </c>
      <c r="CG322" s="1102">
        <v>13765.286739428495</v>
      </c>
      <c r="CH322" s="1102">
        <v>15416.712664598586</v>
      </c>
      <c r="CI322" s="1102">
        <v>21117.377852398829</v>
      </c>
      <c r="CJ322" s="1102">
        <v>23524.305548885917</v>
      </c>
      <c r="CK322" s="1102">
        <v>23256.174421461881</v>
      </c>
      <c r="CL322" s="1102">
        <v>20622.455223551118</v>
      </c>
      <c r="CM322" s="1102">
        <v>22777.2389250509</v>
      </c>
      <c r="CN322" s="1102">
        <v>22345.293306293497</v>
      </c>
      <c r="CO322" s="1102">
        <v>23777.904778278149</v>
      </c>
      <c r="CP322" s="1102">
        <v>23774.068230893776</v>
      </c>
      <c r="CQ322" s="1106">
        <f t="shared" si="165"/>
        <v>26206.4242956259</v>
      </c>
      <c r="CR322" s="23" t="s">
        <v>541</v>
      </c>
      <c r="CS322"/>
      <c r="DQ322"/>
      <c r="DR322"/>
    </row>
    <row r="323" spans="1:16382" s="23" customFormat="1" ht="13">
      <c r="A323" s="672">
        <v>1985</v>
      </c>
      <c r="B323" s="471">
        <f t="shared" si="169"/>
        <v>0.23792011870282573</v>
      </c>
      <c r="C323" s="324">
        <f t="shared" si="169"/>
        <v>1</v>
      </c>
      <c r="D323" s="324">
        <f t="shared" si="169"/>
        <v>1</v>
      </c>
      <c r="E323" s="324">
        <f t="shared" si="169"/>
        <v>1</v>
      </c>
      <c r="F323" s="324">
        <f t="shared" si="169"/>
        <v>1</v>
      </c>
      <c r="G323" s="324">
        <f t="shared" si="169"/>
        <v>1</v>
      </c>
      <c r="H323" s="472">
        <f t="shared" si="169"/>
        <v>1</v>
      </c>
      <c r="I323" s="27"/>
      <c r="J323" s="459"/>
      <c r="K323" s="672">
        <v>1985</v>
      </c>
      <c r="L323" s="471">
        <f t="shared" si="170"/>
        <v>0.37500320918758695</v>
      </c>
      <c r="M323" s="324">
        <f t="shared" si="170"/>
        <v>0.999994316452259</v>
      </c>
      <c r="N323" s="324">
        <f t="shared" si="170"/>
        <v>0.99999999998061795</v>
      </c>
      <c r="O323" s="324">
        <f t="shared" si="170"/>
        <v>1</v>
      </c>
      <c r="P323" s="324">
        <f t="shared" si="170"/>
        <v>1</v>
      </c>
      <c r="Q323" s="324">
        <f t="shared" si="170"/>
        <v>1</v>
      </c>
      <c r="R323" s="472">
        <f t="shared" si="170"/>
        <v>1</v>
      </c>
      <c r="S323" s="323"/>
      <c r="T323" s="323"/>
      <c r="U323" s="139"/>
      <c r="V323" s="672">
        <v>1985</v>
      </c>
      <c r="W323" s="622">
        <f t="shared" si="173"/>
        <v>0.88249690258459546</v>
      </c>
      <c r="X323" s="499">
        <f t="shared" si="173"/>
        <v>0.88249690258459546</v>
      </c>
      <c r="Y323" s="499">
        <f t="shared" si="174"/>
        <v>0.88249690258459546</v>
      </c>
      <c r="Z323" s="499">
        <f t="shared" si="171"/>
        <v>0.88249690258459546</v>
      </c>
      <c r="AA323" s="499">
        <f t="shared" si="171"/>
        <v>0.88249690258459546</v>
      </c>
      <c r="AB323" s="499">
        <f t="shared" si="171"/>
        <v>0.88249690258459546</v>
      </c>
      <c r="AC323" s="500">
        <f t="shared" si="172"/>
        <v>0.64972565458984466</v>
      </c>
      <c r="AD323" s="137"/>
      <c r="AE323" s="25"/>
      <c r="AF323" s="25"/>
      <c r="AG323" s="25"/>
      <c r="BF323" s="1135">
        <v>315</v>
      </c>
      <c r="BG323" s="1102">
        <v>67609.427860652897</v>
      </c>
      <c r="BH323" s="1102">
        <v>59569.833995191468</v>
      </c>
      <c r="BI323" s="1102">
        <v>51053.852733474559</v>
      </c>
      <c r="BJ323" s="1102">
        <v>57572.349481015888</v>
      </c>
      <c r="BK323" s="1102">
        <v>68236.533040341252</v>
      </c>
      <c r="BL323" s="1102">
        <v>83486.025470825261</v>
      </c>
      <c r="BM323" s="1102">
        <v>68237.874965006544</v>
      </c>
      <c r="BN323" s="1102">
        <v>75193.742978392824</v>
      </c>
      <c r="BO323" s="1102">
        <v>108696.60962358543</v>
      </c>
      <c r="BP323" s="1102">
        <v>111370.01064030715</v>
      </c>
      <c r="BQ323" s="1102">
        <v>91006.854075368727</v>
      </c>
      <c r="BR323" s="1102">
        <v>72508.499106312534</v>
      </c>
      <c r="BS323" s="1102">
        <v>75759.003536775926</v>
      </c>
      <c r="BT323" s="1102">
        <v>25293.847051916986</v>
      </c>
      <c r="BU323" s="1102">
        <v>12213.759666089725</v>
      </c>
      <c r="BV323" s="1102">
        <v>15619.953361017608</v>
      </c>
      <c r="BW323" s="1102">
        <v>23454.75532445321</v>
      </c>
      <c r="BX323" s="1102">
        <v>25037.157950513516</v>
      </c>
      <c r="BY323" s="1102">
        <v>20126.518670037229</v>
      </c>
      <c r="BZ323" s="1102">
        <v>19541.951233952848</v>
      </c>
      <c r="CA323" s="1102">
        <v>12485.873292527041</v>
      </c>
      <c r="CB323" s="1102">
        <v>7120.4819137066261</v>
      </c>
      <c r="CC323" s="1102">
        <v>11244.250914213995</v>
      </c>
      <c r="CD323" s="1102">
        <v>13012.558075674659</v>
      </c>
      <c r="CE323" s="1102">
        <v>24237.721313808262</v>
      </c>
      <c r="CF323" s="1102">
        <v>16804.506253817493</v>
      </c>
      <c r="CG323" s="1102">
        <v>12155.526914992368</v>
      </c>
      <c r="CH323" s="1102">
        <v>13320.66056107763</v>
      </c>
      <c r="CI323" s="1102">
        <v>16514.389848244653</v>
      </c>
      <c r="CJ323" s="1102">
        <v>22587.747873521079</v>
      </c>
      <c r="CK323" s="1102">
        <v>21503.870298875197</v>
      </c>
      <c r="CL323" s="1102">
        <v>18064.28425128301</v>
      </c>
      <c r="CM323" s="1102">
        <v>20229.976887164339</v>
      </c>
      <c r="CN323" s="1102">
        <v>19299.852361405639</v>
      </c>
      <c r="CO323" s="1102">
        <v>23784.479603433265</v>
      </c>
      <c r="CP323" s="1102">
        <v>19542.669540420018</v>
      </c>
      <c r="CQ323" s="1106">
        <f t="shared" si="165"/>
        <v>21542.105661997488</v>
      </c>
      <c r="CR323" s="23" t="s">
        <v>541</v>
      </c>
      <c r="CS323"/>
      <c r="DQ323"/>
      <c r="DR323"/>
    </row>
    <row r="324" spans="1:16382" s="23" customFormat="1" ht="13">
      <c r="A324" s="672">
        <v>1986</v>
      </c>
      <c r="B324" s="471">
        <f t="shared" si="169"/>
        <v>0.23792011870282573</v>
      </c>
      <c r="C324" s="324">
        <f t="shared" si="169"/>
        <v>1</v>
      </c>
      <c r="D324" s="324">
        <f t="shared" si="169"/>
        <v>1</v>
      </c>
      <c r="E324" s="324">
        <f t="shared" si="169"/>
        <v>1</v>
      </c>
      <c r="F324" s="324">
        <f t="shared" si="169"/>
        <v>1</v>
      </c>
      <c r="G324" s="324">
        <f t="shared" si="169"/>
        <v>1</v>
      </c>
      <c r="H324" s="472">
        <f t="shared" si="169"/>
        <v>1</v>
      </c>
      <c r="I324" s="27"/>
      <c r="J324" s="459"/>
      <c r="K324" s="672">
        <v>1986</v>
      </c>
      <c r="L324" s="471">
        <f t="shared" si="170"/>
        <v>0.37500320918758695</v>
      </c>
      <c r="M324" s="324">
        <f t="shared" si="170"/>
        <v>0.999994316452259</v>
      </c>
      <c r="N324" s="324">
        <f t="shared" si="170"/>
        <v>0.99999999998061795</v>
      </c>
      <c r="O324" s="324">
        <f t="shared" si="170"/>
        <v>1</v>
      </c>
      <c r="P324" s="324">
        <f t="shared" si="170"/>
        <v>1</v>
      </c>
      <c r="Q324" s="324">
        <f t="shared" si="170"/>
        <v>1</v>
      </c>
      <c r="R324" s="472">
        <f t="shared" si="170"/>
        <v>1</v>
      </c>
      <c r="S324" s="323"/>
      <c r="T324" s="323"/>
      <c r="U324" s="139"/>
      <c r="V324" s="672">
        <v>1986</v>
      </c>
      <c r="W324" s="622">
        <f t="shared" si="173"/>
        <v>0.88249690258459546</v>
      </c>
      <c r="X324" s="499">
        <f t="shared" si="173"/>
        <v>0.88249690258459546</v>
      </c>
      <c r="Y324" s="499">
        <f t="shared" si="174"/>
        <v>0.88249690258459546</v>
      </c>
      <c r="Z324" s="499">
        <f t="shared" si="171"/>
        <v>0.88249690258459546</v>
      </c>
      <c r="AA324" s="499">
        <f t="shared" si="171"/>
        <v>0.88249690258459546</v>
      </c>
      <c r="AB324" s="499">
        <f t="shared" si="171"/>
        <v>0.88249690258459546</v>
      </c>
      <c r="AC324" s="500">
        <f t="shared" si="172"/>
        <v>0.64972565458984466</v>
      </c>
      <c r="AD324" s="137"/>
      <c r="AE324" s="25"/>
      <c r="AF324" s="25"/>
      <c r="AG324" s="25"/>
      <c r="BF324" s="1135">
        <v>316</v>
      </c>
      <c r="BG324" s="1102">
        <v>68768.705386914706</v>
      </c>
      <c r="BH324" s="1102">
        <v>66053.944096523192</v>
      </c>
      <c r="BI324" s="1102">
        <v>52908.761788846015</v>
      </c>
      <c r="BJ324" s="1102">
        <v>56523.342242836661</v>
      </c>
      <c r="BK324" s="1102">
        <v>73139.210282130138</v>
      </c>
      <c r="BL324" s="1102">
        <v>101586.84546442681</v>
      </c>
      <c r="BM324" s="1102">
        <v>89741.098744853909</v>
      </c>
      <c r="BN324" s="1102">
        <v>88787.981775767112</v>
      </c>
      <c r="BO324" s="1102">
        <v>113109.5509144525</v>
      </c>
      <c r="BP324" s="1102">
        <v>103326.05328785301</v>
      </c>
      <c r="BQ324" s="1102">
        <v>77830.199475243833</v>
      </c>
      <c r="BR324" s="1102">
        <v>58564.650858480374</v>
      </c>
      <c r="BS324" s="1102">
        <v>68151.910927865014</v>
      </c>
      <c r="BT324" s="1102">
        <v>28971.538577451873</v>
      </c>
      <c r="BU324" s="1102">
        <v>12464.272530127279</v>
      </c>
      <c r="BV324" s="1102">
        <v>11116.220646814545</v>
      </c>
      <c r="BW324" s="1102">
        <v>15107.634245563151</v>
      </c>
      <c r="BX324" s="1102">
        <v>19491.276705486784</v>
      </c>
      <c r="BY324" s="1102">
        <v>16828.716970384245</v>
      </c>
      <c r="BZ324" s="1102">
        <v>15469.41629556167</v>
      </c>
      <c r="CA324" s="1102">
        <v>11034.768758107675</v>
      </c>
      <c r="CB324" s="1102">
        <v>7475.5926356942691</v>
      </c>
      <c r="CC324" s="1102">
        <v>9301.8151838421072</v>
      </c>
      <c r="CD324" s="1102">
        <v>12095.683565885223</v>
      </c>
      <c r="CE324" s="1102">
        <v>18039.643453889334</v>
      </c>
      <c r="CF324" s="1102">
        <v>14304.597163752049</v>
      </c>
      <c r="CG324" s="1102">
        <v>11214.362715285191</v>
      </c>
      <c r="CH324" s="1102">
        <v>11644.650695606029</v>
      </c>
      <c r="CI324" s="1102">
        <v>14003.651427557346</v>
      </c>
      <c r="CJ324" s="1102">
        <v>14992.312944828604</v>
      </c>
      <c r="CK324" s="1102">
        <v>15711.397700914022</v>
      </c>
      <c r="CL324" s="1102">
        <v>14637.44595454752</v>
      </c>
      <c r="CM324" s="1102">
        <v>18236.532199021854</v>
      </c>
      <c r="CN324" s="1102">
        <v>18119.217681991351</v>
      </c>
      <c r="CO324" s="1102">
        <v>21153.664990872145</v>
      </c>
      <c r="CP324" s="1102">
        <v>19432.851207036932</v>
      </c>
      <c r="CQ324" s="1106">
        <f t="shared" si="165"/>
        <v>21421.05167106396</v>
      </c>
      <c r="CR324" s="23" t="s">
        <v>541</v>
      </c>
      <c r="CS324"/>
      <c r="DQ324"/>
      <c r="DR324"/>
    </row>
    <row r="325" spans="1:16382" s="23" customFormat="1" ht="13">
      <c r="A325" s="672">
        <v>1987</v>
      </c>
      <c r="B325" s="471">
        <f t="shared" si="169"/>
        <v>0.23792011870282573</v>
      </c>
      <c r="C325" s="324">
        <f t="shared" si="169"/>
        <v>1</v>
      </c>
      <c r="D325" s="324">
        <f t="shared" si="169"/>
        <v>1</v>
      </c>
      <c r="E325" s="324">
        <f t="shared" si="169"/>
        <v>1</v>
      </c>
      <c r="F325" s="324">
        <f t="shared" si="169"/>
        <v>1</v>
      </c>
      <c r="G325" s="324">
        <f t="shared" si="169"/>
        <v>1</v>
      </c>
      <c r="H325" s="472">
        <f t="shared" si="169"/>
        <v>1</v>
      </c>
      <c r="I325" s="27"/>
      <c r="J325" s="459"/>
      <c r="K325" s="672">
        <v>1987</v>
      </c>
      <c r="L325" s="471">
        <f t="shared" si="170"/>
        <v>0.37500320918758695</v>
      </c>
      <c r="M325" s="324">
        <f t="shared" si="170"/>
        <v>0.999994316452259</v>
      </c>
      <c r="N325" s="324">
        <f t="shared" si="170"/>
        <v>0.99999999998061795</v>
      </c>
      <c r="O325" s="324">
        <f t="shared" si="170"/>
        <v>1</v>
      </c>
      <c r="P325" s="324">
        <f t="shared" si="170"/>
        <v>1</v>
      </c>
      <c r="Q325" s="324">
        <f t="shared" si="170"/>
        <v>1</v>
      </c>
      <c r="R325" s="472">
        <f t="shared" si="170"/>
        <v>1</v>
      </c>
      <c r="S325" s="323"/>
      <c r="T325" s="323"/>
      <c r="U325" s="139"/>
      <c r="V325" s="672">
        <v>1987</v>
      </c>
      <c r="W325" s="622">
        <f t="shared" si="173"/>
        <v>0.88249690258459546</v>
      </c>
      <c r="X325" s="499">
        <f t="shared" si="173"/>
        <v>0.88249690258459546</v>
      </c>
      <c r="Y325" s="499">
        <f t="shared" si="174"/>
        <v>0.88249690258459546</v>
      </c>
      <c r="Z325" s="499">
        <f t="shared" si="171"/>
        <v>0.88249690258459546</v>
      </c>
      <c r="AA325" s="499">
        <f t="shared" si="171"/>
        <v>0.88249690258459546</v>
      </c>
      <c r="AB325" s="499">
        <f t="shared" si="171"/>
        <v>0.88249690258459546</v>
      </c>
      <c r="AC325" s="500">
        <f t="shared" si="172"/>
        <v>0.64972565458984466</v>
      </c>
      <c r="AD325" s="137"/>
      <c r="AE325" s="25"/>
      <c r="AF325" s="25"/>
      <c r="AG325" s="25"/>
      <c r="BF325" s="1135">
        <v>317</v>
      </c>
      <c r="BG325" s="1102">
        <v>65773.79020372282</v>
      </c>
      <c r="BH325" s="1102">
        <v>73234.748349307425</v>
      </c>
      <c r="BI325" s="1102">
        <v>66284.805477781614</v>
      </c>
      <c r="BJ325" s="1102">
        <v>75892.282870721305</v>
      </c>
      <c r="BK325" s="1102">
        <v>92187.113247831003</v>
      </c>
      <c r="BL325" s="1102">
        <v>111979.87357508991</v>
      </c>
      <c r="BM325" s="1102">
        <v>98113.431668180332</v>
      </c>
      <c r="BN325" s="1102">
        <v>114995.68878492567</v>
      </c>
      <c r="BO325" s="1102">
        <v>142027.08699173795</v>
      </c>
      <c r="BP325" s="1102">
        <v>133604.30815624131</v>
      </c>
      <c r="BQ325" s="1102">
        <v>109990.0771560353</v>
      </c>
      <c r="BR325" s="1102">
        <v>98825.29141891851</v>
      </c>
      <c r="BS325" s="1102">
        <v>108778.02818253546</v>
      </c>
      <c r="BT325" s="1102">
        <v>43824.582505591563</v>
      </c>
      <c r="BU325" s="1102">
        <v>16856.574298489431</v>
      </c>
      <c r="BV325" s="1102">
        <v>16026.296520520413</v>
      </c>
      <c r="BW325" s="1102">
        <v>26965.5342705033</v>
      </c>
      <c r="BX325" s="1102">
        <v>31931.716042603352</v>
      </c>
      <c r="BY325" s="1102">
        <v>27745.352402170232</v>
      </c>
      <c r="BZ325" s="1102">
        <v>23668.631104602355</v>
      </c>
      <c r="CA325" s="1102">
        <v>16345.952973177613</v>
      </c>
      <c r="CB325" s="1102">
        <v>10702.497520324121</v>
      </c>
      <c r="CC325" s="1102">
        <v>11444.689159514595</v>
      </c>
      <c r="CD325" s="1102">
        <v>13907.591491378571</v>
      </c>
      <c r="CE325" s="1102">
        <v>23371.411174489825</v>
      </c>
      <c r="CF325" s="1102">
        <v>18086.69013022021</v>
      </c>
      <c r="CG325" s="1102">
        <v>15184.884327649688</v>
      </c>
      <c r="CH325" s="1102">
        <v>15196.148356565071</v>
      </c>
      <c r="CI325" s="1102">
        <v>20317.767923490133</v>
      </c>
      <c r="CJ325" s="1102">
        <v>21127.309838147739</v>
      </c>
      <c r="CK325" s="1102">
        <v>23398.582210789951</v>
      </c>
      <c r="CL325" s="1102">
        <v>21900.427189928498</v>
      </c>
      <c r="CM325" s="1102">
        <v>29328.874420671604</v>
      </c>
      <c r="CN325" s="1102">
        <v>27456.499705343831</v>
      </c>
      <c r="CO325" s="1102">
        <v>32250.935872975308</v>
      </c>
      <c r="CP325" s="1102">
        <v>28419.691321667768</v>
      </c>
      <c r="CQ325" s="1106">
        <f t="shared" si="165"/>
        <v>31327.347170583227</v>
      </c>
      <c r="CR325" s="23" t="s">
        <v>541</v>
      </c>
      <c r="CS325"/>
      <c r="DQ325"/>
      <c r="DR325"/>
    </row>
    <row r="326" spans="1:16382" s="23" customFormat="1" ht="13">
      <c r="A326" s="672">
        <v>1988</v>
      </c>
      <c r="B326" s="471">
        <f t="shared" si="169"/>
        <v>0.23792011870282573</v>
      </c>
      <c r="C326" s="324">
        <f t="shared" si="169"/>
        <v>1</v>
      </c>
      <c r="D326" s="324">
        <f t="shared" si="169"/>
        <v>1</v>
      </c>
      <c r="E326" s="324">
        <f t="shared" si="169"/>
        <v>1</v>
      </c>
      <c r="F326" s="324">
        <f t="shared" si="169"/>
        <v>1</v>
      </c>
      <c r="G326" s="324">
        <f t="shared" si="169"/>
        <v>1</v>
      </c>
      <c r="H326" s="472">
        <f t="shared" si="169"/>
        <v>1</v>
      </c>
      <c r="I326" s="27"/>
      <c r="J326" s="459"/>
      <c r="K326" s="672">
        <v>1988</v>
      </c>
      <c r="L326" s="471">
        <f t="shared" si="170"/>
        <v>0.37500320918758695</v>
      </c>
      <c r="M326" s="324">
        <f t="shared" si="170"/>
        <v>0.999994316452259</v>
      </c>
      <c r="N326" s="324">
        <f t="shared" si="170"/>
        <v>0.99999999998061795</v>
      </c>
      <c r="O326" s="324">
        <f t="shared" si="170"/>
        <v>1</v>
      </c>
      <c r="P326" s="324">
        <f t="shared" si="170"/>
        <v>1</v>
      </c>
      <c r="Q326" s="324">
        <f t="shared" si="170"/>
        <v>1</v>
      </c>
      <c r="R326" s="472">
        <f t="shared" si="170"/>
        <v>1</v>
      </c>
      <c r="S326" s="323"/>
      <c r="T326" s="323"/>
      <c r="U326" s="139"/>
      <c r="V326" s="672">
        <v>1988</v>
      </c>
      <c r="W326" s="622">
        <f t="shared" si="173"/>
        <v>0.88249690258459546</v>
      </c>
      <c r="X326" s="499">
        <f t="shared" si="173"/>
        <v>0.88249690258459546</v>
      </c>
      <c r="Y326" s="499">
        <f t="shared" si="174"/>
        <v>0.88249690258459546</v>
      </c>
      <c r="Z326" s="499">
        <f t="shared" si="171"/>
        <v>0.88249690258459546</v>
      </c>
      <c r="AA326" s="499">
        <f t="shared" si="171"/>
        <v>0.88249690258459546</v>
      </c>
      <c r="AB326" s="499">
        <f t="shared" si="171"/>
        <v>0.88249690258459546</v>
      </c>
      <c r="AC326" s="500">
        <f t="shared" si="172"/>
        <v>0.64972565458984466</v>
      </c>
      <c r="AD326" s="137"/>
      <c r="AE326" s="25"/>
      <c r="AF326" s="25"/>
      <c r="AG326" s="25"/>
      <c r="BF326" s="1135">
        <v>318</v>
      </c>
      <c r="BG326" s="1102">
        <v>69752.504855798485</v>
      </c>
      <c r="BH326" s="1102">
        <v>67179.285790999609</v>
      </c>
      <c r="BI326" s="1102">
        <v>62972.430887210023</v>
      </c>
      <c r="BJ326" s="1102">
        <v>67091.045753540835</v>
      </c>
      <c r="BK326" s="1102">
        <v>93397.99098625654</v>
      </c>
      <c r="BL326" s="1102">
        <v>121961.15861233603</v>
      </c>
      <c r="BM326" s="1102">
        <v>100333.04360726209</v>
      </c>
      <c r="BN326" s="1102">
        <v>106846.9791577321</v>
      </c>
      <c r="BO326" s="1102">
        <v>154598.64637584865</v>
      </c>
      <c r="BP326" s="1102">
        <v>143520.99002456086</v>
      </c>
      <c r="BQ326" s="1102">
        <v>106820.74051811747</v>
      </c>
      <c r="BR326" s="1102">
        <v>78399.308648699909</v>
      </c>
      <c r="BS326" s="1102">
        <v>87133.123503167779</v>
      </c>
      <c r="BT326" s="1102">
        <v>34353.956753106402</v>
      </c>
      <c r="BU326" s="1102">
        <v>12756.444873135784</v>
      </c>
      <c r="BV326" s="1102">
        <v>11835.407595939163</v>
      </c>
      <c r="BW326" s="1102">
        <v>21580.202350055712</v>
      </c>
      <c r="BX326" s="1102">
        <v>24842.315744480249</v>
      </c>
      <c r="BY326" s="1102">
        <v>21672.851375850132</v>
      </c>
      <c r="BZ326" s="1102">
        <v>19926.500799845944</v>
      </c>
      <c r="CA326" s="1102">
        <v>14325.743877060944</v>
      </c>
      <c r="CB326" s="1102">
        <v>12005.227229779282</v>
      </c>
      <c r="CC326" s="1102">
        <v>11262.257824023882</v>
      </c>
      <c r="CD326" s="1102">
        <v>13905.879068185459</v>
      </c>
      <c r="CE326" s="1102">
        <v>25528.861360222338</v>
      </c>
      <c r="CF326" s="1102">
        <v>20954.215858200416</v>
      </c>
      <c r="CG326" s="1102">
        <v>15971.207669602649</v>
      </c>
      <c r="CH326" s="1102">
        <v>15036.083732890549</v>
      </c>
      <c r="CI326" s="1102">
        <v>19663.903936323542</v>
      </c>
      <c r="CJ326" s="1102">
        <v>19612.415073742188</v>
      </c>
      <c r="CK326" s="1102">
        <v>20342.48397461525</v>
      </c>
      <c r="CL326" s="1102">
        <v>17879.540372426301</v>
      </c>
      <c r="CM326" s="1102">
        <v>25897.535187556354</v>
      </c>
      <c r="CN326" s="1102">
        <v>28622.8044982028</v>
      </c>
      <c r="CO326" s="1102">
        <v>33801.628452237012</v>
      </c>
      <c r="CP326" s="1102">
        <v>28410.044065266433</v>
      </c>
      <c r="CQ326" s="1106">
        <f t="shared" si="165"/>
        <v>31316.712890741564</v>
      </c>
      <c r="CR326" s="23" t="s">
        <v>541</v>
      </c>
      <c r="CS326"/>
      <c r="DQ326"/>
      <c r="DR326"/>
    </row>
    <row r="327" spans="1:16382" s="23" customFormat="1" ht="13">
      <c r="A327" s="672">
        <v>1989</v>
      </c>
      <c r="B327" s="471">
        <f t="shared" si="169"/>
        <v>0.23792011870282573</v>
      </c>
      <c r="C327" s="324">
        <f t="shared" si="169"/>
        <v>1</v>
      </c>
      <c r="D327" s="324">
        <f t="shared" si="169"/>
        <v>1</v>
      </c>
      <c r="E327" s="324">
        <f t="shared" si="169"/>
        <v>1</v>
      </c>
      <c r="F327" s="324">
        <f t="shared" si="169"/>
        <v>1</v>
      </c>
      <c r="G327" s="324">
        <f t="shared" si="169"/>
        <v>1</v>
      </c>
      <c r="H327" s="472">
        <f t="shared" si="169"/>
        <v>1</v>
      </c>
      <c r="I327" s="27"/>
      <c r="J327" s="459"/>
      <c r="K327" s="672">
        <v>1989</v>
      </c>
      <c r="L327" s="471">
        <f t="shared" si="170"/>
        <v>0.37500320918758695</v>
      </c>
      <c r="M327" s="324">
        <f t="shared" si="170"/>
        <v>0.999994316452259</v>
      </c>
      <c r="N327" s="324">
        <f t="shared" si="170"/>
        <v>0.99999999998061795</v>
      </c>
      <c r="O327" s="324">
        <f t="shared" si="170"/>
        <v>1</v>
      </c>
      <c r="P327" s="324">
        <f t="shared" si="170"/>
        <v>1</v>
      </c>
      <c r="Q327" s="324">
        <f t="shared" si="170"/>
        <v>1</v>
      </c>
      <c r="R327" s="472">
        <f t="shared" si="170"/>
        <v>1</v>
      </c>
      <c r="S327" s="323"/>
      <c r="T327" s="323"/>
      <c r="U327" s="139"/>
      <c r="V327" s="672">
        <v>1989</v>
      </c>
      <c r="W327" s="622">
        <f t="shared" si="173"/>
        <v>0.88249690258459546</v>
      </c>
      <c r="X327" s="499">
        <f t="shared" si="173"/>
        <v>0.88249690258459546</v>
      </c>
      <c r="Y327" s="499">
        <f t="shared" si="174"/>
        <v>0.88249690258459546</v>
      </c>
      <c r="Z327" s="499">
        <f t="shared" si="171"/>
        <v>0.88249690258459546</v>
      </c>
      <c r="AA327" s="499">
        <f t="shared" si="171"/>
        <v>0.88249690258459546</v>
      </c>
      <c r="AB327" s="499">
        <f t="shared" si="171"/>
        <v>0.88249690258459546</v>
      </c>
      <c r="AC327" s="500">
        <f t="shared" si="172"/>
        <v>0.64972565458984466</v>
      </c>
      <c r="AD327" s="137"/>
      <c r="AE327" s="25"/>
      <c r="AF327" s="25"/>
      <c r="AG327" s="25"/>
      <c r="BF327" s="1135">
        <v>319</v>
      </c>
      <c r="BG327" s="1102">
        <v>53295.894410630077</v>
      </c>
      <c r="BH327" s="1102">
        <v>60225.370651150486</v>
      </c>
      <c r="BI327" s="1102">
        <v>58429.575539402926</v>
      </c>
      <c r="BJ327" s="1102">
        <v>68778.526613177033</v>
      </c>
      <c r="BK327" s="1102">
        <v>70579.710849165363</v>
      </c>
      <c r="BL327" s="1102">
        <v>79118.912788395188</v>
      </c>
      <c r="BM327" s="1102">
        <v>67472.076680304002</v>
      </c>
      <c r="BN327" s="1102">
        <v>83300.213699678934</v>
      </c>
      <c r="BO327" s="1102">
        <v>96481.744007481859</v>
      </c>
      <c r="BP327" s="1102">
        <v>108527.29301866287</v>
      </c>
      <c r="BQ327" s="1102">
        <v>90505.502315290767</v>
      </c>
      <c r="BR327" s="1102">
        <v>85241.170890201058</v>
      </c>
      <c r="BS327" s="1102">
        <v>80074.632570764312</v>
      </c>
      <c r="BT327" s="1102">
        <v>36152.72719130465</v>
      </c>
      <c r="BU327" s="1102">
        <v>17667.4219041674</v>
      </c>
      <c r="BV327" s="1102">
        <v>14129.538652228242</v>
      </c>
      <c r="BW327" s="1102">
        <v>15103.343250792565</v>
      </c>
      <c r="BX327" s="1102">
        <v>23966.135480756562</v>
      </c>
      <c r="BY327" s="1102">
        <v>19810.297557212893</v>
      </c>
      <c r="BZ327" s="1102">
        <v>15236.547313874802</v>
      </c>
      <c r="CA327" s="1102">
        <v>11864.783318879854</v>
      </c>
      <c r="CB327" s="1102">
        <v>8458.9055716576295</v>
      </c>
      <c r="CC327" s="1102">
        <v>11088.776395956014</v>
      </c>
      <c r="CD327" s="1102">
        <v>14761.204380947907</v>
      </c>
      <c r="CE327" s="1102">
        <v>18240.065734030999</v>
      </c>
      <c r="CF327" s="1102">
        <v>14663.916438752362</v>
      </c>
      <c r="CG327" s="1102">
        <v>12390.40781120853</v>
      </c>
      <c r="CH327" s="1102">
        <v>14419.939391186204</v>
      </c>
      <c r="CI327" s="1102">
        <v>19159.557631214288</v>
      </c>
      <c r="CJ327" s="1102">
        <v>20093.88100009373</v>
      </c>
      <c r="CK327" s="1102">
        <v>20174.661164488884</v>
      </c>
      <c r="CL327" s="1102">
        <v>16006.700525723418</v>
      </c>
      <c r="CM327" s="1102">
        <v>17187.282426871629</v>
      </c>
      <c r="CN327" s="1102">
        <v>15669.143787814579</v>
      </c>
      <c r="CO327" s="1102">
        <v>16861.15058690164</v>
      </c>
      <c r="CP327" s="1102">
        <v>16688.773261626378</v>
      </c>
      <c r="CQ327" s="1106">
        <f t="shared" si="165"/>
        <v>18396.223516316346</v>
      </c>
      <c r="CR327" s="23" t="s">
        <v>541</v>
      </c>
      <c r="CS327"/>
      <c r="DQ327"/>
      <c r="DR327"/>
    </row>
    <row r="328" spans="1:16382" s="23" customFormat="1" ht="13">
      <c r="A328" s="672">
        <v>1990</v>
      </c>
      <c r="B328" s="471">
        <f t="shared" si="169"/>
        <v>0.23792011870282573</v>
      </c>
      <c r="C328" s="324">
        <f t="shared" si="169"/>
        <v>1</v>
      </c>
      <c r="D328" s="324">
        <f t="shared" si="169"/>
        <v>1</v>
      </c>
      <c r="E328" s="324">
        <f t="shared" si="169"/>
        <v>1</v>
      </c>
      <c r="F328" s="324">
        <f t="shared" si="169"/>
        <v>1</v>
      </c>
      <c r="G328" s="324">
        <f t="shared" si="169"/>
        <v>1</v>
      </c>
      <c r="H328" s="472">
        <f t="shared" si="169"/>
        <v>1</v>
      </c>
      <c r="I328" s="27"/>
      <c r="J328" s="459"/>
      <c r="K328" s="672">
        <v>1990</v>
      </c>
      <c r="L328" s="471">
        <f t="shared" si="170"/>
        <v>0.37500320918758695</v>
      </c>
      <c r="M328" s="324">
        <f t="shared" si="170"/>
        <v>0.999994316452259</v>
      </c>
      <c r="N328" s="324">
        <f t="shared" si="170"/>
        <v>0.99999999998061795</v>
      </c>
      <c r="O328" s="324">
        <f t="shared" si="170"/>
        <v>1</v>
      </c>
      <c r="P328" s="324">
        <f t="shared" si="170"/>
        <v>1</v>
      </c>
      <c r="Q328" s="324">
        <f t="shared" si="170"/>
        <v>1</v>
      </c>
      <c r="R328" s="472">
        <f t="shared" si="170"/>
        <v>1</v>
      </c>
      <c r="S328" s="323"/>
      <c r="T328" s="323"/>
      <c r="U328" s="139"/>
      <c r="V328" s="672">
        <v>1990</v>
      </c>
      <c r="W328" s="622">
        <f t="shared" si="173"/>
        <v>0.88249690258459546</v>
      </c>
      <c r="X328" s="499">
        <f t="shared" si="173"/>
        <v>0.88249690258459546</v>
      </c>
      <c r="Y328" s="499">
        <f t="shared" si="174"/>
        <v>0.88249690258459546</v>
      </c>
      <c r="Z328" s="499">
        <f t="shared" si="171"/>
        <v>0.88249690258459546</v>
      </c>
      <c r="AA328" s="499">
        <f t="shared" si="171"/>
        <v>0.88249690258459546</v>
      </c>
      <c r="AB328" s="499">
        <f t="shared" si="171"/>
        <v>0.88249690258459546</v>
      </c>
      <c r="AC328" s="500">
        <f t="shared" si="172"/>
        <v>0.64972565458984466</v>
      </c>
      <c r="AD328" s="137"/>
      <c r="AE328" s="25"/>
      <c r="AF328" s="25"/>
      <c r="AG328" s="25"/>
      <c r="BF328" s="1135">
        <v>320</v>
      </c>
      <c r="BG328" s="1102">
        <v>66540.48216160966</v>
      </c>
      <c r="BH328" s="1102">
        <v>71689.26725410721</v>
      </c>
      <c r="BI328" s="1102">
        <v>56665.492192555495</v>
      </c>
      <c r="BJ328" s="1102">
        <v>54960.877161059085</v>
      </c>
      <c r="BK328" s="1102">
        <v>82245.80021260168</v>
      </c>
      <c r="BL328" s="1102">
        <v>125946.74642625658</v>
      </c>
      <c r="BM328" s="1102">
        <v>106240.05553254753</v>
      </c>
      <c r="BN328" s="1102">
        <v>95819.009102543205</v>
      </c>
      <c r="BO328" s="1102">
        <v>129279.11654571319</v>
      </c>
      <c r="BP328" s="1102">
        <v>120397.21125631957</v>
      </c>
      <c r="BQ328" s="1102">
        <v>86016.132361306358</v>
      </c>
      <c r="BR328" s="1102">
        <v>54818.71910784745</v>
      </c>
      <c r="BS328" s="1102">
        <v>82565.813667285242</v>
      </c>
      <c r="BT328" s="1102">
        <v>29227.859421285666</v>
      </c>
      <c r="BU328" s="1102">
        <v>12853.43589364205</v>
      </c>
      <c r="BV328" s="1102">
        <v>11106.645168491501</v>
      </c>
      <c r="BW328" s="1102">
        <v>22467.962208880876</v>
      </c>
      <c r="BX328" s="1102">
        <v>24146.625426000828</v>
      </c>
      <c r="BY328" s="1102">
        <v>21494.454561599279</v>
      </c>
      <c r="BZ328" s="1102">
        <v>21379.820312895292</v>
      </c>
      <c r="CA328" s="1102">
        <v>13990.48618053835</v>
      </c>
      <c r="CB328" s="1102">
        <v>8740.524473907717</v>
      </c>
      <c r="CC328" s="1102">
        <v>8843.5482452864981</v>
      </c>
      <c r="CD328" s="1102">
        <v>10666.215571439228</v>
      </c>
      <c r="CE328" s="1102">
        <v>22145.346446753851</v>
      </c>
      <c r="CF328" s="1102">
        <v>16682.042957580408</v>
      </c>
      <c r="CG328" s="1102">
        <v>11972.581954519468</v>
      </c>
      <c r="CH328" s="1102">
        <v>11015.271648708664</v>
      </c>
      <c r="CI328" s="1102">
        <v>14675.792848120213</v>
      </c>
      <c r="CJ328" s="1102">
        <v>18058.393319661696</v>
      </c>
      <c r="CK328" s="1102">
        <v>20174.646818904661</v>
      </c>
      <c r="CL328" s="1102">
        <v>17199.559006416443</v>
      </c>
      <c r="CM328" s="1102">
        <v>19995.918033984122</v>
      </c>
      <c r="CN328" s="1102">
        <v>16371.558977251032</v>
      </c>
      <c r="CO328" s="1102">
        <v>22437.44672208868</v>
      </c>
      <c r="CP328" s="1102">
        <v>16407.31118966619</v>
      </c>
      <c r="CQ328" s="1106">
        <f t="shared" si="165"/>
        <v>18085.964691058594</v>
      </c>
      <c r="CR328" s="23" t="s">
        <v>541</v>
      </c>
      <c r="CS328"/>
      <c r="DQ328"/>
      <c r="DR328"/>
    </row>
    <row r="329" spans="1:16382" s="23" customFormat="1" ht="13">
      <c r="A329" s="672">
        <v>1991</v>
      </c>
      <c r="B329" s="471">
        <f t="shared" si="169"/>
        <v>0.23792011870282573</v>
      </c>
      <c r="C329" s="324">
        <f t="shared" si="169"/>
        <v>1</v>
      </c>
      <c r="D329" s="324">
        <f t="shared" si="169"/>
        <v>1</v>
      </c>
      <c r="E329" s="324">
        <f t="shared" si="169"/>
        <v>1</v>
      </c>
      <c r="F329" s="324">
        <f t="shared" si="169"/>
        <v>1</v>
      </c>
      <c r="G329" s="324">
        <f t="shared" si="169"/>
        <v>1</v>
      </c>
      <c r="H329" s="472">
        <f t="shared" si="169"/>
        <v>1</v>
      </c>
      <c r="I329" s="27"/>
      <c r="J329" s="459"/>
      <c r="K329" s="672">
        <v>1991</v>
      </c>
      <c r="L329" s="471">
        <f t="shared" si="170"/>
        <v>0.37500320918758695</v>
      </c>
      <c r="M329" s="324">
        <f t="shared" si="170"/>
        <v>0.999994316452259</v>
      </c>
      <c r="N329" s="324">
        <f t="shared" si="170"/>
        <v>0.99999999998061795</v>
      </c>
      <c r="O329" s="324">
        <f t="shared" si="170"/>
        <v>1</v>
      </c>
      <c r="P329" s="324">
        <f t="shared" si="170"/>
        <v>1</v>
      </c>
      <c r="Q329" s="324">
        <f t="shared" si="170"/>
        <v>1</v>
      </c>
      <c r="R329" s="472">
        <f t="shared" si="170"/>
        <v>1</v>
      </c>
      <c r="S329" s="323"/>
      <c r="T329" s="323"/>
      <c r="U329" s="139"/>
      <c r="V329" s="672">
        <v>1991</v>
      </c>
      <c r="W329" s="622">
        <f t="shared" si="173"/>
        <v>0.88249690258459546</v>
      </c>
      <c r="X329" s="499">
        <f t="shared" si="173"/>
        <v>0.88249690258459546</v>
      </c>
      <c r="Y329" s="499">
        <f t="shared" si="174"/>
        <v>0.88249690258459546</v>
      </c>
      <c r="Z329" s="499">
        <f t="shared" si="171"/>
        <v>0.88249690258459546</v>
      </c>
      <c r="AA329" s="499">
        <f t="shared" si="171"/>
        <v>0.88249690258459546</v>
      </c>
      <c r="AB329" s="499">
        <f t="shared" si="171"/>
        <v>0.88249690258459546</v>
      </c>
      <c r="AC329" s="500">
        <f t="shared" si="172"/>
        <v>0.64972565458984466</v>
      </c>
      <c r="AD329" s="473"/>
      <c r="AE329" s="25"/>
      <c r="AF329" s="25"/>
      <c r="AG329" s="25"/>
      <c r="BF329" s="1135">
        <v>321</v>
      </c>
      <c r="BG329" s="1102">
        <v>37801.959558096198</v>
      </c>
      <c r="BH329" s="1102">
        <v>45885.14110113815</v>
      </c>
      <c r="BI329" s="1102">
        <v>43645.170967760554</v>
      </c>
      <c r="BJ329" s="1102">
        <v>49705.704826656074</v>
      </c>
      <c r="BK329" s="1102">
        <v>57394.715348170379</v>
      </c>
      <c r="BL329" s="1102">
        <v>79537.522851306247</v>
      </c>
      <c r="BM329" s="1102">
        <v>75462.571699103486</v>
      </c>
      <c r="BN329" s="1102">
        <v>81784.970487194689</v>
      </c>
      <c r="BO329" s="1102">
        <v>88539.969228481772</v>
      </c>
      <c r="BP329" s="1102">
        <v>95796.00441530603</v>
      </c>
      <c r="BQ329" s="1102">
        <v>70458.053259011591</v>
      </c>
      <c r="BR329" s="1102">
        <v>49429.056622893913</v>
      </c>
      <c r="BS329" s="1102">
        <v>35631.571476688536</v>
      </c>
      <c r="BT329" s="1102">
        <v>26225.779333124672</v>
      </c>
      <c r="BU329" s="1102">
        <v>16966.360490483079</v>
      </c>
      <c r="BV329" s="1102">
        <v>14548.838640649963</v>
      </c>
      <c r="BW329" s="1102">
        <v>12685.088874541561</v>
      </c>
      <c r="BX329" s="1102">
        <v>17031.1131454489</v>
      </c>
      <c r="BY329" s="1102">
        <v>17374.649112691757</v>
      </c>
      <c r="BZ329" s="1102">
        <v>15732.556371016415</v>
      </c>
      <c r="CA329" s="1102">
        <v>10677.431767352538</v>
      </c>
      <c r="CB329" s="1102">
        <v>7380.3132435923853</v>
      </c>
      <c r="CC329" s="1102">
        <v>8630.2087326530273</v>
      </c>
      <c r="CD329" s="1102">
        <v>12171.018504008305</v>
      </c>
      <c r="CE329" s="1102">
        <v>16591.596880874222</v>
      </c>
      <c r="CF329" s="1102">
        <v>11051.210803842119</v>
      </c>
      <c r="CG329" s="1102">
        <v>9160.6151765194172</v>
      </c>
      <c r="CH329" s="1102">
        <v>11624.096047632025</v>
      </c>
      <c r="CI329" s="1102">
        <v>16479.063986461861</v>
      </c>
      <c r="CJ329" s="1102">
        <v>16803.91512327981</v>
      </c>
      <c r="CK329" s="1102">
        <v>15034.695384599356</v>
      </c>
      <c r="CL329" s="1102">
        <v>12263.786654407595</v>
      </c>
      <c r="CM329" s="1102">
        <v>16461.544749256595</v>
      </c>
      <c r="CN329" s="1102">
        <v>17407.952535890261</v>
      </c>
      <c r="CO329" s="1102">
        <v>20924.607900613391</v>
      </c>
      <c r="CP329" s="1102">
        <v>19034.766559154734</v>
      </c>
      <c r="CQ329" s="1106">
        <f t="shared" si="165"/>
        <v>20982.238461366047</v>
      </c>
      <c r="CR329" s="23" t="s">
        <v>541</v>
      </c>
      <c r="CS329"/>
      <c r="DQ329"/>
      <c r="DR329"/>
    </row>
    <row r="330" spans="1:16382" s="23" customFormat="1" ht="13">
      <c r="A330" s="672">
        <v>1992</v>
      </c>
      <c r="B330" s="471">
        <f t="shared" si="169"/>
        <v>0.23792011870282573</v>
      </c>
      <c r="C330" s="324">
        <f t="shared" si="169"/>
        <v>1</v>
      </c>
      <c r="D330" s="324">
        <f t="shared" si="169"/>
        <v>1</v>
      </c>
      <c r="E330" s="324">
        <f t="shared" si="169"/>
        <v>1</v>
      </c>
      <c r="F330" s="324">
        <f t="shared" si="169"/>
        <v>1</v>
      </c>
      <c r="G330" s="324">
        <f t="shared" si="169"/>
        <v>1</v>
      </c>
      <c r="H330" s="472">
        <f t="shared" si="169"/>
        <v>1</v>
      </c>
      <c r="I330" s="27"/>
      <c r="J330" s="459"/>
      <c r="K330" s="672">
        <v>1992</v>
      </c>
      <c r="L330" s="471">
        <f t="shared" si="170"/>
        <v>0.37500320918758695</v>
      </c>
      <c r="M330" s="324">
        <f t="shared" si="170"/>
        <v>0.999994316452259</v>
      </c>
      <c r="N330" s="324">
        <f t="shared" si="170"/>
        <v>0.99999999998061795</v>
      </c>
      <c r="O330" s="324">
        <f t="shared" si="170"/>
        <v>1</v>
      </c>
      <c r="P330" s="324">
        <f t="shared" si="170"/>
        <v>1</v>
      </c>
      <c r="Q330" s="324">
        <f t="shared" si="170"/>
        <v>1</v>
      </c>
      <c r="R330" s="472">
        <f t="shared" si="170"/>
        <v>1</v>
      </c>
      <c r="S330" s="323"/>
      <c r="T330" s="323"/>
      <c r="U330" s="139"/>
      <c r="V330" s="672">
        <v>1992</v>
      </c>
      <c r="W330" s="623">
        <f t="shared" ref="W330:AC330" si="175">W331</f>
        <v>0.56270494394943615</v>
      </c>
      <c r="X330" s="624">
        <f t="shared" si="175"/>
        <v>0.56270494394943615</v>
      </c>
      <c r="Y330" s="624">
        <f t="shared" si="175"/>
        <v>0.52971297553346608</v>
      </c>
      <c r="Z330" s="624">
        <f t="shared" si="175"/>
        <v>0.52971297553346608</v>
      </c>
      <c r="AA330" s="624">
        <f t="shared" si="175"/>
        <v>0.52971297553346608</v>
      </c>
      <c r="AB330" s="624">
        <f t="shared" si="175"/>
        <v>0.52971297553346608</v>
      </c>
      <c r="AC330" s="625">
        <f t="shared" si="175"/>
        <v>0.38999356118445289</v>
      </c>
      <c r="AD330" s="474" t="s">
        <v>164</v>
      </c>
      <c r="AE330" s="25"/>
      <c r="AF330" s="25"/>
      <c r="AG330" s="25"/>
      <c r="BF330" s="1135">
        <v>322</v>
      </c>
      <c r="BG330" s="1102">
        <v>50668.269563094218</v>
      </c>
      <c r="BH330" s="1102">
        <v>48179.25383989486</v>
      </c>
      <c r="BI330" s="1102">
        <v>35663.757358552713</v>
      </c>
      <c r="BJ330" s="1102">
        <v>37572.297162992516</v>
      </c>
      <c r="BK330" s="1102">
        <v>55593.146605224822</v>
      </c>
      <c r="BL330" s="1102">
        <v>88361.932685948006</v>
      </c>
      <c r="BM330" s="1102">
        <v>83367.443420863478</v>
      </c>
      <c r="BN330" s="1102">
        <v>90952.563792749555</v>
      </c>
      <c r="BO330" s="1102">
        <v>118009.09081272034</v>
      </c>
      <c r="BP330" s="1102">
        <v>110940.2601987927</v>
      </c>
      <c r="BQ330" s="1102">
        <v>85982.734378337438</v>
      </c>
      <c r="BR330" s="1102">
        <v>61766.966753761648</v>
      </c>
      <c r="BS330" s="1102">
        <v>57395.866858133719</v>
      </c>
      <c r="BT330" s="1102">
        <v>26324.185317590993</v>
      </c>
      <c r="BU330" s="1102">
        <v>11715.665788153417</v>
      </c>
      <c r="BV330" s="1102">
        <v>10579.581168805267</v>
      </c>
      <c r="BW330" s="1102">
        <v>18898.757807675738</v>
      </c>
      <c r="BX330" s="1102">
        <v>21496.750742560936</v>
      </c>
      <c r="BY330" s="1102">
        <v>19786.697170726671</v>
      </c>
      <c r="BZ330" s="1102">
        <v>16273.302376921909</v>
      </c>
      <c r="CA330" s="1102">
        <v>11742.501295767761</v>
      </c>
      <c r="CB330" s="1102">
        <v>6376.3558664821521</v>
      </c>
      <c r="CC330" s="1102">
        <v>9007.9705163789276</v>
      </c>
      <c r="CD330" s="1102">
        <v>11152.980975742381</v>
      </c>
      <c r="CE330" s="1102">
        <v>19004.254017189753</v>
      </c>
      <c r="CF330" s="1102">
        <v>13569.055861317309</v>
      </c>
      <c r="CG330" s="1102">
        <v>10389.638787657961</v>
      </c>
      <c r="CH330" s="1102">
        <v>12242.566841374995</v>
      </c>
      <c r="CI330" s="1102">
        <v>14941.483314298104</v>
      </c>
      <c r="CJ330" s="1102">
        <v>17273.411624270728</v>
      </c>
      <c r="CK330" s="1102">
        <v>18185.725498547439</v>
      </c>
      <c r="CL330" s="1102">
        <v>15627.67229661628</v>
      </c>
      <c r="CM330" s="1102">
        <v>20764.332646136518</v>
      </c>
      <c r="CN330" s="1102">
        <v>17720.683358769445</v>
      </c>
      <c r="CO330" s="1102">
        <v>21878.862069473133</v>
      </c>
      <c r="CP330" s="1102">
        <v>19040.065905763429</v>
      </c>
      <c r="CQ330" s="1106">
        <f t="shared" ref="CQ330:CQ393" si="176">CP330*1.10231131</f>
        <v>20988.079991068422</v>
      </c>
      <c r="CR330" s="23" t="s">
        <v>541</v>
      </c>
      <c r="CS330"/>
      <c r="DQ330"/>
      <c r="DR330"/>
    </row>
    <row r="331" spans="1:16382" s="23" customFormat="1" ht="13">
      <c r="A331" s="672">
        <v>1993</v>
      </c>
      <c r="B331" s="471">
        <f t="shared" si="169"/>
        <v>0.23792011870282573</v>
      </c>
      <c r="C331" s="324">
        <f t="shared" si="169"/>
        <v>1</v>
      </c>
      <c r="D331" s="324">
        <f t="shared" si="169"/>
        <v>1</v>
      </c>
      <c r="E331" s="324">
        <f t="shared" si="169"/>
        <v>1</v>
      </c>
      <c r="F331" s="324">
        <f t="shared" si="169"/>
        <v>1</v>
      </c>
      <c r="G331" s="324">
        <f t="shared" si="169"/>
        <v>1</v>
      </c>
      <c r="H331" s="472">
        <f t="shared" si="169"/>
        <v>1</v>
      </c>
      <c r="I331" s="27"/>
      <c r="J331" s="459"/>
      <c r="K331" s="672">
        <v>1993</v>
      </c>
      <c r="L331" s="471">
        <f t="shared" si="170"/>
        <v>0.37500320918758695</v>
      </c>
      <c r="M331" s="324">
        <f t="shared" si="170"/>
        <v>0.999994316452259</v>
      </c>
      <c r="N331" s="324">
        <f t="shared" si="170"/>
        <v>0.99999999998061795</v>
      </c>
      <c r="O331" s="324">
        <f t="shared" si="170"/>
        <v>1</v>
      </c>
      <c r="P331" s="324">
        <f t="shared" si="170"/>
        <v>1</v>
      </c>
      <c r="Q331" s="324">
        <f t="shared" si="170"/>
        <v>1</v>
      </c>
      <c r="R331" s="472">
        <f t="shared" si="170"/>
        <v>1</v>
      </c>
      <c r="S331" s="323"/>
      <c r="T331" s="323"/>
      <c r="U331" s="139"/>
      <c r="V331" s="672">
        <v>1993</v>
      </c>
      <c r="W331" s="626">
        <f t="shared" ref="W331:W353" si="177">B418</f>
        <v>0.56270494394943615</v>
      </c>
      <c r="X331" s="627">
        <f>W331</f>
        <v>0.56270494394943615</v>
      </c>
      <c r="Y331" s="627">
        <f t="shared" ref="Y331:AB346" si="178">$D418</f>
        <v>0.52971297553346608</v>
      </c>
      <c r="Z331" s="627">
        <f t="shared" si="178"/>
        <v>0.52971297553346608</v>
      </c>
      <c r="AA331" s="627">
        <f t="shared" si="178"/>
        <v>0.52971297553346608</v>
      </c>
      <c r="AB331" s="627">
        <f>$D418</f>
        <v>0.52971297553346608</v>
      </c>
      <c r="AC331" s="628">
        <f>AB331*AC329/AB329</f>
        <v>0.38999356118445289</v>
      </c>
      <c r="AD331" s="137"/>
      <c r="AE331" s="25"/>
      <c r="AF331" s="25"/>
      <c r="AG331" s="25"/>
      <c r="BF331" s="1135">
        <v>323</v>
      </c>
      <c r="BG331" s="1102">
        <v>89165.688373397643</v>
      </c>
      <c r="BH331" s="1102">
        <v>90253.565544809942</v>
      </c>
      <c r="BI331" s="1102">
        <v>84111.400262492272</v>
      </c>
      <c r="BJ331" s="1102">
        <v>99150.229572537413</v>
      </c>
      <c r="BK331" s="1102">
        <v>107236.88495895057</v>
      </c>
      <c r="BL331" s="1102">
        <v>115424.18079199284</v>
      </c>
      <c r="BM331" s="1102">
        <v>88464.578753462352</v>
      </c>
      <c r="BN331" s="1102">
        <v>98039.462662444959</v>
      </c>
      <c r="BO331" s="1102">
        <v>144147.07748386179</v>
      </c>
      <c r="BP331" s="1102">
        <v>142312.19980992866</v>
      </c>
      <c r="BQ331" s="1102">
        <v>127176.6843374965</v>
      </c>
      <c r="BR331" s="1102">
        <v>119622.72452817424</v>
      </c>
      <c r="BS331" s="1102">
        <v>133376.98289849338</v>
      </c>
      <c r="BT331" s="1102">
        <v>47713.458201738053</v>
      </c>
      <c r="BU331" s="1102">
        <v>21100.392505290594</v>
      </c>
      <c r="BV331" s="1102">
        <v>16283.251025776808</v>
      </c>
      <c r="BW331" s="1102">
        <v>15730.849025215877</v>
      </c>
      <c r="BX331" s="1102">
        <v>30545.480063393032</v>
      </c>
      <c r="BY331" s="1102">
        <v>25202.010612618222</v>
      </c>
      <c r="BZ331" s="1102">
        <v>21432.264628552184</v>
      </c>
      <c r="CA331" s="1102">
        <v>14825.825161180339</v>
      </c>
      <c r="CB331" s="1102">
        <v>9509.4911566059454</v>
      </c>
      <c r="CC331" s="1102">
        <v>15448.537709357372</v>
      </c>
      <c r="CD331" s="1102">
        <v>18382.378700542904</v>
      </c>
      <c r="CE331" s="1102">
        <v>23753.945808919649</v>
      </c>
      <c r="CF331" s="1102">
        <v>17653.664085315835</v>
      </c>
      <c r="CG331" s="1102">
        <v>13940.879232994763</v>
      </c>
      <c r="CH331" s="1102">
        <v>18262.209100600663</v>
      </c>
      <c r="CI331" s="1102">
        <v>22170.778066249659</v>
      </c>
      <c r="CJ331" s="1102">
        <v>26673.874985970917</v>
      </c>
      <c r="CK331" s="1102">
        <v>28623.505547790664</v>
      </c>
      <c r="CL331" s="1102">
        <v>25106.531355070307</v>
      </c>
      <c r="CM331" s="1102">
        <v>27290.696517700464</v>
      </c>
      <c r="CN331" s="1102">
        <v>21508.349218895564</v>
      </c>
      <c r="CO331" s="1102">
        <v>22737.553472720305</v>
      </c>
      <c r="CP331" s="1102">
        <v>24101.687669417843</v>
      </c>
      <c r="CQ331" s="1106">
        <f t="shared" si="176"/>
        <v>26567.562908086828</v>
      </c>
      <c r="CR331" s="23" t="s">
        <v>541</v>
      </c>
      <c r="CS331"/>
      <c r="DQ331"/>
      <c r="DR331"/>
    </row>
    <row r="332" spans="1:16382" s="23" customFormat="1" ht="13">
      <c r="A332" s="672">
        <v>1994</v>
      </c>
      <c r="B332" s="471">
        <f t="shared" si="169"/>
        <v>0.23792011870282573</v>
      </c>
      <c r="C332" s="324">
        <f t="shared" si="169"/>
        <v>1</v>
      </c>
      <c r="D332" s="324">
        <f t="shared" si="169"/>
        <v>1</v>
      </c>
      <c r="E332" s="324">
        <f t="shared" si="169"/>
        <v>1</v>
      </c>
      <c r="F332" s="324">
        <f t="shared" si="169"/>
        <v>1</v>
      </c>
      <c r="G332" s="324">
        <f t="shared" si="169"/>
        <v>1</v>
      </c>
      <c r="H332" s="472">
        <f t="shared" si="169"/>
        <v>1</v>
      </c>
      <c r="I332" s="27"/>
      <c r="J332" s="459"/>
      <c r="K332" s="672">
        <v>1994</v>
      </c>
      <c r="L332" s="471">
        <f t="shared" si="170"/>
        <v>0.37500320918758695</v>
      </c>
      <c r="M332" s="324">
        <f t="shared" si="170"/>
        <v>0.999994316452259</v>
      </c>
      <c r="N332" s="324">
        <f t="shared" si="170"/>
        <v>0.99999999998061795</v>
      </c>
      <c r="O332" s="324">
        <f t="shared" si="170"/>
        <v>1</v>
      </c>
      <c r="P332" s="324">
        <f t="shared" si="170"/>
        <v>1</v>
      </c>
      <c r="Q332" s="324">
        <f t="shared" si="170"/>
        <v>1</v>
      </c>
      <c r="R332" s="472">
        <f t="shared" si="170"/>
        <v>1</v>
      </c>
      <c r="S332" s="323"/>
      <c r="T332" s="323"/>
      <c r="U332" s="139"/>
      <c r="V332" s="672">
        <v>1994</v>
      </c>
      <c r="W332" s="626">
        <f t="shared" si="177"/>
        <v>0.8017292165708384</v>
      </c>
      <c r="X332" s="627">
        <f t="shared" ref="X332:X342" si="179">W332</f>
        <v>0.8017292165708384</v>
      </c>
      <c r="Y332" s="627">
        <f t="shared" si="178"/>
        <v>0.78002565770980659</v>
      </c>
      <c r="Z332" s="627">
        <f t="shared" si="178"/>
        <v>0.78002565770980659</v>
      </c>
      <c r="AA332" s="627">
        <f t="shared" si="178"/>
        <v>0.78002565770980659</v>
      </c>
      <c r="AB332" s="627">
        <f>$D419</f>
        <v>0.78002565770980659</v>
      </c>
      <c r="AC332" s="628">
        <f t="shared" ref="AC332:AC341" si="180">AB332*AC331/AB331</f>
        <v>0.57428267404462241</v>
      </c>
      <c r="AD332" s="474" t="s">
        <v>172</v>
      </c>
      <c r="AE332" s="25"/>
      <c r="AF332" s="25"/>
      <c r="AG332" s="25"/>
      <c r="BF332" s="1135">
        <v>324</v>
      </c>
      <c r="BG332" s="1102">
        <v>65490.322339894614</v>
      </c>
      <c r="BH332" s="1102">
        <v>62403.758756960553</v>
      </c>
      <c r="BI332" s="1102">
        <v>56924.510962055108</v>
      </c>
      <c r="BJ332" s="1102">
        <v>75958.710145891848</v>
      </c>
      <c r="BK332" s="1102">
        <v>96230.120505429775</v>
      </c>
      <c r="BL332" s="1102">
        <v>113698.65618910104</v>
      </c>
      <c r="BM332" s="1102">
        <v>88814.991712909454</v>
      </c>
      <c r="BN332" s="1102">
        <v>104692.38075765719</v>
      </c>
      <c r="BO332" s="1102">
        <v>122714.68278494448</v>
      </c>
      <c r="BP332" s="1102">
        <v>115903.49417932185</v>
      </c>
      <c r="BQ332" s="1102">
        <v>93881.668875470408</v>
      </c>
      <c r="BR332" s="1102">
        <v>79920.674193855637</v>
      </c>
      <c r="BS332" s="1102">
        <v>70925.726751928712</v>
      </c>
      <c r="BT332" s="1102">
        <v>28616.857331235624</v>
      </c>
      <c r="BU332" s="1102">
        <v>14189.003439971128</v>
      </c>
      <c r="BV332" s="1102">
        <v>12917.239891144811</v>
      </c>
      <c r="BW332" s="1102">
        <v>23041.220843815656</v>
      </c>
      <c r="BX332" s="1102">
        <v>24568.280050183672</v>
      </c>
      <c r="BY332" s="1102">
        <v>24372.617764591541</v>
      </c>
      <c r="BZ332" s="1102">
        <v>21342.697068660837</v>
      </c>
      <c r="CA332" s="1102">
        <v>17938.337736193571</v>
      </c>
      <c r="CB332" s="1102">
        <v>10456.458247080689</v>
      </c>
      <c r="CC332" s="1102">
        <v>11129.343998110624</v>
      </c>
      <c r="CD332" s="1102">
        <v>10850.43945722655</v>
      </c>
      <c r="CE332" s="1102">
        <v>21079.284475685832</v>
      </c>
      <c r="CF332" s="1102">
        <v>18296.568233672529</v>
      </c>
      <c r="CG332" s="1102">
        <v>14362.312940622134</v>
      </c>
      <c r="CH332" s="1102">
        <v>15882.675727233393</v>
      </c>
      <c r="CI332" s="1102">
        <v>19581.801041179293</v>
      </c>
      <c r="CJ332" s="1102">
        <v>20243.96851064319</v>
      </c>
      <c r="CK332" s="1102">
        <v>25411.586601600673</v>
      </c>
      <c r="CL332" s="1102">
        <v>18732.550907336445</v>
      </c>
      <c r="CM332" s="1102">
        <v>28259.79737848229</v>
      </c>
      <c r="CN332" s="1102">
        <v>22681.230131829154</v>
      </c>
      <c r="CO332" s="1102">
        <v>29130.889905135718</v>
      </c>
      <c r="CP332" s="1102">
        <v>23321.993140119212</v>
      </c>
      <c r="CQ332" s="1106">
        <f t="shared" si="176"/>
        <v>25708.09681009582</v>
      </c>
      <c r="CR332" s="23" t="s">
        <v>541</v>
      </c>
      <c r="CS332"/>
      <c r="DQ332"/>
      <c r="DR332"/>
    </row>
    <row r="333" spans="1:16382" s="23" customFormat="1" ht="13">
      <c r="A333" s="672">
        <v>1995</v>
      </c>
      <c r="B333" s="471">
        <f t="shared" si="169"/>
        <v>0.23792011870282573</v>
      </c>
      <c r="C333" s="324">
        <f t="shared" si="169"/>
        <v>1</v>
      </c>
      <c r="D333" s="324">
        <f t="shared" si="169"/>
        <v>1</v>
      </c>
      <c r="E333" s="324">
        <f t="shared" si="169"/>
        <v>1</v>
      </c>
      <c r="F333" s="324">
        <f t="shared" si="169"/>
        <v>1</v>
      </c>
      <c r="G333" s="324">
        <f t="shared" si="169"/>
        <v>1</v>
      </c>
      <c r="H333" s="472">
        <f t="shared" si="169"/>
        <v>1</v>
      </c>
      <c r="I333" s="27"/>
      <c r="J333" s="459"/>
      <c r="K333" s="672">
        <v>1995</v>
      </c>
      <c r="L333" s="471">
        <f t="shared" si="170"/>
        <v>0.37500320918758695</v>
      </c>
      <c r="M333" s="324">
        <f t="shared" si="170"/>
        <v>0.999994316452259</v>
      </c>
      <c r="N333" s="324">
        <f t="shared" si="170"/>
        <v>0.99999999998061795</v>
      </c>
      <c r="O333" s="324">
        <f t="shared" si="170"/>
        <v>1</v>
      </c>
      <c r="P333" s="324">
        <f t="shared" si="170"/>
        <v>1</v>
      </c>
      <c r="Q333" s="324">
        <f t="shared" si="170"/>
        <v>1</v>
      </c>
      <c r="R333" s="472">
        <f t="shared" si="170"/>
        <v>1</v>
      </c>
      <c r="S333" s="323"/>
      <c r="T333" s="323"/>
      <c r="U333" s="139"/>
      <c r="V333" s="672">
        <v>1995</v>
      </c>
      <c r="W333" s="626">
        <f t="shared" si="177"/>
        <v>0.87096120643222197</v>
      </c>
      <c r="X333" s="627">
        <f t="shared" si="179"/>
        <v>0.87096120643222197</v>
      </c>
      <c r="Y333" s="627">
        <f t="shared" si="178"/>
        <v>0.72408288904437046</v>
      </c>
      <c r="Z333" s="627">
        <f t="shared" si="178"/>
        <v>0.72408288904437046</v>
      </c>
      <c r="AA333" s="627">
        <f t="shared" si="178"/>
        <v>0.72408288904437046</v>
      </c>
      <c r="AB333" s="627">
        <f t="shared" si="178"/>
        <v>0.72408288904437046</v>
      </c>
      <c r="AC333" s="628">
        <f t="shared" si="180"/>
        <v>0.53309561504841874</v>
      </c>
      <c r="AD333" s="137"/>
      <c r="AE333" s="25"/>
      <c r="AF333" s="25"/>
      <c r="AG333" s="25"/>
      <c r="BF333" s="1135">
        <v>325</v>
      </c>
      <c r="BG333" s="1102">
        <v>69264.826926202601</v>
      </c>
      <c r="BH333" s="1102">
        <v>67815.912481691179</v>
      </c>
      <c r="BI333" s="1102">
        <v>62588.300406993156</v>
      </c>
      <c r="BJ333" s="1102">
        <v>71240.390767372082</v>
      </c>
      <c r="BK333" s="1102">
        <v>80254.193286030655</v>
      </c>
      <c r="BL333" s="1102">
        <v>105011.4132592668</v>
      </c>
      <c r="BM333" s="1102">
        <v>87415.997436502337</v>
      </c>
      <c r="BN333" s="1102">
        <v>89556.215720882552</v>
      </c>
      <c r="BO333" s="1102">
        <v>130487.35570588222</v>
      </c>
      <c r="BP333" s="1102">
        <v>119118.03981943776</v>
      </c>
      <c r="BQ333" s="1102">
        <v>88625.008554874556</v>
      </c>
      <c r="BR333" s="1102">
        <v>63766.697626457964</v>
      </c>
      <c r="BS333" s="1102">
        <v>86485.204144948046</v>
      </c>
      <c r="BT333" s="1102">
        <v>33599.086974601589</v>
      </c>
      <c r="BU333" s="1102">
        <v>11672.650694313077</v>
      </c>
      <c r="BV333" s="1102">
        <v>10662.713754947596</v>
      </c>
      <c r="BW333" s="1102">
        <v>17714.095258418096</v>
      </c>
      <c r="BX333" s="1102">
        <v>33336.505719566419</v>
      </c>
      <c r="BY333" s="1102">
        <v>20938.03840638473</v>
      </c>
      <c r="BZ333" s="1102">
        <v>16682.167453302183</v>
      </c>
      <c r="CA333" s="1102">
        <v>12570.215763252812</v>
      </c>
      <c r="CB333" s="1102">
        <v>9866.8577507675745</v>
      </c>
      <c r="CC333" s="1102">
        <v>14233.565451338971</v>
      </c>
      <c r="CD333" s="1102">
        <v>17340.187797416194</v>
      </c>
      <c r="CE333" s="1102">
        <v>20865.229703961788</v>
      </c>
      <c r="CF333" s="1102">
        <v>16048.744231624822</v>
      </c>
      <c r="CG333" s="1102">
        <v>14384.166119027503</v>
      </c>
      <c r="CH333" s="1102">
        <v>17278.194715553742</v>
      </c>
      <c r="CI333" s="1102">
        <v>22035.075871967103</v>
      </c>
      <c r="CJ333" s="1102">
        <v>19744.769482608608</v>
      </c>
      <c r="CK333" s="1102">
        <v>19047.460479477613</v>
      </c>
      <c r="CL333" s="1102">
        <v>15402.155450976887</v>
      </c>
      <c r="CM333" s="1102">
        <v>18318.937378200211</v>
      </c>
      <c r="CN333" s="1102">
        <v>16776.271298453281</v>
      </c>
      <c r="CO333" s="1102">
        <v>15543.573331839705</v>
      </c>
      <c r="CP333" s="1102">
        <v>19121.441283558775</v>
      </c>
      <c r="CQ333" s="1106">
        <f t="shared" si="176"/>
        <v>21077.780990367755</v>
      </c>
      <c r="CR333" s="23" t="s">
        <v>541</v>
      </c>
      <c r="CS333"/>
      <c r="DQ333"/>
      <c r="DR333"/>
    </row>
    <row r="334" spans="1:16382" s="23" customFormat="1" ht="13">
      <c r="A334" s="672">
        <v>1996</v>
      </c>
      <c r="B334" s="482">
        <f t="shared" ref="B334:H349" si="181">B$354</f>
        <v>0.23792011870282573</v>
      </c>
      <c r="C334" s="483">
        <f t="shared" si="181"/>
        <v>1</v>
      </c>
      <c r="D334" s="483">
        <f t="shared" si="181"/>
        <v>1</v>
      </c>
      <c r="E334" s="483">
        <f t="shared" si="181"/>
        <v>1</v>
      </c>
      <c r="F334" s="483">
        <f t="shared" si="181"/>
        <v>1</v>
      </c>
      <c r="G334" s="483">
        <f t="shared" si="181"/>
        <v>1</v>
      </c>
      <c r="H334" s="484">
        <f t="shared" si="181"/>
        <v>1</v>
      </c>
      <c r="I334" s="27"/>
      <c r="J334" s="459"/>
      <c r="K334" s="672">
        <v>1996</v>
      </c>
      <c r="L334" s="471">
        <f t="shared" ref="L334:R349" si="182">L$354</f>
        <v>0.37500320918758695</v>
      </c>
      <c r="M334" s="324">
        <f t="shared" si="182"/>
        <v>0.999994316452259</v>
      </c>
      <c r="N334" s="324">
        <f t="shared" si="182"/>
        <v>0.99999999998061795</v>
      </c>
      <c r="O334" s="324">
        <f t="shared" si="182"/>
        <v>1</v>
      </c>
      <c r="P334" s="324">
        <f t="shared" si="182"/>
        <v>1</v>
      </c>
      <c r="Q334" s="324">
        <f t="shared" si="182"/>
        <v>1</v>
      </c>
      <c r="R334" s="472">
        <f t="shared" si="182"/>
        <v>1</v>
      </c>
      <c r="S334" s="27"/>
      <c r="T334" s="27"/>
      <c r="U334" s="139"/>
      <c r="V334" s="672">
        <v>1996</v>
      </c>
      <c r="W334" s="626">
        <f t="shared" si="177"/>
        <v>0.88249690258459546</v>
      </c>
      <c r="X334" s="627">
        <f t="shared" si="179"/>
        <v>0.88249690258459546</v>
      </c>
      <c r="Y334" s="627">
        <f t="shared" si="178"/>
        <v>0.73164063621737929</v>
      </c>
      <c r="Z334" s="627">
        <f t="shared" si="178"/>
        <v>0.73164063621737929</v>
      </c>
      <c r="AA334" s="627">
        <f t="shared" si="178"/>
        <v>0.73164063621737929</v>
      </c>
      <c r="AB334" s="627">
        <f t="shared" si="178"/>
        <v>0.73164063621737929</v>
      </c>
      <c r="AC334" s="628">
        <f t="shared" si="180"/>
        <v>0.53865989772728851</v>
      </c>
      <c r="AD334" s="137"/>
      <c r="AE334" s="25"/>
      <c r="AF334" s="25"/>
      <c r="AG334" s="25"/>
      <c r="BF334" s="1135">
        <v>326</v>
      </c>
      <c r="BG334" s="1102">
        <v>75188.901900197758</v>
      </c>
      <c r="BH334" s="1102">
        <v>76769.109225159569</v>
      </c>
      <c r="BI334" s="1102">
        <v>61541.111383712589</v>
      </c>
      <c r="BJ334" s="1102">
        <v>62837.716187688638</v>
      </c>
      <c r="BK334" s="1102">
        <v>84695.601137588383</v>
      </c>
      <c r="BL334" s="1102">
        <v>110117.5132392048</v>
      </c>
      <c r="BM334" s="1102">
        <v>94618.813850578837</v>
      </c>
      <c r="BN334" s="1102">
        <v>98279.394291099423</v>
      </c>
      <c r="BO334" s="1102">
        <v>141801.55581989684</v>
      </c>
      <c r="BP334" s="1102">
        <v>130847.82671097995</v>
      </c>
      <c r="BQ334" s="1102">
        <v>100450.20147929358</v>
      </c>
      <c r="BR334" s="1102">
        <v>75784.913458355237</v>
      </c>
      <c r="BS334" s="1102">
        <v>78736.335887702997</v>
      </c>
      <c r="BT334" s="1102">
        <v>36832.213857761424</v>
      </c>
      <c r="BU334" s="1102">
        <v>15984.284612739453</v>
      </c>
      <c r="BV334" s="1102">
        <v>14305.77747679908</v>
      </c>
      <c r="BW334" s="1102">
        <v>23277.94583255014</v>
      </c>
      <c r="BX334" s="1102">
        <v>27800.986473324181</v>
      </c>
      <c r="BY334" s="1102">
        <v>23041.207119584808</v>
      </c>
      <c r="BZ334" s="1102">
        <v>21023.120350344219</v>
      </c>
      <c r="CA334" s="1102">
        <v>14279.376002717374</v>
      </c>
      <c r="CB334" s="1102">
        <v>11964.043922219673</v>
      </c>
      <c r="CC334" s="1102">
        <v>13014.091876413506</v>
      </c>
      <c r="CD334" s="1102">
        <v>13955.282850468691</v>
      </c>
      <c r="CE334" s="1102">
        <v>21741.864700353464</v>
      </c>
      <c r="CF334" s="1102">
        <v>16192.170212587202</v>
      </c>
      <c r="CG334" s="1102">
        <v>11529.479623529733</v>
      </c>
      <c r="CH334" s="1102">
        <v>14678.88169159481</v>
      </c>
      <c r="CI334" s="1102">
        <v>19197.814140467119</v>
      </c>
      <c r="CJ334" s="1102">
        <v>25220.58853803865</v>
      </c>
      <c r="CK334" s="1102">
        <v>28460.158165563549</v>
      </c>
      <c r="CL334" s="1102">
        <v>20282.001640893708</v>
      </c>
      <c r="CM334" s="1102">
        <v>23866.204089804978</v>
      </c>
      <c r="CN334" s="1102">
        <v>18963.161423276822</v>
      </c>
      <c r="CO334" s="1102">
        <v>27101.818013407974</v>
      </c>
      <c r="CP334" s="1102">
        <v>18991.468465973736</v>
      </c>
      <c r="CQ334" s="1106">
        <f t="shared" si="176"/>
        <v>20934.510483551199</v>
      </c>
      <c r="CR334" s="23" t="s">
        <v>541</v>
      </c>
      <c r="CS334"/>
      <c r="DQ334"/>
      <c r="DR334"/>
    </row>
    <row r="335" spans="1:16382" s="23" customFormat="1" ht="13">
      <c r="A335" s="672">
        <v>1997</v>
      </c>
      <c r="B335" s="471">
        <f>C$311</f>
        <v>0.28311770936953284</v>
      </c>
      <c r="C335" s="324">
        <f>D$311</f>
        <v>0.24839877799582391</v>
      </c>
      <c r="D335" s="324">
        <f t="shared" si="181"/>
        <v>1</v>
      </c>
      <c r="E335" s="324">
        <f t="shared" si="181"/>
        <v>1</v>
      </c>
      <c r="F335" s="324">
        <f t="shared" si="181"/>
        <v>1</v>
      </c>
      <c r="G335" s="324">
        <f t="shared" si="181"/>
        <v>1</v>
      </c>
      <c r="H335" s="472">
        <f t="shared" si="181"/>
        <v>1</v>
      </c>
      <c r="I335" s="27"/>
      <c r="J335" s="459"/>
      <c r="K335" s="672">
        <v>1997</v>
      </c>
      <c r="L335" s="471">
        <f t="shared" si="182"/>
        <v>0.37500320918758695</v>
      </c>
      <c r="M335" s="324">
        <f t="shared" si="182"/>
        <v>0.999994316452259</v>
      </c>
      <c r="N335" s="324">
        <f t="shared" si="182"/>
        <v>0.99999999998061795</v>
      </c>
      <c r="O335" s="324">
        <f t="shared" si="182"/>
        <v>1</v>
      </c>
      <c r="P335" s="324">
        <f t="shared" si="182"/>
        <v>1</v>
      </c>
      <c r="Q335" s="324">
        <f t="shared" si="182"/>
        <v>1</v>
      </c>
      <c r="R335" s="472">
        <f t="shared" si="182"/>
        <v>1</v>
      </c>
      <c r="S335" s="27"/>
      <c r="T335" s="27"/>
      <c r="U335" s="139"/>
      <c r="V335" s="672">
        <v>1997</v>
      </c>
      <c r="W335" s="626">
        <f t="shared" si="177"/>
        <v>0.87486621667829945</v>
      </c>
      <c r="X335" s="627">
        <f t="shared" si="179"/>
        <v>0.87486621667829945</v>
      </c>
      <c r="Y335" s="627">
        <f t="shared" si="178"/>
        <v>0.74519696254299639</v>
      </c>
      <c r="Z335" s="627">
        <f t="shared" si="178"/>
        <v>0.74519696254299639</v>
      </c>
      <c r="AA335" s="627">
        <f t="shared" si="178"/>
        <v>0.74519696254299639</v>
      </c>
      <c r="AB335" s="627">
        <f t="shared" si="178"/>
        <v>0.74519696254299639</v>
      </c>
      <c r="AC335" s="628">
        <f t="shared" si="180"/>
        <v>0.54864054805019524</v>
      </c>
      <c r="AD335" s="137"/>
      <c r="AE335" s="25"/>
      <c r="AF335" s="25"/>
      <c r="AG335" s="25"/>
      <c r="BF335" s="1135">
        <v>327</v>
      </c>
      <c r="BG335" s="1102">
        <v>62561.901272601855</v>
      </c>
      <c r="BH335" s="1102">
        <v>65958.006714241594</v>
      </c>
      <c r="BI335" s="1102">
        <v>60848.287074954096</v>
      </c>
      <c r="BJ335" s="1102">
        <v>72107.229040186721</v>
      </c>
      <c r="BK335" s="1102">
        <v>87621.019597594728</v>
      </c>
      <c r="BL335" s="1102">
        <v>118710.73333127645</v>
      </c>
      <c r="BM335" s="1102">
        <v>104755.66496095863</v>
      </c>
      <c r="BN335" s="1102">
        <v>108859.50757802288</v>
      </c>
      <c r="BO335" s="1102">
        <v>127006.23480217301</v>
      </c>
      <c r="BP335" s="1102">
        <v>118378.35116494102</v>
      </c>
      <c r="BQ335" s="1102">
        <v>89569.334664292604</v>
      </c>
      <c r="BR335" s="1102">
        <v>74063.660543410602</v>
      </c>
      <c r="BS335" s="1102">
        <v>79666.174071689224</v>
      </c>
      <c r="BT335" s="1102">
        <v>36301.413873229845</v>
      </c>
      <c r="BU335" s="1102">
        <v>15684.597174543056</v>
      </c>
      <c r="BV335" s="1102">
        <v>14593.634154253172</v>
      </c>
      <c r="BW335" s="1102">
        <v>29917.976882326082</v>
      </c>
      <c r="BX335" s="1102">
        <v>26174.332210548895</v>
      </c>
      <c r="BY335" s="1102">
        <v>28190.08199775502</v>
      </c>
      <c r="BZ335" s="1102">
        <v>15298.926264983949</v>
      </c>
      <c r="CA335" s="1102">
        <v>14658.027739849393</v>
      </c>
      <c r="CB335" s="1102">
        <v>8004.9118695681209</v>
      </c>
      <c r="CC335" s="1102">
        <v>10920.612102343948</v>
      </c>
      <c r="CD335" s="1102">
        <v>11353.412328082562</v>
      </c>
      <c r="CE335" s="1102">
        <v>27086.004270632933</v>
      </c>
      <c r="CF335" s="1102">
        <v>17932.546494397935</v>
      </c>
      <c r="CG335" s="1102">
        <v>13821.492737115088</v>
      </c>
      <c r="CH335" s="1102">
        <v>15428.832668159832</v>
      </c>
      <c r="CI335" s="1102">
        <v>24080.284631861541</v>
      </c>
      <c r="CJ335" s="1102">
        <v>34270.898403778112</v>
      </c>
      <c r="CK335" s="1102">
        <v>29135.166360033938</v>
      </c>
      <c r="CL335" s="1102">
        <v>20533.592408946435</v>
      </c>
      <c r="CM335" s="1102">
        <v>22500.674382245386</v>
      </c>
      <c r="CN335" s="1102">
        <v>17781.353447156958</v>
      </c>
      <c r="CO335" s="1102">
        <v>25565.332353546295</v>
      </c>
      <c r="CP335" s="1102">
        <v>18448.369825518294</v>
      </c>
      <c r="CQ335" s="1106">
        <f t="shared" si="176"/>
        <v>20335.846709731541</v>
      </c>
      <c r="CR335" s="23" t="s">
        <v>541</v>
      </c>
      <c r="CS335"/>
      <c r="CT335" s="477"/>
      <c r="CU335" s="477"/>
      <c r="CV335" s="477"/>
      <c r="CW335" s="477"/>
      <c r="CX335" s="477"/>
      <c r="CY335" s="477"/>
      <c r="CZ335" s="477"/>
      <c r="DA335" s="477"/>
      <c r="DB335" s="477"/>
      <c r="DC335" s="477"/>
      <c r="DD335" s="477"/>
      <c r="DE335" s="477"/>
      <c r="DF335" s="477"/>
      <c r="DG335" s="477"/>
      <c r="DH335" s="477"/>
      <c r="DI335" s="477"/>
      <c r="DJ335" s="477"/>
      <c r="DK335" s="477"/>
      <c r="DL335" s="477"/>
      <c r="DM335" s="477"/>
      <c r="DN335" s="477"/>
      <c r="DO335" s="477"/>
      <c r="DP335" s="477"/>
      <c r="DQ335"/>
      <c r="DR335"/>
      <c r="DS335" s="477"/>
      <c r="DT335" s="477"/>
      <c r="DU335" s="477"/>
      <c r="DV335" s="477"/>
      <c r="DW335" s="477"/>
      <c r="DX335" s="477"/>
      <c r="DY335" s="477"/>
      <c r="DZ335" s="477"/>
      <c r="EA335" s="477"/>
      <c r="EB335" s="477"/>
      <c r="EC335" s="477"/>
      <c r="ED335" s="477"/>
      <c r="EE335" s="477"/>
      <c r="EF335" s="477"/>
      <c r="EG335" s="477"/>
      <c r="EH335" s="477"/>
      <c r="EI335" s="477"/>
      <c r="EJ335" s="477"/>
      <c r="EK335" s="477"/>
      <c r="EL335" s="477"/>
      <c r="EM335" s="477"/>
      <c r="EN335" s="477"/>
      <c r="EO335" s="477"/>
      <c r="EP335" s="477"/>
      <c r="EQ335" s="477"/>
      <c r="ER335" s="477"/>
      <c r="ES335" s="477"/>
      <c r="ET335" s="477"/>
      <c r="EU335" s="477"/>
      <c r="EV335" s="477"/>
      <c r="EW335" s="477"/>
      <c r="EX335" s="477"/>
      <c r="EY335" s="477"/>
      <c r="EZ335" s="477"/>
      <c r="FA335" s="477"/>
      <c r="FB335" s="477"/>
      <c r="FC335" s="477"/>
      <c r="FD335" s="477"/>
      <c r="FE335" s="477"/>
      <c r="FF335" s="477"/>
      <c r="FG335" s="477"/>
      <c r="FH335" s="477"/>
      <c r="FI335" s="477"/>
      <c r="FJ335" s="477"/>
      <c r="FK335" s="477"/>
      <c r="FL335" s="477"/>
      <c r="FM335" s="477"/>
      <c r="FN335" s="477"/>
      <c r="FO335" s="477"/>
      <c r="FP335" s="477"/>
      <c r="FQ335" s="477"/>
      <c r="FR335" s="477"/>
      <c r="FS335" s="477"/>
      <c r="FT335" s="477"/>
      <c r="FU335" s="477"/>
      <c r="FV335" s="477"/>
      <c r="FW335" s="477"/>
      <c r="FX335" s="477"/>
      <c r="FY335" s="477"/>
      <c r="FZ335" s="477"/>
      <c r="GA335" s="477"/>
      <c r="GB335" s="477"/>
      <c r="GC335" s="477"/>
      <c r="GD335" s="477"/>
      <c r="GE335" s="477"/>
      <c r="GF335" s="477"/>
      <c r="GG335" s="477"/>
      <c r="GH335" s="477"/>
      <c r="GI335" s="477"/>
      <c r="GJ335" s="477"/>
      <c r="GK335" s="477"/>
      <c r="GL335" s="477"/>
      <c r="GM335" s="477"/>
      <c r="GN335" s="477"/>
      <c r="GO335" s="477"/>
      <c r="GP335" s="477"/>
      <c r="GQ335" s="477"/>
      <c r="GR335" s="477"/>
      <c r="GS335" s="477"/>
      <c r="GT335" s="477"/>
      <c r="GU335" s="477"/>
      <c r="GV335" s="477"/>
      <c r="GW335" s="477"/>
      <c r="GX335" s="477"/>
      <c r="GY335" s="477"/>
      <c r="GZ335" s="477"/>
      <c r="HA335" s="477"/>
      <c r="HB335" s="477"/>
      <c r="HC335" s="477"/>
      <c r="HD335" s="477"/>
      <c r="HE335" s="477"/>
      <c r="HF335" s="477"/>
      <c r="HG335" s="477"/>
      <c r="HH335" s="477"/>
      <c r="HI335" s="477"/>
      <c r="HJ335" s="477"/>
      <c r="HK335" s="477"/>
      <c r="HL335" s="477"/>
      <c r="HM335" s="477"/>
      <c r="HN335" s="477"/>
      <c r="HO335" s="477"/>
      <c r="HP335" s="477"/>
      <c r="HQ335" s="477"/>
      <c r="HR335" s="477"/>
      <c r="HS335" s="477"/>
      <c r="HT335" s="477"/>
      <c r="HU335" s="477"/>
      <c r="HV335" s="477"/>
      <c r="HW335" s="477"/>
      <c r="HX335" s="477"/>
      <c r="HY335" s="477"/>
      <c r="HZ335" s="477"/>
      <c r="IA335" s="477"/>
      <c r="IB335" s="477"/>
      <c r="IC335" s="477"/>
      <c r="ID335" s="477"/>
      <c r="IE335" s="477"/>
      <c r="IF335" s="477"/>
      <c r="IG335" s="477"/>
      <c r="IH335" s="477"/>
      <c r="II335" s="477"/>
      <c r="IJ335" s="477"/>
      <c r="IK335" s="477"/>
      <c r="IL335" s="477"/>
      <c r="IM335" s="477"/>
      <c r="IN335" s="477"/>
      <c r="IO335" s="477"/>
      <c r="IP335" s="477"/>
      <c r="IQ335" s="477"/>
      <c r="IR335" s="477"/>
      <c r="IS335" s="477"/>
      <c r="IT335" s="477"/>
      <c r="IU335" s="477"/>
      <c r="IV335" s="477"/>
      <c r="IW335" s="477"/>
      <c r="IX335" s="477"/>
      <c r="IY335" s="477"/>
      <c r="IZ335" s="477"/>
      <c r="JA335" s="477"/>
      <c r="JB335" s="477"/>
      <c r="JC335" s="477"/>
      <c r="JD335" s="477"/>
      <c r="JE335" s="477"/>
      <c r="JF335" s="477"/>
      <c r="JG335" s="477"/>
      <c r="JH335" s="477"/>
      <c r="JI335" s="477"/>
      <c r="JJ335" s="477"/>
      <c r="JK335" s="477"/>
      <c r="JL335" s="477"/>
      <c r="JM335" s="477"/>
      <c r="JN335" s="477"/>
      <c r="JO335" s="477"/>
      <c r="JP335" s="477"/>
      <c r="JQ335" s="477"/>
      <c r="JR335" s="477"/>
      <c r="JS335" s="477"/>
      <c r="JT335" s="477"/>
      <c r="JU335" s="477"/>
      <c r="JV335" s="477"/>
      <c r="JW335" s="477"/>
      <c r="JX335" s="477"/>
      <c r="JY335" s="477"/>
      <c r="JZ335" s="477"/>
      <c r="KA335" s="477"/>
      <c r="KB335" s="477"/>
      <c r="KC335" s="477"/>
      <c r="KD335" s="477"/>
      <c r="KE335" s="477"/>
      <c r="KF335" s="477"/>
      <c r="KG335" s="477"/>
      <c r="KH335" s="477"/>
      <c r="KI335" s="477"/>
      <c r="KJ335" s="477"/>
      <c r="KK335" s="477"/>
      <c r="KL335" s="477"/>
      <c r="KM335" s="477"/>
      <c r="KN335" s="477"/>
      <c r="KO335" s="477"/>
      <c r="KP335" s="477"/>
      <c r="KQ335" s="477"/>
      <c r="KR335" s="477"/>
      <c r="KS335" s="477"/>
      <c r="KT335" s="477"/>
      <c r="KU335" s="477"/>
      <c r="KV335" s="477"/>
      <c r="KW335" s="477"/>
      <c r="KX335" s="477"/>
      <c r="KY335" s="477"/>
      <c r="KZ335" s="477"/>
      <c r="LA335" s="477"/>
      <c r="LB335" s="477"/>
      <c r="LC335" s="477"/>
      <c r="LD335" s="477"/>
      <c r="LE335" s="477"/>
      <c r="LF335" s="477"/>
      <c r="LG335" s="477"/>
      <c r="LH335" s="477"/>
      <c r="LI335" s="477"/>
      <c r="LJ335" s="477"/>
      <c r="LK335" s="477"/>
      <c r="LL335" s="477"/>
      <c r="LM335" s="477"/>
      <c r="LN335" s="477"/>
      <c r="LO335" s="477"/>
      <c r="LP335" s="477"/>
      <c r="LQ335" s="477"/>
      <c r="LR335" s="477"/>
      <c r="LS335" s="477"/>
      <c r="LT335" s="477"/>
      <c r="LU335" s="477"/>
      <c r="LV335" s="477"/>
      <c r="LW335" s="477"/>
      <c r="LX335" s="477"/>
      <c r="LY335" s="477"/>
      <c r="LZ335" s="477"/>
      <c r="MA335" s="477"/>
      <c r="MB335" s="477"/>
      <c r="MC335" s="477"/>
      <c r="MD335" s="477"/>
      <c r="ME335" s="477"/>
      <c r="MF335" s="477"/>
      <c r="MG335" s="477"/>
      <c r="MH335" s="477"/>
      <c r="MI335" s="477"/>
      <c r="MJ335" s="477"/>
      <c r="MK335" s="477"/>
      <c r="ML335" s="477"/>
      <c r="MM335" s="477"/>
      <c r="MN335" s="477"/>
      <c r="MO335" s="477"/>
      <c r="MP335" s="477"/>
      <c r="MQ335" s="477"/>
      <c r="MR335" s="477"/>
      <c r="MS335" s="477"/>
      <c r="MT335" s="477"/>
      <c r="MU335" s="477"/>
      <c r="MV335" s="477"/>
      <c r="MW335" s="477"/>
      <c r="MX335" s="477"/>
      <c r="MY335" s="477"/>
      <c r="MZ335" s="477"/>
      <c r="NA335" s="477"/>
      <c r="NB335" s="477"/>
      <c r="NC335" s="477"/>
      <c r="ND335" s="477"/>
      <c r="NE335" s="477"/>
      <c r="NF335" s="477"/>
      <c r="NG335" s="477"/>
      <c r="NH335" s="477"/>
      <c r="NI335" s="477"/>
      <c r="NJ335" s="477"/>
      <c r="NK335" s="477"/>
      <c r="NL335" s="477"/>
      <c r="NM335" s="477"/>
      <c r="NN335" s="477"/>
      <c r="NO335" s="477"/>
      <c r="NP335" s="477"/>
      <c r="NQ335" s="477"/>
      <c r="NR335" s="477"/>
      <c r="NS335" s="477"/>
      <c r="NT335" s="477"/>
      <c r="NU335" s="477"/>
      <c r="NV335" s="477"/>
      <c r="NW335" s="477"/>
      <c r="NX335" s="477"/>
      <c r="NY335" s="477"/>
      <c r="NZ335" s="477"/>
      <c r="OA335" s="477"/>
      <c r="OB335" s="477"/>
      <c r="OC335" s="477"/>
      <c r="OD335" s="477"/>
      <c r="OE335" s="477"/>
      <c r="OF335" s="477"/>
      <c r="OG335" s="477"/>
      <c r="OH335" s="477"/>
      <c r="OI335" s="477"/>
      <c r="OJ335" s="477"/>
      <c r="OK335" s="477"/>
      <c r="OL335" s="477"/>
      <c r="OM335" s="477"/>
      <c r="ON335" s="477"/>
      <c r="OO335" s="477"/>
      <c r="OP335" s="477"/>
      <c r="OQ335" s="477"/>
      <c r="OR335" s="477"/>
      <c r="OS335" s="477"/>
      <c r="OT335" s="477"/>
      <c r="OU335" s="477"/>
      <c r="OV335" s="477"/>
      <c r="OW335" s="477"/>
      <c r="OX335" s="477"/>
      <c r="OY335" s="477"/>
      <c r="OZ335" s="477"/>
      <c r="PA335" s="477"/>
      <c r="PB335" s="477"/>
      <c r="PC335" s="477"/>
      <c r="PD335" s="477"/>
      <c r="PE335" s="477"/>
      <c r="PF335" s="477"/>
      <c r="PG335" s="477"/>
      <c r="PH335" s="477"/>
      <c r="PI335" s="477"/>
      <c r="PJ335" s="477"/>
      <c r="PK335" s="477"/>
      <c r="PL335" s="477"/>
      <c r="PM335" s="477"/>
      <c r="PN335" s="477"/>
      <c r="PO335" s="477"/>
      <c r="PP335" s="477"/>
      <c r="PQ335" s="477"/>
      <c r="PR335" s="477"/>
      <c r="PS335" s="477"/>
      <c r="PT335" s="477"/>
      <c r="PU335" s="477"/>
      <c r="PV335" s="477"/>
      <c r="PW335" s="477"/>
      <c r="PX335" s="477"/>
      <c r="PY335" s="477"/>
      <c r="PZ335" s="477"/>
      <c r="QA335" s="477"/>
      <c r="QB335" s="477"/>
      <c r="QC335" s="477"/>
      <c r="QD335" s="477"/>
      <c r="QE335" s="477"/>
      <c r="QF335" s="477"/>
      <c r="QG335" s="477"/>
      <c r="QH335" s="477"/>
      <c r="QI335" s="477"/>
      <c r="QJ335" s="477"/>
      <c r="QK335" s="477"/>
      <c r="QL335" s="477"/>
      <c r="QM335" s="477"/>
      <c r="QN335" s="477"/>
      <c r="QO335" s="477"/>
      <c r="QP335" s="477"/>
      <c r="QQ335" s="477"/>
      <c r="QR335" s="477"/>
      <c r="QS335" s="477"/>
      <c r="QT335" s="477"/>
      <c r="QU335" s="477"/>
      <c r="QV335" s="477"/>
      <c r="QW335" s="477"/>
      <c r="QX335" s="477"/>
      <c r="QY335" s="477"/>
      <c r="QZ335" s="477"/>
      <c r="RA335" s="477"/>
      <c r="RB335" s="477"/>
      <c r="RC335" s="477"/>
      <c r="RD335" s="477"/>
      <c r="RE335" s="477"/>
      <c r="RF335" s="477"/>
      <c r="RG335" s="477"/>
      <c r="RH335" s="477"/>
      <c r="RI335" s="477"/>
      <c r="RJ335" s="477"/>
      <c r="RK335" s="477"/>
      <c r="RL335" s="477"/>
      <c r="RM335" s="477"/>
      <c r="RN335" s="477"/>
      <c r="RO335" s="477"/>
      <c r="RP335" s="477"/>
      <c r="RQ335" s="477"/>
      <c r="RR335" s="477"/>
      <c r="RS335" s="477"/>
      <c r="RT335" s="477"/>
      <c r="RU335" s="477"/>
      <c r="RV335" s="477"/>
      <c r="RW335" s="477"/>
      <c r="RX335" s="477"/>
      <c r="RY335" s="477"/>
      <c r="RZ335" s="477"/>
      <c r="SA335" s="477"/>
      <c r="SB335" s="477"/>
      <c r="SC335" s="477"/>
      <c r="SD335" s="477"/>
      <c r="SE335" s="477"/>
      <c r="SF335" s="477"/>
      <c r="SG335" s="477"/>
      <c r="SH335" s="477"/>
      <c r="SI335" s="477"/>
      <c r="SJ335" s="477"/>
      <c r="SK335" s="477"/>
      <c r="SL335" s="477"/>
      <c r="SM335" s="477"/>
      <c r="SN335" s="477"/>
      <c r="SO335" s="477"/>
      <c r="SP335" s="477"/>
      <c r="SQ335" s="477"/>
      <c r="SR335" s="477"/>
      <c r="SS335" s="477"/>
      <c r="ST335" s="477"/>
      <c r="SU335" s="477"/>
      <c r="SV335" s="477"/>
      <c r="SW335" s="477"/>
      <c r="SX335" s="477"/>
      <c r="SY335" s="477"/>
      <c r="SZ335" s="477"/>
      <c r="TA335" s="477"/>
      <c r="TB335" s="477"/>
      <c r="TC335" s="477"/>
      <c r="TD335" s="477"/>
      <c r="TE335" s="477"/>
      <c r="TF335" s="477"/>
      <c r="TG335" s="477"/>
      <c r="TH335" s="477"/>
      <c r="TI335" s="477"/>
      <c r="TJ335" s="477"/>
      <c r="TK335" s="477"/>
      <c r="TL335" s="477"/>
      <c r="TM335" s="477"/>
      <c r="TN335" s="477"/>
      <c r="TO335" s="477"/>
      <c r="TP335" s="477"/>
      <c r="TQ335" s="477"/>
      <c r="TR335" s="477"/>
      <c r="TS335" s="477"/>
      <c r="TT335" s="477"/>
      <c r="TU335" s="477"/>
      <c r="TV335" s="477"/>
      <c r="TW335" s="477"/>
      <c r="TX335" s="477"/>
      <c r="TY335" s="477"/>
      <c r="TZ335" s="477"/>
      <c r="UA335" s="477"/>
      <c r="UB335" s="477"/>
      <c r="UC335" s="477"/>
      <c r="UD335" s="477"/>
      <c r="UE335" s="477"/>
      <c r="UF335" s="477"/>
      <c r="UG335" s="477"/>
      <c r="UH335" s="477"/>
      <c r="UI335" s="477"/>
      <c r="UJ335" s="477"/>
      <c r="UK335" s="477"/>
      <c r="UL335" s="477"/>
      <c r="UM335" s="477"/>
      <c r="UN335" s="477"/>
      <c r="UO335" s="477"/>
      <c r="UP335" s="477"/>
      <c r="UQ335" s="477"/>
      <c r="UR335" s="477"/>
      <c r="US335" s="477"/>
      <c r="UT335" s="477"/>
      <c r="UU335" s="477"/>
      <c r="UV335" s="477"/>
      <c r="UW335" s="477"/>
      <c r="UX335" s="477"/>
      <c r="UY335" s="477"/>
      <c r="UZ335" s="477"/>
      <c r="VA335" s="477"/>
      <c r="VB335" s="477"/>
      <c r="VC335" s="477"/>
      <c r="VD335" s="477"/>
      <c r="VE335" s="477"/>
      <c r="VF335" s="477"/>
      <c r="VG335" s="477"/>
      <c r="VH335" s="477"/>
      <c r="VI335" s="477"/>
      <c r="VJ335" s="477"/>
      <c r="VK335" s="477"/>
      <c r="VL335" s="477"/>
      <c r="VM335" s="477"/>
      <c r="VN335" s="477"/>
      <c r="VO335" s="477"/>
      <c r="VP335" s="477"/>
      <c r="VQ335" s="477"/>
      <c r="VR335" s="477"/>
      <c r="VS335" s="477"/>
      <c r="VT335" s="477"/>
      <c r="VU335" s="477"/>
      <c r="VV335" s="477"/>
      <c r="VW335" s="477"/>
      <c r="VX335" s="477"/>
      <c r="VY335" s="477"/>
      <c r="VZ335" s="477"/>
      <c r="WA335" s="477"/>
      <c r="WB335" s="477"/>
      <c r="WC335" s="477"/>
      <c r="WD335" s="477"/>
      <c r="WE335" s="477"/>
      <c r="WF335" s="477"/>
      <c r="WG335" s="477"/>
      <c r="WH335" s="477"/>
      <c r="WI335" s="477"/>
      <c r="WJ335" s="477"/>
      <c r="WK335" s="477"/>
      <c r="WL335" s="477"/>
      <c r="WM335" s="477"/>
      <c r="WN335" s="477"/>
      <c r="WO335" s="477"/>
      <c r="WP335" s="477"/>
      <c r="WQ335" s="477"/>
      <c r="WR335" s="477"/>
      <c r="WS335" s="477"/>
      <c r="WT335" s="477"/>
      <c r="WU335" s="477"/>
      <c r="WV335" s="477"/>
      <c r="WW335" s="477"/>
      <c r="WX335" s="477"/>
      <c r="WY335" s="477"/>
      <c r="WZ335" s="477"/>
      <c r="XA335" s="477"/>
      <c r="XB335" s="477"/>
      <c r="XC335" s="477"/>
      <c r="XD335" s="477"/>
      <c r="XE335" s="477"/>
      <c r="XF335" s="477"/>
      <c r="XG335" s="477"/>
      <c r="XH335" s="477"/>
      <c r="XI335" s="477"/>
      <c r="XJ335" s="477"/>
      <c r="XK335" s="477"/>
      <c r="XL335" s="477"/>
      <c r="XM335" s="477"/>
      <c r="XN335" s="477"/>
      <c r="XO335" s="477"/>
      <c r="XP335" s="477"/>
      <c r="XQ335" s="477"/>
      <c r="XR335" s="477"/>
      <c r="XS335" s="477"/>
      <c r="XT335" s="477"/>
      <c r="XU335" s="477"/>
      <c r="XV335" s="477"/>
      <c r="XW335" s="477"/>
      <c r="XX335" s="477"/>
      <c r="XY335" s="477"/>
      <c r="XZ335" s="477"/>
      <c r="YA335" s="477"/>
      <c r="YB335" s="477"/>
      <c r="YC335" s="477"/>
      <c r="YD335" s="477"/>
      <c r="YE335" s="477"/>
      <c r="YF335" s="477"/>
      <c r="YG335" s="477"/>
      <c r="YH335" s="477"/>
      <c r="YI335" s="477"/>
      <c r="YJ335" s="477"/>
      <c r="YK335" s="477"/>
      <c r="YL335" s="477"/>
      <c r="YM335" s="477"/>
      <c r="YN335" s="477"/>
      <c r="YO335" s="477"/>
      <c r="YP335" s="477"/>
      <c r="YQ335" s="477"/>
      <c r="YR335" s="477"/>
      <c r="YS335" s="477"/>
      <c r="YT335" s="477"/>
      <c r="YU335" s="477"/>
      <c r="YV335" s="477"/>
      <c r="YW335" s="477"/>
      <c r="YX335" s="477"/>
      <c r="YY335" s="477"/>
      <c r="YZ335" s="477"/>
      <c r="ZA335" s="477"/>
      <c r="ZB335" s="477"/>
      <c r="ZC335" s="477"/>
      <c r="ZD335" s="477"/>
      <c r="ZE335" s="477"/>
      <c r="ZF335" s="477"/>
      <c r="ZG335" s="477"/>
      <c r="ZH335" s="477"/>
      <c r="ZI335" s="477"/>
      <c r="ZJ335" s="477"/>
      <c r="ZK335" s="477"/>
      <c r="ZL335" s="477"/>
      <c r="ZM335" s="477"/>
      <c r="ZN335" s="477"/>
      <c r="ZO335" s="477"/>
      <c r="ZP335" s="477"/>
      <c r="ZQ335" s="477"/>
      <c r="ZR335" s="477"/>
      <c r="ZS335" s="477"/>
      <c r="ZT335" s="477"/>
      <c r="ZU335" s="477"/>
      <c r="ZV335" s="477"/>
      <c r="ZW335" s="477"/>
      <c r="ZX335" s="477"/>
      <c r="ZY335" s="477"/>
      <c r="ZZ335" s="477"/>
      <c r="AAA335" s="477"/>
      <c r="AAB335" s="477"/>
      <c r="AAC335" s="477"/>
      <c r="AAD335" s="477"/>
      <c r="AAE335" s="477"/>
      <c r="AAF335" s="477"/>
      <c r="AAG335" s="477"/>
      <c r="AAH335" s="477"/>
      <c r="AAI335" s="477"/>
      <c r="AAJ335" s="477"/>
      <c r="AAK335" s="477"/>
      <c r="AAL335" s="477"/>
      <c r="AAM335" s="477"/>
      <c r="AAN335" s="477"/>
      <c r="AAO335" s="477"/>
      <c r="AAP335" s="477"/>
      <c r="AAQ335" s="477"/>
      <c r="AAR335" s="477"/>
      <c r="AAS335" s="477"/>
      <c r="AAT335" s="477"/>
      <c r="AAU335" s="477"/>
      <c r="AAV335" s="477"/>
      <c r="AAW335" s="477"/>
      <c r="AAX335" s="477"/>
      <c r="AAY335" s="477"/>
      <c r="AAZ335" s="477"/>
      <c r="ABA335" s="477"/>
      <c r="ABB335" s="477"/>
      <c r="ABC335" s="477"/>
      <c r="ABD335" s="477"/>
      <c r="ABE335" s="477"/>
      <c r="ABF335" s="477"/>
      <c r="ABG335" s="477"/>
      <c r="ABH335" s="477"/>
      <c r="ABI335" s="477"/>
      <c r="ABJ335" s="477"/>
      <c r="ABK335" s="477"/>
      <c r="ABL335" s="477"/>
      <c r="ABM335" s="477"/>
      <c r="ABN335" s="477"/>
      <c r="ABO335" s="477"/>
      <c r="ABP335" s="477"/>
      <c r="ABQ335" s="477"/>
      <c r="ABR335" s="477"/>
      <c r="ABS335" s="477"/>
      <c r="ABT335" s="477"/>
      <c r="ABU335" s="477"/>
      <c r="ABV335" s="477"/>
      <c r="ABW335" s="477"/>
      <c r="ABX335" s="477"/>
      <c r="ABY335" s="477"/>
      <c r="ABZ335" s="477"/>
      <c r="ACA335" s="477"/>
      <c r="ACB335" s="477"/>
      <c r="ACC335" s="477"/>
      <c r="ACD335" s="477"/>
      <c r="ACE335" s="477"/>
      <c r="ACF335" s="477"/>
      <c r="ACG335" s="477"/>
      <c r="ACH335" s="477"/>
      <c r="ACI335" s="477"/>
      <c r="ACJ335" s="477"/>
      <c r="ACK335" s="477"/>
      <c r="ACL335" s="477"/>
      <c r="ACM335" s="477"/>
      <c r="ACN335" s="477"/>
      <c r="ACO335" s="477"/>
      <c r="ACP335" s="477"/>
      <c r="ACQ335" s="477"/>
      <c r="ACR335" s="477"/>
      <c r="ACS335" s="477"/>
      <c r="ACT335" s="477"/>
      <c r="ACU335" s="477"/>
      <c r="ACV335" s="477"/>
      <c r="ACW335" s="477"/>
      <c r="ACX335" s="477"/>
      <c r="ACY335" s="477"/>
      <c r="ACZ335" s="477"/>
      <c r="ADA335" s="477"/>
      <c r="ADB335" s="477"/>
      <c r="ADC335" s="477"/>
      <c r="ADD335" s="477"/>
      <c r="ADE335" s="477"/>
      <c r="ADF335" s="477"/>
      <c r="ADG335" s="477"/>
      <c r="ADH335" s="477"/>
      <c r="ADI335" s="477"/>
      <c r="ADJ335" s="477"/>
      <c r="ADK335" s="477"/>
      <c r="ADL335" s="477"/>
      <c r="ADM335" s="477"/>
      <c r="ADN335" s="477"/>
      <c r="ADO335" s="477"/>
      <c r="ADP335" s="477"/>
      <c r="ADQ335" s="477"/>
      <c r="ADR335" s="477"/>
      <c r="ADS335" s="477"/>
      <c r="ADT335" s="477"/>
      <c r="ADU335" s="477"/>
      <c r="ADV335" s="477"/>
      <c r="ADW335" s="477"/>
      <c r="ADX335" s="477"/>
      <c r="ADY335" s="477"/>
      <c r="ADZ335" s="477"/>
      <c r="AEA335" s="477"/>
      <c r="AEB335" s="477"/>
      <c r="AEC335" s="477"/>
      <c r="AED335" s="477"/>
      <c r="AEE335" s="477"/>
      <c r="AEF335" s="477"/>
      <c r="AEG335" s="477"/>
      <c r="AEH335" s="477"/>
      <c r="AEI335" s="477"/>
      <c r="AEJ335" s="477"/>
      <c r="AEK335" s="477"/>
      <c r="AEL335" s="477"/>
      <c r="AEM335" s="477"/>
      <c r="AEN335" s="477"/>
      <c r="AEO335" s="477"/>
      <c r="AEP335" s="477"/>
      <c r="AEQ335" s="477"/>
      <c r="AER335" s="477"/>
      <c r="AES335" s="477"/>
      <c r="AET335" s="477"/>
      <c r="AEU335" s="477"/>
      <c r="AEV335" s="477"/>
      <c r="AEW335" s="477"/>
      <c r="AEX335" s="477"/>
      <c r="AEY335" s="477"/>
      <c r="AEZ335" s="477"/>
      <c r="AFA335" s="477"/>
      <c r="AFB335" s="477"/>
      <c r="AFC335" s="477"/>
      <c r="AFD335" s="477"/>
      <c r="AFE335" s="477"/>
      <c r="AFF335" s="477"/>
      <c r="AFG335" s="477"/>
      <c r="AFH335" s="477"/>
      <c r="AFI335" s="477"/>
      <c r="AFJ335" s="477"/>
      <c r="AFK335" s="477"/>
      <c r="AFL335" s="477"/>
      <c r="AFM335" s="477"/>
      <c r="AFN335" s="477"/>
      <c r="AFO335" s="477"/>
      <c r="AFP335" s="477"/>
      <c r="AFQ335" s="477"/>
      <c r="AFR335" s="477"/>
      <c r="AFS335" s="477"/>
      <c r="AFT335" s="477"/>
      <c r="AFU335" s="477"/>
      <c r="AFV335" s="477"/>
      <c r="AFW335" s="477"/>
      <c r="AFX335" s="477"/>
      <c r="AFY335" s="477"/>
      <c r="AFZ335" s="477"/>
      <c r="AGA335" s="477"/>
      <c r="AGB335" s="477"/>
      <c r="AGC335" s="477"/>
      <c r="AGD335" s="477"/>
      <c r="AGE335" s="477"/>
      <c r="AGF335" s="477"/>
      <c r="AGG335" s="477"/>
      <c r="AGH335" s="477"/>
      <c r="AGI335" s="477"/>
      <c r="AGJ335" s="477"/>
      <c r="AGK335" s="477"/>
      <c r="AGL335" s="477"/>
      <c r="AGM335" s="477"/>
      <c r="AGN335" s="477"/>
      <c r="AGO335" s="477"/>
      <c r="AGP335" s="477"/>
      <c r="AGQ335" s="477"/>
      <c r="AGR335" s="477"/>
      <c r="AGS335" s="477"/>
      <c r="AGT335" s="477"/>
      <c r="AGU335" s="477"/>
      <c r="AGV335" s="477"/>
      <c r="AGW335" s="477"/>
      <c r="AGX335" s="477"/>
      <c r="AGY335" s="477"/>
      <c r="AGZ335" s="477"/>
      <c r="AHA335" s="477"/>
      <c r="AHB335" s="477"/>
      <c r="AHC335" s="477"/>
      <c r="AHD335" s="477"/>
      <c r="AHE335" s="477"/>
      <c r="AHF335" s="477"/>
      <c r="AHG335" s="477"/>
      <c r="AHH335" s="477"/>
      <c r="AHI335" s="477"/>
      <c r="AHJ335" s="477"/>
      <c r="AHK335" s="477"/>
      <c r="AHL335" s="477"/>
      <c r="AHM335" s="477"/>
      <c r="AHN335" s="477"/>
      <c r="AHO335" s="477"/>
      <c r="AHP335" s="477"/>
      <c r="AHQ335" s="477"/>
      <c r="AHR335" s="477"/>
      <c r="AHS335" s="477"/>
      <c r="AHT335" s="477"/>
      <c r="AHU335" s="477"/>
      <c r="AHV335" s="477"/>
      <c r="AHW335" s="477"/>
      <c r="AHX335" s="477"/>
      <c r="AHY335" s="477"/>
      <c r="AHZ335" s="477"/>
      <c r="AIA335" s="477"/>
      <c r="AIB335" s="477"/>
      <c r="AIC335" s="477"/>
      <c r="AID335" s="477"/>
      <c r="AIE335" s="477"/>
      <c r="AIF335" s="477"/>
      <c r="AIG335" s="477"/>
      <c r="AIH335" s="477"/>
      <c r="AII335" s="477"/>
      <c r="AIJ335" s="477"/>
      <c r="AIK335" s="477"/>
      <c r="AIL335" s="477"/>
      <c r="AIM335" s="477"/>
      <c r="AIN335" s="477"/>
      <c r="AIO335" s="477"/>
      <c r="AIP335" s="477"/>
      <c r="AIQ335" s="477"/>
      <c r="AIR335" s="477"/>
      <c r="AIS335" s="477"/>
      <c r="AIT335" s="477"/>
      <c r="AIU335" s="477"/>
      <c r="AIV335" s="477"/>
      <c r="AIW335" s="477"/>
      <c r="AIX335" s="477"/>
      <c r="AIY335" s="477"/>
      <c r="AIZ335" s="477"/>
      <c r="AJA335" s="477"/>
      <c r="AJB335" s="477"/>
      <c r="AJC335" s="477"/>
      <c r="AJD335" s="477"/>
      <c r="AJE335" s="477"/>
      <c r="AJF335" s="477"/>
      <c r="AJG335" s="477"/>
      <c r="AJH335" s="477"/>
      <c r="AJI335" s="477"/>
      <c r="AJJ335" s="477"/>
      <c r="AJK335" s="477"/>
      <c r="AJL335" s="477"/>
      <c r="AJM335" s="477"/>
      <c r="AJN335" s="477"/>
      <c r="AJO335" s="477"/>
      <c r="AJP335" s="477"/>
      <c r="AJQ335" s="477"/>
      <c r="AJR335" s="477"/>
      <c r="AJS335" s="477"/>
      <c r="AJT335" s="477"/>
      <c r="AJU335" s="477"/>
      <c r="AJV335" s="477"/>
      <c r="AJW335" s="477"/>
      <c r="AJX335" s="477"/>
      <c r="AJY335" s="477"/>
      <c r="AJZ335" s="477"/>
      <c r="AKA335" s="477"/>
      <c r="AKB335" s="477"/>
      <c r="AKC335" s="477"/>
      <c r="AKD335" s="477"/>
      <c r="AKE335" s="477"/>
      <c r="AKF335" s="477"/>
      <c r="AKG335" s="477"/>
      <c r="AKH335" s="477"/>
      <c r="AKI335" s="477"/>
      <c r="AKJ335" s="477"/>
      <c r="AKK335" s="477"/>
      <c r="AKL335" s="477"/>
      <c r="AKM335" s="477"/>
      <c r="AKN335" s="477"/>
      <c r="AKO335" s="477"/>
      <c r="AKP335" s="477"/>
      <c r="AKQ335" s="477"/>
      <c r="AKR335" s="477"/>
      <c r="AKS335" s="477"/>
      <c r="AKT335" s="477"/>
      <c r="AKU335" s="477"/>
      <c r="AKV335" s="477"/>
      <c r="AKW335" s="477"/>
      <c r="AKX335" s="477"/>
      <c r="AKY335" s="477"/>
      <c r="AKZ335" s="477"/>
      <c r="ALA335" s="477"/>
      <c r="ALB335" s="477"/>
      <c r="ALC335" s="477"/>
      <c r="ALD335" s="477"/>
      <c r="ALE335" s="477"/>
      <c r="ALF335" s="477"/>
      <c r="ALG335" s="477"/>
      <c r="ALH335" s="477"/>
      <c r="ALI335" s="477"/>
      <c r="ALJ335" s="477"/>
      <c r="ALK335" s="477"/>
      <c r="ALL335" s="477"/>
      <c r="ALM335" s="477"/>
      <c r="ALN335" s="477"/>
      <c r="ALO335" s="477"/>
      <c r="ALP335" s="477"/>
      <c r="ALQ335" s="477"/>
      <c r="ALR335" s="477"/>
      <c r="ALS335" s="477"/>
      <c r="ALT335" s="477"/>
      <c r="ALU335" s="477"/>
      <c r="ALV335" s="477"/>
      <c r="ALW335" s="477"/>
      <c r="ALX335" s="477"/>
      <c r="ALY335" s="477"/>
      <c r="ALZ335" s="477"/>
      <c r="AMA335" s="477"/>
      <c r="AMB335" s="477"/>
      <c r="AMC335" s="477"/>
      <c r="AMD335" s="477"/>
      <c r="AME335" s="477"/>
      <c r="AMF335" s="477"/>
      <c r="AMG335" s="477"/>
      <c r="AMH335" s="477"/>
      <c r="AMI335" s="477"/>
      <c r="AMJ335" s="477"/>
      <c r="AMK335" s="477"/>
      <c r="AML335" s="477"/>
      <c r="AMM335" s="477"/>
      <c r="AMN335" s="477"/>
      <c r="AMO335" s="477"/>
      <c r="AMP335" s="477"/>
      <c r="AMQ335" s="477"/>
      <c r="AMR335" s="477"/>
      <c r="AMS335" s="477"/>
      <c r="AMT335" s="477"/>
      <c r="AMU335" s="477"/>
      <c r="AMV335" s="477"/>
      <c r="AMW335" s="477"/>
      <c r="AMX335" s="477"/>
      <c r="AMY335" s="477"/>
      <c r="AMZ335" s="477"/>
      <c r="ANA335" s="477"/>
      <c r="ANB335" s="477"/>
      <c r="ANC335" s="477"/>
      <c r="AND335" s="477"/>
      <c r="ANE335" s="477"/>
      <c r="ANF335" s="477"/>
      <c r="ANG335" s="477"/>
      <c r="ANH335" s="477"/>
      <c r="ANI335" s="477"/>
      <c r="ANJ335" s="477"/>
      <c r="ANK335" s="477"/>
      <c r="ANL335" s="477"/>
      <c r="ANM335" s="477"/>
      <c r="ANN335" s="477"/>
      <c r="ANO335" s="477"/>
      <c r="ANP335" s="477"/>
      <c r="ANQ335" s="477"/>
      <c r="ANR335" s="477"/>
      <c r="ANS335" s="477"/>
      <c r="ANT335" s="477"/>
      <c r="ANU335" s="477"/>
      <c r="ANV335" s="477"/>
      <c r="ANW335" s="477"/>
      <c r="ANX335" s="477"/>
      <c r="ANY335" s="477"/>
      <c r="ANZ335" s="477"/>
      <c r="AOA335" s="477"/>
      <c r="AOB335" s="477"/>
      <c r="AOC335" s="477"/>
      <c r="AOD335" s="477"/>
      <c r="AOE335" s="477"/>
      <c r="AOF335" s="477"/>
      <c r="AOG335" s="477"/>
      <c r="AOH335" s="477"/>
      <c r="AOI335" s="477"/>
      <c r="AOJ335" s="477"/>
      <c r="AOK335" s="477"/>
      <c r="AOL335" s="477"/>
      <c r="AOM335" s="477"/>
      <c r="AON335" s="477"/>
      <c r="AOO335" s="477"/>
      <c r="AOP335" s="477"/>
      <c r="AOQ335" s="477"/>
      <c r="AOR335" s="477"/>
      <c r="AOS335" s="477"/>
      <c r="AOT335" s="477"/>
      <c r="AOU335" s="477"/>
      <c r="AOV335" s="477"/>
      <c r="AOW335" s="477"/>
      <c r="AOX335" s="477"/>
      <c r="AOY335" s="477"/>
      <c r="AOZ335" s="477"/>
      <c r="APA335" s="477"/>
      <c r="APB335" s="477"/>
      <c r="APC335" s="477"/>
      <c r="APD335" s="477"/>
      <c r="APE335" s="477"/>
      <c r="APF335" s="477"/>
      <c r="APG335" s="477"/>
      <c r="APH335" s="477"/>
      <c r="API335" s="477"/>
      <c r="APJ335" s="477"/>
      <c r="APK335" s="477"/>
      <c r="APL335" s="477"/>
      <c r="APM335" s="477"/>
      <c r="APN335" s="477"/>
      <c r="APO335" s="477"/>
      <c r="APP335" s="477"/>
      <c r="APQ335" s="477"/>
      <c r="APR335" s="477"/>
      <c r="APS335" s="477"/>
      <c r="APT335" s="477"/>
      <c r="APU335" s="477"/>
      <c r="APV335" s="477"/>
      <c r="APW335" s="477"/>
      <c r="APX335" s="477"/>
      <c r="APY335" s="477"/>
      <c r="APZ335" s="477"/>
      <c r="AQA335" s="477"/>
      <c r="AQB335" s="477"/>
      <c r="AQC335" s="477"/>
      <c r="AQD335" s="477"/>
      <c r="AQE335" s="477"/>
      <c r="AQF335" s="477"/>
      <c r="AQG335" s="477"/>
      <c r="AQH335" s="477"/>
      <c r="AQI335" s="477"/>
      <c r="AQJ335" s="477"/>
      <c r="AQK335" s="477"/>
      <c r="AQL335" s="477"/>
      <c r="AQM335" s="477"/>
      <c r="AQN335" s="477"/>
      <c r="AQO335" s="477"/>
      <c r="AQP335" s="477"/>
      <c r="AQQ335" s="477"/>
      <c r="AQR335" s="477"/>
      <c r="AQS335" s="477"/>
      <c r="AQT335" s="477"/>
      <c r="AQU335" s="477"/>
      <c r="AQV335" s="477"/>
      <c r="AQW335" s="477"/>
      <c r="AQX335" s="477"/>
      <c r="AQY335" s="477"/>
      <c r="AQZ335" s="477"/>
      <c r="ARA335" s="477"/>
      <c r="ARB335" s="477"/>
      <c r="ARC335" s="477"/>
      <c r="ARD335" s="477"/>
      <c r="ARE335" s="477"/>
      <c r="ARF335" s="477"/>
      <c r="ARG335" s="477"/>
      <c r="ARH335" s="477"/>
      <c r="ARI335" s="477"/>
      <c r="ARJ335" s="477"/>
      <c r="ARK335" s="477"/>
      <c r="ARL335" s="477"/>
      <c r="ARM335" s="477"/>
      <c r="ARN335" s="477"/>
      <c r="ARO335" s="477"/>
      <c r="ARP335" s="477"/>
      <c r="ARQ335" s="477"/>
      <c r="ARR335" s="477"/>
      <c r="ARS335" s="477"/>
      <c r="ART335" s="477"/>
      <c r="ARU335" s="477"/>
      <c r="ARV335" s="477"/>
      <c r="ARW335" s="477"/>
      <c r="ARX335" s="477"/>
      <c r="ARY335" s="477"/>
      <c r="ARZ335" s="477"/>
      <c r="ASA335" s="477"/>
      <c r="ASB335" s="477"/>
      <c r="ASC335" s="477"/>
      <c r="ASD335" s="477"/>
      <c r="ASE335" s="477"/>
      <c r="ASF335" s="477"/>
      <c r="ASG335" s="477"/>
      <c r="ASH335" s="477"/>
      <c r="ASI335" s="477"/>
      <c r="ASJ335" s="477"/>
      <c r="ASK335" s="477"/>
      <c r="ASL335" s="477"/>
      <c r="ASM335" s="477"/>
      <c r="ASN335" s="477"/>
      <c r="ASO335" s="477"/>
      <c r="ASP335" s="477"/>
      <c r="ASQ335" s="477"/>
      <c r="ASR335" s="477"/>
      <c r="ASS335" s="477"/>
      <c r="AST335" s="477"/>
      <c r="ASU335" s="477"/>
      <c r="ASV335" s="477"/>
      <c r="ASW335" s="477"/>
      <c r="ASX335" s="477"/>
      <c r="ASY335" s="477"/>
      <c r="ASZ335" s="477"/>
      <c r="ATA335" s="477"/>
      <c r="ATB335" s="477"/>
      <c r="ATC335" s="477"/>
      <c r="ATD335" s="477"/>
      <c r="ATE335" s="477"/>
      <c r="ATF335" s="477"/>
      <c r="ATG335" s="477"/>
      <c r="ATH335" s="477"/>
      <c r="ATI335" s="477"/>
      <c r="ATJ335" s="477"/>
      <c r="ATK335" s="477"/>
      <c r="ATL335" s="477"/>
      <c r="ATM335" s="477"/>
      <c r="ATN335" s="477"/>
      <c r="ATO335" s="477"/>
      <c r="ATP335" s="477"/>
      <c r="ATQ335" s="477"/>
      <c r="ATR335" s="477"/>
      <c r="ATS335" s="477"/>
      <c r="ATT335" s="477"/>
      <c r="ATU335" s="477"/>
      <c r="ATV335" s="477"/>
      <c r="ATW335" s="477"/>
      <c r="ATX335" s="477"/>
      <c r="ATY335" s="477"/>
      <c r="ATZ335" s="477"/>
      <c r="AUA335" s="477"/>
      <c r="AUB335" s="477"/>
      <c r="AUC335" s="477"/>
      <c r="AUD335" s="477"/>
      <c r="AUE335" s="477"/>
      <c r="AUF335" s="477"/>
      <c r="AUG335" s="477"/>
      <c r="AUH335" s="477"/>
      <c r="AUI335" s="477"/>
      <c r="AUJ335" s="477"/>
      <c r="AUK335" s="477"/>
      <c r="AUL335" s="477"/>
      <c r="AUM335" s="477"/>
      <c r="AUN335" s="477"/>
      <c r="AUO335" s="477"/>
      <c r="AUP335" s="477"/>
      <c r="AUQ335" s="477"/>
      <c r="AUR335" s="477"/>
      <c r="AUS335" s="477"/>
      <c r="AUT335" s="477"/>
      <c r="AUU335" s="477"/>
      <c r="AUV335" s="477"/>
      <c r="AUW335" s="477"/>
      <c r="AUX335" s="477"/>
      <c r="AUY335" s="477"/>
      <c r="AUZ335" s="477"/>
      <c r="AVA335" s="477"/>
      <c r="AVB335" s="477"/>
      <c r="AVC335" s="477"/>
      <c r="AVD335" s="477"/>
      <c r="AVE335" s="477"/>
      <c r="AVF335" s="477"/>
      <c r="AVG335" s="477"/>
      <c r="AVH335" s="477"/>
      <c r="AVI335" s="477"/>
      <c r="AVJ335" s="477"/>
      <c r="AVK335" s="477"/>
      <c r="AVL335" s="477"/>
      <c r="AVM335" s="477"/>
      <c r="AVN335" s="477"/>
      <c r="AVO335" s="477"/>
      <c r="AVP335" s="477"/>
      <c r="AVQ335" s="477"/>
      <c r="AVR335" s="477"/>
      <c r="AVS335" s="477"/>
      <c r="AVT335" s="477"/>
      <c r="AVU335" s="477"/>
      <c r="AVV335" s="477"/>
      <c r="AVW335" s="477"/>
      <c r="AVX335" s="477"/>
      <c r="AVY335" s="477"/>
      <c r="AVZ335" s="477"/>
      <c r="AWA335" s="477"/>
      <c r="AWB335" s="477"/>
      <c r="AWC335" s="477"/>
      <c r="AWD335" s="477"/>
      <c r="AWE335" s="477"/>
      <c r="AWF335" s="477"/>
      <c r="AWG335" s="477"/>
      <c r="AWH335" s="477"/>
      <c r="AWI335" s="477"/>
      <c r="AWJ335" s="477"/>
      <c r="AWK335" s="477"/>
      <c r="AWL335" s="477"/>
      <c r="AWM335" s="477"/>
      <c r="AWN335" s="477"/>
      <c r="AWO335" s="477"/>
      <c r="AWP335" s="477"/>
      <c r="AWQ335" s="477"/>
      <c r="AWR335" s="477"/>
      <c r="AWS335" s="477"/>
      <c r="AWT335" s="477"/>
      <c r="AWU335" s="477"/>
      <c r="AWV335" s="477"/>
      <c r="AWW335" s="477"/>
      <c r="AWX335" s="477"/>
      <c r="AWY335" s="477"/>
      <c r="AWZ335" s="477"/>
      <c r="AXA335" s="477"/>
      <c r="AXB335" s="477"/>
      <c r="AXC335" s="477"/>
      <c r="AXD335" s="477"/>
      <c r="AXE335" s="477"/>
      <c r="AXF335" s="477"/>
      <c r="AXG335" s="477"/>
      <c r="AXH335" s="477"/>
      <c r="AXI335" s="477"/>
      <c r="AXJ335" s="477"/>
      <c r="AXK335" s="477"/>
      <c r="AXL335" s="477"/>
      <c r="AXM335" s="477"/>
      <c r="AXN335" s="477"/>
      <c r="AXO335" s="477"/>
      <c r="AXP335" s="477"/>
      <c r="AXQ335" s="477"/>
      <c r="AXR335" s="477"/>
      <c r="AXS335" s="477"/>
      <c r="AXT335" s="477"/>
      <c r="AXU335" s="477"/>
      <c r="AXV335" s="477"/>
      <c r="AXW335" s="477"/>
      <c r="AXX335" s="477"/>
      <c r="AXY335" s="477"/>
      <c r="AXZ335" s="477"/>
      <c r="AYA335" s="477"/>
      <c r="AYB335" s="477"/>
      <c r="AYC335" s="477"/>
      <c r="AYD335" s="477"/>
      <c r="AYE335" s="477"/>
      <c r="AYF335" s="477"/>
      <c r="AYG335" s="477"/>
      <c r="AYH335" s="477"/>
      <c r="AYI335" s="477"/>
      <c r="AYJ335" s="477"/>
      <c r="AYK335" s="477"/>
      <c r="AYL335" s="477"/>
      <c r="AYM335" s="477"/>
      <c r="AYN335" s="477"/>
      <c r="AYO335" s="477"/>
      <c r="AYP335" s="477"/>
      <c r="AYQ335" s="477"/>
      <c r="AYR335" s="477"/>
      <c r="AYS335" s="477"/>
      <c r="AYT335" s="477"/>
      <c r="AYU335" s="477"/>
      <c r="AYV335" s="477"/>
      <c r="AYW335" s="477"/>
      <c r="AYX335" s="477"/>
      <c r="AYY335" s="477"/>
      <c r="AYZ335" s="477"/>
      <c r="AZA335" s="477"/>
      <c r="AZB335" s="477"/>
      <c r="AZC335" s="477"/>
      <c r="AZD335" s="477"/>
      <c r="AZE335" s="477"/>
      <c r="AZF335" s="477"/>
      <c r="AZG335" s="477"/>
      <c r="AZH335" s="477"/>
      <c r="AZI335" s="477"/>
      <c r="AZJ335" s="477"/>
      <c r="AZK335" s="477"/>
      <c r="AZL335" s="477"/>
      <c r="AZM335" s="477"/>
      <c r="AZN335" s="477"/>
      <c r="AZO335" s="477"/>
      <c r="AZP335" s="477"/>
      <c r="AZQ335" s="477"/>
      <c r="AZR335" s="477"/>
      <c r="AZS335" s="477"/>
      <c r="AZT335" s="477"/>
      <c r="AZU335" s="477"/>
      <c r="AZV335" s="477"/>
      <c r="AZW335" s="477"/>
      <c r="AZX335" s="477"/>
      <c r="AZY335" s="477"/>
      <c r="AZZ335" s="477"/>
      <c r="BAA335" s="477"/>
      <c r="BAB335" s="477"/>
      <c r="BAC335" s="477"/>
      <c r="BAD335" s="477"/>
      <c r="BAE335" s="477"/>
      <c r="BAF335" s="477"/>
      <c r="BAG335" s="477"/>
      <c r="BAH335" s="477"/>
      <c r="BAI335" s="477"/>
      <c r="BAJ335" s="477"/>
      <c r="BAK335" s="477"/>
      <c r="BAL335" s="477"/>
      <c r="BAM335" s="477"/>
      <c r="BAN335" s="477"/>
      <c r="BAO335" s="477"/>
      <c r="BAP335" s="477"/>
      <c r="BAQ335" s="477"/>
      <c r="BAR335" s="477"/>
      <c r="BAS335" s="477"/>
      <c r="BAT335" s="477"/>
      <c r="BAU335" s="477"/>
      <c r="BAV335" s="477"/>
      <c r="BAW335" s="477"/>
      <c r="BAX335" s="477"/>
      <c r="BAY335" s="477"/>
      <c r="BAZ335" s="477"/>
      <c r="BBA335" s="477"/>
      <c r="BBB335" s="477"/>
      <c r="BBC335" s="477"/>
      <c r="BBD335" s="477"/>
      <c r="BBE335" s="477"/>
      <c r="BBF335" s="477"/>
      <c r="BBG335" s="477"/>
      <c r="BBH335" s="477"/>
      <c r="BBI335" s="477"/>
      <c r="BBJ335" s="477"/>
      <c r="BBK335" s="477"/>
      <c r="BBL335" s="477"/>
      <c r="BBM335" s="477"/>
      <c r="BBN335" s="477"/>
      <c r="BBO335" s="477"/>
      <c r="BBP335" s="477"/>
      <c r="BBQ335" s="477"/>
      <c r="BBR335" s="477"/>
      <c r="BBS335" s="477"/>
      <c r="BBT335" s="477"/>
      <c r="BBU335" s="477"/>
      <c r="BBV335" s="477"/>
      <c r="BBW335" s="477"/>
      <c r="BBX335" s="477"/>
      <c r="BBY335" s="477"/>
      <c r="BBZ335" s="477"/>
      <c r="BCA335" s="477"/>
      <c r="BCB335" s="477"/>
      <c r="BCC335" s="477"/>
      <c r="BCD335" s="477"/>
      <c r="BCE335" s="477"/>
      <c r="BCF335" s="477"/>
      <c r="BCG335" s="477"/>
      <c r="BCH335" s="477"/>
      <c r="BCI335" s="477"/>
      <c r="BCJ335" s="477"/>
      <c r="BCK335" s="477"/>
      <c r="BCL335" s="477"/>
      <c r="BCM335" s="477"/>
      <c r="BCN335" s="477"/>
      <c r="BCO335" s="477"/>
      <c r="BCP335" s="477"/>
      <c r="BCQ335" s="477"/>
      <c r="BCR335" s="477"/>
      <c r="BCS335" s="477"/>
      <c r="BCT335" s="477"/>
      <c r="BCU335" s="477"/>
      <c r="BCV335" s="477"/>
      <c r="BCW335" s="477"/>
      <c r="BCX335" s="477"/>
      <c r="BCY335" s="477"/>
      <c r="BCZ335" s="477"/>
      <c r="BDA335" s="477"/>
      <c r="BDB335" s="477"/>
      <c r="BDC335" s="477"/>
      <c r="BDD335" s="477"/>
      <c r="BDE335" s="477"/>
      <c r="BDF335" s="477"/>
      <c r="BDG335" s="477"/>
      <c r="BDH335" s="477"/>
      <c r="BDI335" s="477"/>
      <c r="BDJ335" s="477"/>
      <c r="BDK335" s="477"/>
      <c r="BDL335" s="477"/>
      <c r="BDM335" s="477"/>
      <c r="BDN335" s="477"/>
      <c r="BDO335" s="477"/>
      <c r="BDP335" s="477"/>
      <c r="BDQ335" s="477"/>
      <c r="BDR335" s="477"/>
      <c r="BDS335" s="477"/>
      <c r="BDT335" s="477"/>
      <c r="BDU335" s="477"/>
      <c r="BDV335" s="477"/>
      <c r="BDW335" s="477"/>
      <c r="BDX335" s="477"/>
      <c r="BDY335" s="477"/>
      <c r="BDZ335" s="477"/>
      <c r="BEA335" s="477"/>
      <c r="BEB335" s="477"/>
      <c r="BEC335" s="477"/>
      <c r="BED335" s="477"/>
      <c r="BEE335" s="477"/>
      <c r="BEF335" s="477"/>
      <c r="BEG335" s="477"/>
      <c r="BEH335" s="477"/>
      <c r="BEI335" s="477"/>
      <c r="BEJ335" s="477"/>
      <c r="BEK335" s="477"/>
      <c r="BEL335" s="477"/>
      <c r="BEM335" s="477"/>
      <c r="BEN335" s="477"/>
      <c r="BEO335" s="477"/>
      <c r="BEP335" s="477"/>
      <c r="BEQ335" s="477"/>
      <c r="BER335" s="477"/>
      <c r="BES335" s="477"/>
      <c r="BET335" s="477"/>
      <c r="BEU335" s="477"/>
      <c r="BEV335" s="477"/>
      <c r="BEW335" s="477"/>
      <c r="BEX335" s="477"/>
      <c r="BEY335" s="477"/>
      <c r="BEZ335" s="477"/>
      <c r="BFA335" s="477"/>
      <c r="BFB335" s="477"/>
      <c r="BFC335" s="477"/>
      <c r="BFD335" s="477"/>
      <c r="BFE335" s="477"/>
      <c r="BFF335" s="477"/>
      <c r="BFG335" s="477"/>
      <c r="BFH335" s="477"/>
      <c r="BFI335" s="477"/>
      <c r="BFJ335" s="477"/>
      <c r="BFK335" s="477"/>
      <c r="BFL335" s="477"/>
      <c r="BFM335" s="477"/>
      <c r="BFN335" s="477"/>
      <c r="BFO335" s="477"/>
      <c r="BFP335" s="477"/>
      <c r="BFQ335" s="477"/>
      <c r="BFR335" s="477"/>
      <c r="BFS335" s="477"/>
      <c r="BFT335" s="477"/>
      <c r="BFU335" s="477"/>
      <c r="BFV335" s="477"/>
      <c r="BFW335" s="477"/>
      <c r="BFX335" s="477"/>
      <c r="BFY335" s="477"/>
      <c r="BFZ335" s="477"/>
      <c r="BGA335" s="477"/>
      <c r="BGB335" s="477"/>
      <c r="BGC335" s="477"/>
      <c r="BGD335" s="477"/>
      <c r="BGE335" s="477"/>
      <c r="BGF335" s="477"/>
      <c r="BGG335" s="477"/>
      <c r="BGH335" s="477"/>
      <c r="BGI335" s="477"/>
      <c r="BGJ335" s="477"/>
      <c r="BGK335" s="477"/>
      <c r="BGL335" s="477"/>
      <c r="BGM335" s="477"/>
      <c r="BGN335" s="477"/>
      <c r="BGO335" s="477"/>
      <c r="BGP335" s="477"/>
      <c r="BGQ335" s="477"/>
      <c r="BGR335" s="477"/>
      <c r="BGS335" s="477"/>
      <c r="BGT335" s="477"/>
      <c r="BGU335" s="477"/>
      <c r="BGV335" s="477"/>
      <c r="BGW335" s="477"/>
      <c r="BGX335" s="477"/>
      <c r="BGY335" s="477"/>
      <c r="BGZ335" s="477"/>
      <c r="BHA335" s="477"/>
      <c r="BHB335" s="477"/>
      <c r="BHC335" s="477"/>
      <c r="BHD335" s="477"/>
      <c r="BHE335" s="477"/>
      <c r="BHF335" s="477"/>
      <c r="BHG335" s="477"/>
      <c r="BHH335" s="477"/>
      <c r="BHI335" s="477"/>
      <c r="BHJ335" s="477"/>
      <c r="BHK335" s="477"/>
      <c r="BHL335" s="477"/>
      <c r="BHM335" s="477"/>
      <c r="BHN335" s="477"/>
      <c r="BHO335" s="477"/>
      <c r="BHP335" s="477"/>
      <c r="BHQ335" s="477"/>
      <c r="BHR335" s="477"/>
      <c r="BHS335" s="477"/>
      <c r="BHT335" s="477"/>
      <c r="BHU335" s="477"/>
      <c r="BHV335" s="477"/>
      <c r="BHW335" s="477"/>
      <c r="BHX335" s="477"/>
      <c r="BHY335" s="477"/>
      <c r="BHZ335" s="477"/>
      <c r="BIA335" s="477"/>
      <c r="BIB335" s="477"/>
      <c r="BIC335" s="477"/>
      <c r="BID335" s="477"/>
      <c r="BIE335" s="477"/>
      <c r="BIF335" s="477"/>
      <c r="BIG335" s="477"/>
      <c r="BIH335" s="477"/>
      <c r="BII335" s="477"/>
      <c r="BIJ335" s="477"/>
      <c r="BIK335" s="477"/>
      <c r="BIL335" s="477"/>
      <c r="BIM335" s="477"/>
      <c r="BIN335" s="477"/>
      <c r="BIO335" s="477"/>
      <c r="BIP335" s="477"/>
      <c r="BIQ335" s="477"/>
      <c r="BIR335" s="477"/>
      <c r="BIS335" s="477"/>
      <c r="BIT335" s="477"/>
      <c r="BIU335" s="477"/>
      <c r="BIV335" s="477"/>
      <c r="BIW335" s="477"/>
      <c r="BIX335" s="477"/>
      <c r="BIY335" s="477"/>
      <c r="BIZ335" s="477"/>
      <c r="BJA335" s="477"/>
      <c r="BJB335" s="477"/>
      <c r="BJC335" s="477"/>
      <c r="BJD335" s="477"/>
      <c r="BJE335" s="477"/>
      <c r="BJF335" s="477"/>
      <c r="BJG335" s="477"/>
      <c r="BJH335" s="477"/>
      <c r="BJI335" s="477"/>
      <c r="BJJ335" s="477"/>
      <c r="BJK335" s="477"/>
      <c r="BJL335" s="477"/>
      <c r="BJM335" s="477"/>
      <c r="BJN335" s="477"/>
      <c r="BJO335" s="477"/>
      <c r="BJP335" s="477"/>
      <c r="BJQ335" s="477"/>
      <c r="BJR335" s="477"/>
      <c r="BJS335" s="477"/>
      <c r="BJT335" s="477"/>
      <c r="BJU335" s="477"/>
      <c r="BJV335" s="477"/>
      <c r="BJW335" s="477"/>
      <c r="BJX335" s="477"/>
      <c r="BJY335" s="477"/>
      <c r="BJZ335" s="477"/>
      <c r="BKA335" s="477"/>
      <c r="BKB335" s="477"/>
      <c r="BKC335" s="477"/>
      <c r="BKD335" s="477"/>
      <c r="BKE335" s="477"/>
      <c r="BKF335" s="477"/>
      <c r="BKG335" s="477"/>
      <c r="BKH335" s="477"/>
      <c r="BKI335" s="477"/>
      <c r="BKJ335" s="477"/>
      <c r="BKK335" s="477"/>
      <c r="BKL335" s="477"/>
      <c r="BKM335" s="477"/>
      <c r="BKN335" s="477"/>
      <c r="BKO335" s="477"/>
      <c r="BKP335" s="477"/>
      <c r="BKQ335" s="477"/>
      <c r="BKR335" s="477"/>
      <c r="BKS335" s="477"/>
      <c r="BKT335" s="477"/>
      <c r="BKU335" s="477"/>
      <c r="BKV335" s="477"/>
      <c r="BKW335" s="477"/>
      <c r="BKX335" s="477"/>
      <c r="BKY335" s="477"/>
      <c r="BKZ335" s="477"/>
      <c r="BLA335" s="477"/>
      <c r="BLB335" s="477"/>
      <c r="BLC335" s="477"/>
      <c r="BLD335" s="477"/>
      <c r="BLE335" s="477"/>
      <c r="BLF335" s="477"/>
      <c r="BLG335" s="477"/>
      <c r="BLH335" s="477"/>
      <c r="BLI335" s="477"/>
      <c r="BLJ335" s="477"/>
      <c r="BLK335" s="477"/>
      <c r="BLL335" s="477"/>
      <c r="BLM335" s="477"/>
      <c r="BLN335" s="477"/>
      <c r="BLO335" s="477"/>
      <c r="BLP335" s="477"/>
      <c r="BLQ335" s="477"/>
      <c r="BLR335" s="477"/>
      <c r="BLS335" s="477"/>
      <c r="BLT335" s="477"/>
      <c r="BLU335" s="477"/>
      <c r="BLV335" s="477"/>
      <c r="BLW335" s="477"/>
      <c r="BLX335" s="477"/>
      <c r="BLY335" s="477"/>
      <c r="BLZ335" s="477"/>
      <c r="BMA335" s="477"/>
      <c r="BMB335" s="477"/>
      <c r="BMC335" s="477"/>
      <c r="BMD335" s="477"/>
      <c r="BME335" s="477"/>
      <c r="BMF335" s="477"/>
      <c r="BMG335" s="477"/>
      <c r="BMH335" s="477"/>
      <c r="BMI335" s="477"/>
      <c r="BMJ335" s="477"/>
      <c r="BMK335" s="477"/>
      <c r="BML335" s="477"/>
      <c r="BMM335" s="477"/>
      <c r="BMN335" s="477"/>
      <c r="BMO335" s="477"/>
      <c r="BMP335" s="477"/>
      <c r="BMQ335" s="477"/>
      <c r="BMR335" s="477"/>
      <c r="BMS335" s="477"/>
      <c r="BMT335" s="477"/>
      <c r="BMU335" s="477"/>
      <c r="BMV335" s="477"/>
      <c r="BMW335" s="477"/>
      <c r="BMX335" s="477"/>
      <c r="BMY335" s="477"/>
      <c r="BMZ335" s="477"/>
      <c r="BNA335" s="477"/>
      <c r="BNB335" s="477"/>
      <c r="BNC335" s="477"/>
      <c r="BND335" s="477"/>
      <c r="BNE335" s="477"/>
      <c r="BNF335" s="477"/>
      <c r="BNG335" s="477"/>
      <c r="BNH335" s="477"/>
      <c r="BNI335" s="477"/>
      <c r="BNJ335" s="477"/>
      <c r="BNK335" s="477"/>
      <c r="BNL335" s="477"/>
      <c r="BNM335" s="477"/>
      <c r="BNN335" s="477"/>
      <c r="BNO335" s="477"/>
      <c r="BNP335" s="477"/>
      <c r="BNQ335" s="477"/>
      <c r="BNR335" s="477"/>
      <c r="BNS335" s="477"/>
      <c r="BNT335" s="477"/>
      <c r="BNU335" s="477"/>
      <c r="BNV335" s="477"/>
      <c r="BNW335" s="477"/>
      <c r="BNX335" s="477"/>
      <c r="BNY335" s="477"/>
      <c r="BNZ335" s="477"/>
      <c r="BOA335" s="477"/>
      <c r="BOB335" s="477"/>
      <c r="BOC335" s="477"/>
      <c r="BOD335" s="477"/>
      <c r="BOE335" s="477"/>
      <c r="BOF335" s="477"/>
      <c r="BOG335" s="477"/>
      <c r="BOH335" s="477"/>
      <c r="BOI335" s="477"/>
      <c r="BOJ335" s="477"/>
      <c r="BOK335" s="477"/>
      <c r="BOL335" s="477"/>
      <c r="BOM335" s="477"/>
      <c r="BON335" s="477"/>
      <c r="BOO335" s="477"/>
      <c r="BOP335" s="477"/>
      <c r="BOQ335" s="477"/>
      <c r="BOR335" s="477"/>
      <c r="BOS335" s="477"/>
      <c r="BOT335" s="477"/>
      <c r="BOU335" s="477"/>
      <c r="BOV335" s="477"/>
      <c r="BOW335" s="477"/>
      <c r="BOX335" s="477"/>
      <c r="BOY335" s="477"/>
      <c r="BOZ335" s="477"/>
      <c r="BPA335" s="477"/>
      <c r="BPB335" s="477"/>
      <c r="BPC335" s="477"/>
      <c r="BPD335" s="477"/>
      <c r="BPE335" s="477"/>
      <c r="BPF335" s="477"/>
      <c r="BPG335" s="477"/>
      <c r="BPH335" s="477"/>
      <c r="BPI335" s="477"/>
      <c r="BPJ335" s="477"/>
      <c r="BPK335" s="477"/>
      <c r="BPL335" s="477"/>
      <c r="BPM335" s="477"/>
      <c r="BPN335" s="477"/>
      <c r="BPO335" s="477"/>
      <c r="BPP335" s="477"/>
      <c r="BPQ335" s="477"/>
      <c r="BPR335" s="477"/>
      <c r="BPS335" s="477"/>
      <c r="BPT335" s="477"/>
      <c r="BPU335" s="477"/>
      <c r="BPV335" s="477"/>
      <c r="BPW335" s="477"/>
      <c r="BPX335" s="477"/>
      <c r="BPY335" s="477"/>
      <c r="BPZ335" s="477"/>
      <c r="BQA335" s="477"/>
      <c r="BQB335" s="477"/>
      <c r="BQC335" s="477"/>
      <c r="BQD335" s="477"/>
      <c r="BQE335" s="477"/>
      <c r="BQF335" s="477"/>
      <c r="BQG335" s="477"/>
      <c r="BQH335" s="477"/>
      <c r="BQI335" s="477"/>
      <c r="BQJ335" s="477"/>
      <c r="BQK335" s="477"/>
      <c r="BQL335" s="477"/>
      <c r="BQM335" s="477"/>
      <c r="BQN335" s="477"/>
      <c r="BQO335" s="477"/>
      <c r="BQP335" s="477"/>
      <c r="BQQ335" s="477"/>
      <c r="BQR335" s="477"/>
      <c r="BQS335" s="477"/>
      <c r="BQT335" s="477"/>
      <c r="BQU335" s="477"/>
      <c r="BQV335" s="477"/>
      <c r="BQW335" s="477"/>
      <c r="BQX335" s="477"/>
      <c r="BQY335" s="477"/>
      <c r="BQZ335" s="477"/>
      <c r="BRA335" s="477"/>
      <c r="BRB335" s="477"/>
      <c r="BRC335" s="477"/>
      <c r="BRD335" s="477"/>
      <c r="BRE335" s="477"/>
      <c r="BRF335" s="477"/>
      <c r="BRG335" s="477"/>
      <c r="BRH335" s="477"/>
      <c r="BRI335" s="477"/>
      <c r="BRJ335" s="477"/>
      <c r="BRK335" s="477"/>
      <c r="BRL335" s="477"/>
      <c r="BRM335" s="477"/>
      <c r="BRN335" s="477"/>
      <c r="BRO335" s="477"/>
      <c r="BRP335" s="477"/>
      <c r="BRQ335" s="477"/>
      <c r="BRR335" s="477"/>
      <c r="BRS335" s="477"/>
      <c r="BRT335" s="477"/>
      <c r="BRU335" s="477"/>
      <c r="BRV335" s="477"/>
      <c r="BRW335" s="477"/>
      <c r="BRX335" s="477"/>
      <c r="BRY335" s="477"/>
      <c r="BRZ335" s="477"/>
      <c r="BSA335" s="477"/>
      <c r="BSB335" s="477"/>
      <c r="BSC335" s="477"/>
      <c r="BSD335" s="477"/>
      <c r="BSE335" s="477"/>
      <c r="BSF335" s="477"/>
      <c r="BSG335" s="477"/>
      <c r="BSH335" s="477"/>
      <c r="BSI335" s="477"/>
      <c r="BSJ335" s="477"/>
      <c r="BSK335" s="477"/>
      <c r="BSL335" s="477"/>
      <c r="BSM335" s="477"/>
      <c r="BSN335" s="477"/>
      <c r="BSO335" s="477"/>
      <c r="BSP335" s="477"/>
      <c r="BSQ335" s="477"/>
      <c r="BSR335" s="477"/>
      <c r="BSS335" s="477"/>
      <c r="BST335" s="477"/>
      <c r="BSU335" s="477"/>
      <c r="BSV335" s="477"/>
      <c r="BSW335" s="477"/>
      <c r="BSX335" s="477"/>
      <c r="BSY335" s="477"/>
      <c r="BSZ335" s="477"/>
      <c r="BTA335" s="477"/>
      <c r="BTB335" s="477"/>
      <c r="BTC335" s="477"/>
      <c r="BTD335" s="477"/>
      <c r="BTE335" s="477"/>
      <c r="BTF335" s="477"/>
      <c r="BTG335" s="477"/>
      <c r="BTH335" s="477"/>
      <c r="BTI335" s="477"/>
      <c r="BTJ335" s="477"/>
      <c r="BTK335" s="477"/>
      <c r="BTL335" s="477"/>
      <c r="BTM335" s="477"/>
      <c r="BTN335" s="477"/>
      <c r="BTO335" s="477"/>
      <c r="BTP335" s="477"/>
      <c r="BTQ335" s="477"/>
      <c r="BTR335" s="477"/>
      <c r="BTS335" s="477"/>
      <c r="BTT335" s="477"/>
      <c r="BTU335" s="477"/>
      <c r="BTV335" s="477"/>
      <c r="BTW335" s="477"/>
      <c r="BTX335" s="477"/>
      <c r="BTY335" s="477"/>
      <c r="BTZ335" s="477"/>
      <c r="BUA335" s="477"/>
      <c r="BUB335" s="477"/>
      <c r="BUC335" s="477"/>
      <c r="BUD335" s="477"/>
      <c r="BUE335" s="477"/>
      <c r="BUF335" s="477"/>
      <c r="BUG335" s="477"/>
      <c r="BUH335" s="477"/>
      <c r="BUI335" s="477"/>
      <c r="BUJ335" s="477"/>
      <c r="BUK335" s="477"/>
      <c r="BUL335" s="477"/>
      <c r="BUM335" s="477"/>
      <c r="BUN335" s="477"/>
      <c r="BUO335" s="477"/>
      <c r="BUP335" s="477"/>
      <c r="BUQ335" s="477"/>
      <c r="BUR335" s="477"/>
      <c r="BUS335" s="477"/>
      <c r="BUT335" s="477"/>
      <c r="BUU335" s="477"/>
      <c r="BUV335" s="477"/>
      <c r="BUW335" s="477"/>
      <c r="BUX335" s="477"/>
      <c r="BUY335" s="477"/>
      <c r="BUZ335" s="477"/>
      <c r="BVA335" s="477"/>
      <c r="BVB335" s="477"/>
      <c r="BVC335" s="477"/>
      <c r="BVD335" s="477"/>
      <c r="BVE335" s="477"/>
      <c r="BVF335" s="477"/>
      <c r="BVG335" s="477"/>
      <c r="BVH335" s="477"/>
      <c r="BVI335" s="477"/>
      <c r="BVJ335" s="477"/>
      <c r="BVK335" s="477"/>
      <c r="BVL335" s="477"/>
      <c r="BVM335" s="477"/>
      <c r="BVN335" s="477"/>
      <c r="BVO335" s="477"/>
      <c r="BVP335" s="477"/>
      <c r="BVQ335" s="477"/>
      <c r="BVR335" s="477"/>
      <c r="BVS335" s="477"/>
      <c r="BVT335" s="477"/>
      <c r="BVU335" s="477"/>
      <c r="BVV335" s="477"/>
      <c r="BVW335" s="477"/>
      <c r="BVX335" s="477"/>
      <c r="BVY335" s="477"/>
      <c r="BVZ335" s="477"/>
      <c r="BWA335" s="477"/>
      <c r="BWB335" s="477"/>
      <c r="BWC335" s="477"/>
      <c r="BWD335" s="477"/>
      <c r="BWE335" s="477"/>
      <c r="BWF335" s="477"/>
      <c r="BWG335" s="477"/>
      <c r="BWH335" s="477"/>
      <c r="BWI335" s="477"/>
      <c r="BWJ335" s="477"/>
      <c r="BWK335" s="477"/>
      <c r="BWL335" s="477"/>
      <c r="BWM335" s="477"/>
      <c r="BWN335" s="477"/>
      <c r="BWO335" s="477"/>
      <c r="BWP335" s="477"/>
      <c r="BWQ335" s="477"/>
      <c r="BWR335" s="477"/>
      <c r="BWS335" s="477"/>
      <c r="BWT335" s="477"/>
      <c r="BWU335" s="477"/>
      <c r="BWV335" s="477"/>
      <c r="BWW335" s="477"/>
      <c r="BWX335" s="477"/>
      <c r="BWY335" s="477"/>
      <c r="BWZ335" s="477"/>
      <c r="BXA335" s="477"/>
      <c r="BXB335" s="477"/>
      <c r="BXC335" s="477"/>
      <c r="BXD335" s="477"/>
      <c r="BXE335" s="477"/>
      <c r="BXF335" s="477"/>
      <c r="BXG335" s="477"/>
      <c r="BXH335" s="477"/>
      <c r="BXI335" s="477"/>
      <c r="BXJ335" s="477"/>
      <c r="BXK335" s="477"/>
      <c r="BXL335" s="477"/>
      <c r="BXM335" s="477"/>
      <c r="BXN335" s="477"/>
      <c r="BXO335" s="477"/>
      <c r="BXP335" s="477"/>
      <c r="BXQ335" s="477"/>
      <c r="BXR335" s="477"/>
      <c r="BXS335" s="477"/>
      <c r="BXT335" s="477"/>
      <c r="BXU335" s="477"/>
      <c r="BXV335" s="477"/>
      <c r="BXW335" s="477"/>
      <c r="BXX335" s="477"/>
      <c r="BXY335" s="477"/>
      <c r="BXZ335" s="477"/>
      <c r="BYA335" s="477"/>
      <c r="BYB335" s="477"/>
      <c r="BYC335" s="477"/>
      <c r="BYD335" s="477"/>
      <c r="BYE335" s="477"/>
      <c r="BYF335" s="477"/>
      <c r="BYG335" s="477"/>
      <c r="BYH335" s="477"/>
      <c r="BYI335" s="477"/>
      <c r="BYJ335" s="477"/>
      <c r="BYK335" s="477"/>
      <c r="BYL335" s="477"/>
      <c r="BYM335" s="477"/>
      <c r="BYN335" s="477"/>
      <c r="BYO335" s="477"/>
      <c r="BYP335" s="477"/>
      <c r="BYQ335" s="477"/>
      <c r="BYR335" s="477"/>
      <c r="BYS335" s="477"/>
      <c r="BYT335" s="477"/>
      <c r="BYU335" s="477"/>
      <c r="BYV335" s="477"/>
      <c r="BYW335" s="477"/>
      <c r="BYX335" s="477"/>
      <c r="BYY335" s="477"/>
      <c r="BYZ335" s="477"/>
      <c r="BZA335" s="477"/>
      <c r="BZB335" s="477"/>
      <c r="BZC335" s="477"/>
      <c r="BZD335" s="477"/>
      <c r="BZE335" s="477"/>
      <c r="BZF335" s="477"/>
      <c r="BZG335" s="477"/>
      <c r="BZH335" s="477"/>
      <c r="BZI335" s="477"/>
      <c r="BZJ335" s="477"/>
      <c r="BZK335" s="477"/>
      <c r="BZL335" s="477"/>
      <c r="BZM335" s="477"/>
      <c r="BZN335" s="477"/>
      <c r="BZO335" s="477"/>
      <c r="BZP335" s="477"/>
      <c r="BZQ335" s="477"/>
      <c r="BZR335" s="477"/>
      <c r="BZS335" s="477"/>
      <c r="BZT335" s="477"/>
      <c r="BZU335" s="477"/>
      <c r="BZV335" s="477"/>
      <c r="BZW335" s="477"/>
      <c r="BZX335" s="477"/>
      <c r="BZY335" s="477"/>
      <c r="BZZ335" s="477"/>
      <c r="CAA335" s="477"/>
      <c r="CAB335" s="477"/>
      <c r="CAC335" s="477"/>
      <c r="CAD335" s="477"/>
      <c r="CAE335" s="477"/>
      <c r="CAF335" s="477"/>
      <c r="CAG335" s="477"/>
      <c r="CAH335" s="477"/>
      <c r="CAI335" s="477"/>
      <c r="CAJ335" s="477"/>
      <c r="CAK335" s="477"/>
      <c r="CAL335" s="477"/>
      <c r="CAM335" s="477"/>
      <c r="CAN335" s="477"/>
      <c r="CAO335" s="477"/>
      <c r="CAP335" s="477"/>
      <c r="CAQ335" s="477"/>
      <c r="CAR335" s="477"/>
      <c r="CAS335" s="477"/>
      <c r="CAT335" s="477"/>
      <c r="CAU335" s="477"/>
      <c r="CAV335" s="477"/>
      <c r="CAW335" s="477"/>
      <c r="CAX335" s="477"/>
      <c r="CAY335" s="477"/>
      <c r="CAZ335" s="477"/>
      <c r="CBA335" s="477"/>
      <c r="CBB335" s="477"/>
      <c r="CBC335" s="477"/>
      <c r="CBD335" s="477"/>
      <c r="CBE335" s="477"/>
      <c r="CBF335" s="477"/>
      <c r="CBG335" s="477"/>
      <c r="CBH335" s="477"/>
      <c r="CBI335" s="477"/>
      <c r="CBJ335" s="477"/>
      <c r="CBK335" s="477"/>
      <c r="CBL335" s="477"/>
      <c r="CBM335" s="477"/>
      <c r="CBN335" s="477"/>
      <c r="CBO335" s="477"/>
      <c r="CBP335" s="477"/>
      <c r="CBQ335" s="477"/>
      <c r="CBR335" s="477"/>
      <c r="CBS335" s="477"/>
      <c r="CBT335" s="477"/>
      <c r="CBU335" s="477"/>
      <c r="CBV335" s="477"/>
      <c r="CBW335" s="477"/>
      <c r="CBX335" s="477"/>
      <c r="CBY335" s="477"/>
      <c r="CBZ335" s="477"/>
      <c r="CCA335" s="477"/>
      <c r="CCB335" s="477"/>
      <c r="CCC335" s="477"/>
      <c r="CCD335" s="477"/>
      <c r="CCE335" s="477"/>
      <c r="CCF335" s="477"/>
      <c r="CCG335" s="477"/>
      <c r="CCH335" s="477"/>
      <c r="CCI335" s="477"/>
      <c r="CCJ335" s="477"/>
      <c r="CCK335" s="477"/>
      <c r="CCL335" s="477"/>
      <c r="CCM335" s="477"/>
      <c r="CCN335" s="477"/>
      <c r="CCO335" s="477"/>
      <c r="CCP335" s="477"/>
      <c r="CCQ335" s="477"/>
      <c r="CCR335" s="477"/>
      <c r="CCS335" s="477"/>
      <c r="CCT335" s="477"/>
      <c r="CCU335" s="477"/>
      <c r="CCV335" s="477"/>
      <c r="CCW335" s="477"/>
      <c r="CCX335" s="477"/>
      <c r="CCY335" s="477"/>
      <c r="CCZ335" s="477"/>
      <c r="CDA335" s="477"/>
      <c r="CDB335" s="477"/>
      <c r="CDC335" s="477"/>
      <c r="CDD335" s="477"/>
      <c r="CDE335" s="477"/>
      <c r="CDF335" s="477"/>
      <c r="CDG335" s="477"/>
      <c r="CDH335" s="477"/>
      <c r="CDI335" s="477"/>
      <c r="CDJ335" s="477"/>
      <c r="CDK335" s="477"/>
      <c r="CDL335" s="477"/>
      <c r="CDM335" s="477"/>
      <c r="CDN335" s="477"/>
      <c r="CDO335" s="477"/>
      <c r="CDP335" s="477"/>
      <c r="CDQ335" s="477"/>
      <c r="CDR335" s="477"/>
      <c r="CDS335" s="477"/>
      <c r="CDT335" s="477"/>
      <c r="CDU335" s="477"/>
      <c r="CDV335" s="477"/>
      <c r="CDW335" s="477"/>
      <c r="CDX335" s="477"/>
      <c r="CDY335" s="477"/>
      <c r="CDZ335" s="477"/>
      <c r="CEA335" s="477"/>
      <c r="CEB335" s="477"/>
      <c r="CEC335" s="477"/>
      <c r="CED335" s="477"/>
      <c r="CEE335" s="477"/>
      <c r="CEF335" s="477"/>
      <c r="CEG335" s="477"/>
      <c r="CEH335" s="477"/>
      <c r="CEI335" s="477"/>
      <c r="CEJ335" s="477"/>
      <c r="CEK335" s="477"/>
      <c r="CEL335" s="477"/>
      <c r="CEM335" s="477"/>
      <c r="CEN335" s="477"/>
      <c r="CEO335" s="477"/>
      <c r="CEP335" s="477"/>
      <c r="CEQ335" s="477"/>
      <c r="CER335" s="477"/>
      <c r="CES335" s="477"/>
      <c r="CET335" s="477"/>
      <c r="CEU335" s="477"/>
      <c r="CEV335" s="477"/>
      <c r="CEW335" s="477"/>
      <c r="CEX335" s="477"/>
      <c r="CEY335" s="477"/>
      <c r="CEZ335" s="477"/>
      <c r="CFA335" s="477"/>
      <c r="CFB335" s="477"/>
      <c r="CFC335" s="477"/>
      <c r="CFD335" s="477"/>
      <c r="CFE335" s="477"/>
      <c r="CFF335" s="477"/>
      <c r="CFG335" s="477"/>
      <c r="CFH335" s="477"/>
      <c r="CFI335" s="477"/>
      <c r="CFJ335" s="477"/>
      <c r="CFK335" s="477"/>
      <c r="CFL335" s="477"/>
      <c r="CFM335" s="477"/>
      <c r="CFN335" s="477"/>
      <c r="CFO335" s="477"/>
      <c r="CFP335" s="477"/>
      <c r="CFQ335" s="477"/>
      <c r="CFR335" s="477"/>
      <c r="CFS335" s="477"/>
      <c r="CFT335" s="477"/>
      <c r="CFU335" s="477"/>
      <c r="CFV335" s="477"/>
      <c r="CFW335" s="477"/>
      <c r="CFX335" s="477"/>
      <c r="CFY335" s="477"/>
      <c r="CFZ335" s="477"/>
      <c r="CGA335" s="477"/>
      <c r="CGB335" s="477"/>
      <c r="CGC335" s="477"/>
      <c r="CGD335" s="477"/>
      <c r="CGE335" s="477"/>
      <c r="CGF335" s="477"/>
      <c r="CGG335" s="477"/>
      <c r="CGH335" s="477"/>
      <c r="CGI335" s="477"/>
      <c r="CGJ335" s="477"/>
      <c r="CGK335" s="477"/>
      <c r="CGL335" s="477"/>
      <c r="CGM335" s="477"/>
      <c r="CGN335" s="477"/>
      <c r="CGO335" s="477"/>
      <c r="CGP335" s="477"/>
      <c r="CGQ335" s="477"/>
      <c r="CGR335" s="477"/>
      <c r="CGS335" s="477"/>
      <c r="CGT335" s="477"/>
      <c r="CGU335" s="477"/>
      <c r="CGV335" s="477"/>
      <c r="CGW335" s="477"/>
      <c r="CGX335" s="477"/>
      <c r="CGY335" s="477"/>
      <c r="CGZ335" s="477"/>
      <c r="CHA335" s="477"/>
      <c r="CHB335" s="477"/>
      <c r="CHC335" s="477"/>
      <c r="CHD335" s="477"/>
      <c r="CHE335" s="477"/>
      <c r="CHF335" s="477"/>
      <c r="CHG335" s="477"/>
      <c r="CHH335" s="477"/>
      <c r="CHI335" s="477"/>
      <c r="CHJ335" s="477"/>
      <c r="CHK335" s="477"/>
      <c r="CHL335" s="477"/>
      <c r="CHM335" s="477"/>
      <c r="CHN335" s="477"/>
      <c r="CHO335" s="477"/>
      <c r="CHP335" s="477"/>
      <c r="CHQ335" s="477"/>
      <c r="CHR335" s="477"/>
      <c r="CHS335" s="477"/>
      <c r="CHT335" s="477"/>
      <c r="CHU335" s="477"/>
      <c r="CHV335" s="477"/>
      <c r="CHW335" s="477"/>
      <c r="CHX335" s="477"/>
      <c r="CHY335" s="477"/>
      <c r="CHZ335" s="477"/>
      <c r="CIA335" s="477"/>
      <c r="CIB335" s="477"/>
      <c r="CIC335" s="477"/>
      <c r="CID335" s="477"/>
      <c r="CIE335" s="477"/>
      <c r="CIF335" s="477"/>
      <c r="CIG335" s="477"/>
      <c r="CIH335" s="477"/>
      <c r="CII335" s="477"/>
      <c r="CIJ335" s="477"/>
      <c r="CIK335" s="477"/>
      <c r="CIL335" s="477"/>
      <c r="CIM335" s="477"/>
      <c r="CIN335" s="477"/>
      <c r="CIO335" s="477"/>
      <c r="CIP335" s="477"/>
      <c r="CIQ335" s="477"/>
      <c r="CIR335" s="477"/>
      <c r="CIS335" s="477"/>
      <c r="CIT335" s="477"/>
      <c r="CIU335" s="477"/>
      <c r="CIV335" s="477"/>
      <c r="CIW335" s="477"/>
      <c r="CIX335" s="477"/>
      <c r="CIY335" s="477"/>
      <c r="CIZ335" s="477"/>
      <c r="CJA335" s="477"/>
      <c r="CJB335" s="477"/>
      <c r="CJC335" s="477"/>
      <c r="CJD335" s="477"/>
      <c r="CJE335" s="477"/>
      <c r="CJF335" s="477"/>
      <c r="CJG335" s="477"/>
      <c r="CJH335" s="477"/>
      <c r="CJI335" s="477"/>
      <c r="CJJ335" s="477"/>
      <c r="CJK335" s="477"/>
      <c r="CJL335" s="477"/>
      <c r="CJM335" s="477"/>
      <c r="CJN335" s="477"/>
      <c r="CJO335" s="477"/>
      <c r="CJP335" s="477"/>
      <c r="CJQ335" s="477"/>
      <c r="CJR335" s="477"/>
      <c r="CJS335" s="477"/>
      <c r="CJT335" s="477"/>
      <c r="CJU335" s="477"/>
      <c r="CJV335" s="477"/>
      <c r="CJW335" s="477"/>
      <c r="CJX335" s="477"/>
      <c r="CJY335" s="477"/>
      <c r="CJZ335" s="477"/>
      <c r="CKA335" s="477"/>
      <c r="CKB335" s="477"/>
      <c r="CKC335" s="477"/>
      <c r="CKD335" s="477"/>
      <c r="CKE335" s="477"/>
      <c r="CKF335" s="477"/>
      <c r="CKG335" s="477"/>
      <c r="CKH335" s="477"/>
      <c r="CKI335" s="477"/>
      <c r="CKJ335" s="477"/>
      <c r="CKK335" s="477"/>
      <c r="CKL335" s="477"/>
      <c r="CKM335" s="477"/>
      <c r="CKN335" s="477"/>
      <c r="CKO335" s="477"/>
      <c r="CKP335" s="477"/>
      <c r="CKQ335" s="477"/>
      <c r="CKR335" s="477"/>
      <c r="CKS335" s="477"/>
      <c r="CKT335" s="477"/>
      <c r="CKU335" s="477"/>
      <c r="CKV335" s="477"/>
      <c r="CKW335" s="477"/>
      <c r="CKX335" s="477"/>
      <c r="CKY335" s="477"/>
      <c r="CKZ335" s="477"/>
      <c r="CLA335" s="477"/>
      <c r="CLB335" s="477"/>
      <c r="CLC335" s="477"/>
      <c r="CLD335" s="477"/>
      <c r="CLE335" s="477"/>
      <c r="CLF335" s="477"/>
      <c r="CLG335" s="477"/>
      <c r="CLH335" s="477"/>
      <c r="CLI335" s="477"/>
      <c r="CLJ335" s="477"/>
      <c r="CLK335" s="477"/>
      <c r="CLL335" s="477"/>
      <c r="CLM335" s="477"/>
      <c r="CLN335" s="477"/>
      <c r="CLO335" s="477"/>
      <c r="CLP335" s="477"/>
      <c r="CLQ335" s="477"/>
      <c r="CLR335" s="477"/>
      <c r="CLS335" s="477"/>
      <c r="CLT335" s="477"/>
      <c r="CLU335" s="477"/>
      <c r="CLV335" s="477"/>
      <c r="CLW335" s="477"/>
      <c r="CLX335" s="477"/>
      <c r="CLY335" s="477"/>
      <c r="CLZ335" s="477"/>
      <c r="CMA335" s="477"/>
      <c r="CMB335" s="477"/>
      <c r="CMC335" s="477"/>
      <c r="CMD335" s="477"/>
      <c r="CME335" s="477"/>
      <c r="CMF335" s="477"/>
      <c r="CMG335" s="477"/>
      <c r="CMH335" s="477"/>
      <c r="CMI335" s="477"/>
      <c r="CMJ335" s="477"/>
      <c r="CMK335" s="477"/>
      <c r="CML335" s="477"/>
      <c r="CMM335" s="477"/>
      <c r="CMN335" s="477"/>
      <c r="CMO335" s="477"/>
      <c r="CMP335" s="477"/>
      <c r="CMQ335" s="477"/>
      <c r="CMR335" s="477"/>
      <c r="CMS335" s="477"/>
      <c r="CMT335" s="477"/>
      <c r="CMU335" s="477"/>
      <c r="CMV335" s="477"/>
      <c r="CMW335" s="477"/>
      <c r="CMX335" s="477"/>
      <c r="CMY335" s="477"/>
      <c r="CMZ335" s="477"/>
      <c r="CNA335" s="477"/>
      <c r="CNB335" s="477"/>
      <c r="CNC335" s="477"/>
      <c r="CND335" s="477"/>
      <c r="CNE335" s="477"/>
      <c r="CNF335" s="477"/>
      <c r="CNG335" s="477"/>
      <c r="CNH335" s="477"/>
      <c r="CNI335" s="477"/>
      <c r="CNJ335" s="477"/>
      <c r="CNK335" s="477"/>
      <c r="CNL335" s="477"/>
      <c r="CNM335" s="477"/>
      <c r="CNN335" s="477"/>
      <c r="CNO335" s="477"/>
      <c r="CNP335" s="477"/>
      <c r="CNQ335" s="477"/>
      <c r="CNR335" s="477"/>
      <c r="CNS335" s="477"/>
      <c r="CNT335" s="477"/>
      <c r="CNU335" s="477"/>
      <c r="CNV335" s="477"/>
      <c r="CNW335" s="477"/>
      <c r="CNX335" s="477"/>
      <c r="CNY335" s="477"/>
      <c r="CNZ335" s="477"/>
      <c r="COA335" s="477"/>
      <c r="COB335" s="477"/>
      <c r="COC335" s="477"/>
      <c r="COD335" s="477"/>
      <c r="COE335" s="477"/>
      <c r="COF335" s="477"/>
      <c r="COG335" s="477"/>
      <c r="COH335" s="477"/>
      <c r="COI335" s="477"/>
      <c r="COJ335" s="477"/>
      <c r="COK335" s="477"/>
      <c r="COL335" s="477"/>
      <c r="COM335" s="477"/>
      <c r="CON335" s="477"/>
      <c r="COO335" s="477"/>
      <c r="COP335" s="477"/>
      <c r="COQ335" s="477"/>
      <c r="COR335" s="477"/>
      <c r="COS335" s="477"/>
      <c r="COT335" s="477"/>
      <c r="COU335" s="477"/>
      <c r="COV335" s="477"/>
      <c r="COW335" s="477"/>
      <c r="COX335" s="477"/>
      <c r="COY335" s="477"/>
      <c r="COZ335" s="477"/>
      <c r="CPA335" s="477"/>
      <c r="CPB335" s="477"/>
      <c r="CPC335" s="477"/>
      <c r="CPD335" s="477"/>
      <c r="CPE335" s="477"/>
      <c r="CPF335" s="477"/>
      <c r="CPG335" s="477"/>
      <c r="CPH335" s="477"/>
      <c r="CPI335" s="477"/>
      <c r="CPJ335" s="477"/>
      <c r="CPK335" s="477"/>
      <c r="CPL335" s="477"/>
      <c r="CPM335" s="477"/>
      <c r="CPN335" s="477"/>
      <c r="CPO335" s="477"/>
      <c r="CPP335" s="477"/>
      <c r="CPQ335" s="477"/>
      <c r="CPR335" s="477"/>
      <c r="CPS335" s="477"/>
      <c r="CPT335" s="477"/>
      <c r="CPU335" s="477"/>
      <c r="CPV335" s="477"/>
      <c r="CPW335" s="477"/>
      <c r="CPX335" s="477"/>
      <c r="CPY335" s="477"/>
      <c r="CPZ335" s="477"/>
      <c r="CQA335" s="477"/>
      <c r="CQB335" s="477"/>
      <c r="CQC335" s="477"/>
      <c r="CQD335" s="477"/>
      <c r="CQE335" s="477"/>
      <c r="CQF335" s="477"/>
      <c r="CQG335" s="477"/>
      <c r="CQH335" s="477"/>
      <c r="CQI335" s="477"/>
      <c r="CQJ335" s="477"/>
      <c r="CQK335" s="477"/>
      <c r="CQL335" s="477"/>
      <c r="CQM335" s="477"/>
      <c r="CQN335" s="477"/>
      <c r="CQO335" s="477"/>
      <c r="CQP335" s="477"/>
      <c r="CQQ335" s="477"/>
      <c r="CQR335" s="477"/>
      <c r="CQS335" s="477"/>
      <c r="CQT335" s="477"/>
      <c r="CQU335" s="477"/>
      <c r="CQV335" s="477"/>
      <c r="CQW335" s="477"/>
      <c r="CQX335" s="477"/>
      <c r="CQY335" s="477"/>
      <c r="CQZ335" s="477"/>
      <c r="CRA335" s="477"/>
      <c r="CRB335" s="477"/>
      <c r="CRC335" s="477"/>
      <c r="CRD335" s="477"/>
      <c r="CRE335" s="477"/>
      <c r="CRF335" s="477"/>
      <c r="CRG335" s="477"/>
      <c r="CRH335" s="477"/>
      <c r="CRI335" s="477"/>
      <c r="CRJ335" s="477"/>
      <c r="CRK335" s="477"/>
      <c r="CRL335" s="477"/>
      <c r="CRM335" s="477"/>
      <c r="CRN335" s="477"/>
      <c r="CRO335" s="477"/>
      <c r="CRP335" s="477"/>
      <c r="CRQ335" s="477"/>
      <c r="CRR335" s="477"/>
      <c r="CRS335" s="477"/>
      <c r="CRT335" s="477"/>
      <c r="CRU335" s="477"/>
      <c r="CRV335" s="477"/>
      <c r="CRW335" s="477"/>
      <c r="CRX335" s="477"/>
      <c r="CRY335" s="477"/>
      <c r="CRZ335" s="477"/>
      <c r="CSA335" s="477"/>
      <c r="CSB335" s="477"/>
      <c r="CSC335" s="477"/>
      <c r="CSD335" s="477"/>
      <c r="CSE335" s="477"/>
      <c r="CSF335" s="477"/>
      <c r="CSG335" s="477"/>
      <c r="CSH335" s="477"/>
      <c r="CSI335" s="477"/>
      <c r="CSJ335" s="477"/>
      <c r="CSK335" s="477"/>
      <c r="CSL335" s="477"/>
      <c r="CSM335" s="477"/>
      <c r="CSN335" s="477"/>
      <c r="CSO335" s="477"/>
      <c r="CSP335" s="477"/>
      <c r="CSQ335" s="477"/>
      <c r="CSR335" s="477"/>
      <c r="CSS335" s="477"/>
      <c r="CST335" s="477"/>
      <c r="CSU335" s="477"/>
      <c r="CSV335" s="477"/>
      <c r="CSW335" s="477"/>
      <c r="CSX335" s="477"/>
      <c r="CSY335" s="477"/>
      <c r="CSZ335" s="477"/>
      <c r="CTA335" s="477"/>
      <c r="CTB335" s="477"/>
      <c r="CTC335" s="477"/>
      <c r="CTD335" s="477"/>
      <c r="CTE335" s="477"/>
      <c r="CTF335" s="477"/>
      <c r="CTG335" s="477"/>
      <c r="CTH335" s="477"/>
      <c r="CTI335" s="477"/>
      <c r="CTJ335" s="477"/>
      <c r="CTK335" s="477"/>
      <c r="CTL335" s="477"/>
      <c r="CTM335" s="477"/>
      <c r="CTN335" s="477"/>
      <c r="CTO335" s="477"/>
      <c r="CTP335" s="477"/>
      <c r="CTQ335" s="477"/>
      <c r="CTR335" s="477"/>
      <c r="CTS335" s="477"/>
      <c r="CTT335" s="477"/>
      <c r="CTU335" s="477"/>
      <c r="CTV335" s="477"/>
      <c r="CTW335" s="477"/>
      <c r="CTX335" s="477"/>
      <c r="CTY335" s="477"/>
      <c r="CTZ335" s="477"/>
      <c r="CUA335" s="477"/>
      <c r="CUB335" s="477"/>
      <c r="CUC335" s="477"/>
      <c r="CUD335" s="477"/>
      <c r="CUE335" s="477"/>
      <c r="CUF335" s="477"/>
      <c r="CUG335" s="477"/>
      <c r="CUH335" s="477"/>
      <c r="CUI335" s="477"/>
      <c r="CUJ335" s="477"/>
      <c r="CUK335" s="477"/>
      <c r="CUL335" s="477"/>
      <c r="CUM335" s="477"/>
      <c r="CUN335" s="477"/>
      <c r="CUO335" s="477"/>
      <c r="CUP335" s="477"/>
      <c r="CUQ335" s="477"/>
      <c r="CUR335" s="477"/>
      <c r="CUS335" s="477"/>
      <c r="CUT335" s="477"/>
      <c r="CUU335" s="477"/>
      <c r="CUV335" s="477"/>
      <c r="CUW335" s="477"/>
      <c r="CUX335" s="477"/>
      <c r="CUY335" s="477"/>
      <c r="CUZ335" s="477"/>
      <c r="CVA335" s="477"/>
      <c r="CVB335" s="477"/>
      <c r="CVC335" s="477"/>
      <c r="CVD335" s="477"/>
      <c r="CVE335" s="477"/>
      <c r="CVF335" s="477"/>
      <c r="CVG335" s="477"/>
      <c r="CVH335" s="477"/>
      <c r="CVI335" s="477"/>
      <c r="CVJ335" s="477"/>
      <c r="CVK335" s="477"/>
      <c r="CVL335" s="477"/>
      <c r="CVM335" s="477"/>
      <c r="CVN335" s="477"/>
      <c r="CVO335" s="477"/>
      <c r="CVP335" s="477"/>
      <c r="CVQ335" s="477"/>
      <c r="CVR335" s="477"/>
      <c r="CVS335" s="477"/>
      <c r="CVT335" s="477"/>
      <c r="CVU335" s="477"/>
      <c r="CVV335" s="477"/>
      <c r="CVW335" s="477"/>
      <c r="CVX335" s="477"/>
      <c r="CVY335" s="477"/>
      <c r="CVZ335" s="477"/>
      <c r="CWA335" s="477"/>
      <c r="CWB335" s="477"/>
      <c r="CWC335" s="477"/>
      <c r="CWD335" s="477"/>
      <c r="CWE335" s="477"/>
      <c r="CWF335" s="477"/>
      <c r="CWG335" s="477"/>
      <c r="CWH335" s="477"/>
      <c r="CWI335" s="477"/>
      <c r="CWJ335" s="477"/>
      <c r="CWK335" s="477"/>
      <c r="CWL335" s="477"/>
      <c r="CWM335" s="477"/>
      <c r="CWN335" s="477"/>
      <c r="CWO335" s="477"/>
      <c r="CWP335" s="477"/>
      <c r="CWQ335" s="477"/>
      <c r="CWR335" s="477"/>
      <c r="CWS335" s="477"/>
      <c r="CWT335" s="477"/>
      <c r="CWU335" s="477"/>
      <c r="CWV335" s="477"/>
      <c r="CWW335" s="477"/>
      <c r="CWX335" s="477"/>
      <c r="CWY335" s="477"/>
      <c r="CWZ335" s="477"/>
      <c r="CXA335" s="477"/>
      <c r="CXB335" s="477"/>
      <c r="CXC335" s="477"/>
      <c r="CXD335" s="477"/>
      <c r="CXE335" s="477"/>
      <c r="CXF335" s="477"/>
      <c r="CXG335" s="477"/>
      <c r="CXH335" s="477"/>
      <c r="CXI335" s="477"/>
      <c r="CXJ335" s="477"/>
      <c r="CXK335" s="477"/>
      <c r="CXL335" s="477"/>
      <c r="CXM335" s="477"/>
      <c r="CXN335" s="477"/>
      <c r="CXO335" s="477"/>
      <c r="CXP335" s="477"/>
      <c r="CXQ335" s="477"/>
      <c r="CXR335" s="477"/>
      <c r="CXS335" s="477"/>
      <c r="CXT335" s="477"/>
      <c r="CXU335" s="477"/>
      <c r="CXV335" s="477"/>
      <c r="CXW335" s="477"/>
      <c r="CXX335" s="477"/>
      <c r="CXY335" s="477"/>
      <c r="CXZ335" s="477"/>
      <c r="CYA335" s="477"/>
      <c r="CYB335" s="477"/>
      <c r="CYC335" s="477"/>
      <c r="CYD335" s="477"/>
      <c r="CYE335" s="477"/>
      <c r="CYF335" s="477"/>
      <c r="CYG335" s="477"/>
      <c r="CYH335" s="477"/>
      <c r="CYI335" s="477"/>
      <c r="CYJ335" s="477"/>
      <c r="CYK335" s="477"/>
      <c r="CYL335" s="477"/>
      <c r="CYM335" s="477"/>
      <c r="CYN335" s="477"/>
      <c r="CYO335" s="477"/>
      <c r="CYP335" s="477"/>
      <c r="CYQ335" s="477"/>
      <c r="CYR335" s="477"/>
      <c r="CYS335" s="477"/>
      <c r="CYT335" s="477"/>
      <c r="CYU335" s="477"/>
      <c r="CYV335" s="477"/>
      <c r="CYW335" s="477"/>
      <c r="CYX335" s="477"/>
      <c r="CYY335" s="477"/>
      <c r="CYZ335" s="477"/>
      <c r="CZA335" s="477"/>
      <c r="CZB335" s="477"/>
      <c r="CZC335" s="477"/>
      <c r="CZD335" s="477"/>
      <c r="CZE335" s="477"/>
      <c r="CZF335" s="477"/>
      <c r="CZG335" s="477"/>
      <c r="CZH335" s="477"/>
      <c r="CZI335" s="477"/>
      <c r="CZJ335" s="477"/>
      <c r="CZK335" s="477"/>
      <c r="CZL335" s="477"/>
      <c r="CZM335" s="477"/>
      <c r="CZN335" s="477"/>
      <c r="CZO335" s="477"/>
      <c r="CZP335" s="477"/>
      <c r="CZQ335" s="477"/>
      <c r="CZR335" s="477"/>
      <c r="CZS335" s="477"/>
      <c r="CZT335" s="477"/>
      <c r="CZU335" s="477"/>
      <c r="CZV335" s="477"/>
      <c r="CZW335" s="477"/>
      <c r="CZX335" s="477"/>
      <c r="CZY335" s="477"/>
      <c r="CZZ335" s="477"/>
      <c r="DAA335" s="477"/>
      <c r="DAB335" s="477"/>
      <c r="DAC335" s="477"/>
      <c r="DAD335" s="477"/>
      <c r="DAE335" s="477"/>
      <c r="DAF335" s="477"/>
      <c r="DAG335" s="477"/>
      <c r="DAH335" s="477"/>
      <c r="DAI335" s="477"/>
      <c r="DAJ335" s="477"/>
      <c r="DAK335" s="477"/>
      <c r="DAL335" s="477"/>
      <c r="DAM335" s="477"/>
      <c r="DAN335" s="477"/>
      <c r="DAO335" s="477"/>
      <c r="DAP335" s="477"/>
      <c r="DAQ335" s="477"/>
      <c r="DAR335" s="477"/>
      <c r="DAS335" s="477"/>
      <c r="DAT335" s="477"/>
      <c r="DAU335" s="477"/>
      <c r="DAV335" s="477"/>
      <c r="DAW335" s="477"/>
      <c r="DAX335" s="477"/>
      <c r="DAY335" s="477"/>
      <c r="DAZ335" s="477"/>
      <c r="DBA335" s="477"/>
      <c r="DBB335" s="477"/>
      <c r="DBC335" s="477"/>
      <c r="DBD335" s="477"/>
      <c r="DBE335" s="477"/>
      <c r="DBF335" s="477"/>
      <c r="DBG335" s="477"/>
      <c r="DBH335" s="477"/>
      <c r="DBI335" s="477"/>
      <c r="DBJ335" s="477"/>
      <c r="DBK335" s="477"/>
      <c r="DBL335" s="477"/>
      <c r="DBM335" s="477"/>
      <c r="DBN335" s="477"/>
      <c r="DBO335" s="477"/>
      <c r="DBP335" s="477"/>
      <c r="DBQ335" s="477"/>
      <c r="DBR335" s="477"/>
      <c r="DBS335" s="477"/>
      <c r="DBT335" s="477"/>
      <c r="DBU335" s="477"/>
      <c r="DBV335" s="477"/>
      <c r="DBW335" s="477"/>
      <c r="DBX335" s="477"/>
      <c r="DBY335" s="477"/>
      <c r="DBZ335" s="477"/>
      <c r="DCA335" s="477"/>
      <c r="DCB335" s="477"/>
      <c r="DCC335" s="477"/>
      <c r="DCD335" s="477"/>
      <c r="DCE335" s="477"/>
      <c r="DCF335" s="477"/>
      <c r="DCG335" s="477"/>
      <c r="DCH335" s="477"/>
      <c r="DCI335" s="477"/>
      <c r="DCJ335" s="477"/>
      <c r="DCK335" s="477"/>
      <c r="DCL335" s="477"/>
      <c r="DCM335" s="477"/>
      <c r="DCN335" s="477"/>
      <c r="DCO335" s="477"/>
      <c r="DCP335" s="477"/>
      <c r="DCQ335" s="477"/>
      <c r="DCR335" s="477"/>
      <c r="DCS335" s="477"/>
      <c r="DCT335" s="477"/>
      <c r="DCU335" s="477"/>
      <c r="DCV335" s="477"/>
      <c r="DCW335" s="477"/>
      <c r="DCX335" s="477"/>
      <c r="DCY335" s="477"/>
      <c r="DCZ335" s="477"/>
      <c r="DDA335" s="477"/>
      <c r="DDB335" s="477"/>
      <c r="DDC335" s="477"/>
      <c r="DDD335" s="477"/>
      <c r="DDE335" s="477"/>
      <c r="DDF335" s="477"/>
      <c r="DDG335" s="477"/>
      <c r="DDH335" s="477"/>
      <c r="DDI335" s="477"/>
      <c r="DDJ335" s="477"/>
      <c r="DDK335" s="477"/>
      <c r="DDL335" s="477"/>
      <c r="DDM335" s="477"/>
      <c r="DDN335" s="477"/>
      <c r="DDO335" s="477"/>
      <c r="DDP335" s="477"/>
      <c r="DDQ335" s="477"/>
      <c r="DDR335" s="477"/>
      <c r="DDS335" s="477"/>
      <c r="DDT335" s="477"/>
      <c r="DDU335" s="477"/>
      <c r="DDV335" s="477"/>
      <c r="DDW335" s="477"/>
      <c r="DDX335" s="477"/>
      <c r="DDY335" s="477"/>
      <c r="DDZ335" s="477"/>
      <c r="DEA335" s="477"/>
      <c r="DEB335" s="477"/>
      <c r="DEC335" s="477"/>
      <c r="DED335" s="477"/>
      <c r="DEE335" s="477"/>
      <c r="DEF335" s="477"/>
      <c r="DEG335" s="477"/>
      <c r="DEH335" s="477"/>
      <c r="DEI335" s="477"/>
      <c r="DEJ335" s="477"/>
      <c r="DEK335" s="477"/>
      <c r="DEL335" s="477"/>
      <c r="DEM335" s="477"/>
      <c r="DEN335" s="477"/>
      <c r="DEO335" s="477"/>
      <c r="DEP335" s="477"/>
      <c r="DEQ335" s="477"/>
      <c r="DER335" s="477"/>
      <c r="DES335" s="477"/>
      <c r="DET335" s="477"/>
      <c r="DEU335" s="477"/>
      <c r="DEV335" s="477"/>
      <c r="DEW335" s="477"/>
      <c r="DEX335" s="477"/>
      <c r="DEY335" s="477"/>
      <c r="DEZ335" s="477"/>
      <c r="DFA335" s="477"/>
      <c r="DFB335" s="477"/>
      <c r="DFC335" s="477"/>
      <c r="DFD335" s="477"/>
      <c r="DFE335" s="477"/>
      <c r="DFF335" s="477"/>
      <c r="DFG335" s="477"/>
      <c r="DFH335" s="477"/>
      <c r="DFI335" s="477"/>
      <c r="DFJ335" s="477"/>
      <c r="DFK335" s="477"/>
      <c r="DFL335" s="477"/>
      <c r="DFM335" s="477"/>
      <c r="DFN335" s="477"/>
      <c r="DFO335" s="477"/>
      <c r="DFP335" s="477"/>
      <c r="DFQ335" s="477"/>
      <c r="DFR335" s="477"/>
      <c r="DFS335" s="477"/>
      <c r="DFT335" s="477"/>
      <c r="DFU335" s="477"/>
      <c r="DFV335" s="477"/>
      <c r="DFW335" s="477"/>
      <c r="DFX335" s="477"/>
      <c r="DFY335" s="477"/>
      <c r="DFZ335" s="477"/>
      <c r="DGA335" s="477"/>
      <c r="DGB335" s="477"/>
      <c r="DGC335" s="477"/>
      <c r="DGD335" s="477"/>
      <c r="DGE335" s="477"/>
      <c r="DGF335" s="477"/>
      <c r="DGG335" s="477"/>
      <c r="DGH335" s="477"/>
      <c r="DGI335" s="477"/>
      <c r="DGJ335" s="477"/>
      <c r="DGK335" s="477"/>
      <c r="DGL335" s="477"/>
      <c r="DGM335" s="477"/>
      <c r="DGN335" s="477"/>
      <c r="DGO335" s="477"/>
      <c r="DGP335" s="477"/>
      <c r="DGQ335" s="477"/>
      <c r="DGR335" s="477"/>
      <c r="DGS335" s="477"/>
      <c r="DGT335" s="477"/>
      <c r="DGU335" s="477"/>
      <c r="DGV335" s="477"/>
      <c r="DGW335" s="477"/>
      <c r="DGX335" s="477"/>
      <c r="DGY335" s="477"/>
      <c r="DGZ335" s="477"/>
      <c r="DHA335" s="477"/>
      <c r="DHB335" s="477"/>
      <c r="DHC335" s="477"/>
      <c r="DHD335" s="477"/>
      <c r="DHE335" s="477"/>
      <c r="DHF335" s="477"/>
      <c r="DHG335" s="477"/>
      <c r="DHH335" s="477"/>
      <c r="DHI335" s="477"/>
      <c r="DHJ335" s="477"/>
      <c r="DHK335" s="477"/>
      <c r="DHL335" s="477"/>
      <c r="DHM335" s="477"/>
      <c r="DHN335" s="477"/>
      <c r="DHO335" s="477"/>
      <c r="DHP335" s="477"/>
      <c r="DHQ335" s="477"/>
      <c r="DHR335" s="477"/>
      <c r="DHS335" s="477"/>
      <c r="DHT335" s="477"/>
      <c r="DHU335" s="477"/>
      <c r="DHV335" s="477"/>
      <c r="DHW335" s="477"/>
      <c r="DHX335" s="477"/>
      <c r="DHY335" s="477"/>
      <c r="DHZ335" s="477"/>
      <c r="DIA335" s="477"/>
      <c r="DIB335" s="477"/>
      <c r="DIC335" s="477"/>
      <c r="DID335" s="477"/>
      <c r="DIE335" s="477"/>
      <c r="DIF335" s="477"/>
      <c r="DIG335" s="477"/>
      <c r="DIH335" s="477"/>
      <c r="DII335" s="477"/>
      <c r="DIJ335" s="477"/>
      <c r="DIK335" s="477"/>
      <c r="DIL335" s="477"/>
      <c r="DIM335" s="477"/>
      <c r="DIN335" s="477"/>
      <c r="DIO335" s="477"/>
      <c r="DIP335" s="477"/>
      <c r="DIQ335" s="477"/>
      <c r="DIR335" s="477"/>
      <c r="DIS335" s="477"/>
      <c r="DIT335" s="477"/>
      <c r="DIU335" s="477"/>
      <c r="DIV335" s="477"/>
      <c r="DIW335" s="477"/>
      <c r="DIX335" s="477"/>
      <c r="DIY335" s="477"/>
      <c r="DIZ335" s="477"/>
      <c r="DJA335" s="477"/>
      <c r="DJB335" s="477"/>
      <c r="DJC335" s="477"/>
      <c r="DJD335" s="477"/>
      <c r="DJE335" s="477"/>
      <c r="DJF335" s="477"/>
      <c r="DJG335" s="477"/>
      <c r="DJH335" s="477"/>
      <c r="DJI335" s="477"/>
      <c r="DJJ335" s="477"/>
      <c r="DJK335" s="477"/>
      <c r="DJL335" s="477"/>
      <c r="DJM335" s="477"/>
      <c r="DJN335" s="477"/>
      <c r="DJO335" s="477"/>
      <c r="DJP335" s="477"/>
      <c r="DJQ335" s="477"/>
      <c r="DJR335" s="477"/>
      <c r="DJS335" s="477"/>
      <c r="DJT335" s="477"/>
      <c r="DJU335" s="477"/>
      <c r="DJV335" s="477"/>
      <c r="DJW335" s="477"/>
      <c r="DJX335" s="477"/>
      <c r="DJY335" s="477"/>
      <c r="DJZ335" s="477"/>
      <c r="DKA335" s="477"/>
      <c r="DKB335" s="477"/>
      <c r="DKC335" s="477"/>
      <c r="DKD335" s="477"/>
      <c r="DKE335" s="477"/>
      <c r="DKF335" s="477"/>
      <c r="DKG335" s="477"/>
      <c r="DKH335" s="477"/>
      <c r="DKI335" s="477"/>
      <c r="DKJ335" s="477"/>
      <c r="DKK335" s="477"/>
      <c r="DKL335" s="477"/>
      <c r="DKM335" s="477"/>
      <c r="DKN335" s="477"/>
      <c r="DKO335" s="477"/>
      <c r="DKP335" s="477"/>
      <c r="DKQ335" s="477"/>
      <c r="DKR335" s="477"/>
      <c r="DKS335" s="477"/>
      <c r="DKT335" s="477"/>
      <c r="DKU335" s="477"/>
      <c r="DKV335" s="477"/>
      <c r="DKW335" s="477"/>
      <c r="DKX335" s="477"/>
      <c r="DKY335" s="477"/>
      <c r="DKZ335" s="477"/>
      <c r="DLA335" s="477"/>
      <c r="DLB335" s="477"/>
      <c r="DLC335" s="477"/>
      <c r="DLD335" s="477"/>
      <c r="DLE335" s="477"/>
      <c r="DLF335" s="477"/>
      <c r="DLG335" s="477"/>
      <c r="DLH335" s="477"/>
      <c r="DLI335" s="477"/>
      <c r="DLJ335" s="477"/>
      <c r="DLK335" s="477"/>
      <c r="DLL335" s="477"/>
      <c r="DLM335" s="477"/>
      <c r="DLN335" s="477"/>
      <c r="DLO335" s="477"/>
      <c r="DLP335" s="477"/>
      <c r="DLQ335" s="477"/>
      <c r="DLR335" s="477"/>
      <c r="DLS335" s="477"/>
      <c r="DLT335" s="477"/>
      <c r="DLU335" s="477"/>
      <c r="DLV335" s="477"/>
      <c r="DLW335" s="477"/>
      <c r="DLX335" s="477"/>
      <c r="DLY335" s="477"/>
      <c r="DLZ335" s="477"/>
      <c r="DMA335" s="477"/>
      <c r="DMB335" s="477"/>
      <c r="DMC335" s="477"/>
      <c r="DMD335" s="477"/>
      <c r="DME335" s="477"/>
      <c r="DMF335" s="477"/>
      <c r="DMG335" s="477"/>
      <c r="DMH335" s="477"/>
      <c r="DMI335" s="477"/>
      <c r="DMJ335" s="477"/>
      <c r="DMK335" s="477"/>
      <c r="DML335" s="477"/>
      <c r="DMM335" s="477"/>
      <c r="DMN335" s="477"/>
      <c r="DMO335" s="477"/>
      <c r="DMP335" s="477"/>
      <c r="DMQ335" s="477"/>
      <c r="DMR335" s="477"/>
      <c r="DMS335" s="477"/>
      <c r="DMT335" s="477"/>
      <c r="DMU335" s="477"/>
      <c r="DMV335" s="477"/>
      <c r="DMW335" s="477"/>
      <c r="DMX335" s="477"/>
      <c r="DMY335" s="477"/>
      <c r="DMZ335" s="477"/>
      <c r="DNA335" s="477"/>
      <c r="DNB335" s="477"/>
      <c r="DNC335" s="477"/>
      <c r="DND335" s="477"/>
      <c r="DNE335" s="477"/>
      <c r="DNF335" s="477"/>
      <c r="DNG335" s="477"/>
      <c r="DNH335" s="477"/>
      <c r="DNI335" s="477"/>
      <c r="DNJ335" s="477"/>
      <c r="DNK335" s="477"/>
      <c r="DNL335" s="477"/>
      <c r="DNM335" s="477"/>
      <c r="DNN335" s="477"/>
      <c r="DNO335" s="477"/>
      <c r="DNP335" s="477"/>
      <c r="DNQ335" s="477"/>
      <c r="DNR335" s="477"/>
      <c r="DNS335" s="477"/>
      <c r="DNT335" s="477"/>
      <c r="DNU335" s="477"/>
      <c r="DNV335" s="477"/>
      <c r="DNW335" s="477"/>
      <c r="DNX335" s="477"/>
      <c r="DNY335" s="477"/>
      <c r="DNZ335" s="477"/>
      <c r="DOA335" s="477"/>
      <c r="DOB335" s="477"/>
      <c r="DOC335" s="477"/>
      <c r="DOD335" s="477"/>
      <c r="DOE335" s="477"/>
      <c r="DOF335" s="477"/>
      <c r="DOG335" s="477"/>
      <c r="DOH335" s="477"/>
      <c r="DOI335" s="477"/>
      <c r="DOJ335" s="477"/>
      <c r="DOK335" s="477"/>
      <c r="DOL335" s="477"/>
      <c r="DOM335" s="477"/>
      <c r="DON335" s="477"/>
      <c r="DOO335" s="477"/>
      <c r="DOP335" s="477"/>
      <c r="DOQ335" s="477"/>
      <c r="DOR335" s="477"/>
      <c r="DOS335" s="477"/>
      <c r="DOT335" s="477"/>
      <c r="DOU335" s="477"/>
      <c r="DOV335" s="477"/>
      <c r="DOW335" s="477"/>
      <c r="DOX335" s="477"/>
      <c r="DOY335" s="477"/>
      <c r="DOZ335" s="477"/>
      <c r="DPA335" s="477"/>
      <c r="DPB335" s="477"/>
      <c r="DPC335" s="477"/>
      <c r="DPD335" s="477"/>
      <c r="DPE335" s="477"/>
      <c r="DPF335" s="477"/>
      <c r="DPG335" s="477"/>
      <c r="DPH335" s="477"/>
      <c r="DPI335" s="477"/>
      <c r="DPJ335" s="477"/>
      <c r="DPK335" s="477"/>
      <c r="DPL335" s="477"/>
      <c r="DPM335" s="477"/>
      <c r="DPN335" s="477"/>
      <c r="DPO335" s="477"/>
      <c r="DPP335" s="477"/>
      <c r="DPQ335" s="477"/>
      <c r="DPR335" s="477"/>
      <c r="DPS335" s="477"/>
      <c r="DPT335" s="477"/>
      <c r="DPU335" s="477"/>
      <c r="DPV335" s="477"/>
      <c r="DPW335" s="477"/>
      <c r="DPX335" s="477"/>
      <c r="DPY335" s="477"/>
      <c r="DPZ335" s="477"/>
      <c r="DQA335" s="477"/>
      <c r="DQB335" s="477"/>
      <c r="DQC335" s="477"/>
      <c r="DQD335" s="477"/>
      <c r="DQE335" s="477"/>
      <c r="DQF335" s="477"/>
      <c r="DQG335" s="477"/>
      <c r="DQH335" s="477"/>
      <c r="DQI335" s="477"/>
      <c r="DQJ335" s="477"/>
      <c r="DQK335" s="477"/>
      <c r="DQL335" s="477"/>
      <c r="DQM335" s="477"/>
      <c r="DQN335" s="477"/>
      <c r="DQO335" s="477"/>
      <c r="DQP335" s="477"/>
      <c r="DQQ335" s="477"/>
      <c r="DQR335" s="477"/>
      <c r="DQS335" s="477"/>
      <c r="DQT335" s="477"/>
      <c r="DQU335" s="477"/>
      <c r="DQV335" s="477"/>
      <c r="DQW335" s="477"/>
      <c r="DQX335" s="477"/>
      <c r="DQY335" s="477"/>
      <c r="DQZ335" s="477"/>
      <c r="DRA335" s="477"/>
      <c r="DRB335" s="477"/>
      <c r="DRC335" s="477"/>
      <c r="DRD335" s="477"/>
      <c r="DRE335" s="477"/>
      <c r="DRF335" s="477"/>
      <c r="DRG335" s="477"/>
      <c r="DRH335" s="477"/>
      <c r="DRI335" s="477"/>
      <c r="DRJ335" s="477"/>
      <c r="DRK335" s="477"/>
      <c r="DRL335" s="477"/>
      <c r="DRM335" s="477"/>
      <c r="DRN335" s="477"/>
      <c r="DRO335" s="477"/>
      <c r="DRP335" s="477"/>
      <c r="DRQ335" s="477"/>
      <c r="DRR335" s="477"/>
      <c r="DRS335" s="477"/>
      <c r="DRT335" s="477"/>
      <c r="DRU335" s="477"/>
      <c r="DRV335" s="477"/>
      <c r="DRW335" s="477"/>
      <c r="DRX335" s="477"/>
      <c r="DRY335" s="477"/>
      <c r="DRZ335" s="477"/>
      <c r="DSA335" s="477"/>
      <c r="DSB335" s="477"/>
      <c r="DSC335" s="477"/>
      <c r="DSD335" s="477"/>
      <c r="DSE335" s="477"/>
      <c r="DSF335" s="477"/>
      <c r="DSG335" s="477"/>
      <c r="DSH335" s="477"/>
      <c r="DSI335" s="477"/>
      <c r="DSJ335" s="477"/>
      <c r="DSK335" s="477"/>
      <c r="DSL335" s="477"/>
      <c r="DSM335" s="477"/>
      <c r="DSN335" s="477"/>
      <c r="DSO335" s="477"/>
      <c r="DSP335" s="477"/>
      <c r="DSQ335" s="477"/>
      <c r="DSR335" s="477"/>
      <c r="DSS335" s="477"/>
      <c r="DST335" s="477"/>
      <c r="DSU335" s="477"/>
      <c r="DSV335" s="477"/>
      <c r="DSW335" s="477"/>
      <c r="DSX335" s="477"/>
      <c r="DSY335" s="477"/>
      <c r="DSZ335" s="477"/>
      <c r="DTA335" s="477"/>
      <c r="DTB335" s="477"/>
      <c r="DTC335" s="477"/>
      <c r="DTD335" s="477"/>
      <c r="DTE335" s="477"/>
      <c r="DTF335" s="477"/>
      <c r="DTG335" s="477"/>
      <c r="DTH335" s="477"/>
      <c r="DTI335" s="477"/>
      <c r="DTJ335" s="477"/>
      <c r="DTK335" s="477"/>
      <c r="DTL335" s="477"/>
      <c r="DTM335" s="477"/>
      <c r="DTN335" s="477"/>
      <c r="DTO335" s="477"/>
      <c r="DTP335" s="477"/>
      <c r="DTQ335" s="477"/>
      <c r="DTR335" s="477"/>
      <c r="DTS335" s="477"/>
      <c r="DTT335" s="477"/>
      <c r="DTU335" s="477"/>
      <c r="DTV335" s="477"/>
      <c r="DTW335" s="477"/>
      <c r="DTX335" s="477"/>
      <c r="DTY335" s="477"/>
      <c r="DTZ335" s="477"/>
      <c r="DUA335" s="477"/>
      <c r="DUB335" s="477"/>
      <c r="DUC335" s="477"/>
      <c r="DUD335" s="477"/>
      <c r="DUE335" s="477"/>
      <c r="DUF335" s="477"/>
      <c r="DUG335" s="477"/>
      <c r="DUH335" s="477"/>
      <c r="DUI335" s="477"/>
      <c r="DUJ335" s="477"/>
      <c r="DUK335" s="477"/>
      <c r="DUL335" s="477"/>
      <c r="DUM335" s="477"/>
      <c r="DUN335" s="477"/>
      <c r="DUO335" s="477"/>
      <c r="DUP335" s="477"/>
      <c r="DUQ335" s="477"/>
      <c r="DUR335" s="477"/>
      <c r="DUS335" s="477"/>
      <c r="DUT335" s="477"/>
      <c r="DUU335" s="477"/>
      <c r="DUV335" s="477"/>
      <c r="DUW335" s="477"/>
      <c r="DUX335" s="477"/>
      <c r="DUY335" s="477"/>
      <c r="DUZ335" s="477"/>
      <c r="DVA335" s="477"/>
      <c r="DVB335" s="477"/>
      <c r="DVC335" s="477"/>
      <c r="DVD335" s="477"/>
      <c r="DVE335" s="477"/>
      <c r="DVF335" s="477"/>
      <c r="DVG335" s="477"/>
      <c r="DVH335" s="477"/>
      <c r="DVI335" s="477"/>
      <c r="DVJ335" s="477"/>
      <c r="DVK335" s="477"/>
      <c r="DVL335" s="477"/>
      <c r="DVM335" s="477"/>
      <c r="DVN335" s="477"/>
      <c r="DVO335" s="477"/>
      <c r="DVP335" s="477"/>
      <c r="DVQ335" s="477"/>
      <c r="DVR335" s="477"/>
      <c r="DVS335" s="477"/>
      <c r="DVT335" s="477"/>
      <c r="DVU335" s="477"/>
      <c r="DVV335" s="477"/>
      <c r="DVW335" s="477"/>
      <c r="DVX335" s="477"/>
      <c r="DVY335" s="477"/>
      <c r="DVZ335" s="477"/>
      <c r="DWA335" s="477"/>
      <c r="DWB335" s="477"/>
      <c r="DWC335" s="477"/>
      <c r="DWD335" s="477"/>
      <c r="DWE335" s="477"/>
      <c r="DWF335" s="477"/>
      <c r="DWG335" s="477"/>
      <c r="DWH335" s="477"/>
      <c r="DWI335" s="477"/>
      <c r="DWJ335" s="477"/>
      <c r="DWK335" s="477"/>
      <c r="DWL335" s="477"/>
      <c r="DWM335" s="477"/>
      <c r="DWN335" s="477"/>
      <c r="DWO335" s="477"/>
      <c r="DWP335" s="477"/>
      <c r="DWQ335" s="477"/>
      <c r="DWR335" s="477"/>
      <c r="DWS335" s="477"/>
      <c r="DWT335" s="477"/>
      <c r="DWU335" s="477"/>
      <c r="DWV335" s="477"/>
      <c r="DWW335" s="477"/>
      <c r="DWX335" s="477"/>
      <c r="DWY335" s="477"/>
      <c r="DWZ335" s="477"/>
      <c r="DXA335" s="477"/>
      <c r="DXB335" s="477"/>
      <c r="DXC335" s="477"/>
      <c r="DXD335" s="477"/>
      <c r="DXE335" s="477"/>
      <c r="DXF335" s="477"/>
      <c r="DXG335" s="477"/>
      <c r="DXH335" s="477"/>
      <c r="DXI335" s="477"/>
      <c r="DXJ335" s="477"/>
      <c r="DXK335" s="477"/>
      <c r="DXL335" s="477"/>
      <c r="DXM335" s="477"/>
      <c r="DXN335" s="477"/>
      <c r="DXO335" s="477"/>
      <c r="DXP335" s="477"/>
      <c r="DXQ335" s="477"/>
      <c r="DXR335" s="477"/>
      <c r="DXS335" s="477"/>
      <c r="DXT335" s="477"/>
      <c r="DXU335" s="477"/>
      <c r="DXV335" s="477"/>
      <c r="DXW335" s="477"/>
      <c r="DXX335" s="477"/>
      <c r="DXY335" s="477"/>
      <c r="DXZ335" s="477"/>
      <c r="DYA335" s="477"/>
      <c r="DYB335" s="477"/>
      <c r="DYC335" s="477"/>
      <c r="DYD335" s="477"/>
      <c r="DYE335" s="477"/>
      <c r="DYF335" s="477"/>
      <c r="DYG335" s="477"/>
      <c r="DYH335" s="477"/>
      <c r="DYI335" s="477"/>
      <c r="DYJ335" s="477"/>
      <c r="DYK335" s="477"/>
      <c r="DYL335" s="477"/>
      <c r="DYM335" s="477"/>
      <c r="DYN335" s="477"/>
      <c r="DYO335" s="477"/>
      <c r="DYP335" s="477"/>
      <c r="DYQ335" s="477"/>
      <c r="DYR335" s="477"/>
      <c r="DYS335" s="477"/>
      <c r="DYT335" s="477"/>
      <c r="DYU335" s="477"/>
      <c r="DYV335" s="477"/>
      <c r="DYW335" s="477"/>
      <c r="DYX335" s="477"/>
      <c r="DYY335" s="477"/>
      <c r="DYZ335" s="477"/>
      <c r="DZA335" s="477"/>
      <c r="DZB335" s="477"/>
      <c r="DZC335" s="477"/>
      <c r="DZD335" s="477"/>
      <c r="DZE335" s="477"/>
      <c r="DZF335" s="477"/>
      <c r="DZG335" s="477"/>
      <c r="DZH335" s="477"/>
      <c r="DZI335" s="477"/>
      <c r="DZJ335" s="477"/>
      <c r="DZK335" s="477"/>
      <c r="DZL335" s="477"/>
      <c r="DZM335" s="477"/>
      <c r="DZN335" s="477"/>
      <c r="DZO335" s="477"/>
      <c r="DZP335" s="477"/>
      <c r="DZQ335" s="477"/>
      <c r="DZR335" s="477"/>
      <c r="DZS335" s="477"/>
      <c r="DZT335" s="477"/>
      <c r="DZU335" s="477"/>
      <c r="DZV335" s="477"/>
      <c r="DZW335" s="477"/>
      <c r="DZX335" s="477"/>
      <c r="DZY335" s="477"/>
      <c r="DZZ335" s="477"/>
      <c r="EAA335" s="477"/>
      <c r="EAB335" s="477"/>
      <c r="EAC335" s="477"/>
      <c r="EAD335" s="477"/>
      <c r="EAE335" s="477"/>
      <c r="EAF335" s="477"/>
      <c r="EAG335" s="477"/>
      <c r="EAH335" s="477"/>
      <c r="EAI335" s="477"/>
      <c r="EAJ335" s="477"/>
      <c r="EAK335" s="477"/>
      <c r="EAL335" s="477"/>
      <c r="EAM335" s="477"/>
      <c r="EAN335" s="477"/>
      <c r="EAO335" s="477"/>
      <c r="EAP335" s="477"/>
      <c r="EAQ335" s="477"/>
      <c r="EAR335" s="477"/>
      <c r="EAS335" s="477"/>
      <c r="EAT335" s="477"/>
      <c r="EAU335" s="477"/>
      <c r="EAV335" s="477"/>
      <c r="EAW335" s="477"/>
      <c r="EAX335" s="477"/>
      <c r="EAY335" s="477"/>
      <c r="EAZ335" s="477"/>
      <c r="EBA335" s="477"/>
      <c r="EBB335" s="477"/>
      <c r="EBC335" s="477"/>
      <c r="EBD335" s="477"/>
      <c r="EBE335" s="477"/>
      <c r="EBF335" s="477"/>
      <c r="EBG335" s="477"/>
      <c r="EBH335" s="477"/>
      <c r="EBI335" s="477"/>
      <c r="EBJ335" s="477"/>
      <c r="EBK335" s="477"/>
      <c r="EBL335" s="477"/>
      <c r="EBM335" s="477"/>
      <c r="EBN335" s="477"/>
      <c r="EBO335" s="477"/>
      <c r="EBP335" s="477"/>
      <c r="EBQ335" s="477"/>
      <c r="EBR335" s="477"/>
      <c r="EBS335" s="477"/>
      <c r="EBT335" s="477"/>
      <c r="EBU335" s="477"/>
      <c r="EBV335" s="477"/>
      <c r="EBW335" s="477"/>
      <c r="EBX335" s="477"/>
      <c r="EBY335" s="477"/>
      <c r="EBZ335" s="477"/>
      <c r="ECA335" s="477"/>
      <c r="ECB335" s="477"/>
      <c r="ECC335" s="477"/>
      <c r="ECD335" s="477"/>
      <c r="ECE335" s="477"/>
      <c r="ECF335" s="477"/>
      <c r="ECG335" s="477"/>
      <c r="ECH335" s="477"/>
      <c r="ECI335" s="477"/>
      <c r="ECJ335" s="477"/>
      <c r="ECK335" s="477"/>
      <c r="ECL335" s="477"/>
      <c r="ECM335" s="477"/>
      <c r="ECN335" s="477"/>
      <c r="ECO335" s="477"/>
      <c r="ECP335" s="477"/>
      <c r="ECQ335" s="477"/>
      <c r="ECR335" s="477"/>
      <c r="ECS335" s="477"/>
      <c r="ECT335" s="477"/>
      <c r="ECU335" s="477"/>
      <c r="ECV335" s="477"/>
      <c r="ECW335" s="477"/>
      <c r="ECX335" s="477"/>
      <c r="ECY335" s="477"/>
      <c r="ECZ335" s="477"/>
      <c r="EDA335" s="477"/>
      <c r="EDB335" s="477"/>
      <c r="EDC335" s="477"/>
      <c r="EDD335" s="477"/>
      <c r="EDE335" s="477"/>
      <c r="EDF335" s="477"/>
      <c r="EDG335" s="477"/>
      <c r="EDH335" s="477"/>
      <c r="EDI335" s="477"/>
      <c r="EDJ335" s="477"/>
      <c r="EDK335" s="477"/>
      <c r="EDL335" s="477"/>
      <c r="EDM335" s="477"/>
      <c r="EDN335" s="477"/>
      <c r="EDO335" s="477"/>
      <c r="EDP335" s="477"/>
      <c r="EDQ335" s="477"/>
      <c r="EDR335" s="477"/>
      <c r="EDS335" s="477"/>
      <c r="EDT335" s="477"/>
      <c r="EDU335" s="477"/>
      <c r="EDV335" s="477"/>
      <c r="EDW335" s="477"/>
      <c r="EDX335" s="477"/>
      <c r="EDY335" s="477"/>
      <c r="EDZ335" s="477"/>
      <c r="EEA335" s="477"/>
      <c r="EEB335" s="477"/>
      <c r="EEC335" s="477"/>
      <c r="EED335" s="477"/>
      <c r="EEE335" s="477"/>
      <c r="EEF335" s="477"/>
      <c r="EEG335" s="477"/>
      <c r="EEH335" s="477"/>
      <c r="EEI335" s="477"/>
      <c r="EEJ335" s="477"/>
      <c r="EEK335" s="477"/>
      <c r="EEL335" s="477"/>
      <c r="EEM335" s="477"/>
      <c r="EEN335" s="477"/>
      <c r="EEO335" s="477"/>
      <c r="EEP335" s="477"/>
      <c r="EEQ335" s="477"/>
      <c r="EER335" s="477"/>
      <c r="EES335" s="477"/>
      <c r="EET335" s="477"/>
      <c r="EEU335" s="477"/>
      <c r="EEV335" s="477"/>
      <c r="EEW335" s="477"/>
      <c r="EEX335" s="477"/>
      <c r="EEY335" s="477"/>
      <c r="EEZ335" s="477"/>
      <c r="EFA335" s="477"/>
      <c r="EFB335" s="477"/>
      <c r="EFC335" s="477"/>
      <c r="EFD335" s="477"/>
      <c r="EFE335" s="477"/>
      <c r="EFF335" s="477"/>
      <c r="EFG335" s="477"/>
      <c r="EFH335" s="477"/>
      <c r="EFI335" s="477"/>
      <c r="EFJ335" s="477"/>
      <c r="EFK335" s="477"/>
      <c r="EFL335" s="477"/>
      <c r="EFM335" s="477"/>
      <c r="EFN335" s="477"/>
      <c r="EFO335" s="477"/>
      <c r="EFP335" s="477"/>
      <c r="EFQ335" s="477"/>
      <c r="EFR335" s="477"/>
      <c r="EFS335" s="477"/>
      <c r="EFT335" s="477"/>
      <c r="EFU335" s="477"/>
      <c r="EFV335" s="477"/>
      <c r="EFW335" s="477"/>
      <c r="EFX335" s="477"/>
      <c r="EFY335" s="477"/>
      <c r="EFZ335" s="477"/>
      <c r="EGA335" s="477"/>
      <c r="EGB335" s="477"/>
      <c r="EGC335" s="477"/>
      <c r="EGD335" s="477"/>
      <c r="EGE335" s="477"/>
      <c r="EGF335" s="477"/>
      <c r="EGG335" s="477"/>
      <c r="EGH335" s="477"/>
      <c r="EGI335" s="477"/>
      <c r="EGJ335" s="477"/>
      <c r="EGK335" s="477"/>
      <c r="EGL335" s="477"/>
      <c r="EGM335" s="477"/>
      <c r="EGN335" s="477"/>
      <c r="EGO335" s="477"/>
      <c r="EGP335" s="477"/>
      <c r="EGQ335" s="477"/>
      <c r="EGR335" s="477"/>
      <c r="EGS335" s="477"/>
      <c r="EGT335" s="477"/>
      <c r="EGU335" s="477"/>
      <c r="EGV335" s="477"/>
      <c r="EGW335" s="477"/>
      <c r="EGX335" s="477"/>
      <c r="EGY335" s="477"/>
      <c r="EGZ335" s="477"/>
      <c r="EHA335" s="477"/>
      <c r="EHB335" s="477"/>
      <c r="EHC335" s="477"/>
      <c r="EHD335" s="477"/>
      <c r="EHE335" s="477"/>
      <c r="EHF335" s="477"/>
      <c r="EHG335" s="477"/>
      <c r="EHH335" s="477"/>
      <c r="EHI335" s="477"/>
      <c r="EHJ335" s="477"/>
      <c r="EHK335" s="477"/>
      <c r="EHL335" s="477"/>
      <c r="EHM335" s="477"/>
      <c r="EHN335" s="477"/>
      <c r="EHO335" s="477"/>
      <c r="EHP335" s="477"/>
      <c r="EHQ335" s="477"/>
      <c r="EHR335" s="477"/>
      <c r="EHS335" s="477"/>
      <c r="EHT335" s="477"/>
      <c r="EHU335" s="477"/>
      <c r="EHV335" s="477"/>
      <c r="EHW335" s="477"/>
      <c r="EHX335" s="477"/>
      <c r="EHY335" s="477"/>
      <c r="EHZ335" s="477"/>
      <c r="EIA335" s="477"/>
      <c r="EIB335" s="477"/>
      <c r="EIC335" s="477"/>
      <c r="EID335" s="477"/>
      <c r="EIE335" s="477"/>
      <c r="EIF335" s="477"/>
      <c r="EIG335" s="477"/>
      <c r="EIH335" s="477"/>
      <c r="EII335" s="477"/>
      <c r="EIJ335" s="477"/>
      <c r="EIK335" s="477"/>
      <c r="EIL335" s="477"/>
      <c r="EIM335" s="477"/>
      <c r="EIN335" s="477"/>
      <c r="EIO335" s="477"/>
      <c r="EIP335" s="477"/>
      <c r="EIQ335" s="477"/>
      <c r="EIR335" s="477"/>
      <c r="EIS335" s="477"/>
      <c r="EIT335" s="477"/>
      <c r="EIU335" s="477"/>
      <c r="EIV335" s="477"/>
      <c r="EIW335" s="477"/>
      <c r="EIX335" s="477"/>
      <c r="EIY335" s="477"/>
      <c r="EIZ335" s="477"/>
      <c r="EJA335" s="477"/>
      <c r="EJB335" s="477"/>
      <c r="EJC335" s="477"/>
      <c r="EJD335" s="477"/>
      <c r="EJE335" s="477"/>
      <c r="EJF335" s="477"/>
      <c r="EJG335" s="477"/>
      <c r="EJH335" s="477"/>
      <c r="EJI335" s="477"/>
      <c r="EJJ335" s="477"/>
      <c r="EJK335" s="477"/>
      <c r="EJL335" s="477"/>
      <c r="EJM335" s="477"/>
      <c r="EJN335" s="477"/>
      <c r="EJO335" s="477"/>
      <c r="EJP335" s="477"/>
      <c r="EJQ335" s="477"/>
      <c r="EJR335" s="477"/>
      <c r="EJS335" s="477"/>
      <c r="EJT335" s="477"/>
      <c r="EJU335" s="477"/>
      <c r="EJV335" s="477"/>
      <c r="EJW335" s="477"/>
      <c r="EJX335" s="477"/>
      <c r="EJY335" s="477"/>
      <c r="EJZ335" s="477"/>
      <c r="EKA335" s="477"/>
      <c r="EKB335" s="477"/>
      <c r="EKC335" s="477"/>
      <c r="EKD335" s="477"/>
      <c r="EKE335" s="477"/>
      <c r="EKF335" s="477"/>
      <c r="EKG335" s="477"/>
      <c r="EKH335" s="477"/>
      <c r="EKI335" s="477"/>
      <c r="EKJ335" s="477"/>
      <c r="EKK335" s="477"/>
      <c r="EKL335" s="477"/>
      <c r="EKM335" s="477"/>
      <c r="EKN335" s="477"/>
      <c r="EKO335" s="477"/>
      <c r="EKP335" s="477"/>
      <c r="EKQ335" s="477"/>
      <c r="EKR335" s="477"/>
      <c r="EKS335" s="477"/>
      <c r="EKT335" s="477"/>
      <c r="EKU335" s="477"/>
      <c r="EKV335" s="477"/>
      <c r="EKW335" s="477"/>
      <c r="EKX335" s="477"/>
      <c r="EKY335" s="477"/>
      <c r="EKZ335" s="477"/>
      <c r="ELA335" s="477"/>
      <c r="ELB335" s="477"/>
      <c r="ELC335" s="477"/>
      <c r="ELD335" s="477"/>
      <c r="ELE335" s="477"/>
      <c r="ELF335" s="477"/>
      <c r="ELG335" s="477"/>
      <c r="ELH335" s="477"/>
      <c r="ELI335" s="477"/>
      <c r="ELJ335" s="477"/>
      <c r="ELK335" s="477"/>
      <c r="ELL335" s="477"/>
      <c r="ELM335" s="477"/>
      <c r="ELN335" s="477"/>
      <c r="ELO335" s="477"/>
      <c r="ELP335" s="477"/>
      <c r="ELQ335" s="477"/>
      <c r="ELR335" s="477"/>
      <c r="ELS335" s="477"/>
      <c r="ELT335" s="477"/>
      <c r="ELU335" s="477"/>
      <c r="ELV335" s="477"/>
      <c r="ELW335" s="477"/>
      <c r="ELX335" s="477"/>
      <c r="ELY335" s="477"/>
      <c r="ELZ335" s="477"/>
      <c r="EMA335" s="477"/>
      <c r="EMB335" s="477"/>
      <c r="EMC335" s="477"/>
      <c r="EMD335" s="477"/>
      <c r="EME335" s="477"/>
      <c r="EMF335" s="477"/>
      <c r="EMG335" s="477"/>
      <c r="EMH335" s="477"/>
      <c r="EMI335" s="477"/>
      <c r="EMJ335" s="477"/>
      <c r="EMK335" s="477"/>
      <c r="EML335" s="477"/>
      <c r="EMM335" s="477"/>
      <c r="EMN335" s="477"/>
      <c r="EMO335" s="477"/>
      <c r="EMP335" s="477"/>
      <c r="EMQ335" s="477"/>
      <c r="EMR335" s="477"/>
      <c r="EMS335" s="477"/>
      <c r="EMT335" s="477"/>
      <c r="EMU335" s="477"/>
      <c r="EMV335" s="477"/>
      <c r="EMW335" s="477"/>
      <c r="EMX335" s="477"/>
      <c r="EMY335" s="477"/>
      <c r="EMZ335" s="477"/>
      <c r="ENA335" s="477"/>
      <c r="ENB335" s="477"/>
      <c r="ENC335" s="477"/>
      <c r="END335" s="477"/>
      <c r="ENE335" s="477"/>
      <c r="ENF335" s="477"/>
      <c r="ENG335" s="477"/>
      <c r="ENH335" s="477"/>
      <c r="ENI335" s="477"/>
      <c r="ENJ335" s="477"/>
      <c r="ENK335" s="477"/>
      <c r="ENL335" s="477"/>
      <c r="ENM335" s="477"/>
      <c r="ENN335" s="477"/>
      <c r="ENO335" s="477"/>
      <c r="ENP335" s="477"/>
      <c r="ENQ335" s="477"/>
      <c r="ENR335" s="477"/>
      <c r="ENS335" s="477"/>
      <c r="ENT335" s="477"/>
      <c r="ENU335" s="477"/>
      <c r="ENV335" s="477"/>
      <c r="ENW335" s="477"/>
      <c r="ENX335" s="477"/>
      <c r="ENY335" s="477"/>
      <c r="ENZ335" s="477"/>
      <c r="EOA335" s="477"/>
      <c r="EOB335" s="477"/>
      <c r="EOC335" s="477"/>
      <c r="EOD335" s="477"/>
      <c r="EOE335" s="477"/>
      <c r="EOF335" s="477"/>
      <c r="EOG335" s="477"/>
      <c r="EOH335" s="477"/>
      <c r="EOI335" s="477"/>
      <c r="EOJ335" s="477"/>
      <c r="EOK335" s="477"/>
      <c r="EOL335" s="477"/>
      <c r="EOM335" s="477"/>
      <c r="EON335" s="477"/>
      <c r="EOO335" s="477"/>
      <c r="EOP335" s="477"/>
      <c r="EOQ335" s="477"/>
      <c r="EOR335" s="477"/>
      <c r="EOS335" s="477"/>
      <c r="EOT335" s="477"/>
      <c r="EOU335" s="477"/>
      <c r="EOV335" s="477"/>
      <c r="EOW335" s="477"/>
      <c r="EOX335" s="477"/>
      <c r="EOY335" s="477"/>
      <c r="EOZ335" s="477"/>
      <c r="EPA335" s="477"/>
      <c r="EPB335" s="477"/>
      <c r="EPC335" s="477"/>
      <c r="EPD335" s="477"/>
      <c r="EPE335" s="477"/>
      <c r="EPF335" s="477"/>
      <c r="EPG335" s="477"/>
      <c r="EPH335" s="477"/>
      <c r="EPI335" s="477"/>
      <c r="EPJ335" s="477"/>
      <c r="EPK335" s="477"/>
      <c r="EPL335" s="477"/>
      <c r="EPM335" s="477"/>
      <c r="EPN335" s="477"/>
      <c r="EPO335" s="477"/>
      <c r="EPP335" s="477"/>
      <c r="EPQ335" s="477"/>
      <c r="EPR335" s="477"/>
      <c r="EPS335" s="477"/>
      <c r="EPT335" s="477"/>
      <c r="EPU335" s="477"/>
      <c r="EPV335" s="477"/>
      <c r="EPW335" s="477"/>
      <c r="EPX335" s="477"/>
      <c r="EPY335" s="477"/>
      <c r="EPZ335" s="477"/>
      <c r="EQA335" s="477"/>
      <c r="EQB335" s="477"/>
      <c r="EQC335" s="477"/>
      <c r="EQD335" s="477"/>
      <c r="EQE335" s="477"/>
      <c r="EQF335" s="477"/>
      <c r="EQG335" s="477"/>
      <c r="EQH335" s="477"/>
      <c r="EQI335" s="477"/>
      <c r="EQJ335" s="477"/>
      <c r="EQK335" s="477"/>
      <c r="EQL335" s="477"/>
      <c r="EQM335" s="477"/>
      <c r="EQN335" s="477"/>
      <c r="EQO335" s="477"/>
      <c r="EQP335" s="477"/>
      <c r="EQQ335" s="477"/>
      <c r="EQR335" s="477"/>
      <c r="EQS335" s="477"/>
      <c r="EQT335" s="477"/>
      <c r="EQU335" s="477"/>
      <c r="EQV335" s="477"/>
      <c r="EQW335" s="477"/>
      <c r="EQX335" s="477"/>
      <c r="EQY335" s="477"/>
      <c r="EQZ335" s="477"/>
      <c r="ERA335" s="477"/>
      <c r="ERB335" s="477"/>
      <c r="ERC335" s="477"/>
      <c r="ERD335" s="477"/>
      <c r="ERE335" s="477"/>
      <c r="ERF335" s="477"/>
      <c r="ERG335" s="477"/>
      <c r="ERH335" s="477"/>
      <c r="ERI335" s="477"/>
      <c r="ERJ335" s="477"/>
      <c r="ERK335" s="477"/>
      <c r="ERL335" s="477"/>
      <c r="ERM335" s="477"/>
      <c r="ERN335" s="477"/>
      <c r="ERO335" s="477"/>
      <c r="ERP335" s="477"/>
      <c r="ERQ335" s="477"/>
      <c r="ERR335" s="477"/>
      <c r="ERS335" s="477"/>
      <c r="ERT335" s="477"/>
      <c r="ERU335" s="477"/>
      <c r="ERV335" s="477"/>
      <c r="ERW335" s="477"/>
      <c r="ERX335" s="477"/>
      <c r="ERY335" s="477"/>
      <c r="ERZ335" s="477"/>
      <c r="ESA335" s="477"/>
      <c r="ESB335" s="477"/>
      <c r="ESC335" s="477"/>
      <c r="ESD335" s="477"/>
      <c r="ESE335" s="477"/>
      <c r="ESF335" s="477"/>
      <c r="ESG335" s="477"/>
      <c r="ESH335" s="477"/>
      <c r="ESI335" s="477"/>
      <c r="ESJ335" s="477"/>
      <c r="ESK335" s="477"/>
      <c r="ESL335" s="477"/>
      <c r="ESM335" s="477"/>
      <c r="ESN335" s="477"/>
      <c r="ESO335" s="477"/>
      <c r="ESP335" s="477"/>
      <c r="ESQ335" s="477"/>
      <c r="ESR335" s="477"/>
      <c r="ESS335" s="477"/>
      <c r="EST335" s="477"/>
      <c r="ESU335" s="477"/>
      <c r="ESV335" s="477"/>
      <c r="ESW335" s="477"/>
      <c r="ESX335" s="477"/>
      <c r="ESY335" s="477"/>
      <c r="ESZ335" s="477"/>
      <c r="ETA335" s="477"/>
      <c r="ETB335" s="477"/>
      <c r="ETC335" s="477"/>
      <c r="ETD335" s="477"/>
      <c r="ETE335" s="477"/>
      <c r="ETF335" s="477"/>
      <c r="ETG335" s="477"/>
      <c r="ETH335" s="477"/>
      <c r="ETI335" s="477"/>
      <c r="ETJ335" s="477"/>
      <c r="ETK335" s="477"/>
      <c r="ETL335" s="477"/>
      <c r="ETM335" s="477"/>
      <c r="ETN335" s="477"/>
      <c r="ETO335" s="477"/>
      <c r="ETP335" s="477"/>
      <c r="ETQ335" s="477"/>
      <c r="ETR335" s="477"/>
      <c r="ETS335" s="477"/>
      <c r="ETT335" s="477"/>
      <c r="ETU335" s="477"/>
      <c r="ETV335" s="477"/>
      <c r="ETW335" s="477"/>
      <c r="ETX335" s="477"/>
      <c r="ETY335" s="477"/>
      <c r="ETZ335" s="477"/>
      <c r="EUA335" s="477"/>
      <c r="EUB335" s="477"/>
      <c r="EUC335" s="477"/>
      <c r="EUD335" s="477"/>
      <c r="EUE335" s="477"/>
      <c r="EUF335" s="477"/>
      <c r="EUG335" s="477"/>
      <c r="EUH335" s="477"/>
      <c r="EUI335" s="477"/>
      <c r="EUJ335" s="477"/>
      <c r="EUK335" s="477"/>
      <c r="EUL335" s="477"/>
      <c r="EUM335" s="477"/>
      <c r="EUN335" s="477"/>
      <c r="EUO335" s="477"/>
      <c r="EUP335" s="477"/>
      <c r="EUQ335" s="477"/>
      <c r="EUR335" s="477"/>
      <c r="EUS335" s="477"/>
      <c r="EUT335" s="477"/>
      <c r="EUU335" s="477"/>
      <c r="EUV335" s="477"/>
      <c r="EUW335" s="477"/>
      <c r="EUX335" s="477"/>
      <c r="EUY335" s="477"/>
      <c r="EUZ335" s="477"/>
      <c r="EVA335" s="477"/>
      <c r="EVB335" s="477"/>
      <c r="EVC335" s="477"/>
      <c r="EVD335" s="477"/>
      <c r="EVE335" s="477"/>
      <c r="EVF335" s="477"/>
      <c r="EVG335" s="477"/>
      <c r="EVH335" s="477"/>
      <c r="EVI335" s="477"/>
      <c r="EVJ335" s="477"/>
      <c r="EVK335" s="477"/>
      <c r="EVL335" s="477"/>
      <c r="EVM335" s="477"/>
      <c r="EVN335" s="477"/>
      <c r="EVO335" s="477"/>
      <c r="EVP335" s="477"/>
      <c r="EVQ335" s="477"/>
      <c r="EVR335" s="477"/>
      <c r="EVS335" s="477"/>
      <c r="EVT335" s="477"/>
      <c r="EVU335" s="477"/>
      <c r="EVV335" s="477"/>
      <c r="EVW335" s="477"/>
      <c r="EVX335" s="477"/>
      <c r="EVY335" s="477"/>
      <c r="EVZ335" s="477"/>
      <c r="EWA335" s="477"/>
      <c r="EWB335" s="477"/>
      <c r="EWC335" s="477"/>
      <c r="EWD335" s="477"/>
      <c r="EWE335" s="477"/>
      <c r="EWF335" s="477"/>
      <c r="EWG335" s="477"/>
      <c r="EWH335" s="477"/>
      <c r="EWI335" s="477"/>
      <c r="EWJ335" s="477"/>
      <c r="EWK335" s="477"/>
      <c r="EWL335" s="477"/>
      <c r="EWM335" s="477"/>
      <c r="EWN335" s="477"/>
      <c r="EWO335" s="477"/>
      <c r="EWP335" s="477"/>
      <c r="EWQ335" s="477"/>
      <c r="EWR335" s="477"/>
      <c r="EWS335" s="477"/>
      <c r="EWT335" s="477"/>
      <c r="EWU335" s="477"/>
      <c r="EWV335" s="477"/>
      <c r="EWW335" s="477"/>
      <c r="EWX335" s="477"/>
      <c r="EWY335" s="477"/>
      <c r="EWZ335" s="477"/>
      <c r="EXA335" s="477"/>
      <c r="EXB335" s="477"/>
      <c r="EXC335" s="477"/>
      <c r="EXD335" s="477"/>
      <c r="EXE335" s="477"/>
      <c r="EXF335" s="477"/>
      <c r="EXG335" s="477"/>
      <c r="EXH335" s="477"/>
      <c r="EXI335" s="477"/>
      <c r="EXJ335" s="477"/>
      <c r="EXK335" s="477"/>
      <c r="EXL335" s="477"/>
      <c r="EXM335" s="477"/>
      <c r="EXN335" s="477"/>
      <c r="EXO335" s="477"/>
      <c r="EXP335" s="477"/>
      <c r="EXQ335" s="477"/>
      <c r="EXR335" s="477"/>
      <c r="EXS335" s="477"/>
      <c r="EXT335" s="477"/>
      <c r="EXU335" s="477"/>
      <c r="EXV335" s="477"/>
      <c r="EXW335" s="477"/>
      <c r="EXX335" s="477"/>
      <c r="EXY335" s="477"/>
      <c r="EXZ335" s="477"/>
      <c r="EYA335" s="477"/>
      <c r="EYB335" s="477"/>
      <c r="EYC335" s="477"/>
      <c r="EYD335" s="477"/>
      <c r="EYE335" s="477"/>
      <c r="EYF335" s="477"/>
      <c r="EYG335" s="477"/>
      <c r="EYH335" s="477"/>
      <c r="EYI335" s="477"/>
      <c r="EYJ335" s="477"/>
      <c r="EYK335" s="477"/>
      <c r="EYL335" s="477"/>
      <c r="EYM335" s="477"/>
      <c r="EYN335" s="477"/>
      <c r="EYO335" s="477"/>
      <c r="EYP335" s="477"/>
      <c r="EYQ335" s="477"/>
      <c r="EYR335" s="477"/>
      <c r="EYS335" s="477"/>
      <c r="EYT335" s="477"/>
      <c r="EYU335" s="477"/>
      <c r="EYV335" s="477"/>
      <c r="EYW335" s="477"/>
      <c r="EYX335" s="477"/>
      <c r="EYY335" s="477"/>
      <c r="EYZ335" s="477"/>
      <c r="EZA335" s="477"/>
      <c r="EZB335" s="477"/>
      <c r="EZC335" s="477"/>
      <c r="EZD335" s="477"/>
      <c r="EZE335" s="477"/>
      <c r="EZF335" s="477"/>
      <c r="EZG335" s="477"/>
      <c r="EZH335" s="477"/>
      <c r="EZI335" s="477"/>
      <c r="EZJ335" s="477"/>
      <c r="EZK335" s="477"/>
      <c r="EZL335" s="477"/>
      <c r="EZM335" s="477"/>
      <c r="EZN335" s="477"/>
      <c r="EZO335" s="477"/>
      <c r="EZP335" s="477"/>
      <c r="EZQ335" s="477"/>
      <c r="EZR335" s="477"/>
      <c r="EZS335" s="477"/>
      <c r="EZT335" s="477"/>
      <c r="EZU335" s="477"/>
      <c r="EZV335" s="477"/>
      <c r="EZW335" s="477"/>
      <c r="EZX335" s="477"/>
      <c r="EZY335" s="477"/>
      <c r="EZZ335" s="477"/>
      <c r="FAA335" s="477"/>
      <c r="FAB335" s="477"/>
      <c r="FAC335" s="477"/>
      <c r="FAD335" s="477"/>
      <c r="FAE335" s="477"/>
      <c r="FAF335" s="477"/>
      <c r="FAG335" s="477"/>
      <c r="FAH335" s="477"/>
      <c r="FAI335" s="477"/>
      <c r="FAJ335" s="477"/>
      <c r="FAK335" s="477"/>
      <c r="FAL335" s="477"/>
      <c r="FAM335" s="477"/>
      <c r="FAN335" s="477"/>
      <c r="FAO335" s="477"/>
      <c r="FAP335" s="477"/>
      <c r="FAQ335" s="477"/>
      <c r="FAR335" s="477"/>
      <c r="FAS335" s="477"/>
      <c r="FAT335" s="477"/>
      <c r="FAU335" s="477"/>
      <c r="FAV335" s="477"/>
      <c r="FAW335" s="477"/>
      <c r="FAX335" s="477"/>
      <c r="FAY335" s="477"/>
      <c r="FAZ335" s="477"/>
      <c r="FBA335" s="477"/>
      <c r="FBB335" s="477"/>
      <c r="FBC335" s="477"/>
      <c r="FBD335" s="477"/>
      <c r="FBE335" s="477"/>
      <c r="FBF335" s="477"/>
      <c r="FBG335" s="477"/>
      <c r="FBH335" s="477"/>
      <c r="FBI335" s="477"/>
      <c r="FBJ335" s="477"/>
      <c r="FBK335" s="477"/>
      <c r="FBL335" s="477"/>
      <c r="FBM335" s="477"/>
      <c r="FBN335" s="477"/>
      <c r="FBO335" s="477"/>
      <c r="FBP335" s="477"/>
      <c r="FBQ335" s="477"/>
      <c r="FBR335" s="477"/>
      <c r="FBS335" s="477"/>
      <c r="FBT335" s="477"/>
      <c r="FBU335" s="477"/>
      <c r="FBV335" s="477"/>
      <c r="FBW335" s="477"/>
      <c r="FBX335" s="477"/>
      <c r="FBY335" s="477"/>
      <c r="FBZ335" s="477"/>
      <c r="FCA335" s="477"/>
      <c r="FCB335" s="477"/>
      <c r="FCC335" s="477"/>
      <c r="FCD335" s="477"/>
      <c r="FCE335" s="477"/>
      <c r="FCF335" s="477"/>
      <c r="FCG335" s="477"/>
      <c r="FCH335" s="477"/>
      <c r="FCI335" s="477"/>
      <c r="FCJ335" s="477"/>
      <c r="FCK335" s="477"/>
      <c r="FCL335" s="477"/>
      <c r="FCM335" s="477"/>
      <c r="FCN335" s="477"/>
      <c r="FCO335" s="477"/>
      <c r="FCP335" s="477"/>
      <c r="FCQ335" s="477"/>
      <c r="FCR335" s="477"/>
      <c r="FCS335" s="477"/>
      <c r="FCT335" s="477"/>
      <c r="FCU335" s="477"/>
      <c r="FCV335" s="477"/>
      <c r="FCW335" s="477"/>
      <c r="FCX335" s="477"/>
      <c r="FCY335" s="477"/>
      <c r="FCZ335" s="477"/>
      <c r="FDA335" s="477"/>
      <c r="FDB335" s="477"/>
      <c r="FDC335" s="477"/>
      <c r="FDD335" s="477"/>
      <c r="FDE335" s="477"/>
      <c r="FDF335" s="477"/>
      <c r="FDG335" s="477"/>
      <c r="FDH335" s="477"/>
      <c r="FDI335" s="477"/>
      <c r="FDJ335" s="477"/>
      <c r="FDK335" s="477"/>
      <c r="FDL335" s="477"/>
      <c r="FDM335" s="477"/>
      <c r="FDN335" s="477"/>
      <c r="FDO335" s="477"/>
      <c r="FDP335" s="477"/>
      <c r="FDQ335" s="477"/>
      <c r="FDR335" s="477"/>
      <c r="FDS335" s="477"/>
      <c r="FDT335" s="477"/>
      <c r="FDU335" s="477"/>
      <c r="FDV335" s="477"/>
      <c r="FDW335" s="477"/>
      <c r="FDX335" s="477"/>
      <c r="FDY335" s="477"/>
      <c r="FDZ335" s="477"/>
      <c r="FEA335" s="477"/>
      <c r="FEB335" s="477"/>
      <c r="FEC335" s="477"/>
      <c r="FED335" s="477"/>
      <c r="FEE335" s="477"/>
      <c r="FEF335" s="477"/>
      <c r="FEG335" s="477"/>
      <c r="FEH335" s="477"/>
      <c r="FEI335" s="477"/>
      <c r="FEJ335" s="477"/>
      <c r="FEK335" s="477"/>
      <c r="FEL335" s="477"/>
      <c r="FEM335" s="477"/>
      <c r="FEN335" s="477"/>
      <c r="FEO335" s="477"/>
      <c r="FEP335" s="477"/>
      <c r="FEQ335" s="477"/>
      <c r="FER335" s="477"/>
      <c r="FES335" s="477"/>
      <c r="FET335" s="477"/>
      <c r="FEU335" s="477"/>
      <c r="FEV335" s="477"/>
      <c r="FEW335" s="477"/>
      <c r="FEX335" s="477"/>
      <c r="FEY335" s="477"/>
      <c r="FEZ335" s="477"/>
      <c r="FFA335" s="477"/>
      <c r="FFB335" s="477"/>
      <c r="FFC335" s="477"/>
      <c r="FFD335" s="477"/>
      <c r="FFE335" s="477"/>
      <c r="FFF335" s="477"/>
      <c r="FFG335" s="477"/>
      <c r="FFH335" s="477"/>
      <c r="FFI335" s="477"/>
      <c r="FFJ335" s="477"/>
      <c r="FFK335" s="477"/>
      <c r="FFL335" s="477"/>
      <c r="FFM335" s="477"/>
      <c r="FFN335" s="477"/>
      <c r="FFO335" s="477"/>
      <c r="FFP335" s="477"/>
      <c r="FFQ335" s="477"/>
      <c r="FFR335" s="477"/>
      <c r="FFS335" s="477"/>
      <c r="FFT335" s="477"/>
      <c r="FFU335" s="477"/>
      <c r="FFV335" s="477"/>
      <c r="FFW335" s="477"/>
      <c r="FFX335" s="477"/>
      <c r="FFY335" s="477"/>
      <c r="FFZ335" s="477"/>
      <c r="FGA335" s="477"/>
      <c r="FGB335" s="477"/>
      <c r="FGC335" s="477"/>
      <c r="FGD335" s="477"/>
      <c r="FGE335" s="477"/>
      <c r="FGF335" s="477"/>
      <c r="FGG335" s="477"/>
      <c r="FGH335" s="477"/>
      <c r="FGI335" s="477"/>
      <c r="FGJ335" s="477"/>
      <c r="FGK335" s="477"/>
      <c r="FGL335" s="477"/>
      <c r="FGM335" s="477"/>
      <c r="FGN335" s="477"/>
      <c r="FGO335" s="477"/>
      <c r="FGP335" s="477"/>
      <c r="FGQ335" s="477"/>
      <c r="FGR335" s="477"/>
      <c r="FGS335" s="477"/>
      <c r="FGT335" s="477"/>
      <c r="FGU335" s="477"/>
      <c r="FGV335" s="477"/>
      <c r="FGW335" s="477"/>
      <c r="FGX335" s="477"/>
      <c r="FGY335" s="477"/>
      <c r="FGZ335" s="477"/>
      <c r="FHA335" s="477"/>
      <c r="FHB335" s="477"/>
      <c r="FHC335" s="477"/>
      <c r="FHD335" s="477"/>
      <c r="FHE335" s="477"/>
      <c r="FHF335" s="477"/>
      <c r="FHG335" s="477"/>
      <c r="FHH335" s="477"/>
      <c r="FHI335" s="477"/>
      <c r="FHJ335" s="477"/>
      <c r="FHK335" s="477"/>
      <c r="FHL335" s="477"/>
      <c r="FHM335" s="477"/>
      <c r="FHN335" s="477"/>
      <c r="FHO335" s="477"/>
      <c r="FHP335" s="477"/>
      <c r="FHQ335" s="477"/>
      <c r="FHR335" s="477"/>
      <c r="FHS335" s="477"/>
      <c r="FHT335" s="477"/>
      <c r="FHU335" s="477"/>
      <c r="FHV335" s="477"/>
      <c r="FHW335" s="477"/>
      <c r="FHX335" s="477"/>
      <c r="FHY335" s="477"/>
      <c r="FHZ335" s="477"/>
      <c r="FIA335" s="477"/>
      <c r="FIB335" s="477"/>
      <c r="FIC335" s="477"/>
      <c r="FID335" s="477"/>
      <c r="FIE335" s="477"/>
      <c r="FIF335" s="477"/>
      <c r="FIG335" s="477"/>
      <c r="FIH335" s="477"/>
      <c r="FII335" s="477"/>
      <c r="FIJ335" s="477"/>
      <c r="FIK335" s="477"/>
      <c r="FIL335" s="477"/>
      <c r="FIM335" s="477"/>
      <c r="FIN335" s="477"/>
      <c r="FIO335" s="477"/>
      <c r="FIP335" s="477"/>
      <c r="FIQ335" s="477"/>
      <c r="FIR335" s="477"/>
      <c r="FIS335" s="477"/>
      <c r="FIT335" s="477"/>
      <c r="FIU335" s="477"/>
      <c r="FIV335" s="477"/>
      <c r="FIW335" s="477"/>
      <c r="FIX335" s="477"/>
      <c r="FIY335" s="477"/>
      <c r="FIZ335" s="477"/>
      <c r="FJA335" s="477"/>
      <c r="FJB335" s="477"/>
      <c r="FJC335" s="477"/>
      <c r="FJD335" s="477"/>
      <c r="FJE335" s="477"/>
      <c r="FJF335" s="477"/>
      <c r="FJG335" s="477"/>
      <c r="FJH335" s="477"/>
      <c r="FJI335" s="477"/>
      <c r="FJJ335" s="477"/>
      <c r="FJK335" s="477"/>
      <c r="FJL335" s="477"/>
      <c r="FJM335" s="477"/>
      <c r="FJN335" s="477"/>
      <c r="FJO335" s="477"/>
      <c r="FJP335" s="477"/>
      <c r="FJQ335" s="477"/>
      <c r="FJR335" s="477"/>
      <c r="FJS335" s="477"/>
      <c r="FJT335" s="477"/>
      <c r="FJU335" s="477"/>
      <c r="FJV335" s="477"/>
      <c r="FJW335" s="477"/>
      <c r="FJX335" s="477"/>
      <c r="FJY335" s="477"/>
      <c r="FJZ335" s="477"/>
      <c r="FKA335" s="477"/>
      <c r="FKB335" s="477"/>
      <c r="FKC335" s="477"/>
      <c r="FKD335" s="477"/>
      <c r="FKE335" s="477"/>
      <c r="FKF335" s="477"/>
      <c r="FKG335" s="477"/>
      <c r="FKH335" s="477"/>
      <c r="FKI335" s="477"/>
      <c r="FKJ335" s="477"/>
      <c r="FKK335" s="477"/>
      <c r="FKL335" s="477"/>
      <c r="FKM335" s="477"/>
      <c r="FKN335" s="477"/>
      <c r="FKO335" s="477"/>
      <c r="FKP335" s="477"/>
      <c r="FKQ335" s="477"/>
      <c r="FKR335" s="477"/>
      <c r="FKS335" s="477"/>
      <c r="FKT335" s="477"/>
      <c r="FKU335" s="477"/>
      <c r="FKV335" s="477"/>
      <c r="FKW335" s="477"/>
      <c r="FKX335" s="477"/>
      <c r="FKY335" s="477"/>
      <c r="FKZ335" s="477"/>
      <c r="FLA335" s="477"/>
      <c r="FLB335" s="477"/>
      <c r="FLC335" s="477"/>
      <c r="FLD335" s="477"/>
      <c r="FLE335" s="477"/>
      <c r="FLF335" s="477"/>
      <c r="FLG335" s="477"/>
      <c r="FLH335" s="477"/>
      <c r="FLI335" s="477"/>
      <c r="FLJ335" s="477"/>
      <c r="FLK335" s="477"/>
      <c r="FLL335" s="477"/>
      <c r="FLM335" s="477"/>
      <c r="FLN335" s="477"/>
      <c r="FLO335" s="477"/>
      <c r="FLP335" s="477"/>
      <c r="FLQ335" s="477"/>
      <c r="FLR335" s="477"/>
      <c r="FLS335" s="477"/>
      <c r="FLT335" s="477"/>
      <c r="FLU335" s="477"/>
      <c r="FLV335" s="477"/>
      <c r="FLW335" s="477"/>
      <c r="FLX335" s="477"/>
      <c r="FLY335" s="477"/>
      <c r="FLZ335" s="477"/>
      <c r="FMA335" s="477"/>
      <c r="FMB335" s="477"/>
      <c r="FMC335" s="477"/>
      <c r="FMD335" s="477"/>
      <c r="FME335" s="477"/>
      <c r="FMF335" s="477"/>
      <c r="FMG335" s="477"/>
      <c r="FMH335" s="477"/>
      <c r="FMI335" s="477"/>
      <c r="FMJ335" s="477"/>
      <c r="FMK335" s="477"/>
      <c r="FML335" s="477"/>
      <c r="FMM335" s="477"/>
      <c r="FMN335" s="477"/>
      <c r="FMO335" s="477"/>
      <c r="FMP335" s="477"/>
      <c r="FMQ335" s="477"/>
      <c r="FMR335" s="477"/>
      <c r="FMS335" s="477"/>
      <c r="FMT335" s="477"/>
      <c r="FMU335" s="477"/>
      <c r="FMV335" s="477"/>
      <c r="FMW335" s="477"/>
      <c r="FMX335" s="477"/>
      <c r="FMY335" s="477"/>
      <c r="FMZ335" s="477"/>
      <c r="FNA335" s="477"/>
      <c r="FNB335" s="477"/>
      <c r="FNC335" s="477"/>
      <c r="FND335" s="477"/>
      <c r="FNE335" s="477"/>
      <c r="FNF335" s="477"/>
      <c r="FNG335" s="477"/>
      <c r="FNH335" s="477"/>
      <c r="FNI335" s="477"/>
      <c r="FNJ335" s="477"/>
      <c r="FNK335" s="477"/>
      <c r="FNL335" s="477"/>
      <c r="FNM335" s="477"/>
      <c r="FNN335" s="477"/>
      <c r="FNO335" s="477"/>
      <c r="FNP335" s="477"/>
      <c r="FNQ335" s="477"/>
      <c r="FNR335" s="477"/>
      <c r="FNS335" s="477"/>
      <c r="FNT335" s="477"/>
      <c r="FNU335" s="477"/>
      <c r="FNV335" s="477"/>
      <c r="FNW335" s="477"/>
      <c r="FNX335" s="477"/>
      <c r="FNY335" s="477"/>
      <c r="FNZ335" s="477"/>
      <c r="FOA335" s="477"/>
      <c r="FOB335" s="477"/>
      <c r="FOC335" s="477"/>
      <c r="FOD335" s="477"/>
      <c r="FOE335" s="477"/>
      <c r="FOF335" s="477"/>
      <c r="FOG335" s="477"/>
      <c r="FOH335" s="477"/>
      <c r="FOI335" s="477"/>
      <c r="FOJ335" s="477"/>
      <c r="FOK335" s="477"/>
      <c r="FOL335" s="477"/>
      <c r="FOM335" s="477"/>
      <c r="FON335" s="477"/>
      <c r="FOO335" s="477"/>
      <c r="FOP335" s="477"/>
      <c r="FOQ335" s="477"/>
      <c r="FOR335" s="477"/>
      <c r="FOS335" s="477"/>
      <c r="FOT335" s="477"/>
      <c r="FOU335" s="477"/>
      <c r="FOV335" s="477"/>
      <c r="FOW335" s="477"/>
      <c r="FOX335" s="477"/>
      <c r="FOY335" s="477"/>
      <c r="FOZ335" s="477"/>
      <c r="FPA335" s="477"/>
      <c r="FPB335" s="477"/>
      <c r="FPC335" s="477"/>
      <c r="FPD335" s="477"/>
      <c r="FPE335" s="477"/>
      <c r="FPF335" s="477"/>
      <c r="FPG335" s="477"/>
      <c r="FPH335" s="477"/>
      <c r="FPI335" s="477"/>
      <c r="FPJ335" s="477"/>
      <c r="FPK335" s="477"/>
      <c r="FPL335" s="477"/>
      <c r="FPM335" s="477"/>
      <c r="FPN335" s="477"/>
      <c r="FPO335" s="477"/>
      <c r="FPP335" s="477"/>
      <c r="FPQ335" s="477"/>
      <c r="FPR335" s="477"/>
      <c r="FPS335" s="477"/>
      <c r="FPT335" s="477"/>
      <c r="FPU335" s="477"/>
      <c r="FPV335" s="477"/>
      <c r="FPW335" s="477"/>
      <c r="FPX335" s="477"/>
      <c r="FPY335" s="477"/>
      <c r="FPZ335" s="477"/>
      <c r="FQA335" s="477"/>
      <c r="FQB335" s="477"/>
      <c r="FQC335" s="477"/>
      <c r="FQD335" s="477"/>
      <c r="FQE335" s="477"/>
      <c r="FQF335" s="477"/>
      <c r="FQG335" s="477"/>
      <c r="FQH335" s="477"/>
      <c r="FQI335" s="477"/>
      <c r="FQJ335" s="477"/>
      <c r="FQK335" s="477"/>
      <c r="FQL335" s="477"/>
      <c r="FQM335" s="477"/>
      <c r="FQN335" s="477"/>
      <c r="FQO335" s="477"/>
      <c r="FQP335" s="477"/>
      <c r="FQQ335" s="477"/>
      <c r="FQR335" s="477"/>
      <c r="FQS335" s="477"/>
      <c r="FQT335" s="477"/>
      <c r="FQU335" s="477"/>
      <c r="FQV335" s="477"/>
      <c r="FQW335" s="477"/>
      <c r="FQX335" s="477"/>
      <c r="FQY335" s="477"/>
      <c r="FQZ335" s="477"/>
      <c r="FRA335" s="477"/>
      <c r="FRB335" s="477"/>
      <c r="FRC335" s="477"/>
      <c r="FRD335" s="477"/>
      <c r="FRE335" s="477"/>
      <c r="FRF335" s="477"/>
      <c r="FRG335" s="477"/>
      <c r="FRH335" s="477"/>
      <c r="FRI335" s="477"/>
      <c r="FRJ335" s="477"/>
      <c r="FRK335" s="477"/>
      <c r="FRL335" s="477"/>
      <c r="FRM335" s="477"/>
      <c r="FRN335" s="477"/>
      <c r="FRO335" s="477"/>
      <c r="FRP335" s="477"/>
      <c r="FRQ335" s="477"/>
      <c r="FRR335" s="477"/>
      <c r="FRS335" s="477"/>
      <c r="FRT335" s="477"/>
      <c r="FRU335" s="477"/>
      <c r="FRV335" s="477"/>
      <c r="FRW335" s="477"/>
      <c r="FRX335" s="477"/>
      <c r="FRY335" s="477"/>
      <c r="FRZ335" s="477"/>
      <c r="FSA335" s="477"/>
      <c r="FSB335" s="477"/>
      <c r="FSC335" s="477"/>
      <c r="FSD335" s="477"/>
      <c r="FSE335" s="477"/>
      <c r="FSF335" s="477"/>
      <c r="FSG335" s="477"/>
      <c r="FSH335" s="477"/>
      <c r="FSI335" s="477"/>
      <c r="FSJ335" s="477"/>
      <c r="FSK335" s="477"/>
      <c r="FSL335" s="477"/>
      <c r="FSM335" s="477"/>
      <c r="FSN335" s="477"/>
      <c r="FSO335" s="477"/>
      <c r="FSP335" s="477"/>
      <c r="FSQ335" s="477"/>
      <c r="FSR335" s="477"/>
      <c r="FSS335" s="477"/>
      <c r="FST335" s="477"/>
      <c r="FSU335" s="477"/>
      <c r="FSV335" s="477"/>
      <c r="FSW335" s="477"/>
      <c r="FSX335" s="477"/>
      <c r="FSY335" s="477"/>
      <c r="FSZ335" s="477"/>
      <c r="FTA335" s="477"/>
      <c r="FTB335" s="477"/>
      <c r="FTC335" s="477"/>
      <c r="FTD335" s="477"/>
      <c r="FTE335" s="477"/>
      <c r="FTF335" s="477"/>
      <c r="FTG335" s="477"/>
      <c r="FTH335" s="477"/>
      <c r="FTI335" s="477"/>
      <c r="FTJ335" s="477"/>
      <c r="FTK335" s="477"/>
      <c r="FTL335" s="477"/>
      <c r="FTM335" s="477"/>
      <c r="FTN335" s="477"/>
      <c r="FTO335" s="477"/>
      <c r="FTP335" s="477"/>
      <c r="FTQ335" s="477"/>
      <c r="FTR335" s="477"/>
      <c r="FTS335" s="477"/>
      <c r="FTT335" s="477"/>
      <c r="FTU335" s="477"/>
      <c r="FTV335" s="477"/>
      <c r="FTW335" s="477"/>
      <c r="FTX335" s="477"/>
      <c r="FTY335" s="477"/>
      <c r="FTZ335" s="477"/>
      <c r="FUA335" s="477"/>
      <c r="FUB335" s="477"/>
      <c r="FUC335" s="477"/>
      <c r="FUD335" s="477"/>
      <c r="FUE335" s="477"/>
      <c r="FUF335" s="477"/>
      <c r="FUG335" s="477"/>
      <c r="FUH335" s="477"/>
      <c r="FUI335" s="477"/>
      <c r="FUJ335" s="477"/>
      <c r="FUK335" s="477"/>
      <c r="FUL335" s="477"/>
      <c r="FUM335" s="477"/>
      <c r="FUN335" s="477"/>
      <c r="FUO335" s="477"/>
      <c r="FUP335" s="477"/>
      <c r="FUQ335" s="477"/>
      <c r="FUR335" s="477"/>
      <c r="FUS335" s="477"/>
      <c r="FUT335" s="477"/>
      <c r="FUU335" s="477"/>
      <c r="FUV335" s="477"/>
      <c r="FUW335" s="477"/>
      <c r="FUX335" s="477"/>
      <c r="FUY335" s="477"/>
      <c r="FUZ335" s="477"/>
      <c r="FVA335" s="477"/>
      <c r="FVB335" s="477"/>
      <c r="FVC335" s="477"/>
      <c r="FVD335" s="477"/>
      <c r="FVE335" s="477"/>
      <c r="FVF335" s="477"/>
      <c r="FVG335" s="477"/>
      <c r="FVH335" s="477"/>
      <c r="FVI335" s="477"/>
      <c r="FVJ335" s="477"/>
      <c r="FVK335" s="477"/>
      <c r="FVL335" s="477"/>
      <c r="FVM335" s="477"/>
      <c r="FVN335" s="477"/>
      <c r="FVO335" s="477"/>
      <c r="FVP335" s="477"/>
      <c r="FVQ335" s="477"/>
      <c r="FVR335" s="477"/>
      <c r="FVS335" s="477"/>
      <c r="FVT335" s="477"/>
      <c r="FVU335" s="477"/>
      <c r="FVV335" s="477"/>
      <c r="FVW335" s="477"/>
      <c r="FVX335" s="477"/>
      <c r="FVY335" s="477"/>
      <c r="FVZ335" s="477"/>
      <c r="FWA335" s="477"/>
      <c r="FWB335" s="477"/>
      <c r="FWC335" s="477"/>
      <c r="FWD335" s="477"/>
      <c r="FWE335" s="477"/>
      <c r="FWF335" s="477"/>
      <c r="FWG335" s="477"/>
      <c r="FWH335" s="477"/>
      <c r="FWI335" s="477"/>
      <c r="FWJ335" s="477"/>
      <c r="FWK335" s="477"/>
      <c r="FWL335" s="477"/>
      <c r="FWM335" s="477"/>
      <c r="FWN335" s="477"/>
      <c r="FWO335" s="477"/>
      <c r="FWP335" s="477"/>
      <c r="FWQ335" s="477"/>
      <c r="FWR335" s="477"/>
      <c r="FWS335" s="477"/>
      <c r="FWT335" s="477"/>
      <c r="FWU335" s="477"/>
      <c r="FWV335" s="477"/>
      <c r="FWW335" s="477"/>
      <c r="FWX335" s="477"/>
      <c r="FWY335" s="477"/>
      <c r="FWZ335" s="477"/>
      <c r="FXA335" s="477"/>
      <c r="FXB335" s="477"/>
      <c r="FXC335" s="477"/>
      <c r="FXD335" s="477"/>
      <c r="FXE335" s="477"/>
      <c r="FXF335" s="477"/>
      <c r="FXG335" s="477"/>
      <c r="FXH335" s="477"/>
      <c r="FXI335" s="477"/>
      <c r="FXJ335" s="477"/>
      <c r="FXK335" s="477"/>
      <c r="FXL335" s="477"/>
      <c r="FXM335" s="477"/>
      <c r="FXN335" s="477"/>
      <c r="FXO335" s="477"/>
      <c r="FXP335" s="477"/>
      <c r="FXQ335" s="477"/>
      <c r="FXR335" s="477"/>
      <c r="FXS335" s="477"/>
      <c r="FXT335" s="477"/>
      <c r="FXU335" s="477"/>
      <c r="FXV335" s="477"/>
      <c r="FXW335" s="477"/>
      <c r="FXX335" s="477"/>
      <c r="FXY335" s="477"/>
      <c r="FXZ335" s="477"/>
      <c r="FYA335" s="477"/>
      <c r="FYB335" s="477"/>
      <c r="FYC335" s="477"/>
      <c r="FYD335" s="477"/>
      <c r="FYE335" s="477"/>
      <c r="FYF335" s="477"/>
      <c r="FYG335" s="477"/>
      <c r="FYH335" s="477"/>
      <c r="FYI335" s="477"/>
      <c r="FYJ335" s="477"/>
      <c r="FYK335" s="477"/>
      <c r="FYL335" s="477"/>
      <c r="FYM335" s="477"/>
      <c r="FYN335" s="477"/>
      <c r="FYO335" s="477"/>
      <c r="FYP335" s="477"/>
      <c r="FYQ335" s="477"/>
      <c r="FYR335" s="477"/>
      <c r="FYS335" s="477"/>
      <c r="FYT335" s="477"/>
      <c r="FYU335" s="477"/>
      <c r="FYV335" s="477"/>
      <c r="FYW335" s="477"/>
      <c r="FYX335" s="477"/>
      <c r="FYY335" s="477"/>
      <c r="FYZ335" s="477"/>
      <c r="FZA335" s="477"/>
      <c r="FZB335" s="477"/>
      <c r="FZC335" s="477"/>
      <c r="FZD335" s="477"/>
      <c r="FZE335" s="477"/>
      <c r="FZF335" s="477"/>
      <c r="FZG335" s="477"/>
      <c r="FZH335" s="477"/>
      <c r="FZI335" s="477"/>
      <c r="FZJ335" s="477"/>
      <c r="FZK335" s="477"/>
      <c r="FZL335" s="477"/>
      <c r="FZM335" s="477"/>
      <c r="FZN335" s="477"/>
      <c r="FZO335" s="477"/>
      <c r="FZP335" s="477"/>
      <c r="FZQ335" s="477"/>
      <c r="FZR335" s="477"/>
      <c r="FZS335" s="477"/>
      <c r="FZT335" s="477"/>
      <c r="FZU335" s="477"/>
      <c r="FZV335" s="477"/>
      <c r="FZW335" s="477"/>
      <c r="FZX335" s="477"/>
      <c r="FZY335" s="477"/>
      <c r="FZZ335" s="477"/>
      <c r="GAA335" s="477"/>
      <c r="GAB335" s="477"/>
      <c r="GAC335" s="477"/>
      <c r="GAD335" s="477"/>
      <c r="GAE335" s="477"/>
      <c r="GAF335" s="477"/>
      <c r="GAG335" s="477"/>
      <c r="GAH335" s="477"/>
      <c r="GAI335" s="477"/>
      <c r="GAJ335" s="477"/>
      <c r="GAK335" s="477"/>
      <c r="GAL335" s="477"/>
      <c r="GAM335" s="477"/>
      <c r="GAN335" s="477"/>
      <c r="GAO335" s="477"/>
      <c r="GAP335" s="477"/>
      <c r="GAQ335" s="477"/>
      <c r="GAR335" s="477"/>
      <c r="GAS335" s="477"/>
      <c r="GAT335" s="477"/>
      <c r="GAU335" s="477"/>
      <c r="GAV335" s="477"/>
      <c r="GAW335" s="477"/>
      <c r="GAX335" s="477"/>
      <c r="GAY335" s="477"/>
      <c r="GAZ335" s="477"/>
      <c r="GBA335" s="477"/>
      <c r="GBB335" s="477"/>
      <c r="GBC335" s="477"/>
      <c r="GBD335" s="477"/>
      <c r="GBE335" s="477"/>
      <c r="GBF335" s="477"/>
      <c r="GBG335" s="477"/>
      <c r="GBH335" s="477"/>
      <c r="GBI335" s="477"/>
      <c r="GBJ335" s="477"/>
      <c r="GBK335" s="477"/>
      <c r="GBL335" s="477"/>
      <c r="GBM335" s="477"/>
      <c r="GBN335" s="477"/>
      <c r="GBO335" s="477"/>
      <c r="GBP335" s="477"/>
      <c r="GBQ335" s="477"/>
      <c r="GBR335" s="477"/>
      <c r="GBS335" s="477"/>
      <c r="GBT335" s="477"/>
      <c r="GBU335" s="477"/>
      <c r="GBV335" s="477"/>
      <c r="GBW335" s="477"/>
      <c r="GBX335" s="477"/>
      <c r="GBY335" s="477"/>
      <c r="GBZ335" s="477"/>
      <c r="GCA335" s="477"/>
      <c r="GCB335" s="477"/>
      <c r="GCC335" s="477"/>
      <c r="GCD335" s="477"/>
      <c r="GCE335" s="477"/>
      <c r="GCF335" s="477"/>
      <c r="GCG335" s="477"/>
      <c r="GCH335" s="477"/>
      <c r="GCI335" s="477"/>
      <c r="GCJ335" s="477"/>
      <c r="GCK335" s="477"/>
      <c r="GCL335" s="477"/>
      <c r="GCM335" s="477"/>
      <c r="GCN335" s="477"/>
      <c r="GCO335" s="477"/>
      <c r="GCP335" s="477"/>
      <c r="GCQ335" s="477"/>
      <c r="GCR335" s="477"/>
      <c r="GCS335" s="477"/>
      <c r="GCT335" s="477"/>
      <c r="GCU335" s="477"/>
      <c r="GCV335" s="477"/>
      <c r="GCW335" s="477"/>
      <c r="GCX335" s="477"/>
      <c r="GCY335" s="477"/>
      <c r="GCZ335" s="477"/>
      <c r="GDA335" s="477"/>
      <c r="GDB335" s="477"/>
      <c r="GDC335" s="477"/>
      <c r="GDD335" s="477"/>
      <c r="GDE335" s="477"/>
      <c r="GDF335" s="477"/>
      <c r="GDG335" s="477"/>
      <c r="GDH335" s="477"/>
      <c r="GDI335" s="477"/>
      <c r="GDJ335" s="477"/>
      <c r="GDK335" s="477"/>
      <c r="GDL335" s="477"/>
      <c r="GDM335" s="477"/>
      <c r="GDN335" s="477"/>
      <c r="GDO335" s="477"/>
      <c r="GDP335" s="477"/>
      <c r="GDQ335" s="477"/>
      <c r="GDR335" s="477"/>
      <c r="GDS335" s="477"/>
      <c r="GDT335" s="477"/>
      <c r="GDU335" s="477"/>
      <c r="GDV335" s="477"/>
      <c r="GDW335" s="477"/>
      <c r="GDX335" s="477"/>
      <c r="GDY335" s="477"/>
      <c r="GDZ335" s="477"/>
      <c r="GEA335" s="477"/>
      <c r="GEB335" s="477"/>
      <c r="GEC335" s="477"/>
      <c r="GED335" s="477"/>
      <c r="GEE335" s="477"/>
      <c r="GEF335" s="477"/>
      <c r="GEG335" s="477"/>
      <c r="GEH335" s="477"/>
      <c r="GEI335" s="477"/>
      <c r="GEJ335" s="477"/>
      <c r="GEK335" s="477"/>
      <c r="GEL335" s="477"/>
      <c r="GEM335" s="477"/>
      <c r="GEN335" s="477"/>
      <c r="GEO335" s="477"/>
      <c r="GEP335" s="477"/>
      <c r="GEQ335" s="477"/>
      <c r="GER335" s="477"/>
      <c r="GES335" s="477"/>
      <c r="GET335" s="477"/>
      <c r="GEU335" s="477"/>
      <c r="GEV335" s="477"/>
      <c r="GEW335" s="477"/>
      <c r="GEX335" s="477"/>
      <c r="GEY335" s="477"/>
      <c r="GEZ335" s="477"/>
      <c r="GFA335" s="477"/>
      <c r="GFB335" s="477"/>
      <c r="GFC335" s="477"/>
      <c r="GFD335" s="477"/>
      <c r="GFE335" s="477"/>
      <c r="GFF335" s="477"/>
      <c r="GFG335" s="477"/>
      <c r="GFH335" s="477"/>
      <c r="GFI335" s="477"/>
      <c r="GFJ335" s="477"/>
      <c r="GFK335" s="477"/>
      <c r="GFL335" s="477"/>
      <c r="GFM335" s="477"/>
      <c r="GFN335" s="477"/>
      <c r="GFO335" s="477"/>
      <c r="GFP335" s="477"/>
      <c r="GFQ335" s="477"/>
      <c r="GFR335" s="477"/>
      <c r="GFS335" s="477"/>
      <c r="GFT335" s="477"/>
      <c r="GFU335" s="477"/>
      <c r="GFV335" s="477"/>
      <c r="GFW335" s="477"/>
      <c r="GFX335" s="477"/>
      <c r="GFY335" s="477"/>
      <c r="GFZ335" s="477"/>
      <c r="GGA335" s="477"/>
      <c r="GGB335" s="477"/>
      <c r="GGC335" s="477"/>
      <c r="GGD335" s="477"/>
      <c r="GGE335" s="477"/>
      <c r="GGF335" s="477"/>
      <c r="GGG335" s="477"/>
      <c r="GGH335" s="477"/>
      <c r="GGI335" s="477"/>
      <c r="GGJ335" s="477"/>
      <c r="GGK335" s="477"/>
      <c r="GGL335" s="477"/>
      <c r="GGM335" s="477"/>
      <c r="GGN335" s="477"/>
      <c r="GGO335" s="477"/>
      <c r="GGP335" s="477"/>
      <c r="GGQ335" s="477"/>
      <c r="GGR335" s="477"/>
      <c r="GGS335" s="477"/>
      <c r="GGT335" s="477"/>
      <c r="GGU335" s="477"/>
      <c r="GGV335" s="477"/>
      <c r="GGW335" s="477"/>
      <c r="GGX335" s="477"/>
      <c r="GGY335" s="477"/>
      <c r="GGZ335" s="477"/>
      <c r="GHA335" s="477"/>
      <c r="GHB335" s="477"/>
      <c r="GHC335" s="477"/>
      <c r="GHD335" s="477"/>
      <c r="GHE335" s="477"/>
      <c r="GHF335" s="477"/>
      <c r="GHG335" s="477"/>
      <c r="GHH335" s="477"/>
      <c r="GHI335" s="477"/>
      <c r="GHJ335" s="477"/>
      <c r="GHK335" s="477"/>
      <c r="GHL335" s="477"/>
      <c r="GHM335" s="477"/>
      <c r="GHN335" s="477"/>
      <c r="GHO335" s="477"/>
      <c r="GHP335" s="477"/>
      <c r="GHQ335" s="477"/>
      <c r="GHR335" s="477"/>
      <c r="GHS335" s="477"/>
      <c r="GHT335" s="477"/>
      <c r="GHU335" s="477"/>
      <c r="GHV335" s="477"/>
      <c r="GHW335" s="477"/>
      <c r="GHX335" s="477"/>
      <c r="GHY335" s="477"/>
      <c r="GHZ335" s="477"/>
      <c r="GIA335" s="477"/>
      <c r="GIB335" s="477"/>
      <c r="GIC335" s="477"/>
      <c r="GID335" s="477"/>
      <c r="GIE335" s="477"/>
      <c r="GIF335" s="477"/>
      <c r="GIG335" s="477"/>
      <c r="GIH335" s="477"/>
      <c r="GII335" s="477"/>
      <c r="GIJ335" s="477"/>
      <c r="GIK335" s="477"/>
      <c r="GIL335" s="477"/>
      <c r="GIM335" s="477"/>
      <c r="GIN335" s="477"/>
      <c r="GIO335" s="477"/>
      <c r="GIP335" s="477"/>
      <c r="GIQ335" s="477"/>
      <c r="GIR335" s="477"/>
      <c r="GIS335" s="477"/>
      <c r="GIT335" s="477"/>
      <c r="GIU335" s="477"/>
      <c r="GIV335" s="477"/>
      <c r="GIW335" s="477"/>
      <c r="GIX335" s="477"/>
      <c r="GIY335" s="477"/>
      <c r="GIZ335" s="477"/>
      <c r="GJA335" s="477"/>
      <c r="GJB335" s="477"/>
      <c r="GJC335" s="477"/>
      <c r="GJD335" s="477"/>
      <c r="GJE335" s="477"/>
      <c r="GJF335" s="477"/>
      <c r="GJG335" s="477"/>
      <c r="GJH335" s="477"/>
      <c r="GJI335" s="477"/>
      <c r="GJJ335" s="477"/>
      <c r="GJK335" s="477"/>
      <c r="GJL335" s="477"/>
      <c r="GJM335" s="477"/>
      <c r="GJN335" s="477"/>
      <c r="GJO335" s="477"/>
      <c r="GJP335" s="477"/>
      <c r="GJQ335" s="477"/>
      <c r="GJR335" s="477"/>
      <c r="GJS335" s="477"/>
      <c r="GJT335" s="477"/>
      <c r="GJU335" s="477"/>
      <c r="GJV335" s="477"/>
      <c r="GJW335" s="477"/>
      <c r="GJX335" s="477"/>
      <c r="GJY335" s="477"/>
      <c r="GJZ335" s="477"/>
      <c r="GKA335" s="477"/>
      <c r="GKB335" s="477"/>
      <c r="GKC335" s="477"/>
      <c r="GKD335" s="477"/>
      <c r="GKE335" s="477"/>
      <c r="GKF335" s="477"/>
      <c r="GKG335" s="477"/>
      <c r="GKH335" s="477"/>
      <c r="GKI335" s="477"/>
      <c r="GKJ335" s="477"/>
      <c r="GKK335" s="477"/>
      <c r="GKL335" s="477"/>
      <c r="GKM335" s="477"/>
      <c r="GKN335" s="477"/>
      <c r="GKO335" s="477"/>
      <c r="GKP335" s="477"/>
      <c r="GKQ335" s="477"/>
      <c r="GKR335" s="477"/>
      <c r="GKS335" s="477"/>
      <c r="GKT335" s="477"/>
      <c r="GKU335" s="477"/>
      <c r="GKV335" s="477"/>
      <c r="GKW335" s="477"/>
      <c r="GKX335" s="477"/>
      <c r="GKY335" s="477"/>
      <c r="GKZ335" s="477"/>
      <c r="GLA335" s="477"/>
      <c r="GLB335" s="477"/>
      <c r="GLC335" s="477"/>
      <c r="GLD335" s="477"/>
      <c r="GLE335" s="477"/>
      <c r="GLF335" s="477"/>
      <c r="GLG335" s="477"/>
      <c r="GLH335" s="477"/>
      <c r="GLI335" s="477"/>
      <c r="GLJ335" s="477"/>
      <c r="GLK335" s="477"/>
      <c r="GLL335" s="477"/>
      <c r="GLM335" s="477"/>
      <c r="GLN335" s="477"/>
      <c r="GLO335" s="477"/>
      <c r="GLP335" s="477"/>
      <c r="GLQ335" s="477"/>
      <c r="GLR335" s="477"/>
      <c r="GLS335" s="477"/>
      <c r="GLT335" s="477"/>
      <c r="GLU335" s="477"/>
      <c r="GLV335" s="477"/>
      <c r="GLW335" s="477"/>
      <c r="GLX335" s="477"/>
      <c r="GLY335" s="477"/>
      <c r="GLZ335" s="477"/>
      <c r="GMA335" s="477"/>
      <c r="GMB335" s="477"/>
      <c r="GMC335" s="477"/>
      <c r="GMD335" s="477"/>
      <c r="GME335" s="477"/>
      <c r="GMF335" s="477"/>
      <c r="GMG335" s="477"/>
      <c r="GMH335" s="477"/>
      <c r="GMI335" s="477"/>
      <c r="GMJ335" s="477"/>
      <c r="GMK335" s="477"/>
      <c r="GML335" s="477"/>
      <c r="GMM335" s="477"/>
      <c r="GMN335" s="477"/>
      <c r="GMO335" s="477"/>
      <c r="GMP335" s="477"/>
      <c r="GMQ335" s="477"/>
      <c r="GMR335" s="477"/>
      <c r="GMS335" s="477"/>
      <c r="GMT335" s="477"/>
      <c r="GMU335" s="477"/>
      <c r="GMV335" s="477"/>
      <c r="GMW335" s="477"/>
      <c r="GMX335" s="477"/>
      <c r="GMY335" s="477"/>
      <c r="GMZ335" s="477"/>
      <c r="GNA335" s="477"/>
      <c r="GNB335" s="477"/>
      <c r="GNC335" s="477"/>
      <c r="GND335" s="477"/>
      <c r="GNE335" s="477"/>
      <c r="GNF335" s="477"/>
      <c r="GNG335" s="477"/>
      <c r="GNH335" s="477"/>
      <c r="GNI335" s="477"/>
      <c r="GNJ335" s="477"/>
      <c r="GNK335" s="477"/>
      <c r="GNL335" s="477"/>
      <c r="GNM335" s="477"/>
      <c r="GNN335" s="477"/>
      <c r="GNO335" s="477"/>
      <c r="GNP335" s="477"/>
      <c r="GNQ335" s="477"/>
      <c r="GNR335" s="477"/>
      <c r="GNS335" s="477"/>
      <c r="GNT335" s="477"/>
      <c r="GNU335" s="477"/>
      <c r="GNV335" s="477"/>
      <c r="GNW335" s="477"/>
      <c r="GNX335" s="477"/>
      <c r="GNY335" s="477"/>
      <c r="GNZ335" s="477"/>
      <c r="GOA335" s="477"/>
      <c r="GOB335" s="477"/>
      <c r="GOC335" s="477"/>
      <c r="GOD335" s="477"/>
      <c r="GOE335" s="477"/>
      <c r="GOF335" s="477"/>
      <c r="GOG335" s="477"/>
      <c r="GOH335" s="477"/>
      <c r="GOI335" s="477"/>
      <c r="GOJ335" s="477"/>
      <c r="GOK335" s="477"/>
      <c r="GOL335" s="477"/>
      <c r="GOM335" s="477"/>
      <c r="GON335" s="477"/>
      <c r="GOO335" s="477"/>
      <c r="GOP335" s="477"/>
      <c r="GOQ335" s="477"/>
      <c r="GOR335" s="477"/>
      <c r="GOS335" s="477"/>
      <c r="GOT335" s="477"/>
      <c r="GOU335" s="477"/>
      <c r="GOV335" s="477"/>
      <c r="GOW335" s="477"/>
      <c r="GOX335" s="477"/>
      <c r="GOY335" s="477"/>
      <c r="GOZ335" s="477"/>
      <c r="GPA335" s="477"/>
      <c r="GPB335" s="477"/>
      <c r="GPC335" s="477"/>
      <c r="GPD335" s="477"/>
      <c r="GPE335" s="477"/>
      <c r="GPF335" s="477"/>
      <c r="GPG335" s="477"/>
      <c r="GPH335" s="477"/>
      <c r="GPI335" s="477"/>
      <c r="GPJ335" s="477"/>
      <c r="GPK335" s="477"/>
      <c r="GPL335" s="477"/>
      <c r="GPM335" s="477"/>
      <c r="GPN335" s="477"/>
      <c r="GPO335" s="477"/>
      <c r="GPP335" s="477"/>
      <c r="GPQ335" s="477"/>
      <c r="GPR335" s="477"/>
      <c r="GPS335" s="477"/>
      <c r="GPT335" s="477"/>
      <c r="GPU335" s="477"/>
      <c r="GPV335" s="477"/>
      <c r="GPW335" s="477"/>
      <c r="GPX335" s="477"/>
      <c r="GPY335" s="477"/>
      <c r="GPZ335" s="477"/>
      <c r="GQA335" s="477"/>
      <c r="GQB335" s="477"/>
      <c r="GQC335" s="477"/>
      <c r="GQD335" s="477"/>
      <c r="GQE335" s="477"/>
      <c r="GQF335" s="477"/>
      <c r="GQG335" s="477"/>
      <c r="GQH335" s="477"/>
      <c r="GQI335" s="477"/>
      <c r="GQJ335" s="477"/>
      <c r="GQK335" s="477"/>
      <c r="GQL335" s="477"/>
      <c r="GQM335" s="477"/>
      <c r="GQN335" s="477"/>
      <c r="GQO335" s="477"/>
      <c r="GQP335" s="477"/>
      <c r="GQQ335" s="477"/>
      <c r="GQR335" s="477"/>
      <c r="GQS335" s="477"/>
      <c r="GQT335" s="477"/>
      <c r="GQU335" s="477"/>
      <c r="GQV335" s="477"/>
      <c r="GQW335" s="477"/>
      <c r="GQX335" s="477"/>
      <c r="GQY335" s="477"/>
      <c r="GQZ335" s="477"/>
      <c r="GRA335" s="477"/>
      <c r="GRB335" s="477"/>
      <c r="GRC335" s="477"/>
      <c r="GRD335" s="477"/>
      <c r="GRE335" s="477"/>
      <c r="GRF335" s="477"/>
      <c r="GRG335" s="477"/>
      <c r="GRH335" s="477"/>
      <c r="GRI335" s="477"/>
      <c r="GRJ335" s="477"/>
      <c r="GRK335" s="477"/>
      <c r="GRL335" s="477"/>
      <c r="GRM335" s="477"/>
      <c r="GRN335" s="477"/>
      <c r="GRO335" s="477"/>
      <c r="GRP335" s="477"/>
      <c r="GRQ335" s="477"/>
      <c r="GRR335" s="477"/>
      <c r="GRS335" s="477"/>
      <c r="GRT335" s="477"/>
      <c r="GRU335" s="477"/>
      <c r="GRV335" s="477"/>
      <c r="GRW335" s="477"/>
      <c r="GRX335" s="477"/>
      <c r="GRY335" s="477"/>
      <c r="GRZ335" s="477"/>
      <c r="GSA335" s="477"/>
      <c r="GSB335" s="477"/>
      <c r="GSC335" s="477"/>
      <c r="GSD335" s="477"/>
      <c r="GSE335" s="477"/>
      <c r="GSF335" s="477"/>
      <c r="GSG335" s="477"/>
      <c r="GSH335" s="477"/>
      <c r="GSI335" s="477"/>
      <c r="GSJ335" s="477"/>
      <c r="GSK335" s="477"/>
      <c r="GSL335" s="477"/>
      <c r="GSM335" s="477"/>
      <c r="GSN335" s="477"/>
      <c r="GSO335" s="477"/>
      <c r="GSP335" s="477"/>
      <c r="GSQ335" s="477"/>
      <c r="GSR335" s="477"/>
      <c r="GSS335" s="477"/>
      <c r="GST335" s="477"/>
      <c r="GSU335" s="477"/>
      <c r="GSV335" s="477"/>
      <c r="GSW335" s="477"/>
      <c r="GSX335" s="477"/>
      <c r="GSY335" s="477"/>
      <c r="GSZ335" s="477"/>
      <c r="GTA335" s="477"/>
      <c r="GTB335" s="477"/>
      <c r="GTC335" s="477"/>
      <c r="GTD335" s="477"/>
      <c r="GTE335" s="477"/>
      <c r="GTF335" s="477"/>
      <c r="GTG335" s="477"/>
      <c r="GTH335" s="477"/>
      <c r="GTI335" s="477"/>
      <c r="GTJ335" s="477"/>
      <c r="GTK335" s="477"/>
      <c r="GTL335" s="477"/>
      <c r="GTM335" s="477"/>
      <c r="GTN335" s="477"/>
      <c r="GTO335" s="477"/>
      <c r="GTP335" s="477"/>
      <c r="GTQ335" s="477"/>
      <c r="GTR335" s="477"/>
      <c r="GTS335" s="477"/>
      <c r="GTT335" s="477"/>
      <c r="GTU335" s="477"/>
      <c r="GTV335" s="477"/>
      <c r="GTW335" s="477"/>
      <c r="GTX335" s="477"/>
      <c r="GTY335" s="477"/>
      <c r="GTZ335" s="477"/>
      <c r="GUA335" s="477"/>
      <c r="GUB335" s="477"/>
      <c r="GUC335" s="477"/>
      <c r="GUD335" s="477"/>
      <c r="GUE335" s="477"/>
      <c r="GUF335" s="477"/>
      <c r="GUG335" s="477"/>
      <c r="GUH335" s="477"/>
      <c r="GUI335" s="477"/>
      <c r="GUJ335" s="477"/>
      <c r="GUK335" s="477"/>
      <c r="GUL335" s="477"/>
      <c r="GUM335" s="477"/>
      <c r="GUN335" s="477"/>
      <c r="GUO335" s="477"/>
      <c r="GUP335" s="477"/>
      <c r="GUQ335" s="477"/>
      <c r="GUR335" s="477"/>
      <c r="GUS335" s="477"/>
      <c r="GUT335" s="477"/>
      <c r="GUU335" s="477"/>
      <c r="GUV335" s="477"/>
      <c r="GUW335" s="477"/>
      <c r="GUX335" s="477"/>
      <c r="GUY335" s="477"/>
      <c r="GUZ335" s="477"/>
      <c r="GVA335" s="477"/>
      <c r="GVB335" s="477"/>
      <c r="GVC335" s="477"/>
      <c r="GVD335" s="477"/>
      <c r="GVE335" s="477"/>
      <c r="GVF335" s="477"/>
      <c r="GVG335" s="477"/>
      <c r="GVH335" s="477"/>
      <c r="GVI335" s="477"/>
      <c r="GVJ335" s="477"/>
      <c r="GVK335" s="477"/>
      <c r="GVL335" s="477"/>
      <c r="GVM335" s="477"/>
      <c r="GVN335" s="477"/>
      <c r="GVO335" s="477"/>
      <c r="GVP335" s="477"/>
      <c r="GVQ335" s="477"/>
      <c r="GVR335" s="477"/>
      <c r="GVS335" s="477"/>
      <c r="GVT335" s="477"/>
      <c r="GVU335" s="477"/>
      <c r="GVV335" s="477"/>
      <c r="GVW335" s="477"/>
      <c r="GVX335" s="477"/>
      <c r="GVY335" s="477"/>
      <c r="GVZ335" s="477"/>
      <c r="GWA335" s="477"/>
      <c r="GWB335" s="477"/>
      <c r="GWC335" s="477"/>
      <c r="GWD335" s="477"/>
      <c r="GWE335" s="477"/>
      <c r="GWF335" s="477"/>
      <c r="GWG335" s="477"/>
      <c r="GWH335" s="477"/>
      <c r="GWI335" s="477"/>
      <c r="GWJ335" s="477"/>
      <c r="GWK335" s="477"/>
      <c r="GWL335" s="477"/>
      <c r="GWM335" s="477"/>
      <c r="GWN335" s="477"/>
      <c r="GWO335" s="477"/>
      <c r="GWP335" s="477"/>
      <c r="GWQ335" s="477"/>
      <c r="GWR335" s="477"/>
      <c r="GWS335" s="477"/>
      <c r="GWT335" s="477"/>
      <c r="GWU335" s="477"/>
      <c r="GWV335" s="477"/>
      <c r="GWW335" s="477"/>
      <c r="GWX335" s="477"/>
      <c r="GWY335" s="477"/>
      <c r="GWZ335" s="477"/>
      <c r="GXA335" s="477"/>
      <c r="GXB335" s="477"/>
      <c r="GXC335" s="477"/>
      <c r="GXD335" s="477"/>
      <c r="GXE335" s="477"/>
      <c r="GXF335" s="477"/>
      <c r="GXG335" s="477"/>
      <c r="GXH335" s="477"/>
      <c r="GXI335" s="477"/>
      <c r="GXJ335" s="477"/>
      <c r="GXK335" s="477"/>
      <c r="GXL335" s="477"/>
      <c r="GXM335" s="477"/>
      <c r="GXN335" s="477"/>
      <c r="GXO335" s="477"/>
      <c r="GXP335" s="477"/>
      <c r="GXQ335" s="477"/>
      <c r="GXR335" s="477"/>
      <c r="GXS335" s="477"/>
      <c r="GXT335" s="477"/>
      <c r="GXU335" s="477"/>
      <c r="GXV335" s="477"/>
      <c r="GXW335" s="477"/>
      <c r="GXX335" s="477"/>
      <c r="GXY335" s="477"/>
      <c r="GXZ335" s="477"/>
      <c r="GYA335" s="477"/>
      <c r="GYB335" s="477"/>
      <c r="GYC335" s="477"/>
      <c r="GYD335" s="477"/>
      <c r="GYE335" s="477"/>
      <c r="GYF335" s="477"/>
      <c r="GYG335" s="477"/>
      <c r="GYH335" s="477"/>
      <c r="GYI335" s="477"/>
      <c r="GYJ335" s="477"/>
      <c r="GYK335" s="477"/>
      <c r="GYL335" s="477"/>
      <c r="GYM335" s="477"/>
      <c r="GYN335" s="477"/>
      <c r="GYO335" s="477"/>
      <c r="GYP335" s="477"/>
      <c r="GYQ335" s="477"/>
      <c r="GYR335" s="477"/>
      <c r="GYS335" s="477"/>
      <c r="GYT335" s="477"/>
      <c r="GYU335" s="477"/>
      <c r="GYV335" s="477"/>
      <c r="GYW335" s="477"/>
      <c r="GYX335" s="477"/>
      <c r="GYY335" s="477"/>
      <c r="GYZ335" s="477"/>
      <c r="GZA335" s="477"/>
      <c r="GZB335" s="477"/>
      <c r="GZC335" s="477"/>
      <c r="GZD335" s="477"/>
      <c r="GZE335" s="477"/>
      <c r="GZF335" s="477"/>
      <c r="GZG335" s="477"/>
      <c r="GZH335" s="477"/>
      <c r="GZI335" s="477"/>
      <c r="GZJ335" s="477"/>
      <c r="GZK335" s="477"/>
      <c r="GZL335" s="477"/>
      <c r="GZM335" s="477"/>
      <c r="GZN335" s="477"/>
      <c r="GZO335" s="477"/>
      <c r="GZP335" s="477"/>
      <c r="GZQ335" s="477"/>
      <c r="GZR335" s="477"/>
      <c r="GZS335" s="477"/>
      <c r="GZT335" s="477"/>
      <c r="GZU335" s="477"/>
      <c r="GZV335" s="477"/>
      <c r="GZW335" s="477"/>
      <c r="GZX335" s="477"/>
      <c r="GZY335" s="477"/>
      <c r="GZZ335" s="477"/>
      <c r="HAA335" s="477"/>
      <c r="HAB335" s="477"/>
      <c r="HAC335" s="477"/>
      <c r="HAD335" s="477"/>
      <c r="HAE335" s="477"/>
      <c r="HAF335" s="477"/>
      <c r="HAG335" s="477"/>
      <c r="HAH335" s="477"/>
      <c r="HAI335" s="477"/>
      <c r="HAJ335" s="477"/>
      <c r="HAK335" s="477"/>
      <c r="HAL335" s="477"/>
      <c r="HAM335" s="477"/>
      <c r="HAN335" s="477"/>
      <c r="HAO335" s="477"/>
      <c r="HAP335" s="477"/>
      <c r="HAQ335" s="477"/>
      <c r="HAR335" s="477"/>
      <c r="HAS335" s="477"/>
      <c r="HAT335" s="477"/>
      <c r="HAU335" s="477"/>
      <c r="HAV335" s="477"/>
      <c r="HAW335" s="477"/>
      <c r="HAX335" s="477"/>
      <c r="HAY335" s="477"/>
      <c r="HAZ335" s="477"/>
      <c r="HBA335" s="477"/>
      <c r="HBB335" s="477"/>
      <c r="HBC335" s="477"/>
      <c r="HBD335" s="477"/>
      <c r="HBE335" s="477"/>
      <c r="HBF335" s="477"/>
      <c r="HBG335" s="477"/>
      <c r="HBH335" s="477"/>
      <c r="HBI335" s="477"/>
      <c r="HBJ335" s="477"/>
      <c r="HBK335" s="477"/>
      <c r="HBL335" s="477"/>
      <c r="HBM335" s="477"/>
      <c r="HBN335" s="477"/>
      <c r="HBO335" s="477"/>
      <c r="HBP335" s="477"/>
      <c r="HBQ335" s="477"/>
      <c r="HBR335" s="477"/>
      <c r="HBS335" s="477"/>
      <c r="HBT335" s="477"/>
      <c r="HBU335" s="477"/>
      <c r="HBV335" s="477"/>
      <c r="HBW335" s="477"/>
      <c r="HBX335" s="477"/>
      <c r="HBY335" s="477"/>
      <c r="HBZ335" s="477"/>
      <c r="HCA335" s="477"/>
      <c r="HCB335" s="477"/>
      <c r="HCC335" s="477"/>
      <c r="HCD335" s="477"/>
      <c r="HCE335" s="477"/>
      <c r="HCF335" s="477"/>
      <c r="HCG335" s="477"/>
      <c r="HCH335" s="477"/>
      <c r="HCI335" s="477"/>
      <c r="HCJ335" s="477"/>
      <c r="HCK335" s="477"/>
      <c r="HCL335" s="477"/>
      <c r="HCM335" s="477"/>
      <c r="HCN335" s="477"/>
      <c r="HCO335" s="477"/>
      <c r="HCP335" s="477"/>
      <c r="HCQ335" s="477"/>
      <c r="HCR335" s="477"/>
      <c r="HCS335" s="477"/>
      <c r="HCT335" s="477"/>
      <c r="HCU335" s="477"/>
      <c r="HCV335" s="477"/>
      <c r="HCW335" s="477"/>
      <c r="HCX335" s="477"/>
      <c r="HCY335" s="477"/>
      <c r="HCZ335" s="477"/>
      <c r="HDA335" s="477"/>
      <c r="HDB335" s="477"/>
      <c r="HDC335" s="477"/>
      <c r="HDD335" s="477"/>
      <c r="HDE335" s="477"/>
      <c r="HDF335" s="477"/>
      <c r="HDG335" s="477"/>
      <c r="HDH335" s="477"/>
      <c r="HDI335" s="477"/>
      <c r="HDJ335" s="477"/>
      <c r="HDK335" s="477"/>
      <c r="HDL335" s="477"/>
      <c r="HDM335" s="477"/>
      <c r="HDN335" s="477"/>
      <c r="HDO335" s="477"/>
      <c r="HDP335" s="477"/>
      <c r="HDQ335" s="477"/>
      <c r="HDR335" s="477"/>
      <c r="HDS335" s="477"/>
      <c r="HDT335" s="477"/>
      <c r="HDU335" s="477"/>
      <c r="HDV335" s="477"/>
      <c r="HDW335" s="477"/>
      <c r="HDX335" s="477"/>
      <c r="HDY335" s="477"/>
      <c r="HDZ335" s="477"/>
      <c r="HEA335" s="477"/>
      <c r="HEB335" s="477"/>
      <c r="HEC335" s="477"/>
      <c r="HED335" s="477"/>
      <c r="HEE335" s="477"/>
      <c r="HEF335" s="477"/>
      <c r="HEG335" s="477"/>
      <c r="HEH335" s="477"/>
      <c r="HEI335" s="477"/>
      <c r="HEJ335" s="477"/>
      <c r="HEK335" s="477"/>
      <c r="HEL335" s="477"/>
      <c r="HEM335" s="477"/>
      <c r="HEN335" s="477"/>
      <c r="HEO335" s="477"/>
      <c r="HEP335" s="477"/>
      <c r="HEQ335" s="477"/>
      <c r="HER335" s="477"/>
      <c r="HES335" s="477"/>
      <c r="HET335" s="477"/>
      <c r="HEU335" s="477"/>
      <c r="HEV335" s="477"/>
      <c r="HEW335" s="477"/>
      <c r="HEX335" s="477"/>
      <c r="HEY335" s="477"/>
      <c r="HEZ335" s="477"/>
      <c r="HFA335" s="477"/>
      <c r="HFB335" s="477"/>
      <c r="HFC335" s="477"/>
      <c r="HFD335" s="477"/>
      <c r="HFE335" s="477"/>
      <c r="HFF335" s="477"/>
      <c r="HFG335" s="477"/>
      <c r="HFH335" s="477"/>
      <c r="HFI335" s="477"/>
      <c r="HFJ335" s="477"/>
      <c r="HFK335" s="477"/>
      <c r="HFL335" s="477"/>
      <c r="HFM335" s="477"/>
      <c r="HFN335" s="477"/>
      <c r="HFO335" s="477"/>
      <c r="HFP335" s="477"/>
      <c r="HFQ335" s="477"/>
      <c r="HFR335" s="477"/>
      <c r="HFS335" s="477"/>
      <c r="HFT335" s="477"/>
      <c r="HFU335" s="477"/>
      <c r="HFV335" s="477"/>
      <c r="HFW335" s="477"/>
      <c r="HFX335" s="477"/>
      <c r="HFY335" s="477"/>
      <c r="HFZ335" s="477"/>
      <c r="HGA335" s="477"/>
      <c r="HGB335" s="477"/>
      <c r="HGC335" s="477"/>
      <c r="HGD335" s="477"/>
      <c r="HGE335" s="477"/>
      <c r="HGF335" s="477"/>
      <c r="HGG335" s="477"/>
      <c r="HGH335" s="477"/>
      <c r="HGI335" s="477"/>
      <c r="HGJ335" s="477"/>
      <c r="HGK335" s="477"/>
      <c r="HGL335" s="477"/>
      <c r="HGM335" s="477"/>
      <c r="HGN335" s="477"/>
      <c r="HGO335" s="477"/>
      <c r="HGP335" s="477"/>
      <c r="HGQ335" s="477"/>
      <c r="HGR335" s="477"/>
      <c r="HGS335" s="477"/>
      <c r="HGT335" s="477"/>
      <c r="HGU335" s="477"/>
      <c r="HGV335" s="477"/>
      <c r="HGW335" s="477"/>
      <c r="HGX335" s="477"/>
      <c r="HGY335" s="477"/>
      <c r="HGZ335" s="477"/>
      <c r="HHA335" s="477"/>
      <c r="HHB335" s="477"/>
      <c r="HHC335" s="477"/>
      <c r="HHD335" s="477"/>
      <c r="HHE335" s="477"/>
      <c r="HHF335" s="477"/>
      <c r="HHG335" s="477"/>
      <c r="HHH335" s="477"/>
      <c r="HHI335" s="477"/>
      <c r="HHJ335" s="477"/>
      <c r="HHK335" s="477"/>
      <c r="HHL335" s="477"/>
      <c r="HHM335" s="477"/>
      <c r="HHN335" s="477"/>
      <c r="HHO335" s="477"/>
      <c r="HHP335" s="477"/>
      <c r="HHQ335" s="477"/>
      <c r="HHR335" s="477"/>
      <c r="HHS335" s="477"/>
      <c r="HHT335" s="477"/>
      <c r="HHU335" s="477"/>
      <c r="HHV335" s="477"/>
      <c r="HHW335" s="477"/>
      <c r="HHX335" s="477"/>
      <c r="HHY335" s="477"/>
      <c r="HHZ335" s="477"/>
      <c r="HIA335" s="477"/>
      <c r="HIB335" s="477"/>
      <c r="HIC335" s="477"/>
      <c r="HID335" s="477"/>
      <c r="HIE335" s="477"/>
      <c r="HIF335" s="477"/>
      <c r="HIG335" s="477"/>
      <c r="HIH335" s="477"/>
      <c r="HII335" s="477"/>
      <c r="HIJ335" s="477"/>
      <c r="HIK335" s="477"/>
      <c r="HIL335" s="477"/>
      <c r="HIM335" s="477"/>
      <c r="HIN335" s="477"/>
      <c r="HIO335" s="477"/>
      <c r="HIP335" s="477"/>
      <c r="HIQ335" s="477"/>
      <c r="HIR335" s="477"/>
      <c r="HIS335" s="477"/>
      <c r="HIT335" s="477"/>
      <c r="HIU335" s="477"/>
      <c r="HIV335" s="477"/>
      <c r="HIW335" s="477"/>
      <c r="HIX335" s="477"/>
      <c r="HIY335" s="477"/>
      <c r="HIZ335" s="477"/>
      <c r="HJA335" s="477"/>
      <c r="HJB335" s="477"/>
      <c r="HJC335" s="477"/>
      <c r="HJD335" s="477"/>
      <c r="HJE335" s="477"/>
      <c r="HJF335" s="477"/>
      <c r="HJG335" s="477"/>
      <c r="HJH335" s="477"/>
      <c r="HJI335" s="477"/>
      <c r="HJJ335" s="477"/>
      <c r="HJK335" s="477"/>
      <c r="HJL335" s="477"/>
      <c r="HJM335" s="477"/>
      <c r="HJN335" s="477"/>
      <c r="HJO335" s="477"/>
      <c r="HJP335" s="477"/>
      <c r="HJQ335" s="477"/>
      <c r="HJR335" s="477"/>
      <c r="HJS335" s="477"/>
      <c r="HJT335" s="477"/>
      <c r="HJU335" s="477"/>
      <c r="HJV335" s="477"/>
      <c r="HJW335" s="477"/>
      <c r="HJX335" s="477"/>
      <c r="HJY335" s="477"/>
      <c r="HJZ335" s="477"/>
      <c r="HKA335" s="477"/>
      <c r="HKB335" s="477"/>
      <c r="HKC335" s="477"/>
      <c r="HKD335" s="477"/>
      <c r="HKE335" s="477"/>
      <c r="HKF335" s="477"/>
      <c r="HKG335" s="477"/>
      <c r="HKH335" s="477"/>
      <c r="HKI335" s="477"/>
      <c r="HKJ335" s="477"/>
      <c r="HKK335" s="477"/>
      <c r="HKL335" s="477"/>
      <c r="HKM335" s="477"/>
      <c r="HKN335" s="477"/>
      <c r="HKO335" s="477"/>
      <c r="HKP335" s="477"/>
      <c r="HKQ335" s="477"/>
      <c r="HKR335" s="477"/>
      <c r="HKS335" s="477"/>
      <c r="HKT335" s="477"/>
      <c r="HKU335" s="477"/>
      <c r="HKV335" s="477"/>
      <c r="HKW335" s="477"/>
      <c r="HKX335" s="477"/>
      <c r="HKY335" s="477"/>
      <c r="HKZ335" s="477"/>
      <c r="HLA335" s="477"/>
      <c r="HLB335" s="477"/>
      <c r="HLC335" s="477"/>
      <c r="HLD335" s="477"/>
      <c r="HLE335" s="477"/>
      <c r="HLF335" s="477"/>
      <c r="HLG335" s="477"/>
      <c r="HLH335" s="477"/>
      <c r="HLI335" s="477"/>
      <c r="HLJ335" s="477"/>
      <c r="HLK335" s="477"/>
      <c r="HLL335" s="477"/>
      <c r="HLM335" s="477"/>
      <c r="HLN335" s="477"/>
      <c r="HLO335" s="477"/>
      <c r="HLP335" s="477"/>
      <c r="HLQ335" s="477"/>
      <c r="HLR335" s="477"/>
      <c r="HLS335" s="477"/>
      <c r="HLT335" s="477"/>
      <c r="HLU335" s="477"/>
      <c r="HLV335" s="477"/>
      <c r="HLW335" s="477"/>
      <c r="HLX335" s="477"/>
      <c r="HLY335" s="477"/>
      <c r="HLZ335" s="477"/>
      <c r="HMA335" s="477"/>
      <c r="HMB335" s="477"/>
      <c r="HMC335" s="477"/>
      <c r="HMD335" s="477"/>
      <c r="HME335" s="477"/>
      <c r="HMF335" s="477"/>
      <c r="HMG335" s="477"/>
      <c r="HMH335" s="477"/>
      <c r="HMI335" s="477"/>
      <c r="HMJ335" s="477"/>
      <c r="HMK335" s="477"/>
      <c r="HML335" s="477"/>
      <c r="HMM335" s="477"/>
      <c r="HMN335" s="477"/>
      <c r="HMO335" s="477"/>
      <c r="HMP335" s="477"/>
      <c r="HMQ335" s="477"/>
      <c r="HMR335" s="477"/>
      <c r="HMS335" s="477"/>
      <c r="HMT335" s="477"/>
      <c r="HMU335" s="477"/>
      <c r="HMV335" s="477"/>
      <c r="HMW335" s="477"/>
      <c r="HMX335" s="477"/>
      <c r="HMY335" s="477"/>
      <c r="HMZ335" s="477"/>
      <c r="HNA335" s="477"/>
      <c r="HNB335" s="477"/>
      <c r="HNC335" s="477"/>
      <c r="HND335" s="477"/>
      <c r="HNE335" s="477"/>
      <c r="HNF335" s="477"/>
      <c r="HNG335" s="477"/>
      <c r="HNH335" s="477"/>
      <c r="HNI335" s="477"/>
      <c r="HNJ335" s="477"/>
      <c r="HNK335" s="477"/>
      <c r="HNL335" s="477"/>
      <c r="HNM335" s="477"/>
      <c r="HNN335" s="477"/>
      <c r="HNO335" s="477"/>
      <c r="HNP335" s="477"/>
      <c r="HNQ335" s="477"/>
      <c r="HNR335" s="477"/>
      <c r="HNS335" s="477"/>
      <c r="HNT335" s="477"/>
      <c r="HNU335" s="477"/>
      <c r="HNV335" s="477"/>
      <c r="HNW335" s="477"/>
      <c r="HNX335" s="477"/>
      <c r="HNY335" s="477"/>
      <c r="HNZ335" s="477"/>
      <c r="HOA335" s="477"/>
      <c r="HOB335" s="477"/>
      <c r="HOC335" s="477"/>
      <c r="HOD335" s="477"/>
      <c r="HOE335" s="477"/>
      <c r="HOF335" s="477"/>
      <c r="HOG335" s="477"/>
      <c r="HOH335" s="477"/>
      <c r="HOI335" s="477"/>
      <c r="HOJ335" s="477"/>
      <c r="HOK335" s="477"/>
      <c r="HOL335" s="477"/>
      <c r="HOM335" s="477"/>
      <c r="HON335" s="477"/>
      <c r="HOO335" s="477"/>
      <c r="HOP335" s="477"/>
      <c r="HOQ335" s="477"/>
      <c r="HOR335" s="477"/>
      <c r="HOS335" s="477"/>
      <c r="HOT335" s="477"/>
      <c r="HOU335" s="477"/>
      <c r="HOV335" s="477"/>
      <c r="HOW335" s="477"/>
      <c r="HOX335" s="477"/>
      <c r="HOY335" s="477"/>
      <c r="HOZ335" s="477"/>
      <c r="HPA335" s="477"/>
      <c r="HPB335" s="477"/>
      <c r="HPC335" s="477"/>
      <c r="HPD335" s="477"/>
      <c r="HPE335" s="477"/>
      <c r="HPF335" s="477"/>
      <c r="HPG335" s="477"/>
      <c r="HPH335" s="477"/>
      <c r="HPI335" s="477"/>
      <c r="HPJ335" s="477"/>
      <c r="HPK335" s="477"/>
      <c r="HPL335" s="477"/>
      <c r="HPM335" s="477"/>
      <c r="HPN335" s="477"/>
      <c r="HPO335" s="477"/>
      <c r="HPP335" s="477"/>
      <c r="HPQ335" s="477"/>
      <c r="HPR335" s="477"/>
      <c r="HPS335" s="477"/>
      <c r="HPT335" s="477"/>
      <c r="HPU335" s="477"/>
      <c r="HPV335" s="477"/>
      <c r="HPW335" s="477"/>
      <c r="HPX335" s="477"/>
      <c r="HPY335" s="477"/>
      <c r="HPZ335" s="477"/>
      <c r="HQA335" s="477"/>
      <c r="HQB335" s="477"/>
      <c r="HQC335" s="477"/>
      <c r="HQD335" s="477"/>
      <c r="HQE335" s="477"/>
      <c r="HQF335" s="477"/>
      <c r="HQG335" s="477"/>
      <c r="HQH335" s="477"/>
      <c r="HQI335" s="477"/>
      <c r="HQJ335" s="477"/>
      <c r="HQK335" s="477"/>
      <c r="HQL335" s="477"/>
      <c r="HQM335" s="477"/>
      <c r="HQN335" s="477"/>
      <c r="HQO335" s="477"/>
      <c r="HQP335" s="477"/>
      <c r="HQQ335" s="477"/>
      <c r="HQR335" s="477"/>
      <c r="HQS335" s="477"/>
      <c r="HQT335" s="477"/>
      <c r="HQU335" s="477"/>
      <c r="HQV335" s="477"/>
      <c r="HQW335" s="477"/>
      <c r="HQX335" s="477"/>
      <c r="HQY335" s="477"/>
      <c r="HQZ335" s="477"/>
      <c r="HRA335" s="477"/>
      <c r="HRB335" s="477"/>
      <c r="HRC335" s="477"/>
      <c r="HRD335" s="477"/>
      <c r="HRE335" s="477"/>
      <c r="HRF335" s="477"/>
      <c r="HRG335" s="477"/>
      <c r="HRH335" s="477"/>
      <c r="HRI335" s="477"/>
      <c r="HRJ335" s="477"/>
      <c r="HRK335" s="477"/>
      <c r="HRL335" s="477"/>
      <c r="HRM335" s="477"/>
      <c r="HRN335" s="477"/>
      <c r="HRO335" s="477"/>
      <c r="HRP335" s="477"/>
      <c r="HRQ335" s="477"/>
      <c r="HRR335" s="477"/>
      <c r="HRS335" s="477"/>
      <c r="HRT335" s="477"/>
      <c r="HRU335" s="477"/>
      <c r="HRV335" s="477"/>
      <c r="HRW335" s="477"/>
      <c r="HRX335" s="477"/>
      <c r="HRY335" s="477"/>
      <c r="HRZ335" s="477"/>
      <c r="HSA335" s="477"/>
      <c r="HSB335" s="477"/>
      <c r="HSC335" s="477"/>
      <c r="HSD335" s="477"/>
      <c r="HSE335" s="477"/>
      <c r="HSF335" s="477"/>
      <c r="HSG335" s="477"/>
      <c r="HSH335" s="477"/>
      <c r="HSI335" s="477"/>
      <c r="HSJ335" s="477"/>
      <c r="HSK335" s="477"/>
      <c r="HSL335" s="477"/>
      <c r="HSM335" s="477"/>
      <c r="HSN335" s="477"/>
      <c r="HSO335" s="477"/>
      <c r="HSP335" s="477"/>
      <c r="HSQ335" s="477"/>
      <c r="HSR335" s="477"/>
      <c r="HSS335" s="477"/>
      <c r="HST335" s="477"/>
      <c r="HSU335" s="477"/>
      <c r="HSV335" s="477"/>
      <c r="HSW335" s="477"/>
      <c r="HSX335" s="477"/>
      <c r="HSY335" s="477"/>
      <c r="HSZ335" s="477"/>
      <c r="HTA335" s="477"/>
      <c r="HTB335" s="477"/>
      <c r="HTC335" s="477"/>
      <c r="HTD335" s="477"/>
      <c r="HTE335" s="477"/>
      <c r="HTF335" s="477"/>
      <c r="HTG335" s="477"/>
      <c r="HTH335" s="477"/>
      <c r="HTI335" s="477"/>
      <c r="HTJ335" s="477"/>
      <c r="HTK335" s="477"/>
      <c r="HTL335" s="477"/>
      <c r="HTM335" s="477"/>
      <c r="HTN335" s="477"/>
      <c r="HTO335" s="477"/>
      <c r="HTP335" s="477"/>
      <c r="HTQ335" s="477"/>
      <c r="HTR335" s="477"/>
      <c r="HTS335" s="477"/>
      <c r="HTT335" s="477"/>
      <c r="HTU335" s="477"/>
      <c r="HTV335" s="477"/>
      <c r="HTW335" s="477"/>
      <c r="HTX335" s="477"/>
      <c r="HTY335" s="477"/>
      <c r="HTZ335" s="477"/>
      <c r="HUA335" s="477"/>
      <c r="HUB335" s="477"/>
      <c r="HUC335" s="477"/>
      <c r="HUD335" s="477"/>
      <c r="HUE335" s="477"/>
      <c r="HUF335" s="477"/>
      <c r="HUG335" s="477"/>
      <c r="HUH335" s="477"/>
      <c r="HUI335" s="477"/>
      <c r="HUJ335" s="477"/>
      <c r="HUK335" s="477"/>
      <c r="HUL335" s="477"/>
      <c r="HUM335" s="477"/>
      <c r="HUN335" s="477"/>
      <c r="HUO335" s="477"/>
      <c r="HUP335" s="477"/>
      <c r="HUQ335" s="477"/>
      <c r="HUR335" s="477"/>
      <c r="HUS335" s="477"/>
      <c r="HUT335" s="477"/>
      <c r="HUU335" s="477"/>
      <c r="HUV335" s="477"/>
      <c r="HUW335" s="477"/>
      <c r="HUX335" s="477"/>
      <c r="HUY335" s="477"/>
      <c r="HUZ335" s="477"/>
      <c r="HVA335" s="477"/>
      <c r="HVB335" s="477"/>
      <c r="HVC335" s="477"/>
      <c r="HVD335" s="477"/>
      <c r="HVE335" s="477"/>
      <c r="HVF335" s="477"/>
      <c r="HVG335" s="477"/>
      <c r="HVH335" s="477"/>
      <c r="HVI335" s="477"/>
      <c r="HVJ335" s="477"/>
      <c r="HVK335" s="477"/>
      <c r="HVL335" s="477"/>
      <c r="HVM335" s="477"/>
      <c r="HVN335" s="477"/>
      <c r="HVO335" s="477"/>
      <c r="HVP335" s="477"/>
      <c r="HVQ335" s="477"/>
      <c r="HVR335" s="477"/>
      <c r="HVS335" s="477"/>
      <c r="HVT335" s="477"/>
      <c r="HVU335" s="477"/>
      <c r="HVV335" s="477"/>
      <c r="HVW335" s="477"/>
      <c r="HVX335" s="477"/>
      <c r="HVY335" s="477"/>
      <c r="HVZ335" s="477"/>
      <c r="HWA335" s="477"/>
      <c r="HWB335" s="477"/>
      <c r="HWC335" s="477"/>
      <c r="HWD335" s="477"/>
      <c r="HWE335" s="477"/>
      <c r="HWF335" s="477"/>
      <c r="HWG335" s="477"/>
      <c r="HWH335" s="477"/>
      <c r="HWI335" s="477"/>
      <c r="HWJ335" s="477"/>
      <c r="HWK335" s="477"/>
      <c r="HWL335" s="477"/>
      <c r="HWM335" s="477"/>
      <c r="HWN335" s="477"/>
      <c r="HWO335" s="477"/>
      <c r="HWP335" s="477"/>
      <c r="HWQ335" s="477"/>
      <c r="HWR335" s="477"/>
      <c r="HWS335" s="477"/>
      <c r="HWT335" s="477"/>
      <c r="HWU335" s="477"/>
      <c r="HWV335" s="477"/>
      <c r="HWW335" s="477"/>
      <c r="HWX335" s="477"/>
      <c r="HWY335" s="477"/>
      <c r="HWZ335" s="477"/>
      <c r="HXA335" s="477"/>
      <c r="HXB335" s="477"/>
      <c r="HXC335" s="477"/>
      <c r="HXD335" s="477"/>
      <c r="HXE335" s="477"/>
      <c r="HXF335" s="477"/>
      <c r="HXG335" s="477"/>
      <c r="HXH335" s="477"/>
      <c r="HXI335" s="477"/>
      <c r="HXJ335" s="477"/>
      <c r="HXK335" s="477"/>
      <c r="HXL335" s="477"/>
      <c r="HXM335" s="477"/>
      <c r="HXN335" s="477"/>
      <c r="HXO335" s="477"/>
      <c r="HXP335" s="477"/>
      <c r="HXQ335" s="477"/>
      <c r="HXR335" s="477"/>
      <c r="HXS335" s="477"/>
      <c r="HXT335" s="477"/>
      <c r="HXU335" s="477"/>
      <c r="HXV335" s="477"/>
      <c r="HXW335" s="477"/>
      <c r="HXX335" s="477"/>
      <c r="HXY335" s="477"/>
      <c r="HXZ335" s="477"/>
      <c r="HYA335" s="477"/>
      <c r="HYB335" s="477"/>
      <c r="HYC335" s="477"/>
      <c r="HYD335" s="477"/>
      <c r="HYE335" s="477"/>
      <c r="HYF335" s="477"/>
      <c r="HYG335" s="477"/>
      <c r="HYH335" s="477"/>
      <c r="HYI335" s="477"/>
      <c r="HYJ335" s="477"/>
      <c r="HYK335" s="477"/>
      <c r="HYL335" s="477"/>
      <c r="HYM335" s="477"/>
      <c r="HYN335" s="477"/>
      <c r="HYO335" s="477"/>
      <c r="HYP335" s="477"/>
      <c r="HYQ335" s="477"/>
      <c r="HYR335" s="477"/>
      <c r="HYS335" s="477"/>
      <c r="HYT335" s="477"/>
      <c r="HYU335" s="477"/>
      <c r="HYV335" s="477"/>
      <c r="HYW335" s="477"/>
      <c r="HYX335" s="477"/>
      <c r="HYY335" s="477"/>
      <c r="HYZ335" s="477"/>
      <c r="HZA335" s="477"/>
      <c r="HZB335" s="477"/>
      <c r="HZC335" s="477"/>
      <c r="HZD335" s="477"/>
      <c r="HZE335" s="477"/>
      <c r="HZF335" s="477"/>
      <c r="HZG335" s="477"/>
      <c r="HZH335" s="477"/>
      <c r="HZI335" s="477"/>
      <c r="HZJ335" s="477"/>
      <c r="HZK335" s="477"/>
      <c r="HZL335" s="477"/>
      <c r="HZM335" s="477"/>
      <c r="HZN335" s="477"/>
      <c r="HZO335" s="477"/>
      <c r="HZP335" s="477"/>
      <c r="HZQ335" s="477"/>
      <c r="HZR335" s="477"/>
      <c r="HZS335" s="477"/>
      <c r="HZT335" s="477"/>
      <c r="HZU335" s="477"/>
      <c r="HZV335" s="477"/>
      <c r="HZW335" s="477"/>
      <c r="HZX335" s="477"/>
      <c r="HZY335" s="477"/>
      <c r="HZZ335" s="477"/>
      <c r="IAA335" s="477"/>
      <c r="IAB335" s="477"/>
      <c r="IAC335" s="477"/>
      <c r="IAD335" s="477"/>
      <c r="IAE335" s="477"/>
      <c r="IAF335" s="477"/>
      <c r="IAG335" s="477"/>
      <c r="IAH335" s="477"/>
      <c r="IAI335" s="477"/>
      <c r="IAJ335" s="477"/>
      <c r="IAK335" s="477"/>
      <c r="IAL335" s="477"/>
      <c r="IAM335" s="477"/>
      <c r="IAN335" s="477"/>
      <c r="IAO335" s="477"/>
      <c r="IAP335" s="477"/>
      <c r="IAQ335" s="477"/>
      <c r="IAR335" s="477"/>
      <c r="IAS335" s="477"/>
      <c r="IAT335" s="477"/>
      <c r="IAU335" s="477"/>
      <c r="IAV335" s="477"/>
      <c r="IAW335" s="477"/>
      <c r="IAX335" s="477"/>
      <c r="IAY335" s="477"/>
      <c r="IAZ335" s="477"/>
      <c r="IBA335" s="477"/>
      <c r="IBB335" s="477"/>
      <c r="IBC335" s="477"/>
      <c r="IBD335" s="477"/>
      <c r="IBE335" s="477"/>
      <c r="IBF335" s="477"/>
      <c r="IBG335" s="477"/>
      <c r="IBH335" s="477"/>
      <c r="IBI335" s="477"/>
      <c r="IBJ335" s="477"/>
      <c r="IBK335" s="477"/>
      <c r="IBL335" s="477"/>
      <c r="IBM335" s="477"/>
      <c r="IBN335" s="477"/>
      <c r="IBO335" s="477"/>
      <c r="IBP335" s="477"/>
      <c r="IBQ335" s="477"/>
      <c r="IBR335" s="477"/>
      <c r="IBS335" s="477"/>
      <c r="IBT335" s="477"/>
      <c r="IBU335" s="477"/>
      <c r="IBV335" s="477"/>
      <c r="IBW335" s="477"/>
      <c r="IBX335" s="477"/>
      <c r="IBY335" s="477"/>
      <c r="IBZ335" s="477"/>
      <c r="ICA335" s="477"/>
      <c r="ICB335" s="477"/>
      <c r="ICC335" s="477"/>
      <c r="ICD335" s="477"/>
      <c r="ICE335" s="477"/>
      <c r="ICF335" s="477"/>
      <c r="ICG335" s="477"/>
      <c r="ICH335" s="477"/>
      <c r="ICI335" s="477"/>
      <c r="ICJ335" s="477"/>
      <c r="ICK335" s="477"/>
      <c r="ICL335" s="477"/>
      <c r="ICM335" s="477"/>
      <c r="ICN335" s="477"/>
      <c r="ICO335" s="477"/>
      <c r="ICP335" s="477"/>
      <c r="ICQ335" s="477"/>
      <c r="ICR335" s="477"/>
      <c r="ICS335" s="477"/>
      <c r="ICT335" s="477"/>
      <c r="ICU335" s="477"/>
      <c r="ICV335" s="477"/>
      <c r="ICW335" s="477"/>
      <c r="ICX335" s="477"/>
      <c r="ICY335" s="477"/>
      <c r="ICZ335" s="477"/>
      <c r="IDA335" s="477"/>
      <c r="IDB335" s="477"/>
      <c r="IDC335" s="477"/>
      <c r="IDD335" s="477"/>
      <c r="IDE335" s="477"/>
      <c r="IDF335" s="477"/>
      <c r="IDG335" s="477"/>
      <c r="IDH335" s="477"/>
      <c r="IDI335" s="477"/>
      <c r="IDJ335" s="477"/>
      <c r="IDK335" s="477"/>
      <c r="IDL335" s="477"/>
      <c r="IDM335" s="477"/>
      <c r="IDN335" s="477"/>
      <c r="IDO335" s="477"/>
      <c r="IDP335" s="477"/>
      <c r="IDQ335" s="477"/>
      <c r="IDR335" s="477"/>
      <c r="IDS335" s="477"/>
      <c r="IDT335" s="477"/>
      <c r="IDU335" s="477"/>
      <c r="IDV335" s="477"/>
      <c r="IDW335" s="477"/>
      <c r="IDX335" s="477"/>
      <c r="IDY335" s="477"/>
      <c r="IDZ335" s="477"/>
      <c r="IEA335" s="477"/>
      <c r="IEB335" s="477"/>
      <c r="IEC335" s="477"/>
      <c r="IED335" s="477"/>
      <c r="IEE335" s="477"/>
      <c r="IEF335" s="477"/>
      <c r="IEG335" s="477"/>
      <c r="IEH335" s="477"/>
      <c r="IEI335" s="477"/>
      <c r="IEJ335" s="477"/>
      <c r="IEK335" s="477"/>
      <c r="IEL335" s="477"/>
      <c r="IEM335" s="477"/>
      <c r="IEN335" s="477"/>
      <c r="IEO335" s="477"/>
      <c r="IEP335" s="477"/>
      <c r="IEQ335" s="477"/>
      <c r="IER335" s="477"/>
      <c r="IES335" s="477"/>
      <c r="IET335" s="477"/>
      <c r="IEU335" s="477"/>
      <c r="IEV335" s="477"/>
      <c r="IEW335" s="477"/>
      <c r="IEX335" s="477"/>
      <c r="IEY335" s="477"/>
      <c r="IEZ335" s="477"/>
      <c r="IFA335" s="477"/>
      <c r="IFB335" s="477"/>
      <c r="IFC335" s="477"/>
      <c r="IFD335" s="477"/>
      <c r="IFE335" s="477"/>
      <c r="IFF335" s="477"/>
      <c r="IFG335" s="477"/>
      <c r="IFH335" s="477"/>
      <c r="IFI335" s="477"/>
      <c r="IFJ335" s="477"/>
      <c r="IFK335" s="477"/>
      <c r="IFL335" s="477"/>
      <c r="IFM335" s="477"/>
      <c r="IFN335" s="477"/>
      <c r="IFO335" s="477"/>
      <c r="IFP335" s="477"/>
      <c r="IFQ335" s="477"/>
      <c r="IFR335" s="477"/>
      <c r="IFS335" s="477"/>
      <c r="IFT335" s="477"/>
      <c r="IFU335" s="477"/>
      <c r="IFV335" s="477"/>
      <c r="IFW335" s="477"/>
      <c r="IFX335" s="477"/>
      <c r="IFY335" s="477"/>
      <c r="IFZ335" s="477"/>
      <c r="IGA335" s="477"/>
      <c r="IGB335" s="477"/>
      <c r="IGC335" s="477"/>
      <c r="IGD335" s="477"/>
      <c r="IGE335" s="477"/>
      <c r="IGF335" s="477"/>
      <c r="IGG335" s="477"/>
      <c r="IGH335" s="477"/>
      <c r="IGI335" s="477"/>
      <c r="IGJ335" s="477"/>
      <c r="IGK335" s="477"/>
      <c r="IGL335" s="477"/>
      <c r="IGM335" s="477"/>
      <c r="IGN335" s="477"/>
      <c r="IGO335" s="477"/>
      <c r="IGP335" s="477"/>
      <c r="IGQ335" s="477"/>
      <c r="IGR335" s="477"/>
      <c r="IGS335" s="477"/>
      <c r="IGT335" s="477"/>
      <c r="IGU335" s="477"/>
      <c r="IGV335" s="477"/>
      <c r="IGW335" s="477"/>
      <c r="IGX335" s="477"/>
      <c r="IGY335" s="477"/>
      <c r="IGZ335" s="477"/>
      <c r="IHA335" s="477"/>
      <c r="IHB335" s="477"/>
      <c r="IHC335" s="477"/>
      <c r="IHD335" s="477"/>
      <c r="IHE335" s="477"/>
      <c r="IHF335" s="477"/>
      <c r="IHG335" s="477"/>
      <c r="IHH335" s="477"/>
      <c r="IHI335" s="477"/>
      <c r="IHJ335" s="477"/>
      <c r="IHK335" s="477"/>
      <c r="IHL335" s="477"/>
      <c r="IHM335" s="477"/>
      <c r="IHN335" s="477"/>
      <c r="IHO335" s="477"/>
      <c r="IHP335" s="477"/>
      <c r="IHQ335" s="477"/>
      <c r="IHR335" s="477"/>
      <c r="IHS335" s="477"/>
      <c r="IHT335" s="477"/>
      <c r="IHU335" s="477"/>
      <c r="IHV335" s="477"/>
      <c r="IHW335" s="477"/>
      <c r="IHX335" s="477"/>
      <c r="IHY335" s="477"/>
      <c r="IHZ335" s="477"/>
      <c r="IIA335" s="477"/>
      <c r="IIB335" s="477"/>
      <c r="IIC335" s="477"/>
      <c r="IID335" s="477"/>
      <c r="IIE335" s="477"/>
      <c r="IIF335" s="477"/>
      <c r="IIG335" s="477"/>
      <c r="IIH335" s="477"/>
      <c r="III335" s="477"/>
      <c r="IIJ335" s="477"/>
      <c r="IIK335" s="477"/>
      <c r="IIL335" s="477"/>
      <c r="IIM335" s="477"/>
      <c r="IIN335" s="477"/>
      <c r="IIO335" s="477"/>
      <c r="IIP335" s="477"/>
      <c r="IIQ335" s="477"/>
      <c r="IIR335" s="477"/>
      <c r="IIS335" s="477"/>
      <c r="IIT335" s="477"/>
      <c r="IIU335" s="477"/>
      <c r="IIV335" s="477"/>
      <c r="IIW335" s="477"/>
      <c r="IIX335" s="477"/>
      <c r="IIY335" s="477"/>
      <c r="IIZ335" s="477"/>
      <c r="IJA335" s="477"/>
      <c r="IJB335" s="477"/>
      <c r="IJC335" s="477"/>
      <c r="IJD335" s="477"/>
      <c r="IJE335" s="477"/>
      <c r="IJF335" s="477"/>
      <c r="IJG335" s="477"/>
      <c r="IJH335" s="477"/>
      <c r="IJI335" s="477"/>
      <c r="IJJ335" s="477"/>
      <c r="IJK335" s="477"/>
      <c r="IJL335" s="477"/>
      <c r="IJM335" s="477"/>
      <c r="IJN335" s="477"/>
      <c r="IJO335" s="477"/>
      <c r="IJP335" s="477"/>
      <c r="IJQ335" s="477"/>
      <c r="IJR335" s="477"/>
      <c r="IJS335" s="477"/>
      <c r="IJT335" s="477"/>
      <c r="IJU335" s="477"/>
      <c r="IJV335" s="477"/>
      <c r="IJW335" s="477"/>
      <c r="IJX335" s="477"/>
      <c r="IJY335" s="477"/>
      <c r="IJZ335" s="477"/>
      <c r="IKA335" s="477"/>
      <c r="IKB335" s="477"/>
      <c r="IKC335" s="477"/>
      <c r="IKD335" s="477"/>
      <c r="IKE335" s="477"/>
      <c r="IKF335" s="477"/>
      <c r="IKG335" s="477"/>
      <c r="IKH335" s="477"/>
      <c r="IKI335" s="477"/>
      <c r="IKJ335" s="477"/>
      <c r="IKK335" s="477"/>
      <c r="IKL335" s="477"/>
      <c r="IKM335" s="477"/>
      <c r="IKN335" s="477"/>
      <c r="IKO335" s="477"/>
      <c r="IKP335" s="477"/>
      <c r="IKQ335" s="477"/>
      <c r="IKR335" s="477"/>
      <c r="IKS335" s="477"/>
      <c r="IKT335" s="477"/>
      <c r="IKU335" s="477"/>
      <c r="IKV335" s="477"/>
      <c r="IKW335" s="477"/>
      <c r="IKX335" s="477"/>
      <c r="IKY335" s="477"/>
      <c r="IKZ335" s="477"/>
      <c r="ILA335" s="477"/>
      <c r="ILB335" s="477"/>
      <c r="ILC335" s="477"/>
      <c r="ILD335" s="477"/>
      <c r="ILE335" s="477"/>
      <c r="ILF335" s="477"/>
      <c r="ILG335" s="477"/>
      <c r="ILH335" s="477"/>
      <c r="ILI335" s="477"/>
      <c r="ILJ335" s="477"/>
      <c r="ILK335" s="477"/>
      <c r="ILL335" s="477"/>
      <c r="ILM335" s="477"/>
      <c r="ILN335" s="477"/>
      <c r="ILO335" s="477"/>
      <c r="ILP335" s="477"/>
      <c r="ILQ335" s="477"/>
      <c r="ILR335" s="477"/>
      <c r="ILS335" s="477"/>
      <c r="ILT335" s="477"/>
      <c r="ILU335" s="477"/>
      <c r="ILV335" s="477"/>
      <c r="ILW335" s="477"/>
      <c r="ILX335" s="477"/>
      <c r="ILY335" s="477"/>
      <c r="ILZ335" s="477"/>
      <c r="IMA335" s="477"/>
      <c r="IMB335" s="477"/>
      <c r="IMC335" s="477"/>
      <c r="IMD335" s="477"/>
      <c r="IME335" s="477"/>
      <c r="IMF335" s="477"/>
      <c r="IMG335" s="477"/>
      <c r="IMH335" s="477"/>
      <c r="IMI335" s="477"/>
      <c r="IMJ335" s="477"/>
      <c r="IMK335" s="477"/>
      <c r="IML335" s="477"/>
      <c r="IMM335" s="477"/>
      <c r="IMN335" s="477"/>
      <c r="IMO335" s="477"/>
      <c r="IMP335" s="477"/>
      <c r="IMQ335" s="477"/>
      <c r="IMR335" s="477"/>
      <c r="IMS335" s="477"/>
      <c r="IMT335" s="477"/>
      <c r="IMU335" s="477"/>
      <c r="IMV335" s="477"/>
      <c r="IMW335" s="477"/>
      <c r="IMX335" s="477"/>
      <c r="IMY335" s="477"/>
      <c r="IMZ335" s="477"/>
      <c r="INA335" s="477"/>
      <c r="INB335" s="477"/>
      <c r="INC335" s="477"/>
      <c r="IND335" s="477"/>
      <c r="INE335" s="477"/>
      <c r="INF335" s="477"/>
      <c r="ING335" s="477"/>
      <c r="INH335" s="477"/>
      <c r="INI335" s="477"/>
      <c r="INJ335" s="477"/>
      <c r="INK335" s="477"/>
      <c r="INL335" s="477"/>
      <c r="INM335" s="477"/>
      <c r="INN335" s="477"/>
      <c r="INO335" s="477"/>
      <c r="INP335" s="477"/>
      <c r="INQ335" s="477"/>
      <c r="INR335" s="477"/>
      <c r="INS335" s="477"/>
      <c r="INT335" s="477"/>
      <c r="INU335" s="477"/>
      <c r="INV335" s="477"/>
      <c r="INW335" s="477"/>
      <c r="INX335" s="477"/>
      <c r="INY335" s="477"/>
      <c r="INZ335" s="477"/>
      <c r="IOA335" s="477"/>
      <c r="IOB335" s="477"/>
      <c r="IOC335" s="477"/>
      <c r="IOD335" s="477"/>
      <c r="IOE335" s="477"/>
      <c r="IOF335" s="477"/>
      <c r="IOG335" s="477"/>
      <c r="IOH335" s="477"/>
      <c r="IOI335" s="477"/>
      <c r="IOJ335" s="477"/>
      <c r="IOK335" s="477"/>
      <c r="IOL335" s="477"/>
      <c r="IOM335" s="477"/>
      <c r="ION335" s="477"/>
      <c r="IOO335" s="477"/>
      <c r="IOP335" s="477"/>
      <c r="IOQ335" s="477"/>
      <c r="IOR335" s="477"/>
      <c r="IOS335" s="477"/>
      <c r="IOT335" s="477"/>
      <c r="IOU335" s="477"/>
      <c r="IOV335" s="477"/>
      <c r="IOW335" s="477"/>
      <c r="IOX335" s="477"/>
      <c r="IOY335" s="477"/>
      <c r="IOZ335" s="477"/>
      <c r="IPA335" s="477"/>
      <c r="IPB335" s="477"/>
      <c r="IPC335" s="477"/>
      <c r="IPD335" s="477"/>
      <c r="IPE335" s="477"/>
      <c r="IPF335" s="477"/>
      <c r="IPG335" s="477"/>
      <c r="IPH335" s="477"/>
      <c r="IPI335" s="477"/>
      <c r="IPJ335" s="477"/>
      <c r="IPK335" s="477"/>
      <c r="IPL335" s="477"/>
      <c r="IPM335" s="477"/>
      <c r="IPN335" s="477"/>
      <c r="IPO335" s="477"/>
      <c r="IPP335" s="477"/>
      <c r="IPQ335" s="477"/>
      <c r="IPR335" s="477"/>
      <c r="IPS335" s="477"/>
      <c r="IPT335" s="477"/>
      <c r="IPU335" s="477"/>
      <c r="IPV335" s="477"/>
      <c r="IPW335" s="477"/>
      <c r="IPX335" s="477"/>
      <c r="IPY335" s="477"/>
      <c r="IPZ335" s="477"/>
      <c r="IQA335" s="477"/>
      <c r="IQB335" s="477"/>
      <c r="IQC335" s="477"/>
      <c r="IQD335" s="477"/>
      <c r="IQE335" s="477"/>
      <c r="IQF335" s="477"/>
      <c r="IQG335" s="477"/>
      <c r="IQH335" s="477"/>
      <c r="IQI335" s="477"/>
      <c r="IQJ335" s="477"/>
      <c r="IQK335" s="477"/>
      <c r="IQL335" s="477"/>
      <c r="IQM335" s="477"/>
      <c r="IQN335" s="477"/>
      <c r="IQO335" s="477"/>
      <c r="IQP335" s="477"/>
      <c r="IQQ335" s="477"/>
      <c r="IQR335" s="477"/>
      <c r="IQS335" s="477"/>
      <c r="IQT335" s="477"/>
      <c r="IQU335" s="477"/>
      <c r="IQV335" s="477"/>
      <c r="IQW335" s="477"/>
      <c r="IQX335" s="477"/>
      <c r="IQY335" s="477"/>
      <c r="IQZ335" s="477"/>
      <c r="IRA335" s="477"/>
      <c r="IRB335" s="477"/>
      <c r="IRC335" s="477"/>
      <c r="IRD335" s="477"/>
      <c r="IRE335" s="477"/>
      <c r="IRF335" s="477"/>
      <c r="IRG335" s="477"/>
      <c r="IRH335" s="477"/>
      <c r="IRI335" s="477"/>
      <c r="IRJ335" s="477"/>
      <c r="IRK335" s="477"/>
      <c r="IRL335" s="477"/>
      <c r="IRM335" s="477"/>
      <c r="IRN335" s="477"/>
      <c r="IRO335" s="477"/>
      <c r="IRP335" s="477"/>
      <c r="IRQ335" s="477"/>
      <c r="IRR335" s="477"/>
      <c r="IRS335" s="477"/>
      <c r="IRT335" s="477"/>
      <c r="IRU335" s="477"/>
      <c r="IRV335" s="477"/>
      <c r="IRW335" s="477"/>
      <c r="IRX335" s="477"/>
      <c r="IRY335" s="477"/>
      <c r="IRZ335" s="477"/>
      <c r="ISA335" s="477"/>
      <c r="ISB335" s="477"/>
      <c r="ISC335" s="477"/>
      <c r="ISD335" s="477"/>
      <c r="ISE335" s="477"/>
      <c r="ISF335" s="477"/>
      <c r="ISG335" s="477"/>
      <c r="ISH335" s="477"/>
      <c r="ISI335" s="477"/>
      <c r="ISJ335" s="477"/>
      <c r="ISK335" s="477"/>
      <c r="ISL335" s="477"/>
      <c r="ISM335" s="477"/>
      <c r="ISN335" s="477"/>
      <c r="ISO335" s="477"/>
      <c r="ISP335" s="477"/>
      <c r="ISQ335" s="477"/>
      <c r="ISR335" s="477"/>
      <c r="ISS335" s="477"/>
      <c r="IST335" s="477"/>
      <c r="ISU335" s="477"/>
      <c r="ISV335" s="477"/>
      <c r="ISW335" s="477"/>
      <c r="ISX335" s="477"/>
      <c r="ISY335" s="477"/>
      <c r="ISZ335" s="477"/>
      <c r="ITA335" s="477"/>
      <c r="ITB335" s="477"/>
      <c r="ITC335" s="477"/>
      <c r="ITD335" s="477"/>
      <c r="ITE335" s="477"/>
      <c r="ITF335" s="477"/>
      <c r="ITG335" s="477"/>
      <c r="ITH335" s="477"/>
      <c r="ITI335" s="477"/>
      <c r="ITJ335" s="477"/>
      <c r="ITK335" s="477"/>
      <c r="ITL335" s="477"/>
      <c r="ITM335" s="477"/>
      <c r="ITN335" s="477"/>
      <c r="ITO335" s="477"/>
      <c r="ITP335" s="477"/>
      <c r="ITQ335" s="477"/>
      <c r="ITR335" s="477"/>
      <c r="ITS335" s="477"/>
      <c r="ITT335" s="477"/>
      <c r="ITU335" s="477"/>
      <c r="ITV335" s="477"/>
      <c r="ITW335" s="477"/>
      <c r="ITX335" s="477"/>
      <c r="ITY335" s="477"/>
      <c r="ITZ335" s="477"/>
      <c r="IUA335" s="477"/>
      <c r="IUB335" s="477"/>
      <c r="IUC335" s="477"/>
      <c r="IUD335" s="477"/>
      <c r="IUE335" s="477"/>
      <c r="IUF335" s="477"/>
      <c r="IUG335" s="477"/>
      <c r="IUH335" s="477"/>
      <c r="IUI335" s="477"/>
      <c r="IUJ335" s="477"/>
      <c r="IUK335" s="477"/>
      <c r="IUL335" s="477"/>
      <c r="IUM335" s="477"/>
      <c r="IUN335" s="477"/>
      <c r="IUO335" s="477"/>
      <c r="IUP335" s="477"/>
      <c r="IUQ335" s="477"/>
      <c r="IUR335" s="477"/>
      <c r="IUS335" s="477"/>
      <c r="IUT335" s="477"/>
      <c r="IUU335" s="477"/>
      <c r="IUV335" s="477"/>
      <c r="IUW335" s="477"/>
      <c r="IUX335" s="477"/>
      <c r="IUY335" s="477"/>
      <c r="IUZ335" s="477"/>
      <c r="IVA335" s="477"/>
      <c r="IVB335" s="477"/>
      <c r="IVC335" s="477"/>
      <c r="IVD335" s="477"/>
      <c r="IVE335" s="477"/>
      <c r="IVF335" s="477"/>
      <c r="IVG335" s="477"/>
      <c r="IVH335" s="477"/>
      <c r="IVI335" s="477"/>
      <c r="IVJ335" s="477"/>
      <c r="IVK335" s="477"/>
      <c r="IVL335" s="477"/>
      <c r="IVM335" s="477"/>
      <c r="IVN335" s="477"/>
      <c r="IVO335" s="477"/>
      <c r="IVP335" s="477"/>
      <c r="IVQ335" s="477"/>
      <c r="IVR335" s="477"/>
      <c r="IVS335" s="477"/>
      <c r="IVT335" s="477"/>
      <c r="IVU335" s="477"/>
      <c r="IVV335" s="477"/>
      <c r="IVW335" s="477"/>
      <c r="IVX335" s="477"/>
      <c r="IVY335" s="477"/>
      <c r="IVZ335" s="477"/>
      <c r="IWA335" s="477"/>
      <c r="IWB335" s="477"/>
      <c r="IWC335" s="477"/>
      <c r="IWD335" s="477"/>
      <c r="IWE335" s="477"/>
      <c r="IWF335" s="477"/>
      <c r="IWG335" s="477"/>
      <c r="IWH335" s="477"/>
      <c r="IWI335" s="477"/>
      <c r="IWJ335" s="477"/>
      <c r="IWK335" s="477"/>
      <c r="IWL335" s="477"/>
      <c r="IWM335" s="477"/>
      <c r="IWN335" s="477"/>
      <c r="IWO335" s="477"/>
      <c r="IWP335" s="477"/>
      <c r="IWQ335" s="477"/>
      <c r="IWR335" s="477"/>
      <c r="IWS335" s="477"/>
      <c r="IWT335" s="477"/>
      <c r="IWU335" s="477"/>
      <c r="IWV335" s="477"/>
      <c r="IWW335" s="477"/>
      <c r="IWX335" s="477"/>
      <c r="IWY335" s="477"/>
      <c r="IWZ335" s="477"/>
      <c r="IXA335" s="477"/>
      <c r="IXB335" s="477"/>
      <c r="IXC335" s="477"/>
      <c r="IXD335" s="477"/>
      <c r="IXE335" s="477"/>
      <c r="IXF335" s="477"/>
      <c r="IXG335" s="477"/>
      <c r="IXH335" s="477"/>
      <c r="IXI335" s="477"/>
      <c r="IXJ335" s="477"/>
      <c r="IXK335" s="477"/>
      <c r="IXL335" s="477"/>
      <c r="IXM335" s="477"/>
      <c r="IXN335" s="477"/>
      <c r="IXO335" s="477"/>
      <c r="IXP335" s="477"/>
      <c r="IXQ335" s="477"/>
      <c r="IXR335" s="477"/>
      <c r="IXS335" s="477"/>
      <c r="IXT335" s="477"/>
      <c r="IXU335" s="477"/>
      <c r="IXV335" s="477"/>
      <c r="IXW335" s="477"/>
      <c r="IXX335" s="477"/>
      <c r="IXY335" s="477"/>
      <c r="IXZ335" s="477"/>
      <c r="IYA335" s="477"/>
      <c r="IYB335" s="477"/>
      <c r="IYC335" s="477"/>
      <c r="IYD335" s="477"/>
      <c r="IYE335" s="477"/>
      <c r="IYF335" s="477"/>
      <c r="IYG335" s="477"/>
      <c r="IYH335" s="477"/>
      <c r="IYI335" s="477"/>
      <c r="IYJ335" s="477"/>
      <c r="IYK335" s="477"/>
      <c r="IYL335" s="477"/>
      <c r="IYM335" s="477"/>
      <c r="IYN335" s="477"/>
      <c r="IYO335" s="477"/>
      <c r="IYP335" s="477"/>
      <c r="IYQ335" s="477"/>
      <c r="IYR335" s="477"/>
      <c r="IYS335" s="477"/>
      <c r="IYT335" s="477"/>
      <c r="IYU335" s="477"/>
      <c r="IYV335" s="477"/>
      <c r="IYW335" s="477"/>
      <c r="IYX335" s="477"/>
      <c r="IYY335" s="477"/>
      <c r="IYZ335" s="477"/>
      <c r="IZA335" s="477"/>
      <c r="IZB335" s="477"/>
      <c r="IZC335" s="477"/>
      <c r="IZD335" s="477"/>
      <c r="IZE335" s="477"/>
      <c r="IZF335" s="477"/>
      <c r="IZG335" s="477"/>
      <c r="IZH335" s="477"/>
      <c r="IZI335" s="477"/>
      <c r="IZJ335" s="477"/>
      <c r="IZK335" s="477"/>
      <c r="IZL335" s="477"/>
      <c r="IZM335" s="477"/>
      <c r="IZN335" s="477"/>
      <c r="IZO335" s="477"/>
      <c r="IZP335" s="477"/>
      <c r="IZQ335" s="477"/>
      <c r="IZR335" s="477"/>
      <c r="IZS335" s="477"/>
      <c r="IZT335" s="477"/>
      <c r="IZU335" s="477"/>
      <c r="IZV335" s="477"/>
      <c r="IZW335" s="477"/>
      <c r="IZX335" s="477"/>
      <c r="IZY335" s="477"/>
      <c r="IZZ335" s="477"/>
      <c r="JAA335" s="477"/>
      <c r="JAB335" s="477"/>
      <c r="JAC335" s="477"/>
      <c r="JAD335" s="477"/>
      <c r="JAE335" s="477"/>
      <c r="JAF335" s="477"/>
      <c r="JAG335" s="477"/>
      <c r="JAH335" s="477"/>
      <c r="JAI335" s="477"/>
      <c r="JAJ335" s="477"/>
      <c r="JAK335" s="477"/>
      <c r="JAL335" s="477"/>
      <c r="JAM335" s="477"/>
      <c r="JAN335" s="477"/>
      <c r="JAO335" s="477"/>
      <c r="JAP335" s="477"/>
      <c r="JAQ335" s="477"/>
      <c r="JAR335" s="477"/>
      <c r="JAS335" s="477"/>
      <c r="JAT335" s="477"/>
      <c r="JAU335" s="477"/>
      <c r="JAV335" s="477"/>
      <c r="JAW335" s="477"/>
      <c r="JAX335" s="477"/>
      <c r="JAY335" s="477"/>
      <c r="JAZ335" s="477"/>
      <c r="JBA335" s="477"/>
      <c r="JBB335" s="477"/>
      <c r="JBC335" s="477"/>
      <c r="JBD335" s="477"/>
      <c r="JBE335" s="477"/>
      <c r="JBF335" s="477"/>
      <c r="JBG335" s="477"/>
      <c r="JBH335" s="477"/>
      <c r="JBI335" s="477"/>
      <c r="JBJ335" s="477"/>
      <c r="JBK335" s="477"/>
      <c r="JBL335" s="477"/>
      <c r="JBM335" s="477"/>
      <c r="JBN335" s="477"/>
      <c r="JBO335" s="477"/>
      <c r="JBP335" s="477"/>
      <c r="JBQ335" s="477"/>
      <c r="JBR335" s="477"/>
      <c r="JBS335" s="477"/>
      <c r="JBT335" s="477"/>
      <c r="JBU335" s="477"/>
      <c r="JBV335" s="477"/>
      <c r="JBW335" s="477"/>
      <c r="JBX335" s="477"/>
      <c r="JBY335" s="477"/>
      <c r="JBZ335" s="477"/>
      <c r="JCA335" s="477"/>
      <c r="JCB335" s="477"/>
      <c r="JCC335" s="477"/>
      <c r="JCD335" s="477"/>
      <c r="JCE335" s="477"/>
      <c r="JCF335" s="477"/>
      <c r="JCG335" s="477"/>
      <c r="JCH335" s="477"/>
      <c r="JCI335" s="477"/>
      <c r="JCJ335" s="477"/>
      <c r="JCK335" s="477"/>
      <c r="JCL335" s="477"/>
      <c r="JCM335" s="477"/>
      <c r="JCN335" s="477"/>
      <c r="JCO335" s="477"/>
      <c r="JCP335" s="477"/>
      <c r="JCQ335" s="477"/>
      <c r="JCR335" s="477"/>
      <c r="JCS335" s="477"/>
      <c r="JCT335" s="477"/>
      <c r="JCU335" s="477"/>
      <c r="JCV335" s="477"/>
      <c r="JCW335" s="477"/>
      <c r="JCX335" s="477"/>
      <c r="JCY335" s="477"/>
      <c r="JCZ335" s="477"/>
      <c r="JDA335" s="477"/>
      <c r="JDB335" s="477"/>
      <c r="JDC335" s="477"/>
      <c r="JDD335" s="477"/>
      <c r="JDE335" s="477"/>
      <c r="JDF335" s="477"/>
      <c r="JDG335" s="477"/>
      <c r="JDH335" s="477"/>
      <c r="JDI335" s="477"/>
      <c r="JDJ335" s="477"/>
      <c r="JDK335" s="477"/>
      <c r="JDL335" s="477"/>
      <c r="JDM335" s="477"/>
      <c r="JDN335" s="477"/>
      <c r="JDO335" s="477"/>
      <c r="JDP335" s="477"/>
      <c r="JDQ335" s="477"/>
      <c r="JDR335" s="477"/>
      <c r="JDS335" s="477"/>
      <c r="JDT335" s="477"/>
      <c r="JDU335" s="477"/>
      <c r="JDV335" s="477"/>
      <c r="JDW335" s="477"/>
      <c r="JDX335" s="477"/>
      <c r="JDY335" s="477"/>
      <c r="JDZ335" s="477"/>
      <c r="JEA335" s="477"/>
      <c r="JEB335" s="477"/>
      <c r="JEC335" s="477"/>
      <c r="JED335" s="477"/>
      <c r="JEE335" s="477"/>
      <c r="JEF335" s="477"/>
      <c r="JEG335" s="477"/>
      <c r="JEH335" s="477"/>
      <c r="JEI335" s="477"/>
      <c r="JEJ335" s="477"/>
      <c r="JEK335" s="477"/>
      <c r="JEL335" s="477"/>
      <c r="JEM335" s="477"/>
      <c r="JEN335" s="477"/>
      <c r="JEO335" s="477"/>
      <c r="JEP335" s="477"/>
      <c r="JEQ335" s="477"/>
      <c r="JER335" s="477"/>
      <c r="JES335" s="477"/>
      <c r="JET335" s="477"/>
      <c r="JEU335" s="477"/>
      <c r="JEV335" s="477"/>
      <c r="JEW335" s="477"/>
      <c r="JEX335" s="477"/>
      <c r="JEY335" s="477"/>
      <c r="JEZ335" s="477"/>
      <c r="JFA335" s="477"/>
      <c r="JFB335" s="477"/>
      <c r="JFC335" s="477"/>
      <c r="JFD335" s="477"/>
      <c r="JFE335" s="477"/>
      <c r="JFF335" s="477"/>
      <c r="JFG335" s="477"/>
      <c r="JFH335" s="477"/>
      <c r="JFI335" s="477"/>
      <c r="JFJ335" s="477"/>
      <c r="JFK335" s="477"/>
      <c r="JFL335" s="477"/>
      <c r="JFM335" s="477"/>
      <c r="JFN335" s="477"/>
      <c r="JFO335" s="477"/>
      <c r="JFP335" s="477"/>
      <c r="JFQ335" s="477"/>
      <c r="JFR335" s="477"/>
      <c r="JFS335" s="477"/>
      <c r="JFT335" s="477"/>
      <c r="JFU335" s="477"/>
      <c r="JFV335" s="477"/>
      <c r="JFW335" s="477"/>
      <c r="JFX335" s="477"/>
      <c r="JFY335" s="477"/>
      <c r="JFZ335" s="477"/>
      <c r="JGA335" s="477"/>
      <c r="JGB335" s="477"/>
      <c r="JGC335" s="477"/>
      <c r="JGD335" s="477"/>
      <c r="JGE335" s="477"/>
      <c r="JGF335" s="477"/>
      <c r="JGG335" s="477"/>
      <c r="JGH335" s="477"/>
      <c r="JGI335" s="477"/>
      <c r="JGJ335" s="477"/>
      <c r="JGK335" s="477"/>
      <c r="JGL335" s="477"/>
      <c r="JGM335" s="477"/>
      <c r="JGN335" s="477"/>
      <c r="JGO335" s="477"/>
      <c r="JGP335" s="477"/>
      <c r="JGQ335" s="477"/>
      <c r="JGR335" s="477"/>
      <c r="JGS335" s="477"/>
      <c r="JGT335" s="477"/>
      <c r="JGU335" s="477"/>
      <c r="JGV335" s="477"/>
      <c r="JGW335" s="477"/>
      <c r="JGX335" s="477"/>
      <c r="JGY335" s="477"/>
      <c r="JGZ335" s="477"/>
      <c r="JHA335" s="477"/>
      <c r="JHB335" s="477"/>
      <c r="JHC335" s="477"/>
      <c r="JHD335" s="477"/>
      <c r="JHE335" s="477"/>
      <c r="JHF335" s="477"/>
      <c r="JHG335" s="477"/>
      <c r="JHH335" s="477"/>
      <c r="JHI335" s="477"/>
      <c r="JHJ335" s="477"/>
      <c r="JHK335" s="477"/>
      <c r="JHL335" s="477"/>
      <c r="JHM335" s="477"/>
      <c r="JHN335" s="477"/>
      <c r="JHO335" s="477"/>
      <c r="JHP335" s="477"/>
      <c r="JHQ335" s="477"/>
      <c r="JHR335" s="477"/>
      <c r="JHS335" s="477"/>
      <c r="JHT335" s="477"/>
      <c r="JHU335" s="477"/>
      <c r="JHV335" s="477"/>
      <c r="JHW335" s="477"/>
      <c r="JHX335" s="477"/>
      <c r="JHY335" s="477"/>
      <c r="JHZ335" s="477"/>
      <c r="JIA335" s="477"/>
      <c r="JIB335" s="477"/>
      <c r="JIC335" s="477"/>
      <c r="JID335" s="477"/>
      <c r="JIE335" s="477"/>
      <c r="JIF335" s="477"/>
      <c r="JIG335" s="477"/>
      <c r="JIH335" s="477"/>
      <c r="JII335" s="477"/>
      <c r="JIJ335" s="477"/>
      <c r="JIK335" s="477"/>
      <c r="JIL335" s="477"/>
      <c r="JIM335" s="477"/>
      <c r="JIN335" s="477"/>
      <c r="JIO335" s="477"/>
      <c r="JIP335" s="477"/>
      <c r="JIQ335" s="477"/>
      <c r="JIR335" s="477"/>
      <c r="JIS335" s="477"/>
      <c r="JIT335" s="477"/>
      <c r="JIU335" s="477"/>
      <c r="JIV335" s="477"/>
      <c r="JIW335" s="477"/>
      <c r="JIX335" s="477"/>
      <c r="JIY335" s="477"/>
      <c r="JIZ335" s="477"/>
      <c r="JJA335" s="477"/>
      <c r="JJB335" s="477"/>
      <c r="JJC335" s="477"/>
      <c r="JJD335" s="477"/>
      <c r="JJE335" s="477"/>
      <c r="JJF335" s="477"/>
      <c r="JJG335" s="477"/>
      <c r="JJH335" s="477"/>
      <c r="JJI335" s="477"/>
      <c r="JJJ335" s="477"/>
      <c r="JJK335" s="477"/>
      <c r="JJL335" s="477"/>
      <c r="JJM335" s="477"/>
      <c r="JJN335" s="477"/>
      <c r="JJO335" s="477"/>
      <c r="JJP335" s="477"/>
      <c r="JJQ335" s="477"/>
      <c r="JJR335" s="477"/>
      <c r="JJS335" s="477"/>
      <c r="JJT335" s="477"/>
      <c r="JJU335" s="477"/>
      <c r="JJV335" s="477"/>
      <c r="JJW335" s="477"/>
      <c r="JJX335" s="477"/>
      <c r="JJY335" s="477"/>
      <c r="JJZ335" s="477"/>
      <c r="JKA335" s="477"/>
      <c r="JKB335" s="477"/>
      <c r="JKC335" s="477"/>
      <c r="JKD335" s="477"/>
      <c r="JKE335" s="477"/>
      <c r="JKF335" s="477"/>
      <c r="JKG335" s="477"/>
      <c r="JKH335" s="477"/>
      <c r="JKI335" s="477"/>
      <c r="JKJ335" s="477"/>
      <c r="JKK335" s="477"/>
      <c r="JKL335" s="477"/>
      <c r="JKM335" s="477"/>
      <c r="JKN335" s="477"/>
      <c r="JKO335" s="477"/>
      <c r="JKP335" s="477"/>
      <c r="JKQ335" s="477"/>
      <c r="JKR335" s="477"/>
      <c r="JKS335" s="477"/>
      <c r="JKT335" s="477"/>
      <c r="JKU335" s="477"/>
      <c r="JKV335" s="477"/>
      <c r="JKW335" s="477"/>
      <c r="JKX335" s="477"/>
      <c r="JKY335" s="477"/>
      <c r="JKZ335" s="477"/>
      <c r="JLA335" s="477"/>
      <c r="JLB335" s="477"/>
      <c r="JLC335" s="477"/>
      <c r="JLD335" s="477"/>
      <c r="JLE335" s="477"/>
      <c r="JLF335" s="477"/>
      <c r="JLG335" s="477"/>
      <c r="JLH335" s="477"/>
      <c r="JLI335" s="477"/>
      <c r="JLJ335" s="477"/>
      <c r="JLK335" s="477"/>
      <c r="JLL335" s="477"/>
      <c r="JLM335" s="477"/>
      <c r="JLN335" s="477"/>
      <c r="JLO335" s="477"/>
      <c r="JLP335" s="477"/>
      <c r="JLQ335" s="477"/>
      <c r="JLR335" s="477"/>
      <c r="JLS335" s="477"/>
      <c r="JLT335" s="477"/>
      <c r="JLU335" s="477"/>
      <c r="JLV335" s="477"/>
      <c r="JLW335" s="477"/>
      <c r="JLX335" s="477"/>
      <c r="JLY335" s="477"/>
      <c r="JLZ335" s="477"/>
      <c r="JMA335" s="477"/>
      <c r="JMB335" s="477"/>
      <c r="JMC335" s="477"/>
      <c r="JMD335" s="477"/>
      <c r="JME335" s="477"/>
      <c r="JMF335" s="477"/>
      <c r="JMG335" s="477"/>
      <c r="JMH335" s="477"/>
      <c r="JMI335" s="477"/>
      <c r="JMJ335" s="477"/>
      <c r="JMK335" s="477"/>
      <c r="JML335" s="477"/>
      <c r="JMM335" s="477"/>
      <c r="JMN335" s="477"/>
      <c r="JMO335" s="477"/>
      <c r="JMP335" s="477"/>
      <c r="JMQ335" s="477"/>
      <c r="JMR335" s="477"/>
      <c r="JMS335" s="477"/>
      <c r="JMT335" s="477"/>
      <c r="JMU335" s="477"/>
      <c r="JMV335" s="477"/>
      <c r="JMW335" s="477"/>
      <c r="JMX335" s="477"/>
      <c r="JMY335" s="477"/>
      <c r="JMZ335" s="477"/>
      <c r="JNA335" s="477"/>
      <c r="JNB335" s="477"/>
      <c r="JNC335" s="477"/>
      <c r="JND335" s="477"/>
      <c r="JNE335" s="477"/>
      <c r="JNF335" s="477"/>
      <c r="JNG335" s="477"/>
      <c r="JNH335" s="477"/>
      <c r="JNI335" s="477"/>
      <c r="JNJ335" s="477"/>
      <c r="JNK335" s="477"/>
      <c r="JNL335" s="477"/>
      <c r="JNM335" s="477"/>
      <c r="JNN335" s="477"/>
      <c r="JNO335" s="477"/>
      <c r="JNP335" s="477"/>
      <c r="JNQ335" s="477"/>
      <c r="JNR335" s="477"/>
      <c r="JNS335" s="477"/>
      <c r="JNT335" s="477"/>
      <c r="JNU335" s="477"/>
      <c r="JNV335" s="477"/>
      <c r="JNW335" s="477"/>
      <c r="JNX335" s="477"/>
      <c r="JNY335" s="477"/>
      <c r="JNZ335" s="477"/>
      <c r="JOA335" s="477"/>
      <c r="JOB335" s="477"/>
      <c r="JOC335" s="477"/>
      <c r="JOD335" s="477"/>
      <c r="JOE335" s="477"/>
      <c r="JOF335" s="477"/>
      <c r="JOG335" s="477"/>
      <c r="JOH335" s="477"/>
      <c r="JOI335" s="477"/>
      <c r="JOJ335" s="477"/>
      <c r="JOK335" s="477"/>
      <c r="JOL335" s="477"/>
      <c r="JOM335" s="477"/>
      <c r="JON335" s="477"/>
      <c r="JOO335" s="477"/>
      <c r="JOP335" s="477"/>
      <c r="JOQ335" s="477"/>
      <c r="JOR335" s="477"/>
      <c r="JOS335" s="477"/>
      <c r="JOT335" s="477"/>
      <c r="JOU335" s="477"/>
      <c r="JOV335" s="477"/>
      <c r="JOW335" s="477"/>
      <c r="JOX335" s="477"/>
      <c r="JOY335" s="477"/>
      <c r="JOZ335" s="477"/>
      <c r="JPA335" s="477"/>
      <c r="JPB335" s="477"/>
      <c r="JPC335" s="477"/>
      <c r="JPD335" s="477"/>
      <c r="JPE335" s="477"/>
      <c r="JPF335" s="477"/>
      <c r="JPG335" s="477"/>
      <c r="JPH335" s="477"/>
      <c r="JPI335" s="477"/>
      <c r="JPJ335" s="477"/>
      <c r="JPK335" s="477"/>
      <c r="JPL335" s="477"/>
      <c r="JPM335" s="477"/>
      <c r="JPN335" s="477"/>
      <c r="JPO335" s="477"/>
      <c r="JPP335" s="477"/>
      <c r="JPQ335" s="477"/>
      <c r="JPR335" s="477"/>
      <c r="JPS335" s="477"/>
      <c r="JPT335" s="477"/>
      <c r="JPU335" s="477"/>
      <c r="JPV335" s="477"/>
      <c r="JPW335" s="477"/>
      <c r="JPX335" s="477"/>
      <c r="JPY335" s="477"/>
      <c r="JPZ335" s="477"/>
      <c r="JQA335" s="477"/>
      <c r="JQB335" s="477"/>
      <c r="JQC335" s="477"/>
      <c r="JQD335" s="477"/>
      <c r="JQE335" s="477"/>
      <c r="JQF335" s="477"/>
      <c r="JQG335" s="477"/>
      <c r="JQH335" s="477"/>
      <c r="JQI335" s="477"/>
      <c r="JQJ335" s="477"/>
      <c r="JQK335" s="477"/>
      <c r="JQL335" s="477"/>
      <c r="JQM335" s="477"/>
      <c r="JQN335" s="477"/>
      <c r="JQO335" s="477"/>
      <c r="JQP335" s="477"/>
      <c r="JQQ335" s="477"/>
      <c r="JQR335" s="477"/>
      <c r="JQS335" s="477"/>
      <c r="JQT335" s="477"/>
      <c r="JQU335" s="477"/>
      <c r="JQV335" s="477"/>
      <c r="JQW335" s="477"/>
      <c r="JQX335" s="477"/>
      <c r="JQY335" s="477"/>
      <c r="JQZ335" s="477"/>
      <c r="JRA335" s="477"/>
      <c r="JRB335" s="477"/>
      <c r="JRC335" s="477"/>
      <c r="JRD335" s="477"/>
      <c r="JRE335" s="477"/>
      <c r="JRF335" s="477"/>
      <c r="JRG335" s="477"/>
      <c r="JRH335" s="477"/>
      <c r="JRI335" s="477"/>
      <c r="JRJ335" s="477"/>
      <c r="JRK335" s="477"/>
      <c r="JRL335" s="477"/>
      <c r="JRM335" s="477"/>
      <c r="JRN335" s="477"/>
      <c r="JRO335" s="477"/>
      <c r="JRP335" s="477"/>
      <c r="JRQ335" s="477"/>
      <c r="JRR335" s="477"/>
      <c r="JRS335" s="477"/>
      <c r="JRT335" s="477"/>
      <c r="JRU335" s="477"/>
      <c r="JRV335" s="477"/>
      <c r="JRW335" s="477"/>
      <c r="JRX335" s="477"/>
      <c r="JRY335" s="477"/>
      <c r="JRZ335" s="477"/>
      <c r="JSA335" s="477"/>
      <c r="JSB335" s="477"/>
      <c r="JSC335" s="477"/>
      <c r="JSD335" s="477"/>
      <c r="JSE335" s="477"/>
      <c r="JSF335" s="477"/>
      <c r="JSG335" s="477"/>
      <c r="JSH335" s="477"/>
      <c r="JSI335" s="477"/>
      <c r="JSJ335" s="477"/>
      <c r="JSK335" s="477"/>
      <c r="JSL335" s="477"/>
      <c r="JSM335" s="477"/>
      <c r="JSN335" s="477"/>
      <c r="JSO335" s="477"/>
      <c r="JSP335" s="477"/>
      <c r="JSQ335" s="477"/>
      <c r="JSR335" s="477"/>
      <c r="JSS335" s="477"/>
      <c r="JST335" s="477"/>
      <c r="JSU335" s="477"/>
      <c r="JSV335" s="477"/>
      <c r="JSW335" s="477"/>
      <c r="JSX335" s="477"/>
      <c r="JSY335" s="477"/>
      <c r="JSZ335" s="477"/>
      <c r="JTA335" s="477"/>
      <c r="JTB335" s="477"/>
      <c r="JTC335" s="477"/>
      <c r="JTD335" s="477"/>
      <c r="JTE335" s="477"/>
      <c r="JTF335" s="477"/>
      <c r="JTG335" s="477"/>
      <c r="JTH335" s="477"/>
      <c r="JTI335" s="477"/>
      <c r="JTJ335" s="477"/>
      <c r="JTK335" s="477"/>
      <c r="JTL335" s="477"/>
      <c r="JTM335" s="477"/>
      <c r="JTN335" s="477"/>
      <c r="JTO335" s="477"/>
      <c r="JTP335" s="477"/>
      <c r="JTQ335" s="477"/>
      <c r="JTR335" s="477"/>
      <c r="JTS335" s="477"/>
      <c r="JTT335" s="477"/>
      <c r="JTU335" s="477"/>
      <c r="JTV335" s="477"/>
      <c r="JTW335" s="477"/>
      <c r="JTX335" s="477"/>
      <c r="JTY335" s="477"/>
      <c r="JTZ335" s="477"/>
      <c r="JUA335" s="477"/>
      <c r="JUB335" s="477"/>
      <c r="JUC335" s="477"/>
      <c r="JUD335" s="477"/>
      <c r="JUE335" s="477"/>
      <c r="JUF335" s="477"/>
      <c r="JUG335" s="477"/>
      <c r="JUH335" s="477"/>
      <c r="JUI335" s="477"/>
      <c r="JUJ335" s="477"/>
      <c r="JUK335" s="477"/>
      <c r="JUL335" s="477"/>
      <c r="JUM335" s="477"/>
      <c r="JUN335" s="477"/>
      <c r="JUO335" s="477"/>
      <c r="JUP335" s="477"/>
      <c r="JUQ335" s="477"/>
      <c r="JUR335" s="477"/>
      <c r="JUS335" s="477"/>
      <c r="JUT335" s="477"/>
      <c r="JUU335" s="477"/>
      <c r="JUV335" s="477"/>
      <c r="JUW335" s="477"/>
      <c r="JUX335" s="477"/>
      <c r="JUY335" s="477"/>
      <c r="JUZ335" s="477"/>
      <c r="JVA335" s="477"/>
      <c r="JVB335" s="477"/>
      <c r="JVC335" s="477"/>
      <c r="JVD335" s="477"/>
      <c r="JVE335" s="477"/>
      <c r="JVF335" s="477"/>
      <c r="JVG335" s="477"/>
      <c r="JVH335" s="477"/>
      <c r="JVI335" s="477"/>
      <c r="JVJ335" s="477"/>
      <c r="JVK335" s="477"/>
      <c r="JVL335" s="477"/>
      <c r="JVM335" s="477"/>
      <c r="JVN335" s="477"/>
      <c r="JVO335" s="477"/>
      <c r="JVP335" s="477"/>
      <c r="JVQ335" s="477"/>
      <c r="JVR335" s="477"/>
      <c r="JVS335" s="477"/>
      <c r="JVT335" s="477"/>
      <c r="JVU335" s="477"/>
      <c r="JVV335" s="477"/>
      <c r="JVW335" s="477"/>
      <c r="JVX335" s="477"/>
      <c r="JVY335" s="477"/>
      <c r="JVZ335" s="477"/>
      <c r="JWA335" s="477"/>
      <c r="JWB335" s="477"/>
      <c r="JWC335" s="477"/>
      <c r="JWD335" s="477"/>
      <c r="JWE335" s="477"/>
      <c r="JWF335" s="477"/>
      <c r="JWG335" s="477"/>
      <c r="JWH335" s="477"/>
      <c r="JWI335" s="477"/>
      <c r="JWJ335" s="477"/>
      <c r="JWK335" s="477"/>
      <c r="JWL335" s="477"/>
      <c r="JWM335" s="477"/>
      <c r="JWN335" s="477"/>
      <c r="JWO335" s="477"/>
      <c r="JWP335" s="477"/>
      <c r="JWQ335" s="477"/>
      <c r="JWR335" s="477"/>
      <c r="JWS335" s="477"/>
      <c r="JWT335" s="477"/>
      <c r="JWU335" s="477"/>
      <c r="JWV335" s="477"/>
      <c r="JWW335" s="477"/>
      <c r="JWX335" s="477"/>
      <c r="JWY335" s="477"/>
      <c r="JWZ335" s="477"/>
      <c r="JXA335" s="477"/>
      <c r="JXB335" s="477"/>
      <c r="JXC335" s="477"/>
      <c r="JXD335" s="477"/>
      <c r="JXE335" s="477"/>
      <c r="JXF335" s="477"/>
      <c r="JXG335" s="477"/>
      <c r="JXH335" s="477"/>
      <c r="JXI335" s="477"/>
      <c r="JXJ335" s="477"/>
      <c r="JXK335" s="477"/>
      <c r="JXL335" s="477"/>
      <c r="JXM335" s="477"/>
      <c r="JXN335" s="477"/>
      <c r="JXO335" s="477"/>
      <c r="JXP335" s="477"/>
      <c r="JXQ335" s="477"/>
      <c r="JXR335" s="477"/>
      <c r="JXS335" s="477"/>
      <c r="JXT335" s="477"/>
      <c r="JXU335" s="477"/>
      <c r="JXV335" s="477"/>
      <c r="JXW335" s="477"/>
      <c r="JXX335" s="477"/>
      <c r="JXY335" s="477"/>
      <c r="JXZ335" s="477"/>
      <c r="JYA335" s="477"/>
      <c r="JYB335" s="477"/>
      <c r="JYC335" s="477"/>
      <c r="JYD335" s="477"/>
      <c r="JYE335" s="477"/>
      <c r="JYF335" s="477"/>
      <c r="JYG335" s="477"/>
      <c r="JYH335" s="477"/>
      <c r="JYI335" s="477"/>
      <c r="JYJ335" s="477"/>
      <c r="JYK335" s="477"/>
      <c r="JYL335" s="477"/>
      <c r="JYM335" s="477"/>
      <c r="JYN335" s="477"/>
      <c r="JYO335" s="477"/>
      <c r="JYP335" s="477"/>
      <c r="JYQ335" s="477"/>
      <c r="JYR335" s="477"/>
      <c r="JYS335" s="477"/>
      <c r="JYT335" s="477"/>
      <c r="JYU335" s="477"/>
      <c r="JYV335" s="477"/>
      <c r="JYW335" s="477"/>
      <c r="JYX335" s="477"/>
      <c r="JYY335" s="477"/>
      <c r="JYZ335" s="477"/>
      <c r="JZA335" s="477"/>
      <c r="JZB335" s="477"/>
      <c r="JZC335" s="477"/>
      <c r="JZD335" s="477"/>
      <c r="JZE335" s="477"/>
      <c r="JZF335" s="477"/>
      <c r="JZG335" s="477"/>
      <c r="JZH335" s="477"/>
      <c r="JZI335" s="477"/>
      <c r="JZJ335" s="477"/>
      <c r="JZK335" s="477"/>
      <c r="JZL335" s="477"/>
      <c r="JZM335" s="477"/>
      <c r="JZN335" s="477"/>
      <c r="JZO335" s="477"/>
      <c r="JZP335" s="477"/>
      <c r="JZQ335" s="477"/>
      <c r="JZR335" s="477"/>
      <c r="JZS335" s="477"/>
      <c r="JZT335" s="477"/>
      <c r="JZU335" s="477"/>
      <c r="JZV335" s="477"/>
      <c r="JZW335" s="477"/>
      <c r="JZX335" s="477"/>
      <c r="JZY335" s="477"/>
      <c r="JZZ335" s="477"/>
      <c r="KAA335" s="477"/>
      <c r="KAB335" s="477"/>
      <c r="KAC335" s="477"/>
      <c r="KAD335" s="477"/>
      <c r="KAE335" s="477"/>
      <c r="KAF335" s="477"/>
      <c r="KAG335" s="477"/>
      <c r="KAH335" s="477"/>
      <c r="KAI335" s="477"/>
      <c r="KAJ335" s="477"/>
      <c r="KAK335" s="477"/>
      <c r="KAL335" s="477"/>
      <c r="KAM335" s="477"/>
      <c r="KAN335" s="477"/>
      <c r="KAO335" s="477"/>
      <c r="KAP335" s="477"/>
      <c r="KAQ335" s="477"/>
      <c r="KAR335" s="477"/>
      <c r="KAS335" s="477"/>
      <c r="KAT335" s="477"/>
      <c r="KAU335" s="477"/>
      <c r="KAV335" s="477"/>
      <c r="KAW335" s="477"/>
      <c r="KAX335" s="477"/>
      <c r="KAY335" s="477"/>
      <c r="KAZ335" s="477"/>
      <c r="KBA335" s="477"/>
      <c r="KBB335" s="477"/>
      <c r="KBC335" s="477"/>
      <c r="KBD335" s="477"/>
      <c r="KBE335" s="477"/>
      <c r="KBF335" s="477"/>
      <c r="KBG335" s="477"/>
      <c r="KBH335" s="477"/>
      <c r="KBI335" s="477"/>
      <c r="KBJ335" s="477"/>
      <c r="KBK335" s="477"/>
      <c r="KBL335" s="477"/>
      <c r="KBM335" s="477"/>
      <c r="KBN335" s="477"/>
      <c r="KBO335" s="477"/>
      <c r="KBP335" s="477"/>
      <c r="KBQ335" s="477"/>
      <c r="KBR335" s="477"/>
      <c r="KBS335" s="477"/>
      <c r="KBT335" s="477"/>
      <c r="KBU335" s="477"/>
      <c r="KBV335" s="477"/>
      <c r="KBW335" s="477"/>
      <c r="KBX335" s="477"/>
      <c r="KBY335" s="477"/>
      <c r="KBZ335" s="477"/>
      <c r="KCA335" s="477"/>
      <c r="KCB335" s="477"/>
      <c r="KCC335" s="477"/>
      <c r="KCD335" s="477"/>
      <c r="KCE335" s="477"/>
      <c r="KCF335" s="477"/>
      <c r="KCG335" s="477"/>
      <c r="KCH335" s="477"/>
      <c r="KCI335" s="477"/>
      <c r="KCJ335" s="477"/>
      <c r="KCK335" s="477"/>
      <c r="KCL335" s="477"/>
      <c r="KCM335" s="477"/>
      <c r="KCN335" s="477"/>
      <c r="KCO335" s="477"/>
      <c r="KCP335" s="477"/>
      <c r="KCQ335" s="477"/>
      <c r="KCR335" s="477"/>
      <c r="KCS335" s="477"/>
      <c r="KCT335" s="477"/>
      <c r="KCU335" s="477"/>
      <c r="KCV335" s="477"/>
      <c r="KCW335" s="477"/>
      <c r="KCX335" s="477"/>
      <c r="KCY335" s="477"/>
      <c r="KCZ335" s="477"/>
      <c r="KDA335" s="477"/>
      <c r="KDB335" s="477"/>
      <c r="KDC335" s="477"/>
      <c r="KDD335" s="477"/>
      <c r="KDE335" s="477"/>
      <c r="KDF335" s="477"/>
      <c r="KDG335" s="477"/>
      <c r="KDH335" s="477"/>
      <c r="KDI335" s="477"/>
      <c r="KDJ335" s="477"/>
      <c r="KDK335" s="477"/>
      <c r="KDL335" s="477"/>
      <c r="KDM335" s="477"/>
      <c r="KDN335" s="477"/>
      <c r="KDO335" s="477"/>
      <c r="KDP335" s="477"/>
      <c r="KDQ335" s="477"/>
      <c r="KDR335" s="477"/>
      <c r="KDS335" s="477"/>
      <c r="KDT335" s="477"/>
      <c r="KDU335" s="477"/>
      <c r="KDV335" s="477"/>
      <c r="KDW335" s="477"/>
      <c r="KDX335" s="477"/>
      <c r="KDY335" s="477"/>
      <c r="KDZ335" s="477"/>
      <c r="KEA335" s="477"/>
      <c r="KEB335" s="477"/>
      <c r="KEC335" s="477"/>
      <c r="KED335" s="477"/>
      <c r="KEE335" s="477"/>
      <c r="KEF335" s="477"/>
      <c r="KEG335" s="477"/>
      <c r="KEH335" s="477"/>
      <c r="KEI335" s="477"/>
      <c r="KEJ335" s="477"/>
      <c r="KEK335" s="477"/>
      <c r="KEL335" s="477"/>
      <c r="KEM335" s="477"/>
      <c r="KEN335" s="477"/>
      <c r="KEO335" s="477"/>
      <c r="KEP335" s="477"/>
      <c r="KEQ335" s="477"/>
      <c r="KER335" s="477"/>
      <c r="KES335" s="477"/>
      <c r="KET335" s="477"/>
      <c r="KEU335" s="477"/>
      <c r="KEV335" s="477"/>
      <c r="KEW335" s="477"/>
      <c r="KEX335" s="477"/>
      <c r="KEY335" s="477"/>
      <c r="KEZ335" s="477"/>
      <c r="KFA335" s="477"/>
      <c r="KFB335" s="477"/>
      <c r="KFC335" s="477"/>
      <c r="KFD335" s="477"/>
      <c r="KFE335" s="477"/>
      <c r="KFF335" s="477"/>
      <c r="KFG335" s="477"/>
      <c r="KFH335" s="477"/>
      <c r="KFI335" s="477"/>
      <c r="KFJ335" s="477"/>
      <c r="KFK335" s="477"/>
      <c r="KFL335" s="477"/>
      <c r="KFM335" s="477"/>
      <c r="KFN335" s="477"/>
      <c r="KFO335" s="477"/>
      <c r="KFP335" s="477"/>
      <c r="KFQ335" s="477"/>
      <c r="KFR335" s="477"/>
      <c r="KFS335" s="477"/>
      <c r="KFT335" s="477"/>
      <c r="KFU335" s="477"/>
      <c r="KFV335" s="477"/>
      <c r="KFW335" s="477"/>
      <c r="KFX335" s="477"/>
      <c r="KFY335" s="477"/>
      <c r="KFZ335" s="477"/>
      <c r="KGA335" s="477"/>
      <c r="KGB335" s="477"/>
      <c r="KGC335" s="477"/>
      <c r="KGD335" s="477"/>
      <c r="KGE335" s="477"/>
      <c r="KGF335" s="477"/>
      <c r="KGG335" s="477"/>
      <c r="KGH335" s="477"/>
      <c r="KGI335" s="477"/>
      <c r="KGJ335" s="477"/>
      <c r="KGK335" s="477"/>
      <c r="KGL335" s="477"/>
      <c r="KGM335" s="477"/>
      <c r="KGN335" s="477"/>
      <c r="KGO335" s="477"/>
      <c r="KGP335" s="477"/>
      <c r="KGQ335" s="477"/>
      <c r="KGR335" s="477"/>
      <c r="KGS335" s="477"/>
      <c r="KGT335" s="477"/>
      <c r="KGU335" s="477"/>
      <c r="KGV335" s="477"/>
      <c r="KGW335" s="477"/>
      <c r="KGX335" s="477"/>
      <c r="KGY335" s="477"/>
      <c r="KGZ335" s="477"/>
      <c r="KHA335" s="477"/>
      <c r="KHB335" s="477"/>
      <c r="KHC335" s="477"/>
      <c r="KHD335" s="477"/>
      <c r="KHE335" s="477"/>
      <c r="KHF335" s="477"/>
      <c r="KHG335" s="477"/>
      <c r="KHH335" s="477"/>
      <c r="KHI335" s="477"/>
      <c r="KHJ335" s="477"/>
      <c r="KHK335" s="477"/>
      <c r="KHL335" s="477"/>
      <c r="KHM335" s="477"/>
      <c r="KHN335" s="477"/>
      <c r="KHO335" s="477"/>
      <c r="KHP335" s="477"/>
      <c r="KHQ335" s="477"/>
      <c r="KHR335" s="477"/>
      <c r="KHS335" s="477"/>
      <c r="KHT335" s="477"/>
      <c r="KHU335" s="477"/>
      <c r="KHV335" s="477"/>
      <c r="KHW335" s="477"/>
      <c r="KHX335" s="477"/>
      <c r="KHY335" s="477"/>
      <c r="KHZ335" s="477"/>
      <c r="KIA335" s="477"/>
      <c r="KIB335" s="477"/>
      <c r="KIC335" s="477"/>
      <c r="KID335" s="477"/>
      <c r="KIE335" s="477"/>
      <c r="KIF335" s="477"/>
      <c r="KIG335" s="477"/>
      <c r="KIH335" s="477"/>
      <c r="KII335" s="477"/>
      <c r="KIJ335" s="477"/>
      <c r="KIK335" s="477"/>
      <c r="KIL335" s="477"/>
      <c r="KIM335" s="477"/>
      <c r="KIN335" s="477"/>
      <c r="KIO335" s="477"/>
      <c r="KIP335" s="477"/>
      <c r="KIQ335" s="477"/>
      <c r="KIR335" s="477"/>
      <c r="KIS335" s="477"/>
      <c r="KIT335" s="477"/>
      <c r="KIU335" s="477"/>
      <c r="KIV335" s="477"/>
      <c r="KIW335" s="477"/>
      <c r="KIX335" s="477"/>
      <c r="KIY335" s="477"/>
      <c r="KIZ335" s="477"/>
      <c r="KJA335" s="477"/>
      <c r="KJB335" s="477"/>
      <c r="KJC335" s="477"/>
      <c r="KJD335" s="477"/>
      <c r="KJE335" s="477"/>
      <c r="KJF335" s="477"/>
      <c r="KJG335" s="477"/>
      <c r="KJH335" s="477"/>
      <c r="KJI335" s="477"/>
      <c r="KJJ335" s="477"/>
      <c r="KJK335" s="477"/>
      <c r="KJL335" s="477"/>
      <c r="KJM335" s="477"/>
      <c r="KJN335" s="477"/>
      <c r="KJO335" s="477"/>
      <c r="KJP335" s="477"/>
      <c r="KJQ335" s="477"/>
      <c r="KJR335" s="477"/>
      <c r="KJS335" s="477"/>
      <c r="KJT335" s="477"/>
      <c r="KJU335" s="477"/>
      <c r="KJV335" s="477"/>
      <c r="KJW335" s="477"/>
      <c r="KJX335" s="477"/>
      <c r="KJY335" s="477"/>
      <c r="KJZ335" s="477"/>
      <c r="KKA335" s="477"/>
      <c r="KKB335" s="477"/>
      <c r="KKC335" s="477"/>
      <c r="KKD335" s="477"/>
      <c r="KKE335" s="477"/>
      <c r="KKF335" s="477"/>
      <c r="KKG335" s="477"/>
      <c r="KKH335" s="477"/>
      <c r="KKI335" s="477"/>
      <c r="KKJ335" s="477"/>
      <c r="KKK335" s="477"/>
      <c r="KKL335" s="477"/>
      <c r="KKM335" s="477"/>
      <c r="KKN335" s="477"/>
      <c r="KKO335" s="477"/>
      <c r="KKP335" s="477"/>
      <c r="KKQ335" s="477"/>
      <c r="KKR335" s="477"/>
      <c r="KKS335" s="477"/>
      <c r="KKT335" s="477"/>
      <c r="KKU335" s="477"/>
      <c r="KKV335" s="477"/>
      <c r="KKW335" s="477"/>
      <c r="KKX335" s="477"/>
      <c r="KKY335" s="477"/>
      <c r="KKZ335" s="477"/>
      <c r="KLA335" s="477"/>
      <c r="KLB335" s="477"/>
      <c r="KLC335" s="477"/>
      <c r="KLD335" s="477"/>
      <c r="KLE335" s="477"/>
      <c r="KLF335" s="477"/>
      <c r="KLG335" s="477"/>
      <c r="KLH335" s="477"/>
      <c r="KLI335" s="477"/>
      <c r="KLJ335" s="477"/>
      <c r="KLK335" s="477"/>
      <c r="KLL335" s="477"/>
      <c r="KLM335" s="477"/>
      <c r="KLN335" s="477"/>
      <c r="KLO335" s="477"/>
      <c r="KLP335" s="477"/>
      <c r="KLQ335" s="477"/>
      <c r="KLR335" s="477"/>
      <c r="KLS335" s="477"/>
      <c r="KLT335" s="477"/>
      <c r="KLU335" s="477"/>
      <c r="KLV335" s="477"/>
      <c r="KLW335" s="477"/>
      <c r="KLX335" s="477"/>
      <c r="KLY335" s="477"/>
      <c r="KLZ335" s="477"/>
      <c r="KMA335" s="477"/>
      <c r="KMB335" s="477"/>
      <c r="KMC335" s="477"/>
      <c r="KMD335" s="477"/>
      <c r="KME335" s="477"/>
      <c r="KMF335" s="477"/>
      <c r="KMG335" s="477"/>
      <c r="KMH335" s="477"/>
      <c r="KMI335" s="477"/>
      <c r="KMJ335" s="477"/>
      <c r="KMK335" s="477"/>
      <c r="KML335" s="477"/>
      <c r="KMM335" s="477"/>
      <c r="KMN335" s="477"/>
      <c r="KMO335" s="477"/>
      <c r="KMP335" s="477"/>
      <c r="KMQ335" s="477"/>
      <c r="KMR335" s="477"/>
      <c r="KMS335" s="477"/>
      <c r="KMT335" s="477"/>
      <c r="KMU335" s="477"/>
      <c r="KMV335" s="477"/>
      <c r="KMW335" s="477"/>
      <c r="KMX335" s="477"/>
      <c r="KMY335" s="477"/>
      <c r="KMZ335" s="477"/>
      <c r="KNA335" s="477"/>
      <c r="KNB335" s="477"/>
      <c r="KNC335" s="477"/>
      <c r="KND335" s="477"/>
      <c r="KNE335" s="477"/>
      <c r="KNF335" s="477"/>
      <c r="KNG335" s="477"/>
      <c r="KNH335" s="477"/>
      <c r="KNI335" s="477"/>
      <c r="KNJ335" s="477"/>
      <c r="KNK335" s="477"/>
      <c r="KNL335" s="477"/>
      <c r="KNM335" s="477"/>
      <c r="KNN335" s="477"/>
      <c r="KNO335" s="477"/>
      <c r="KNP335" s="477"/>
      <c r="KNQ335" s="477"/>
      <c r="KNR335" s="477"/>
      <c r="KNS335" s="477"/>
      <c r="KNT335" s="477"/>
      <c r="KNU335" s="477"/>
      <c r="KNV335" s="477"/>
      <c r="KNW335" s="477"/>
      <c r="KNX335" s="477"/>
      <c r="KNY335" s="477"/>
      <c r="KNZ335" s="477"/>
      <c r="KOA335" s="477"/>
      <c r="KOB335" s="477"/>
      <c r="KOC335" s="477"/>
      <c r="KOD335" s="477"/>
      <c r="KOE335" s="477"/>
      <c r="KOF335" s="477"/>
      <c r="KOG335" s="477"/>
      <c r="KOH335" s="477"/>
      <c r="KOI335" s="477"/>
      <c r="KOJ335" s="477"/>
      <c r="KOK335" s="477"/>
      <c r="KOL335" s="477"/>
      <c r="KOM335" s="477"/>
      <c r="KON335" s="477"/>
      <c r="KOO335" s="477"/>
      <c r="KOP335" s="477"/>
      <c r="KOQ335" s="477"/>
      <c r="KOR335" s="477"/>
      <c r="KOS335" s="477"/>
      <c r="KOT335" s="477"/>
      <c r="KOU335" s="477"/>
      <c r="KOV335" s="477"/>
      <c r="KOW335" s="477"/>
      <c r="KOX335" s="477"/>
      <c r="KOY335" s="477"/>
      <c r="KOZ335" s="477"/>
      <c r="KPA335" s="477"/>
      <c r="KPB335" s="477"/>
      <c r="KPC335" s="477"/>
      <c r="KPD335" s="477"/>
      <c r="KPE335" s="477"/>
      <c r="KPF335" s="477"/>
      <c r="KPG335" s="477"/>
      <c r="KPH335" s="477"/>
      <c r="KPI335" s="477"/>
      <c r="KPJ335" s="477"/>
      <c r="KPK335" s="477"/>
      <c r="KPL335" s="477"/>
      <c r="KPM335" s="477"/>
      <c r="KPN335" s="477"/>
      <c r="KPO335" s="477"/>
      <c r="KPP335" s="477"/>
      <c r="KPQ335" s="477"/>
      <c r="KPR335" s="477"/>
      <c r="KPS335" s="477"/>
      <c r="KPT335" s="477"/>
      <c r="KPU335" s="477"/>
      <c r="KPV335" s="477"/>
      <c r="KPW335" s="477"/>
      <c r="KPX335" s="477"/>
      <c r="KPY335" s="477"/>
      <c r="KPZ335" s="477"/>
      <c r="KQA335" s="477"/>
      <c r="KQB335" s="477"/>
      <c r="KQC335" s="477"/>
      <c r="KQD335" s="477"/>
      <c r="KQE335" s="477"/>
      <c r="KQF335" s="477"/>
      <c r="KQG335" s="477"/>
      <c r="KQH335" s="477"/>
      <c r="KQI335" s="477"/>
      <c r="KQJ335" s="477"/>
      <c r="KQK335" s="477"/>
      <c r="KQL335" s="477"/>
      <c r="KQM335" s="477"/>
      <c r="KQN335" s="477"/>
      <c r="KQO335" s="477"/>
      <c r="KQP335" s="477"/>
      <c r="KQQ335" s="477"/>
      <c r="KQR335" s="477"/>
      <c r="KQS335" s="477"/>
      <c r="KQT335" s="477"/>
      <c r="KQU335" s="477"/>
      <c r="KQV335" s="477"/>
      <c r="KQW335" s="477"/>
      <c r="KQX335" s="477"/>
      <c r="KQY335" s="477"/>
      <c r="KQZ335" s="477"/>
      <c r="KRA335" s="477"/>
      <c r="KRB335" s="477"/>
      <c r="KRC335" s="477"/>
      <c r="KRD335" s="477"/>
      <c r="KRE335" s="477"/>
      <c r="KRF335" s="477"/>
      <c r="KRG335" s="477"/>
      <c r="KRH335" s="477"/>
      <c r="KRI335" s="477"/>
      <c r="KRJ335" s="477"/>
      <c r="KRK335" s="477"/>
      <c r="KRL335" s="477"/>
      <c r="KRM335" s="477"/>
      <c r="KRN335" s="477"/>
      <c r="KRO335" s="477"/>
      <c r="KRP335" s="477"/>
      <c r="KRQ335" s="477"/>
      <c r="KRR335" s="477"/>
      <c r="KRS335" s="477"/>
      <c r="KRT335" s="477"/>
      <c r="KRU335" s="477"/>
      <c r="KRV335" s="477"/>
      <c r="KRW335" s="477"/>
      <c r="KRX335" s="477"/>
      <c r="KRY335" s="477"/>
      <c r="KRZ335" s="477"/>
      <c r="KSA335" s="477"/>
      <c r="KSB335" s="477"/>
      <c r="KSC335" s="477"/>
      <c r="KSD335" s="477"/>
      <c r="KSE335" s="477"/>
      <c r="KSF335" s="477"/>
      <c r="KSG335" s="477"/>
      <c r="KSH335" s="477"/>
      <c r="KSI335" s="477"/>
      <c r="KSJ335" s="477"/>
      <c r="KSK335" s="477"/>
      <c r="KSL335" s="477"/>
      <c r="KSM335" s="477"/>
      <c r="KSN335" s="477"/>
      <c r="KSO335" s="477"/>
      <c r="KSP335" s="477"/>
      <c r="KSQ335" s="477"/>
      <c r="KSR335" s="477"/>
      <c r="KSS335" s="477"/>
      <c r="KST335" s="477"/>
      <c r="KSU335" s="477"/>
      <c r="KSV335" s="477"/>
      <c r="KSW335" s="477"/>
      <c r="KSX335" s="477"/>
      <c r="KSY335" s="477"/>
      <c r="KSZ335" s="477"/>
      <c r="KTA335" s="477"/>
      <c r="KTB335" s="477"/>
      <c r="KTC335" s="477"/>
      <c r="KTD335" s="477"/>
      <c r="KTE335" s="477"/>
      <c r="KTF335" s="477"/>
      <c r="KTG335" s="477"/>
      <c r="KTH335" s="477"/>
      <c r="KTI335" s="477"/>
      <c r="KTJ335" s="477"/>
      <c r="KTK335" s="477"/>
      <c r="KTL335" s="477"/>
      <c r="KTM335" s="477"/>
      <c r="KTN335" s="477"/>
      <c r="KTO335" s="477"/>
      <c r="KTP335" s="477"/>
      <c r="KTQ335" s="477"/>
      <c r="KTR335" s="477"/>
      <c r="KTS335" s="477"/>
      <c r="KTT335" s="477"/>
      <c r="KTU335" s="477"/>
      <c r="KTV335" s="477"/>
      <c r="KTW335" s="477"/>
      <c r="KTX335" s="477"/>
      <c r="KTY335" s="477"/>
      <c r="KTZ335" s="477"/>
      <c r="KUA335" s="477"/>
      <c r="KUB335" s="477"/>
      <c r="KUC335" s="477"/>
      <c r="KUD335" s="477"/>
      <c r="KUE335" s="477"/>
      <c r="KUF335" s="477"/>
      <c r="KUG335" s="477"/>
      <c r="KUH335" s="477"/>
      <c r="KUI335" s="477"/>
      <c r="KUJ335" s="477"/>
      <c r="KUK335" s="477"/>
      <c r="KUL335" s="477"/>
      <c r="KUM335" s="477"/>
      <c r="KUN335" s="477"/>
      <c r="KUO335" s="477"/>
      <c r="KUP335" s="477"/>
      <c r="KUQ335" s="477"/>
      <c r="KUR335" s="477"/>
      <c r="KUS335" s="477"/>
      <c r="KUT335" s="477"/>
      <c r="KUU335" s="477"/>
      <c r="KUV335" s="477"/>
      <c r="KUW335" s="477"/>
      <c r="KUX335" s="477"/>
      <c r="KUY335" s="477"/>
      <c r="KUZ335" s="477"/>
      <c r="KVA335" s="477"/>
      <c r="KVB335" s="477"/>
      <c r="KVC335" s="477"/>
      <c r="KVD335" s="477"/>
      <c r="KVE335" s="477"/>
      <c r="KVF335" s="477"/>
      <c r="KVG335" s="477"/>
      <c r="KVH335" s="477"/>
      <c r="KVI335" s="477"/>
      <c r="KVJ335" s="477"/>
      <c r="KVK335" s="477"/>
      <c r="KVL335" s="477"/>
      <c r="KVM335" s="477"/>
      <c r="KVN335" s="477"/>
      <c r="KVO335" s="477"/>
      <c r="KVP335" s="477"/>
      <c r="KVQ335" s="477"/>
      <c r="KVR335" s="477"/>
      <c r="KVS335" s="477"/>
      <c r="KVT335" s="477"/>
      <c r="KVU335" s="477"/>
      <c r="KVV335" s="477"/>
      <c r="KVW335" s="477"/>
      <c r="KVX335" s="477"/>
      <c r="KVY335" s="477"/>
      <c r="KVZ335" s="477"/>
      <c r="KWA335" s="477"/>
      <c r="KWB335" s="477"/>
      <c r="KWC335" s="477"/>
      <c r="KWD335" s="477"/>
      <c r="KWE335" s="477"/>
      <c r="KWF335" s="477"/>
      <c r="KWG335" s="477"/>
      <c r="KWH335" s="477"/>
      <c r="KWI335" s="477"/>
      <c r="KWJ335" s="477"/>
      <c r="KWK335" s="477"/>
      <c r="KWL335" s="477"/>
      <c r="KWM335" s="477"/>
      <c r="KWN335" s="477"/>
      <c r="KWO335" s="477"/>
      <c r="KWP335" s="477"/>
      <c r="KWQ335" s="477"/>
      <c r="KWR335" s="477"/>
      <c r="KWS335" s="477"/>
      <c r="KWT335" s="477"/>
      <c r="KWU335" s="477"/>
      <c r="KWV335" s="477"/>
      <c r="KWW335" s="477"/>
      <c r="KWX335" s="477"/>
      <c r="KWY335" s="477"/>
      <c r="KWZ335" s="477"/>
      <c r="KXA335" s="477"/>
      <c r="KXB335" s="477"/>
      <c r="KXC335" s="477"/>
      <c r="KXD335" s="477"/>
      <c r="KXE335" s="477"/>
      <c r="KXF335" s="477"/>
      <c r="KXG335" s="477"/>
      <c r="KXH335" s="477"/>
      <c r="KXI335" s="477"/>
      <c r="KXJ335" s="477"/>
      <c r="KXK335" s="477"/>
      <c r="KXL335" s="477"/>
      <c r="KXM335" s="477"/>
      <c r="KXN335" s="477"/>
      <c r="KXO335" s="477"/>
      <c r="KXP335" s="477"/>
      <c r="KXQ335" s="477"/>
      <c r="KXR335" s="477"/>
      <c r="KXS335" s="477"/>
      <c r="KXT335" s="477"/>
      <c r="KXU335" s="477"/>
      <c r="KXV335" s="477"/>
      <c r="KXW335" s="477"/>
      <c r="KXX335" s="477"/>
      <c r="KXY335" s="477"/>
      <c r="KXZ335" s="477"/>
      <c r="KYA335" s="477"/>
      <c r="KYB335" s="477"/>
      <c r="KYC335" s="477"/>
      <c r="KYD335" s="477"/>
      <c r="KYE335" s="477"/>
      <c r="KYF335" s="477"/>
      <c r="KYG335" s="477"/>
      <c r="KYH335" s="477"/>
      <c r="KYI335" s="477"/>
      <c r="KYJ335" s="477"/>
      <c r="KYK335" s="477"/>
      <c r="KYL335" s="477"/>
      <c r="KYM335" s="477"/>
      <c r="KYN335" s="477"/>
      <c r="KYO335" s="477"/>
      <c r="KYP335" s="477"/>
      <c r="KYQ335" s="477"/>
      <c r="KYR335" s="477"/>
      <c r="KYS335" s="477"/>
      <c r="KYT335" s="477"/>
      <c r="KYU335" s="477"/>
      <c r="KYV335" s="477"/>
      <c r="KYW335" s="477"/>
      <c r="KYX335" s="477"/>
      <c r="KYY335" s="477"/>
      <c r="KYZ335" s="477"/>
      <c r="KZA335" s="477"/>
      <c r="KZB335" s="477"/>
      <c r="KZC335" s="477"/>
      <c r="KZD335" s="477"/>
      <c r="KZE335" s="477"/>
      <c r="KZF335" s="477"/>
      <c r="KZG335" s="477"/>
      <c r="KZH335" s="477"/>
      <c r="KZI335" s="477"/>
      <c r="KZJ335" s="477"/>
      <c r="KZK335" s="477"/>
      <c r="KZL335" s="477"/>
      <c r="KZM335" s="477"/>
      <c r="KZN335" s="477"/>
      <c r="KZO335" s="477"/>
      <c r="KZP335" s="477"/>
      <c r="KZQ335" s="477"/>
      <c r="KZR335" s="477"/>
      <c r="KZS335" s="477"/>
      <c r="KZT335" s="477"/>
      <c r="KZU335" s="477"/>
      <c r="KZV335" s="477"/>
      <c r="KZW335" s="477"/>
      <c r="KZX335" s="477"/>
      <c r="KZY335" s="477"/>
      <c r="KZZ335" s="477"/>
      <c r="LAA335" s="477"/>
      <c r="LAB335" s="477"/>
      <c r="LAC335" s="477"/>
      <c r="LAD335" s="477"/>
      <c r="LAE335" s="477"/>
      <c r="LAF335" s="477"/>
      <c r="LAG335" s="477"/>
      <c r="LAH335" s="477"/>
      <c r="LAI335" s="477"/>
      <c r="LAJ335" s="477"/>
      <c r="LAK335" s="477"/>
      <c r="LAL335" s="477"/>
      <c r="LAM335" s="477"/>
      <c r="LAN335" s="477"/>
      <c r="LAO335" s="477"/>
      <c r="LAP335" s="477"/>
      <c r="LAQ335" s="477"/>
      <c r="LAR335" s="477"/>
      <c r="LAS335" s="477"/>
      <c r="LAT335" s="477"/>
      <c r="LAU335" s="477"/>
      <c r="LAV335" s="477"/>
      <c r="LAW335" s="477"/>
      <c r="LAX335" s="477"/>
      <c r="LAY335" s="477"/>
      <c r="LAZ335" s="477"/>
      <c r="LBA335" s="477"/>
      <c r="LBB335" s="477"/>
      <c r="LBC335" s="477"/>
      <c r="LBD335" s="477"/>
      <c r="LBE335" s="477"/>
      <c r="LBF335" s="477"/>
      <c r="LBG335" s="477"/>
      <c r="LBH335" s="477"/>
      <c r="LBI335" s="477"/>
      <c r="LBJ335" s="477"/>
      <c r="LBK335" s="477"/>
      <c r="LBL335" s="477"/>
      <c r="LBM335" s="477"/>
      <c r="LBN335" s="477"/>
      <c r="LBO335" s="477"/>
      <c r="LBP335" s="477"/>
      <c r="LBQ335" s="477"/>
      <c r="LBR335" s="477"/>
      <c r="LBS335" s="477"/>
      <c r="LBT335" s="477"/>
      <c r="LBU335" s="477"/>
      <c r="LBV335" s="477"/>
      <c r="LBW335" s="477"/>
      <c r="LBX335" s="477"/>
      <c r="LBY335" s="477"/>
      <c r="LBZ335" s="477"/>
      <c r="LCA335" s="477"/>
      <c r="LCB335" s="477"/>
      <c r="LCC335" s="477"/>
      <c r="LCD335" s="477"/>
      <c r="LCE335" s="477"/>
      <c r="LCF335" s="477"/>
      <c r="LCG335" s="477"/>
      <c r="LCH335" s="477"/>
      <c r="LCI335" s="477"/>
      <c r="LCJ335" s="477"/>
      <c r="LCK335" s="477"/>
      <c r="LCL335" s="477"/>
      <c r="LCM335" s="477"/>
      <c r="LCN335" s="477"/>
      <c r="LCO335" s="477"/>
      <c r="LCP335" s="477"/>
      <c r="LCQ335" s="477"/>
      <c r="LCR335" s="477"/>
      <c r="LCS335" s="477"/>
      <c r="LCT335" s="477"/>
      <c r="LCU335" s="477"/>
      <c r="LCV335" s="477"/>
      <c r="LCW335" s="477"/>
      <c r="LCX335" s="477"/>
      <c r="LCY335" s="477"/>
      <c r="LCZ335" s="477"/>
      <c r="LDA335" s="477"/>
      <c r="LDB335" s="477"/>
      <c r="LDC335" s="477"/>
      <c r="LDD335" s="477"/>
      <c r="LDE335" s="477"/>
      <c r="LDF335" s="477"/>
      <c r="LDG335" s="477"/>
      <c r="LDH335" s="477"/>
      <c r="LDI335" s="477"/>
      <c r="LDJ335" s="477"/>
      <c r="LDK335" s="477"/>
      <c r="LDL335" s="477"/>
      <c r="LDM335" s="477"/>
      <c r="LDN335" s="477"/>
      <c r="LDO335" s="477"/>
      <c r="LDP335" s="477"/>
      <c r="LDQ335" s="477"/>
      <c r="LDR335" s="477"/>
      <c r="LDS335" s="477"/>
      <c r="LDT335" s="477"/>
      <c r="LDU335" s="477"/>
      <c r="LDV335" s="477"/>
      <c r="LDW335" s="477"/>
      <c r="LDX335" s="477"/>
      <c r="LDY335" s="477"/>
      <c r="LDZ335" s="477"/>
      <c r="LEA335" s="477"/>
      <c r="LEB335" s="477"/>
      <c r="LEC335" s="477"/>
      <c r="LED335" s="477"/>
      <c r="LEE335" s="477"/>
      <c r="LEF335" s="477"/>
      <c r="LEG335" s="477"/>
      <c r="LEH335" s="477"/>
      <c r="LEI335" s="477"/>
      <c r="LEJ335" s="477"/>
      <c r="LEK335" s="477"/>
      <c r="LEL335" s="477"/>
      <c r="LEM335" s="477"/>
      <c r="LEN335" s="477"/>
      <c r="LEO335" s="477"/>
      <c r="LEP335" s="477"/>
      <c r="LEQ335" s="477"/>
      <c r="LER335" s="477"/>
      <c r="LES335" s="477"/>
      <c r="LET335" s="477"/>
      <c r="LEU335" s="477"/>
      <c r="LEV335" s="477"/>
      <c r="LEW335" s="477"/>
      <c r="LEX335" s="477"/>
      <c r="LEY335" s="477"/>
      <c r="LEZ335" s="477"/>
      <c r="LFA335" s="477"/>
      <c r="LFB335" s="477"/>
      <c r="LFC335" s="477"/>
      <c r="LFD335" s="477"/>
      <c r="LFE335" s="477"/>
      <c r="LFF335" s="477"/>
      <c r="LFG335" s="477"/>
      <c r="LFH335" s="477"/>
      <c r="LFI335" s="477"/>
      <c r="LFJ335" s="477"/>
      <c r="LFK335" s="477"/>
      <c r="LFL335" s="477"/>
      <c r="LFM335" s="477"/>
      <c r="LFN335" s="477"/>
      <c r="LFO335" s="477"/>
      <c r="LFP335" s="477"/>
      <c r="LFQ335" s="477"/>
      <c r="LFR335" s="477"/>
      <c r="LFS335" s="477"/>
      <c r="LFT335" s="477"/>
      <c r="LFU335" s="477"/>
      <c r="LFV335" s="477"/>
      <c r="LFW335" s="477"/>
      <c r="LFX335" s="477"/>
      <c r="LFY335" s="477"/>
      <c r="LFZ335" s="477"/>
      <c r="LGA335" s="477"/>
      <c r="LGB335" s="477"/>
      <c r="LGC335" s="477"/>
      <c r="LGD335" s="477"/>
      <c r="LGE335" s="477"/>
      <c r="LGF335" s="477"/>
      <c r="LGG335" s="477"/>
      <c r="LGH335" s="477"/>
      <c r="LGI335" s="477"/>
      <c r="LGJ335" s="477"/>
      <c r="LGK335" s="477"/>
      <c r="LGL335" s="477"/>
      <c r="LGM335" s="477"/>
      <c r="LGN335" s="477"/>
      <c r="LGO335" s="477"/>
      <c r="LGP335" s="477"/>
      <c r="LGQ335" s="477"/>
      <c r="LGR335" s="477"/>
      <c r="LGS335" s="477"/>
      <c r="LGT335" s="477"/>
      <c r="LGU335" s="477"/>
      <c r="LGV335" s="477"/>
      <c r="LGW335" s="477"/>
      <c r="LGX335" s="477"/>
      <c r="LGY335" s="477"/>
      <c r="LGZ335" s="477"/>
      <c r="LHA335" s="477"/>
      <c r="LHB335" s="477"/>
      <c r="LHC335" s="477"/>
      <c r="LHD335" s="477"/>
      <c r="LHE335" s="477"/>
      <c r="LHF335" s="477"/>
      <c r="LHG335" s="477"/>
      <c r="LHH335" s="477"/>
      <c r="LHI335" s="477"/>
      <c r="LHJ335" s="477"/>
      <c r="LHK335" s="477"/>
      <c r="LHL335" s="477"/>
      <c r="LHM335" s="477"/>
      <c r="LHN335" s="477"/>
      <c r="LHO335" s="477"/>
      <c r="LHP335" s="477"/>
      <c r="LHQ335" s="477"/>
      <c r="LHR335" s="477"/>
      <c r="LHS335" s="477"/>
      <c r="LHT335" s="477"/>
      <c r="LHU335" s="477"/>
      <c r="LHV335" s="477"/>
      <c r="LHW335" s="477"/>
      <c r="LHX335" s="477"/>
      <c r="LHY335" s="477"/>
      <c r="LHZ335" s="477"/>
      <c r="LIA335" s="477"/>
      <c r="LIB335" s="477"/>
      <c r="LIC335" s="477"/>
      <c r="LID335" s="477"/>
      <c r="LIE335" s="477"/>
      <c r="LIF335" s="477"/>
      <c r="LIG335" s="477"/>
      <c r="LIH335" s="477"/>
      <c r="LII335" s="477"/>
      <c r="LIJ335" s="477"/>
      <c r="LIK335" s="477"/>
      <c r="LIL335" s="477"/>
      <c r="LIM335" s="477"/>
      <c r="LIN335" s="477"/>
      <c r="LIO335" s="477"/>
      <c r="LIP335" s="477"/>
      <c r="LIQ335" s="477"/>
      <c r="LIR335" s="477"/>
      <c r="LIS335" s="477"/>
      <c r="LIT335" s="477"/>
      <c r="LIU335" s="477"/>
      <c r="LIV335" s="477"/>
      <c r="LIW335" s="477"/>
      <c r="LIX335" s="477"/>
      <c r="LIY335" s="477"/>
      <c r="LIZ335" s="477"/>
      <c r="LJA335" s="477"/>
      <c r="LJB335" s="477"/>
      <c r="LJC335" s="477"/>
      <c r="LJD335" s="477"/>
      <c r="LJE335" s="477"/>
      <c r="LJF335" s="477"/>
      <c r="LJG335" s="477"/>
      <c r="LJH335" s="477"/>
      <c r="LJI335" s="477"/>
      <c r="LJJ335" s="477"/>
      <c r="LJK335" s="477"/>
      <c r="LJL335" s="477"/>
      <c r="LJM335" s="477"/>
      <c r="LJN335" s="477"/>
      <c r="LJO335" s="477"/>
      <c r="LJP335" s="477"/>
      <c r="LJQ335" s="477"/>
      <c r="LJR335" s="477"/>
      <c r="LJS335" s="477"/>
      <c r="LJT335" s="477"/>
      <c r="LJU335" s="477"/>
      <c r="LJV335" s="477"/>
      <c r="LJW335" s="477"/>
      <c r="LJX335" s="477"/>
      <c r="LJY335" s="477"/>
      <c r="LJZ335" s="477"/>
      <c r="LKA335" s="477"/>
      <c r="LKB335" s="477"/>
      <c r="LKC335" s="477"/>
      <c r="LKD335" s="477"/>
      <c r="LKE335" s="477"/>
      <c r="LKF335" s="477"/>
      <c r="LKG335" s="477"/>
      <c r="LKH335" s="477"/>
      <c r="LKI335" s="477"/>
      <c r="LKJ335" s="477"/>
      <c r="LKK335" s="477"/>
      <c r="LKL335" s="477"/>
      <c r="LKM335" s="477"/>
      <c r="LKN335" s="477"/>
      <c r="LKO335" s="477"/>
      <c r="LKP335" s="477"/>
      <c r="LKQ335" s="477"/>
      <c r="LKR335" s="477"/>
      <c r="LKS335" s="477"/>
      <c r="LKT335" s="477"/>
      <c r="LKU335" s="477"/>
      <c r="LKV335" s="477"/>
      <c r="LKW335" s="477"/>
      <c r="LKX335" s="477"/>
      <c r="LKY335" s="477"/>
      <c r="LKZ335" s="477"/>
      <c r="LLA335" s="477"/>
      <c r="LLB335" s="477"/>
      <c r="LLC335" s="477"/>
      <c r="LLD335" s="477"/>
      <c r="LLE335" s="477"/>
      <c r="LLF335" s="477"/>
      <c r="LLG335" s="477"/>
      <c r="LLH335" s="477"/>
      <c r="LLI335" s="477"/>
      <c r="LLJ335" s="477"/>
      <c r="LLK335" s="477"/>
      <c r="LLL335" s="477"/>
      <c r="LLM335" s="477"/>
      <c r="LLN335" s="477"/>
      <c r="LLO335" s="477"/>
      <c r="LLP335" s="477"/>
      <c r="LLQ335" s="477"/>
      <c r="LLR335" s="477"/>
      <c r="LLS335" s="477"/>
      <c r="LLT335" s="477"/>
      <c r="LLU335" s="477"/>
      <c r="LLV335" s="477"/>
      <c r="LLW335" s="477"/>
      <c r="LLX335" s="477"/>
      <c r="LLY335" s="477"/>
      <c r="LLZ335" s="477"/>
      <c r="LMA335" s="477"/>
      <c r="LMB335" s="477"/>
      <c r="LMC335" s="477"/>
      <c r="LMD335" s="477"/>
      <c r="LME335" s="477"/>
      <c r="LMF335" s="477"/>
      <c r="LMG335" s="477"/>
      <c r="LMH335" s="477"/>
      <c r="LMI335" s="477"/>
      <c r="LMJ335" s="477"/>
      <c r="LMK335" s="477"/>
      <c r="LML335" s="477"/>
      <c r="LMM335" s="477"/>
      <c r="LMN335" s="477"/>
      <c r="LMO335" s="477"/>
      <c r="LMP335" s="477"/>
      <c r="LMQ335" s="477"/>
      <c r="LMR335" s="477"/>
      <c r="LMS335" s="477"/>
      <c r="LMT335" s="477"/>
      <c r="LMU335" s="477"/>
      <c r="LMV335" s="477"/>
      <c r="LMW335" s="477"/>
      <c r="LMX335" s="477"/>
      <c r="LMY335" s="477"/>
      <c r="LMZ335" s="477"/>
      <c r="LNA335" s="477"/>
      <c r="LNB335" s="477"/>
      <c r="LNC335" s="477"/>
      <c r="LND335" s="477"/>
      <c r="LNE335" s="477"/>
      <c r="LNF335" s="477"/>
      <c r="LNG335" s="477"/>
      <c r="LNH335" s="477"/>
      <c r="LNI335" s="477"/>
      <c r="LNJ335" s="477"/>
      <c r="LNK335" s="477"/>
      <c r="LNL335" s="477"/>
      <c r="LNM335" s="477"/>
      <c r="LNN335" s="477"/>
      <c r="LNO335" s="477"/>
      <c r="LNP335" s="477"/>
      <c r="LNQ335" s="477"/>
      <c r="LNR335" s="477"/>
      <c r="LNS335" s="477"/>
      <c r="LNT335" s="477"/>
      <c r="LNU335" s="477"/>
      <c r="LNV335" s="477"/>
      <c r="LNW335" s="477"/>
      <c r="LNX335" s="477"/>
      <c r="LNY335" s="477"/>
      <c r="LNZ335" s="477"/>
      <c r="LOA335" s="477"/>
      <c r="LOB335" s="477"/>
      <c r="LOC335" s="477"/>
      <c r="LOD335" s="477"/>
      <c r="LOE335" s="477"/>
      <c r="LOF335" s="477"/>
      <c r="LOG335" s="477"/>
      <c r="LOH335" s="477"/>
      <c r="LOI335" s="477"/>
      <c r="LOJ335" s="477"/>
      <c r="LOK335" s="477"/>
      <c r="LOL335" s="477"/>
      <c r="LOM335" s="477"/>
      <c r="LON335" s="477"/>
      <c r="LOO335" s="477"/>
      <c r="LOP335" s="477"/>
      <c r="LOQ335" s="477"/>
      <c r="LOR335" s="477"/>
      <c r="LOS335" s="477"/>
      <c r="LOT335" s="477"/>
      <c r="LOU335" s="477"/>
      <c r="LOV335" s="477"/>
      <c r="LOW335" s="477"/>
      <c r="LOX335" s="477"/>
      <c r="LOY335" s="477"/>
      <c r="LOZ335" s="477"/>
      <c r="LPA335" s="477"/>
      <c r="LPB335" s="477"/>
      <c r="LPC335" s="477"/>
      <c r="LPD335" s="477"/>
      <c r="LPE335" s="477"/>
      <c r="LPF335" s="477"/>
      <c r="LPG335" s="477"/>
      <c r="LPH335" s="477"/>
      <c r="LPI335" s="477"/>
      <c r="LPJ335" s="477"/>
      <c r="LPK335" s="477"/>
      <c r="LPL335" s="477"/>
      <c r="LPM335" s="477"/>
      <c r="LPN335" s="477"/>
      <c r="LPO335" s="477"/>
      <c r="LPP335" s="477"/>
      <c r="LPQ335" s="477"/>
      <c r="LPR335" s="477"/>
      <c r="LPS335" s="477"/>
      <c r="LPT335" s="477"/>
      <c r="LPU335" s="477"/>
      <c r="LPV335" s="477"/>
      <c r="LPW335" s="477"/>
      <c r="LPX335" s="477"/>
      <c r="LPY335" s="477"/>
      <c r="LPZ335" s="477"/>
      <c r="LQA335" s="477"/>
      <c r="LQB335" s="477"/>
      <c r="LQC335" s="477"/>
      <c r="LQD335" s="477"/>
      <c r="LQE335" s="477"/>
      <c r="LQF335" s="477"/>
      <c r="LQG335" s="477"/>
      <c r="LQH335" s="477"/>
      <c r="LQI335" s="477"/>
      <c r="LQJ335" s="477"/>
      <c r="LQK335" s="477"/>
      <c r="LQL335" s="477"/>
      <c r="LQM335" s="477"/>
      <c r="LQN335" s="477"/>
      <c r="LQO335" s="477"/>
      <c r="LQP335" s="477"/>
      <c r="LQQ335" s="477"/>
      <c r="LQR335" s="477"/>
      <c r="LQS335" s="477"/>
      <c r="LQT335" s="477"/>
      <c r="LQU335" s="477"/>
      <c r="LQV335" s="477"/>
      <c r="LQW335" s="477"/>
      <c r="LQX335" s="477"/>
      <c r="LQY335" s="477"/>
      <c r="LQZ335" s="477"/>
      <c r="LRA335" s="477"/>
      <c r="LRB335" s="477"/>
      <c r="LRC335" s="477"/>
      <c r="LRD335" s="477"/>
      <c r="LRE335" s="477"/>
      <c r="LRF335" s="477"/>
      <c r="LRG335" s="477"/>
      <c r="LRH335" s="477"/>
      <c r="LRI335" s="477"/>
      <c r="LRJ335" s="477"/>
      <c r="LRK335" s="477"/>
      <c r="LRL335" s="477"/>
      <c r="LRM335" s="477"/>
      <c r="LRN335" s="477"/>
      <c r="LRO335" s="477"/>
      <c r="LRP335" s="477"/>
      <c r="LRQ335" s="477"/>
      <c r="LRR335" s="477"/>
      <c r="LRS335" s="477"/>
      <c r="LRT335" s="477"/>
      <c r="LRU335" s="477"/>
      <c r="LRV335" s="477"/>
      <c r="LRW335" s="477"/>
      <c r="LRX335" s="477"/>
      <c r="LRY335" s="477"/>
      <c r="LRZ335" s="477"/>
      <c r="LSA335" s="477"/>
      <c r="LSB335" s="477"/>
      <c r="LSC335" s="477"/>
      <c r="LSD335" s="477"/>
      <c r="LSE335" s="477"/>
      <c r="LSF335" s="477"/>
      <c r="LSG335" s="477"/>
      <c r="LSH335" s="477"/>
      <c r="LSI335" s="477"/>
      <c r="LSJ335" s="477"/>
      <c r="LSK335" s="477"/>
      <c r="LSL335" s="477"/>
      <c r="LSM335" s="477"/>
      <c r="LSN335" s="477"/>
      <c r="LSO335" s="477"/>
      <c r="LSP335" s="477"/>
      <c r="LSQ335" s="477"/>
      <c r="LSR335" s="477"/>
      <c r="LSS335" s="477"/>
      <c r="LST335" s="477"/>
      <c r="LSU335" s="477"/>
      <c r="LSV335" s="477"/>
      <c r="LSW335" s="477"/>
      <c r="LSX335" s="477"/>
      <c r="LSY335" s="477"/>
      <c r="LSZ335" s="477"/>
      <c r="LTA335" s="477"/>
      <c r="LTB335" s="477"/>
      <c r="LTC335" s="477"/>
      <c r="LTD335" s="477"/>
      <c r="LTE335" s="477"/>
      <c r="LTF335" s="477"/>
      <c r="LTG335" s="477"/>
      <c r="LTH335" s="477"/>
      <c r="LTI335" s="477"/>
      <c r="LTJ335" s="477"/>
      <c r="LTK335" s="477"/>
      <c r="LTL335" s="477"/>
      <c r="LTM335" s="477"/>
      <c r="LTN335" s="477"/>
      <c r="LTO335" s="477"/>
      <c r="LTP335" s="477"/>
      <c r="LTQ335" s="477"/>
      <c r="LTR335" s="477"/>
      <c r="LTS335" s="477"/>
      <c r="LTT335" s="477"/>
      <c r="LTU335" s="477"/>
      <c r="LTV335" s="477"/>
      <c r="LTW335" s="477"/>
      <c r="LTX335" s="477"/>
      <c r="LTY335" s="477"/>
      <c r="LTZ335" s="477"/>
      <c r="LUA335" s="477"/>
      <c r="LUB335" s="477"/>
      <c r="LUC335" s="477"/>
      <c r="LUD335" s="477"/>
      <c r="LUE335" s="477"/>
      <c r="LUF335" s="477"/>
      <c r="LUG335" s="477"/>
      <c r="LUH335" s="477"/>
      <c r="LUI335" s="477"/>
      <c r="LUJ335" s="477"/>
      <c r="LUK335" s="477"/>
      <c r="LUL335" s="477"/>
      <c r="LUM335" s="477"/>
      <c r="LUN335" s="477"/>
      <c r="LUO335" s="477"/>
      <c r="LUP335" s="477"/>
      <c r="LUQ335" s="477"/>
      <c r="LUR335" s="477"/>
      <c r="LUS335" s="477"/>
      <c r="LUT335" s="477"/>
      <c r="LUU335" s="477"/>
      <c r="LUV335" s="477"/>
      <c r="LUW335" s="477"/>
      <c r="LUX335" s="477"/>
      <c r="LUY335" s="477"/>
      <c r="LUZ335" s="477"/>
      <c r="LVA335" s="477"/>
      <c r="LVB335" s="477"/>
      <c r="LVC335" s="477"/>
      <c r="LVD335" s="477"/>
      <c r="LVE335" s="477"/>
      <c r="LVF335" s="477"/>
      <c r="LVG335" s="477"/>
      <c r="LVH335" s="477"/>
      <c r="LVI335" s="477"/>
      <c r="LVJ335" s="477"/>
      <c r="LVK335" s="477"/>
      <c r="LVL335" s="477"/>
      <c r="LVM335" s="477"/>
      <c r="LVN335" s="477"/>
      <c r="LVO335" s="477"/>
      <c r="LVP335" s="477"/>
      <c r="LVQ335" s="477"/>
      <c r="LVR335" s="477"/>
      <c r="LVS335" s="477"/>
      <c r="LVT335" s="477"/>
      <c r="LVU335" s="477"/>
      <c r="LVV335" s="477"/>
      <c r="LVW335" s="477"/>
      <c r="LVX335" s="477"/>
      <c r="LVY335" s="477"/>
      <c r="LVZ335" s="477"/>
      <c r="LWA335" s="477"/>
      <c r="LWB335" s="477"/>
      <c r="LWC335" s="477"/>
      <c r="LWD335" s="477"/>
      <c r="LWE335" s="477"/>
      <c r="LWF335" s="477"/>
      <c r="LWG335" s="477"/>
      <c r="LWH335" s="477"/>
      <c r="LWI335" s="477"/>
      <c r="LWJ335" s="477"/>
      <c r="LWK335" s="477"/>
      <c r="LWL335" s="477"/>
      <c r="LWM335" s="477"/>
      <c r="LWN335" s="477"/>
      <c r="LWO335" s="477"/>
      <c r="LWP335" s="477"/>
      <c r="LWQ335" s="477"/>
      <c r="LWR335" s="477"/>
      <c r="LWS335" s="477"/>
      <c r="LWT335" s="477"/>
      <c r="LWU335" s="477"/>
      <c r="LWV335" s="477"/>
      <c r="LWW335" s="477"/>
      <c r="LWX335" s="477"/>
      <c r="LWY335" s="477"/>
      <c r="LWZ335" s="477"/>
      <c r="LXA335" s="477"/>
      <c r="LXB335" s="477"/>
      <c r="LXC335" s="477"/>
      <c r="LXD335" s="477"/>
      <c r="LXE335" s="477"/>
      <c r="LXF335" s="477"/>
      <c r="LXG335" s="477"/>
      <c r="LXH335" s="477"/>
      <c r="LXI335" s="477"/>
      <c r="LXJ335" s="477"/>
      <c r="LXK335" s="477"/>
      <c r="LXL335" s="477"/>
      <c r="LXM335" s="477"/>
      <c r="LXN335" s="477"/>
      <c r="LXO335" s="477"/>
      <c r="LXP335" s="477"/>
      <c r="LXQ335" s="477"/>
      <c r="LXR335" s="477"/>
      <c r="LXS335" s="477"/>
      <c r="LXT335" s="477"/>
      <c r="LXU335" s="477"/>
      <c r="LXV335" s="477"/>
      <c r="LXW335" s="477"/>
      <c r="LXX335" s="477"/>
      <c r="LXY335" s="477"/>
      <c r="LXZ335" s="477"/>
      <c r="LYA335" s="477"/>
      <c r="LYB335" s="477"/>
      <c r="LYC335" s="477"/>
      <c r="LYD335" s="477"/>
      <c r="LYE335" s="477"/>
      <c r="LYF335" s="477"/>
      <c r="LYG335" s="477"/>
      <c r="LYH335" s="477"/>
      <c r="LYI335" s="477"/>
      <c r="LYJ335" s="477"/>
      <c r="LYK335" s="477"/>
      <c r="LYL335" s="477"/>
      <c r="LYM335" s="477"/>
      <c r="LYN335" s="477"/>
      <c r="LYO335" s="477"/>
      <c r="LYP335" s="477"/>
      <c r="LYQ335" s="477"/>
      <c r="LYR335" s="477"/>
      <c r="LYS335" s="477"/>
      <c r="LYT335" s="477"/>
      <c r="LYU335" s="477"/>
      <c r="LYV335" s="477"/>
      <c r="LYW335" s="477"/>
      <c r="LYX335" s="477"/>
      <c r="LYY335" s="477"/>
      <c r="LYZ335" s="477"/>
      <c r="LZA335" s="477"/>
      <c r="LZB335" s="477"/>
      <c r="LZC335" s="477"/>
      <c r="LZD335" s="477"/>
      <c r="LZE335" s="477"/>
      <c r="LZF335" s="477"/>
      <c r="LZG335" s="477"/>
      <c r="LZH335" s="477"/>
      <c r="LZI335" s="477"/>
      <c r="LZJ335" s="477"/>
      <c r="LZK335" s="477"/>
      <c r="LZL335" s="477"/>
      <c r="LZM335" s="477"/>
      <c r="LZN335" s="477"/>
      <c r="LZO335" s="477"/>
      <c r="LZP335" s="477"/>
      <c r="LZQ335" s="477"/>
      <c r="LZR335" s="477"/>
      <c r="LZS335" s="477"/>
      <c r="LZT335" s="477"/>
      <c r="LZU335" s="477"/>
      <c r="LZV335" s="477"/>
      <c r="LZW335" s="477"/>
      <c r="LZX335" s="477"/>
      <c r="LZY335" s="477"/>
      <c r="LZZ335" s="477"/>
      <c r="MAA335" s="477"/>
      <c r="MAB335" s="477"/>
      <c r="MAC335" s="477"/>
      <c r="MAD335" s="477"/>
      <c r="MAE335" s="477"/>
      <c r="MAF335" s="477"/>
      <c r="MAG335" s="477"/>
      <c r="MAH335" s="477"/>
      <c r="MAI335" s="477"/>
      <c r="MAJ335" s="477"/>
      <c r="MAK335" s="477"/>
      <c r="MAL335" s="477"/>
      <c r="MAM335" s="477"/>
      <c r="MAN335" s="477"/>
      <c r="MAO335" s="477"/>
      <c r="MAP335" s="477"/>
      <c r="MAQ335" s="477"/>
      <c r="MAR335" s="477"/>
      <c r="MAS335" s="477"/>
      <c r="MAT335" s="477"/>
      <c r="MAU335" s="477"/>
      <c r="MAV335" s="477"/>
      <c r="MAW335" s="477"/>
      <c r="MAX335" s="477"/>
      <c r="MAY335" s="477"/>
      <c r="MAZ335" s="477"/>
      <c r="MBA335" s="477"/>
      <c r="MBB335" s="477"/>
      <c r="MBC335" s="477"/>
      <c r="MBD335" s="477"/>
      <c r="MBE335" s="477"/>
      <c r="MBF335" s="477"/>
      <c r="MBG335" s="477"/>
      <c r="MBH335" s="477"/>
      <c r="MBI335" s="477"/>
      <c r="MBJ335" s="477"/>
      <c r="MBK335" s="477"/>
      <c r="MBL335" s="477"/>
      <c r="MBM335" s="477"/>
      <c r="MBN335" s="477"/>
      <c r="MBO335" s="477"/>
      <c r="MBP335" s="477"/>
      <c r="MBQ335" s="477"/>
      <c r="MBR335" s="477"/>
      <c r="MBS335" s="477"/>
      <c r="MBT335" s="477"/>
      <c r="MBU335" s="477"/>
      <c r="MBV335" s="477"/>
      <c r="MBW335" s="477"/>
      <c r="MBX335" s="477"/>
      <c r="MBY335" s="477"/>
      <c r="MBZ335" s="477"/>
      <c r="MCA335" s="477"/>
      <c r="MCB335" s="477"/>
      <c r="MCC335" s="477"/>
      <c r="MCD335" s="477"/>
      <c r="MCE335" s="477"/>
      <c r="MCF335" s="477"/>
      <c r="MCG335" s="477"/>
      <c r="MCH335" s="477"/>
      <c r="MCI335" s="477"/>
      <c r="MCJ335" s="477"/>
      <c r="MCK335" s="477"/>
      <c r="MCL335" s="477"/>
      <c r="MCM335" s="477"/>
      <c r="MCN335" s="477"/>
      <c r="MCO335" s="477"/>
      <c r="MCP335" s="477"/>
      <c r="MCQ335" s="477"/>
      <c r="MCR335" s="477"/>
      <c r="MCS335" s="477"/>
      <c r="MCT335" s="477"/>
      <c r="MCU335" s="477"/>
      <c r="MCV335" s="477"/>
      <c r="MCW335" s="477"/>
      <c r="MCX335" s="477"/>
      <c r="MCY335" s="477"/>
      <c r="MCZ335" s="477"/>
      <c r="MDA335" s="477"/>
      <c r="MDB335" s="477"/>
      <c r="MDC335" s="477"/>
      <c r="MDD335" s="477"/>
      <c r="MDE335" s="477"/>
      <c r="MDF335" s="477"/>
      <c r="MDG335" s="477"/>
      <c r="MDH335" s="477"/>
      <c r="MDI335" s="477"/>
      <c r="MDJ335" s="477"/>
      <c r="MDK335" s="477"/>
      <c r="MDL335" s="477"/>
      <c r="MDM335" s="477"/>
      <c r="MDN335" s="477"/>
      <c r="MDO335" s="477"/>
      <c r="MDP335" s="477"/>
      <c r="MDQ335" s="477"/>
      <c r="MDR335" s="477"/>
      <c r="MDS335" s="477"/>
      <c r="MDT335" s="477"/>
      <c r="MDU335" s="477"/>
      <c r="MDV335" s="477"/>
      <c r="MDW335" s="477"/>
      <c r="MDX335" s="477"/>
      <c r="MDY335" s="477"/>
      <c r="MDZ335" s="477"/>
      <c r="MEA335" s="477"/>
      <c r="MEB335" s="477"/>
      <c r="MEC335" s="477"/>
      <c r="MED335" s="477"/>
      <c r="MEE335" s="477"/>
      <c r="MEF335" s="477"/>
      <c r="MEG335" s="477"/>
      <c r="MEH335" s="477"/>
      <c r="MEI335" s="477"/>
      <c r="MEJ335" s="477"/>
      <c r="MEK335" s="477"/>
      <c r="MEL335" s="477"/>
      <c r="MEM335" s="477"/>
      <c r="MEN335" s="477"/>
      <c r="MEO335" s="477"/>
      <c r="MEP335" s="477"/>
      <c r="MEQ335" s="477"/>
      <c r="MER335" s="477"/>
      <c r="MES335" s="477"/>
      <c r="MET335" s="477"/>
      <c r="MEU335" s="477"/>
      <c r="MEV335" s="477"/>
      <c r="MEW335" s="477"/>
      <c r="MEX335" s="477"/>
      <c r="MEY335" s="477"/>
      <c r="MEZ335" s="477"/>
      <c r="MFA335" s="477"/>
      <c r="MFB335" s="477"/>
      <c r="MFC335" s="477"/>
      <c r="MFD335" s="477"/>
      <c r="MFE335" s="477"/>
      <c r="MFF335" s="477"/>
      <c r="MFG335" s="477"/>
      <c r="MFH335" s="477"/>
      <c r="MFI335" s="477"/>
      <c r="MFJ335" s="477"/>
      <c r="MFK335" s="477"/>
      <c r="MFL335" s="477"/>
      <c r="MFM335" s="477"/>
      <c r="MFN335" s="477"/>
      <c r="MFO335" s="477"/>
      <c r="MFP335" s="477"/>
      <c r="MFQ335" s="477"/>
      <c r="MFR335" s="477"/>
      <c r="MFS335" s="477"/>
      <c r="MFT335" s="477"/>
      <c r="MFU335" s="477"/>
      <c r="MFV335" s="477"/>
      <c r="MFW335" s="477"/>
      <c r="MFX335" s="477"/>
      <c r="MFY335" s="477"/>
      <c r="MFZ335" s="477"/>
      <c r="MGA335" s="477"/>
      <c r="MGB335" s="477"/>
      <c r="MGC335" s="477"/>
      <c r="MGD335" s="477"/>
      <c r="MGE335" s="477"/>
      <c r="MGF335" s="477"/>
      <c r="MGG335" s="477"/>
      <c r="MGH335" s="477"/>
      <c r="MGI335" s="477"/>
      <c r="MGJ335" s="477"/>
      <c r="MGK335" s="477"/>
      <c r="MGL335" s="477"/>
      <c r="MGM335" s="477"/>
      <c r="MGN335" s="477"/>
      <c r="MGO335" s="477"/>
      <c r="MGP335" s="477"/>
      <c r="MGQ335" s="477"/>
      <c r="MGR335" s="477"/>
      <c r="MGS335" s="477"/>
      <c r="MGT335" s="477"/>
      <c r="MGU335" s="477"/>
      <c r="MGV335" s="477"/>
      <c r="MGW335" s="477"/>
      <c r="MGX335" s="477"/>
      <c r="MGY335" s="477"/>
      <c r="MGZ335" s="477"/>
      <c r="MHA335" s="477"/>
      <c r="MHB335" s="477"/>
      <c r="MHC335" s="477"/>
      <c r="MHD335" s="477"/>
      <c r="MHE335" s="477"/>
      <c r="MHF335" s="477"/>
      <c r="MHG335" s="477"/>
      <c r="MHH335" s="477"/>
      <c r="MHI335" s="477"/>
      <c r="MHJ335" s="477"/>
      <c r="MHK335" s="477"/>
      <c r="MHL335" s="477"/>
      <c r="MHM335" s="477"/>
      <c r="MHN335" s="477"/>
      <c r="MHO335" s="477"/>
      <c r="MHP335" s="477"/>
      <c r="MHQ335" s="477"/>
      <c r="MHR335" s="477"/>
      <c r="MHS335" s="477"/>
      <c r="MHT335" s="477"/>
      <c r="MHU335" s="477"/>
      <c r="MHV335" s="477"/>
      <c r="MHW335" s="477"/>
      <c r="MHX335" s="477"/>
      <c r="MHY335" s="477"/>
      <c r="MHZ335" s="477"/>
      <c r="MIA335" s="477"/>
      <c r="MIB335" s="477"/>
      <c r="MIC335" s="477"/>
      <c r="MID335" s="477"/>
      <c r="MIE335" s="477"/>
      <c r="MIF335" s="477"/>
      <c r="MIG335" s="477"/>
      <c r="MIH335" s="477"/>
      <c r="MII335" s="477"/>
      <c r="MIJ335" s="477"/>
      <c r="MIK335" s="477"/>
      <c r="MIL335" s="477"/>
      <c r="MIM335" s="477"/>
      <c r="MIN335" s="477"/>
      <c r="MIO335" s="477"/>
      <c r="MIP335" s="477"/>
      <c r="MIQ335" s="477"/>
      <c r="MIR335" s="477"/>
      <c r="MIS335" s="477"/>
      <c r="MIT335" s="477"/>
      <c r="MIU335" s="477"/>
      <c r="MIV335" s="477"/>
      <c r="MIW335" s="477"/>
      <c r="MIX335" s="477"/>
      <c r="MIY335" s="477"/>
      <c r="MIZ335" s="477"/>
      <c r="MJA335" s="477"/>
      <c r="MJB335" s="477"/>
      <c r="MJC335" s="477"/>
      <c r="MJD335" s="477"/>
      <c r="MJE335" s="477"/>
      <c r="MJF335" s="477"/>
      <c r="MJG335" s="477"/>
      <c r="MJH335" s="477"/>
      <c r="MJI335" s="477"/>
      <c r="MJJ335" s="477"/>
      <c r="MJK335" s="477"/>
      <c r="MJL335" s="477"/>
      <c r="MJM335" s="477"/>
      <c r="MJN335" s="477"/>
      <c r="MJO335" s="477"/>
      <c r="MJP335" s="477"/>
      <c r="MJQ335" s="477"/>
      <c r="MJR335" s="477"/>
      <c r="MJS335" s="477"/>
      <c r="MJT335" s="477"/>
      <c r="MJU335" s="477"/>
      <c r="MJV335" s="477"/>
      <c r="MJW335" s="477"/>
      <c r="MJX335" s="477"/>
      <c r="MJY335" s="477"/>
      <c r="MJZ335" s="477"/>
      <c r="MKA335" s="477"/>
      <c r="MKB335" s="477"/>
      <c r="MKC335" s="477"/>
      <c r="MKD335" s="477"/>
      <c r="MKE335" s="477"/>
      <c r="MKF335" s="477"/>
      <c r="MKG335" s="477"/>
      <c r="MKH335" s="477"/>
      <c r="MKI335" s="477"/>
      <c r="MKJ335" s="477"/>
      <c r="MKK335" s="477"/>
      <c r="MKL335" s="477"/>
      <c r="MKM335" s="477"/>
      <c r="MKN335" s="477"/>
      <c r="MKO335" s="477"/>
      <c r="MKP335" s="477"/>
      <c r="MKQ335" s="477"/>
      <c r="MKR335" s="477"/>
      <c r="MKS335" s="477"/>
      <c r="MKT335" s="477"/>
      <c r="MKU335" s="477"/>
      <c r="MKV335" s="477"/>
      <c r="MKW335" s="477"/>
      <c r="MKX335" s="477"/>
      <c r="MKY335" s="477"/>
      <c r="MKZ335" s="477"/>
      <c r="MLA335" s="477"/>
      <c r="MLB335" s="477"/>
      <c r="MLC335" s="477"/>
      <c r="MLD335" s="477"/>
      <c r="MLE335" s="477"/>
      <c r="MLF335" s="477"/>
      <c r="MLG335" s="477"/>
      <c r="MLH335" s="477"/>
      <c r="MLI335" s="477"/>
      <c r="MLJ335" s="477"/>
      <c r="MLK335" s="477"/>
      <c r="MLL335" s="477"/>
      <c r="MLM335" s="477"/>
      <c r="MLN335" s="477"/>
      <c r="MLO335" s="477"/>
      <c r="MLP335" s="477"/>
      <c r="MLQ335" s="477"/>
      <c r="MLR335" s="477"/>
      <c r="MLS335" s="477"/>
      <c r="MLT335" s="477"/>
      <c r="MLU335" s="477"/>
      <c r="MLV335" s="477"/>
      <c r="MLW335" s="477"/>
      <c r="MLX335" s="477"/>
      <c r="MLY335" s="477"/>
      <c r="MLZ335" s="477"/>
      <c r="MMA335" s="477"/>
      <c r="MMB335" s="477"/>
      <c r="MMC335" s="477"/>
      <c r="MMD335" s="477"/>
      <c r="MME335" s="477"/>
      <c r="MMF335" s="477"/>
      <c r="MMG335" s="477"/>
      <c r="MMH335" s="477"/>
      <c r="MMI335" s="477"/>
      <c r="MMJ335" s="477"/>
      <c r="MMK335" s="477"/>
      <c r="MML335" s="477"/>
      <c r="MMM335" s="477"/>
      <c r="MMN335" s="477"/>
      <c r="MMO335" s="477"/>
      <c r="MMP335" s="477"/>
      <c r="MMQ335" s="477"/>
      <c r="MMR335" s="477"/>
      <c r="MMS335" s="477"/>
      <c r="MMT335" s="477"/>
      <c r="MMU335" s="477"/>
      <c r="MMV335" s="477"/>
      <c r="MMW335" s="477"/>
      <c r="MMX335" s="477"/>
      <c r="MMY335" s="477"/>
      <c r="MMZ335" s="477"/>
      <c r="MNA335" s="477"/>
      <c r="MNB335" s="477"/>
      <c r="MNC335" s="477"/>
      <c r="MND335" s="477"/>
      <c r="MNE335" s="477"/>
      <c r="MNF335" s="477"/>
      <c r="MNG335" s="477"/>
      <c r="MNH335" s="477"/>
      <c r="MNI335" s="477"/>
      <c r="MNJ335" s="477"/>
      <c r="MNK335" s="477"/>
      <c r="MNL335" s="477"/>
      <c r="MNM335" s="477"/>
      <c r="MNN335" s="477"/>
      <c r="MNO335" s="477"/>
      <c r="MNP335" s="477"/>
      <c r="MNQ335" s="477"/>
      <c r="MNR335" s="477"/>
      <c r="MNS335" s="477"/>
      <c r="MNT335" s="477"/>
      <c r="MNU335" s="477"/>
      <c r="MNV335" s="477"/>
      <c r="MNW335" s="477"/>
      <c r="MNX335" s="477"/>
      <c r="MNY335" s="477"/>
      <c r="MNZ335" s="477"/>
      <c r="MOA335" s="477"/>
      <c r="MOB335" s="477"/>
      <c r="MOC335" s="477"/>
      <c r="MOD335" s="477"/>
      <c r="MOE335" s="477"/>
      <c r="MOF335" s="477"/>
      <c r="MOG335" s="477"/>
      <c r="MOH335" s="477"/>
      <c r="MOI335" s="477"/>
      <c r="MOJ335" s="477"/>
      <c r="MOK335" s="477"/>
      <c r="MOL335" s="477"/>
      <c r="MOM335" s="477"/>
      <c r="MON335" s="477"/>
      <c r="MOO335" s="477"/>
      <c r="MOP335" s="477"/>
      <c r="MOQ335" s="477"/>
      <c r="MOR335" s="477"/>
      <c r="MOS335" s="477"/>
      <c r="MOT335" s="477"/>
      <c r="MOU335" s="477"/>
      <c r="MOV335" s="477"/>
      <c r="MOW335" s="477"/>
      <c r="MOX335" s="477"/>
      <c r="MOY335" s="477"/>
      <c r="MOZ335" s="477"/>
      <c r="MPA335" s="477"/>
      <c r="MPB335" s="477"/>
      <c r="MPC335" s="477"/>
      <c r="MPD335" s="477"/>
      <c r="MPE335" s="477"/>
      <c r="MPF335" s="477"/>
      <c r="MPG335" s="477"/>
      <c r="MPH335" s="477"/>
      <c r="MPI335" s="477"/>
      <c r="MPJ335" s="477"/>
      <c r="MPK335" s="477"/>
      <c r="MPL335" s="477"/>
      <c r="MPM335" s="477"/>
      <c r="MPN335" s="477"/>
      <c r="MPO335" s="477"/>
      <c r="MPP335" s="477"/>
      <c r="MPQ335" s="477"/>
      <c r="MPR335" s="477"/>
      <c r="MPS335" s="477"/>
      <c r="MPT335" s="477"/>
      <c r="MPU335" s="477"/>
      <c r="MPV335" s="477"/>
      <c r="MPW335" s="477"/>
      <c r="MPX335" s="477"/>
      <c r="MPY335" s="477"/>
      <c r="MPZ335" s="477"/>
      <c r="MQA335" s="477"/>
      <c r="MQB335" s="477"/>
      <c r="MQC335" s="477"/>
      <c r="MQD335" s="477"/>
      <c r="MQE335" s="477"/>
      <c r="MQF335" s="477"/>
      <c r="MQG335" s="477"/>
      <c r="MQH335" s="477"/>
      <c r="MQI335" s="477"/>
      <c r="MQJ335" s="477"/>
      <c r="MQK335" s="477"/>
      <c r="MQL335" s="477"/>
      <c r="MQM335" s="477"/>
      <c r="MQN335" s="477"/>
      <c r="MQO335" s="477"/>
      <c r="MQP335" s="477"/>
      <c r="MQQ335" s="477"/>
      <c r="MQR335" s="477"/>
      <c r="MQS335" s="477"/>
      <c r="MQT335" s="477"/>
      <c r="MQU335" s="477"/>
      <c r="MQV335" s="477"/>
      <c r="MQW335" s="477"/>
      <c r="MQX335" s="477"/>
      <c r="MQY335" s="477"/>
      <c r="MQZ335" s="477"/>
      <c r="MRA335" s="477"/>
      <c r="MRB335" s="477"/>
      <c r="MRC335" s="477"/>
      <c r="MRD335" s="477"/>
      <c r="MRE335" s="477"/>
      <c r="MRF335" s="477"/>
      <c r="MRG335" s="477"/>
      <c r="MRH335" s="477"/>
      <c r="MRI335" s="477"/>
      <c r="MRJ335" s="477"/>
      <c r="MRK335" s="477"/>
      <c r="MRL335" s="477"/>
      <c r="MRM335" s="477"/>
      <c r="MRN335" s="477"/>
      <c r="MRO335" s="477"/>
      <c r="MRP335" s="477"/>
      <c r="MRQ335" s="477"/>
      <c r="MRR335" s="477"/>
      <c r="MRS335" s="477"/>
      <c r="MRT335" s="477"/>
      <c r="MRU335" s="477"/>
      <c r="MRV335" s="477"/>
      <c r="MRW335" s="477"/>
      <c r="MRX335" s="477"/>
      <c r="MRY335" s="477"/>
      <c r="MRZ335" s="477"/>
      <c r="MSA335" s="477"/>
      <c r="MSB335" s="477"/>
      <c r="MSC335" s="477"/>
      <c r="MSD335" s="477"/>
      <c r="MSE335" s="477"/>
      <c r="MSF335" s="477"/>
      <c r="MSG335" s="477"/>
      <c r="MSH335" s="477"/>
      <c r="MSI335" s="477"/>
      <c r="MSJ335" s="477"/>
      <c r="MSK335" s="477"/>
      <c r="MSL335" s="477"/>
      <c r="MSM335" s="477"/>
      <c r="MSN335" s="477"/>
      <c r="MSO335" s="477"/>
      <c r="MSP335" s="477"/>
      <c r="MSQ335" s="477"/>
      <c r="MSR335" s="477"/>
      <c r="MSS335" s="477"/>
      <c r="MST335" s="477"/>
      <c r="MSU335" s="477"/>
      <c r="MSV335" s="477"/>
      <c r="MSW335" s="477"/>
      <c r="MSX335" s="477"/>
      <c r="MSY335" s="477"/>
      <c r="MSZ335" s="477"/>
      <c r="MTA335" s="477"/>
      <c r="MTB335" s="477"/>
      <c r="MTC335" s="477"/>
      <c r="MTD335" s="477"/>
      <c r="MTE335" s="477"/>
      <c r="MTF335" s="477"/>
      <c r="MTG335" s="477"/>
      <c r="MTH335" s="477"/>
      <c r="MTI335" s="477"/>
      <c r="MTJ335" s="477"/>
      <c r="MTK335" s="477"/>
      <c r="MTL335" s="477"/>
      <c r="MTM335" s="477"/>
      <c r="MTN335" s="477"/>
      <c r="MTO335" s="477"/>
      <c r="MTP335" s="477"/>
      <c r="MTQ335" s="477"/>
      <c r="MTR335" s="477"/>
      <c r="MTS335" s="477"/>
      <c r="MTT335" s="477"/>
      <c r="MTU335" s="477"/>
      <c r="MTV335" s="477"/>
      <c r="MTW335" s="477"/>
      <c r="MTX335" s="477"/>
      <c r="MTY335" s="477"/>
      <c r="MTZ335" s="477"/>
      <c r="MUA335" s="477"/>
      <c r="MUB335" s="477"/>
      <c r="MUC335" s="477"/>
      <c r="MUD335" s="477"/>
      <c r="MUE335" s="477"/>
      <c r="MUF335" s="477"/>
      <c r="MUG335" s="477"/>
      <c r="MUH335" s="477"/>
      <c r="MUI335" s="477"/>
      <c r="MUJ335" s="477"/>
      <c r="MUK335" s="477"/>
      <c r="MUL335" s="477"/>
      <c r="MUM335" s="477"/>
      <c r="MUN335" s="477"/>
      <c r="MUO335" s="477"/>
      <c r="MUP335" s="477"/>
      <c r="MUQ335" s="477"/>
      <c r="MUR335" s="477"/>
      <c r="MUS335" s="477"/>
      <c r="MUT335" s="477"/>
      <c r="MUU335" s="477"/>
      <c r="MUV335" s="477"/>
      <c r="MUW335" s="477"/>
      <c r="MUX335" s="477"/>
      <c r="MUY335" s="477"/>
      <c r="MUZ335" s="477"/>
      <c r="MVA335" s="477"/>
      <c r="MVB335" s="477"/>
      <c r="MVC335" s="477"/>
      <c r="MVD335" s="477"/>
      <c r="MVE335" s="477"/>
      <c r="MVF335" s="477"/>
      <c r="MVG335" s="477"/>
      <c r="MVH335" s="477"/>
      <c r="MVI335" s="477"/>
      <c r="MVJ335" s="477"/>
      <c r="MVK335" s="477"/>
      <c r="MVL335" s="477"/>
      <c r="MVM335" s="477"/>
      <c r="MVN335" s="477"/>
      <c r="MVO335" s="477"/>
      <c r="MVP335" s="477"/>
      <c r="MVQ335" s="477"/>
      <c r="MVR335" s="477"/>
      <c r="MVS335" s="477"/>
      <c r="MVT335" s="477"/>
      <c r="MVU335" s="477"/>
      <c r="MVV335" s="477"/>
      <c r="MVW335" s="477"/>
      <c r="MVX335" s="477"/>
      <c r="MVY335" s="477"/>
      <c r="MVZ335" s="477"/>
      <c r="MWA335" s="477"/>
      <c r="MWB335" s="477"/>
      <c r="MWC335" s="477"/>
      <c r="MWD335" s="477"/>
      <c r="MWE335" s="477"/>
      <c r="MWF335" s="477"/>
      <c r="MWG335" s="477"/>
      <c r="MWH335" s="477"/>
      <c r="MWI335" s="477"/>
      <c r="MWJ335" s="477"/>
      <c r="MWK335" s="477"/>
      <c r="MWL335" s="477"/>
      <c r="MWM335" s="477"/>
      <c r="MWN335" s="477"/>
      <c r="MWO335" s="477"/>
      <c r="MWP335" s="477"/>
      <c r="MWQ335" s="477"/>
      <c r="MWR335" s="477"/>
      <c r="MWS335" s="477"/>
      <c r="MWT335" s="477"/>
      <c r="MWU335" s="477"/>
      <c r="MWV335" s="477"/>
      <c r="MWW335" s="477"/>
      <c r="MWX335" s="477"/>
      <c r="MWY335" s="477"/>
      <c r="MWZ335" s="477"/>
      <c r="MXA335" s="477"/>
      <c r="MXB335" s="477"/>
      <c r="MXC335" s="477"/>
      <c r="MXD335" s="477"/>
      <c r="MXE335" s="477"/>
      <c r="MXF335" s="477"/>
      <c r="MXG335" s="477"/>
      <c r="MXH335" s="477"/>
      <c r="MXI335" s="477"/>
      <c r="MXJ335" s="477"/>
      <c r="MXK335" s="477"/>
      <c r="MXL335" s="477"/>
      <c r="MXM335" s="477"/>
      <c r="MXN335" s="477"/>
      <c r="MXO335" s="477"/>
      <c r="MXP335" s="477"/>
      <c r="MXQ335" s="477"/>
      <c r="MXR335" s="477"/>
      <c r="MXS335" s="477"/>
      <c r="MXT335" s="477"/>
      <c r="MXU335" s="477"/>
      <c r="MXV335" s="477"/>
      <c r="MXW335" s="477"/>
      <c r="MXX335" s="477"/>
      <c r="MXY335" s="477"/>
      <c r="MXZ335" s="477"/>
      <c r="MYA335" s="477"/>
      <c r="MYB335" s="477"/>
      <c r="MYC335" s="477"/>
      <c r="MYD335" s="477"/>
      <c r="MYE335" s="477"/>
      <c r="MYF335" s="477"/>
      <c r="MYG335" s="477"/>
      <c r="MYH335" s="477"/>
      <c r="MYI335" s="477"/>
      <c r="MYJ335" s="477"/>
      <c r="MYK335" s="477"/>
      <c r="MYL335" s="477"/>
      <c r="MYM335" s="477"/>
      <c r="MYN335" s="477"/>
      <c r="MYO335" s="477"/>
      <c r="MYP335" s="477"/>
      <c r="MYQ335" s="477"/>
      <c r="MYR335" s="477"/>
      <c r="MYS335" s="477"/>
      <c r="MYT335" s="477"/>
      <c r="MYU335" s="477"/>
      <c r="MYV335" s="477"/>
      <c r="MYW335" s="477"/>
      <c r="MYX335" s="477"/>
      <c r="MYY335" s="477"/>
      <c r="MYZ335" s="477"/>
      <c r="MZA335" s="477"/>
      <c r="MZB335" s="477"/>
      <c r="MZC335" s="477"/>
      <c r="MZD335" s="477"/>
      <c r="MZE335" s="477"/>
      <c r="MZF335" s="477"/>
      <c r="MZG335" s="477"/>
      <c r="MZH335" s="477"/>
      <c r="MZI335" s="477"/>
      <c r="MZJ335" s="477"/>
      <c r="MZK335" s="477"/>
      <c r="MZL335" s="477"/>
      <c r="MZM335" s="477"/>
      <c r="MZN335" s="477"/>
      <c r="MZO335" s="477"/>
      <c r="MZP335" s="477"/>
      <c r="MZQ335" s="477"/>
      <c r="MZR335" s="477"/>
      <c r="MZS335" s="477"/>
      <c r="MZT335" s="477"/>
      <c r="MZU335" s="477"/>
      <c r="MZV335" s="477"/>
      <c r="MZW335" s="477"/>
      <c r="MZX335" s="477"/>
      <c r="MZY335" s="477"/>
      <c r="MZZ335" s="477"/>
      <c r="NAA335" s="477"/>
      <c r="NAB335" s="477"/>
      <c r="NAC335" s="477"/>
      <c r="NAD335" s="477"/>
      <c r="NAE335" s="477"/>
      <c r="NAF335" s="477"/>
      <c r="NAG335" s="477"/>
      <c r="NAH335" s="477"/>
      <c r="NAI335" s="477"/>
      <c r="NAJ335" s="477"/>
      <c r="NAK335" s="477"/>
      <c r="NAL335" s="477"/>
      <c r="NAM335" s="477"/>
      <c r="NAN335" s="477"/>
      <c r="NAO335" s="477"/>
      <c r="NAP335" s="477"/>
      <c r="NAQ335" s="477"/>
      <c r="NAR335" s="477"/>
      <c r="NAS335" s="477"/>
      <c r="NAT335" s="477"/>
      <c r="NAU335" s="477"/>
      <c r="NAV335" s="477"/>
      <c r="NAW335" s="477"/>
      <c r="NAX335" s="477"/>
      <c r="NAY335" s="477"/>
      <c r="NAZ335" s="477"/>
      <c r="NBA335" s="477"/>
      <c r="NBB335" s="477"/>
      <c r="NBC335" s="477"/>
      <c r="NBD335" s="477"/>
      <c r="NBE335" s="477"/>
      <c r="NBF335" s="477"/>
      <c r="NBG335" s="477"/>
      <c r="NBH335" s="477"/>
      <c r="NBI335" s="477"/>
      <c r="NBJ335" s="477"/>
      <c r="NBK335" s="477"/>
      <c r="NBL335" s="477"/>
      <c r="NBM335" s="477"/>
      <c r="NBN335" s="477"/>
      <c r="NBO335" s="477"/>
      <c r="NBP335" s="477"/>
      <c r="NBQ335" s="477"/>
      <c r="NBR335" s="477"/>
      <c r="NBS335" s="477"/>
      <c r="NBT335" s="477"/>
      <c r="NBU335" s="477"/>
      <c r="NBV335" s="477"/>
      <c r="NBW335" s="477"/>
      <c r="NBX335" s="477"/>
      <c r="NBY335" s="477"/>
      <c r="NBZ335" s="477"/>
      <c r="NCA335" s="477"/>
      <c r="NCB335" s="477"/>
      <c r="NCC335" s="477"/>
      <c r="NCD335" s="477"/>
      <c r="NCE335" s="477"/>
      <c r="NCF335" s="477"/>
      <c r="NCG335" s="477"/>
      <c r="NCH335" s="477"/>
      <c r="NCI335" s="477"/>
      <c r="NCJ335" s="477"/>
      <c r="NCK335" s="477"/>
      <c r="NCL335" s="477"/>
      <c r="NCM335" s="477"/>
      <c r="NCN335" s="477"/>
      <c r="NCO335" s="477"/>
      <c r="NCP335" s="477"/>
      <c r="NCQ335" s="477"/>
      <c r="NCR335" s="477"/>
      <c r="NCS335" s="477"/>
      <c r="NCT335" s="477"/>
      <c r="NCU335" s="477"/>
      <c r="NCV335" s="477"/>
      <c r="NCW335" s="477"/>
      <c r="NCX335" s="477"/>
      <c r="NCY335" s="477"/>
      <c r="NCZ335" s="477"/>
      <c r="NDA335" s="477"/>
      <c r="NDB335" s="477"/>
      <c r="NDC335" s="477"/>
      <c r="NDD335" s="477"/>
      <c r="NDE335" s="477"/>
      <c r="NDF335" s="477"/>
      <c r="NDG335" s="477"/>
      <c r="NDH335" s="477"/>
      <c r="NDI335" s="477"/>
      <c r="NDJ335" s="477"/>
      <c r="NDK335" s="477"/>
      <c r="NDL335" s="477"/>
      <c r="NDM335" s="477"/>
      <c r="NDN335" s="477"/>
      <c r="NDO335" s="477"/>
      <c r="NDP335" s="477"/>
      <c r="NDQ335" s="477"/>
      <c r="NDR335" s="477"/>
      <c r="NDS335" s="477"/>
      <c r="NDT335" s="477"/>
      <c r="NDU335" s="477"/>
      <c r="NDV335" s="477"/>
      <c r="NDW335" s="477"/>
      <c r="NDX335" s="477"/>
      <c r="NDY335" s="477"/>
      <c r="NDZ335" s="477"/>
      <c r="NEA335" s="477"/>
      <c r="NEB335" s="477"/>
      <c r="NEC335" s="477"/>
      <c r="NED335" s="477"/>
      <c r="NEE335" s="477"/>
      <c r="NEF335" s="477"/>
      <c r="NEG335" s="477"/>
      <c r="NEH335" s="477"/>
      <c r="NEI335" s="477"/>
      <c r="NEJ335" s="477"/>
      <c r="NEK335" s="477"/>
      <c r="NEL335" s="477"/>
      <c r="NEM335" s="477"/>
      <c r="NEN335" s="477"/>
      <c r="NEO335" s="477"/>
      <c r="NEP335" s="477"/>
      <c r="NEQ335" s="477"/>
      <c r="NER335" s="477"/>
      <c r="NES335" s="477"/>
      <c r="NET335" s="477"/>
      <c r="NEU335" s="477"/>
      <c r="NEV335" s="477"/>
      <c r="NEW335" s="477"/>
      <c r="NEX335" s="477"/>
      <c r="NEY335" s="477"/>
      <c r="NEZ335" s="477"/>
      <c r="NFA335" s="477"/>
      <c r="NFB335" s="477"/>
      <c r="NFC335" s="477"/>
      <c r="NFD335" s="477"/>
      <c r="NFE335" s="477"/>
      <c r="NFF335" s="477"/>
      <c r="NFG335" s="477"/>
      <c r="NFH335" s="477"/>
      <c r="NFI335" s="477"/>
      <c r="NFJ335" s="477"/>
      <c r="NFK335" s="477"/>
      <c r="NFL335" s="477"/>
      <c r="NFM335" s="477"/>
      <c r="NFN335" s="477"/>
      <c r="NFO335" s="477"/>
      <c r="NFP335" s="477"/>
      <c r="NFQ335" s="477"/>
      <c r="NFR335" s="477"/>
      <c r="NFS335" s="477"/>
      <c r="NFT335" s="477"/>
      <c r="NFU335" s="477"/>
      <c r="NFV335" s="477"/>
      <c r="NFW335" s="477"/>
      <c r="NFX335" s="477"/>
      <c r="NFY335" s="477"/>
      <c r="NFZ335" s="477"/>
      <c r="NGA335" s="477"/>
      <c r="NGB335" s="477"/>
      <c r="NGC335" s="477"/>
      <c r="NGD335" s="477"/>
      <c r="NGE335" s="477"/>
      <c r="NGF335" s="477"/>
      <c r="NGG335" s="477"/>
      <c r="NGH335" s="477"/>
      <c r="NGI335" s="477"/>
      <c r="NGJ335" s="477"/>
      <c r="NGK335" s="477"/>
      <c r="NGL335" s="477"/>
      <c r="NGM335" s="477"/>
      <c r="NGN335" s="477"/>
      <c r="NGO335" s="477"/>
      <c r="NGP335" s="477"/>
      <c r="NGQ335" s="477"/>
      <c r="NGR335" s="477"/>
      <c r="NGS335" s="477"/>
      <c r="NGT335" s="477"/>
      <c r="NGU335" s="477"/>
      <c r="NGV335" s="477"/>
      <c r="NGW335" s="477"/>
      <c r="NGX335" s="477"/>
      <c r="NGY335" s="477"/>
      <c r="NGZ335" s="477"/>
      <c r="NHA335" s="477"/>
      <c r="NHB335" s="477"/>
      <c r="NHC335" s="477"/>
      <c r="NHD335" s="477"/>
      <c r="NHE335" s="477"/>
      <c r="NHF335" s="477"/>
      <c r="NHG335" s="477"/>
      <c r="NHH335" s="477"/>
      <c r="NHI335" s="477"/>
      <c r="NHJ335" s="477"/>
      <c r="NHK335" s="477"/>
      <c r="NHL335" s="477"/>
      <c r="NHM335" s="477"/>
      <c r="NHN335" s="477"/>
      <c r="NHO335" s="477"/>
      <c r="NHP335" s="477"/>
      <c r="NHQ335" s="477"/>
      <c r="NHR335" s="477"/>
      <c r="NHS335" s="477"/>
      <c r="NHT335" s="477"/>
      <c r="NHU335" s="477"/>
      <c r="NHV335" s="477"/>
      <c r="NHW335" s="477"/>
      <c r="NHX335" s="477"/>
      <c r="NHY335" s="477"/>
      <c r="NHZ335" s="477"/>
      <c r="NIA335" s="477"/>
      <c r="NIB335" s="477"/>
      <c r="NIC335" s="477"/>
      <c r="NID335" s="477"/>
      <c r="NIE335" s="477"/>
      <c r="NIF335" s="477"/>
      <c r="NIG335" s="477"/>
      <c r="NIH335" s="477"/>
      <c r="NII335" s="477"/>
      <c r="NIJ335" s="477"/>
      <c r="NIK335" s="477"/>
      <c r="NIL335" s="477"/>
      <c r="NIM335" s="477"/>
      <c r="NIN335" s="477"/>
      <c r="NIO335" s="477"/>
      <c r="NIP335" s="477"/>
      <c r="NIQ335" s="477"/>
      <c r="NIR335" s="477"/>
      <c r="NIS335" s="477"/>
      <c r="NIT335" s="477"/>
      <c r="NIU335" s="477"/>
      <c r="NIV335" s="477"/>
      <c r="NIW335" s="477"/>
      <c r="NIX335" s="477"/>
      <c r="NIY335" s="477"/>
      <c r="NIZ335" s="477"/>
      <c r="NJA335" s="477"/>
      <c r="NJB335" s="477"/>
      <c r="NJC335" s="477"/>
      <c r="NJD335" s="477"/>
      <c r="NJE335" s="477"/>
      <c r="NJF335" s="477"/>
      <c r="NJG335" s="477"/>
      <c r="NJH335" s="477"/>
      <c r="NJI335" s="477"/>
      <c r="NJJ335" s="477"/>
      <c r="NJK335" s="477"/>
      <c r="NJL335" s="477"/>
      <c r="NJM335" s="477"/>
      <c r="NJN335" s="477"/>
      <c r="NJO335" s="477"/>
      <c r="NJP335" s="477"/>
      <c r="NJQ335" s="477"/>
      <c r="NJR335" s="477"/>
      <c r="NJS335" s="477"/>
      <c r="NJT335" s="477"/>
      <c r="NJU335" s="477"/>
      <c r="NJV335" s="477"/>
      <c r="NJW335" s="477"/>
      <c r="NJX335" s="477"/>
      <c r="NJY335" s="477"/>
      <c r="NJZ335" s="477"/>
      <c r="NKA335" s="477"/>
      <c r="NKB335" s="477"/>
      <c r="NKC335" s="477"/>
      <c r="NKD335" s="477"/>
      <c r="NKE335" s="477"/>
      <c r="NKF335" s="477"/>
      <c r="NKG335" s="477"/>
      <c r="NKH335" s="477"/>
      <c r="NKI335" s="477"/>
      <c r="NKJ335" s="477"/>
      <c r="NKK335" s="477"/>
      <c r="NKL335" s="477"/>
      <c r="NKM335" s="477"/>
      <c r="NKN335" s="477"/>
      <c r="NKO335" s="477"/>
      <c r="NKP335" s="477"/>
      <c r="NKQ335" s="477"/>
      <c r="NKR335" s="477"/>
      <c r="NKS335" s="477"/>
      <c r="NKT335" s="477"/>
      <c r="NKU335" s="477"/>
      <c r="NKV335" s="477"/>
      <c r="NKW335" s="477"/>
      <c r="NKX335" s="477"/>
      <c r="NKY335" s="477"/>
      <c r="NKZ335" s="477"/>
      <c r="NLA335" s="477"/>
      <c r="NLB335" s="477"/>
      <c r="NLC335" s="477"/>
      <c r="NLD335" s="477"/>
      <c r="NLE335" s="477"/>
      <c r="NLF335" s="477"/>
      <c r="NLG335" s="477"/>
      <c r="NLH335" s="477"/>
      <c r="NLI335" s="477"/>
      <c r="NLJ335" s="477"/>
      <c r="NLK335" s="477"/>
      <c r="NLL335" s="477"/>
      <c r="NLM335" s="477"/>
      <c r="NLN335" s="477"/>
      <c r="NLO335" s="477"/>
      <c r="NLP335" s="477"/>
      <c r="NLQ335" s="477"/>
      <c r="NLR335" s="477"/>
      <c r="NLS335" s="477"/>
      <c r="NLT335" s="477"/>
      <c r="NLU335" s="477"/>
      <c r="NLV335" s="477"/>
      <c r="NLW335" s="477"/>
      <c r="NLX335" s="477"/>
      <c r="NLY335" s="477"/>
      <c r="NLZ335" s="477"/>
      <c r="NMA335" s="477"/>
      <c r="NMB335" s="477"/>
      <c r="NMC335" s="477"/>
      <c r="NMD335" s="477"/>
      <c r="NME335" s="477"/>
      <c r="NMF335" s="477"/>
      <c r="NMG335" s="477"/>
      <c r="NMH335" s="477"/>
      <c r="NMI335" s="477"/>
      <c r="NMJ335" s="477"/>
      <c r="NMK335" s="477"/>
      <c r="NML335" s="477"/>
      <c r="NMM335" s="477"/>
      <c r="NMN335" s="477"/>
      <c r="NMO335" s="477"/>
      <c r="NMP335" s="477"/>
      <c r="NMQ335" s="477"/>
      <c r="NMR335" s="477"/>
      <c r="NMS335" s="477"/>
      <c r="NMT335" s="477"/>
      <c r="NMU335" s="477"/>
      <c r="NMV335" s="477"/>
      <c r="NMW335" s="477"/>
      <c r="NMX335" s="477"/>
      <c r="NMY335" s="477"/>
      <c r="NMZ335" s="477"/>
      <c r="NNA335" s="477"/>
      <c r="NNB335" s="477"/>
      <c r="NNC335" s="477"/>
      <c r="NND335" s="477"/>
      <c r="NNE335" s="477"/>
      <c r="NNF335" s="477"/>
      <c r="NNG335" s="477"/>
      <c r="NNH335" s="477"/>
      <c r="NNI335" s="477"/>
      <c r="NNJ335" s="477"/>
      <c r="NNK335" s="477"/>
      <c r="NNL335" s="477"/>
      <c r="NNM335" s="477"/>
      <c r="NNN335" s="477"/>
      <c r="NNO335" s="477"/>
      <c r="NNP335" s="477"/>
      <c r="NNQ335" s="477"/>
      <c r="NNR335" s="477"/>
      <c r="NNS335" s="477"/>
      <c r="NNT335" s="477"/>
      <c r="NNU335" s="477"/>
      <c r="NNV335" s="477"/>
      <c r="NNW335" s="477"/>
      <c r="NNX335" s="477"/>
      <c r="NNY335" s="477"/>
      <c r="NNZ335" s="477"/>
      <c r="NOA335" s="477"/>
      <c r="NOB335" s="477"/>
      <c r="NOC335" s="477"/>
      <c r="NOD335" s="477"/>
      <c r="NOE335" s="477"/>
      <c r="NOF335" s="477"/>
      <c r="NOG335" s="477"/>
      <c r="NOH335" s="477"/>
      <c r="NOI335" s="477"/>
      <c r="NOJ335" s="477"/>
      <c r="NOK335" s="477"/>
      <c r="NOL335" s="477"/>
      <c r="NOM335" s="477"/>
      <c r="NON335" s="477"/>
      <c r="NOO335" s="477"/>
      <c r="NOP335" s="477"/>
      <c r="NOQ335" s="477"/>
      <c r="NOR335" s="477"/>
      <c r="NOS335" s="477"/>
      <c r="NOT335" s="477"/>
      <c r="NOU335" s="477"/>
      <c r="NOV335" s="477"/>
      <c r="NOW335" s="477"/>
      <c r="NOX335" s="477"/>
      <c r="NOY335" s="477"/>
      <c r="NOZ335" s="477"/>
      <c r="NPA335" s="477"/>
      <c r="NPB335" s="477"/>
      <c r="NPC335" s="477"/>
      <c r="NPD335" s="477"/>
      <c r="NPE335" s="477"/>
      <c r="NPF335" s="477"/>
      <c r="NPG335" s="477"/>
      <c r="NPH335" s="477"/>
      <c r="NPI335" s="477"/>
      <c r="NPJ335" s="477"/>
      <c r="NPK335" s="477"/>
      <c r="NPL335" s="477"/>
      <c r="NPM335" s="477"/>
      <c r="NPN335" s="477"/>
      <c r="NPO335" s="477"/>
      <c r="NPP335" s="477"/>
      <c r="NPQ335" s="477"/>
      <c r="NPR335" s="477"/>
      <c r="NPS335" s="477"/>
      <c r="NPT335" s="477"/>
      <c r="NPU335" s="477"/>
      <c r="NPV335" s="477"/>
      <c r="NPW335" s="477"/>
      <c r="NPX335" s="477"/>
      <c r="NPY335" s="477"/>
      <c r="NPZ335" s="477"/>
      <c r="NQA335" s="477"/>
      <c r="NQB335" s="477"/>
      <c r="NQC335" s="477"/>
      <c r="NQD335" s="477"/>
      <c r="NQE335" s="477"/>
      <c r="NQF335" s="477"/>
      <c r="NQG335" s="477"/>
      <c r="NQH335" s="477"/>
      <c r="NQI335" s="477"/>
      <c r="NQJ335" s="477"/>
      <c r="NQK335" s="477"/>
      <c r="NQL335" s="477"/>
      <c r="NQM335" s="477"/>
      <c r="NQN335" s="477"/>
      <c r="NQO335" s="477"/>
      <c r="NQP335" s="477"/>
      <c r="NQQ335" s="477"/>
      <c r="NQR335" s="477"/>
      <c r="NQS335" s="477"/>
      <c r="NQT335" s="477"/>
      <c r="NQU335" s="477"/>
      <c r="NQV335" s="477"/>
      <c r="NQW335" s="477"/>
      <c r="NQX335" s="477"/>
      <c r="NQY335" s="477"/>
      <c r="NQZ335" s="477"/>
      <c r="NRA335" s="477"/>
      <c r="NRB335" s="477"/>
      <c r="NRC335" s="477"/>
      <c r="NRD335" s="477"/>
      <c r="NRE335" s="477"/>
      <c r="NRF335" s="477"/>
      <c r="NRG335" s="477"/>
      <c r="NRH335" s="477"/>
      <c r="NRI335" s="477"/>
      <c r="NRJ335" s="477"/>
      <c r="NRK335" s="477"/>
      <c r="NRL335" s="477"/>
      <c r="NRM335" s="477"/>
      <c r="NRN335" s="477"/>
      <c r="NRO335" s="477"/>
      <c r="NRP335" s="477"/>
      <c r="NRQ335" s="477"/>
      <c r="NRR335" s="477"/>
      <c r="NRS335" s="477"/>
      <c r="NRT335" s="477"/>
      <c r="NRU335" s="477"/>
      <c r="NRV335" s="477"/>
      <c r="NRW335" s="477"/>
      <c r="NRX335" s="477"/>
      <c r="NRY335" s="477"/>
      <c r="NRZ335" s="477"/>
      <c r="NSA335" s="477"/>
      <c r="NSB335" s="477"/>
      <c r="NSC335" s="477"/>
      <c r="NSD335" s="477"/>
      <c r="NSE335" s="477"/>
      <c r="NSF335" s="477"/>
      <c r="NSG335" s="477"/>
      <c r="NSH335" s="477"/>
      <c r="NSI335" s="477"/>
      <c r="NSJ335" s="477"/>
      <c r="NSK335" s="477"/>
      <c r="NSL335" s="477"/>
      <c r="NSM335" s="477"/>
      <c r="NSN335" s="477"/>
      <c r="NSO335" s="477"/>
      <c r="NSP335" s="477"/>
      <c r="NSQ335" s="477"/>
      <c r="NSR335" s="477"/>
      <c r="NSS335" s="477"/>
      <c r="NST335" s="477"/>
      <c r="NSU335" s="477"/>
      <c r="NSV335" s="477"/>
      <c r="NSW335" s="477"/>
      <c r="NSX335" s="477"/>
      <c r="NSY335" s="477"/>
      <c r="NSZ335" s="477"/>
      <c r="NTA335" s="477"/>
      <c r="NTB335" s="477"/>
      <c r="NTC335" s="477"/>
      <c r="NTD335" s="477"/>
      <c r="NTE335" s="477"/>
      <c r="NTF335" s="477"/>
      <c r="NTG335" s="477"/>
      <c r="NTH335" s="477"/>
      <c r="NTI335" s="477"/>
      <c r="NTJ335" s="477"/>
      <c r="NTK335" s="477"/>
      <c r="NTL335" s="477"/>
      <c r="NTM335" s="477"/>
      <c r="NTN335" s="477"/>
      <c r="NTO335" s="477"/>
      <c r="NTP335" s="477"/>
      <c r="NTQ335" s="477"/>
      <c r="NTR335" s="477"/>
      <c r="NTS335" s="477"/>
      <c r="NTT335" s="477"/>
      <c r="NTU335" s="477"/>
      <c r="NTV335" s="477"/>
      <c r="NTW335" s="477"/>
      <c r="NTX335" s="477"/>
      <c r="NTY335" s="477"/>
      <c r="NTZ335" s="477"/>
      <c r="NUA335" s="477"/>
      <c r="NUB335" s="477"/>
      <c r="NUC335" s="477"/>
      <c r="NUD335" s="477"/>
      <c r="NUE335" s="477"/>
      <c r="NUF335" s="477"/>
      <c r="NUG335" s="477"/>
      <c r="NUH335" s="477"/>
      <c r="NUI335" s="477"/>
      <c r="NUJ335" s="477"/>
      <c r="NUK335" s="477"/>
      <c r="NUL335" s="477"/>
      <c r="NUM335" s="477"/>
      <c r="NUN335" s="477"/>
      <c r="NUO335" s="477"/>
      <c r="NUP335" s="477"/>
      <c r="NUQ335" s="477"/>
      <c r="NUR335" s="477"/>
      <c r="NUS335" s="477"/>
      <c r="NUT335" s="477"/>
      <c r="NUU335" s="477"/>
      <c r="NUV335" s="477"/>
      <c r="NUW335" s="477"/>
      <c r="NUX335" s="477"/>
      <c r="NUY335" s="477"/>
      <c r="NUZ335" s="477"/>
      <c r="NVA335" s="477"/>
      <c r="NVB335" s="477"/>
      <c r="NVC335" s="477"/>
      <c r="NVD335" s="477"/>
      <c r="NVE335" s="477"/>
      <c r="NVF335" s="477"/>
      <c r="NVG335" s="477"/>
      <c r="NVH335" s="477"/>
      <c r="NVI335" s="477"/>
      <c r="NVJ335" s="477"/>
      <c r="NVK335" s="477"/>
      <c r="NVL335" s="477"/>
      <c r="NVM335" s="477"/>
      <c r="NVN335" s="477"/>
      <c r="NVO335" s="477"/>
      <c r="NVP335" s="477"/>
      <c r="NVQ335" s="477"/>
      <c r="NVR335" s="477"/>
      <c r="NVS335" s="477"/>
      <c r="NVT335" s="477"/>
      <c r="NVU335" s="477"/>
      <c r="NVV335" s="477"/>
      <c r="NVW335" s="477"/>
      <c r="NVX335" s="477"/>
      <c r="NVY335" s="477"/>
      <c r="NVZ335" s="477"/>
      <c r="NWA335" s="477"/>
      <c r="NWB335" s="477"/>
      <c r="NWC335" s="477"/>
      <c r="NWD335" s="477"/>
      <c r="NWE335" s="477"/>
      <c r="NWF335" s="477"/>
      <c r="NWG335" s="477"/>
      <c r="NWH335" s="477"/>
      <c r="NWI335" s="477"/>
      <c r="NWJ335" s="477"/>
      <c r="NWK335" s="477"/>
      <c r="NWL335" s="477"/>
      <c r="NWM335" s="477"/>
      <c r="NWN335" s="477"/>
      <c r="NWO335" s="477"/>
      <c r="NWP335" s="477"/>
      <c r="NWQ335" s="477"/>
      <c r="NWR335" s="477"/>
      <c r="NWS335" s="477"/>
      <c r="NWT335" s="477"/>
      <c r="NWU335" s="477"/>
      <c r="NWV335" s="477"/>
      <c r="NWW335" s="477"/>
      <c r="NWX335" s="477"/>
      <c r="NWY335" s="477"/>
      <c r="NWZ335" s="477"/>
      <c r="NXA335" s="477"/>
      <c r="NXB335" s="477"/>
      <c r="NXC335" s="477"/>
      <c r="NXD335" s="477"/>
      <c r="NXE335" s="477"/>
      <c r="NXF335" s="477"/>
      <c r="NXG335" s="477"/>
      <c r="NXH335" s="477"/>
      <c r="NXI335" s="477"/>
      <c r="NXJ335" s="477"/>
      <c r="NXK335" s="477"/>
      <c r="NXL335" s="477"/>
      <c r="NXM335" s="477"/>
      <c r="NXN335" s="477"/>
      <c r="NXO335" s="477"/>
      <c r="NXP335" s="477"/>
      <c r="NXQ335" s="477"/>
      <c r="NXR335" s="477"/>
      <c r="NXS335" s="477"/>
      <c r="NXT335" s="477"/>
      <c r="NXU335" s="477"/>
      <c r="NXV335" s="477"/>
      <c r="NXW335" s="477"/>
      <c r="NXX335" s="477"/>
      <c r="NXY335" s="477"/>
      <c r="NXZ335" s="477"/>
      <c r="NYA335" s="477"/>
      <c r="NYB335" s="477"/>
      <c r="NYC335" s="477"/>
      <c r="NYD335" s="477"/>
      <c r="NYE335" s="477"/>
      <c r="NYF335" s="477"/>
      <c r="NYG335" s="477"/>
      <c r="NYH335" s="477"/>
      <c r="NYI335" s="477"/>
      <c r="NYJ335" s="477"/>
      <c r="NYK335" s="477"/>
      <c r="NYL335" s="477"/>
      <c r="NYM335" s="477"/>
      <c r="NYN335" s="477"/>
      <c r="NYO335" s="477"/>
      <c r="NYP335" s="477"/>
      <c r="NYQ335" s="477"/>
      <c r="NYR335" s="477"/>
      <c r="NYS335" s="477"/>
      <c r="NYT335" s="477"/>
      <c r="NYU335" s="477"/>
      <c r="NYV335" s="477"/>
      <c r="NYW335" s="477"/>
      <c r="NYX335" s="477"/>
      <c r="NYY335" s="477"/>
      <c r="NYZ335" s="477"/>
      <c r="NZA335" s="477"/>
      <c r="NZB335" s="477"/>
      <c r="NZC335" s="477"/>
      <c r="NZD335" s="477"/>
      <c r="NZE335" s="477"/>
      <c r="NZF335" s="477"/>
      <c r="NZG335" s="477"/>
      <c r="NZH335" s="477"/>
      <c r="NZI335" s="477"/>
      <c r="NZJ335" s="477"/>
      <c r="NZK335" s="477"/>
      <c r="NZL335" s="477"/>
      <c r="NZM335" s="477"/>
      <c r="NZN335" s="477"/>
      <c r="NZO335" s="477"/>
      <c r="NZP335" s="477"/>
      <c r="NZQ335" s="477"/>
      <c r="NZR335" s="477"/>
      <c r="NZS335" s="477"/>
      <c r="NZT335" s="477"/>
      <c r="NZU335" s="477"/>
      <c r="NZV335" s="477"/>
      <c r="NZW335" s="477"/>
      <c r="NZX335" s="477"/>
      <c r="NZY335" s="477"/>
      <c r="NZZ335" s="477"/>
      <c r="OAA335" s="477"/>
      <c r="OAB335" s="477"/>
      <c r="OAC335" s="477"/>
      <c r="OAD335" s="477"/>
      <c r="OAE335" s="477"/>
      <c r="OAF335" s="477"/>
      <c r="OAG335" s="477"/>
      <c r="OAH335" s="477"/>
      <c r="OAI335" s="477"/>
      <c r="OAJ335" s="477"/>
      <c r="OAK335" s="477"/>
      <c r="OAL335" s="477"/>
      <c r="OAM335" s="477"/>
      <c r="OAN335" s="477"/>
      <c r="OAO335" s="477"/>
      <c r="OAP335" s="477"/>
      <c r="OAQ335" s="477"/>
      <c r="OAR335" s="477"/>
      <c r="OAS335" s="477"/>
      <c r="OAT335" s="477"/>
      <c r="OAU335" s="477"/>
      <c r="OAV335" s="477"/>
      <c r="OAW335" s="477"/>
      <c r="OAX335" s="477"/>
      <c r="OAY335" s="477"/>
      <c r="OAZ335" s="477"/>
      <c r="OBA335" s="477"/>
      <c r="OBB335" s="477"/>
      <c r="OBC335" s="477"/>
      <c r="OBD335" s="477"/>
      <c r="OBE335" s="477"/>
      <c r="OBF335" s="477"/>
      <c r="OBG335" s="477"/>
      <c r="OBH335" s="477"/>
      <c r="OBI335" s="477"/>
      <c r="OBJ335" s="477"/>
      <c r="OBK335" s="477"/>
      <c r="OBL335" s="477"/>
      <c r="OBM335" s="477"/>
      <c r="OBN335" s="477"/>
      <c r="OBO335" s="477"/>
      <c r="OBP335" s="477"/>
      <c r="OBQ335" s="477"/>
      <c r="OBR335" s="477"/>
      <c r="OBS335" s="477"/>
      <c r="OBT335" s="477"/>
      <c r="OBU335" s="477"/>
      <c r="OBV335" s="477"/>
      <c r="OBW335" s="477"/>
      <c r="OBX335" s="477"/>
      <c r="OBY335" s="477"/>
      <c r="OBZ335" s="477"/>
      <c r="OCA335" s="477"/>
      <c r="OCB335" s="477"/>
      <c r="OCC335" s="477"/>
      <c r="OCD335" s="477"/>
      <c r="OCE335" s="477"/>
      <c r="OCF335" s="477"/>
      <c r="OCG335" s="477"/>
      <c r="OCH335" s="477"/>
      <c r="OCI335" s="477"/>
      <c r="OCJ335" s="477"/>
      <c r="OCK335" s="477"/>
      <c r="OCL335" s="477"/>
      <c r="OCM335" s="477"/>
      <c r="OCN335" s="477"/>
      <c r="OCO335" s="477"/>
      <c r="OCP335" s="477"/>
      <c r="OCQ335" s="477"/>
      <c r="OCR335" s="477"/>
      <c r="OCS335" s="477"/>
      <c r="OCT335" s="477"/>
      <c r="OCU335" s="477"/>
      <c r="OCV335" s="477"/>
      <c r="OCW335" s="477"/>
      <c r="OCX335" s="477"/>
      <c r="OCY335" s="477"/>
      <c r="OCZ335" s="477"/>
      <c r="ODA335" s="477"/>
      <c r="ODB335" s="477"/>
      <c r="ODC335" s="477"/>
      <c r="ODD335" s="477"/>
      <c r="ODE335" s="477"/>
      <c r="ODF335" s="477"/>
      <c r="ODG335" s="477"/>
      <c r="ODH335" s="477"/>
      <c r="ODI335" s="477"/>
      <c r="ODJ335" s="477"/>
      <c r="ODK335" s="477"/>
      <c r="ODL335" s="477"/>
      <c r="ODM335" s="477"/>
      <c r="ODN335" s="477"/>
      <c r="ODO335" s="477"/>
      <c r="ODP335" s="477"/>
      <c r="ODQ335" s="477"/>
      <c r="ODR335" s="477"/>
      <c r="ODS335" s="477"/>
      <c r="ODT335" s="477"/>
      <c r="ODU335" s="477"/>
      <c r="ODV335" s="477"/>
      <c r="ODW335" s="477"/>
      <c r="ODX335" s="477"/>
      <c r="ODY335" s="477"/>
      <c r="ODZ335" s="477"/>
      <c r="OEA335" s="477"/>
      <c r="OEB335" s="477"/>
      <c r="OEC335" s="477"/>
      <c r="OED335" s="477"/>
      <c r="OEE335" s="477"/>
      <c r="OEF335" s="477"/>
      <c r="OEG335" s="477"/>
      <c r="OEH335" s="477"/>
      <c r="OEI335" s="477"/>
      <c r="OEJ335" s="477"/>
      <c r="OEK335" s="477"/>
      <c r="OEL335" s="477"/>
      <c r="OEM335" s="477"/>
      <c r="OEN335" s="477"/>
      <c r="OEO335" s="477"/>
      <c r="OEP335" s="477"/>
      <c r="OEQ335" s="477"/>
      <c r="OER335" s="477"/>
      <c r="OES335" s="477"/>
      <c r="OET335" s="477"/>
      <c r="OEU335" s="477"/>
      <c r="OEV335" s="477"/>
      <c r="OEW335" s="477"/>
      <c r="OEX335" s="477"/>
      <c r="OEY335" s="477"/>
      <c r="OEZ335" s="477"/>
      <c r="OFA335" s="477"/>
      <c r="OFB335" s="477"/>
      <c r="OFC335" s="477"/>
      <c r="OFD335" s="477"/>
      <c r="OFE335" s="477"/>
      <c r="OFF335" s="477"/>
      <c r="OFG335" s="477"/>
      <c r="OFH335" s="477"/>
      <c r="OFI335" s="477"/>
      <c r="OFJ335" s="477"/>
      <c r="OFK335" s="477"/>
      <c r="OFL335" s="477"/>
      <c r="OFM335" s="477"/>
      <c r="OFN335" s="477"/>
      <c r="OFO335" s="477"/>
      <c r="OFP335" s="477"/>
      <c r="OFQ335" s="477"/>
      <c r="OFR335" s="477"/>
      <c r="OFS335" s="477"/>
      <c r="OFT335" s="477"/>
      <c r="OFU335" s="477"/>
      <c r="OFV335" s="477"/>
      <c r="OFW335" s="477"/>
      <c r="OFX335" s="477"/>
      <c r="OFY335" s="477"/>
      <c r="OFZ335" s="477"/>
      <c r="OGA335" s="477"/>
      <c r="OGB335" s="477"/>
      <c r="OGC335" s="477"/>
      <c r="OGD335" s="477"/>
      <c r="OGE335" s="477"/>
      <c r="OGF335" s="477"/>
      <c r="OGG335" s="477"/>
      <c r="OGH335" s="477"/>
      <c r="OGI335" s="477"/>
      <c r="OGJ335" s="477"/>
      <c r="OGK335" s="477"/>
      <c r="OGL335" s="477"/>
      <c r="OGM335" s="477"/>
      <c r="OGN335" s="477"/>
      <c r="OGO335" s="477"/>
      <c r="OGP335" s="477"/>
      <c r="OGQ335" s="477"/>
      <c r="OGR335" s="477"/>
      <c r="OGS335" s="477"/>
      <c r="OGT335" s="477"/>
      <c r="OGU335" s="477"/>
      <c r="OGV335" s="477"/>
      <c r="OGW335" s="477"/>
      <c r="OGX335" s="477"/>
      <c r="OGY335" s="477"/>
      <c r="OGZ335" s="477"/>
      <c r="OHA335" s="477"/>
      <c r="OHB335" s="477"/>
      <c r="OHC335" s="477"/>
      <c r="OHD335" s="477"/>
      <c r="OHE335" s="477"/>
      <c r="OHF335" s="477"/>
      <c r="OHG335" s="477"/>
      <c r="OHH335" s="477"/>
      <c r="OHI335" s="477"/>
      <c r="OHJ335" s="477"/>
      <c r="OHK335" s="477"/>
      <c r="OHL335" s="477"/>
      <c r="OHM335" s="477"/>
      <c r="OHN335" s="477"/>
      <c r="OHO335" s="477"/>
      <c r="OHP335" s="477"/>
      <c r="OHQ335" s="477"/>
      <c r="OHR335" s="477"/>
      <c r="OHS335" s="477"/>
      <c r="OHT335" s="477"/>
      <c r="OHU335" s="477"/>
      <c r="OHV335" s="477"/>
      <c r="OHW335" s="477"/>
      <c r="OHX335" s="477"/>
      <c r="OHY335" s="477"/>
      <c r="OHZ335" s="477"/>
      <c r="OIA335" s="477"/>
      <c r="OIB335" s="477"/>
      <c r="OIC335" s="477"/>
      <c r="OID335" s="477"/>
      <c r="OIE335" s="477"/>
      <c r="OIF335" s="477"/>
      <c r="OIG335" s="477"/>
      <c r="OIH335" s="477"/>
      <c r="OII335" s="477"/>
      <c r="OIJ335" s="477"/>
      <c r="OIK335" s="477"/>
      <c r="OIL335" s="477"/>
      <c r="OIM335" s="477"/>
      <c r="OIN335" s="477"/>
      <c r="OIO335" s="477"/>
      <c r="OIP335" s="477"/>
      <c r="OIQ335" s="477"/>
      <c r="OIR335" s="477"/>
      <c r="OIS335" s="477"/>
      <c r="OIT335" s="477"/>
      <c r="OIU335" s="477"/>
      <c r="OIV335" s="477"/>
      <c r="OIW335" s="477"/>
      <c r="OIX335" s="477"/>
      <c r="OIY335" s="477"/>
      <c r="OIZ335" s="477"/>
      <c r="OJA335" s="477"/>
      <c r="OJB335" s="477"/>
      <c r="OJC335" s="477"/>
      <c r="OJD335" s="477"/>
      <c r="OJE335" s="477"/>
      <c r="OJF335" s="477"/>
      <c r="OJG335" s="477"/>
      <c r="OJH335" s="477"/>
      <c r="OJI335" s="477"/>
      <c r="OJJ335" s="477"/>
      <c r="OJK335" s="477"/>
      <c r="OJL335" s="477"/>
      <c r="OJM335" s="477"/>
      <c r="OJN335" s="477"/>
      <c r="OJO335" s="477"/>
      <c r="OJP335" s="477"/>
      <c r="OJQ335" s="477"/>
      <c r="OJR335" s="477"/>
      <c r="OJS335" s="477"/>
      <c r="OJT335" s="477"/>
      <c r="OJU335" s="477"/>
      <c r="OJV335" s="477"/>
      <c r="OJW335" s="477"/>
      <c r="OJX335" s="477"/>
      <c r="OJY335" s="477"/>
      <c r="OJZ335" s="477"/>
      <c r="OKA335" s="477"/>
      <c r="OKB335" s="477"/>
      <c r="OKC335" s="477"/>
      <c r="OKD335" s="477"/>
      <c r="OKE335" s="477"/>
      <c r="OKF335" s="477"/>
      <c r="OKG335" s="477"/>
      <c r="OKH335" s="477"/>
      <c r="OKI335" s="477"/>
      <c r="OKJ335" s="477"/>
      <c r="OKK335" s="477"/>
      <c r="OKL335" s="477"/>
      <c r="OKM335" s="477"/>
      <c r="OKN335" s="477"/>
      <c r="OKO335" s="477"/>
      <c r="OKP335" s="477"/>
      <c r="OKQ335" s="477"/>
      <c r="OKR335" s="477"/>
      <c r="OKS335" s="477"/>
      <c r="OKT335" s="477"/>
      <c r="OKU335" s="477"/>
      <c r="OKV335" s="477"/>
      <c r="OKW335" s="477"/>
      <c r="OKX335" s="477"/>
      <c r="OKY335" s="477"/>
      <c r="OKZ335" s="477"/>
      <c r="OLA335" s="477"/>
      <c r="OLB335" s="477"/>
      <c r="OLC335" s="477"/>
      <c r="OLD335" s="477"/>
      <c r="OLE335" s="477"/>
      <c r="OLF335" s="477"/>
      <c r="OLG335" s="477"/>
      <c r="OLH335" s="477"/>
      <c r="OLI335" s="477"/>
      <c r="OLJ335" s="477"/>
      <c r="OLK335" s="477"/>
      <c r="OLL335" s="477"/>
      <c r="OLM335" s="477"/>
      <c r="OLN335" s="477"/>
      <c r="OLO335" s="477"/>
      <c r="OLP335" s="477"/>
      <c r="OLQ335" s="477"/>
      <c r="OLR335" s="477"/>
      <c r="OLS335" s="477"/>
      <c r="OLT335" s="477"/>
      <c r="OLU335" s="477"/>
      <c r="OLV335" s="477"/>
      <c r="OLW335" s="477"/>
      <c r="OLX335" s="477"/>
      <c r="OLY335" s="477"/>
      <c r="OLZ335" s="477"/>
      <c r="OMA335" s="477"/>
      <c r="OMB335" s="477"/>
      <c r="OMC335" s="477"/>
      <c r="OMD335" s="477"/>
      <c r="OME335" s="477"/>
      <c r="OMF335" s="477"/>
      <c r="OMG335" s="477"/>
      <c r="OMH335" s="477"/>
      <c r="OMI335" s="477"/>
      <c r="OMJ335" s="477"/>
      <c r="OMK335" s="477"/>
      <c r="OML335" s="477"/>
      <c r="OMM335" s="477"/>
      <c r="OMN335" s="477"/>
      <c r="OMO335" s="477"/>
      <c r="OMP335" s="477"/>
      <c r="OMQ335" s="477"/>
      <c r="OMR335" s="477"/>
      <c r="OMS335" s="477"/>
      <c r="OMT335" s="477"/>
      <c r="OMU335" s="477"/>
      <c r="OMV335" s="477"/>
      <c r="OMW335" s="477"/>
      <c r="OMX335" s="477"/>
      <c r="OMY335" s="477"/>
      <c r="OMZ335" s="477"/>
      <c r="ONA335" s="477"/>
      <c r="ONB335" s="477"/>
      <c r="ONC335" s="477"/>
      <c r="OND335" s="477"/>
      <c r="ONE335" s="477"/>
      <c r="ONF335" s="477"/>
      <c r="ONG335" s="477"/>
      <c r="ONH335" s="477"/>
      <c r="ONI335" s="477"/>
      <c r="ONJ335" s="477"/>
      <c r="ONK335" s="477"/>
      <c r="ONL335" s="477"/>
      <c r="ONM335" s="477"/>
      <c r="ONN335" s="477"/>
      <c r="ONO335" s="477"/>
      <c r="ONP335" s="477"/>
      <c r="ONQ335" s="477"/>
      <c r="ONR335" s="477"/>
      <c r="ONS335" s="477"/>
      <c r="ONT335" s="477"/>
      <c r="ONU335" s="477"/>
      <c r="ONV335" s="477"/>
      <c r="ONW335" s="477"/>
      <c r="ONX335" s="477"/>
      <c r="ONY335" s="477"/>
      <c r="ONZ335" s="477"/>
      <c r="OOA335" s="477"/>
      <c r="OOB335" s="477"/>
      <c r="OOC335" s="477"/>
      <c r="OOD335" s="477"/>
      <c r="OOE335" s="477"/>
      <c r="OOF335" s="477"/>
      <c r="OOG335" s="477"/>
      <c r="OOH335" s="477"/>
      <c r="OOI335" s="477"/>
      <c r="OOJ335" s="477"/>
      <c r="OOK335" s="477"/>
      <c r="OOL335" s="477"/>
      <c r="OOM335" s="477"/>
      <c r="OON335" s="477"/>
      <c r="OOO335" s="477"/>
      <c r="OOP335" s="477"/>
      <c r="OOQ335" s="477"/>
      <c r="OOR335" s="477"/>
      <c r="OOS335" s="477"/>
      <c r="OOT335" s="477"/>
      <c r="OOU335" s="477"/>
      <c r="OOV335" s="477"/>
      <c r="OOW335" s="477"/>
      <c r="OOX335" s="477"/>
      <c r="OOY335" s="477"/>
      <c r="OOZ335" s="477"/>
      <c r="OPA335" s="477"/>
      <c r="OPB335" s="477"/>
      <c r="OPC335" s="477"/>
      <c r="OPD335" s="477"/>
      <c r="OPE335" s="477"/>
      <c r="OPF335" s="477"/>
      <c r="OPG335" s="477"/>
      <c r="OPH335" s="477"/>
      <c r="OPI335" s="477"/>
      <c r="OPJ335" s="477"/>
      <c r="OPK335" s="477"/>
      <c r="OPL335" s="477"/>
      <c r="OPM335" s="477"/>
      <c r="OPN335" s="477"/>
      <c r="OPO335" s="477"/>
      <c r="OPP335" s="477"/>
      <c r="OPQ335" s="477"/>
      <c r="OPR335" s="477"/>
      <c r="OPS335" s="477"/>
      <c r="OPT335" s="477"/>
      <c r="OPU335" s="477"/>
      <c r="OPV335" s="477"/>
      <c r="OPW335" s="477"/>
      <c r="OPX335" s="477"/>
      <c r="OPY335" s="477"/>
      <c r="OPZ335" s="477"/>
      <c r="OQA335" s="477"/>
      <c r="OQB335" s="477"/>
      <c r="OQC335" s="477"/>
      <c r="OQD335" s="477"/>
      <c r="OQE335" s="477"/>
      <c r="OQF335" s="477"/>
      <c r="OQG335" s="477"/>
      <c r="OQH335" s="477"/>
      <c r="OQI335" s="477"/>
      <c r="OQJ335" s="477"/>
      <c r="OQK335" s="477"/>
      <c r="OQL335" s="477"/>
      <c r="OQM335" s="477"/>
      <c r="OQN335" s="477"/>
      <c r="OQO335" s="477"/>
      <c r="OQP335" s="477"/>
      <c r="OQQ335" s="477"/>
      <c r="OQR335" s="477"/>
      <c r="OQS335" s="477"/>
      <c r="OQT335" s="477"/>
      <c r="OQU335" s="477"/>
      <c r="OQV335" s="477"/>
      <c r="OQW335" s="477"/>
      <c r="OQX335" s="477"/>
      <c r="OQY335" s="477"/>
      <c r="OQZ335" s="477"/>
      <c r="ORA335" s="477"/>
      <c r="ORB335" s="477"/>
      <c r="ORC335" s="477"/>
      <c r="ORD335" s="477"/>
      <c r="ORE335" s="477"/>
      <c r="ORF335" s="477"/>
      <c r="ORG335" s="477"/>
      <c r="ORH335" s="477"/>
      <c r="ORI335" s="477"/>
      <c r="ORJ335" s="477"/>
      <c r="ORK335" s="477"/>
      <c r="ORL335" s="477"/>
      <c r="ORM335" s="477"/>
      <c r="ORN335" s="477"/>
      <c r="ORO335" s="477"/>
      <c r="ORP335" s="477"/>
      <c r="ORQ335" s="477"/>
      <c r="ORR335" s="477"/>
      <c r="ORS335" s="477"/>
      <c r="ORT335" s="477"/>
      <c r="ORU335" s="477"/>
      <c r="ORV335" s="477"/>
      <c r="ORW335" s="477"/>
      <c r="ORX335" s="477"/>
      <c r="ORY335" s="477"/>
      <c r="ORZ335" s="477"/>
      <c r="OSA335" s="477"/>
      <c r="OSB335" s="477"/>
      <c r="OSC335" s="477"/>
      <c r="OSD335" s="477"/>
      <c r="OSE335" s="477"/>
      <c r="OSF335" s="477"/>
      <c r="OSG335" s="477"/>
      <c r="OSH335" s="477"/>
      <c r="OSI335" s="477"/>
      <c r="OSJ335" s="477"/>
      <c r="OSK335" s="477"/>
      <c r="OSL335" s="477"/>
      <c r="OSM335" s="477"/>
      <c r="OSN335" s="477"/>
      <c r="OSO335" s="477"/>
      <c r="OSP335" s="477"/>
      <c r="OSQ335" s="477"/>
      <c r="OSR335" s="477"/>
      <c r="OSS335" s="477"/>
      <c r="OST335" s="477"/>
      <c r="OSU335" s="477"/>
      <c r="OSV335" s="477"/>
      <c r="OSW335" s="477"/>
      <c r="OSX335" s="477"/>
      <c r="OSY335" s="477"/>
      <c r="OSZ335" s="477"/>
      <c r="OTA335" s="477"/>
      <c r="OTB335" s="477"/>
      <c r="OTC335" s="477"/>
      <c r="OTD335" s="477"/>
      <c r="OTE335" s="477"/>
      <c r="OTF335" s="477"/>
      <c r="OTG335" s="477"/>
      <c r="OTH335" s="477"/>
      <c r="OTI335" s="477"/>
      <c r="OTJ335" s="477"/>
      <c r="OTK335" s="477"/>
      <c r="OTL335" s="477"/>
      <c r="OTM335" s="477"/>
      <c r="OTN335" s="477"/>
      <c r="OTO335" s="477"/>
      <c r="OTP335" s="477"/>
      <c r="OTQ335" s="477"/>
      <c r="OTR335" s="477"/>
      <c r="OTS335" s="477"/>
      <c r="OTT335" s="477"/>
      <c r="OTU335" s="477"/>
      <c r="OTV335" s="477"/>
      <c r="OTW335" s="477"/>
      <c r="OTX335" s="477"/>
      <c r="OTY335" s="477"/>
      <c r="OTZ335" s="477"/>
      <c r="OUA335" s="477"/>
      <c r="OUB335" s="477"/>
      <c r="OUC335" s="477"/>
      <c r="OUD335" s="477"/>
      <c r="OUE335" s="477"/>
      <c r="OUF335" s="477"/>
      <c r="OUG335" s="477"/>
      <c r="OUH335" s="477"/>
      <c r="OUI335" s="477"/>
      <c r="OUJ335" s="477"/>
      <c r="OUK335" s="477"/>
      <c r="OUL335" s="477"/>
      <c r="OUM335" s="477"/>
      <c r="OUN335" s="477"/>
      <c r="OUO335" s="477"/>
      <c r="OUP335" s="477"/>
      <c r="OUQ335" s="477"/>
      <c r="OUR335" s="477"/>
      <c r="OUS335" s="477"/>
      <c r="OUT335" s="477"/>
      <c r="OUU335" s="477"/>
      <c r="OUV335" s="477"/>
      <c r="OUW335" s="477"/>
      <c r="OUX335" s="477"/>
      <c r="OUY335" s="477"/>
      <c r="OUZ335" s="477"/>
      <c r="OVA335" s="477"/>
      <c r="OVB335" s="477"/>
      <c r="OVC335" s="477"/>
      <c r="OVD335" s="477"/>
      <c r="OVE335" s="477"/>
      <c r="OVF335" s="477"/>
      <c r="OVG335" s="477"/>
      <c r="OVH335" s="477"/>
      <c r="OVI335" s="477"/>
      <c r="OVJ335" s="477"/>
      <c r="OVK335" s="477"/>
      <c r="OVL335" s="477"/>
      <c r="OVM335" s="477"/>
      <c r="OVN335" s="477"/>
      <c r="OVO335" s="477"/>
      <c r="OVP335" s="477"/>
      <c r="OVQ335" s="477"/>
      <c r="OVR335" s="477"/>
      <c r="OVS335" s="477"/>
      <c r="OVT335" s="477"/>
      <c r="OVU335" s="477"/>
      <c r="OVV335" s="477"/>
      <c r="OVW335" s="477"/>
      <c r="OVX335" s="477"/>
      <c r="OVY335" s="477"/>
      <c r="OVZ335" s="477"/>
      <c r="OWA335" s="477"/>
      <c r="OWB335" s="477"/>
      <c r="OWC335" s="477"/>
      <c r="OWD335" s="477"/>
      <c r="OWE335" s="477"/>
      <c r="OWF335" s="477"/>
      <c r="OWG335" s="477"/>
      <c r="OWH335" s="477"/>
      <c r="OWI335" s="477"/>
      <c r="OWJ335" s="477"/>
      <c r="OWK335" s="477"/>
      <c r="OWL335" s="477"/>
      <c r="OWM335" s="477"/>
      <c r="OWN335" s="477"/>
      <c r="OWO335" s="477"/>
      <c r="OWP335" s="477"/>
      <c r="OWQ335" s="477"/>
      <c r="OWR335" s="477"/>
      <c r="OWS335" s="477"/>
      <c r="OWT335" s="477"/>
      <c r="OWU335" s="477"/>
      <c r="OWV335" s="477"/>
      <c r="OWW335" s="477"/>
      <c r="OWX335" s="477"/>
      <c r="OWY335" s="477"/>
      <c r="OWZ335" s="477"/>
      <c r="OXA335" s="477"/>
      <c r="OXB335" s="477"/>
      <c r="OXC335" s="477"/>
      <c r="OXD335" s="477"/>
      <c r="OXE335" s="477"/>
      <c r="OXF335" s="477"/>
      <c r="OXG335" s="477"/>
      <c r="OXH335" s="477"/>
      <c r="OXI335" s="477"/>
      <c r="OXJ335" s="477"/>
      <c r="OXK335" s="477"/>
      <c r="OXL335" s="477"/>
      <c r="OXM335" s="477"/>
      <c r="OXN335" s="477"/>
      <c r="OXO335" s="477"/>
      <c r="OXP335" s="477"/>
      <c r="OXQ335" s="477"/>
      <c r="OXR335" s="477"/>
      <c r="OXS335" s="477"/>
      <c r="OXT335" s="477"/>
      <c r="OXU335" s="477"/>
      <c r="OXV335" s="477"/>
      <c r="OXW335" s="477"/>
      <c r="OXX335" s="477"/>
      <c r="OXY335" s="477"/>
      <c r="OXZ335" s="477"/>
      <c r="OYA335" s="477"/>
      <c r="OYB335" s="477"/>
      <c r="OYC335" s="477"/>
      <c r="OYD335" s="477"/>
      <c r="OYE335" s="477"/>
      <c r="OYF335" s="477"/>
      <c r="OYG335" s="477"/>
      <c r="OYH335" s="477"/>
      <c r="OYI335" s="477"/>
      <c r="OYJ335" s="477"/>
      <c r="OYK335" s="477"/>
      <c r="OYL335" s="477"/>
      <c r="OYM335" s="477"/>
      <c r="OYN335" s="477"/>
      <c r="OYO335" s="477"/>
      <c r="OYP335" s="477"/>
      <c r="OYQ335" s="477"/>
      <c r="OYR335" s="477"/>
      <c r="OYS335" s="477"/>
      <c r="OYT335" s="477"/>
      <c r="OYU335" s="477"/>
      <c r="OYV335" s="477"/>
      <c r="OYW335" s="477"/>
      <c r="OYX335" s="477"/>
      <c r="OYY335" s="477"/>
      <c r="OYZ335" s="477"/>
      <c r="OZA335" s="477"/>
      <c r="OZB335" s="477"/>
      <c r="OZC335" s="477"/>
      <c r="OZD335" s="477"/>
      <c r="OZE335" s="477"/>
      <c r="OZF335" s="477"/>
      <c r="OZG335" s="477"/>
      <c r="OZH335" s="477"/>
      <c r="OZI335" s="477"/>
      <c r="OZJ335" s="477"/>
      <c r="OZK335" s="477"/>
      <c r="OZL335" s="477"/>
      <c r="OZM335" s="477"/>
      <c r="OZN335" s="477"/>
      <c r="OZO335" s="477"/>
      <c r="OZP335" s="477"/>
      <c r="OZQ335" s="477"/>
      <c r="OZR335" s="477"/>
      <c r="OZS335" s="477"/>
      <c r="OZT335" s="477"/>
      <c r="OZU335" s="477"/>
      <c r="OZV335" s="477"/>
      <c r="OZW335" s="477"/>
      <c r="OZX335" s="477"/>
      <c r="OZY335" s="477"/>
      <c r="OZZ335" s="477"/>
      <c r="PAA335" s="477"/>
      <c r="PAB335" s="477"/>
      <c r="PAC335" s="477"/>
      <c r="PAD335" s="477"/>
      <c r="PAE335" s="477"/>
      <c r="PAF335" s="477"/>
      <c r="PAG335" s="477"/>
      <c r="PAH335" s="477"/>
      <c r="PAI335" s="477"/>
      <c r="PAJ335" s="477"/>
      <c r="PAK335" s="477"/>
      <c r="PAL335" s="477"/>
      <c r="PAM335" s="477"/>
      <c r="PAN335" s="477"/>
      <c r="PAO335" s="477"/>
      <c r="PAP335" s="477"/>
      <c r="PAQ335" s="477"/>
      <c r="PAR335" s="477"/>
      <c r="PAS335" s="477"/>
      <c r="PAT335" s="477"/>
      <c r="PAU335" s="477"/>
      <c r="PAV335" s="477"/>
      <c r="PAW335" s="477"/>
      <c r="PAX335" s="477"/>
      <c r="PAY335" s="477"/>
      <c r="PAZ335" s="477"/>
      <c r="PBA335" s="477"/>
      <c r="PBB335" s="477"/>
      <c r="PBC335" s="477"/>
      <c r="PBD335" s="477"/>
      <c r="PBE335" s="477"/>
      <c r="PBF335" s="477"/>
      <c r="PBG335" s="477"/>
      <c r="PBH335" s="477"/>
      <c r="PBI335" s="477"/>
      <c r="PBJ335" s="477"/>
      <c r="PBK335" s="477"/>
      <c r="PBL335" s="477"/>
      <c r="PBM335" s="477"/>
      <c r="PBN335" s="477"/>
      <c r="PBO335" s="477"/>
      <c r="PBP335" s="477"/>
      <c r="PBQ335" s="477"/>
      <c r="PBR335" s="477"/>
      <c r="PBS335" s="477"/>
      <c r="PBT335" s="477"/>
      <c r="PBU335" s="477"/>
      <c r="PBV335" s="477"/>
      <c r="PBW335" s="477"/>
      <c r="PBX335" s="477"/>
      <c r="PBY335" s="477"/>
      <c r="PBZ335" s="477"/>
      <c r="PCA335" s="477"/>
      <c r="PCB335" s="477"/>
      <c r="PCC335" s="477"/>
      <c r="PCD335" s="477"/>
      <c r="PCE335" s="477"/>
      <c r="PCF335" s="477"/>
      <c r="PCG335" s="477"/>
      <c r="PCH335" s="477"/>
      <c r="PCI335" s="477"/>
      <c r="PCJ335" s="477"/>
      <c r="PCK335" s="477"/>
      <c r="PCL335" s="477"/>
      <c r="PCM335" s="477"/>
      <c r="PCN335" s="477"/>
      <c r="PCO335" s="477"/>
      <c r="PCP335" s="477"/>
      <c r="PCQ335" s="477"/>
      <c r="PCR335" s="477"/>
      <c r="PCS335" s="477"/>
      <c r="PCT335" s="477"/>
      <c r="PCU335" s="477"/>
      <c r="PCV335" s="477"/>
      <c r="PCW335" s="477"/>
      <c r="PCX335" s="477"/>
      <c r="PCY335" s="477"/>
      <c r="PCZ335" s="477"/>
      <c r="PDA335" s="477"/>
      <c r="PDB335" s="477"/>
      <c r="PDC335" s="477"/>
      <c r="PDD335" s="477"/>
      <c r="PDE335" s="477"/>
      <c r="PDF335" s="477"/>
      <c r="PDG335" s="477"/>
      <c r="PDH335" s="477"/>
      <c r="PDI335" s="477"/>
      <c r="PDJ335" s="477"/>
      <c r="PDK335" s="477"/>
      <c r="PDL335" s="477"/>
      <c r="PDM335" s="477"/>
      <c r="PDN335" s="477"/>
      <c r="PDO335" s="477"/>
      <c r="PDP335" s="477"/>
      <c r="PDQ335" s="477"/>
      <c r="PDR335" s="477"/>
      <c r="PDS335" s="477"/>
      <c r="PDT335" s="477"/>
      <c r="PDU335" s="477"/>
      <c r="PDV335" s="477"/>
      <c r="PDW335" s="477"/>
      <c r="PDX335" s="477"/>
      <c r="PDY335" s="477"/>
      <c r="PDZ335" s="477"/>
      <c r="PEA335" s="477"/>
      <c r="PEB335" s="477"/>
      <c r="PEC335" s="477"/>
      <c r="PED335" s="477"/>
      <c r="PEE335" s="477"/>
      <c r="PEF335" s="477"/>
      <c r="PEG335" s="477"/>
      <c r="PEH335" s="477"/>
      <c r="PEI335" s="477"/>
      <c r="PEJ335" s="477"/>
      <c r="PEK335" s="477"/>
      <c r="PEL335" s="477"/>
      <c r="PEM335" s="477"/>
      <c r="PEN335" s="477"/>
      <c r="PEO335" s="477"/>
      <c r="PEP335" s="477"/>
      <c r="PEQ335" s="477"/>
      <c r="PER335" s="477"/>
      <c r="PES335" s="477"/>
      <c r="PET335" s="477"/>
      <c r="PEU335" s="477"/>
      <c r="PEV335" s="477"/>
      <c r="PEW335" s="477"/>
      <c r="PEX335" s="477"/>
      <c r="PEY335" s="477"/>
      <c r="PEZ335" s="477"/>
      <c r="PFA335" s="477"/>
      <c r="PFB335" s="477"/>
      <c r="PFC335" s="477"/>
      <c r="PFD335" s="477"/>
      <c r="PFE335" s="477"/>
      <c r="PFF335" s="477"/>
      <c r="PFG335" s="477"/>
      <c r="PFH335" s="477"/>
      <c r="PFI335" s="477"/>
      <c r="PFJ335" s="477"/>
      <c r="PFK335" s="477"/>
      <c r="PFL335" s="477"/>
      <c r="PFM335" s="477"/>
      <c r="PFN335" s="477"/>
      <c r="PFO335" s="477"/>
      <c r="PFP335" s="477"/>
      <c r="PFQ335" s="477"/>
      <c r="PFR335" s="477"/>
      <c r="PFS335" s="477"/>
      <c r="PFT335" s="477"/>
      <c r="PFU335" s="477"/>
      <c r="PFV335" s="477"/>
      <c r="PFW335" s="477"/>
      <c r="PFX335" s="477"/>
      <c r="PFY335" s="477"/>
      <c r="PFZ335" s="477"/>
      <c r="PGA335" s="477"/>
      <c r="PGB335" s="477"/>
      <c r="PGC335" s="477"/>
      <c r="PGD335" s="477"/>
      <c r="PGE335" s="477"/>
      <c r="PGF335" s="477"/>
      <c r="PGG335" s="477"/>
      <c r="PGH335" s="477"/>
      <c r="PGI335" s="477"/>
      <c r="PGJ335" s="477"/>
      <c r="PGK335" s="477"/>
      <c r="PGL335" s="477"/>
      <c r="PGM335" s="477"/>
      <c r="PGN335" s="477"/>
      <c r="PGO335" s="477"/>
      <c r="PGP335" s="477"/>
      <c r="PGQ335" s="477"/>
      <c r="PGR335" s="477"/>
      <c r="PGS335" s="477"/>
      <c r="PGT335" s="477"/>
      <c r="PGU335" s="477"/>
      <c r="PGV335" s="477"/>
      <c r="PGW335" s="477"/>
      <c r="PGX335" s="477"/>
      <c r="PGY335" s="477"/>
      <c r="PGZ335" s="477"/>
      <c r="PHA335" s="477"/>
      <c r="PHB335" s="477"/>
      <c r="PHC335" s="477"/>
      <c r="PHD335" s="477"/>
      <c r="PHE335" s="477"/>
      <c r="PHF335" s="477"/>
      <c r="PHG335" s="477"/>
      <c r="PHH335" s="477"/>
      <c r="PHI335" s="477"/>
      <c r="PHJ335" s="477"/>
      <c r="PHK335" s="477"/>
      <c r="PHL335" s="477"/>
      <c r="PHM335" s="477"/>
      <c r="PHN335" s="477"/>
      <c r="PHO335" s="477"/>
      <c r="PHP335" s="477"/>
      <c r="PHQ335" s="477"/>
      <c r="PHR335" s="477"/>
      <c r="PHS335" s="477"/>
      <c r="PHT335" s="477"/>
      <c r="PHU335" s="477"/>
      <c r="PHV335" s="477"/>
      <c r="PHW335" s="477"/>
      <c r="PHX335" s="477"/>
      <c r="PHY335" s="477"/>
      <c r="PHZ335" s="477"/>
      <c r="PIA335" s="477"/>
      <c r="PIB335" s="477"/>
      <c r="PIC335" s="477"/>
      <c r="PID335" s="477"/>
      <c r="PIE335" s="477"/>
      <c r="PIF335" s="477"/>
      <c r="PIG335" s="477"/>
      <c r="PIH335" s="477"/>
      <c r="PII335" s="477"/>
      <c r="PIJ335" s="477"/>
      <c r="PIK335" s="477"/>
      <c r="PIL335" s="477"/>
      <c r="PIM335" s="477"/>
      <c r="PIN335" s="477"/>
      <c r="PIO335" s="477"/>
      <c r="PIP335" s="477"/>
      <c r="PIQ335" s="477"/>
      <c r="PIR335" s="477"/>
      <c r="PIS335" s="477"/>
      <c r="PIT335" s="477"/>
      <c r="PIU335" s="477"/>
      <c r="PIV335" s="477"/>
      <c r="PIW335" s="477"/>
      <c r="PIX335" s="477"/>
      <c r="PIY335" s="477"/>
      <c r="PIZ335" s="477"/>
      <c r="PJA335" s="477"/>
      <c r="PJB335" s="477"/>
      <c r="PJC335" s="477"/>
      <c r="PJD335" s="477"/>
      <c r="PJE335" s="477"/>
      <c r="PJF335" s="477"/>
      <c r="PJG335" s="477"/>
      <c r="PJH335" s="477"/>
      <c r="PJI335" s="477"/>
      <c r="PJJ335" s="477"/>
      <c r="PJK335" s="477"/>
      <c r="PJL335" s="477"/>
      <c r="PJM335" s="477"/>
      <c r="PJN335" s="477"/>
      <c r="PJO335" s="477"/>
      <c r="PJP335" s="477"/>
      <c r="PJQ335" s="477"/>
      <c r="PJR335" s="477"/>
      <c r="PJS335" s="477"/>
      <c r="PJT335" s="477"/>
      <c r="PJU335" s="477"/>
      <c r="PJV335" s="477"/>
      <c r="PJW335" s="477"/>
      <c r="PJX335" s="477"/>
      <c r="PJY335" s="477"/>
      <c r="PJZ335" s="477"/>
      <c r="PKA335" s="477"/>
      <c r="PKB335" s="477"/>
      <c r="PKC335" s="477"/>
      <c r="PKD335" s="477"/>
      <c r="PKE335" s="477"/>
      <c r="PKF335" s="477"/>
      <c r="PKG335" s="477"/>
      <c r="PKH335" s="477"/>
      <c r="PKI335" s="477"/>
      <c r="PKJ335" s="477"/>
      <c r="PKK335" s="477"/>
      <c r="PKL335" s="477"/>
      <c r="PKM335" s="477"/>
      <c r="PKN335" s="477"/>
      <c r="PKO335" s="477"/>
      <c r="PKP335" s="477"/>
      <c r="PKQ335" s="477"/>
      <c r="PKR335" s="477"/>
      <c r="PKS335" s="477"/>
      <c r="PKT335" s="477"/>
      <c r="PKU335" s="477"/>
      <c r="PKV335" s="477"/>
      <c r="PKW335" s="477"/>
      <c r="PKX335" s="477"/>
      <c r="PKY335" s="477"/>
      <c r="PKZ335" s="477"/>
      <c r="PLA335" s="477"/>
      <c r="PLB335" s="477"/>
      <c r="PLC335" s="477"/>
      <c r="PLD335" s="477"/>
      <c r="PLE335" s="477"/>
      <c r="PLF335" s="477"/>
      <c r="PLG335" s="477"/>
      <c r="PLH335" s="477"/>
      <c r="PLI335" s="477"/>
      <c r="PLJ335" s="477"/>
      <c r="PLK335" s="477"/>
      <c r="PLL335" s="477"/>
      <c r="PLM335" s="477"/>
      <c r="PLN335" s="477"/>
      <c r="PLO335" s="477"/>
      <c r="PLP335" s="477"/>
      <c r="PLQ335" s="477"/>
      <c r="PLR335" s="477"/>
      <c r="PLS335" s="477"/>
      <c r="PLT335" s="477"/>
      <c r="PLU335" s="477"/>
      <c r="PLV335" s="477"/>
      <c r="PLW335" s="477"/>
      <c r="PLX335" s="477"/>
      <c r="PLY335" s="477"/>
      <c r="PLZ335" s="477"/>
      <c r="PMA335" s="477"/>
      <c r="PMB335" s="477"/>
      <c r="PMC335" s="477"/>
      <c r="PMD335" s="477"/>
      <c r="PME335" s="477"/>
      <c r="PMF335" s="477"/>
      <c r="PMG335" s="477"/>
      <c r="PMH335" s="477"/>
      <c r="PMI335" s="477"/>
      <c r="PMJ335" s="477"/>
      <c r="PMK335" s="477"/>
      <c r="PML335" s="477"/>
      <c r="PMM335" s="477"/>
      <c r="PMN335" s="477"/>
      <c r="PMO335" s="477"/>
      <c r="PMP335" s="477"/>
      <c r="PMQ335" s="477"/>
      <c r="PMR335" s="477"/>
      <c r="PMS335" s="477"/>
      <c r="PMT335" s="477"/>
      <c r="PMU335" s="477"/>
      <c r="PMV335" s="477"/>
      <c r="PMW335" s="477"/>
      <c r="PMX335" s="477"/>
      <c r="PMY335" s="477"/>
      <c r="PMZ335" s="477"/>
      <c r="PNA335" s="477"/>
      <c r="PNB335" s="477"/>
      <c r="PNC335" s="477"/>
      <c r="PND335" s="477"/>
      <c r="PNE335" s="477"/>
      <c r="PNF335" s="477"/>
      <c r="PNG335" s="477"/>
      <c r="PNH335" s="477"/>
      <c r="PNI335" s="477"/>
      <c r="PNJ335" s="477"/>
      <c r="PNK335" s="477"/>
      <c r="PNL335" s="477"/>
      <c r="PNM335" s="477"/>
      <c r="PNN335" s="477"/>
      <c r="PNO335" s="477"/>
      <c r="PNP335" s="477"/>
      <c r="PNQ335" s="477"/>
      <c r="PNR335" s="477"/>
      <c r="PNS335" s="477"/>
      <c r="PNT335" s="477"/>
      <c r="PNU335" s="477"/>
      <c r="PNV335" s="477"/>
      <c r="PNW335" s="477"/>
      <c r="PNX335" s="477"/>
      <c r="PNY335" s="477"/>
      <c r="PNZ335" s="477"/>
      <c r="POA335" s="477"/>
      <c r="POB335" s="477"/>
      <c r="POC335" s="477"/>
      <c r="POD335" s="477"/>
      <c r="POE335" s="477"/>
      <c r="POF335" s="477"/>
      <c r="POG335" s="477"/>
      <c r="POH335" s="477"/>
      <c r="POI335" s="477"/>
      <c r="POJ335" s="477"/>
      <c r="POK335" s="477"/>
      <c r="POL335" s="477"/>
      <c r="POM335" s="477"/>
      <c r="PON335" s="477"/>
      <c r="POO335" s="477"/>
      <c r="POP335" s="477"/>
      <c r="POQ335" s="477"/>
      <c r="POR335" s="477"/>
      <c r="POS335" s="477"/>
      <c r="POT335" s="477"/>
      <c r="POU335" s="477"/>
      <c r="POV335" s="477"/>
      <c r="POW335" s="477"/>
      <c r="POX335" s="477"/>
      <c r="POY335" s="477"/>
      <c r="POZ335" s="477"/>
      <c r="PPA335" s="477"/>
      <c r="PPB335" s="477"/>
      <c r="PPC335" s="477"/>
      <c r="PPD335" s="477"/>
      <c r="PPE335" s="477"/>
      <c r="PPF335" s="477"/>
      <c r="PPG335" s="477"/>
      <c r="PPH335" s="477"/>
      <c r="PPI335" s="477"/>
      <c r="PPJ335" s="477"/>
      <c r="PPK335" s="477"/>
      <c r="PPL335" s="477"/>
      <c r="PPM335" s="477"/>
      <c r="PPN335" s="477"/>
      <c r="PPO335" s="477"/>
      <c r="PPP335" s="477"/>
      <c r="PPQ335" s="477"/>
      <c r="PPR335" s="477"/>
      <c r="PPS335" s="477"/>
      <c r="PPT335" s="477"/>
      <c r="PPU335" s="477"/>
      <c r="PPV335" s="477"/>
      <c r="PPW335" s="477"/>
      <c r="PPX335" s="477"/>
      <c r="PPY335" s="477"/>
      <c r="PPZ335" s="477"/>
      <c r="PQA335" s="477"/>
      <c r="PQB335" s="477"/>
      <c r="PQC335" s="477"/>
      <c r="PQD335" s="477"/>
      <c r="PQE335" s="477"/>
      <c r="PQF335" s="477"/>
      <c r="PQG335" s="477"/>
      <c r="PQH335" s="477"/>
      <c r="PQI335" s="477"/>
      <c r="PQJ335" s="477"/>
      <c r="PQK335" s="477"/>
      <c r="PQL335" s="477"/>
      <c r="PQM335" s="477"/>
      <c r="PQN335" s="477"/>
      <c r="PQO335" s="477"/>
      <c r="PQP335" s="477"/>
      <c r="PQQ335" s="477"/>
      <c r="PQR335" s="477"/>
      <c r="PQS335" s="477"/>
      <c r="PQT335" s="477"/>
      <c r="PQU335" s="477"/>
      <c r="PQV335" s="477"/>
      <c r="PQW335" s="477"/>
      <c r="PQX335" s="477"/>
      <c r="PQY335" s="477"/>
      <c r="PQZ335" s="477"/>
      <c r="PRA335" s="477"/>
      <c r="PRB335" s="477"/>
      <c r="PRC335" s="477"/>
      <c r="PRD335" s="477"/>
      <c r="PRE335" s="477"/>
      <c r="PRF335" s="477"/>
      <c r="PRG335" s="477"/>
      <c r="PRH335" s="477"/>
      <c r="PRI335" s="477"/>
      <c r="PRJ335" s="477"/>
      <c r="PRK335" s="477"/>
      <c r="PRL335" s="477"/>
      <c r="PRM335" s="477"/>
      <c r="PRN335" s="477"/>
      <c r="PRO335" s="477"/>
      <c r="PRP335" s="477"/>
      <c r="PRQ335" s="477"/>
      <c r="PRR335" s="477"/>
      <c r="PRS335" s="477"/>
      <c r="PRT335" s="477"/>
      <c r="PRU335" s="477"/>
      <c r="PRV335" s="477"/>
      <c r="PRW335" s="477"/>
      <c r="PRX335" s="477"/>
      <c r="PRY335" s="477"/>
      <c r="PRZ335" s="477"/>
      <c r="PSA335" s="477"/>
      <c r="PSB335" s="477"/>
      <c r="PSC335" s="477"/>
      <c r="PSD335" s="477"/>
      <c r="PSE335" s="477"/>
      <c r="PSF335" s="477"/>
      <c r="PSG335" s="477"/>
      <c r="PSH335" s="477"/>
      <c r="PSI335" s="477"/>
      <c r="PSJ335" s="477"/>
      <c r="PSK335" s="477"/>
      <c r="PSL335" s="477"/>
      <c r="PSM335" s="477"/>
      <c r="PSN335" s="477"/>
      <c r="PSO335" s="477"/>
      <c r="PSP335" s="477"/>
      <c r="PSQ335" s="477"/>
      <c r="PSR335" s="477"/>
      <c r="PSS335" s="477"/>
      <c r="PST335" s="477"/>
      <c r="PSU335" s="477"/>
      <c r="PSV335" s="477"/>
      <c r="PSW335" s="477"/>
      <c r="PSX335" s="477"/>
      <c r="PSY335" s="477"/>
      <c r="PSZ335" s="477"/>
      <c r="PTA335" s="477"/>
      <c r="PTB335" s="477"/>
      <c r="PTC335" s="477"/>
      <c r="PTD335" s="477"/>
      <c r="PTE335" s="477"/>
      <c r="PTF335" s="477"/>
      <c r="PTG335" s="477"/>
      <c r="PTH335" s="477"/>
      <c r="PTI335" s="477"/>
      <c r="PTJ335" s="477"/>
      <c r="PTK335" s="477"/>
      <c r="PTL335" s="477"/>
      <c r="PTM335" s="477"/>
      <c r="PTN335" s="477"/>
      <c r="PTO335" s="477"/>
      <c r="PTP335" s="477"/>
      <c r="PTQ335" s="477"/>
      <c r="PTR335" s="477"/>
      <c r="PTS335" s="477"/>
      <c r="PTT335" s="477"/>
      <c r="PTU335" s="477"/>
      <c r="PTV335" s="477"/>
      <c r="PTW335" s="477"/>
      <c r="PTX335" s="477"/>
      <c r="PTY335" s="477"/>
      <c r="PTZ335" s="477"/>
      <c r="PUA335" s="477"/>
      <c r="PUB335" s="477"/>
      <c r="PUC335" s="477"/>
      <c r="PUD335" s="477"/>
      <c r="PUE335" s="477"/>
      <c r="PUF335" s="477"/>
      <c r="PUG335" s="477"/>
      <c r="PUH335" s="477"/>
      <c r="PUI335" s="477"/>
      <c r="PUJ335" s="477"/>
      <c r="PUK335" s="477"/>
      <c r="PUL335" s="477"/>
      <c r="PUM335" s="477"/>
      <c r="PUN335" s="477"/>
      <c r="PUO335" s="477"/>
      <c r="PUP335" s="477"/>
      <c r="PUQ335" s="477"/>
      <c r="PUR335" s="477"/>
      <c r="PUS335" s="477"/>
      <c r="PUT335" s="477"/>
      <c r="PUU335" s="477"/>
      <c r="PUV335" s="477"/>
      <c r="PUW335" s="477"/>
      <c r="PUX335" s="477"/>
      <c r="PUY335" s="477"/>
      <c r="PUZ335" s="477"/>
      <c r="PVA335" s="477"/>
      <c r="PVB335" s="477"/>
      <c r="PVC335" s="477"/>
      <c r="PVD335" s="477"/>
      <c r="PVE335" s="477"/>
      <c r="PVF335" s="477"/>
      <c r="PVG335" s="477"/>
      <c r="PVH335" s="477"/>
      <c r="PVI335" s="477"/>
      <c r="PVJ335" s="477"/>
      <c r="PVK335" s="477"/>
      <c r="PVL335" s="477"/>
      <c r="PVM335" s="477"/>
      <c r="PVN335" s="477"/>
      <c r="PVO335" s="477"/>
      <c r="PVP335" s="477"/>
      <c r="PVQ335" s="477"/>
      <c r="PVR335" s="477"/>
      <c r="PVS335" s="477"/>
      <c r="PVT335" s="477"/>
      <c r="PVU335" s="477"/>
      <c r="PVV335" s="477"/>
      <c r="PVW335" s="477"/>
      <c r="PVX335" s="477"/>
      <c r="PVY335" s="477"/>
      <c r="PVZ335" s="477"/>
      <c r="PWA335" s="477"/>
      <c r="PWB335" s="477"/>
      <c r="PWC335" s="477"/>
      <c r="PWD335" s="477"/>
      <c r="PWE335" s="477"/>
      <c r="PWF335" s="477"/>
      <c r="PWG335" s="477"/>
      <c r="PWH335" s="477"/>
      <c r="PWI335" s="477"/>
      <c r="PWJ335" s="477"/>
      <c r="PWK335" s="477"/>
      <c r="PWL335" s="477"/>
      <c r="PWM335" s="477"/>
      <c r="PWN335" s="477"/>
      <c r="PWO335" s="477"/>
      <c r="PWP335" s="477"/>
      <c r="PWQ335" s="477"/>
      <c r="PWR335" s="477"/>
      <c r="PWS335" s="477"/>
      <c r="PWT335" s="477"/>
      <c r="PWU335" s="477"/>
      <c r="PWV335" s="477"/>
      <c r="PWW335" s="477"/>
      <c r="PWX335" s="477"/>
      <c r="PWY335" s="477"/>
      <c r="PWZ335" s="477"/>
      <c r="PXA335" s="477"/>
      <c r="PXB335" s="477"/>
      <c r="PXC335" s="477"/>
      <c r="PXD335" s="477"/>
      <c r="PXE335" s="477"/>
      <c r="PXF335" s="477"/>
      <c r="PXG335" s="477"/>
      <c r="PXH335" s="477"/>
      <c r="PXI335" s="477"/>
      <c r="PXJ335" s="477"/>
      <c r="PXK335" s="477"/>
      <c r="PXL335" s="477"/>
      <c r="PXM335" s="477"/>
      <c r="PXN335" s="477"/>
      <c r="PXO335" s="477"/>
      <c r="PXP335" s="477"/>
      <c r="PXQ335" s="477"/>
      <c r="PXR335" s="477"/>
      <c r="PXS335" s="477"/>
      <c r="PXT335" s="477"/>
      <c r="PXU335" s="477"/>
      <c r="PXV335" s="477"/>
      <c r="PXW335" s="477"/>
      <c r="PXX335" s="477"/>
      <c r="PXY335" s="477"/>
      <c r="PXZ335" s="477"/>
      <c r="PYA335" s="477"/>
      <c r="PYB335" s="477"/>
      <c r="PYC335" s="477"/>
      <c r="PYD335" s="477"/>
      <c r="PYE335" s="477"/>
      <c r="PYF335" s="477"/>
      <c r="PYG335" s="477"/>
      <c r="PYH335" s="477"/>
      <c r="PYI335" s="477"/>
      <c r="PYJ335" s="477"/>
      <c r="PYK335" s="477"/>
      <c r="PYL335" s="477"/>
      <c r="PYM335" s="477"/>
      <c r="PYN335" s="477"/>
      <c r="PYO335" s="477"/>
      <c r="PYP335" s="477"/>
      <c r="PYQ335" s="477"/>
      <c r="PYR335" s="477"/>
      <c r="PYS335" s="477"/>
      <c r="PYT335" s="477"/>
      <c r="PYU335" s="477"/>
      <c r="PYV335" s="477"/>
      <c r="PYW335" s="477"/>
      <c r="PYX335" s="477"/>
      <c r="PYY335" s="477"/>
      <c r="PYZ335" s="477"/>
      <c r="PZA335" s="477"/>
      <c r="PZB335" s="477"/>
      <c r="PZC335" s="477"/>
      <c r="PZD335" s="477"/>
      <c r="PZE335" s="477"/>
      <c r="PZF335" s="477"/>
      <c r="PZG335" s="477"/>
      <c r="PZH335" s="477"/>
      <c r="PZI335" s="477"/>
      <c r="PZJ335" s="477"/>
      <c r="PZK335" s="477"/>
      <c r="PZL335" s="477"/>
      <c r="PZM335" s="477"/>
      <c r="PZN335" s="477"/>
      <c r="PZO335" s="477"/>
      <c r="PZP335" s="477"/>
      <c r="PZQ335" s="477"/>
      <c r="PZR335" s="477"/>
      <c r="PZS335" s="477"/>
      <c r="PZT335" s="477"/>
      <c r="PZU335" s="477"/>
      <c r="PZV335" s="477"/>
      <c r="PZW335" s="477"/>
      <c r="PZX335" s="477"/>
      <c r="PZY335" s="477"/>
      <c r="PZZ335" s="477"/>
      <c r="QAA335" s="477"/>
      <c r="QAB335" s="477"/>
      <c r="QAC335" s="477"/>
      <c r="QAD335" s="477"/>
      <c r="QAE335" s="477"/>
      <c r="QAF335" s="477"/>
      <c r="QAG335" s="477"/>
      <c r="QAH335" s="477"/>
      <c r="QAI335" s="477"/>
      <c r="QAJ335" s="477"/>
      <c r="QAK335" s="477"/>
      <c r="QAL335" s="477"/>
      <c r="QAM335" s="477"/>
      <c r="QAN335" s="477"/>
      <c r="QAO335" s="477"/>
      <c r="QAP335" s="477"/>
      <c r="QAQ335" s="477"/>
      <c r="QAR335" s="477"/>
      <c r="QAS335" s="477"/>
      <c r="QAT335" s="477"/>
      <c r="QAU335" s="477"/>
      <c r="QAV335" s="477"/>
      <c r="QAW335" s="477"/>
      <c r="QAX335" s="477"/>
      <c r="QAY335" s="477"/>
      <c r="QAZ335" s="477"/>
      <c r="QBA335" s="477"/>
      <c r="QBB335" s="477"/>
      <c r="QBC335" s="477"/>
      <c r="QBD335" s="477"/>
      <c r="QBE335" s="477"/>
      <c r="QBF335" s="477"/>
      <c r="QBG335" s="477"/>
      <c r="QBH335" s="477"/>
      <c r="QBI335" s="477"/>
      <c r="QBJ335" s="477"/>
      <c r="QBK335" s="477"/>
      <c r="QBL335" s="477"/>
      <c r="QBM335" s="477"/>
      <c r="QBN335" s="477"/>
      <c r="QBO335" s="477"/>
      <c r="QBP335" s="477"/>
      <c r="QBQ335" s="477"/>
      <c r="QBR335" s="477"/>
      <c r="QBS335" s="477"/>
      <c r="QBT335" s="477"/>
      <c r="QBU335" s="477"/>
      <c r="QBV335" s="477"/>
      <c r="QBW335" s="477"/>
      <c r="QBX335" s="477"/>
      <c r="QBY335" s="477"/>
      <c r="QBZ335" s="477"/>
      <c r="QCA335" s="477"/>
      <c r="QCB335" s="477"/>
      <c r="QCC335" s="477"/>
      <c r="QCD335" s="477"/>
      <c r="QCE335" s="477"/>
      <c r="QCF335" s="477"/>
      <c r="QCG335" s="477"/>
      <c r="QCH335" s="477"/>
      <c r="QCI335" s="477"/>
      <c r="QCJ335" s="477"/>
      <c r="QCK335" s="477"/>
      <c r="QCL335" s="477"/>
      <c r="QCM335" s="477"/>
      <c r="QCN335" s="477"/>
      <c r="QCO335" s="477"/>
      <c r="QCP335" s="477"/>
      <c r="QCQ335" s="477"/>
      <c r="QCR335" s="477"/>
      <c r="QCS335" s="477"/>
      <c r="QCT335" s="477"/>
      <c r="QCU335" s="477"/>
      <c r="QCV335" s="477"/>
      <c r="QCW335" s="477"/>
      <c r="QCX335" s="477"/>
      <c r="QCY335" s="477"/>
      <c r="QCZ335" s="477"/>
      <c r="QDA335" s="477"/>
      <c r="QDB335" s="477"/>
      <c r="QDC335" s="477"/>
      <c r="QDD335" s="477"/>
      <c r="QDE335" s="477"/>
      <c r="QDF335" s="477"/>
      <c r="QDG335" s="477"/>
      <c r="QDH335" s="477"/>
      <c r="QDI335" s="477"/>
      <c r="QDJ335" s="477"/>
      <c r="QDK335" s="477"/>
      <c r="QDL335" s="477"/>
      <c r="QDM335" s="477"/>
      <c r="QDN335" s="477"/>
      <c r="QDO335" s="477"/>
      <c r="QDP335" s="477"/>
      <c r="QDQ335" s="477"/>
      <c r="QDR335" s="477"/>
      <c r="QDS335" s="477"/>
      <c r="QDT335" s="477"/>
      <c r="QDU335" s="477"/>
      <c r="QDV335" s="477"/>
      <c r="QDW335" s="477"/>
      <c r="QDX335" s="477"/>
      <c r="QDY335" s="477"/>
      <c r="QDZ335" s="477"/>
      <c r="QEA335" s="477"/>
      <c r="QEB335" s="477"/>
      <c r="QEC335" s="477"/>
      <c r="QED335" s="477"/>
      <c r="QEE335" s="477"/>
      <c r="QEF335" s="477"/>
      <c r="QEG335" s="477"/>
      <c r="QEH335" s="477"/>
      <c r="QEI335" s="477"/>
      <c r="QEJ335" s="477"/>
      <c r="QEK335" s="477"/>
      <c r="QEL335" s="477"/>
      <c r="QEM335" s="477"/>
      <c r="QEN335" s="477"/>
      <c r="QEO335" s="477"/>
      <c r="QEP335" s="477"/>
      <c r="QEQ335" s="477"/>
      <c r="QER335" s="477"/>
      <c r="QES335" s="477"/>
      <c r="QET335" s="477"/>
      <c r="QEU335" s="477"/>
      <c r="QEV335" s="477"/>
      <c r="QEW335" s="477"/>
      <c r="QEX335" s="477"/>
      <c r="QEY335" s="477"/>
      <c r="QEZ335" s="477"/>
      <c r="QFA335" s="477"/>
      <c r="QFB335" s="477"/>
      <c r="QFC335" s="477"/>
      <c r="QFD335" s="477"/>
      <c r="QFE335" s="477"/>
      <c r="QFF335" s="477"/>
      <c r="QFG335" s="477"/>
      <c r="QFH335" s="477"/>
      <c r="QFI335" s="477"/>
      <c r="QFJ335" s="477"/>
      <c r="QFK335" s="477"/>
      <c r="QFL335" s="477"/>
      <c r="QFM335" s="477"/>
      <c r="QFN335" s="477"/>
      <c r="QFO335" s="477"/>
      <c r="QFP335" s="477"/>
      <c r="QFQ335" s="477"/>
      <c r="QFR335" s="477"/>
      <c r="QFS335" s="477"/>
      <c r="QFT335" s="477"/>
      <c r="QFU335" s="477"/>
      <c r="QFV335" s="477"/>
      <c r="QFW335" s="477"/>
      <c r="QFX335" s="477"/>
      <c r="QFY335" s="477"/>
      <c r="QFZ335" s="477"/>
      <c r="QGA335" s="477"/>
      <c r="QGB335" s="477"/>
      <c r="QGC335" s="477"/>
      <c r="QGD335" s="477"/>
      <c r="QGE335" s="477"/>
      <c r="QGF335" s="477"/>
      <c r="QGG335" s="477"/>
      <c r="QGH335" s="477"/>
      <c r="QGI335" s="477"/>
      <c r="QGJ335" s="477"/>
      <c r="QGK335" s="477"/>
      <c r="QGL335" s="477"/>
      <c r="QGM335" s="477"/>
      <c r="QGN335" s="477"/>
      <c r="QGO335" s="477"/>
      <c r="QGP335" s="477"/>
      <c r="QGQ335" s="477"/>
      <c r="QGR335" s="477"/>
      <c r="QGS335" s="477"/>
      <c r="QGT335" s="477"/>
      <c r="QGU335" s="477"/>
      <c r="QGV335" s="477"/>
      <c r="QGW335" s="477"/>
      <c r="QGX335" s="477"/>
      <c r="QGY335" s="477"/>
      <c r="QGZ335" s="477"/>
      <c r="QHA335" s="477"/>
      <c r="QHB335" s="477"/>
      <c r="QHC335" s="477"/>
      <c r="QHD335" s="477"/>
      <c r="QHE335" s="477"/>
      <c r="QHF335" s="477"/>
      <c r="QHG335" s="477"/>
      <c r="QHH335" s="477"/>
      <c r="QHI335" s="477"/>
      <c r="QHJ335" s="477"/>
      <c r="QHK335" s="477"/>
      <c r="QHL335" s="477"/>
      <c r="QHM335" s="477"/>
      <c r="QHN335" s="477"/>
      <c r="QHO335" s="477"/>
      <c r="QHP335" s="477"/>
      <c r="QHQ335" s="477"/>
      <c r="QHR335" s="477"/>
      <c r="QHS335" s="477"/>
      <c r="QHT335" s="477"/>
      <c r="QHU335" s="477"/>
      <c r="QHV335" s="477"/>
      <c r="QHW335" s="477"/>
      <c r="QHX335" s="477"/>
      <c r="QHY335" s="477"/>
      <c r="QHZ335" s="477"/>
      <c r="QIA335" s="477"/>
      <c r="QIB335" s="477"/>
      <c r="QIC335" s="477"/>
      <c r="QID335" s="477"/>
      <c r="QIE335" s="477"/>
      <c r="QIF335" s="477"/>
      <c r="QIG335" s="477"/>
      <c r="QIH335" s="477"/>
      <c r="QII335" s="477"/>
      <c r="QIJ335" s="477"/>
      <c r="QIK335" s="477"/>
      <c r="QIL335" s="477"/>
      <c r="QIM335" s="477"/>
      <c r="QIN335" s="477"/>
      <c r="QIO335" s="477"/>
      <c r="QIP335" s="477"/>
      <c r="QIQ335" s="477"/>
      <c r="QIR335" s="477"/>
      <c r="QIS335" s="477"/>
      <c r="QIT335" s="477"/>
      <c r="QIU335" s="477"/>
      <c r="QIV335" s="477"/>
      <c r="QIW335" s="477"/>
      <c r="QIX335" s="477"/>
      <c r="QIY335" s="477"/>
      <c r="QIZ335" s="477"/>
      <c r="QJA335" s="477"/>
      <c r="QJB335" s="477"/>
      <c r="QJC335" s="477"/>
      <c r="QJD335" s="477"/>
      <c r="QJE335" s="477"/>
      <c r="QJF335" s="477"/>
      <c r="QJG335" s="477"/>
      <c r="QJH335" s="477"/>
      <c r="QJI335" s="477"/>
      <c r="QJJ335" s="477"/>
      <c r="QJK335" s="477"/>
      <c r="QJL335" s="477"/>
      <c r="QJM335" s="477"/>
      <c r="QJN335" s="477"/>
      <c r="QJO335" s="477"/>
      <c r="QJP335" s="477"/>
      <c r="QJQ335" s="477"/>
      <c r="QJR335" s="477"/>
      <c r="QJS335" s="477"/>
      <c r="QJT335" s="477"/>
      <c r="QJU335" s="477"/>
      <c r="QJV335" s="477"/>
      <c r="QJW335" s="477"/>
      <c r="QJX335" s="477"/>
      <c r="QJY335" s="477"/>
      <c r="QJZ335" s="477"/>
      <c r="QKA335" s="477"/>
      <c r="QKB335" s="477"/>
      <c r="QKC335" s="477"/>
      <c r="QKD335" s="477"/>
      <c r="QKE335" s="477"/>
      <c r="QKF335" s="477"/>
      <c r="QKG335" s="477"/>
      <c r="QKH335" s="477"/>
      <c r="QKI335" s="477"/>
      <c r="QKJ335" s="477"/>
      <c r="QKK335" s="477"/>
      <c r="QKL335" s="477"/>
      <c r="QKM335" s="477"/>
      <c r="QKN335" s="477"/>
      <c r="QKO335" s="477"/>
      <c r="QKP335" s="477"/>
      <c r="QKQ335" s="477"/>
      <c r="QKR335" s="477"/>
      <c r="QKS335" s="477"/>
      <c r="QKT335" s="477"/>
      <c r="QKU335" s="477"/>
      <c r="QKV335" s="477"/>
      <c r="QKW335" s="477"/>
      <c r="QKX335" s="477"/>
      <c r="QKY335" s="477"/>
      <c r="QKZ335" s="477"/>
      <c r="QLA335" s="477"/>
      <c r="QLB335" s="477"/>
      <c r="QLC335" s="477"/>
      <c r="QLD335" s="477"/>
      <c r="QLE335" s="477"/>
      <c r="QLF335" s="477"/>
      <c r="QLG335" s="477"/>
      <c r="QLH335" s="477"/>
      <c r="QLI335" s="477"/>
      <c r="QLJ335" s="477"/>
      <c r="QLK335" s="477"/>
      <c r="QLL335" s="477"/>
      <c r="QLM335" s="477"/>
      <c r="QLN335" s="477"/>
      <c r="QLO335" s="477"/>
      <c r="QLP335" s="477"/>
      <c r="QLQ335" s="477"/>
      <c r="QLR335" s="477"/>
      <c r="QLS335" s="477"/>
      <c r="QLT335" s="477"/>
      <c r="QLU335" s="477"/>
      <c r="QLV335" s="477"/>
      <c r="QLW335" s="477"/>
      <c r="QLX335" s="477"/>
      <c r="QLY335" s="477"/>
      <c r="QLZ335" s="477"/>
      <c r="QMA335" s="477"/>
      <c r="QMB335" s="477"/>
      <c r="QMC335" s="477"/>
      <c r="QMD335" s="477"/>
      <c r="QME335" s="477"/>
      <c r="QMF335" s="477"/>
      <c r="QMG335" s="477"/>
      <c r="QMH335" s="477"/>
      <c r="QMI335" s="477"/>
      <c r="QMJ335" s="477"/>
      <c r="QMK335" s="477"/>
      <c r="QML335" s="477"/>
      <c r="QMM335" s="477"/>
      <c r="QMN335" s="477"/>
      <c r="QMO335" s="477"/>
      <c r="QMP335" s="477"/>
      <c r="QMQ335" s="477"/>
      <c r="QMR335" s="477"/>
      <c r="QMS335" s="477"/>
      <c r="QMT335" s="477"/>
      <c r="QMU335" s="477"/>
      <c r="QMV335" s="477"/>
      <c r="QMW335" s="477"/>
      <c r="QMX335" s="477"/>
      <c r="QMY335" s="477"/>
      <c r="QMZ335" s="477"/>
      <c r="QNA335" s="477"/>
      <c r="QNB335" s="477"/>
      <c r="QNC335" s="477"/>
      <c r="QND335" s="477"/>
      <c r="QNE335" s="477"/>
      <c r="QNF335" s="477"/>
      <c r="QNG335" s="477"/>
      <c r="QNH335" s="477"/>
      <c r="QNI335" s="477"/>
      <c r="QNJ335" s="477"/>
      <c r="QNK335" s="477"/>
      <c r="QNL335" s="477"/>
      <c r="QNM335" s="477"/>
      <c r="QNN335" s="477"/>
      <c r="QNO335" s="477"/>
      <c r="QNP335" s="477"/>
      <c r="QNQ335" s="477"/>
      <c r="QNR335" s="477"/>
      <c r="QNS335" s="477"/>
      <c r="QNT335" s="477"/>
      <c r="QNU335" s="477"/>
      <c r="QNV335" s="477"/>
      <c r="QNW335" s="477"/>
      <c r="QNX335" s="477"/>
      <c r="QNY335" s="477"/>
      <c r="QNZ335" s="477"/>
      <c r="QOA335" s="477"/>
      <c r="QOB335" s="477"/>
      <c r="QOC335" s="477"/>
      <c r="QOD335" s="477"/>
      <c r="QOE335" s="477"/>
      <c r="QOF335" s="477"/>
      <c r="QOG335" s="477"/>
      <c r="QOH335" s="477"/>
      <c r="QOI335" s="477"/>
      <c r="QOJ335" s="477"/>
      <c r="QOK335" s="477"/>
      <c r="QOL335" s="477"/>
      <c r="QOM335" s="477"/>
      <c r="QON335" s="477"/>
      <c r="QOO335" s="477"/>
      <c r="QOP335" s="477"/>
      <c r="QOQ335" s="477"/>
      <c r="QOR335" s="477"/>
      <c r="QOS335" s="477"/>
      <c r="QOT335" s="477"/>
      <c r="QOU335" s="477"/>
      <c r="QOV335" s="477"/>
      <c r="QOW335" s="477"/>
      <c r="QOX335" s="477"/>
      <c r="QOY335" s="477"/>
      <c r="QOZ335" s="477"/>
      <c r="QPA335" s="477"/>
      <c r="QPB335" s="477"/>
      <c r="QPC335" s="477"/>
      <c r="QPD335" s="477"/>
      <c r="QPE335" s="477"/>
      <c r="QPF335" s="477"/>
      <c r="QPG335" s="477"/>
      <c r="QPH335" s="477"/>
      <c r="QPI335" s="477"/>
      <c r="QPJ335" s="477"/>
      <c r="QPK335" s="477"/>
      <c r="QPL335" s="477"/>
      <c r="QPM335" s="477"/>
      <c r="QPN335" s="477"/>
      <c r="QPO335" s="477"/>
      <c r="QPP335" s="477"/>
      <c r="QPQ335" s="477"/>
      <c r="QPR335" s="477"/>
      <c r="QPS335" s="477"/>
      <c r="QPT335" s="477"/>
      <c r="QPU335" s="477"/>
      <c r="QPV335" s="477"/>
      <c r="QPW335" s="477"/>
      <c r="QPX335" s="477"/>
      <c r="QPY335" s="477"/>
      <c r="QPZ335" s="477"/>
      <c r="QQA335" s="477"/>
      <c r="QQB335" s="477"/>
      <c r="QQC335" s="477"/>
      <c r="QQD335" s="477"/>
      <c r="QQE335" s="477"/>
      <c r="QQF335" s="477"/>
      <c r="QQG335" s="477"/>
      <c r="QQH335" s="477"/>
      <c r="QQI335" s="477"/>
      <c r="QQJ335" s="477"/>
      <c r="QQK335" s="477"/>
      <c r="QQL335" s="477"/>
      <c r="QQM335" s="477"/>
      <c r="QQN335" s="477"/>
      <c r="QQO335" s="477"/>
      <c r="QQP335" s="477"/>
      <c r="QQQ335" s="477"/>
      <c r="QQR335" s="477"/>
      <c r="QQS335" s="477"/>
      <c r="QQT335" s="477"/>
      <c r="QQU335" s="477"/>
      <c r="QQV335" s="477"/>
      <c r="QQW335" s="477"/>
      <c r="QQX335" s="477"/>
      <c r="QQY335" s="477"/>
      <c r="QQZ335" s="477"/>
      <c r="QRA335" s="477"/>
      <c r="QRB335" s="477"/>
      <c r="QRC335" s="477"/>
      <c r="QRD335" s="477"/>
      <c r="QRE335" s="477"/>
      <c r="QRF335" s="477"/>
      <c r="QRG335" s="477"/>
      <c r="QRH335" s="477"/>
      <c r="QRI335" s="477"/>
      <c r="QRJ335" s="477"/>
      <c r="QRK335" s="477"/>
      <c r="QRL335" s="477"/>
      <c r="QRM335" s="477"/>
      <c r="QRN335" s="477"/>
      <c r="QRO335" s="477"/>
      <c r="QRP335" s="477"/>
      <c r="QRQ335" s="477"/>
      <c r="QRR335" s="477"/>
      <c r="QRS335" s="477"/>
      <c r="QRT335" s="477"/>
      <c r="QRU335" s="477"/>
      <c r="QRV335" s="477"/>
      <c r="QRW335" s="477"/>
      <c r="QRX335" s="477"/>
      <c r="QRY335" s="477"/>
      <c r="QRZ335" s="477"/>
      <c r="QSA335" s="477"/>
      <c r="QSB335" s="477"/>
      <c r="QSC335" s="477"/>
      <c r="QSD335" s="477"/>
      <c r="QSE335" s="477"/>
      <c r="QSF335" s="477"/>
      <c r="QSG335" s="477"/>
      <c r="QSH335" s="477"/>
      <c r="QSI335" s="477"/>
      <c r="QSJ335" s="477"/>
      <c r="QSK335" s="477"/>
      <c r="QSL335" s="477"/>
      <c r="QSM335" s="477"/>
      <c r="QSN335" s="477"/>
      <c r="QSO335" s="477"/>
      <c r="QSP335" s="477"/>
      <c r="QSQ335" s="477"/>
      <c r="QSR335" s="477"/>
      <c r="QSS335" s="477"/>
      <c r="QST335" s="477"/>
      <c r="QSU335" s="477"/>
      <c r="QSV335" s="477"/>
      <c r="QSW335" s="477"/>
      <c r="QSX335" s="477"/>
      <c r="QSY335" s="477"/>
      <c r="QSZ335" s="477"/>
      <c r="QTA335" s="477"/>
      <c r="QTB335" s="477"/>
      <c r="QTC335" s="477"/>
      <c r="QTD335" s="477"/>
      <c r="QTE335" s="477"/>
      <c r="QTF335" s="477"/>
      <c r="QTG335" s="477"/>
      <c r="QTH335" s="477"/>
      <c r="QTI335" s="477"/>
      <c r="QTJ335" s="477"/>
      <c r="QTK335" s="477"/>
      <c r="QTL335" s="477"/>
      <c r="QTM335" s="477"/>
      <c r="QTN335" s="477"/>
      <c r="QTO335" s="477"/>
      <c r="QTP335" s="477"/>
      <c r="QTQ335" s="477"/>
      <c r="QTR335" s="477"/>
      <c r="QTS335" s="477"/>
      <c r="QTT335" s="477"/>
      <c r="QTU335" s="477"/>
      <c r="QTV335" s="477"/>
      <c r="QTW335" s="477"/>
      <c r="QTX335" s="477"/>
      <c r="QTY335" s="477"/>
      <c r="QTZ335" s="477"/>
      <c r="QUA335" s="477"/>
      <c r="QUB335" s="477"/>
      <c r="QUC335" s="477"/>
      <c r="QUD335" s="477"/>
      <c r="QUE335" s="477"/>
      <c r="QUF335" s="477"/>
      <c r="QUG335" s="477"/>
      <c r="QUH335" s="477"/>
      <c r="QUI335" s="477"/>
      <c r="QUJ335" s="477"/>
      <c r="QUK335" s="477"/>
      <c r="QUL335" s="477"/>
      <c r="QUM335" s="477"/>
      <c r="QUN335" s="477"/>
      <c r="QUO335" s="477"/>
      <c r="QUP335" s="477"/>
      <c r="QUQ335" s="477"/>
      <c r="QUR335" s="477"/>
      <c r="QUS335" s="477"/>
      <c r="QUT335" s="477"/>
      <c r="QUU335" s="477"/>
      <c r="QUV335" s="477"/>
      <c r="QUW335" s="477"/>
      <c r="QUX335" s="477"/>
      <c r="QUY335" s="477"/>
      <c r="QUZ335" s="477"/>
      <c r="QVA335" s="477"/>
      <c r="QVB335" s="477"/>
      <c r="QVC335" s="477"/>
      <c r="QVD335" s="477"/>
      <c r="QVE335" s="477"/>
      <c r="QVF335" s="477"/>
      <c r="QVG335" s="477"/>
      <c r="QVH335" s="477"/>
      <c r="QVI335" s="477"/>
      <c r="QVJ335" s="477"/>
      <c r="QVK335" s="477"/>
      <c r="QVL335" s="477"/>
      <c r="QVM335" s="477"/>
      <c r="QVN335" s="477"/>
      <c r="QVO335" s="477"/>
      <c r="QVP335" s="477"/>
      <c r="QVQ335" s="477"/>
      <c r="QVR335" s="477"/>
      <c r="QVS335" s="477"/>
      <c r="QVT335" s="477"/>
      <c r="QVU335" s="477"/>
      <c r="QVV335" s="477"/>
      <c r="QVW335" s="477"/>
      <c r="QVX335" s="477"/>
      <c r="QVY335" s="477"/>
      <c r="QVZ335" s="477"/>
      <c r="QWA335" s="477"/>
      <c r="QWB335" s="477"/>
      <c r="QWC335" s="477"/>
      <c r="QWD335" s="477"/>
      <c r="QWE335" s="477"/>
      <c r="QWF335" s="477"/>
      <c r="QWG335" s="477"/>
      <c r="QWH335" s="477"/>
      <c r="QWI335" s="477"/>
      <c r="QWJ335" s="477"/>
      <c r="QWK335" s="477"/>
      <c r="QWL335" s="477"/>
      <c r="QWM335" s="477"/>
      <c r="QWN335" s="477"/>
      <c r="QWO335" s="477"/>
      <c r="QWP335" s="477"/>
      <c r="QWQ335" s="477"/>
      <c r="QWR335" s="477"/>
      <c r="QWS335" s="477"/>
      <c r="QWT335" s="477"/>
      <c r="QWU335" s="477"/>
      <c r="QWV335" s="477"/>
      <c r="QWW335" s="477"/>
      <c r="QWX335" s="477"/>
      <c r="QWY335" s="477"/>
      <c r="QWZ335" s="477"/>
      <c r="QXA335" s="477"/>
      <c r="QXB335" s="477"/>
      <c r="QXC335" s="477"/>
      <c r="QXD335" s="477"/>
      <c r="QXE335" s="477"/>
      <c r="QXF335" s="477"/>
      <c r="QXG335" s="477"/>
      <c r="QXH335" s="477"/>
      <c r="QXI335" s="477"/>
      <c r="QXJ335" s="477"/>
      <c r="QXK335" s="477"/>
      <c r="QXL335" s="477"/>
      <c r="QXM335" s="477"/>
      <c r="QXN335" s="477"/>
      <c r="QXO335" s="477"/>
      <c r="QXP335" s="477"/>
      <c r="QXQ335" s="477"/>
      <c r="QXR335" s="477"/>
      <c r="QXS335" s="477"/>
      <c r="QXT335" s="477"/>
      <c r="QXU335" s="477"/>
      <c r="QXV335" s="477"/>
      <c r="QXW335" s="477"/>
      <c r="QXX335" s="477"/>
      <c r="QXY335" s="477"/>
      <c r="QXZ335" s="477"/>
      <c r="QYA335" s="477"/>
      <c r="QYB335" s="477"/>
      <c r="QYC335" s="477"/>
      <c r="QYD335" s="477"/>
      <c r="QYE335" s="477"/>
      <c r="QYF335" s="477"/>
      <c r="QYG335" s="477"/>
      <c r="QYH335" s="477"/>
      <c r="QYI335" s="477"/>
      <c r="QYJ335" s="477"/>
      <c r="QYK335" s="477"/>
      <c r="QYL335" s="477"/>
      <c r="QYM335" s="477"/>
      <c r="QYN335" s="477"/>
      <c r="QYO335" s="477"/>
      <c r="QYP335" s="477"/>
      <c r="QYQ335" s="477"/>
      <c r="QYR335" s="477"/>
      <c r="QYS335" s="477"/>
      <c r="QYT335" s="477"/>
      <c r="QYU335" s="477"/>
      <c r="QYV335" s="477"/>
      <c r="QYW335" s="477"/>
      <c r="QYX335" s="477"/>
      <c r="QYY335" s="477"/>
      <c r="QYZ335" s="477"/>
      <c r="QZA335" s="477"/>
      <c r="QZB335" s="477"/>
      <c r="QZC335" s="477"/>
      <c r="QZD335" s="477"/>
      <c r="QZE335" s="477"/>
      <c r="QZF335" s="477"/>
      <c r="QZG335" s="477"/>
      <c r="QZH335" s="477"/>
      <c r="QZI335" s="477"/>
      <c r="QZJ335" s="477"/>
      <c r="QZK335" s="477"/>
      <c r="QZL335" s="477"/>
      <c r="QZM335" s="477"/>
      <c r="QZN335" s="477"/>
      <c r="QZO335" s="477"/>
      <c r="QZP335" s="477"/>
      <c r="QZQ335" s="477"/>
      <c r="QZR335" s="477"/>
      <c r="QZS335" s="477"/>
      <c r="QZT335" s="477"/>
      <c r="QZU335" s="477"/>
      <c r="QZV335" s="477"/>
      <c r="QZW335" s="477"/>
      <c r="QZX335" s="477"/>
      <c r="QZY335" s="477"/>
      <c r="QZZ335" s="477"/>
      <c r="RAA335" s="477"/>
      <c r="RAB335" s="477"/>
      <c r="RAC335" s="477"/>
      <c r="RAD335" s="477"/>
      <c r="RAE335" s="477"/>
      <c r="RAF335" s="477"/>
      <c r="RAG335" s="477"/>
      <c r="RAH335" s="477"/>
      <c r="RAI335" s="477"/>
      <c r="RAJ335" s="477"/>
      <c r="RAK335" s="477"/>
      <c r="RAL335" s="477"/>
      <c r="RAM335" s="477"/>
      <c r="RAN335" s="477"/>
      <c r="RAO335" s="477"/>
      <c r="RAP335" s="477"/>
      <c r="RAQ335" s="477"/>
      <c r="RAR335" s="477"/>
      <c r="RAS335" s="477"/>
      <c r="RAT335" s="477"/>
      <c r="RAU335" s="477"/>
      <c r="RAV335" s="477"/>
      <c r="RAW335" s="477"/>
      <c r="RAX335" s="477"/>
      <c r="RAY335" s="477"/>
      <c r="RAZ335" s="477"/>
      <c r="RBA335" s="477"/>
      <c r="RBB335" s="477"/>
      <c r="RBC335" s="477"/>
      <c r="RBD335" s="477"/>
      <c r="RBE335" s="477"/>
      <c r="RBF335" s="477"/>
      <c r="RBG335" s="477"/>
      <c r="RBH335" s="477"/>
      <c r="RBI335" s="477"/>
      <c r="RBJ335" s="477"/>
      <c r="RBK335" s="477"/>
      <c r="RBL335" s="477"/>
      <c r="RBM335" s="477"/>
      <c r="RBN335" s="477"/>
      <c r="RBO335" s="477"/>
      <c r="RBP335" s="477"/>
      <c r="RBQ335" s="477"/>
      <c r="RBR335" s="477"/>
      <c r="RBS335" s="477"/>
      <c r="RBT335" s="477"/>
      <c r="RBU335" s="477"/>
      <c r="RBV335" s="477"/>
      <c r="RBW335" s="477"/>
      <c r="RBX335" s="477"/>
      <c r="RBY335" s="477"/>
      <c r="RBZ335" s="477"/>
      <c r="RCA335" s="477"/>
      <c r="RCB335" s="477"/>
      <c r="RCC335" s="477"/>
      <c r="RCD335" s="477"/>
      <c r="RCE335" s="477"/>
      <c r="RCF335" s="477"/>
      <c r="RCG335" s="477"/>
      <c r="RCH335" s="477"/>
      <c r="RCI335" s="477"/>
      <c r="RCJ335" s="477"/>
      <c r="RCK335" s="477"/>
      <c r="RCL335" s="477"/>
      <c r="RCM335" s="477"/>
      <c r="RCN335" s="477"/>
      <c r="RCO335" s="477"/>
      <c r="RCP335" s="477"/>
      <c r="RCQ335" s="477"/>
      <c r="RCR335" s="477"/>
      <c r="RCS335" s="477"/>
      <c r="RCT335" s="477"/>
      <c r="RCU335" s="477"/>
      <c r="RCV335" s="477"/>
      <c r="RCW335" s="477"/>
      <c r="RCX335" s="477"/>
      <c r="RCY335" s="477"/>
      <c r="RCZ335" s="477"/>
      <c r="RDA335" s="477"/>
      <c r="RDB335" s="477"/>
      <c r="RDC335" s="477"/>
      <c r="RDD335" s="477"/>
      <c r="RDE335" s="477"/>
      <c r="RDF335" s="477"/>
      <c r="RDG335" s="477"/>
      <c r="RDH335" s="477"/>
      <c r="RDI335" s="477"/>
      <c r="RDJ335" s="477"/>
      <c r="RDK335" s="477"/>
      <c r="RDL335" s="477"/>
      <c r="RDM335" s="477"/>
      <c r="RDN335" s="477"/>
      <c r="RDO335" s="477"/>
      <c r="RDP335" s="477"/>
      <c r="RDQ335" s="477"/>
      <c r="RDR335" s="477"/>
      <c r="RDS335" s="477"/>
      <c r="RDT335" s="477"/>
      <c r="RDU335" s="477"/>
      <c r="RDV335" s="477"/>
      <c r="RDW335" s="477"/>
      <c r="RDX335" s="477"/>
      <c r="RDY335" s="477"/>
      <c r="RDZ335" s="477"/>
      <c r="REA335" s="477"/>
      <c r="REB335" s="477"/>
      <c r="REC335" s="477"/>
      <c r="RED335" s="477"/>
      <c r="REE335" s="477"/>
      <c r="REF335" s="477"/>
      <c r="REG335" s="477"/>
      <c r="REH335" s="477"/>
      <c r="REI335" s="477"/>
      <c r="REJ335" s="477"/>
      <c r="REK335" s="477"/>
      <c r="REL335" s="477"/>
      <c r="REM335" s="477"/>
      <c r="REN335" s="477"/>
      <c r="REO335" s="477"/>
      <c r="REP335" s="477"/>
      <c r="REQ335" s="477"/>
      <c r="RER335" s="477"/>
      <c r="RES335" s="477"/>
      <c r="RET335" s="477"/>
      <c r="REU335" s="477"/>
      <c r="REV335" s="477"/>
      <c r="REW335" s="477"/>
      <c r="REX335" s="477"/>
      <c r="REY335" s="477"/>
      <c r="REZ335" s="477"/>
      <c r="RFA335" s="477"/>
      <c r="RFB335" s="477"/>
      <c r="RFC335" s="477"/>
      <c r="RFD335" s="477"/>
      <c r="RFE335" s="477"/>
      <c r="RFF335" s="477"/>
      <c r="RFG335" s="477"/>
      <c r="RFH335" s="477"/>
      <c r="RFI335" s="477"/>
      <c r="RFJ335" s="477"/>
      <c r="RFK335" s="477"/>
      <c r="RFL335" s="477"/>
      <c r="RFM335" s="477"/>
      <c r="RFN335" s="477"/>
      <c r="RFO335" s="477"/>
      <c r="RFP335" s="477"/>
      <c r="RFQ335" s="477"/>
      <c r="RFR335" s="477"/>
      <c r="RFS335" s="477"/>
      <c r="RFT335" s="477"/>
      <c r="RFU335" s="477"/>
      <c r="RFV335" s="477"/>
      <c r="RFW335" s="477"/>
      <c r="RFX335" s="477"/>
      <c r="RFY335" s="477"/>
      <c r="RFZ335" s="477"/>
      <c r="RGA335" s="477"/>
      <c r="RGB335" s="477"/>
      <c r="RGC335" s="477"/>
      <c r="RGD335" s="477"/>
      <c r="RGE335" s="477"/>
      <c r="RGF335" s="477"/>
      <c r="RGG335" s="477"/>
      <c r="RGH335" s="477"/>
      <c r="RGI335" s="477"/>
      <c r="RGJ335" s="477"/>
      <c r="RGK335" s="477"/>
      <c r="RGL335" s="477"/>
      <c r="RGM335" s="477"/>
      <c r="RGN335" s="477"/>
      <c r="RGO335" s="477"/>
      <c r="RGP335" s="477"/>
      <c r="RGQ335" s="477"/>
      <c r="RGR335" s="477"/>
      <c r="RGS335" s="477"/>
      <c r="RGT335" s="477"/>
      <c r="RGU335" s="477"/>
      <c r="RGV335" s="477"/>
      <c r="RGW335" s="477"/>
      <c r="RGX335" s="477"/>
      <c r="RGY335" s="477"/>
      <c r="RGZ335" s="477"/>
      <c r="RHA335" s="477"/>
      <c r="RHB335" s="477"/>
      <c r="RHC335" s="477"/>
      <c r="RHD335" s="477"/>
      <c r="RHE335" s="477"/>
      <c r="RHF335" s="477"/>
      <c r="RHG335" s="477"/>
      <c r="RHH335" s="477"/>
      <c r="RHI335" s="477"/>
      <c r="RHJ335" s="477"/>
      <c r="RHK335" s="477"/>
      <c r="RHL335" s="477"/>
      <c r="RHM335" s="477"/>
      <c r="RHN335" s="477"/>
      <c r="RHO335" s="477"/>
      <c r="RHP335" s="477"/>
      <c r="RHQ335" s="477"/>
      <c r="RHR335" s="477"/>
      <c r="RHS335" s="477"/>
      <c r="RHT335" s="477"/>
      <c r="RHU335" s="477"/>
      <c r="RHV335" s="477"/>
      <c r="RHW335" s="477"/>
      <c r="RHX335" s="477"/>
      <c r="RHY335" s="477"/>
      <c r="RHZ335" s="477"/>
      <c r="RIA335" s="477"/>
      <c r="RIB335" s="477"/>
      <c r="RIC335" s="477"/>
      <c r="RID335" s="477"/>
      <c r="RIE335" s="477"/>
      <c r="RIF335" s="477"/>
      <c r="RIG335" s="477"/>
      <c r="RIH335" s="477"/>
      <c r="RII335" s="477"/>
      <c r="RIJ335" s="477"/>
      <c r="RIK335" s="477"/>
      <c r="RIL335" s="477"/>
      <c r="RIM335" s="477"/>
      <c r="RIN335" s="477"/>
      <c r="RIO335" s="477"/>
      <c r="RIP335" s="477"/>
      <c r="RIQ335" s="477"/>
      <c r="RIR335" s="477"/>
      <c r="RIS335" s="477"/>
      <c r="RIT335" s="477"/>
      <c r="RIU335" s="477"/>
      <c r="RIV335" s="477"/>
      <c r="RIW335" s="477"/>
      <c r="RIX335" s="477"/>
      <c r="RIY335" s="477"/>
      <c r="RIZ335" s="477"/>
      <c r="RJA335" s="477"/>
      <c r="RJB335" s="477"/>
      <c r="RJC335" s="477"/>
      <c r="RJD335" s="477"/>
      <c r="RJE335" s="477"/>
      <c r="RJF335" s="477"/>
      <c r="RJG335" s="477"/>
      <c r="RJH335" s="477"/>
      <c r="RJI335" s="477"/>
      <c r="RJJ335" s="477"/>
      <c r="RJK335" s="477"/>
      <c r="RJL335" s="477"/>
      <c r="RJM335" s="477"/>
      <c r="RJN335" s="477"/>
      <c r="RJO335" s="477"/>
      <c r="RJP335" s="477"/>
      <c r="RJQ335" s="477"/>
      <c r="RJR335" s="477"/>
      <c r="RJS335" s="477"/>
      <c r="RJT335" s="477"/>
      <c r="RJU335" s="477"/>
      <c r="RJV335" s="477"/>
      <c r="RJW335" s="477"/>
      <c r="RJX335" s="477"/>
      <c r="RJY335" s="477"/>
      <c r="RJZ335" s="477"/>
      <c r="RKA335" s="477"/>
      <c r="RKB335" s="477"/>
      <c r="RKC335" s="477"/>
      <c r="RKD335" s="477"/>
      <c r="RKE335" s="477"/>
      <c r="RKF335" s="477"/>
      <c r="RKG335" s="477"/>
      <c r="RKH335" s="477"/>
      <c r="RKI335" s="477"/>
      <c r="RKJ335" s="477"/>
      <c r="RKK335" s="477"/>
      <c r="RKL335" s="477"/>
      <c r="RKM335" s="477"/>
      <c r="RKN335" s="477"/>
      <c r="RKO335" s="477"/>
      <c r="RKP335" s="477"/>
      <c r="RKQ335" s="477"/>
      <c r="RKR335" s="477"/>
      <c r="RKS335" s="477"/>
      <c r="RKT335" s="477"/>
      <c r="RKU335" s="477"/>
      <c r="RKV335" s="477"/>
      <c r="RKW335" s="477"/>
      <c r="RKX335" s="477"/>
      <c r="RKY335" s="477"/>
      <c r="RKZ335" s="477"/>
      <c r="RLA335" s="477"/>
      <c r="RLB335" s="477"/>
      <c r="RLC335" s="477"/>
      <c r="RLD335" s="477"/>
      <c r="RLE335" s="477"/>
      <c r="RLF335" s="477"/>
      <c r="RLG335" s="477"/>
      <c r="RLH335" s="477"/>
      <c r="RLI335" s="477"/>
      <c r="RLJ335" s="477"/>
      <c r="RLK335" s="477"/>
      <c r="RLL335" s="477"/>
      <c r="RLM335" s="477"/>
      <c r="RLN335" s="477"/>
      <c r="RLO335" s="477"/>
      <c r="RLP335" s="477"/>
      <c r="RLQ335" s="477"/>
      <c r="RLR335" s="477"/>
      <c r="RLS335" s="477"/>
      <c r="RLT335" s="477"/>
      <c r="RLU335" s="477"/>
      <c r="RLV335" s="477"/>
      <c r="RLW335" s="477"/>
      <c r="RLX335" s="477"/>
      <c r="RLY335" s="477"/>
      <c r="RLZ335" s="477"/>
      <c r="RMA335" s="477"/>
      <c r="RMB335" s="477"/>
      <c r="RMC335" s="477"/>
      <c r="RMD335" s="477"/>
      <c r="RME335" s="477"/>
      <c r="RMF335" s="477"/>
      <c r="RMG335" s="477"/>
      <c r="RMH335" s="477"/>
      <c r="RMI335" s="477"/>
      <c r="RMJ335" s="477"/>
      <c r="RMK335" s="477"/>
      <c r="RML335" s="477"/>
      <c r="RMM335" s="477"/>
      <c r="RMN335" s="477"/>
      <c r="RMO335" s="477"/>
      <c r="RMP335" s="477"/>
      <c r="RMQ335" s="477"/>
      <c r="RMR335" s="477"/>
      <c r="RMS335" s="477"/>
      <c r="RMT335" s="477"/>
      <c r="RMU335" s="477"/>
      <c r="RMV335" s="477"/>
      <c r="RMW335" s="477"/>
      <c r="RMX335" s="477"/>
      <c r="RMY335" s="477"/>
      <c r="RMZ335" s="477"/>
      <c r="RNA335" s="477"/>
      <c r="RNB335" s="477"/>
      <c r="RNC335" s="477"/>
      <c r="RND335" s="477"/>
      <c r="RNE335" s="477"/>
      <c r="RNF335" s="477"/>
      <c r="RNG335" s="477"/>
      <c r="RNH335" s="477"/>
      <c r="RNI335" s="477"/>
      <c r="RNJ335" s="477"/>
      <c r="RNK335" s="477"/>
      <c r="RNL335" s="477"/>
      <c r="RNM335" s="477"/>
      <c r="RNN335" s="477"/>
      <c r="RNO335" s="477"/>
      <c r="RNP335" s="477"/>
      <c r="RNQ335" s="477"/>
      <c r="RNR335" s="477"/>
      <c r="RNS335" s="477"/>
      <c r="RNT335" s="477"/>
      <c r="RNU335" s="477"/>
      <c r="RNV335" s="477"/>
      <c r="RNW335" s="477"/>
      <c r="RNX335" s="477"/>
      <c r="RNY335" s="477"/>
      <c r="RNZ335" s="477"/>
      <c r="ROA335" s="477"/>
      <c r="ROB335" s="477"/>
      <c r="ROC335" s="477"/>
      <c r="ROD335" s="477"/>
      <c r="ROE335" s="477"/>
      <c r="ROF335" s="477"/>
      <c r="ROG335" s="477"/>
      <c r="ROH335" s="477"/>
      <c r="ROI335" s="477"/>
      <c r="ROJ335" s="477"/>
      <c r="ROK335" s="477"/>
      <c r="ROL335" s="477"/>
      <c r="ROM335" s="477"/>
      <c r="RON335" s="477"/>
      <c r="ROO335" s="477"/>
      <c r="ROP335" s="477"/>
      <c r="ROQ335" s="477"/>
      <c r="ROR335" s="477"/>
      <c r="ROS335" s="477"/>
      <c r="ROT335" s="477"/>
      <c r="ROU335" s="477"/>
      <c r="ROV335" s="477"/>
      <c r="ROW335" s="477"/>
      <c r="ROX335" s="477"/>
      <c r="ROY335" s="477"/>
      <c r="ROZ335" s="477"/>
      <c r="RPA335" s="477"/>
      <c r="RPB335" s="477"/>
      <c r="RPC335" s="477"/>
      <c r="RPD335" s="477"/>
      <c r="RPE335" s="477"/>
      <c r="RPF335" s="477"/>
      <c r="RPG335" s="477"/>
      <c r="RPH335" s="477"/>
      <c r="RPI335" s="477"/>
      <c r="RPJ335" s="477"/>
      <c r="RPK335" s="477"/>
      <c r="RPL335" s="477"/>
      <c r="RPM335" s="477"/>
      <c r="RPN335" s="477"/>
      <c r="RPO335" s="477"/>
      <c r="RPP335" s="477"/>
      <c r="RPQ335" s="477"/>
      <c r="RPR335" s="477"/>
      <c r="RPS335" s="477"/>
      <c r="RPT335" s="477"/>
      <c r="RPU335" s="477"/>
      <c r="RPV335" s="477"/>
      <c r="RPW335" s="477"/>
      <c r="RPX335" s="477"/>
      <c r="RPY335" s="477"/>
      <c r="RPZ335" s="477"/>
      <c r="RQA335" s="477"/>
      <c r="RQB335" s="477"/>
      <c r="RQC335" s="477"/>
      <c r="RQD335" s="477"/>
      <c r="RQE335" s="477"/>
      <c r="RQF335" s="477"/>
      <c r="RQG335" s="477"/>
      <c r="RQH335" s="477"/>
      <c r="RQI335" s="477"/>
      <c r="RQJ335" s="477"/>
      <c r="RQK335" s="477"/>
      <c r="RQL335" s="477"/>
      <c r="RQM335" s="477"/>
      <c r="RQN335" s="477"/>
      <c r="RQO335" s="477"/>
      <c r="RQP335" s="477"/>
      <c r="RQQ335" s="477"/>
      <c r="RQR335" s="477"/>
      <c r="RQS335" s="477"/>
      <c r="RQT335" s="477"/>
      <c r="RQU335" s="477"/>
      <c r="RQV335" s="477"/>
      <c r="RQW335" s="477"/>
      <c r="RQX335" s="477"/>
      <c r="RQY335" s="477"/>
      <c r="RQZ335" s="477"/>
      <c r="RRA335" s="477"/>
      <c r="RRB335" s="477"/>
      <c r="RRC335" s="477"/>
      <c r="RRD335" s="477"/>
      <c r="RRE335" s="477"/>
      <c r="RRF335" s="477"/>
      <c r="RRG335" s="477"/>
      <c r="RRH335" s="477"/>
      <c r="RRI335" s="477"/>
      <c r="RRJ335" s="477"/>
      <c r="RRK335" s="477"/>
      <c r="RRL335" s="477"/>
      <c r="RRM335" s="477"/>
      <c r="RRN335" s="477"/>
      <c r="RRO335" s="477"/>
      <c r="RRP335" s="477"/>
      <c r="RRQ335" s="477"/>
      <c r="RRR335" s="477"/>
      <c r="RRS335" s="477"/>
      <c r="RRT335" s="477"/>
      <c r="RRU335" s="477"/>
      <c r="RRV335" s="477"/>
      <c r="RRW335" s="477"/>
      <c r="RRX335" s="477"/>
      <c r="RRY335" s="477"/>
      <c r="RRZ335" s="477"/>
      <c r="RSA335" s="477"/>
      <c r="RSB335" s="477"/>
      <c r="RSC335" s="477"/>
      <c r="RSD335" s="477"/>
      <c r="RSE335" s="477"/>
      <c r="RSF335" s="477"/>
      <c r="RSG335" s="477"/>
      <c r="RSH335" s="477"/>
      <c r="RSI335" s="477"/>
      <c r="RSJ335" s="477"/>
      <c r="RSK335" s="477"/>
      <c r="RSL335" s="477"/>
      <c r="RSM335" s="477"/>
      <c r="RSN335" s="477"/>
      <c r="RSO335" s="477"/>
      <c r="RSP335" s="477"/>
      <c r="RSQ335" s="477"/>
      <c r="RSR335" s="477"/>
      <c r="RSS335" s="477"/>
      <c r="RST335" s="477"/>
      <c r="RSU335" s="477"/>
      <c r="RSV335" s="477"/>
      <c r="RSW335" s="477"/>
      <c r="RSX335" s="477"/>
      <c r="RSY335" s="477"/>
      <c r="RSZ335" s="477"/>
      <c r="RTA335" s="477"/>
      <c r="RTB335" s="477"/>
      <c r="RTC335" s="477"/>
      <c r="RTD335" s="477"/>
      <c r="RTE335" s="477"/>
      <c r="RTF335" s="477"/>
      <c r="RTG335" s="477"/>
      <c r="RTH335" s="477"/>
      <c r="RTI335" s="477"/>
      <c r="RTJ335" s="477"/>
      <c r="RTK335" s="477"/>
      <c r="RTL335" s="477"/>
      <c r="RTM335" s="477"/>
      <c r="RTN335" s="477"/>
      <c r="RTO335" s="477"/>
      <c r="RTP335" s="477"/>
      <c r="RTQ335" s="477"/>
      <c r="RTR335" s="477"/>
      <c r="RTS335" s="477"/>
      <c r="RTT335" s="477"/>
      <c r="RTU335" s="477"/>
      <c r="RTV335" s="477"/>
      <c r="RTW335" s="477"/>
      <c r="RTX335" s="477"/>
      <c r="RTY335" s="477"/>
      <c r="RTZ335" s="477"/>
      <c r="RUA335" s="477"/>
      <c r="RUB335" s="477"/>
      <c r="RUC335" s="477"/>
      <c r="RUD335" s="477"/>
      <c r="RUE335" s="477"/>
      <c r="RUF335" s="477"/>
      <c r="RUG335" s="477"/>
      <c r="RUH335" s="477"/>
      <c r="RUI335" s="477"/>
      <c r="RUJ335" s="477"/>
      <c r="RUK335" s="477"/>
      <c r="RUL335" s="477"/>
      <c r="RUM335" s="477"/>
      <c r="RUN335" s="477"/>
      <c r="RUO335" s="477"/>
      <c r="RUP335" s="477"/>
      <c r="RUQ335" s="477"/>
      <c r="RUR335" s="477"/>
      <c r="RUS335" s="477"/>
      <c r="RUT335" s="477"/>
      <c r="RUU335" s="477"/>
      <c r="RUV335" s="477"/>
      <c r="RUW335" s="477"/>
      <c r="RUX335" s="477"/>
      <c r="RUY335" s="477"/>
      <c r="RUZ335" s="477"/>
      <c r="RVA335" s="477"/>
      <c r="RVB335" s="477"/>
      <c r="RVC335" s="477"/>
      <c r="RVD335" s="477"/>
      <c r="RVE335" s="477"/>
      <c r="RVF335" s="477"/>
      <c r="RVG335" s="477"/>
      <c r="RVH335" s="477"/>
      <c r="RVI335" s="477"/>
      <c r="RVJ335" s="477"/>
      <c r="RVK335" s="477"/>
      <c r="RVL335" s="477"/>
      <c r="RVM335" s="477"/>
      <c r="RVN335" s="477"/>
      <c r="RVO335" s="477"/>
      <c r="RVP335" s="477"/>
      <c r="RVQ335" s="477"/>
      <c r="RVR335" s="477"/>
      <c r="RVS335" s="477"/>
      <c r="RVT335" s="477"/>
      <c r="RVU335" s="477"/>
      <c r="RVV335" s="477"/>
      <c r="RVW335" s="477"/>
      <c r="RVX335" s="477"/>
      <c r="RVY335" s="477"/>
      <c r="RVZ335" s="477"/>
      <c r="RWA335" s="477"/>
      <c r="RWB335" s="477"/>
      <c r="RWC335" s="477"/>
      <c r="RWD335" s="477"/>
      <c r="RWE335" s="477"/>
      <c r="RWF335" s="477"/>
      <c r="RWG335" s="477"/>
      <c r="RWH335" s="477"/>
      <c r="RWI335" s="477"/>
      <c r="RWJ335" s="477"/>
      <c r="RWK335" s="477"/>
      <c r="RWL335" s="477"/>
      <c r="RWM335" s="477"/>
      <c r="RWN335" s="477"/>
      <c r="RWO335" s="477"/>
      <c r="RWP335" s="477"/>
      <c r="RWQ335" s="477"/>
      <c r="RWR335" s="477"/>
      <c r="RWS335" s="477"/>
      <c r="RWT335" s="477"/>
      <c r="RWU335" s="477"/>
      <c r="RWV335" s="477"/>
      <c r="RWW335" s="477"/>
      <c r="RWX335" s="477"/>
      <c r="RWY335" s="477"/>
      <c r="RWZ335" s="477"/>
      <c r="RXA335" s="477"/>
      <c r="RXB335" s="477"/>
      <c r="RXC335" s="477"/>
      <c r="RXD335" s="477"/>
      <c r="RXE335" s="477"/>
      <c r="RXF335" s="477"/>
      <c r="RXG335" s="477"/>
      <c r="RXH335" s="477"/>
      <c r="RXI335" s="477"/>
      <c r="RXJ335" s="477"/>
      <c r="RXK335" s="477"/>
      <c r="RXL335" s="477"/>
      <c r="RXM335" s="477"/>
      <c r="RXN335" s="477"/>
      <c r="RXO335" s="477"/>
      <c r="RXP335" s="477"/>
      <c r="RXQ335" s="477"/>
      <c r="RXR335" s="477"/>
      <c r="RXS335" s="477"/>
      <c r="RXT335" s="477"/>
      <c r="RXU335" s="477"/>
      <c r="RXV335" s="477"/>
      <c r="RXW335" s="477"/>
      <c r="RXX335" s="477"/>
      <c r="RXY335" s="477"/>
      <c r="RXZ335" s="477"/>
      <c r="RYA335" s="477"/>
      <c r="RYB335" s="477"/>
      <c r="RYC335" s="477"/>
      <c r="RYD335" s="477"/>
      <c r="RYE335" s="477"/>
      <c r="RYF335" s="477"/>
      <c r="RYG335" s="477"/>
      <c r="RYH335" s="477"/>
      <c r="RYI335" s="477"/>
      <c r="RYJ335" s="477"/>
      <c r="RYK335" s="477"/>
      <c r="RYL335" s="477"/>
      <c r="RYM335" s="477"/>
      <c r="RYN335" s="477"/>
      <c r="RYO335" s="477"/>
      <c r="RYP335" s="477"/>
      <c r="RYQ335" s="477"/>
      <c r="RYR335" s="477"/>
      <c r="RYS335" s="477"/>
      <c r="RYT335" s="477"/>
      <c r="RYU335" s="477"/>
      <c r="RYV335" s="477"/>
      <c r="RYW335" s="477"/>
      <c r="RYX335" s="477"/>
      <c r="RYY335" s="477"/>
      <c r="RYZ335" s="477"/>
      <c r="RZA335" s="477"/>
      <c r="RZB335" s="477"/>
      <c r="RZC335" s="477"/>
      <c r="RZD335" s="477"/>
      <c r="RZE335" s="477"/>
      <c r="RZF335" s="477"/>
      <c r="RZG335" s="477"/>
      <c r="RZH335" s="477"/>
      <c r="RZI335" s="477"/>
      <c r="RZJ335" s="477"/>
      <c r="RZK335" s="477"/>
      <c r="RZL335" s="477"/>
      <c r="RZM335" s="477"/>
      <c r="RZN335" s="477"/>
      <c r="RZO335" s="477"/>
      <c r="RZP335" s="477"/>
      <c r="RZQ335" s="477"/>
      <c r="RZR335" s="477"/>
      <c r="RZS335" s="477"/>
      <c r="RZT335" s="477"/>
      <c r="RZU335" s="477"/>
      <c r="RZV335" s="477"/>
      <c r="RZW335" s="477"/>
      <c r="RZX335" s="477"/>
      <c r="RZY335" s="477"/>
      <c r="RZZ335" s="477"/>
      <c r="SAA335" s="477"/>
      <c r="SAB335" s="477"/>
      <c r="SAC335" s="477"/>
      <c r="SAD335" s="477"/>
      <c r="SAE335" s="477"/>
      <c r="SAF335" s="477"/>
      <c r="SAG335" s="477"/>
      <c r="SAH335" s="477"/>
      <c r="SAI335" s="477"/>
      <c r="SAJ335" s="477"/>
      <c r="SAK335" s="477"/>
      <c r="SAL335" s="477"/>
      <c r="SAM335" s="477"/>
      <c r="SAN335" s="477"/>
      <c r="SAO335" s="477"/>
      <c r="SAP335" s="477"/>
      <c r="SAQ335" s="477"/>
      <c r="SAR335" s="477"/>
      <c r="SAS335" s="477"/>
      <c r="SAT335" s="477"/>
      <c r="SAU335" s="477"/>
      <c r="SAV335" s="477"/>
      <c r="SAW335" s="477"/>
      <c r="SAX335" s="477"/>
      <c r="SAY335" s="477"/>
      <c r="SAZ335" s="477"/>
      <c r="SBA335" s="477"/>
      <c r="SBB335" s="477"/>
      <c r="SBC335" s="477"/>
      <c r="SBD335" s="477"/>
      <c r="SBE335" s="477"/>
      <c r="SBF335" s="477"/>
      <c r="SBG335" s="477"/>
      <c r="SBH335" s="477"/>
      <c r="SBI335" s="477"/>
      <c r="SBJ335" s="477"/>
      <c r="SBK335" s="477"/>
      <c r="SBL335" s="477"/>
      <c r="SBM335" s="477"/>
      <c r="SBN335" s="477"/>
      <c r="SBO335" s="477"/>
      <c r="SBP335" s="477"/>
      <c r="SBQ335" s="477"/>
      <c r="SBR335" s="477"/>
      <c r="SBS335" s="477"/>
      <c r="SBT335" s="477"/>
      <c r="SBU335" s="477"/>
      <c r="SBV335" s="477"/>
      <c r="SBW335" s="477"/>
      <c r="SBX335" s="477"/>
      <c r="SBY335" s="477"/>
      <c r="SBZ335" s="477"/>
      <c r="SCA335" s="477"/>
      <c r="SCB335" s="477"/>
      <c r="SCC335" s="477"/>
      <c r="SCD335" s="477"/>
      <c r="SCE335" s="477"/>
      <c r="SCF335" s="477"/>
      <c r="SCG335" s="477"/>
      <c r="SCH335" s="477"/>
      <c r="SCI335" s="477"/>
      <c r="SCJ335" s="477"/>
      <c r="SCK335" s="477"/>
      <c r="SCL335" s="477"/>
      <c r="SCM335" s="477"/>
      <c r="SCN335" s="477"/>
      <c r="SCO335" s="477"/>
      <c r="SCP335" s="477"/>
      <c r="SCQ335" s="477"/>
      <c r="SCR335" s="477"/>
      <c r="SCS335" s="477"/>
      <c r="SCT335" s="477"/>
      <c r="SCU335" s="477"/>
      <c r="SCV335" s="477"/>
      <c r="SCW335" s="477"/>
      <c r="SCX335" s="477"/>
      <c r="SCY335" s="477"/>
      <c r="SCZ335" s="477"/>
      <c r="SDA335" s="477"/>
      <c r="SDB335" s="477"/>
      <c r="SDC335" s="477"/>
      <c r="SDD335" s="477"/>
      <c r="SDE335" s="477"/>
      <c r="SDF335" s="477"/>
      <c r="SDG335" s="477"/>
      <c r="SDH335" s="477"/>
      <c r="SDI335" s="477"/>
      <c r="SDJ335" s="477"/>
      <c r="SDK335" s="477"/>
      <c r="SDL335" s="477"/>
      <c r="SDM335" s="477"/>
      <c r="SDN335" s="477"/>
      <c r="SDO335" s="477"/>
      <c r="SDP335" s="477"/>
      <c r="SDQ335" s="477"/>
      <c r="SDR335" s="477"/>
      <c r="SDS335" s="477"/>
      <c r="SDT335" s="477"/>
      <c r="SDU335" s="477"/>
      <c r="SDV335" s="477"/>
      <c r="SDW335" s="477"/>
      <c r="SDX335" s="477"/>
      <c r="SDY335" s="477"/>
      <c r="SDZ335" s="477"/>
      <c r="SEA335" s="477"/>
      <c r="SEB335" s="477"/>
      <c r="SEC335" s="477"/>
      <c r="SED335" s="477"/>
      <c r="SEE335" s="477"/>
      <c r="SEF335" s="477"/>
      <c r="SEG335" s="477"/>
      <c r="SEH335" s="477"/>
      <c r="SEI335" s="477"/>
      <c r="SEJ335" s="477"/>
      <c r="SEK335" s="477"/>
      <c r="SEL335" s="477"/>
      <c r="SEM335" s="477"/>
      <c r="SEN335" s="477"/>
      <c r="SEO335" s="477"/>
      <c r="SEP335" s="477"/>
      <c r="SEQ335" s="477"/>
      <c r="SER335" s="477"/>
      <c r="SES335" s="477"/>
      <c r="SET335" s="477"/>
      <c r="SEU335" s="477"/>
      <c r="SEV335" s="477"/>
      <c r="SEW335" s="477"/>
      <c r="SEX335" s="477"/>
      <c r="SEY335" s="477"/>
      <c r="SEZ335" s="477"/>
      <c r="SFA335" s="477"/>
      <c r="SFB335" s="477"/>
      <c r="SFC335" s="477"/>
      <c r="SFD335" s="477"/>
      <c r="SFE335" s="477"/>
      <c r="SFF335" s="477"/>
      <c r="SFG335" s="477"/>
      <c r="SFH335" s="477"/>
      <c r="SFI335" s="477"/>
      <c r="SFJ335" s="477"/>
      <c r="SFK335" s="477"/>
      <c r="SFL335" s="477"/>
      <c r="SFM335" s="477"/>
      <c r="SFN335" s="477"/>
      <c r="SFO335" s="477"/>
      <c r="SFP335" s="477"/>
      <c r="SFQ335" s="477"/>
      <c r="SFR335" s="477"/>
      <c r="SFS335" s="477"/>
      <c r="SFT335" s="477"/>
      <c r="SFU335" s="477"/>
      <c r="SFV335" s="477"/>
      <c r="SFW335" s="477"/>
      <c r="SFX335" s="477"/>
      <c r="SFY335" s="477"/>
      <c r="SFZ335" s="477"/>
      <c r="SGA335" s="477"/>
      <c r="SGB335" s="477"/>
      <c r="SGC335" s="477"/>
      <c r="SGD335" s="477"/>
      <c r="SGE335" s="477"/>
      <c r="SGF335" s="477"/>
      <c r="SGG335" s="477"/>
      <c r="SGH335" s="477"/>
      <c r="SGI335" s="477"/>
      <c r="SGJ335" s="477"/>
      <c r="SGK335" s="477"/>
      <c r="SGL335" s="477"/>
      <c r="SGM335" s="477"/>
      <c r="SGN335" s="477"/>
      <c r="SGO335" s="477"/>
      <c r="SGP335" s="477"/>
      <c r="SGQ335" s="477"/>
      <c r="SGR335" s="477"/>
      <c r="SGS335" s="477"/>
      <c r="SGT335" s="477"/>
      <c r="SGU335" s="477"/>
      <c r="SGV335" s="477"/>
      <c r="SGW335" s="477"/>
      <c r="SGX335" s="477"/>
      <c r="SGY335" s="477"/>
      <c r="SGZ335" s="477"/>
      <c r="SHA335" s="477"/>
      <c r="SHB335" s="477"/>
      <c r="SHC335" s="477"/>
      <c r="SHD335" s="477"/>
      <c r="SHE335" s="477"/>
      <c r="SHF335" s="477"/>
      <c r="SHG335" s="477"/>
      <c r="SHH335" s="477"/>
      <c r="SHI335" s="477"/>
      <c r="SHJ335" s="477"/>
      <c r="SHK335" s="477"/>
      <c r="SHL335" s="477"/>
      <c r="SHM335" s="477"/>
      <c r="SHN335" s="477"/>
      <c r="SHO335" s="477"/>
      <c r="SHP335" s="477"/>
      <c r="SHQ335" s="477"/>
      <c r="SHR335" s="477"/>
      <c r="SHS335" s="477"/>
      <c r="SHT335" s="477"/>
      <c r="SHU335" s="477"/>
      <c r="SHV335" s="477"/>
      <c r="SHW335" s="477"/>
      <c r="SHX335" s="477"/>
      <c r="SHY335" s="477"/>
      <c r="SHZ335" s="477"/>
      <c r="SIA335" s="477"/>
      <c r="SIB335" s="477"/>
      <c r="SIC335" s="477"/>
      <c r="SID335" s="477"/>
      <c r="SIE335" s="477"/>
      <c r="SIF335" s="477"/>
      <c r="SIG335" s="477"/>
      <c r="SIH335" s="477"/>
      <c r="SII335" s="477"/>
      <c r="SIJ335" s="477"/>
      <c r="SIK335" s="477"/>
      <c r="SIL335" s="477"/>
      <c r="SIM335" s="477"/>
      <c r="SIN335" s="477"/>
      <c r="SIO335" s="477"/>
      <c r="SIP335" s="477"/>
      <c r="SIQ335" s="477"/>
      <c r="SIR335" s="477"/>
      <c r="SIS335" s="477"/>
      <c r="SIT335" s="477"/>
      <c r="SIU335" s="477"/>
      <c r="SIV335" s="477"/>
      <c r="SIW335" s="477"/>
      <c r="SIX335" s="477"/>
      <c r="SIY335" s="477"/>
      <c r="SIZ335" s="477"/>
      <c r="SJA335" s="477"/>
      <c r="SJB335" s="477"/>
      <c r="SJC335" s="477"/>
      <c r="SJD335" s="477"/>
      <c r="SJE335" s="477"/>
      <c r="SJF335" s="477"/>
      <c r="SJG335" s="477"/>
      <c r="SJH335" s="477"/>
      <c r="SJI335" s="477"/>
      <c r="SJJ335" s="477"/>
      <c r="SJK335" s="477"/>
      <c r="SJL335" s="477"/>
      <c r="SJM335" s="477"/>
      <c r="SJN335" s="477"/>
      <c r="SJO335" s="477"/>
      <c r="SJP335" s="477"/>
      <c r="SJQ335" s="477"/>
      <c r="SJR335" s="477"/>
      <c r="SJS335" s="477"/>
      <c r="SJT335" s="477"/>
      <c r="SJU335" s="477"/>
      <c r="SJV335" s="477"/>
      <c r="SJW335" s="477"/>
      <c r="SJX335" s="477"/>
      <c r="SJY335" s="477"/>
      <c r="SJZ335" s="477"/>
      <c r="SKA335" s="477"/>
      <c r="SKB335" s="477"/>
      <c r="SKC335" s="477"/>
      <c r="SKD335" s="477"/>
      <c r="SKE335" s="477"/>
      <c r="SKF335" s="477"/>
      <c r="SKG335" s="477"/>
      <c r="SKH335" s="477"/>
      <c r="SKI335" s="477"/>
      <c r="SKJ335" s="477"/>
      <c r="SKK335" s="477"/>
      <c r="SKL335" s="477"/>
      <c r="SKM335" s="477"/>
      <c r="SKN335" s="477"/>
      <c r="SKO335" s="477"/>
      <c r="SKP335" s="477"/>
      <c r="SKQ335" s="477"/>
      <c r="SKR335" s="477"/>
      <c r="SKS335" s="477"/>
      <c r="SKT335" s="477"/>
      <c r="SKU335" s="477"/>
      <c r="SKV335" s="477"/>
      <c r="SKW335" s="477"/>
      <c r="SKX335" s="477"/>
      <c r="SKY335" s="477"/>
      <c r="SKZ335" s="477"/>
      <c r="SLA335" s="477"/>
      <c r="SLB335" s="477"/>
      <c r="SLC335" s="477"/>
      <c r="SLD335" s="477"/>
      <c r="SLE335" s="477"/>
      <c r="SLF335" s="477"/>
      <c r="SLG335" s="477"/>
      <c r="SLH335" s="477"/>
      <c r="SLI335" s="477"/>
      <c r="SLJ335" s="477"/>
      <c r="SLK335" s="477"/>
      <c r="SLL335" s="477"/>
      <c r="SLM335" s="477"/>
      <c r="SLN335" s="477"/>
      <c r="SLO335" s="477"/>
      <c r="SLP335" s="477"/>
      <c r="SLQ335" s="477"/>
      <c r="SLR335" s="477"/>
      <c r="SLS335" s="477"/>
      <c r="SLT335" s="477"/>
      <c r="SLU335" s="477"/>
      <c r="SLV335" s="477"/>
      <c r="SLW335" s="477"/>
      <c r="SLX335" s="477"/>
      <c r="SLY335" s="477"/>
      <c r="SLZ335" s="477"/>
      <c r="SMA335" s="477"/>
      <c r="SMB335" s="477"/>
      <c r="SMC335" s="477"/>
      <c r="SMD335" s="477"/>
      <c r="SME335" s="477"/>
      <c r="SMF335" s="477"/>
      <c r="SMG335" s="477"/>
      <c r="SMH335" s="477"/>
      <c r="SMI335" s="477"/>
      <c r="SMJ335" s="477"/>
      <c r="SMK335" s="477"/>
      <c r="SML335" s="477"/>
      <c r="SMM335" s="477"/>
      <c r="SMN335" s="477"/>
      <c r="SMO335" s="477"/>
      <c r="SMP335" s="477"/>
      <c r="SMQ335" s="477"/>
      <c r="SMR335" s="477"/>
      <c r="SMS335" s="477"/>
      <c r="SMT335" s="477"/>
      <c r="SMU335" s="477"/>
      <c r="SMV335" s="477"/>
      <c r="SMW335" s="477"/>
      <c r="SMX335" s="477"/>
      <c r="SMY335" s="477"/>
      <c r="SMZ335" s="477"/>
      <c r="SNA335" s="477"/>
      <c r="SNB335" s="477"/>
      <c r="SNC335" s="477"/>
      <c r="SND335" s="477"/>
      <c r="SNE335" s="477"/>
      <c r="SNF335" s="477"/>
      <c r="SNG335" s="477"/>
      <c r="SNH335" s="477"/>
      <c r="SNI335" s="477"/>
      <c r="SNJ335" s="477"/>
      <c r="SNK335" s="477"/>
      <c r="SNL335" s="477"/>
      <c r="SNM335" s="477"/>
      <c r="SNN335" s="477"/>
      <c r="SNO335" s="477"/>
      <c r="SNP335" s="477"/>
      <c r="SNQ335" s="477"/>
      <c r="SNR335" s="477"/>
      <c r="SNS335" s="477"/>
      <c r="SNT335" s="477"/>
      <c r="SNU335" s="477"/>
      <c r="SNV335" s="477"/>
      <c r="SNW335" s="477"/>
      <c r="SNX335" s="477"/>
      <c r="SNY335" s="477"/>
      <c r="SNZ335" s="477"/>
      <c r="SOA335" s="477"/>
      <c r="SOB335" s="477"/>
      <c r="SOC335" s="477"/>
      <c r="SOD335" s="477"/>
      <c r="SOE335" s="477"/>
      <c r="SOF335" s="477"/>
      <c r="SOG335" s="477"/>
      <c r="SOH335" s="477"/>
      <c r="SOI335" s="477"/>
      <c r="SOJ335" s="477"/>
      <c r="SOK335" s="477"/>
      <c r="SOL335" s="477"/>
      <c r="SOM335" s="477"/>
      <c r="SON335" s="477"/>
      <c r="SOO335" s="477"/>
      <c r="SOP335" s="477"/>
      <c r="SOQ335" s="477"/>
      <c r="SOR335" s="477"/>
      <c r="SOS335" s="477"/>
      <c r="SOT335" s="477"/>
      <c r="SOU335" s="477"/>
      <c r="SOV335" s="477"/>
      <c r="SOW335" s="477"/>
      <c r="SOX335" s="477"/>
      <c r="SOY335" s="477"/>
      <c r="SOZ335" s="477"/>
      <c r="SPA335" s="477"/>
      <c r="SPB335" s="477"/>
      <c r="SPC335" s="477"/>
      <c r="SPD335" s="477"/>
      <c r="SPE335" s="477"/>
      <c r="SPF335" s="477"/>
      <c r="SPG335" s="477"/>
      <c r="SPH335" s="477"/>
      <c r="SPI335" s="477"/>
      <c r="SPJ335" s="477"/>
      <c r="SPK335" s="477"/>
      <c r="SPL335" s="477"/>
      <c r="SPM335" s="477"/>
      <c r="SPN335" s="477"/>
      <c r="SPO335" s="477"/>
      <c r="SPP335" s="477"/>
      <c r="SPQ335" s="477"/>
      <c r="SPR335" s="477"/>
      <c r="SPS335" s="477"/>
      <c r="SPT335" s="477"/>
      <c r="SPU335" s="477"/>
      <c r="SPV335" s="477"/>
      <c r="SPW335" s="477"/>
      <c r="SPX335" s="477"/>
      <c r="SPY335" s="477"/>
      <c r="SPZ335" s="477"/>
      <c r="SQA335" s="477"/>
      <c r="SQB335" s="477"/>
      <c r="SQC335" s="477"/>
      <c r="SQD335" s="477"/>
      <c r="SQE335" s="477"/>
      <c r="SQF335" s="477"/>
      <c r="SQG335" s="477"/>
      <c r="SQH335" s="477"/>
      <c r="SQI335" s="477"/>
      <c r="SQJ335" s="477"/>
      <c r="SQK335" s="477"/>
      <c r="SQL335" s="477"/>
      <c r="SQM335" s="477"/>
      <c r="SQN335" s="477"/>
      <c r="SQO335" s="477"/>
      <c r="SQP335" s="477"/>
      <c r="SQQ335" s="477"/>
      <c r="SQR335" s="477"/>
      <c r="SQS335" s="477"/>
      <c r="SQT335" s="477"/>
      <c r="SQU335" s="477"/>
      <c r="SQV335" s="477"/>
      <c r="SQW335" s="477"/>
      <c r="SQX335" s="477"/>
      <c r="SQY335" s="477"/>
      <c r="SQZ335" s="477"/>
      <c r="SRA335" s="477"/>
      <c r="SRB335" s="477"/>
      <c r="SRC335" s="477"/>
      <c r="SRD335" s="477"/>
      <c r="SRE335" s="477"/>
      <c r="SRF335" s="477"/>
      <c r="SRG335" s="477"/>
      <c r="SRH335" s="477"/>
      <c r="SRI335" s="477"/>
      <c r="SRJ335" s="477"/>
      <c r="SRK335" s="477"/>
      <c r="SRL335" s="477"/>
      <c r="SRM335" s="477"/>
      <c r="SRN335" s="477"/>
      <c r="SRO335" s="477"/>
      <c r="SRP335" s="477"/>
      <c r="SRQ335" s="477"/>
      <c r="SRR335" s="477"/>
      <c r="SRS335" s="477"/>
      <c r="SRT335" s="477"/>
      <c r="SRU335" s="477"/>
      <c r="SRV335" s="477"/>
      <c r="SRW335" s="477"/>
      <c r="SRX335" s="477"/>
      <c r="SRY335" s="477"/>
      <c r="SRZ335" s="477"/>
      <c r="SSA335" s="477"/>
      <c r="SSB335" s="477"/>
      <c r="SSC335" s="477"/>
      <c r="SSD335" s="477"/>
      <c r="SSE335" s="477"/>
      <c r="SSF335" s="477"/>
      <c r="SSG335" s="477"/>
      <c r="SSH335" s="477"/>
      <c r="SSI335" s="477"/>
      <c r="SSJ335" s="477"/>
      <c r="SSK335" s="477"/>
      <c r="SSL335" s="477"/>
      <c r="SSM335" s="477"/>
      <c r="SSN335" s="477"/>
      <c r="SSO335" s="477"/>
      <c r="SSP335" s="477"/>
      <c r="SSQ335" s="477"/>
      <c r="SSR335" s="477"/>
      <c r="SSS335" s="477"/>
      <c r="SST335" s="477"/>
      <c r="SSU335" s="477"/>
      <c r="SSV335" s="477"/>
      <c r="SSW335" s="477"/>
      <c r="SSX335" s="477"/>
      <c r="SSY335" s="477"/>
      <c r="SSZ335" s="477"/>
      <c r="STA335" s="477"/>
      <c r="STB335" s="477"/>
      <c r="STC335" s="477"/>
      <c r="STD335" s="477"/>
      <c r="STE335" s="477"/>
      <c r="STF335" s="477"/>
      <c r="STG335" s="477"/>
      <c r="STH335" s="477"/>
      <c r="STI335" s="477"/>
      <c r="STJ335" s="477"/>
      <c r="STK335" s="477"/>
      <c r="STL335" s="477"/>
      <c r="STM335" s="477"/>
      <c r="STN335" s="477"/>
      <c r="STO335" s="477"/>
      <c r="STP335" s="477"/>
      <c r="STQ335" s="477"/>
      <c r="STR335" s="477"/>
      <c r="STS335" s="477"/>
      <c r="STT335" s="477"/>
      <c r="STU335" s="477"/>
      <c r="STV335" s="477"/>
      <c r="STW335" s="477"/>
      <c r="STX335" s="477"/>
      <c r="STY335" s="477"/>
      <c r="STZ335" s="477"/>
      <c r="SUA335" s="477"/>
      <c r="SUB335" s="477"/>
      <c r="SUC335" s="477"/>
      <c r="SUD335" s="477"/>
      <c r="SUE335" s="477"/>
      <c r="SUF335" s="477"/>
      <c r="SUG335" s="477"/>
      <c r="SUH335" s="477"/>
      <c r="SUI335" s="477"/>
      <c r="SUJ335" s="477"/>
      <c r="SUK335" s="477"/>
      <c r="SUL335" s="477"/>
      <c r="SUM335" s="477"/>
      <c r="SUN335" s="477"/>
      <c r="SUO335" s="477"/>
      <c r="SUP335" s="477"/>
      <c r="SUQ335" s="477"/>
      <c r="SUR335" s="477"/>
      <c r="SUS335" s="477"/>
      <c r="SUT335" s="477"/>
      <c r="SUU335" s="477"/>
      <c r="SUV335" s="477"/>
      <c r="SUW335" s="477"/>
      <c r="SUX335" s="477"/>
      <c r="SUY335" s="477"/>
      <c r="SUZ335" s="477"/>
      <c r="SVA335" s="477"/>
      <c r="SVB335" s="477"/>
      <c r="SVC335" s="477"/>
      <c r="SVD335" s="477"/>
      <c r="SVE335" s="477"/>
      <c r="SVF335" s="477"/>
      <c r="SVG335" s="477"/>
      <c r="SVH335" s="477"/>
      <c r="SVI335" s="477"/>
      <c r="SVJ335" s="477"/>
      <c r="SVK335" s="477"/>
      <c r="SVL335" s="477"/>
      <c r="SVM335" s="477"/>
      <c r="SVN335" s="477"/>
      <c r="SVO335" s="477"/>
      <c r="SVP335" s="477"/>
      <c r="SVQ335" s="477"/>
      <c r="SVR335" s="477"/>
      <c r="SVS335" s="477"/>
      <c r="SVT335" s="477"/>
      <c r="SVU335" s="477"/>
      <c r="SVV335" s="477"/>
      <c r="SVW335" s="477"/>
      <c r="SVX335" s="477"/>
      <c r="SVY335" s="477"/>
      <c r="SVZ335" s="477"/>
      <c r="SWA335" s="477"/>
      <c r="SWB335" s="477"/>
      <c r="SWC335" s="477"/>
      <c r="SWD335" s="477"/>
      <c r="SWE335" s="477"/>
      <c r="SWF335" s="477"/>
      <c r="SWG335" s="477"/>
      <c r="SWH335" s="477"/>
      <c r="SWI335" s="477"/>
      <c r="SWJ335" s="477"/>
      <c r="SWK335" s="477"/>
      <c r="SWL335" s="477"/>
      <c r="SWM335" s="477"/>
      <c r="SWN335" s="477"/>
      <c r="SWO335" s="477"/>
      <c r="SWP335" s="477"/>
      <c r="SWQ335" s="477"/>
      <c r="SWR335" s="477"/>
      <c r="SWS335" s="477"/>
      <c r="SWT335" s="477"/>
      <c r="SWU335" s="477"/>
      <c r="SWV335" s="477"/>
      <c r="SWW335" s="477"/>
      <c r="SWX335" s="477"/>
      <c r="SWY335" s="477"/>
      <c r="SWZ335" s="477"/>
      <c r="SXA335" s="477"/>
      <c r="SXB335" s="477"/>
      <c r="SXC335" s="477"/>
      <c r="SXD335" s="477"/>
      <c r="SXE335" s="477"/>
      <c r="SXF335" s="477"/>
      <c r="SXG335" s="477"/>
      <c r="SXH335" s="477"/>
      <c r="SXI335" s="477"/>
      <c r="SXJ335" s="477"/>
      <c r="SXK335" s="477"/>
      <c r="SXL335" s="477"/>
      <c r="SXM335" s="477"/>
      <c r="SXN335" s="477"/>
      <c r="SXO335" s="477"/>
      <c r="SXP335" s="477"/>
      <c r="SXQ335" s="477"/>
      <c r="SXR335" s="477"/>
      <c r="SXS335" s="477"/>
      <c r="SXT335" s="477"/>
      <c r="SXU335" s="477"/>
      <c r="SXV335" s="477"/>
      <c r="SXW335" s="477"/>
      <c r="SXX335" s="477"/>
      <c r="SXY335" s="477"/>
      <c r="SXZ335" s="477"/>
      <c r="SYA335" s="477"/>
      <c r="SYB335" s="477"/>
      <c r="SYC335" s="477"/>
      <c r="SYD335" s="477"/>
      <c r="SYE335" s="477"/>
      <c r="SYF335" s="477"/>
      <c r="SYG335" s="477"/>
      <c r="SYH335" s="477"/>
      <c r="SYI335" s="477"/>
      <c r="SYJ335" s="477"/>
      <c r="SYK335" s="477"/>
      <c r="SYL335" s="477"/>
      <c r="SYM335" s="477"/>
      <c r="SYN335" s="477"/>
      <c r="SYO335" s="477"/>
      <c r="SYP335" s="477"/>
      <c r="SYQ335" s="477"/>
      <c r="SYR335" s="477"/>
      <c r="SYS335" s="477"/>
      <c r="SYT335" s="477"/>
      <c r="SYU335" s="477"/>
      <c r="SYV335" s="477"/>
      <c r="SYW335" s="477"/>
      <c r="SYX335" s="477"/>
      <c r="SYY335" s="477"/>
      <c r="SYZ335" s="477"/>
      <c r="SZA335" s="477"/>
      <c r="SZB335" s="477"/>
      <c r="SZC335" s="477"/>
      <c r="SZD335" s="477"/>
      <c r="SZE335" s="477"/>
      <c r="SZF335" s="477"/>
      <c r="SZG335" s="477"/>
      <c r="SZH335" s="477"/>
      <c r="SZI335" s="477"/>
      <c r="SZJ335" s="477"/>
      <c r="SZK335" s="477"/>
      <c r="SZL335" s="477"/>
      <c r="SZM335" s="477"/>
      <c r="SZN335" s="477"/>
      <c r="SZO335" s="477"/>
      <c r="SZP335" s="477"/>
      <c r="SZQ335" s="477"/>
      <c r="SZR335" s="477"/>
      <c r="SZS335" s="477"/>
      <c r="SZT335" s="477"/>
      <c r="SZU335" s="477"/>
      <c r="SZV335" s="477"/>
      <c r="SZW335" s="477"/>
      <c r="SZX335" s="477"/>
      <c r="SZY335" s="477"/>
      <c r="SZZ335" s="477"/>
      <c r="TAA335" s="477"/>
      <c r="TAB335" s="477"/>
      <c r="TAC335" s="477"/>
      <c r="TAD335" s="477"/>
      <c r="TAE335" s="477"/>
      <c r="TAF335" s="477"/>
      <c r="TAG335" s="477"/>
      <c r="TAH335" s="477"/>
      <c r="TAI335" s="477"/>
      <c r="TAJ335" s="477"/>
      <c r="TAK335" s="477"/>
      <c r="TAL335" s="477"/>
      <c r="TAM335" s="477"/>
      <c r="TAN335" s="477"/>
      <c r="TAO335" s="477"/>
      <c r="TAP335" s="477"/>
      <c r="TAQ335" s="477"/>
      <c r="TAR335" s="477"/>
      <c r="TAS335" s="477"/>
      <c r="TAT335" s="477"/>
      <c r="TAU335" s="477"/>
      <c r="TAV335" s="477"/>
      <c r="TAW335" s="477"/>
      <c r="TAX335" s="477"/>
      <c r="TAY335" s="477"/>
      <c r="TAZ335" s="477"/>
      <c r="TBA335" s="477"/>
      <c r="TBB335" s="477"/>
      <c r="TBC335" s="477"/>
      <c r="TBD335" s="477"/>
      <c r="TBE335" s="477"/>
      <c r="TBF335" s="477"/>
      <c r="TBG335" s="477"/>
      <c r="TBH335" s="477"/>
      <c r="TBI335" s="477"/>
      <c r="TBJ335" s="477"/>
      <c r="TBK335" s="477"/>
      <c r="TBL335" s="477"/>
      <c r="TBM335" s="477"/>
      <c r="TBN335" s="477"/>
      <c r="TBO335" s="477"/>
      <c r="TBP335" s="477"/>
      <c r="TBQ335" s="477"/>
      <c r="TBR335" s="477"/>
      <c r="TBS335" s="477"/>
      <c r="TBT335" s="477"/>
      <c r="TBU335" s="477"/>
      <c r="TBV335" s="477"/>
      <c r="TBW335" s="477"/>
      <c r="TBX335" s="477"/>
      <c r="TBY335" s="477"/>
      <c r="TBZ335" s="477"/>
      <c r="TCA335" s="477"/>
      <c r="TCB335" s="477"/>
      <c r="TCC335" s="477"/>
      <c r="TCD335" s="477"/>
      <c r="TCE335" s="477"/>
      <c r="TCF335" s="477"/>
      <c r="TCG335" s="477"/>
      <c r="TCH335" s="477"/>
      <c r="TCI335" s="477"/>
      <c r="TCJ335" s="477"/>
      <c r="TCK335" s="477"/>
      <c r="TCL335" s="477"/>
      <c r="TCM335" s="477"/>
      <c r="TCN335" s="477"/>
      <c r="TCO335" s="477"/>
      <c r="TCP335" s="477"/>
      <c r="TCQ335" s="477"/>
      <c r="TCR335" s="477"/>
      <c r="TCS335" s="477"/>
      <c r="TCT335" s="477"/>
      <c r="TCU335" s="477"/>
      <c r="TCV335" s="477"/>
      <c r="TCW335" s="477"/>
      <c r="TCX335" s="477"/>
      <c r="TCY335" s="477"/>
      <c r="TCZ335" s="477"/>
      <c r="TDA335" s="477"/>
      <c r="TDB335" s="477"/>
      <c r="TDC335" s="477"/>
      <c r="TDD335" s="477"/>
      <c r="TDE335" s="477"/>
      <c r="TDF335" s="477"/>
      <c r="TDG335" s="477"/>
      <c r="TDH335" s="477"/>
      <c r="TDI335" s="477"/>
      <c r="TDJ335" s="477"/>
      <c r="TDK335" s="477"/>
      <c r="TDL335" s="477"/>
      <c r="TDM335" s="477"/>
      <c r="TDN335" s="477"/>
      <c r="TDO335" s="477"/>
      <c r="TDP335" s="477"/>
      <c r="TDQ335" s="477"/>
      <c r="TDR335" s="477"/>
      <c r="TDS335" s="477"/>
      <c r="TDT335" s="477"/>
      <c r="TDU335" s="477"/>
      <c r="TDV335" s="477"/>
      <c r="TDW335" s="477"/>
      <c r="TDX335" s="477"/>
      <c r="TDY335" s="477"/>
      <c r="TDZ335" s="477"/>
      <c r="TEA335" s="477"/>
      <c r="TEB335" s="477"/>
      <c r="TEC335" s="477"/>
      <c r="TED335" s="477"/>
      <c r="TEE335" s="477"/>
      <c r="TEF335" s="477"/>
      <c r="TEG335" s="477"/>
      <c r="TEH335" s="477"/>
      <c r="TEI335" s="477"/>
      <c r="TEJ335" s="477"/>
      <c r="TEK335" s="477"/>
      <c r="TEL335" s="477"/>
      <c r="TEM335" s="477"/>
      <c r="TEN335" s="477"/>
      <c r="TEO335" s="477"/>
      <c r="TEP335" s="477"/>
      <c r="TEQ335" s="477"/>
      <c r="TER335" s="477"/>
      <c r="TES335" s="477"/>
      <c r="TET335" s="477"/>
      <c r="TEU335" s="477"/>
      <c r="TEV335" s="477"/>
      <c r="TEW335" s="477"/>
      <c r="TEX335" s="477"/>
      <c r="TEY335" s="477"/>
      <c r="TEZ335" s="477"/>
      <c r="TFA335" s="477"/>
      <c r="TFB335" s="477"/>
      <c r="TFC335" s="477"/>
      <c r="TFD335" s="477"/>
      <c r="TFE335" s="477"/>
      <c r="TFF335" s="477"/>
      <c r="TFG335" s="477"/>
      <c r="TFH335" s="477"/>
      <c r="TFI335" s="477"/>
      <c r="TFJ335" s="477"/>
      <c r="TFK335" s="477"/>
      <c r="TFL335" s="477"/>
      <c r="TFM335" s="477"/>
      <c r="TFN335" s="477"/>
      <c r="TFO335" s="477"/>
      <c r="TFP335" s="477"/>
      <c r="TFQ335" s="477"/>
      <c r="TFR335" s="477"/>
      <c r="TFS335" s="477"/>
      <c r="TFT335" s="477"/>
      <c r="TFU335" s="477"/>
      <c r="TFV335" s="477"/>
      <c r="TFW335" s="477"/>
      <c r="TFX335" s="477"/>
      <c r="TFY335" s="477"/>
      <c r="TFZ335" s="477"/>
      <c r="TGA335" s="477"/>
      <c r="TGB335" s="477"/>
      <c r="TGC335" s="477"/>
      <c r="TGD335" s="477"/>
      <c r="TGE335" s="477"/>
      <c r="TGF335" s="477"/>
      <c r="TGG335" s="477"/>
      <c r="TGH335" s="477"/>
      <c r="TGI335" s="477"/>
      <c r="TGJ335" s="477"/>
      <c r="TGK335" s="477"/>
      <c r="TGL335" s="477"/>
      <c r="TGM335" s="477"/>
      <c r="TGN335" s="477"/>
      <c r="TGO335" s="477"/>
      <c r="TGP335" s="477"/>
      <c r="TGQ335" s="477"/>
      <c r="TGR335" s="477"/>
      <c r="TGS335" s="477"/>
      <c r="TGT335" s="477"/>
      <c r="TGU335" s="477"/>
      <c r="TGV335" s="477"/>
      <c r="TGW335" s="477"/>
      <c r="TGX335" s="477"/>
      <c r="TGY335" s="477"/>
      <c r="TGZ335" s="477"/>
      <c r="THA335" s="477"/>
      <c r="THB335" s="477"/>
      <c r="THC335" s="477"/>
      <c r="THD335" s="477"/>
      <c r="THE335" s="477"/>
      <c r="THF335" s="477"/>
      <c r="THG335" s="477"/>
      <c r="THH335" s="477"/>
      <c r="THI335" s="477"/>
      <c r="THJ335" s="477"/>
      <c r="THK335" s="477"/>
      <c r="THL335" s="477"/>
      <c r="THM335" s="477"/>
      <c r="THN335" s="477"/>
      <c r="THO335" s="477"/>
      <c r="THP335" s="477"/>
      <c r="THQ335" s="477"/>
      <c r="THR335" s="477"/>
      <c r="THS335" s="477"/>
      <c r="THT335" s="477"/>
      <c r="THU335" s="477"/>
      <c r="THV335" s="477"/>
      <c r="THW335" s="477"/>
      <c r="THX335" s="477"/>
      <c r="THY335" s="477"/>
      <c r="THZ335" s="477"/>
      <c r="TIA335" s="477"/>
      <c r="TIB335" s="477"/>
      <c r="TIC335" s="477"/>
      <c r="TID335" s="477"/>
      <c r="TIE335" s="477"/>
      <c r="TIF335" s="477"/>
      <c r="TIG335" s="477"/>
      <c r="TIH335" s="477"/>
      <c r="TII335" s="477"/>
      <c r="TIJ335" s="477"/>
      <c r="TIK335" s="477"/>
      <c r="TIL335" s="477"/>
      <c r="TIM335" s="477"/>
      <c r="TIN335" s="477"/>
      <c r="TIO335" s="477"/>
      <c r="TIP335" s="477"/>
      <c r="TIQ335" s="477"/>
      <c r="TIR335" s="477"/>
      <c r="TIS335" s="477"/>
      <c r="TIT335" s="477"/>
      <c r="TIU335" s="477"/>
      <c r="TIV335" s="477"/>
      <c r="TIW335" s="477"/>
      <c r="TIX335" s="477"/>
      <c r="TIY335" s="477"/>
      <c r="TIZ335" s="477"/>
      <c r="TJA335" s="477"/>
      <c r="TJB335" s="477"/>
      <c r="TJC335" s="477"/>
      <c r="TJD335" s="477"/>
      <c r="TJE335" s="477"/>
      <c r="TJF335" s="477"/>
      <c r="TJG335" s="477"/>
      <c r="TJH335" s="477"/>
      <c r="TJI335" s="477"/>
      <c r="TJJ335" s="477"/>
      <c r="TJK335" s="477"/>
      <c r="TJL335" s="477"/>
      <c r="TJM335" s="477"/>
      <c r="TJN335" s="477"/>
      <c r="TJO335" s="477"/>
      <c r="TJP335" s="477"/>
      <c r="TJQ335" s="477"/>
      <c r="TJR335" s="477"/>
      <c r="TJS335" s="477"/>
      <c r="TJT335" s="477"/>
      <c r="TJU335" s="477"/>
      <c r="TJV335" s="477"/>
      <c r="TJW335" s="477"/>
      <c r="TJX335" s="477"/>
      <c r="TJY335" s="477"/>
      <c r="TJZ335" s="477"/>
      <c r="TKA335" s="477"/>
      <c r="TKB335" s="477"/>
      <c r="TKC335" s="477"/>
      <c r="TKD335" s="477"/>
      <c r="TKE335" s="477"/>
      <c r="TKF335" s="477"/>
      <c r="TKG335" s="477"/>
      <c r="TKH335" s="477"/>
      <c r="TKI335" s="477"/>
      <c r="TKJ335" s="477"/>
      <c r="TKK335" s="477"/>
      <c r="TKL335" s="477"/>
      <c r="TKM335" s="477"/>
      <c r="TKN335" s="477"/>
      <c r="TKO335" s="477"/>
      <c r="TKP335" s="477"/>
      <c r="TKQ335" s="477"/>
      <c r="TKR335" s="477"/>
      <c r="TKS335" s="477"/>
      <c r="TKT335" s="477"/>
      <c r="TKU335" s="477"/>
      <c r="TKV335" s="477"/>
      <c r="TKW335" s="477"/>
      <c r="TKX335" s="477"/>
      <c r="TKY335" s="477"/>
      <c r="TKZ335" s="477"/>
      <c r="TLA335" s="477"/>
      <c r="TLB335" s="477"/>
      <c r="TLC335" s="477"/>
      <c r="TLD335" s="477"/>
      <c r="TLE335" s="477"/>
      <c r="TLF335" s="477"/>
      <c r="TLG335" s="477"/>
      <c r="TLH335" s="477"/>
      <c r="TLI335" s="477"/>
      <c r="TLJ335" s="477"/>
      <c r="TLK335" s="477"/>
      <c r="TLL335" s="477"/>
      <c r="TLM335" s="477"/>
      <c r="TLN335" s="477"/>
      <c r="TLO335" s="477"/>
      <c r="TLP335" s="477"/>
      <c r="TLQ335" s="477"/>
      <c r="TLR335" s="477"/>
      <c r="TLS335" s="477"/>
      <c r="TLT335" s="477"/>
      <c r="TLU335" s="477"/>
      <c r="TLV335" s="477"/>
      <c r="TLW335" s="477"/>
      <c r="TLX335" s="477"/>
      <c r="TLY335" s="477"/>
      <c r="TLZ335" s="477"/>
      <c r="TMA335" s="477"/>
      <c r="TMB335" s="477"/>
      <c r="TMC335" s="477"/>
      <c r="TMD335" s="477"/>
      <c r="TME335" s="477"/>
      <c r="TMF335" s="477"/>
      <c r="TMG335" s="477"/>
      <c r="TMH335" s="477"/>
      <c r="TMI335" s="477"/>
      <c r="TMJ335" s="477"/>
      <c r="TMK335" s="477"/>
      <c r="TML335" s="477"/>
      <c r="TMM335" s="477"/>
      <c r="TMN335" s="477"/>
      <c r="TMO335" s="477"/>
      <c r="TMP335" s="477"/>
      <c r="TMQ335" s="477"/>
      <c r="TMR335" s="477"/>
      <c r="TMS335" s="477"/>
      <c r="TMT335" s="477"/>
      <c r="TMU335" s="477"/>
      <c r="TMV335" s="477"/>
      <c r="TMW335" s="477"/>
      <c r="TMX335" s="477"/>
      <c r="TMY335" s="477"/>
      <c r="TMZ335" s="477"/>
      <c r="TNA335" s="477"/>
      <c r="TNB335" s="477"/>
      <c r="TNC335" s="477"/>
      <c r="TND335" s="477"/>
      <c r="TNE335" s="477"/>
      <c r="TNF335" s="477"/>
      <c r="TNG335" s="477"/>
      <c r="TNH335" s="477"/>
      <c r="TNI335" s="477"/>
      <c r="TNJ335" s="477"/>
      <c r="TNK335" s="477"/>
      <c r="TNL335" s="477"/>
      <c r="TNM335" s="477"/>
      <c r="TNN335" s="477"/>
      <c r="TNO335" s="477"/>
      <c r="TNP335" s="477"/>
      <c r="TNQ335" s="477"/>
      <c r="TNR335" s="477"/>
      <c r="TNS335" s="477"/>
      <c r="TNT335" s="477"/>
      <c r="TNU335" s="477"/>
      <c r="TNV335" s="477"/>
      <c r="TNW335" s="477"/>
      <c r="TNX335" s="477"/>
      <c r="TNY335" s="477"/>
      <c r="TNZ335" s="477"/>
      <c r="TOA335" s="477"/>
      <c r="TOB335" s="477"/>
      <c r="TOC335" s="477"/>
      <c r="TOD335" s="477"/>
      <c r="TOE335" s="477"/>
      <c r="TOF335" s="477"/>
      <c r="TOG335" s="477"/>
      <c r="TOH335" s="477"/>
      <c r="TOI335" s="477"/>
      <c r="TOJ335" s="477"/>
      <c r="TOK335" s="477"/>
      <c r="TOL335" s="477"/>
      <c r="TOM335" s="477"/>
      <c r="TON335" s="477"/>
      <c r="TOO335" s="477"/>
      <c r="TOP335" s="477"/>
      <c r="TOQ335" s="477"/>
      <c r="TOR335" s="477"/>
      <c r="TOS335" s="477"/>
      <c r="TOT335" s="477"/>
      <c r="TOU335" s="477"/>
      <c r="TOV335" s="477"/>
      <c r="TOW335" s="477"/>
      <c r="TOX335" s="477"/>
      <c r="TOY335" s="477"/>
      <c r="TOZ335" s="477"/>
      <c r="TPA335" s="477"/>
      <c r="TPB335" s="477"/>
      <c r="TPC335" s="477"/>
      <c r="TPD335" s="477"/>
      <c r="TPE335" s="477"/>
      <c r="TPF335" s="477"/>
      <c r="TPG335" s="477"/>
      <c r="TPH335" s="477"/>
      <c r="TPI335" s="477"/>
      <c r="TPJ335" s="477"/>
      <c r="TPK335" s="477"/>
      <c r="TPL335" s="477"/>
      <c r="TPM335" s="477"/>
      <c r="TPN335" s="477"/>
      <c r="TPO335" s="477"/>
      <c r="TPP335" s="477"/>
      <c r="TPQ335" s="477"/>
      <c r="TPR335" s="477"/>
      <c r="TPS335" s="477"/>
      <c r="TPT335" s="477"/>
      <c r="TPU335" s="477"/>
      <c r="TPV335" s="477"/>
      <c r="TPW335" s="477"/>
      <c r="TPX335" s="477"/>
      <c r="TPY335" s="477"/>
      <c r="TPZ335" s="477"/>
      <c r="TQA335" s="477"/>
      <c r="TQB335" s="477"/>
      <c r="TQC335" s="477"/>
      <c r="TQD335" s="477"/>
      <c r="TQE335" s="477"/>
      <c r="TQF335" s="477"/>
      <c r="TQG335" s="477"/>
      <c r="TQH335" s="477"/>
      <c r="TQI335" s="477"/>
      <c r="TQJ335" s="477"/>
      <c r="TQK335" s="477"/>
      <c r="TQL335" s="477"/>
      <c r="TQM335" s="477"/>
      <c r="TQN335" s="477"/>
      <c r="TQO335" s="477"/>
      <c r="TQP335" s="477"/>
      <c r="TQQ335" s="477"/>
      <c r="TQR335" s="477"/>
      <c r="TQS335" s="477"/>
      <c r="TQT335" s="477"/>
      <c r="TQU335" s="477"/>
      <c r="TQV335" s="477"/>
      <c r="TQW335" s="477"/>
      <c r="TQX335" s="477"/>
      <c r="TQY335" s="477"/>
      <c r="TQZ335" s="477"/>
      <c r="TRA335" s="477"/>
      <c r="TRB335" s="477"/>
      <c r="TRC335" s="477"/>
      <c r="TRD335" s="477"/>
      <c r="TRE335" s="477"/>
      <c r="TRF335" s="477"/>
      <c r="TRG335" s="477"/>
      <c r="TRH335" s="477"/>
      <c r="TRI335" s="477"/>
      <c r="TRJ335" s="477"/>
      <c r="TRK335" s="477"/>
      <c r="TRL335" s="477"/>
      <c r="TRM335" s="477"/>
      <c r="TRN335" s="477"/>
      <c r="TRO335" s="477"/>
      <c r="TRP335" s="477"/>
      <c r="TRQ335" s="477"/>
      <c r="TRR335" s="477"/>
      <c r="TRS335" s="477"/>
      <c r="TRT335" s="477"/>
      <c r="TRU335" s="477"/>
      <c r="TRV335" s="477"/>
      <c r="TRW335" s="477"/>
      <c r="TRX335" s="477"/>
      <c r="TRY335" s="477"/>
      <c r="TRZ335" s="477"/>
      <c r="TSA335" s="477"/>
      <c r="TSB335" s="477"/>
      <c r="TSC335" s="477"/>
      <c r="TSD335" s="477"/>
      <c r="TSE335" s="477"/>
      <c r="TSF335" s="477"/>
      <c r="TSG335" s="477"/>
      <c r="TSH335" s="477"/>
      <c r="TSI335" s="477"/>
      <c r="TSJ335" s="477"/>
      <c r="TSK335" s="477"/>
      <c r="TSL335" s="477"/>
      <c r="TSM335" s="477"/>
      <c r="TSN335" s="477"/>
      <c r="TSO335" s="477"/>
      <c r="TSP335" s="477"/>
      <c r="TSQ335" s="477"/>
      <c r="TSR335" s="477"/>
      <c r="TSS335" s="477"/>
      <c r="TST335" s="477"/>
      <c r="TSU335" s="477"/>
      <c r="TSV335" s="477"/>
      <c r="TSW335" s="477"/>
      <c r="TSX335" s="477"/>
      <c r="TSY335" s="477"/>
      <c r="TSZ335" s="477"/>
      <c r="TTA335" s="477"/>
      <c r="TTB335" s="477"/>
      <c r="TTC335" s="477"/>
      <c r="TTD335" s="477"/>
      <c r="TTE335" s="477"/>
      <c r="TTF335" s="477"/>
      <c r="TTG335" s="477"/>
      <c r="TTH335" s="477"/>
      <c r="TTI335" s="477"/>
      <c r="TTJ335" s="477"/>
      <c r="TTK335" s="477"/>
      <c r="TTL335" s="477"/>
      <c r="TTM335" s="477"/>
      <c r="TTN335" s="477"/>
      <c r="TTO335" s="477"/>
      <c r="TTP335" s="477"/>
      <c r="TTQ335" s="477"/>
      <c r="TTR335" s="477"/>
      <c r="TTS335" s="477"/>
      <c r="TTT335" s="477"/>
      <c r="TTU335" s="477"/>
      <c r="TTV335" s="477"/>
      <c r="TTW335" s="477"/>
      <c r="TTX335" s="477"/>
      <c r="TTY335" s="477"/>
      <c r="TTZ335" s="477"/>
      <c r="TUA335" s="477"/>
      <c r="TUB335" s="477"/>
      <c r="TUC335" s="477"/>
      <c r="TUD335" s="477"/>
      <c r="TUE335" s="477"/>
      <c r="TUF335" s="477"/>
      <c r="TUG335" s="477"/>
      <c r="TUH335" s="477"/>
      <c r="TUI335" s="477"/>
      <c r="TUJ335" s="477"/>
      <c r="TUK335" s="477"/>
      <c r="TUL335" s="477"/>
      <c r="TUM335" s="477"/>
      <c r="TUN335" s="477"/>
      <c r="TUO335" s="477"/>
      <c r="TUP335" s="477"/>
      <c r="TUQ335" s="477"/>
      <c r="TUR335" s="477"/>
      <c r="TUS335" s="477"/>
      <c r="TUT335" s="477"/>
      <c r="TUU335" s="477"/>
      <c r="TUV335" s="477"/>
      <c r="TUW335" s="477"/>
      <c r="TUX335" s="477"/>
      <c r="TUY335" s="477"/>
      <c r="TUZ335" s="477"/>
      <c r="TVA335" s="477"/>
      <c r="TVB335" s="477"/>
      <c r="TVC335" s="477"/>
      <c r="TVD335" s="477"/>
      <c r="TVE335" s="477"/>
      <c r="TVF335" s="477"/>
      <c r="TVG335" s="477"/>
      <c r="TVH335" s="477"/>
      <c r="TVI335" s="477"/>
      <c r="TVJ335" s="477"/>
      <c r="TVK335" s="477"/>
      <c r="TVL335" s="477"/>
      <c r="TVM335" s="477"/>
      <c r="TVN335" s="477"/>
      <c r="TVO335" s="477"/>
      <c r="TVP335" s="477"/>
      <c r="TVQ335" s="477"/>
      <c r="TVR335" s="477"/>
      <c r="TVS335" s="477"/>
      <c r="TVT335" s="477"/>
      <c r="TVU335" s="477"/>
      <c r="TVV335" s="477"/>
      <c r="TVW335" s="477"/>
      <c r="TVX335" s="477"/>
      <c r="TVY335" s="477"/>
      <c r="TVZ335" s="477"/>
      <c r="TWA335" s="477"/>
      <c r="TWB335" s="477"/>
      <c r="TWC335" s="477"/>
      <c r="TWD335" s="477"/>
      <c r="TWE335" s="477"/>
      <c r="TWF335" s="477"/>
      <c r="TWG335" s="477"/>
      <c r="TWH335" s="477"/>
      <c r="TWI335" s="477"/>
      <c r="TWJ335" s="477"/>
      <c r="TWK335" s="477"/>
      <c r="TWL335" s="477"/>
      <c r="TWM335" s="477"/>
      <c r="TWN335" s="477"/>
      <c r="TWO335" s="477"/>
      <c r="TWP335" s="477"/>
      <c r="TWQ335" s="477"/>
      <c r="TWR335" s="477"/>
      <c r="TWS335" s="477"/>
      <c r="TWT335" s="477"/>
      <c r="TWU335" s="477"/>
      <c r="TWV335" s="477"/>
      <c r="TWW335" s="477"/>
      <c r="TWX335" s="477"/>
      <c r="TWY335" s="477"/>
      <c r="TWZ335" s="477"/>
      <c r="TXA335" s="477"/>
      <c r="TXB335" s="477"/>
      <c r="TXC335" s="477"/>
      <c r="TXD335" s="477"/>
      <c r="TXE335" s="477"/>
      <c r="TXF335" s="477"/>
      <c r="TXG335" s="477"/>
      <c r="TXH335" s="477"/>
      <c r="TXI335" s="477"/>
      <c r="TXJ335" s="477"/>
      <c r="TXK335" s="477"/>
      <c r="TXL335" s="477"/>
      <c r="TXM335" s="477"/>
      <c r="TXN335" s="477"/>
      <c r="TXO335" s="477"/>
      <c r="TXP335" s="477"/>
      <c r="TXQ335" s="477"/>
      <c r="TXR335" s="477"/>
      <c r="TXS335" s="477"/>
      <c r="TXT335" s="477"/>
      <c r="TXU335" s="477"/>
      <c r="TXV335" s="477"/>
      <c r="TXW335" s="477"/>
      <c r="TXX335" s="477"/>
      <c r="TXY335" s="477"/>
      <c r="TXZ335" s="477"/>
      <c r="TYA335" s="477"/>
      <c r="TYB335" s="477"/>
      <c r="TYC335" s="477"/>
      <c r="TYD335" s="477"/>
      <c r="TYE335" s="477"/>
      <c r="TYF335" s="477"/>
      <c r="TYG335" s="477"/>
      <c r="TYH335" s="477"/>
      <c r="TYI335" s="477"/>
      <c r="TYJ335" s="477"/>
      <c r="TYK335" s="477"/>
      <c r="TYL335" s="477"/>
      <c r="TYM335" s="477"/>
      <c r="TYN335" s="477"/>
      <c r="TYO335" s="477"/>
      <c r="TYP335" s="477"/>
      <c r="TYQ335" s="477"/>
      <c r="TYR335" s="477"/>
      <c r="TYS335" s="477"/>
      <c r="TYT335" s="477"/>
      <c r="TYU335" s="477"/>
      <c r="TYV335" s="477"/>
      <c r="TYW335" s="477"/>
      <c r="TYX335" s="477"/>
      <c r="TYY335" s="477"/>
      <c r="TYZ335" s="477"/>
      <c r="TZA335" s="477"/>
      <c r="TZB335" s="477"/>
      <c r="TZC335" s="477"/>
      <c r="TZD335" s="477"/>
      <c r="TZE335" s="477"/>
      <c r="TZF335" s="477"/>
      <c r="TZG335" s="477"/>
      <c r="TZH335" s="477"/>
      <c r="TZI335" s="477"/>
      <c r="TZJ335" s="477"/>
      <c r="TZK335" s="477"/>
      <c r="TZL335" s="477"/>
      <c r="TZM335" s="477"/>
      <c r="TZN335" s="477"/>
      <c r="TZO335" s="477"/>
      <c r="TZP335" s="477"/>
      <c r="TZQ335" s="477"/>
      <c r="TZR335" s="477"/>
      <c r="TZS335" s="477"/>
      <c r="TZT335" s="477"/>
      <c r="TZU335" s="477"/>
      <c r="TZV335" s="477"/>
      <c r="TZW335" s="477"/>
      <c r="TZX335" s="477"/>
      <c r="TZY335" s="477"/>
      <c r="TZZ335" s="477"/>
      <c r="UAA335" s="477"/>
      <c r="UAB335" s="477"/>
      <c r="UAC335" s="477"/>
      <c r="UAD335" s="477"/>
      <c r="UAE335" s="477"/>
      <c r="UAF335" s="477"/>
      <c r="UAG335" s="477"/>
      <c r="UAH335" s="477"/>
      <c r="UAI335" s="477"/>
      <c r="UAJ335" s="477"/>
      <c r="UAK335" s="477"/>
      <c r="UAL335" s="477"/>
      <c r="UAM335" s="477"/>
      <c r="UAN335" s="477"/>
      <c r="UAO335" s="477"/>
      <c r="UAP335" s="477"/>
      <c r="UAQ335" s="477"/>
      <c r="UAR335" s="477"/>
      <c r="UAS335" s="477"/>
      <c r="UAT335" s="477"/>
      <c r="UAU335" s="477"/>
      <c r="UAV335" s="477"/>
      <c r="UAW335" s="477"/>
      <c r="UAX335" s="477"/>
      <c r="UAY335" s="477"/>
      <c r="UAZ335" s="477"/>
      <c r="UBA335" s="477"/>
      <c r="UBB335" s="477"/>
      <c r="UBC335" s="477"/>
      <c r="UBD335" s="477"/>
      <c r="UBE335" s="477"/>
      <c r="UBF335" s="477"/>
      <c r="UBG335" s="477"/>
      <c r="UBH335" s="477"/>
      <c r="UBI335" s="477"/>
      <c r="UBJ335" s="477"/>
      <c r="UBK335" s="477"/>
      <c r="UBL335" s="477"/>
      <c r="UBM335" s="477"/>
      <c r="UBN335" s="477"/>
      <c r="UBO335" s="477"/>
      <c r="UBP335" s="477"/>
      <c r="UBQ335" s="477"/>
      <c r="UBR335" s="477"/>
      <c r="UBS335" s="477"/>
      <c r="UBT335" s="477"/>
      <c r="UBU335" s="477"/>
      <c r="UBV335" s="477"/>
      <c r="UBW335" s="477"/>
      <c r="UBX335" s="477"/>
      <c r="UBY335" s="477"/>
      <c r="UBZ335" s="477"/>
      <c r="UCA335" s="477"/>
      <c r="UCB335" s="477"/>
      <c r="UCC335" s="477"/>
      <c r="UCD335" s="477"/>
      <c r="UCE335" s="477"/>
      <c r="UCF335" s="477"/>
      <c r="UCG335" s="477"/>
      <c r="UCH335" s="477"/>
      <c r="UCI335" s="477"/>
      <c r="UCJ335" s="477"/>
      <c r="UCK335" s="477"/>
      <c r="UCL335" s="477"/>
      <c r="UCM335" s="477"/>
      <c r="UCN335" s="477"/>
      <c r="UCO335" s="477"/>
      <c r="UCP335" s="477"/>
      <c r="UCQ335" s="477"/>
      <c r="UCR335" s="477"/>
      <c r="UCS335" s="477"/>
      <c r="UCT335" s="477"/>
      <c r="UCU335" s="477"/>
      <c r="UCV335" s="477"/>
      <c r="UCW335" s="477"/>
      <c r="UCX335" s="477"/>
      <c r="UCY335" s="477"/>
      <c r="UCZ335" s="477"/>
      <c r="UDA335" s="477"/>
      <c r="UDB335" s="477"/>
      <c r="UDC335" s="477"/>
      <c r="UDD335" s="477"/>
      <c r="UDE335" s="477"/>
      <c r="UDF335" s="477"/>
      <c r="UDG335" s="477"/>
      <c r="UDH335" s="477"/>
      <c r="UDI335" s="477"/>
      <c r="UDJ335" s="477"/>
      <c r="UDK335" s="477"/>
      <c r="UDL335" s="477"/>
      <c r="UDM335" s="477"/>
      <c r="UDN335" s="477"/>
      <c r="UDO335" s="477"/>
      <c r="UDP335" s="477"/>
      <c r="UDQ335" s="477"/>
      <c r="UDR335" s="477"/>
      <c r="UDS335" s="477"/>
      <c r="UDT335" s="477"/>
      <c r="UDU335" s="477"/>
      <c r="UDV335" s="477"/>
      <c r="UDW335" s="477"/>
      <c r="UDX335" s="477"/>
      <c r="UDY335" s="477"/>
      <c r="UDZ335" s="477"/>
      <c r="UEA335" s="477"/>
      <c r="UEB335" s="477"/>
      <c r="UEC335" s="477"/>
      <c r="UED335" s="477"/>
      <c r="UEE335" s="477"/>
      <c r="UEF335" s="477"/>
      <c r="UEG335" s="477"/>
      <c r="UEH335" s="477"/>
      <c r="UEI335" s="477"/>
      <c r="UEJ335" s="477"/>
      <c r="UEK335" s="477"/>
      <c r="UEL335" s="477"/>
      <c r="UEM335" s="477"/>
      <c r="UEN335" s="477"/>
      <c r="UEO335" s="477"/>
      <c r="UEP335" s="477"/>
      <c r="UEQ335" s="477"/>
      <c r="UER335" s="477"/>
      <c r="UES335" s="477"/>
      <c r="UET335" s="477"/>
      <c r="UEU335" s="477"/>
      <c r="UEV335" s="477"/>
      <c r="UEW335" s="477"/>
      <c r="UEX335" s="477"/>
      <c r="UEY335" s="477"/>
      <c r="UEZ335" s="477"/>
      <c r="UFA335" s="477"/>
      <c r="UFB335" s="477"/>
      <c r="UFC335" s="477"/>
      <c r="UFD335" s="477"/>
      <c r="UFE335" s="477"/>
      <c r="UFF335" s="477"/>
      <c r="UFG335" s="477"/>
      <c r="UFH335" s="477"/>
      <c r="UFI335" s="477"/>
      <c r="UFJ335" s="477"/>
      <c r="UFK335" s="477"/>
      <c r="UFL335" s="477"/>
      <c r="UFM335" s="477"/>
      <c r="UFN335" s="477"/>
      <c r="UFO335" s="477"/>
      <c r="UFP335" s="477"/>
      <c r="UFQ335" s="477"/>
      <c r="UFR335" s="477"/>
      <c r="UFS335" s="477"/>
      <c r="UFT335" s="477"/>
      <c r="UFU335" s="477"/>
      <c r="UFV335" s="477"/>
      <c r="UFW335" s="477"/>
      <c r="UFX335" s="477"/>
      <c r="UFY335" s="477"/>
      <c r="UFZ335" s="477"/>
      <c r="UGA335" s="477"/>
      <c r="UGB335" s="477"/>
      <c r="UGC335" s="477"/>
      <c r="UGD335" s="477"/>
      <c r="UGE335" s="477"/>
      <c r="UGF335" s="477"/>
      <c r="UGG335" s="477"/>
      <c r="UGH335" s="477"/>
      <c r="UGI335" s="477"/>
      <c r="UGJ335" s="477"/>
      <c r="UGK335" s="477"/>
      <c r="UGL335" s="477"/>
      <c r="UGM335" s="477"/>
      <c r="UGN335" s="477"/>
      <c r="UGO335" s="477"/>
      <c r="UGP335" s="477"/>
      <c r="UGQ335" s="477"/>
      <c r="UGR335" s="477"/>
      <c r="UGS335" s="477"/>
      <c r="UGT335" s="477"/>
      <c r="UGU335" s="477"/>
      <c r="UGV335" s="477"/>
      <c r="UGW335" s="477"/>
      <c r="UGX335" s="477"/>
      <c r="UGY335" s="477"/>
      <c r="UGZ335" s="477"/>
      <c r="UHA335" s="477"/>
      <c r="UHB335" s="477"/>
      <c r="UHC335" s="477"/>
      <c r="UHD335" s="477"/>
      <c r="UHE335" s="477"/>
      <c r="UHF335" s="477"/>
      <c r="UHG335" s="477"/>
      <c r="UHH335" s="477"/>
      <c r="UHI335" s="477"/>
      <c r="UHJ335" s="477"/>
      <c r="UHK335" s="477"/>
      <c r="UHL335" s="477"/>
      <c r="UHM335" s="477"/>
      <c r="UHN335" s="477"/>
      <c r="UHO335" s="477"/>
      <c r="UHP335" s="477"/>
      <c r="UHQ335" s="477"/>
      <c r="UHR335" s="477"/>
      <c r="UHS335" s="477"/>
      <c r="UHT335" s="477"/>
      <c r="UHU335" s="477"/>
      <c r="UHV335" s="477"/>
      <c r="UHW335" s="477"/>
      <c r="UHX335" s="477"/>
      <c r="UHY335" s="477"/>
      <c r="UHZ335" s="477"/>
      <c r="UIA335" s="477"/>
      <c r="UIB335" s="477"/>
      <c r="UIC335" s="477"/>
      <c r="UID335" s="477"/>
      <c r="UIE335" s="477"/>
      <c r="UIF335" s="477"/>
      <c r="UIG335" s="477"/>
      <c r="UIH335" s="477"/>
      <c r="UII335" s="477"/>
      <c r="UIJ335" s="477"/>
      <c r="UIK335" s="477"/>
      <c r="UIL335" s="477"/>
      <c r="UIM335" s="477"/>
      <c r="UIN335" s="477"/>
      <c r="UIO335" s="477"/>
      <c r="UIP335" s="477"/>
      <c r="UIQ335" s="477"/>
      <c r="UIR335" s="477"/>
      <c r="UIS335" s="477"/>
      <c r="UIT335" s="477"/>
      <c r="UIU335" s="477"/>
      <c r="UIV335" s="477"/>
      <c r="UIW335" s="477"/>
      <c r="UIX335" s="477"/>
      <c r="UIY335" s="477"/>
      <c r="UIZ335" s="477"/>
      <c r="UJA335" s="477"/>
      <c r="UJB335" s="477"/>
      <c r="UJC335" s="477"/>
      <c r="UJD335" s="477"/>
      <c r="UJE335" s="477"/>
      <c r="UJF335" s="477"/>
      <c r="UJG335" s="477"/>
      <c r="UJH335" s="477"/>
      <c r="UJI335" s="477"/>
      <c r="UJJ335" s="477"/>
      <c r="UJK335" s="477"/>
      <c r="UJL335" s="477"/>
      <c r="UJM335" s="477"/>
      <c r="UJN335" s="477"/>
      <c r="UJO335" s="477"/>
      <c r="UJP335" s="477"/>
      <c r="UJQ335" s="477"/>
      <c r="UJR335" s="477"/>
      <c r="UJS335" s="477"/>
      <c r="UJT335" s="477"/>
      <c r="UJU335" s="477"/>
      <c r="UJV335" s="477"/>
      <c r="UJW335" s="477"/>
      <c r="UJX335" s="477"/>
      <c r="UJY335" s="477"/>
      <c r="UJZ335" s="477"/>
      <c r="UKA335" s="477"/>
      <c r="UKB335" s="477"/>
      <c r="UKC335" s="477"/>
      <c r="UKD335" s="477"/>
      <c r="UKE335" s="477"/>
      <c r="UKF335" s="477"/>
      <c r="UKG335" s="477"/>
      <c r="UKH335" s="477"/>
      <c r="UKI335" s="477"/>
      <c r="UKJ335" s="477"/>
      <c r="UKK335" s="477"/>
      <c r="UKL335" s="477"/>
      <c r="UKM335" s="477"/>
      <c r="UKN335" s="477"/>
      <c r="UKO335" s="477"/>
      <c r="UKP335" s="477"/>
      <c r="UKQ335" s="477"/>
      <c r="UKR335" s="477"/>
      <c r="UKS335" s="477"/>
      <c r="UKT335" s="477"/>
      <c r="UKU335" s="477"/>
      <c r="UKV335" s="477"/>
      <c r="UKW335" s="477"/>
      <c r="UKX335" s="477"/>
      <c r="UKY335" s="477"/>
      <c r="UKZ335" s="477"/>
      <c r="ULA335" s="477"/>
      <c r="ULB335" s="477"/>
      <c r="ULC335" s="477"/>
      <c r="ULD335" s="477"/>
      <c r="ULE335" s="477"/>
      <c r="ULF335" s="477"/>
      <c r="ULG335" s="477"/>
      <c r="ULH335" s="477"/>
      <c r="ULI335" s="477"/>
      <c r="ULJ335" s="477"/>
      <c r="ULK335" s="477"/>
      <c r="ULL335" s="477"/>
      <c r="ULM335" s="477"/>
      <c r="ULN335" s="477"/>
      <c r="ULO335" s="477"/>
      <c r="ULP335" s="477"/>
      <c r="ULQ335" s="477"/>
      <c r="ULR335" s="477"/>
      <c r="ULS335" s="477"/>
      <c r="ULT335" s="477"/>
      <c r="ULU335" s="477"/>
      <c r="ULV335" s="477"/>
      <c r="ULW335" s="477"/>
      <c r="ULX335" s="477"/>
      <c r="ULY335" s="477"/>
      <c r="ULZ335" s="477"/>
      <c r="UMA335" s="477"/>
      <c r="UMB335" s="477"/>
      <c r="UMC335" s="477"/>
      <c r="UMD335" s="477"/>
      <c r="UME335" s="477"/>
      <c r="UMF335" s="477"/>
      <c r="UMG335" s="477"/>
      <c r="UMH335" s="477"/>
      <c r="UMI335" s="477"/>
      <c r="UMJ335" s="477"/>
      <c r="UMK335" s="477"/>
      <c r="UML335" s="477"/>
      <c r="UMM335" s="477"/>
      <c r="UMN335" s="477"/>
      <c r="UMO335" s="477"/>
      <c r="UMP335" s="477"/>
      <c r="UMQ335" s="477"/>
      <c r="UMR335" s="477"/>
      <c r="UMS335" s="477"/>
      <c r="UMT335" s="477"/>
      <c r="UMU335" s="477"/>
      <c r="UMV335" s="477"/>
      <c r="UMW335" s="477"/>
      <c r="UMX335" s="477"/>
      <c r="UMY335" s="477"/>
      <c r="UMZ335" s="477"/>
      <c r="UNA335" s="477"/>
      <c r="UNB335" s="477"/>
      <c r="UNC335" s="477"/>
      <c r="UND335" s="477"/>
      <c r="UNE335" s="477"/>
      <c r="UNF335" s="477"/>
      <c r="UNG335" s="477"/>
      <c r="UNH335" s="477"/>
      <c r="UNI335" s="477"/>
      <c r="UNJ335" s="477"/>
      <c r="UNK335" s="477"/>
      <c r="UNL335" s="477"/>
      <c r="UNM335" s="477"/>
      <c r="UNN335" s="477"/>
      <c r="UNO335" s="477"/>
      <c r="UNP335" s="477"/>
      <c r="UNQ335" s="477"/>
      <c r="UNR335" s="477"/>
      <c r="UNS335" s="477"/>
      <c r="UNT335" s="477"/>
      <c r="UNU335" s="477"/>
      <c r="UNV335" s="477"/>
      <c r="UNW335" s="477"/>
      <c r="UNX335" s="477"/>
      <c r="UNY335" s="477"/>
      <c r="UNZ335" s="477"/>
      <c r="UOA335" s="477"/>
      <c r="UOB335" s="477"/>
      <c r="UOC335" s="477"/>
      <c r="UOD335" s="477"/>
      <c r="UOE335" s="477"/>
      <c r="UOF335" s="477"/>
      <c r="UOG335" s="477"/>
      <c r="UOH335" s="477"/>
      <c r="UOI335" s="477"/>
      <c r="UOJ335" s="477"/>
      <c r="UOK335" s="477"/>
      <c r="UOL335" s="477"/>
      <c r="UOM335" s="477"/>
      <c r="UON335" s="477"/>
      <c r="UOO335" s="477"/>
      <c r="UOP335" s="477"/>
      <c r="UOQ335" s="477"/>
      <c r="UOR335" s="477"/>
      <c r="UOS335" s="477"/>
      <c r="UOT335" s="477"/>
      <c r="UOU335" s="477"/>
      <c r="UOV335" s="477"/>
      <c r="UOW335" s="477"/>
      <c r="UOX335" s="477"/>
      <c r="UOY335" s="477"/>
      <c r="UOZ335" s="477"/>
      <c r="UPA335" s="477"/>
      <c r="UPB335" s="477"/>
      <c r="UPC335" s="477"/>
      <c r="UPD335" s="477"/>
      <c r="UPE335" s="477"/>
      <c r="UPF335" s="477"/>
      <c r="UPG335" s="477"/>
      <c r="UPH335" s="477"/>
      <c r="UPI335" s="477"/>
      <c r="UPJ335" s="477"/>
      <c r="UPK335" s="477"/>
      <c r="UPL335" s="477"/>
      <c r="UPM335" s="477"/>
      <c r="UPN335" s="477"/>
      <c r="UPO335" s="477"/>
      <c r="UPP335" s="477"/>
      <c r="UPQ335" s="477"/>
      <c r="UPR335" s="477"/>
      <c r="UPS335" s="477"/>
      <c r="UPT335" s="477"/>
      <c r="UPU335" s="477"/>
      <c r="UPV335" s="477"/>
      <c r="UPW335" s="477"/>
      <c r="UPX335" s="477"/>
      <c r="UPY335" s="477"/>
      <c r="UPZ335" s="477"/>
      <c r="UQA335" s="477"/>
      <c r="UQB335" s="477"/>
      <c r="UQC335" s="477"/>
      <c r="UQD335" s="477"/>
      <c r="UQE335" s="477"/>
      <c r="UQF335" s="477"/>
      <c r="UQG335" s="477"/>
      <c r="UQH335" s="477"/>
      <c r="UQI335" s="477"/>
      <c r="UQJ335" s="477"/>
      <c r="UQK335" s="477"/>
      <c r="UQL335" s="477"/>
      <c r="UQM335" s="477"/>
      <c r="UQN335" s="477"/>
      <c r="UQO335" s="477"/>
      <c r="UQP335" s="477"/>
      <c r="UQQ335" s="477"/>
      <c r="UQR335" s="477"/>
      <c r="UQS335" s="477"/>
      <c r="UQT335" s="477"/>
      <c r="UQU335" s="477"/>
      <c r="UQV335" s="477"/>
      <c r="UQW335" s="477"/>
      <c r="UQX335" s="477"/>
      <c r="UQY335" s="477"/>
      <c r="UQZ335" s="477"/>
      <c r="URA335" s="477"/>
      <c r="URB335" s="477"/>
      <c r="URC335" s="477"/>
      <c r="URD335" s="477"/>
      <c r="URE335" s="477"/>
      <c r="URF335" s="477"/>
      <c r="URG335" s="477"/>
      <c r="URH335" s="477"/>
      <c r="URI335" s="477"/>
      <c r="URJ335" s="477"/>
      <c r="URK335" s="477"/>
      <c r="URL335" s="477"/>
      <c r="URM335" s="477"/>
      <c r="URN335" s="477"/>
      <c r="URO335" s="477"/>
      <c r="URP335" s="477"/>
      <c r="URQ335" s="477"/>
      <c r="URR335" s="477"/>
      <c r="URS335" s="477"/>
      <c r="URT335" s="477"/>
      <c r="URU335" s="477"/>
      <c r="URV335" s="477"/>
      <c r="URW335" s="477"/>
      <c r="URX335" s="477"/>
      <c r="URY335" s="477"/>
      <c r="URZ335" s="477"/>
      <c r="USA335" s="477"/>
      <c r="USB335" s="477"/>
      <c r="USC335" s="477"/>
      <c r="USD335" s="477"/>
      <c r="USE335" s="477"/>
      <c r="USF335" s="477"/>
      <c r="USG335" s="477"/>
      <c r="USH335" s="477"/>
      <c r="USI335" s="477"/>
      <c r="USJ335" s="477"/>
      <c r="USK335" s="477"/>
      <c r="USL335" s="477"/>
      <c r="USM335" s="477"/>
      <c r="USN335" s="477"/>
      <c r="USO335" s="477"/>
      <c r="USP335" s="477"/>
      <c r="USQ335" s="477"/>
      <c r="USR335" s="477"/>
      <c r="USS335" s="477"/>
      <c r="UST335" s="477"/>
      <c r="USU335" s="477"/>
      <c r="USV335" s="477"/>
      <c r="USW335" s="477"/>
      <c r="USX335" s="477"/>
      <c r="USY335" s="477"/>
      <c r="USZ335" s="477"/>
      <c r="UTA335" s="477"/>
      <c r="UTB335" s="477"/>
      <c r="UTC335" s="477"/>
      <c r="UTD335" s="477"/>
      <c r="UTE335" s="477"/>
      <c r="UTF335" s="477"/>
      <c r="UTG335" s="477"/>
      <c r="UTH335" s="477"/>
      <c r="UTI335" s="477"/>
      <c r="UTJ335" s="477"/>
      <c r="UTK335" s="477"/>
      <c r="UTL335" s="477"/>
      <c r="UTM335" s="477"/>
      <c r="UTN335" s="477"/>
      <c r="UTO335" s="477"/>
      <c r="UTP335" s="477"/>
      <c r="UTQ335" s="477"/>
      <c r="UTR335" s="477"/>
      <c r="UTS335" s="477"/>
      <c r="UTT335" s="477"/>
      <c r="UTU335" s="477"/>
      <c r="UTV335" s="477"/>
      <c r="UTW335" s="477"/>
      <c r="UTX335" s="477"/>
      <c r="UTY335" s="477"/>
      <c r="UTZ335" s="477"/>
      <c r="UUA335" s="477"/>
      <c r="UUB335" s="477"/>
      <c r="UUC335" s="477"/>
      <c r="UUD335" s="477"/>
      <c r="UUE335" s="477"/>
      <c r="UUF335" s="477"/>
      <c r="UUG335" s="477"/>
      <c r="UUH335" s="477"/>
      <c r="UUI335" s="477"/>
      <c r="UUJ335" s="477"/>
      <c r="UUK335" s="477"/>
      <c r="UUL335" s="477"/>
      <c r="UUM335" s="477"/>
      <c r="UUN335" s="477"/>
      <c r="UUO335" s="477"/>
      <c r="UUP335" s="477"/>
      <c r="UUQ335" s="477"/>
      <c r="UUR335" s="477"/>
      <c r="UUS335" s="477"/>
      <c r="UUT335" s="477"/>
      <c r="UUU335" s="477"/>
      <c r="UUV335" s="477"/>
      <c r="UUW335" s="477"/>
      <c r="UUX335" s="477"/>
      <c r="UUY335" s="477"/>
      <c r="UUZ335" s="477"/>
      <c r="UVA335" s="477"/>
      <c r="UVB335" s="477"/>
      <c r="UVC335" s="477"/>
      <c r="UVD335" s="477"/>
      <c r="UVE335" s="477"/>
      <c r="UVF335" s="477"/>
      <c r="UVG335" s="477"/>
      <c r="UVH335" s="477"/>
      <c r="UVI335" s="477"/>
      <c r="UVJ335" s="477"/>
      <c r="UVK335" s="477"/>
      <c r="UVL335" s="477"/>
      <c r="UVM335" s="477"/>
      <c r="UVN335" s="477"/>
      <c r="UVO335" s="477"/>
      <c r="UVP335" s="477"/>
      <c r="UVQ335" s="477"/>
      <c r="UVR335" s="477"/>
      <c r="UVS335" s="477"/>
      <c r="UVT335" s="477"/>
      <c r="UVU335" s="477"/>
      <c r="UVV335" s="477"/>
      <c r="UVW335" s="477"/>
      <c r="UVX335" s="477"/>
      <c r="UVY335" s="477"/>
      <c r="UVZ335" s="477"/>
      <c r="UWA335" s="477"/>
      <c r="UWB335" s="477"/>
      <c r="UWC335" s="477"/>
      <c r="UWD335" s="477"/>
      <c r="UWE335" s="477"/>
      <c r="UWF335" s="477"/>
      <c r="UWG335" s="477"/>
      <c r="UWH335" s="477"/>
      <c r="UWI335" s="477"/>
      <c r="UWJ335" s="477"/>
      <c r="UWK335" s="477"/>
      <c r="UWL335" s="477"/>
      <c r="UWM335" s="477"/>
      <c r="UWN335" s="477"/>
      <c r="UWO335" s="477"/>
      <c r="UWP335" s="477"/>
      <c r="UWQ335" s="477"/>
      <c r="UWR335" s="477"/>
      <c r="UWS335" s="477"/>
      <c r="UWT335" s="477"/>
      <c r="UWU335" s="477"/>
      <c r="UWV335" s="477"/>
      <c r="UWW335" s="477"/>
      <c r="UWX335" s="477"/>
      <c r="UWY335" s="477"/>
      <c r="UWZ335" s="477"/>
      <c r="UXA335" s="477"/>
      <c r="UXB335" s="477"/>
      <c r="UXC335" s="477"/>
      <c r="UXD335" s="477"/>
      <c r="UXE335" s="477"/>
      <c r="UXF335" s="477"/>
      <c r="UXG335" s="477"/>
      <c r="UXH335" s="477"/>
      <c r="UXI335" s="477"/>
      <c r="UXJ335" s="477"/>
      <c r="UXK335" s="477"/>
      <c r="UXL335" s="477"/>
      <c r="UXM335" s="477"/>
      <c r="UXN335" s="477"/>
      <c r="UXO335" s="477"/>
      <c r="UXP335" s="477"/>
      <c r="UXQ335" s="477"/>
      <c r="UXR335" s="477"/>
      <c r="UXS335" s="477"/>
      <c r="UXT335" s="477"/>
      <c r="UXU335" s="477"/>
      <c r="UXV335" s="477"/>
      <c r="UXW335" s="477"/>
      <c r="UXX335" s="477"/>
      <c r="UXY335" s="477"/>
      <c r="UXZ335" s="477"/>
      <c r="UYA335" s="477"/>
      <c r="UYB335" s="477"/>
      <c r="UYC335" s="477"/>
      <c r="UYD335" s="477"/>
      <c r="UYE335" s="477"/>
      <c r="UYF335" s="477"/>
      <c r="UYG335" s="477"/>
      <c r="UYH335" s="477"/>
      <c r="UYI335" s="477"/>
      <c r="UYJ335" s="477"/>
      <c r="UYK335" s="477"/>
      <c r="UYL335" s="477"/>
      <c r="UYM335" s="477"/>
      <c r="UYN335" s="477"/>
      <c r="UYO335" s="477"/>
      <c r="UYP335" s="477"/>
      <c r="UYQ335" s="477"/>
      <c r="UYR335" s="477"/>
      <c r="UYS335" s="477"/>
      <c r="UYT335" s="477"/>
      <c r="UYU335" s="477"/>
      <c r="UYV335" s="477"/>
      <c r="UYW335" s="477"/>
      <c r="UYX335" s="477"/>
      <c r="UYY335" s="477"/>
      <c r="UYZ335" s="477"/>
      <c r="UZA335" s="477"/>
      <c r="UZB335" s="477"/>
      <c r="UZC335" s="477"/>
      <c r="UZD335" s="477"/>
      <c r="UZE335" s="477"/>
      <c r="UZF335" s="477"/>
      <c r="UZG335" s="477"/>
      <c r="UZH335" s="477"/>
      <c r="UZI335" s="477"/>
      <c r="UZJ335" s="477"/>
      <c r="UZK335" s="477"/>
      <c r="UZL335" s="477"/>
      <c r="UZM335" s="477"/>
      <c r="UZN335" s="477"/>
      <c r="UZO335" s="477"/>
      <c r="UZP335" s="477"/>
      <c r="UZQ335" s="477"/>
      <c r="UZR335" s="477"/>
      <c r="UZS335" s="477"/>
      <c r="UZT335" s="477"/>
      <c r="UZU335" s="477"/>
      <c r="UZV335" s="477"/>
      <c r="UZW335" s="477"/>
      <c r="UZX335" s="477"/>
      <c r="UZY335" s="477"/>
      <c r="UZZ335" s="477"/>
      <c r="VAA335" s="477"/>
      <c r="VAB335" s="477"/>
      <c r="VAC335" s="477"/>
      <c r="VAD335" s="477"/>
      <c r="VAE335" s="477"/>
      <c r="VAF335" s="477"/>
      <c r="VAG335" s="477"/>
      <c r="VAH335" s="477"/>
      <c r="VAI335" s="477"/>
      <c r="VAJ335" s="477"/>
      <c r="VAK335" s="477"/>
      <c r="VAL335" s="477"/>
      <c r="VAM335" s="477"/>
      <c r="VAN335" s="477"/>
      <c r="VAO335" s="477"/>
      <c r="VAP335" s="477"/>
      <c r="VAQ335" s="477"/>
      <c r="VAR335" s="477"/>
      <c r="VAS335" s="477"/>
      <c r="VAT335" s="477"/>
      <c r="VAU335" s="477"/>
      <c r="VAV335" s="477"/>
      <c r="VAW335" s="477"/>
      <c r="VAX335" s="477"/>
      <c r="VAY335" s="477"/>
      <c r="VAZ335" s="477"/>
      <c r="VBA335" s="477"/>
      <c r="VBB335" s="477"/>
      <c r="VBC335" s="477"/>
      <c r="VBD335" s="477"/>
      <c r="VBE335" s="477"/>
      <c r="VBF335" s="477"/>
      <c r="VBG335" s="477"/>
      <c r="VBH335" s="477"/>
      <c r="VBI335" s="477"/>
      <c r="VBJ335" s="477"/>
      <c r="VBK335" s="477"/>
      <c r="VBL335" s="477"/>
      <c r="VBM335" s="477"/>
      <c r="VBN335" s="477"/>
      <c r="VBO335" s="477"/>
      <c r="VBP335" s="477"/>
      <c r="VBQ335" s="477"/>
      <c r="VBR335" s="477"/>
      <c r="VBS335" s="477"/>
      <c r="VBT335" s="477"/>
      <c r="VBU335" s="477"/>
      <c r="VBV335" s="477"/>
      <c r="VBW335" s="477"/>
      <c r="VBX335" s="477"/>
      <c r="VBY335" s="477"/>
      <c r="VBZ335" s="477"/>
      <c r="VCA335" s="477"/>
      <c r="VCB335" s="477"/>
      <c r="VCC335" s="477"/>
      <c r="VCD335" s="477"/>
      <c r="VCE335" s="477"/>
      <c r="VCF335" s="477"/>
      <c r="VCG335" s="477"/>
      <c r="VCH335" s="477"/>
      <c r="VCI335" s="477"/>
      <c r="VCJ335" s="477"/>
      <c r="VCK335" s="477"/>
      <c r="VCL335" s="477"/>
      <c r="VCM335" s="477"/>
      <c r="VCN335" s="477"/>
      <c r="VCO335" s="477"/>
      <c r="VCP335" s="477"/>
      <c r="VCQ335" s="477"/>
      <c r="VCR335" s="477"/>
      <c r="VCS335" s="477"/>
      <c r="VCT335" s="477"/>
      <c r="VCU335" s="477"/>
      <c r="VCV335" s="477"/>
      <c r="VCW335" s="477"/>
      <c r="VCX335" s="477"/>
      <c r="VCY335" s="477"/>
      <c r="VCZ335" s="477"/>
      <c r="VDA335" s="477"/>
      <c r="VDB335" s="477"/>
      <c r="VDC335" s="477"/>
      <c r="VDD335" s="477"/>
      <c r="VDE335" s="477"/>
      <c r="VDF335" s="477"/>
      <c r="VDG335" s="477"/>
      <c r="VDH335" s="477"/>
      <c r="VDI335" s="477"/>
      <c r="VDJ335" s="477"/>
      <c r="VDK335" s="477"/>
      <c r="VDL335" s="477"/>
      <c r="VDM335" s="477"/>
      <c r="VDN335" s="477"/>
      <c r="VDO335" s="477"/>
      <c r="VDP335" s="477"/>
      <c r="VDQ335" s="477"/>
      <c r="VDR335" s="477"/>
      <c r="VDS335" s="477"/>
      <c r="VDT335" s="477"/>
      <c r="VDU335" s="477"/>
      <c r="VDV335" s="477"/>
      <c r="VDW335" s="477"/>
      <c r="VDX335" s="477"/>
      <c r="VDY335" s="477"/>
      <c r="VDZ335" s="477"/>
      <c r="VEA335" s="477"/>
      <c r="VEB335" s="477"/>
      <c r="VEC335" s="477"/>
      <c r="VED335" s="477"/>
      <c r="VEE335" s="477"/>
      <c r="VEF335" s="477"/>
      <c r="VEG335" s="477"/>
      <c r="VEH335" s="477"/>
      <c r="VEI335" s="477"/>
      <c r="VEJ335" s="477"/>
      <c r="VEK335" s="477"/>
      <c r="VEL335" s="477"/>
      <c r="VEM335" s="477"/>
      <c r="VEN335" s="477"/>
      <c r="VEO335" s="477"/>
      <c r="VEP335" s="477"/>
      <c r="VEQ335" s="477"/>
      <c r="VER335" s="477"/>
      <c r="VES335" s="477"/>
      <c r="VET335" s="477"/>
      <c r="VEU335" s="477"/>
      <c r="VEV335" s="477"/>
      <c r="VEW335" s="477"/>
      <c r="VEX335" s="477"/>
      <c r="VEY335" s="477"/>
      <c r="VEZ335" s="477"/>
      <c r="VFA335" s="477"/>
      <c r="VFB335" s="477"/>
      <c r="VFC335" s="477"/>
      <c r="VFD335" s="477"/>
      <c r="VFE335" s="477"/>
      <c r="VFF335" s="477"/>
      <c r="VFG335" s="477"/>
      <c r="VFH335" s="477"/>
      <c r="VFI335" s="477"/>
      <c r="VFJ335" s="477"/>
      <c r="VFK335" s="477"/>
      <c r="VFL335" s="477"/>
      <c r="VFM335" s="477"/>
      <c r="VFN335" s="477"/>
      <c r="VFO335" s="477"/>
      <c r="VFP335" s="477"/>
      <c r="VFQ335" s="477"/>
      <c r="VFR335" s="477"/>
      <c r="VFS335" s="477"/>
      <c r="VFT335" s="477"/>
      <c r="VFU335" s="477"/>
      <c r="VFV335" s="477"/>
      <c r="VFW335" s="477"/>
      <c r="VFX335" s="477"/>
      <c r="VFY335" s="477"/>
      <c r="VFZ335" s="477"/>
      <c r="VGA335" s="477"/>
      <c r="VGB335" s="477"/>
      <c r="VGC335" s="477"/>
      <c r="VGD335" s="477"/>
      <c r="VGE335" s="477"/>
      <c r="VGF335" s="477"/>
      <c r="VGG335" s="477"/>
      <c r="VGH335" s="477"/>
      <c r="VGI335" s="477"/>
      <c r="VGJ335" s="477"/>
      <c r="VGK335" s="477"/>
      <c r="VGL335" s="477"/>
      <c r="VGM335" s="477"/>
      <c r="VGN335" s="477"/>
      <c r="VGO335" s="477"/>
      <c r="VGP335" s="477"/>
      <c r="VGQ335" s="477"/>
      <c r="VGR335" s="477"/>
      <c r="VGS335" s="477"/>
      <c r="VGT335" s="477"/>
      <c r="VGU335" s="477"/>
      <c r="VGV335" s="477"/>
      <c r="VGW335" s="477"/>
      <c r="VGX335" s="477"/>
      <c r="VGY335" s="477"/>
      <c r="VGZ335" s="477"/>
      <c r="VHA335" s="477"/>
      <c r="VHB335" s="477"/>
      <c r="VHC335" s="477"/>
      <c r="VHD335" s="477"/>
      <c r="VHE335" s="477"/>
      <c r="VHF335" s="477"/>
      <c r="VHG335" s="477"/>
      <c r="VHH335" s="477"/>
      <c r="VHI335" s="477"/>
      <c r="VHJ335" s="477"/>
      <c r="VHK335" s="477"/>
      <c r="VHL335" s="477"/>
      <c r="VHM335" s="477"/>
      <c r="VHN335" s="477"/>
      <c r="VHO335" s="477"/>
      <c r="VHP335" s="477"/>
      <c r="VHQ335" s="477"/>
      <c r="VHR335" s="477"/>
      <c r="VHS335" s="477"/>
      <c r="VHT335" s="477"/>
      <c r="VHU335" s="477"/>
      <c r="VHV335" s="477"/>
      <c r="VHW335" s="477"/>
      <c r="VHX335" s="477"/>
      <c r="VHY335" s="477"/>
      <c r="VHZ335" s="477"/>
      <c r="VIA335" s="477"/>
      <c r="VIB335" s="477"/>
      <c r="VIC335" s="477"/>
      <c r="VID335" s="477"/>
      <c r="VIE335" s="477"/>
      <c r="VIF335" s="477"/>
      <c r="VIG335" s="477"/>
      <c r="VIH335" s="477"/>
      <c r="VII335" s="477"/>
      <c r="VIJ335" s="477"/>
      <c r="VIK335" s="477"/>
      <c r="VIL335" s="477"/>
      <c r="VIM335" s="477"/>
      <c r="VIN335" s="477"/>
      <c r="VIO335" s="477"/>
      <c r="VIP335" s="477"/>
      <c r="VIQ335" s="477"/>
      <c r="VIR335" s="477"/>
      <c r="VIS335" s="477"/>
      <c r="VIT335" s="477"/>
      <c r="VIU335" s="477"/>
      <c r="VIV335" s="477"/>
      <c r="VIW335" s="477"/>
      <c r="VIX335" s="477"/>
      <c r="VIY335" s="477"/>
      <c r="VIZ335" s="477"/>
      <c r="VJA335" s="477"/>
      <c r="VJB335" s="477"/>
      <c r="VJC335" s="477"/>
      <c r="VJD335" s="477"/>
      <c r="VJE335" s="477"/>
      <c r="VJF335" s="477"/>
      <c r="VJG335" s="477"/>
      <c r="VJH335" s="477"/>
      <c r="VJI335" s="477"/>
      <c r="VJJ335" s="477"/>
      <c r="VJK335" s="477"/>
      <c r="VJL335" s="477"/>
      <c r="VJM335" s="477"/>
      <c r="VJN335" s="477"/>
      <c r="VJO335" s="477"/>
      <c r="VJP335" s="477"/>
      <c r="VJQ335" s="477"/>
      <c r="VJR335" s="477"/>
      <c r="VJS335" s="477"/>
      <c r="VJT335" s="477"/>
      <c r="VJU335" s="477"/>
      <c r="VJV335" s="477"/>
      <c r="VJW335" s="477"/>
      <c r="VJX335" s="477"/>
      <c r="VJY335" s="477"/>
      <c r="VJZ335" s="477"/>
      <c r="VKA335" s="477"/>
      <c r="VKB335" s="477"/>
      <c r="VKC335" s="477"/>
      <c r="VKD335" s="477"/>
      <c r="VKE335" s="477"/>
      <c r="VKF335" s="477"/>
      <c r="VKG335" s="477"/>
      <c r="VKH335" s="477"/>
      <c r="VKI335" s="477"/>
      <c r="VKJ335" s="477"/>
      <c r="VKK335" s="477"/>
      <c r="VKL335" s="477"/>
      <c r="VKM335" s="477"/>
      <c r="VKN335" s="477"/>
      <c r="VKO335" s="477"/>
      <c r="VKP335" s="477"/>
      <c r="VKQ335" s="477"/>
      <c r="VKR335" s="477"/>
      <c r="VKS335" s="477"/>
      <c r="VKT335" s="477"/>
      <c r="VKU335" s="477"/>
      <c r="VKV335" s="477"/>
      <c r="VKW335" s="477"/>
      <c r="VKX335" s="477"/>
      <c r="VKY335" s="477"/>
      <c r="VKZ335" s="477"/>
      <c r="VLA335" s="477"/>
      <c r="VLB335" s="477"/>
      <c r="VLC335" s="477"/>
      <c r="VLD335" s="477"/>
      <c r="VLE335" s="477"/>
      <c r="VLF335" s="477"/>
      <c r="VLG335" s="477"/>
      <c r="VLH335" s="477"/>
      <c r="VLI335" s="477"/>
      <c r="VLJ335" s="477"/>
      <c r="VLK335" s="477"/>
      <c r="VLL335" s="477"/>
      <c r="VLM335" s="477"/>
      <c r="VLN335" s="477"/>
      <c r="VLO335" s="477"/>
      <c r="VLP335" s="477"/>
      <c r="VLQ335" s="477"/>
      <c r="VLR335" s="477"/>
      <c r="VLS335" s="477"/>
      <c r="VLT335" s="477"/>
      <c r="VLU335" s="477"/>
      <c r="VLV335" s="477"/>
      <c r="VLW335" s="477"/>
      <c r="VLX335" s="477"/>
      <c r="VLY335" s="477"/>
      <c r="VLZ335" s="477"/>
      <c r="VMA335" s="477"/>
      <c r="VMB335" s="477"/>
      <c r="VMC335" s="477"/>
      <c r="VMD335" s="477"/>
      <c r="VME335" s="477"/>
      <c r="VMF335" s="477"/>
      <c r="VMG335" s="477"/>
      <c r="VMH335" s="477"/>
      <c r="VMI335" s="477"/>
      <c r="VMJ335" s="477"/>
      <c r="VMK335" s="477"/>
      <c r="VML335" s="477"/>
      <c r="VMM335" s="477"/>
      <c r="VMN335" s="477"/>
      <c r="VMO335" s="477"/>
      <c r="VMP335" s="477"/>
      <c r="VMQ335" s="477"/>
      <c r="VMR335" s="477"/>
      <c r="VMS335" s="477"/>
      <c r="VMT335" s="477"/>
      <c r="VMU335" s="477"/>
      <c r="VMV335" s="477"/>
      <c r="VMW335" s="477"/>
      <c r="VMX335" s="477"/>
      <c r="VMY335" s="477"/>
      <c r="VMZ335" s="477"/>
      <c r="VNA335" s="477"/>
      <c r="VNB335" s="477"/>
      <c r="VNC335" s="477"/>
      <c r="VND335" s="477"/>
      <c r="VNE335" s="477"/>
      <c r="VNF335" s="477"/>
      <c r="VNG335" s="477"/>
      <c r="VNH335" s="477"/>
      <c r="VNI335" s="477"/>
      <c r="VNJ335" s="477"/>
      <c r="VNK335" s="477"/>
      <c r="VNL335" s="477"/>
      <c r="VNM335" s="477"/>
      <c r="VNN335" s="477"/>
      <c r="VNO335" s="477"/>
      <c r="VNP335" s="477"/>
      <c r="VNQ335" s="477"/>
      <c r="VNR335" s="477"/>
      <c r="VNS335" s="477"/>
      <c r="VNT335" s="477"/>
      <c r="VNU335" s="477"/>
      <c r="VNV335" s="477"/>
      <c r="VNW335" s="477"/>
      <c r="VNX335" s="477"/>
      <c r="VNY335" s="477"/>
      <c r="VNZ335" s="477"/>
      <c r="VOA335" s="477"/>
      <c r="VOB335" s="477"/>
      <c r="VOC335" s="477"/>
      <c r="VOD335" s="477"/>
      <c r="VOE335" s="477"/>
      <c r="VOF335" s="477"/>
      <c r="VOG335" s="477"/>
      <c r="VOH335" s="477"/>
      <c r="VOI335" s="477"/>
      <c r="VOJ335" s="477"/>
      <c r="VOK335" s="477"/>
      <c r="VOL335" s="477"/>
      <c r="VOM335" s="477"/>
      <c r="VON335" s="477"/>
      <c r="VOO335" s="477"/>
      <c r="VOP335" s="477"/>
      <c r="VOQ335" s="477"/>
      <c r="VOR335" s="477"/>
      <c r="VOS335" s="477"/>
      <c r="VOT335" s="477"/>
      <c r="VOU335" s="477"/>
      <c r="VOV335" s="477"/>
      <c r="VOW335" s="477"/>
      <c r="VOX335" s="477"/>
      <c r="VOY335" s="477"/>
      <c r="VOZ335" s="477"/>
      <c r="VPA335" s="477"/>
      <c r="VPB335" s="477"/>
      <c r="VPC335" s="477"/>
      <c r="VPD335" s="477"/>
      <c r="VPE335" s="477"/>
      <c r="VPF335" s="477"/>
      <c r="VPG335" s="477"/>
      <c r="VPH335" s="477"/>
      <c r="VPI335" s="477"/>
      <c r="VPJ335" s="477"/>
      <c r="VPK335" s="477"/>
      <c r="VPL335" s="477"/>
      <c r="VPM335" s="477"/>
      <c r="VPN335" s="477"/>
      <c r="VPO335" s="477"/>
      <c r="VPP335" s="477"/>
      <c r="VPQ335" s="477"/>
      <c r="VPR335" s="477"/>
      <c r="VPS335" s="477"/>
      <c r="VPT335" s="477"/>
      <c r="VPU335" s="477"/>
      <c r="VPV335" s="477"/>
      <c r="VPW335" s="477"/>
      <c r="VPX335" s="477"/>
      <c r="VPY335" s="477"/>
      <c r="VPZ335" s="477"/>
      <c r="VQA335" s="477"/>
      <c r="VQB335" s="477"/>
      <c r="VQC335" s="477"/>
      <c r="VQD335" s="477"/>
      <c r="VQE335" s="477"/>
      <c r="VQF335" s="477"/>
      <c r="VQG335" s="477"/>
      <c r="VQH335" s="477"/>
      <c r="VQI335" s="477"/>
      <c r="VQJ335" s="477"/>
      <c r="VQK335" s="477"/>
      <c r="VQL335" s="477"/>
      <c r="VQM335" s="477"/>
      <c r="VQN335" s="477"/>
      <c r="VQO335" s="477"/>
      <c r="VQP335" s="477"/>
      <c r="VQQ335" s="477"/>
      <c r="VQR335" s="477"/>
      <c r="VQS335" s="477"/>
      <c r="VQT335" s="477"/>
      <c r="VQU335" s="477"/>
      <c r="VQV335" s="477"/>
      <c r="VQW335" s="477"/>
      <c r="VQX335" s="477"/>
      <c r="VQY335" s="477"/>
      <c r="VQZ335" s="477"/>
      <c r="VRA335" s="477"/>
      <c r="VRB335" s="477"/>
      <c r="VRC335" s="477"/>
      <c r="VRD335" s="477"/>
      <c r="VRE335" s="477"/>
      <c r="VRF335" s="477"/>
      <c r="VRG335" s="477"/>
      <c r="VRH335" s="477"/>
      <c r="VRI335" s="477"/>
      <c r="VRJ335" s="477"/>
      <c r="VRK335" s="477"/>
      <c r="VRL335" s="477"/>
      <c r="VRM335" s="477"/>
      <c r="VRN335" s="477"/>
      <c r="VRO335" s="477"/>
      <c r="VRP335" s="477"/>
      <c r="VRQ335" s="477"/>
      <c r="VRR335" s="477"/>
      <c r="VRS335" s="477"/>
      <c r="VRT335" s="477"/>
      <c r="VRU335" s="477"/>
      <c r="VRV335" s="477"/>
      <c r="VRW335" s="477"/>
      <c r="VRX335" s="477"/>
      <c r="VRY335" s="477"/>
      <c r="VRZ335" s="477"/>
      <c r="VSA335" s="477"/>
      <c r="VSB335" s="477"/>
      <c r="VSC335" s="477"/>
      <c r="VSD335" s="477"/>
      <c r="VSE335" s="477"/>
      <c r="VSF335" s="477"/>
      <c r="VSG335" s="477"/>
      <c r="VSH335" s="477"/>
      <c r="VSI335" s="477"/>
      <c r="VSJ335" s="477"/>
      <c r="VSK335" s="477"/>
      <c r="VSL335" s="477"/>
      <c r="VSM335" s="477"/>
      <c r="VSN335" s="477"/>
      <c r="VSO335" s="477"/>
      <c r="VSP335" s="477"/>
      <c r="VSQ335" s="477"/>
      <c r="VSR335" s="477"/>
      <c r="VSS335" s="477"/>
      <c r="VST335" s="477"/>
      <c r="VSU335" s="477"/>
      <c r="VSV335" s="477"/>
      <c r="VSW335" s="477"/>
      <c r="VSX335" s="477"/>
      <c r="VSY335" s="477"/>
      <c r="VSZ335" s="477"/>
      <c r="VTA335" s="477"/>
      <c r="VTB335" s="477"/>
      <c r="VTC335" s="477"/>
      <c r="VTD335" s="477"/>
      <c r="VTE335" s="477"/>
      <c r="VTF335" s="477"/>
      <c r="VTG335" s="477"/>
      <c r="VTH335" s="477"/>
      <c r="VTI335" s="477"/>
      <c r="VTJ335" s="477"/>
      <c r="VTK335" s="477"/>
      <c r="VTL335" s="477"/>
      <c r="VTM335" s="477"/>
      <c r="VTN335" s="477"/>
      <c r="VTO335" s="477"/>
      <c r="VTP335" s="477"/>
      <c r="VTQ335" s="477"/>
      <c r="VTR335" s="477"/>
      <c r="VTS335" s="477"/>
      <c r="VTT335" s="477"/>
      <c r="VTU335" s="477"/>
      <c r="VTV335" s="477"/>
      <c r="VTW335" s="477"/>
      <c r="VTX335" s="477"/>
      <c r="VTY335" s="477"/>
      <c r="VTZ335" s="477"/>
      <c r="VUA335" s="477"/>
      <c r="VUB335" s="477"/>
      <c r="VUC335" s="477"/>
      <c r="VUD335" s="477"/>
      <c r="VUE335" s="477"/>
      <c r="VUF335" s="477"/>
      <c r="VUG335" s="477"/>
      <c r="VUH335" s="477"/>
      <c r="VUI335" s="477"/>
      <c r="VUJ335" s="477"/>
      <c r="VUK335" s="477"/>
      <c r="VUL335" s="477"/>
      <c r="VUM335" s="477"/>
      <c r="VUN335" s="477"/>
      <c r="VUO335" s="477"/>
      <c r="VUP335" s="477"/>
      <c r="VUQ335" s="477"/>
      <c r="VUR335" s="477"/>
      <c r="VUS335" s="477"/>
      <c r="VUT335" s="477"/>
      <c r="VUU335" s="477"/>
      <c r="VUV335" s="477"/>
      <c r="VUW335" s="477"/>
      <c r="VUX335" s="477"/>
      <c r="VUY335" s="477"/>
      <c r="VUZ335" s="477"/>
      <c r="VVA335" s="477"/>
      <c r="VVB335" s="477"/>
      <c r="VVC335" s="477"/>
      <c r="VVD335" s="477"/>
      <c r="VVE335" s="477"/>
      <c r="VVF335" s="477"/>
      <c r="VVG335" s="477"/>
      <c r="VVH335" s="477"/>
      <c r="VVI335" s="477"/>
      <c r="VVJ335" s="477"/>
      <c r="VVK335" s="477"/>
      <c r="VVL335" s="477"/>
      <c r="VVM335" s="477"/>
      <c r="VVN335" s="477"/>
      <c r="VVO335" s="477"/>
      <c r="VVP335" s="477"/>
      <c r="VVQ335" s="477"/>
      <c r="VVR335" s="477"/>
      <c r="VVS335" s="477"/>
      <c r="VVT335" s="477"/>
      <c r="VVU335" s="477"/>
      <c r="VVV335" s="477"/>
      <c r="VVW335" s="477"/>
      <c r="VVX335" s="477"/>
      <c r="VVY335" s="477"/>
      <c r="VVZ335" s="477"/>
      <c r="VWA335" s="477"/>
      <c r="VWB335" s="477"/>
      <c r="VWC335" s="477"/>
      <c r="VWD335" s="477"/>
      <c r="VWE335" s="477"/>
      <c r="VWF335" s="477"/>
      <c r="VWG335" s="477"/>
      <c r="VWH335" s="477"/>
      <c r="VWI335" s="477"/>
      <c r="VWJ335" s="477"/>
      <c r="VWK335" s="477"/>
      <c r="VWL335" s="477"/>
      <c r="VWM335" s="477"/>
      <c r="VWN335" s="477"/>
      <c r="VWO335" s="477"/>
      <c r="VWP335" s="477"/>
      <c r="VWQ335" s="477"/>
      <c r="VWR335" s="477"/>
      <c r="VWS335" s="477"/>
      <c r="VWT335" s="477"/>
      <c r="VWU335" s="477"/>
      <c r="VWV335" s="477"/>
      <c r="VWW335" s="477"/>
      <c r="VWX335" s="477"/>
      <c r="VWY335" s="477"/>
      <c r="VWZ335" s="477"/>
      <c r="VXA335" s="477"/>
      <c r="VXB335" s="477"/>
      <c r="VXC335" s="477"/>
      <c r="VXD335" s="477"/>
      <c r="VXE335" s="477"/>
      <c r="VXF335" s="477"/>
      <c r="VXG335" s="477"/>
      <c r="VXH335" s="477"/>
      <c r="VXI335" s="477"/>
      <c r="VXJ335" s="477"/>
      <c r="VXK335" s="477"/>
      <c r="VXL335" s="477"/>
      <c r="VXM335" s="477"/>
      <c r="VXN335" s="477"/>
      <c r="VXO335" s="477"/>
      <c r="VXP335" s="477"/>
      <c r="VXQ335" s="477"/>
      <c r="VXR335" s="477"/>
      <c r="VXS335" s="477"/>
      <c r="VXT335" s="477"/>
      <c r="VXU335" s="477"/>
      <c r="VXV335" s="477"/>
      <c r="VXW335" s="477"/>
      <c r="VXX335" s="477"/>
      <c r="VXY335" s="477"/>
      <c r="VXZ335" s="477"/>
      <c r="VYA335" s="477"/>
      <c r="VYB335" s="477"/>
      <c r="VYC335" s="477"/>
      <c r="VYD335" s="477"/>
      <c r="VYE335" s="477"/>
      <c r="VYF335" s="477"/>
      <c r="VYG335" s="477"/>
      <c r="VYH335" s="477"/>
      <c r="VYI335" s="477"/>
      <c r="VYJ335" s="477"/>
      <c r="VYK335" s="477"/>
      <c r="VYL335" s="477"/>
      <c r="VYM335" s="477"/>
      <c r="VYN335" s="477"/>
      <c r="VYO335" s="477"/>
      <c r="VYP335" s="477"/>
      <c r="VYQ335" s="477"/>
      <c r="VYR335" s="477"/>
      <c r="VYS335" s="477"/>
      <c r="VYT335" s="477"/>
      <c r="VYU335" s="477"/>
      <c r="VYV335" s="477"/>
      <c r="VYW335" s="477"/>
      <c r="VYX335" s="477"/>
      <c r="VYY335" s="477"/>
      <c r="VYZ335" s="477"/>
      <c r="VZA335" s="477"/>
      <c r="VZB335" s="477"/>
      <c r="VZC335" s="477"/>
      <c r="VZD335" s="477"/>
      <c r="VZE335" s="477"/>
      <c r="VZF335" s="477"/>
      <c r="VZG335" s="477"/>
      <c r="VZH335" s="477"/>
      <c r="VZI335" s="477"/>
      <c r="VZJ335" s="477"/>
      <c r="VZK335" s="477"/>
      <c r="VZL335" s="477"/>
      <c r="VZM335" s="477"/>
      <c r="VZN335" s="477"/>
      <c r="VZO335" s="477"/>
      <c r="VZP335" s="477"/>
      <c r="VZQ335" s="477"/>
      <c r="VZR335" s="477"/>
      <c r="VZS335" s="477"/>
      <c r="VZT335" s="477"/>
      <c r="VZU335" s="477"/>
      <c r="VZV335" s="477"/>
      <c r="VZW335" s="477"/>
      <c r="VZX335" s="477"/>
      <c r="VZY335" s="477"/>
      <c r="VZZ335" s="477"/>
      <c r="WAA335" s="477"/>
      <c r="WAB335" s="477"/>
      <c r="WAC335" s="477"/>
      <c r="WAD335" s="477"/>
      <c r="WAE335" s="477"/>
      <c r="WAF335" s="477"/>
      <c r="WAG335" s="477"/>
      <c r="WAH335" s="477"/>
      <c r="WAI335" s="477"/>
      <c r="WAJ335" s="477"/>
      <c r="WAK335" s="477"/>
      <c r="WAL335" s="477"/>
      <c r="WAM335" s="477"/>
      <c r="WAN335" s="477"/>
      <c r="WAO335" s="477"/>
      <c r="WAP335" s="477"/>
      <c r="WAQ335" s="477"/>
      <c r="WAR335" s="477"/>
      <c r="WAS335" s="477"/>
      <c r="WAT335" s="477"/>
      <c r="WAU335" s="477"/>
      <c r="WAV335" s="477"/>
      <c r="WAW335" s="477"/>
      <c r="WAX335" s="477"/>
      <c r="WAY335" s="477"/>
      <c r="WAZ335" s="477"/>
      <c r="WBA335" s="477"/>
      <c r="WBB335" s="477"/>
      <c r="WBC335" s="477"/>
      <c r="WBD335" s="477"/>
      <c r="WBE335" s="477"/>
      <c r="WBF335" s="477"/>
      <c r="WBG335" s="477"/>
      <c r="WBH335" s="477"/>
      <c r="WBI335" s="477"/>
      <c r="WBJ335" s="477"/>
      <c r="WBK335" s="477"/>
      <c r="WBL335" s="477"/>
      <c r="WBM335" s="477"/>
      <c r="WBN335" s="477"/>
      <c r="WBO335" s="477"/>
      <c r="WBP335" s="477"/>
      <c r="WBQ335" s="477"/>
      <c r="WBR335" s="477"/>
      <c r="WBS335" s="477"/>
      <c r="WBT335" s="477"/>
      <c r="WBU335" s="477"/>
      <c r="WBV335" s="477"/>
      <c r="WBW335" s="477"/>
      <c r="WBX335" s="477"/>
      <c r="WBY335" s="477"/>
      <c r="WBZ335" s="477"/>
      <c r="WCA335" s="477"/>
      <c r="WCB335" s="477"/>
      <c r="WCC335" s="477"/>
      <c r="WCD335" s="477"/>
      <c r="WCE335" s="477"/>
      <c r="WCF335" s="477"/>
      <c r="WCG335" s="477"/>
      <c r="WCH335" s="477"/>
      <c r="WCI335" s="477"/>
      <c r="WCJ335" s="477"/>
      <c r="WCK335" s="477"/>
      <c r="WCL335" s="477"/>
      <c r="WCM335" s="477"/>
      <c r="WCN335" s="477"/>
      <c r="WCO335" s="477"/>
      <c r="WCP335" s="477"/>
      <c r="WCQ335" s="477"/>
      <c r="WCR335" s="477"/>
      <c r="WCS335" s="477"/>
      <c r="WCT335" s="477"/>
      <c r="WCU335" s="477"/>
      <c r="WCV335" s="477"/>
      <c r="WCW335" s="477"/>
      <c r="WCX335" s="477"/>
      <c r="WCY335" s="477"/>
      <c r="WCZ335" s="477"/>
      <c r="WDA335" s="477"/>
      <c r="WDB335" s="477"/>
      <c r="WDC335" s="477"/>
      <c r="WDD335" s="477"/>
      <c r="WDE335" s="477"/>
      <c r="WDF335" s="477"/>
      <c r="WDG335" s="477"/>
      <c r="WDH335" s="477"/>
      <c r="WDI335" s="477"/>
      <c r="WDJ335" s="477"/>
      <c r="WDK335" s="477"/>
      <c r="WDL335" s="477"/>
      <c r="WDM335" s="477"/>
      <c r="WDN335" s="477"/>
      <c r="WDO335" s="477"/>
      <c r="WDP335" s="477"/>
      <c r="WDQ335" s="477"/>
      <c r="WDR335" s="477"/>
      <c r="WDS335" s="477"/>
      <c r="WDT335" s="477"/>
      <c r="WDU335" s="477"/>
      <c r="WDV335" s="477"/>
      <c r="WDW335" s="477"/>
      <c r="WDX335" s="477"/>
      <c r="WDY335" s="477"/>
      <c r="WDZ335" s="477"/>
      <c r="WEA335" s="477"/>
      <c r="WEB335" s="477"/>
      <c r="WEC335" s="477"/>
      <c r="WED335" s="477"/>
      <c r="WEE335" s="477"/>
      <c r="WEF335" s="477"/>
      <c r="WEG335" s="477"/>
      <c r="WEH335" s="477"/>
      <c r="WEI335" s="477"/>
      <c r="WEJ335" s="477"/>
      <c r="WEK335" s="477"/>
      <c r="WEL335" s="477"/>
      <c r="WEM335" s="477"/>
      <c r="WEN335" s="477"/>
      <c r="WEO335" s="477"/>
      <c r="WEP335" s="477"/>
      <c r="WEQ335" s="477"/>
      <c r="WER335" s="477"/>
      <c r="WES335" s="477"/>
      <c r="WET335" s="477"/>
      <c r="WEU335" s="477"/>
      <c r="WEV335" s="477"/>
      <c r="WEW335" s="477"/>
      <c r="WEX335" s="477"/>
      <c r="WEY335" s="477"/>
      <c r="WEZ335" s="477"/>
      <c r="WFA335" s="477"/>
      <c r="WFB335" s="477"/>
      <c r="WFC335" s="477"/>
      <c r="WFD335" s="477"/>
      <c r="WFE335" s="477"/>
      <c r="WFF335" s="477"/>
      <c r="WFG335" s="477"/>
      <c r="WFH335" s="477"/>
      <c r="WFI335" s="477"/>
      <c r="WFJ335" s="477"/>
      <c r="WFK335" s="477"/>
      <c r="WFL335" s="477"/>
      <c r="WFM335" s="477"/>
      <c r="WFN335" s="477"/>
      <c r="WFO335" s="477"/>
      <c r="WFP335" s="477"/>
      <c r="WFQ335" s="477"/>
      <c r="WFR335" s="477"/>
      <c r="WFS335" s="477"/>
      <c r="WFT335" s="477"/>
      <c r="WFU335" s="477"/>
      <c r="WFV335" s="477"/>
      <c r="WFW335" s="477"/>
      <c r="WFX335" s="477"/>
      <c r="WFY335" s="477"/>
      <c r="WFZ335" s="477"/>
      <c r="WGA335" s="477"/>
      <c r="WGB335" s="477"/>
      <c r="WGC335" s="477"/>
      <c r="WGD335" s="477"/>
      <c r="WGE335" s="477"/>
      <c r="WGF335" s="477"/>
      <c r="WGG335" s="477"/>
      <c r="WGH335" s="477"/>
      <c r="WGI335" s="477"/>
      <c r="WGJ335" s="477"/>
      <c r="WGK335" s="477"/>
      <c r="WGL335" s="477"/>
      <c r="WGM335" s="477"/>
      <c r="WGN335" s="477"/>
      <c r="WGO335" s="477"/>
      <c r="WGP335" s="477"/>
      <c r="WGQ335" s="477"/>
      <c r="WGR335" s="477"/>
      <c r="WGS335" s="477"/>
      <c r="WGT335" s="477"/>
      <c r="WGU335" s="477"/>
      <c r="WGV335" s="477"/>
      <c r="WGW335" s="477"/>
      <c r="WGX335" s="477"/>
      <c r="WGY335" s="477"/>
      <c r="WGZ335" s="477"/>
      <c r="WHA335" s="477"/>
      <c r="WHB335" s="477"/>
      <c r="WHC335" s="477"/>
      <c r="WHD335" s="477"/>
      <c r="WHE335" s="477"/>
      <c r="WHF335" s="477"/>
      <c r="WHG335" s="477"/>
      <c r="WHH335" s="477"/>
      <c r="WHI335" s="477"/>
      <c r="WHJ335" s="477"/>
      <c r="WHK335" s="477"/>
      <c r="WHL335" s="477"/>
      <c r="WHM335" s="477"/>
      <c r="WHN335" s="477"/>
      <c r="WHO335" s="477"/>
      <c r="WHP335" s="477"/>
      <c r="WHQ335" s="477"/>
      <c r="WHR335" s="477"/>
      <c r="WHS335" s="477"/>
      <c r="WHT335" s="477"/>
      <c r="WHU335" s="477"/>
      <c r="WHV335" s="477"/>
      <c r="WHW335" s="477"/>
      <c r="WHX335" s="477"/>
      <c r="WHY335" s="477"/>
      <c r="WHZ335" s="477"/>
      <c r="WIA335" s="477"/>
      <c r="WIB335" s="477"/>
      <c r="WIC335" s="477"/>
      <c r="WID335" s="477"/>
      <c r="WIE335" s="477"/>
      <c r="WIF335" s="477"/>
      <c r="WIG335" s="477"/>
      <c r="WIH335" s="477"/>
      <c r="WII335" s="477"/>
      <c r="WIJ335" s="477"/>
      <c r="WIK335" s="477"/>
      <c r="WIL335" s="477"/>
      <c r="WIM335" s="477"/>
      <c r="WIN335" s="477"/>
      <c r="WIO335" s="477"/>
      <c r="WIP335" s="477"/>
      <c r="WIQ335" s="477"/>
      <c r="WIR335" s="477"/>
      <c r="WIS335" s="477"/>
      <c r="WIT335" s="477"/>
      <c r="WIU335" s="477"/>
      <c r="WIV335" s="477"/>
      <c r="WIW335" s="477"/>
      <c r="WIX335" s="477"/>
      <c r="WIY335" s="477"/>
      <c r="WIZ335" s="477"/>
      <c r="WJA335" s="477"/>
      <c r="WJB335" s="477"/>
      <c r="WJC335" s="477"/>
      <c r="WJD335" s="477"/>
      <c r="WJE335" s="477"/>
      <c r="WJF335" s="477"/>
      <c r="WJG335" s="477"/>
      <c r="WJH335" s="477"/>
      <c r="WJI335" s="477"/>
      <c r="WJJ335" s="477"/>
      <c r="WJK335" s="477"/>
      <c r="WJL335" s="477"/>
      <c r="WJM335" s="477"/>
      <c r="WJN335" s="477"/>
      <c r="WJO335" s="477"/>
      <c r="WJP335" s="477"/>
      <c r="WJQ335" s="477"/>
      <c r="WJR335" s="477"/>
      <c r="WJS335" s="477"/>
      <c r="WJT335" s="477"/>
      <c r="WJU335" s="477"/>
      <c r="WJV335" s="477"/>
      <c r="WJW335" s="477"/>
      <c r="WJX335" s="477"/>
      <c r="WJY335" s="477"/>
      <c r="WJZ335" s="477"/>
      <c r="WKA335" s="477"/>
      <c r="WKB335" s="477"/>
      <c r="WKC335" s="477"/>
      <c r="WKD335" s="477"/>
      <c r="WKE335" s="477"/>
      <c r="WKF335" s="477"/>
      <c r="WKG335" s="477"/>
      <c r="WKH335" s="477"/>
      <c r="WKI335" s="477"/>
      <c r="WKJ335" s="477"/>
      <c r="WKK335" s="477"/>
      <c r="WKL335" s="477"/>
      <c r="WKM335" s="477"/>
      <c r="WKN335" s="477"/>
      <c r="WKO335" s="477"/>
      <c r="WKP335" s="477"/>
      <c r="WKQ335" s="477"/>
      <c r="WKR335" s="477"/>
      <c r="WKS335" s="477"/>
      <c r="WKT335" s="477"/>
      <c r="WKU335" s="477"/>
      <c r="WKV335" s="477"/>
      <c r="WKW335" s="477"/>
      <c r="WKX335" s="477"/>
      <c r="WKY335" s="477"/>
      <c r="WKZ335" s="477"/>
      <c r="WLA335" s="477"/>
      <c r="WLB335" s="477"/>
      <c r="WLC335" s="477"/>
      <c r="WLD335" s="477"/>
      <c r="WLE335" s="477"/>
      <c r="WLF335" s="477"/>
      <c r="WLG335" s="477"/>
      <c r="WLH335" s="477"/>
      <c r="WLI335" s="477"/>
      <c r="WLJ335" s="477"/>
      <c r="WLK335" s="477"/>
      <c r="WLL335" s="477"/>
      <c r="WLM335" s="477"/>
      <c r="WLN335" s="477"/>
      <c r="WLO335" s="477"/>
      <c r="WLP335" s="477"/>
      <c r="WLQ335" s="477"/>
      <c r="WLR335" s="477"/>
      <c r="WLS335" s="477"/>
      <c r="WLT335" s="477"/>
      <c r="WLU335" s="477"/>
      <c r="WLV335" s="477"/>
      <c r="WLW335" s="477"/>
      <c r="WLX335" s="477"/>
      <c r="WLY335" s="477"/>
      <c r="WLZ335" s="477"/>
      <c r="WMA335" s="477"/>
      <c r="WMB335" s="477"/>
      <c r="WMC335" s="477"/>
      <c r="WMD335" s="477"/>
      <c r="WME335" s="477"/>
      <c r="WMF335" s="477"/>
      <c r="WMG335" s="477"/>
      <c r="WMH335" s="477"/>
      <c r="WMI335" s="477"/>
      <c r="WMJ335" s="477"/>
      <c r="WMK335" s="477"/>
      <c r="WML335" s="477"/>
      <c r="WMM335" s="477"/>
      <c r="WMN335" s="477"/>
      <c r="WMO335" s="477"/>
      <c r="WMP335" s="477"/>
      <c r="WMQ335" s="477"/>
      <c r="WMR335" s="477"/>
      <c r="WMS335" s="477"/>
      <c r="WMT335" s="477"/>
      <c r="WMU335" s="477"/>
      <c r="WMV335" s="477"/>
      <c r="WMW335" s="477"/>
      <c r="WMX335" s="477"/>
      <c r="WMY335" s="477"/>
      <c r="WMZ335" s="477"/>
      <c r="WNA335" s="477"/>
      <c r="WNB335" s="477"/>
      <c r="WNC335" s="477"/>
      <c r="WND335" s="477"/>
      <c r="WNE335" s="477"/>
      <c r="WNF335" s="477"/>
      <c r="WNG335" s="477"/>
      <c r="WNH335" s="477"/>
      <c r="WNI335" s="477"/>
      <c r="WNJ335" s="477"/>
      <c r="WNK335" s="477"/>
      <c r="WNL335" s="477"/>
      <c r="WNM335" s="477"/>
      <c r="WNN335" s="477"/>
      <c r="WNO335" s="477"/>
      <c r="WNP335" s="477"/>
      <c r="WNQ335" s="477"/>
      <c r="WNR335" s="477"/>
      <c r="WNS335" s="477"/>
      <c r="WNT335" s="477"/>
      <c r="WNU335" s="477"/>
      <c r="WNV335" s="477"/>
      <c r="WNW335" s="477"/>
      <c r="WNX335" s="477"/>
      <c r="WNY335" s="477"/>
      <c r="WNZ335" s="477"/>
      <c r="WOA335" s="477"/>
      <c r="WOB335" s="477"/>
      <c r="WOC335" s="477"/>
      <c r="WOD335" s="477"/>
      <c r="WOE335" s="477"/>
      <c r="WOF335" s="477"/>
      <c r="WOG335" s="477"/>
      <c r="WOH335" s="477"/>
      <c r="WOI335" s="477"/>
      <c r="WOJ335" s="477"/>
      <c r="WOK335" s="477"/>
      <c r="WOL335" s="477"/>
      <c r="WOM335" s="477"/>
      <c r="WON335" s="477"/>
      <c r="WOO335" s="477"/>
      <c r="WOP335" s="477"/>
      <c r="WOQ335" s="477"/>
      <c r="WOR335" s="477"/>
      <c r="WOS335" s="477"/>
      <c r="WOT335" s="477"/>
      <c r="WOU335" s="477"/>
      <c r="WOV335" s="477"/>
      <c r="WOW335" s="477"/>
      <c r="WOX335" s="477"/>
      <c r="WOY335" s="477"/>
      <c r="WOZ335" s="477"/>
      <c r="WPA335" s="477"/>
      <c r="WPB335" s="477"/>
      <c r="WPC335" s="477"/>
      <c r="WPD335" s="477"/>
      <c r="WPE335" s="477"/>
      <c r="WPF335" s="477"/>
      <c r="WPG335" s="477"/>
      <c r="WPH335" s="477"/>
      <c r="WPI335" s="477"/>
      <c r="WPJ335" s="477"/>
      <c r="WPK335" s="477"/>
      <c r="WPL335" s="477"/>
      <c r="WPM335" s="477"/>
      <c r="WPN335" s="477"/>
      <c r="WPO335" s="477"/>
      <c r="WPP335" s="477"/>
      <c r="WPQ335" s="477"/>
      <c r="WPR335" s="477"/>
      <c r="WPS335" s="477"/>
      <c r="WPT335" s="477"/>
      <c r="WPU335" s="477"/>
      <c r="WPV335" s="477"/>
      <c r="WPW335" s="477"/>
      <c r="WPX335" s="477"/>
      <c r="WPY335" s="477"/>
      <c r="WPZ335" s="477"/>
      <c r="WQA335" s="477"/>
      <c r="WQB335" s="477"/>
      <c r="WQC335" s="477"/>
      <c r="WQD335" s="477"/>
      <c r="WQE335" s="477"/>
      <c r="WQF335" s="477"/>
      <c r="WQG335" s="477"/>
      <c r="WQH335" s="477"/>
      <c r="WQI335" s="477"/>
      <c r="WQJ335" s="477"/>
      <c r="WQK335" s="477"/>
      <c r="WQL335" s="477"/>
      <c r="WQM335" s="477"/>
      <c r="WQN335" s="477"/>
      <c r="WQO335" s="477"/>
      <c r="WQP335" s="477"/>
      <c r="WQQ335" s="477"/>
      <c r="WQR335" s="477"/>
      <c r="WQS335" s="477"/>
      <c r="WQT335" s="477"/>
      <c r="WQU335" s="477"/>
      <c r="WQV335" s="477"/>
      <c r="WQW335" s="477"/>
      <c r="WQX335" s="477"/>
      <c r="WQY335" s="477"/>
      <c r="WQZ335" s="477"/>
      <c r="WRA335" s="477"/>
      <c r="WRB335" s="477"/>
      <c r="WRC335" s="477"/>
      <c r="WRD335" s="477"/>
      <c r="WRE335" s="477"/>
      <c r="WRF335" s="477"/>
      <c r="WRG335" s="477"/>
      <c r="WRH335" s="477"/>
      <c r="WRI335" s="477"/>
      <c r="WRJ335" s="477"/>
      <c r="WRK335" s="477"/>
      <c r="WRL335" s="477"/>
      <c r="WRM335" s="477"/>
      <c r="WRN335" s="477"/>
      <c r="WRO335" s="477"/>
      <c r="WRP335" s="477"/>
      <c r="WRQ335" s="477"/>
      <c r="WRR335" s="477"/>
      <c r="WRS335" s="477"/>
      <c r="WRT335" s="477"/>
      <c r="WRU335" s="477"/>
      <c r="WRV335" s="477"/>
      <c r="WRW335" s="477"/>
      <c r="WRX335" s="477"/>
      <c r="WRY335" s="477"/>
      <c r="WRZ335" s="477"/>
      <c r="WSA335" s="477"/>
      <c r="WSB335" s="477"/>
      <c r="WSC335" s="477"/>
      <c r="WSD335" s="477"/>
      <c r="WSE335" s="477"/>
      <c r="WSF335" s="477"/>
      <c r="WSG335" s="477"/>
      <c r="WSH335" s="477"/>
      <c r="WSI335" s="477"/>
      <c r="WSJ335" s="477"/>
      <c r="WSK335" s="477"/>
      <c r="WSL335" s="477"/>
      <c r="WSM335" s="477"/>
      <c r="WSN335" s="477"/>
      <c r="WSO335" s="477"/>
      <c r="WSP335" s="477"/>
      <c r="WSQ335" s="477"/>
      <c r="WSR335" s="477"/>
      <c r="WSS335" s="477"/>
      <c r="WST335" s="477"/>
      <c r="WSU335" s="477"/>
      <c r="WSV335" s="477"/>
      <c r="WSW335" s="477"/>
      <c r="WSX335" s="477"/>
      <c r="WSY335" s="477"/>
      <c r="WSZ335" s="477"/>
      <c r="WTA335" s="477"/>
      <c r="WTB335" s="477"/>
      <c r="WTC335" s="477"/>
      <c r="WTD335" s="477"/>
      <c r="WTE335" s="477"/>
      <c r="WTF335" s="477"/>
      <c r="WTG335" s="477"/>
      <c r="WTH335" s="477"/>
      <c r="WTI335" s="477"/>
      <c r="WTJ335" s="477"/>
      <c r="WTK335" s="477"/>
      <c r="WTL335" s="477"/>
      <c r="WTM335" s="477"/>
      <c r="WTN335" s="477"/>
      <c r="WTO335" s="477"/>
      <c r="WTP335" s="477"/>
      <c r="WTQ335" s="477"/>
      <c r="WTR335" s="477"/>
      <c r="WTS335" s="477"/>
      <c r="WTT335" s="477"/>
      <c r="WTU335" s="477"/>
      <c r="WTV335" s="477"/>
      <c r="WTW335" s="477"/>
      <c r="WTX335" s="477"/>
      <c r="WTY335" s="477"/>
      <c r="WTZ335" s="477"/>
      <c r="WUA335" s="477"/>
      <c r="WUB335" s="477"/>
      <c r="WUC335" s="477"/>
      <c r="WUD335" s="477"/>
      <c r="WUE335" s="477"/>
      <c r="WUF335" s="477"/>
      <c r="WUG335" s="477"/>
      <c r="WUH335" s="477"/>
      <c r="WUI335" s="477"/>
      <c r="WUJ335" s="477"/>
      <c r="WUK335" s="477"/>
      <c r="WUL335" s="477"/>
      <c r="WUM335" s="477"/>
      <c r="WUN335" s="477"/>
      <c r="WUO335" s="477"/>
      <c r="WUP335" s="477"/>
      <c r="WUQ335" s="477"/>
      <c r="WUR335" s="477"/>
      <c r="WUS335" s="477"/>
      <c r="WUT335" s="477"/>
      <c r="WUU335" s="477"/>
      <c r="WUV335" s="477"/>
      <c r="WUW335" s="477"/>
      <c r="WUX335" s="477"/>
      <c r="WUY335" s="477"/>
      <c r="WUZ335" s="477"/>
      <c r="WVA335" s="477"/>
      <c r="WVB335" s="477"/>
      <c r="WVC335" s="477"/>
      <c r="WVD335" s="477"/>
      <c r="WVE335" s="477"/>
      <c r="WVF335" s="477"/>
      <c r="WVG335" s="477"/>
      <c r="WVH335" s="477"/>
      <c r="WVI335" s="477"/>
      <c r="WVJ335" s="477"/>
      <c r="WVK335" s="477"/>
      <c r="WVL335" s="477"/>
      <c r="WVM335" s="477"/>
      <c r="WVN335" s="477"/>
      <c r="WVO335" s="477"/>
      <c r="WVP335" s="477"/>
      <c r="WVQ335" s="477"/>
      <c r="WVR335" s="477"/>
      <c r="WVS335" s="477"/>
      <c r="WVT335" s="477"/>
      <c r="WVU335" s="477"/>
      <c r="WVV335" s="477"/>
      <c r="WVW335" s="477"/>
      <c r="WVX335" s="477"/>
      <c r="WVY335" s="477"/>
      <c r="WVZ335" s="477"/>
      <c r="WWA335" s="477"/>
      <c r="WWB335" s="477"/>
      <c r="WWC335" s="477"/>
      <c r="WWD335" s="477"/>
      <c r="WWE335" s="477"/>
      <c r="WWF335" s="477"/>
      <c r="WWG335" s="477"/>
      <c r="WWH335" s="477"/>
      <c r="WWI335" s="477"/>
      <c r="WWJ335" s="477"/>
      <c r="WWK335" s="477"/>
      <c r="WWL335" s="477"/>
      <c r="WWM335" s="477"/>
      <c r="WWN335" s="477"/>
      <c r="WWO335" s="477"/>
      <c r="WWP335" s="477"/>
      <c r="WWQ335" s="477"/>
      <c r="WWR335" s="477"/>
      <c r="WWS335" s="477"/>
      <c r="WWT335" s="477"/>
      <c r="WWU335" s="477"/>
      <c r="WWV335" s="477"/>
      <c r="WWW335" s="477"/>
      <c r="WWX335" s="477"/>
      <c r="WWY335" s="477"/>
      <c r="WWZ335" s="477"/>
      <c r="WXA335" s="477"/>
      <c r="WXB335" s="477"/>
      <c r="WXC335" s="477"/>
      <c r="WXD335" s="477"/>
      <c r="WXE335" s="477"/>
      <c r="WXF335" s="477"/>
      <c r="WXG335" s="477"/>
      <c r="WXH335" s="477"/>
      <c r="WXI335" s="477"/>
      <c r="WXJ335" s="477"/>
      <c r="WXK335" s="477"/>
      <c r="WXL335" s="477"/>
      <c r="WXM335" s="477"/>
      <c r="WXN335" s="477"/>
      <c r="WXO335" s="477"/>
      <c r="WXP335" s="477"/>
      <c r="WXQ335" s="477"/>
      <c r="WXR335" s="477"/>
      <c r="WXS335" s="477"/>
      <c r="WXT335" s="477"/>
      <c r="WXU335" s="477"/>
      <c r="WXV335" s="477"/>
      <c r="WXW335" s="477"/>
      <c r="WXX335" s="477"/>
      <c r="WXY335" s="477"/>
      <c r="WXZ335" s="477"/>
      <c r="WYA335" s="477"/>
      <c r="WYB335" s="477"/>
      <c r="WYC335" s="477"/>
      <c r="WYD335" s="477"/>
      <c r="WYE335" s="477"/>
      <c r="WYF335" s="477"/>
      <c r="WYG335" s="477"/>
      <c r="WYH335" s="477"/>
      <c r="WYI335" s="477"/>
      <c r="WYJ335" s="477"/>
      <c r="WYK335" s="477"/>
      <c r="WYL335" s="477"/>
      <c r="WYM335" s="477"/>
      <c r="WYN335" s="477"/>
      <c r="WYO335" s="477"/>
      <c r="WYP335" s="477"/>
      <c r="WYQ335" s="477"/>
      <c r="WYR335" s="477"/>
      <c r="WYS335" s="477"/>
      <c r="WYT335" s="477"/>
      <c r="WYU335" s="477"/>
      <c r="WYV335" s="477"/>
      <c r="WYW335" s="477"/>
      <c r="WYX335" s="477"/>
      <c r="WYY335" s="477"/>
      <c r="WYZ335" s="477"/>
      <c r="WZA335" s="477"/>
      <c r="WZB335" s="477"/>
      <c r="WZC335" s="477"/>
      <c r="WZD335" s="477"/>
      <c r="WZE335" s="477"/>
      <c r="WZF335" s="477"/>
      <c r="WZG335" s="477"/>
      <c r="WZH335" s="477"/>
      <c r="WZI335" s="477"/>
      <c r="WZJ335" s="477"/>
      <c r="WZK335" s="477"/>
      <c r="WZL335" s="477"/>
      <c r="WZM335" s="477"/>
      <c r="WZN335" s="477"/>
      <c r="WZO335" s="477"/>
      <c r="WZP335" s="477"/>
      <c r="WZQ335" s="477"/>
      <c r="WZR335" s="477"/>
      <c r="WZS335" s="477"/>
      <c r="WZT335" s="477"/>
      <c r="WZU335" s="477"/>
      <c r="WZV335" s="477"/>
      <c r="WZW335" s="477"/>
      <c r="WZX335" s="477"/>
      <c r="WZY335" s="477"/>
      <c r="WZZ335" s="477"/>
      <c r="XAA335" s="477"/>
      <c r="XAB335" s="477"/>
      <c r="XAC335" s="477"/>
      <c r="XAD335" s="477"/>
      <c r="XAE335" s="477"/>
      <c r="XAF335" s="477"/>
      <c r="XAG335" s="477"/>
      <c r="XAH335" s="477"/>
      <c r="XAI335" s="477"/>
      <c r="XAJ335" s="477"/>
      <c r="XAK335" s="477"/>
      <c r="XAL335" s="477"/>
      <c r="XAM335" s="477"/>
      <c r="XAN335" s="477"/>
      <c r="XAO335" s="477"/>
      <c r="XAP335" s="477"/>
      <c r="XAQ335" s="477"/>
      <c r="XAR335" s="477"/>
      <c r="XAS335" s="477"/>
      <c r="XAT335" s="477"/>
      <c r="XAU335" s="477"/>
      <c r="XAV335" s="477"/>
      <c r="XAW335" s="477"/>
      <c r="XAX335" s="477"/>
      <c r="XAY335" s="477"/>
      <c r="XAZ335" s="477"/>
      <c r="XBA335" s="477"/>
      <c r="XBB335" s="477"/>
      <c r="XBC335" s="477"/>
      <c r="XBD335" s="477"/>
      <c r="XBE335" s="477"/>
      <c r="XBF335" s="477"/>
      <c r="XBG335" s="477"/>
      <c r="XBH335" s="477"/>
      <c r="XBI335" s="477"/>
      <c r="XBJ335" s="477"/>
      <c r="XBK335" s="477"/>
      <c r="XBL335" s="477"/>
      <c r="XBM335" s="477"/>
      <c r="XBN335" s="477"/>
      <c r="XBO335" s="477"/>
      <c r="XBP335" s="477"/>
      <c r="XBQ335" s="477"/>
      <c r="XBR335" s="477"/>
      <c r="XBS335" s="477"/>
      <c r="XBT335" s="477"/>
      <c r="XBU335" s="477"/>
      <c r="XBV335" s="477"/>
      <c r="XBW335" s="477"/>
      <c r="XBX335" s="477"/>
      <c r="XBY335" s="477"/>
      <c r="XBZ335" s="477"/>
      <c r="XCA335" s="477"/>
      <c r="XCB335" s="477"/>
      <c r="XCC335" s="477"/>
      <c r="XCD335" s="477"/>
      <c r="XCE335" s="477"/>
      <c r="XCF335" s="477"/>
      <c r="XCG335" s="477"/>
      <c r="XCH335" s="477"/>
      <c r="XCI335" s="477"/>
      <c r="XCJ335" s="477"/>
      <c r="XCK335" s="477"/>
      <c r="XCL335" s="477"/>
      <c r="XCM335" s="477"/>
      <c r="XCN335" s="477"/>
      <c r="XCO335" s="477"/>
      <c r="XCP335" s="477"/>
      <c r="XCQ335" s="477"/>
      <c r="XCR335" s="477"/>
      <c r="XCS335" s="477"/>
      <c r="XCT335" s="477"/>
      <c r="XCU335" s="477"/>
      <c r="XCV335" s="477"/>
      <c r="XCW335" s="477"/>
      <c r="XCX335" s="477"/>
      <c r="XCY335" s="477"/>
      <c r="XCZ335" s="477"/>
      <c r="XDA335" s="477"/>
      <c r="XDB335" s="477"/>
      <c r="XDC335" s="477"/>
      <c r="XDD335" s="477"/>
      <c r="XDE335" s="477"/>
      <c r="XDF335" s="477"/>
      <c r="XDG335" s="477"/>
      <c r="XDH335" s="477"/>
      <c r="XDI335" s="477"/>
      <c r="XDJ335" s="477"/>
      <c r="XDK335" s="477"/>
      <c r="XDL335" s="477"/>
      <c r="XDM335" s="477"/>
      <c r="XDN335" s="477"/>
      <c r="XDO335" s="477"/>
      <c r="XDP335" s="477"/>
      <c r="XDQ335" s="477"/>
      <c r="XDR335" s="477"/>
      <c r="XDS335" s="477"/>
      <c r="XDT335" s="477"/>
      <c r="XDU335" s="477"/>
      <c r="XDV335" s="477"/>
      <c r="XDW335" s="477"/>
      <c r="XDX335" s="477"/>
      <c r="XDY335" s="477"/>
      <c r="XDZ335" s="477"/>
      <c r="XEA335" s="477"/>
      <c r="XEB335" s="477"/>
      <c r="XEC335" s="477"/>
      <c r="XED335" s="477"/>
      <c r="XEE335" s="477"/>
      <c r="XEF335" s="477"/>
      <c r="XEG335" s="477"/>
      <c r="XEH335" s="477"/>
      <c r="XEI335" s="477"/>
      <c r="XEJ335" s="477"/>
      <c r="XEK335" s="477"/>
      <c r="XEL335" s="477"/>
      <c r="XEM335" s="477"/>
      <c r="XEN335" s="477"/>
      <c r="XEO335" s="477"/>
      <c r="XEP335" s="477"/>
      <c r="XEQ335" s="477"/>
      <c r="XER335" s="477"/>
      <c r="XES335" s="477"/>
      <c r="XET335" s="477"/>
      <c r="XEU335" s="477"/>
      <c r="XEV335" s="477"/>
      <c r="XEW335" s="477"/>
      <c r="XEX335" s="477"/>
      <c r="XEY335" s="477"/>
      <c r="XEZ335" s="477"/>
      <c r="XFA335" s="477"/>
      <c r="XFB335" s="477"/>
    </row>
    <row r="336" spans="1:16382" s="477" customFormat="1" ht="13">
      <c r="A336" s="672">
        <v>1998</v>
      </c>
      <c r="B336" s="471">
        <f t="shared" ref="B336:C351" si="183">C$311</f>
        <v>0.28311770936953284</v>
      </c>
      <c r="C336" s="324">
        <f t="shared" si="183"/>
        <v>0.24839877799582391</v>
      </c>
      <c r="D336" s="324">
        <f t="shared" si="181"/>
        <v>1</v>
      </c>
      <c r="E336" s="324">
        <f t="shared" si="181"/>
        <v>1</v>
      </c>
      <c r="F336" s="324">
        <f t="shared" si="181"/>
        <v>1</v>
      </c>
      <c r="G336" s="324">
        <f t="shared" si="181"/>
        <v>1</v>
      </c>
      <c r="H336" s="472">
        <f t="shared" si="181"/>
        <v>1</v>
      </c>
      <c r="I336" s="365"/>
      <c r="J336" s="475"/>
      <c r="K336" s="672">
        <v>1998</v>
      </c>
      <c r="L336" s="471">
        <f t="shared" si="182"/>
        <v>0.37500320918758695</v>
      </c>
      <c r="M336" s="324">
        <f t="shared" si="182"/>
        <v>0.999994316452259</v>
      </c>
      <c r="N336" s="324">
        <f t="shared" si="182"/>
        <v>0.99999999998061795</v>
      </c>
      <c r="O336" s="324">
        <f t="shared" si="182"/>
        <v>1</v>
      </c>
      <c r="P336" s="324">
        <f t="shared" si="182"/>
        <v>1</v>
      </c>
      <c r="Q336" s="324">
        <f t="shared" si="182"/>
        <v>1</v>
      </c>
      <c r="R336" s="472">
        <f t="shared" si="182"/>
        <v>1</v>
      </c>
      <c r="S336" s="365"/>
      <c r="T336" s="365"/>
      <c r="U336" s="167"/>
      <c r="V336" s="672">
        <v>1998</v>
      </c>
      <c r="W336" s="626">
        <f t="shared" si="177"/>
        <v>0.83528388047974078</v>
      </c>
      <c r="X336" s="627">
        <f t="shared" si="179"/>
        <v>0.83528388047974078</v>
      </c>
      <c r="Y336" s="627">
        <f t="shared" si="178"/>
        <v>0.68664135373529622</v>
      </c>
      <c r="Z336" s="627">
        <f t="shared" si="178"/>
        <v>0.68664135373529622</v>
      </c>
      <c r="AA336" s="627">
        <f t="shared" si="178"/>
        <v>0.68664135373529622</v>
      </c>
      <c r="AB336" s="627">
        <f t="shared" si="178"/>
        <v>0.68664135373529622</v>
      </c>
      <c r="AC336" s="628">
        <f t="shared" si="180"/>
        <v>0.50552982307080319</v>
      </c>
      <c r="AD336" s="476"/>
      <c r="AE336" s="398"/>
      <c r="AF336" s="398"/>
      <c r="AG336" s="398"/>
      <c r="BF336" s="1135">
        <v>328</v>
      </c>
      <c r="BG336" s="1102">
        <v>56604.260182806203</v>
      </c>
      <c r="BH336" s="1102">
        <v>56324.924799874148</v>
      </c>
      <c r="BI336" s="1102">
        <v>48416.550151219497</v>
      </c>
      <c r="BJ336" s="1102">
        <v>52975.061451553338</v>
      </c>
      <c r="BK336" s="1102">
        <v>65570.05472522194</v>
      </c>
      <c r="BL336" s="1102">
        <v>88493.178198943249</v>
      </c>
      <c r="BM336" s="1102">
        <v>76198.039765099034</v>
      </c>
      <c r="BN336" s="1102">
        <v>77577.809077988117</v>
      </c>
      <c r="BO336" s="1102">
        <v>96773.301009878123</v>
      </c>
      <c r="BP336" s="1102">
        <v>90093.928370152411</v>
      </c>
      <c r="BQ336" s="1102">
        <v>73897.340933595755</v>
      </c>
      <c r="BR336" s="1102">
        <v>59671.570918301622</v>
      </c>
      <c r="BS336" s="1102">
        <v>61262.4867438285</v>
      </c>
      <c r="BT336" s="1102">
        <v>33367.854694888629</v>
      </c>
      <c r="BU336" s="1102">
        <v>17132.288403772971</v>
      </c>
      <c r="BV336" s="1102">
        <v>13901.057073648142</v>
      </c>
      <c r="BW336" s="1102">
        <v>19449.846056656432</v>
      </c>
      <c r="BX336" s="1102">
        <v>26463.635144671342</v>
      </c>
      <c r="BY336" s="1102">
        <v>24062.654367146628</v>
      </c>
      <c r="BZ336" s="1102">
        <v>20424.50693166722</v>
      </c>
      <c r="CA336" s="1102">
        <v>12612.739824636285</v>
      </c>
      <c r="CB336" s="1102">
        <v>6969.4339214846786</v>
      </c>
      <c r="CC336" s="1102">
        <v>8424.7831307174329</v>
      </c>
      <c r="CD336" s="1102">
        <v>11725.112262073913</v>
      </c>
      <c r="CE336" s="1102">
        <v>17672.511553306063</v>
      </c>
      <c r="CF336" s="1102">
        <v>13852.236970691562</v>
      </c>
      <c r="CG336" s="1102">
        <v>11042.52059550688</v>
      </c>
      <c r="CH336" s="1102">
        <v>14711.876731435474</v>
      </c>
      <c r="CI336" s="1102">
        <v>20156.349935062328</v>
      </c>
      <c r="CJ336" s="1102">
        <v>22418.19122395249</v>
      </c>
      <c r="CK336" s="1102">
        <v>21934.633700258804</v>
      </c>
      <c r="CL336" s="1102">
        <v>16686.642647327884</v>
      </c>
      <c r="CM336" s="1102">
        <v>19273.993248812974</v>
      </c>
      <c r="CN336" s="1102">
        <v>17614.155611979942</v>
      </c>
      <c r="CO336" s="1102">
        <v>20772.991514623907</v>
      </c>
      <c r="CP336" s="1102">
        <v>18095.877025961905</v>
      </c>
      <c r="CQ336" s="1106">
        <f t="shared" si="176"/>
        <v>19947.289910086969</v>
      </c>
      <c r="CR336" s="23" t="s">
        <v>541</v>
      </c>
      <c r="CS336"/>
      <c r="CT336" s="23"/>
      <c r="CU336" s="23"/>
      <c r="CV336" s="23"/>
      <c r="CW336" s="23"/>
      <c r="CX336" s="23"/>
      <c r="CY336" s="23"/>
      <c r="CZ336" s="23"/>
      <c r="DA336" s="23"/>
      <c r="DB336" s="23"/>
      <c r="DC336" s="23"/>
      <c r="DD336" s="23"/>
      <c r="DE336" s="23"/>
      <c r="DF336" s="23"/>
      <c r="DG336" s="23"/>
      <c r="DH336" s="23"/>
      <c r="DI336" s="23"/>
      <c r="DJ336" s="23"/>
      <c r="DK336" s="23"/>
      <c r="DL336" s="23"/>
      <c r="DM336" s="23"/>
      <c r="DN336" s="23"/>
      <c r="DO336" s="23"/>
      <c r="DP336" s="23"/>
      <c r="DQ336"/>
      <c r="DR336"/>
      <c r="DS336" s="23"/>
      <c r="DT336" s="23"/>
      <c r="DU336" s="23"/>
      <c r="DV336" s="23"/>
      <c r="DW336" s="23"/>
      <c r="DX336" s="23"/>
      <c r="DY336" s="23"/>
      <c r="DZ336" s="23"/>
      <c r="EA336" s="23"/>
      <c r="EB336" s="23"/>
      <c r="EC336" s="23"/>
      <c r="ED336" s="23"/>
      <c r="EE336" s="23"/>
      <c r="EF336" s="23"/>
      <c r="EG336" s="23"/>
      <c r="EH336" s="23"/>
      <c r="EI336" s="23"/>
      <c r="EJ336" s="23"/>
      <c r="EK336" s="23"/>
      <c r="EL336" s="23"/>
      <c r="EM336" s="23"/>
      <c r="EN336" s="23"/>
      <c r="EO336" s="23"/>
      <c r="EP336" s="23"/>
      <c r="EQ336" s="23"/>
      <c r="ER336" s="23"/>
      <c r="ES336" s="23"/>
      <c r="ET336" s="23"/>
      <c r="EU336" s="23"/>
      <c r="EV336" s="23"/>
      <c r="EW336" s="23"/>
      <c r="EX336" s="23"/>
      <c r="EY336" s="23"/>
      <c r="EZ336" s="23"/>
      <c r="FA336" s="23"/>
      <c r="FB336" s="23"/>
      <c r="FC336" s="23"/>
      <c r="FD336" s="23"/>
      <c r="FE336" s="23"/>
      <c r="FF336" s="23"/>
      <c r="FG336" s="23"/>
      <c r="FH336" s="23"/>
      <c r="FI336" s="23"/>
      <c r="FJ336" s="23"/>
      <c r="FK336" s="23"/>
      <c r="FL336" s="23"/>
      <c r="FM336" s="23"/>
      <c r="FN336" s="23"/>
      <c r="FO336" s="23"/>
      <c r="FP336" s="23"/>
      <c r="FQ336" s="23"/>
      <c r="FR336" s="23"/>
      <c r="FS336" s="23"/>
      <c r="FT336" s="23"/>
      <c r="FU336" s="23"/>
      <c r="FV336" s="23"/>
      <c r="FW336" s="23"/>
      <c r="FX336" s="23"/>
      <c r="FY336" s="23"/>
      <c r="FZ336" s="23"/>
      <c r="GA336" s="23"/>
      <c r="GB336" s="23"/>
      <c r="GC336" s="23"/>
      <c r="GD336" s="23"/>
      <c r="GE336" s="23"/>
      <c r="GF336" s="23"/>
      <c r="GG336" s="23"/>
      <c r="GH336" s="23"/>
      <c r="GI336" s="23"/>
      <c r="GJ336" s="23"/>
      <c r="GK336" s="23"/>
      <c r="GL336" s="23"/>
      <c r="GM336" s="23"/>
      <c r="GN336" s="23"/>
      <c r="GO336" s="23"/>
      <c r="GP336" s="23"/>
      <c r="GQ336" s="23"/>
      <c r="GR336" s="23"/>
      <c r="GS336" s="23"/>
      <c r="GT336" s="23"/>
      <c r="GU336" s="23"/>
      <c r="GV336" s="23"/>
      <c r="GW336" s="23"/>
      <c r="GX336" s="23"/>
      <c r="GY336" s="23"/>
      <c r="GZ336" s="23"/>
      <c r="HA336" s="23"/>
      <c r="HB336" s="23"/>
      <c r="HC336" s="23"/>
      <c r="HD336" s="23"/>
      <c r="HE336" s="23"/>
      <c r="HF336" s="23"/>
      <c r="HG336" s="23"/>
      <c r="HH336" s="23"/>
      <c r="HI336" s="23"/>
      <c r="HJ336" s="23"/>
      <c r="HK336" s="23"/>
      <c r="HL336" s="23"/>
      <c r="HM336" s="23"/>
      <c r="HN336" s="23"/>
      <c r="HO336" s="23"/>
      <c r="HP336" s="23"/>
      <c r="HQ336" s="23"/>
      <c r="HR336" s="23"/>
      <c r="HS336" s="23"/>
      <c r="HT336" s="23"/>
      <c r="HU336" s="23"/>
      <c r="HV336" s="23"/>
      <c r="HW336" s="23"/>
      <c r="HX336" s="23"/>
      <c r="HY336" s="23"/>
      <c r="HZ336" s="23"/>
      <c r="IA336" s="23"/>
      <c r="IB336" s="23"/>
      <c r="IC336" s="23"/>
      <c r="ID336" s="23"/>
      <c r="IE336" s="23"/>
      <c r="IF336" s="23"/>
      <c r="IG336" s="23"/>
      <c r="IH336" s="23"/>
      <c r="II336" s="23"/>
      <c r="IJ336" s="23"/>
      <c r="IK336" s="23"/>
      <c r="IL336" s="23"/>
      <c r="IM336" s="23"/>
      <c r="IN336" s="23"/>
      <c r="IO336" s="23"/>
      <c r="IP336" s="23"/>
      <c r="IQ336" s="23"/>
      <c r="IR336" s="23"/>
      <c r="IS336" s="23"/>
      <c r="IT336" s="23"/>
      <c r="IU336" s="23"/>
      <c r="IV336" s="23"/>
      <c r="IW336" s="23"/>
      <c r="IX336" s="23"/>
      <c r="IY336" s="23"/>
      <c r="IZ336" s="23"/>
      <c r="JA336" s="23"/>
      <c r="JB336" s="23"/>
      <c r="JC336" s="23"/>
      <c r="JD336" s="23"/>
      <c r="JE336" s="23"/>
      <c r="JF336" s="23"/>
      <c r="JG336" s="23"/>
      <c r="JH336" s="23"/>
      <c r="JI336" s="23"/>
      <c r="JJ336" s="23"/>
      <c r="JK336" s="23"/>
      <c r="JL336" s="23"/>
      <c r="JM336" s="23"/>
      <c r="JN336" s="23"/>
      <c r="JO336" s="23"/>
      <c r="JP336" s="23"/>
      <c r="JQ336" s="23"/>
      <c r="JR336" s="23"/>
      <c r="JS336" s="23"/>
      <c r="JT336" s="23"/>
      <c r="JU336" s="23"/>
      <c r="JV336" s="23"/>
      <c r="JW336" s="23"/>
      <c r="JX336" s="23"/>
      <c r="JY336" s="23"/>
      <c r="JZ336" s="23"/>
      <c r="KA336" s="23"/>
      <c r="KB336" s="23"/>
      <c r="KC336" s="23"/>
      <c r="KD336" s="23"/>
      <c r="KE336" s="23"/>
      <c r="KF336" s="23"/>
      <c r="KG336" s="23"/>
      <c r="KH336" s="23"/>
      <c r="KI336" s="23"/>
      <c r="KJ336" s="23"/>
      <c r="KK336" s="23"/>
      <c r="KL336" s="23"/>
      <c r="KM336" s="23"/>
      <c r="KN336" s="23"/>
      <c r="KO336" s="23"/>
      <c r="KP336" s="23"/>
      <c r="KQ336" s="23"/>
      <c r="KR336" s="23"/>
      <c r="KS336" s="23"/>
      <c r="KT336" s="23"/>
      <c r="KU336" s="23"/>
      <c r="KV336" s="23"/>
      <c r="KW336" s="23"/>
      <c r="KX336" s="23"/>
      <c r="KY336" s="23"/>
      <c r="KZ336" s="23"/>
      <c r="LA336" s="23"/>
      <c r="LB336" s="23"/>
      <c r="LC336" s="23"/>
      <c r="LD336" s="23"/>
      <c r="LE336" s="23"/>
      <c r="LF336" s="23"/>
      <c r="LG336" s="23"/>
      <c r="LH336" s="23"/>
      <c r="LI336" s="23"/>
      <c r="LJ336" s="23"/>
      <c r="LK336" s="23"/>
      <c r="LL336" s="23"/>
      <c r="LM336" s="23"/>
      <c r="LN336" s="23"/>
      <c r="LO336" s="23"/>
      <c r="LP336" s="23"/>
      <c r="LQ336" s="23"/>
      <c r="LR336" s="23"/>
      <c r="LS336" s="23"/>
      <c r="LT336" s="23"/>
      <c r="LU336" s="23"/>
      <c r="LV336" s="23"/>
      <c r="LW336" s="23"/>
      <c r="LX336" s="23"/>
      <c r="LY336" s="23"/>
      <c r="LZ336" s="23"/>
      <c r="MA336" s="23"/>
      <c r="MB336" s="23"/>
      <c r="MC336" s="23"/>
      <c r="MD336" s="23"/>
      <c r="ME336" s="23"/>
      <c r="MF336" s="23"/>
      <c r="MG336" s="23"/>
      <c r="MH336" s="23"/>
      <c r="MI336" s="23"/>
      <c r="MJ336" s="23"/>
      <c r="MK336" s="23"/>
      <c r="ML336" s="23"/>
      <c r="MM336" s="23"/>
      <c r="MN336" s="23"/>
      <c r="MO336" s="23"/>
      <c r="MP336" s="23"/>
      <c r="MQ336" s="23"/>
      <c r="MR336" s="23"/>
      <c r="MS336" s="23"/>
      <c r="MT336" s="23"/>
      <c r="MU336" s="23"/>
      <c r="MV336" s="23"/>
      <c r="MW336" s="23"/>
      <c r="MX336" s="23"/>
      <c r="MY336" s="23"/>
      <c r="MZ336" s="23"/>
      <c r="NA336" s="23"/>
      <c r="NB336" s="23"/>
      <c r="NC336" s="23"/>
      <c r="ND336" s="23"/>
      <c r="NE336" s="23"/>
      <c r="NF336" s="23"/>
      <c r="NG336" s="23"/>
      <c r="NH336" s="23"/>
      <c r="NI336" s="23"/>
      <c r="NJ336" s="23"/>
      <c r="NK336" s="23"/>
      <c r="NL336" s="23"/>
      <c r="NM336" s="23"/>
      <c r="NN336" s="23"/>
      <c r="NO336" s="23"/>
      <c r="NP336" s="23"/>
      <c r="NQ336" s="23"/>
      <c r="NR336" s="23"/>
      <c r="NS336" s="23"/>
      <c r="NT336" s="23"/>
      <c r="NU336" s="23"/>
      <c r="NV336" s="23"/>
      <c r="NW336" s="23"/>
      <c r="NX336" s="23"/>
      <c r="NY336" s="23"/>
      <c r="NZ336" s="23"/>
      <c r="OA336" s="23"/>
      <c r="OB336" s="23"/>
      <c r="OC336" s="23"/>
      <c r="OD336" s="23"/>
      <c r="OE336" s="23"/>
      <c r="OF336" s="23"/>
      <c r="OG336" s="23"/>
      <c r="OH336" s="23"/>
      <c r="OI336" s="23"/>
      <c r="OJ336" s="23"/>
      <c r="OK336" s="23"/>
      <c r="OL336" s="23"/>
      <c r="OM336" s="23"/>
      <c r="ON336" s="23"/>
      <c r="OO336" s="23"/>
      <c r="OP336" s="23"/>
      <c r="OQ336" s="23"/>
      <c r="OR336" s="23"/>
      <c r="OS336" s="23"/>
      <c r="OT336" s="23"/>
      <c r="OU336" s="23"/>
      <c r="OV336" s="23"/>
      <c r="OW336" s="23"/>
      <c r="OX336" s="23"/>
      <c r="OY336" s="23"/>
      <c r="OZ336" s="23"/>
      <c r="PA336" s="23"/>
      <c r="PB336" s="23"/>
      <c r="PC336" s="23"/>
      <c r="PD336" s="23"/>
      <c r="PE336" s="23"/>
      <c r="PF336" s="23"/>
      <c r="PG336" s="23"/>
      <c r="PH336" s="23"/>
      <c r="PI336" s="23"/>
      <c r="PJ336" s="23"/>
      <c r="PK336" s="23"/>
      <c r="PL336" s="23"/>
      <c r="PM336" s="23"/>
      <c r="PN336" s="23"/>
      <c r="PO336" s="23"/>
      <c r="PP336" s="23"/>
      <c r="PQ336" s="23"/>
      <c r="PR336" s="23"/>
      <c r="PS336" s="23"/>
      <c r="PT336" s="23"/>
      <c r="PU336" s="23"/>
      <c r="PV336" s="23"/>
      <c r="PW336" s="23"/>
      <c r="PX336" s="23"/>
      <c r="PY336" s="23"/>
      <c r="PZ336" s="23"/>
      <c r="QA336" s="23"/>
      <c r="QB336" s="23"/>
      <c r="QC336" s="23"/>
      <c r="QD336" s="23"/>
      <c r="QE336" s="23"/>
      <c r="QF336" s="23"/>
      <c r="QG336" s="23"/>
      <c r="QH336" s="23"/>
      <c r="QI336" s="23"/>
      <c r="QJ336" s="23"/>
      <c r="QK336" s="23"/>
      <c r="QL336" s="23"/>
      <c r="QM336" s="23"/>
      <c r="QN336" s="23"/>
      <c r="QO336" s="23"/>
      <c r="QP336" s="23"/>
      <c r="QQ336" s="23"/>
      <c r="QR336" s="23"/>
      <c r="QS336" s="23"/>
      <c r="QT336" s="23"/>
      <c r="QU336" s="23"/>
      <c r="QV336" s="23"/>
      <c r="QW336" s="23"/>
      <c r="QX336" s="23"/>
      <c r="QY336" s="23"/>
      <c r="QZ336" s="23"/>
      <c r="RA336" s="23"/>
      <c r="RB336" s="23"/>
      <c r="RC336" s="23"/>
      <c r="RD336" s="23"/>
      <c r="RE336" s="23"/>
      <c r="RF336" s="23"/>
      <c r="RG336" s="23"/>
      <c r="RH336" s="23"/>
      <c r="RI336" s="23"/>
      <c r="RJ336" s="23"/>
      <c r="RK336" s="23"/>
      <c r="RL336" s="23"/>
      <c r="RM336" s="23"/>
      <c r="RN336" s="23"/>
      <c r="RO336" s="23"/>
      <c r="RP336" s="23"/>
      <c r="RQ336" s="23"/>
      <c r="RR336" s="23"/>
      <c r="RS336" s="23"/>
      <c r="RT336" s="23"/>
      <c r="RU336" s="23"/>
      <c r="RV336" s="23"/>
      <c r="RW336" s="23"/>
      <c r="RX336" s="23"/>
      <c r="RY336" s="23"/>
      <c r="RZ336" s="23"/>
      <c r="SA336" s="23"/>
      <c r="SB336" s="23"/>
      <c r="SC336" s="23"/>
      <c r="SD336" s="23"/>
      <c r="SE336" s="23"/>
      <c r="SF336" s="23"/>
      <c r="SG336" s="23"/>
      <c r="SH336" s="23"/>
      <c r="SI336" s="23"/>
      <c r="SJ336" s="23"/>
      <c r="SK336" s="23"/>
      <c r="SL336" s="23"/>
      <c r="SM336" s="23"/>
      <c r="SN336" s="23"/>
      <c r="SO336" s="23"/>
      <c r="SP336" s="23"/>
      <c r="SQ336" s="23"/>
      <c r="SR336" s="23"/>
      <c r="SS336" s="23"/>
      <c r="ST336" s="23"/>
      <c r="SU336" s="23"/>
      <c r="SV336" s="23"/>
      <c r="SW336" s="23"/>
      <c r="SX336" s="23"/>
      <c r="SY336" s="23"/>
      <c r="SZ336" s="23"/>
      <c r="TA336" s="23"/>
      <c r="TB336" s="23"/>
      <c r="TC336" s="23"/>
      <c r="TD336" s="23"/>
      <c r="TE336" s="23"/>
      <c r="TF336" s="23"/>
      <c r="TG336" s="23"/>
      <c r="TH336" s="23"/>
      <c r="TI336" s="23"/>
      <c r="TJ336" s="23"/>
      <c r="TK336" s="23"/>
      <c r="TL336" s="23"/>
      <c r="TM336" s="23"/>
      <c r="TN336" s="23"/>
      <c r="TO336" s="23"/>
      <c r="TP336" s="23"/>
      <c r="TQ336" s="23"/>
      <c r="TR336" s="23"/>
      <c r="TS336" s="23"/>
      <c r="TT336" s="23"/>
      <c r="TU336" s="23"/>
      <c r="TV336" s="23"/>
      <c r="TW336" s="23"/>
      <c r="TX336" s="23"/>
      <c r="TY336" s="23"/>
      <c r="TZ336" s="23"/>
      <c r="UA336" s="23"/>
      <c r="UB336" s="23"/>
      <c r="UC336" s="23"/>
      <c r="UD336" s="23"/>
      <c r="UE336" s="23"/>
      <c r="UF336" s="23"/>
      <c r="UG336" s="23"/>
      <c r="UH336" s="23"/>
      <c r="UI336" s="23"/>
      <c r="UJ336" s="23"/>
      <c r="UK336" s="23"/>
      <c r="UL336" s="23"/>
      <c r="UM336" s="23"/>
      <c r="UN336" s="23"/>
      <c r="UO336" s="23"/>
      <c r="UP336" s="23"/>
      <c r="UQ336" s="23"/>
      <c r="UR336" s="23"/>
      <c r="US336" s="23"/>
      <c r="UT336" s="23"/>
      <c r="UU336" s="23"/>
      <c r="UV336" s="23"/>
      <c r="UW336" s="23"/>
      <c r="UX336" s="23"/>
      <c r="UY336" s="23"/>
      <c r="UZ336" s="23"/>
      <c r="VA336" s="23"/>
      <c r="VB336" s="23"/>
      <c r="VC336" s="23"/>
      <c r="VD336" s="23"/>
      <c r="VE336" s="23"/>
      <c r="VF336" s="23"/>
      <c r="VG336" s="23"/>
      <c r="VH336" s="23"/>
      <c r="VI336" s="23"/>
      <c r="VJ336" s="23"/>
      <c r="VK336" s="23"/>
      <c r="VL336" s="23"/>
      <c r="VM336" s="23"/>
      <c r="VN336" s="23"/>
      <c r="VO336" s="23"/>
      <c r="VP336" s="23"/>
      <c r="VQ336" s="23"/>
      <c r="VR336" s="23"/>
      <c r="VS336" s="23"/>
      <c r="VT336" s="23"/>
      <c r="VU336" s="23"/>
      <c r="VV336" s="23"/>
      <c r="VW336" s="23"/>
      <c r="VX336" s="23"/>
      <c r="VY336" s="23"/>
      <c r="VZ336" s="23"/>
      <c r="WA336" s="23"/>
      <c r="WB336" s="23"/>
      <c r="WC336" s="23"/>
      <c r="WD336" s="23"/>
      <c r="WE336" s="23"/>
      <c r="WF336" s="23"/>
      <c r="WG336" s="23"/>
      <c r="WH336" s="23"/>
      <c r="WI336" s="23"/>
      <c r="WJ336" s="23"/>
      <c r="WK336" s="23"/>
      <c r="WL336" s="23"/>
      <c r="WM336" s="23"/>
      <c r="WN336" s="23"/>
      <c r="WO336" s="23"/>
      <c r="WP336" s="23"/>
      <c r="WQ336" s="23"/>
      <c r="WR336" s="23"/>
      <c r="WS336" s="23"/>
      <c r="WT336" s="23"/>
      <c r="WU336" s="23"/>
      <c r="WV336" s="23"/>
      <c r="WW336" s="23"/>
      <c r="WX336" s="23"/>
      <c r="WY336" s="23"/>
      <c r="WZ336" s="23"/>
      <c r="XA336" s="23"/>
      <c r="XB336" s="23"/>
      <c r="XC336" s="23"/>
      <c r="XD336" s="23"/>
      <c r="XE336" s="23"/>
      <c r="XF336" s="23"/>
      <c r="XG336" s="23"/>
      <c r="XH336" s="23"/>
      <c r="XI336" s="23"/>
      <c r="XJ336" s="23"/>
      <c r="XK336" s="23"/>
      <c r="XL336" s="23"/>
      <c r="XM336" s="23"/>
      <c r="XN336" s="23"/>
      <c r="XO336" s="23"/>
      <c r="XP336" s="23"/>
      <c r="XQ336" s="23"/>
      <c r="XR336" s="23"/>
      <c r="XS336" s="23"/>
      <c r="XT336" s="23"/>
      <c r="XU336" s="23"/>
      <c r="XV336" s="23"/>
      <c r="XW336" s="23"/>
      <c r="XX336" s="23"/>
      <c r="XY336" s="23"/>
      <c r="XZ336" s="23"/>
      <c r="YA336" s="23"/>
      <c r="YB336" s="23"/>
      <c r="YC336" s="23"/>
      <c r="YD336" s="23"/>
      <c r="YE336" s="23"/>
      <c r="YF336" s="23"/>
      <c r="YG336" s="23"/>
      <c r="YH336" s="23"/>
      <c r="YI336" s="23"/>
      <c r="YJ336" s="23"/>
      <c r="YK336" s="23"/>
      <c r="YL336" s="23"/>
      <c r="YM336" s="23"/>
      <c r="YN336" s="23"/>
      <c r="YO336" s="23"/>
      <c r="YP336" s="23"/>
      <c r="YQ336" s="23"/>
      <c r="YR336" s="23"/>
      <c r="YS336" s="23"/>
      <c r="YT336" s="23"/>
      <c r="YU336" s="23"/>
      <c r="YV336" s="23"/>
      <c r="YW336" s="23"/>
      <c r="YX336" s="23"/>
      <c r="YY336" s="23"/>
      <c r="YZ336" s="23"/>
      <c r="ZA336" s="23"/>
      <c r="ZB336" s="23"/>
      <c r="ZC336" s="23"/>
      <c r="ZD336" s="23"/>
      <c r="ZE336" s="23"/>
      <c r="ZF336" s="23"/>
      <c r="ZG336" s="23"/>
      <c r="ZH336" s="23"/>
      <c r="ZI336" s="23"/>
      <c r="ZJ336" s="23"/>
      <c r="ZK336" s="23"/>
      <c r="ZL336" s="23"/>
      <c r="ZM336" s="23"/>
      <c r="ZN336" s="23"/>
      <c r="ZO336" s="23"/>
      <c r="ZP336" s="23"/>
      <c r="ZQ336" s="23"/>
      <c r="ZR336" s="23"/>
      <c r="ZS336" s="23"/>
      <c r="ZT336" s="23"/>
      <c r="ZU336" s="23"/>
      <c r="ZV336" s="23"/>
      <c r="ZW336" s="23"/>
      <c r="ZX336" s="23"/>
      <c r="ZY336" s="23"/>
      <c r="ZZ336" s="23"/>
      <c r="AAA336" s="23"/>
      <c r="AAB336" s="23"/>
      <c r="AAC336" s="23"/>
      <c r="AAD336" s="23"/>
      <c r="AAE336" s="23"/>
      <c r="AAF336" s="23"/>
      <c r="AAG336" s="23"/>
      <c r="AAH336" s="23"/>
      <c r="AAI336" s="23"/>
      <c r="AAJ336" s="23"/>
      <c r="AAK336" s="23"/>
      <c r="AAL336" s="23"/>
      <c r="AAM336" s="23"/>
      <c r="AAN336" s="23"/>
      <c r="AAO336" s="23"/>
      <c r="AAP336" s="23"/>
      <c r="AAQ336" s="23"/>
      <c r="AAR336" s="23"/>
      <c r="AAS336" s="23"/>
      <c r="AAT336" s="23"/>
      <c r="AAU336" s="23"/>
      <c r="AAV336" s="23"/>
      <c r="AAW336" s="23"/>
      <c r="AAX336" s="23"/>
      <c r="AAY336" s="23"/>
      <c r="AAZ336" s="23"/>
      <c r="ABA336" s="23"/>
      <c r="ABB336" s="23"/>
      <c r="ABC336" s="23"/>
      <c r="ABD336" s="23"/>
      <c r="ABE336" s="23"/>
      <c r="ABF336" s="23"/>
      <c r="ABG336" s="23"/>
      <c r="ABH336" s="23"/>
      <c r="ABI336" s="23"/>
      <c r="ABJ336" s="23"/>
      <c r="ABK336" s="23"/>
      <c r="ABL336" s="23"/>
      <c r="ABM336" s="23"/>
      <c r="ABN336" s="23"/>
      <c r="ABO336" s="23"/>
      <c r="ABP336" s="23"/>
      <c r="ABQ336" s="23"/>
      <c r="ABR336" s="23"/>
      <c r="ABS336" s="23"/>
      <c r="ABT336" s="23"/>
      <c r="ABU336" s="23"/>
      <c r="ABV336" s="23"/>
      <c r="ABW336" s="23"/>
      <c r="ABX336" s="23"/>
      <c r="ABY336" s="23"/>
      <c r="ABZ336" s="23"/>
      <c r="ACA336" s="23"/>
      <c r="ACB336" s="23"/>
      <c r="ACC336" s="23"/>
      <c r="ACD336" s="23"/>
      <c r="ACE336" s="23"/>
      <c r="ACF336" s="23"/>
      <c r="ACG336" s="23"/>
      <c r="ACH336" s="23"/>
      <c r="ACI336" s="23"/>
      <c r="ACJ336" s="23"/>
      <c r="ACK336" s="23"/>
      <c r="ACL336" s="23"/>
      <c r="ACM336" s="23"/>
      <c r="ACN336" s="23"/>
      <c r="ACO336" s="23"/>
      <c r="ACP336" s="23"/>
      <c r="ACQ336" s="23"/>
      <c r="ACR336" s="23"/>
      <c r="ACS336" s="23"/>
      <c r="ACT336" s="23"/>
      <c r="ACU336" s="23"/>
      <c r="ACV336" s="23"/>
      <c r="ACW336" s="23"/>
      <c r="ACX336" s="23"/>
      <c r="ACY336" s="23"/>
      <c r="ACZ336" s="23"/>
      <c r="ADA336" s="23"/>
      <c r="ADB336" s="23"/>
      <c r="ADC336" s="23"/>
      <c r="ADD336" s="23"/>
      <c r="ADE336" s="23"/>
      <c r="ADF336" s="23"/>
      <c r="ADG336" s="23"/>
      <c r="ADH336" s="23"/>
      <c r="ADI336" s="23"/>
      <c r="ADJ336" s="23"/>
      <c r="ADK336" s="23"/>
      <c r="ADL336" s="23"/>
      <c r="ADM336" s="23"/>
      <c r="ADN336" s="23"/>
      <c r="ADO336" s="23"/>
      <c r="ADP336" s="23"/>
      <c r="ADQ336" s="23"/>
      <c r="ADR336" s="23"/>
      <c r="ADS336" s="23"/>
      <c r="ADT336" s="23"/>
      <c r="ADU336" s="23"/>
      <c r="ADV336" s="23"/>
      <c r="ADW336" s="23"/>
      <c r="ADX336" s="23"/>
      <c r="ADY336" s="23"/>
      <c r="ADZ336" s="23"/>
      <c r="AEA336" s="23"/>
      <c r="AEB336" s="23"/>
      <c r="AEC336" s="23"/>
      <c r="AED336" s="23"/>
      <c r="AEE336" s="23"/>
      <c r="AEF336" s="23"/>
      <c r="AEG336" s="23"/>
      <c r="AEH336" s="23"/>
      <c r="AEI336" s="23"/>
      <c r="AEJ336" s="23"/>
      <c r="AEK336" s="23"/>
      <c r="AEL336" s="23"/>
      <c r="AEM336" s="23"/>
      <c r="AEN336" s="23"/>
      <c r="AEO336" s="23"/>
      <c r="AEP336" s="23"/>
      <c r="AEQ336" s="23"/>
      <c r="AER336" s="23"/>
      <c r="AES336" s="23"/>
      <c r="AET336" s="23"/>
      <c r="AEU336" s="23"/>
      <c r="AEV336" s="23"/>
      <c r="AEW336" s="23"/>
      <c r="AEX336" s="23"/>
      <c r="AEY336" s="23"/>
      <c r="AEZ336" s="23"/>
      <c r="AFA336" s="23"/>
      <c r="AFB336" s="23"/>
      <c r="AFC336" s="23"/>
      <c r="AFD336" s="23"/>
      <c r="AFE336" s="23"/>
      <c r="AFF336" s="23"/>
      <c r="AFG336" s="23"/>
      <c r="AFH336" s="23"/>
      <c r="AFI336" s="23"/>
      <c r="AFJ336" s="23"/>
      <c r="AFK336" s="23"/>
      <c r="AFL336" s="23"/>
      <c r="AFM336" s="23"/>
      <c r="AFN336" s="23"/>
      <c r="AFO336" s="23"/>
      <c r="AFP336" s="23"/>
      <c r="AFQ336" s="23"/>
      <c r="AFR336" s="23"/>
      <c r="AFS336" s="23"/>
      <c r="AFT336" s="23"/>
      <c r="AFU336" s="23"/>
      <c r="AFV336" s="23"/>
      <c r="AFW336" s="23"/>
      <c r="AFX336" s="23"/>
      <c r="AFY336" s="23"/>
      <c r="AFZ336" s="23"/>
      <c r="AGA336" s="23"/>
      <c r="AGB336" s="23"/>
      <c r="AGC336" s="23"/>
      <c r="AGD336" s="23"/>
      <c r="AGE336" s="23"/>
      <c r="AGF336" s="23"/>
      <c r="AGG336" s="23"/>
      <c r="AGH336" s="23"/>
      <c r="AGI336" s="23"/>
      <c r="AGJ336" s="23"/>
      <c r="AGK336" s="23"/>
      <c r="AGL336" s="23"/>
      <c r="AGM336" s="23"/>
      <c r="AGN336" s="23"/>
      <c r="AGO336" s="23"/>
      <c r="AGP336" s="23"/>
      <c r="AGQ336" s="23"/>
      <c r="AGR336" s="23"/>
      <c r="AGS336" s="23"/>
      <c r="AGT336" s="23"/>
      <c r="AGU336" s="23"/>
      <c r="AGV336" s="23"/>
      <c r="AGW336" s="23"/>
      <c r="AGX336" s="23"/>
      <c r="AGY336" s="23"/>
      <c r="AGZ336" s="23"/>
      <c r="AHA336" s="23"/>
      <c r="AHB336" s="23"/>
      <c r="AHC336" s="23"/>
      <c r="AHD336" s="23"/>
      <c r="AHE336" s="23"/>
      <c r="AHF336" s="23"/>
      <c r="AHG336" s="23"/>
      <c r="AHH336" s="23"/>
      <c r="AHI336" s="23"/>
      <c r="AHJ336" s="23"/>
      <c r="AHK336" s="23"/>
      <c r="AHL336" s="23"/>
      <c r="AHM336" s="23"/>
      <c r="AHN336" s="23"/>
      <c r="AHO336" s="23"/>
      <c r="AHP336" s="23"/>
      <c r="AHQ336" s="23"/>
      <c r="AHR336" s="23"/>
      <c r="AHS336" s="23"/>
      <c r="AHT336" s="23"/>
      <c r="AHU336" s="23"/>
      <c r="AHV336" s="23"/>
      <c r="AHW336" s="23"/>
      <c r="AHX336" s="23"/>
      <c r="AHY336" s="23"/>
      <c r="AHZ336" s="23"/>
      <c r="AIA336" s="23"/>
      <c r="AIB336" s="23"/>
      <c r="AIC336" s="23"/>
      <c r="AID336" s="23"/>
      <c r="AIE336" s="23"/>
      <c r="AIF336" s="23"/>
      <c r="AIG336" s="23"/>
      <c r="AIH336" s="23"/>
      <c r="AII336" s="23"/>
      <c r="AIJ336" s="23"/>
      <c r="AIK336" s="23"/>
      <c r="AIL336" s="23"/>
      <c r="AIM336" s="23"/>
      <c r="AIN336" s="23"/>
      <c r="AIO336" s="23"/>
      <c r="AIP336" s="23"/>
      <c r="AIQ336" s="23"/>
      <c r="AIR336" s="23"/>
      <c r="AIS336" s="23"/>
      <c r="AIT336" s="23"/>
      <c r="AIU336" s="23"/>
      <c r="AIV336" s="23"/>
      <c r="AIW336" s="23"/>
      <c r="AIX336" s="23"/>
      <c r="AIY336" s="23"/>
      <c r="AIZ336" s="23"/>
      <c r="AJA336" s="23"/>
      <c r="AJB336" s="23"/>
      <c r="AJC336" s="23"/>
      <c r="AJD336" s="23"/>
      <c r="AJE336" s="23"/>
      <c r="AJF336" s="23"/>
      <c r="AJG336" s="23"/>
      <c r="AJH336" s="23"/>
      <c r="AJI336" s="23"/>
      <c r="AJJ336" s="23"/>
      <c r="AJK336" s="23"/>
      <c r="AJL336" s="23"/>
      <c r="AJM336" s="23"/>
      <c r="AJN336" s="23"/>
      <c r="AJO336" s="23"/>
      <c r="AJP336" s="23"/>
      <c r="AJQ336" s="23"/>
      <c r="AJR336" s="23"/>
      <c r="AJS336" s="23"/>
      <c r="AJT336" s="23"/>
      <c r="AJU336" s="23"/>
      <c r="AJV336" s="23"/>
      <c r="AJW336" s="23"/>
      <c r="AJX336" s="23"/>
      <c r="AJY336" s="23"/>
      <c r="AJZ336" s="23"/>
      <c r="AKA336" s="23"/>
      <c r="AKB336" s="23"/>
      <c r="AKC336" s="23"/>
      <c r="AKD336" s="23"/>
      <c r="AKE336" s="23"/>
      <c r="AKF336" s="23"/>
      <c r="AKG336" s="23"/>
      <c r="AKH336" s="23"/>
      <c r="AKI336" s="23"/>
      <c r="AKJ336" s="23"/>
      <c r="AKK336" s="23"/>
      <c r="AKL336" s="23"/>
      <c r="AKM336" s="23"/>
      <c r="AKN336" s="23"/>
      <c r="AKO336" s="23"/>
      <c r="AKP336" s="23"/>
      <c r="AKQ336" s="23"/>
      <c r="AKR336" s="23"/>
      <c r="AKS336" s="23"/>
      <c r="AKT336" s="23"/>
      <c r="AKU336" s="23"/>
      <c r="AKV336" s="23"/>
      <c r="AKW336" s="23"/>
      <c r="AKX336" s="23"/>
      <c r="AKY336" s="23"/>
      <c r="AKZ336" s="23"/>
      <c r="ALA336" s="23"/>
      <c r="ALB336" s="23"/>
      <c r="ALC336" s="23"/>
      <c r="ALD336" s="23"/>
      <c r="ALE336" s="23"/>
      <c r="ALF336" s="23"/>
      <c r="ALG336" s="23"/>
      <c r="ALH336" s="23"/>
      <c r="ALI336" s="23"/>
      <c r="ALJ336" s="23"/>
      <c r="ALK336" s="23"/>
      <c r="ALL336" s="23"/>
      <c r="ALM336" s="23"/>
      <c r="ALN336" s="23"/>
      <c r="ALO336" s="23"/>
      <c r="ALP336" s="23"/>
      <c r="ALQ336" s="23"/>
      <c r="ALR336" s="23"/>
      <c r="ALS336" s="23"/>
      <c r="ALT336" s="23"/>
      <c r="ALU336" s="23"/>
      <c r="ALV336" s="23"/>
      <c r="ALW336" s="23"/>
      <c r="ALX336" s="23"/>
      <c r="ALY336" s="23"/>
      <c r="ALZ336" s="23"/>
      <c r="AMA336" s="23"/>
      <c r="AMB336" s="23"/>
      <c r="AMC336" s="23"/>
      <c r="AMD336" s="23"/>
      <c r="AME336" s="23"/>
      <c r="AMF336" s="23"/>
      <c r="AMG336" s="23"/>
      <c r="AMH336" s="23"/>
      <c r="AMI336" s="23"/>
      <c r="AMJ336" s="23"/>
      <c r="AMK336" s="23"/>
      <c r="AML336" s="23"/>
      <c r="AMM336" s="23"/>
      <c r="AMN336" s="23"/>
      <c r="AMO336" s="23"/>
      <c r="AMP336" s="23"/>
      <c r="AMQ336" s="23"/>
      <c r="AMR336" s="23"/>
      <c r="AMS336" s="23"/>
      <c r="AMT336" s="23"/>
      <c r="AMU336" s="23"/>
      <c r="AMV336" s="23"/>
      <c r="AMW336" s="23"/>
      <c r="AMX336" s="23"/>
      <c r="AMY336" s="23"/>
      <c r="AMZ336" s="23"/>
      <c r="ANA336" s="23"/>
      <c r="ANB336" s="23"/>
      <c r="ANC336" s="23"/>
      <c r="AND336" s="23"/>
      <c r="ANE336" s="23"/>
      <c r="ANF336" s="23"/>
      <c r="ANG336" s="23"/>
      <c r="ANH336" s="23"/>
      <c r="ANI336" s="23"/>
      <c r="ANJ336" s="23"/>
      <c r="ANK336" s="23"/>
      <c r="ANL336" s="23"/>
      <c r="ANM336" s="23"/>
      <c r="ANN336" s="23"/>
      <c r="ANO336" s="23"/>
      <c r="ANP336" s="23"/>
      <c r="ANQ336" s="23"/>
      <c r="ANR336" s="23"/>
      <c r="ANS336" s="23"/>
      <c r="ANT336" s="23"/>
      <c r="ANU336" s="23"/>
      <c r="ANV336" s="23"/>
      <c r="ANW336" s="23"/>
      <c r="ANX336" s="23"/>
      <c r="ANY336" s="23"/>
      <c r="ANZ336" s="23"/>
      <c r="AOA336" s="23"/>
      <c r="AOB336" s="23"/>
      <c r="AOC336" s="23"/>
      <c r="AOD336" s="23"/>
      <c r="AOE336" s="23"/>
      <c r="AOF336" s="23"/>
      <c r="AOG336" s="23"/>
      <c r="AOH336" s="23"/>
      <c r="AOI336" s="23"/>
      <c r="AOJ336" s="23"/>
      <c r="AOK336" s="23"/>
      <c r="AOL336" s="23"/>
      <c r="AOM336" s="23"/>
      <c r="AON336" s="23"/>
      <c r="AOO336" s="23"/>
      <c r="AOP336" s="23"/>
      <c r="AOQ336" s="23"/>
      <c r="AOR336" s="23"/>
      <c r="AOS336" s="23"/>
      <c r="AOT336" s="23"/>
      <c r="AOU336" s="23"/>
      <c r="AOV336" s="23"/>
      <c r="AOW336" s="23"/>
      <c r="AOX336" s="23"/>
      <c r="AOY336" s="23"/>
      <c r="AOZ336" s="23"/>
      <c r="APA336" s="23"/>
      <c r="APB336" s="23"/>
      <c r="APC336" s="23"/>
      <c r="APD336" s="23"/>
      <c r="APE336" s="23"/>
      <c r="APF336" s="23"/>
      <c r="APG336" s="23"/>
      <c r="APH336" s="23"/>
      <c r="API336" s="23"/>
      <c r="APJ336" s="23"/>
      <c r="APK336" s="23"/>
      <c r="APL336" s="23"/>
      <c r="APM336" s="23"/>
      <c r="APN336" s="23"/>
      <c r="APO336" s="23"/>
      <c r="APP336" s="23"/>
      <c r="APQ336" s="23"/>
      <c r="APR336" s="23"/>
      <c r="APS336" s="23"/>
      <c r="APT336" s="23"/>
      <c r="APU336" s="23"/>
      <c r="APV336" s="23"/>
      <c r="APW336" s="23"/>
      <c r="APX336" s="23"/>
      <c r="APY336" s="23"/>
      <c r="APZ336" s="23"/>
      <c r="AQA336" s="23"/>
      <c r="AQB336" s="23"/>
      <c r="AQC336" s="23"/>
      <c r="AQD336" s="23"/>
      <c r="AQE336" s="23"/>
      <c r="AQF336" s="23"/>
      <c r="AQG336" s="23"/>
      <c r="AQH336" s="23"/>
      <c r="AQI336" s="23"/>
      <c r="AQJ336" s="23"/>
      <c r="AQK336" s="23"/>
      <c r="AQL336" s="23"/>
      <c r="AQM336" s="23"/>
      <c r="AQN336" s="23"/>
      <c r="AQO336" s="23"/>
      <c r="AQP336" s="23"/>
      <c r="AQQ336" s="23"/>
      <c r="AQR336" s="23"/>
      <c r="AQS336" s="23"/>
      <c r="AQT336" s="23"/>
      <c r="AQU336" s="23"/>
      <c r="AQV336" s="23"/>
      <c r="AQW336" s="23"/>
      <c r="AQX336" s="23"/>
      <c r="AQY336" s="23"/>
      <c r="AQZ336" s="23"/>
      <c r="ARA336" s="23"/>
      <c r="ARB336" s="23"/>
      <c r="ARC336" s="23"/>
      <c r="ARD336" s="23"/>
      <c r="ARE336" s="23"/>
      <c r="ARF336" s="23"/>
      <c r="ARG336" s="23"/>
      <c r="ARH336" s="23"/>
      <c r="ARI336" s="23"/>
      <c r="ARJ336" s="23"/>
      <c r="ARK336" s="23"/>
      <c r="ARL336" s="23"/>
      <c r="ARM336" s="23"/>
      <c r="ARN336" s="23"/>
      <c r="ARO336" s="23"/>
      <c r="ARP336" s="23"/>
      <c r="ARQ336" s="23"/>
      <c r="ARR336" s="23"/>
      <c r="ARS336" s="23"/>
      <c r="ART336" s="23"/>
      <c r="ARU336" s="23"/>
      <c r="ARV336" s="23"/>
      <c r="ARW336" s="23"/>
      <c r="ARX336" s="23"/>
      <c r="ARY336" s="23"/>
      <c r="ARZ336" s="23"/>
      <c r="ASA336" s="23"/>
      <c r="ASB336" s="23"/>
      <c r="ASC336" s="23"/>
      <c r="ASD336" s="23"/>
      <c r="ASE336" s="23"/>
      <c r="ASF336" s="23"/>
      <c r="ASG336" s="23"/>
      <c r="ASH336" s="23"/>
      <c r="ASI336" s="23"/>
      <c r="ASJ336" s="23"/>
      <c r="ASK336" s="23"/>
      <c r="ASL336" s="23"/>
      <c r="ASM336" s="23"/>
      <c r="ASN336" s="23"/>
      <c r="ASO336" s="23"/>
      <c r="ASP336" s="23"/>
      <c r="ASQ336" s="23"/>
      <c r="ASR336" s="23"/>
      <c r="ASS336" s="23"/>
      <c r="AST336" s="23"/>
      <c r="ASU336" s="23"/>
      <c r="ASV336" s="23"/>
      <c r="ASW336" s="23"/>
      <c r="ASX336" s="23"/>
      <c r="ASY336" s="23"/>
      <c r="ASZ336" s="23"/>
      <c r="ATA336" s="23"/>
      <c r="ATB336" s="23"/>
      <c r="ATC336" s="23"/>
      <c r="ATD336" s="23"/>
      <c r="ATE336" s="23"/>
      <c r="ATF336" s="23"/>
      <c r="ATG336" s="23"/>
      <c r="ATH336" s="23"/>
      <c r="ATI336" s="23"/>
      <c r="ATJ336" s="23"/>
      <c r="ATK336" s="23"/>
      <c r="ATL336" s="23"/>
      <c r="ATM336" s="23"/>
      <c r="ATN336" s="23"/>
      <c r="ATO336" s="23"/>
      <c r="ATP336" s="23"/>
      <c r="ATQ336" s="23"/>
      <c r="ATR336" s="23"/>
      <c r="ATS336" s="23"/>
      <c r="ATT336" s="23"/>
      <c r="ATU336" s="23"/>
      <c r="ATV336" s="23"/>
      <c r="ATW336" s="23"/>
      <c r="ATX336" s="23"/>
      <c r="ATY336" s="23"/>
      <c r="ATZ336" s="23"/>
      <c r="AUA336" s="23"/>
      <c r="AUB336" s="23"/>
      <c r="AUC336" s="23"/>
      <c r="AUD336" s="23"/>
      <c r="AUE336" s="23"/>
      <c r="AUF336" s="23"/>
      <c r="AUG336" s="23"/>
      <c r="AUH336" s="23"/>
      <c r="AUI336" s="23"/>
      <c r="AUJ336" s="23"/>
      <c r="AUK336" s="23"/>
      <c r="AUL336" s="23"/>
      <c r="AUM336" s="23"/>
      <c r="AUN336" s="23"/>
      <c r="AUO336" s="23"/>
      <c r="AUP336" s="23"/>
      <c r="AUQ336" s="23"/>
      <c r="AUR336" s="23"/>
      <c r="AUS336" s="23"/>
      <c r="AUT336" s="23"/>
      <c r="AUU336" s="23"/>
      <c r="AUV336" s="23"/>
      <c r="AUW336" s="23"/>
      <c r="AUX336" s="23"/>
      <c r="AUY336" s="23"/>
      <c r="AUZ336" s="23"/>
      <c r="AVA336" s="23"/>
      <c r="AVB336" s="23"/>
      <c r="AVC336" s="23"/>
      <c r="AVD336" s="23"/>
      <c r="AVE336" s="23"/>
      <c r="AVF336" s="23"/>
      <c r="AVG336" s="23"/>
      <c r="AVH336" s="23"/>
      <c r="AVI336" s="23"/>
      <c r="AVJ336" s="23"/>
      <c r="AVK336" s="23"/>
      <c r="AVL336" s="23"/>
      <c r="AVM336" s="23"/>
      <c r="AVN336" s="23"/>
      <c r="AVO336" s="23"/>
      <c r="AVP336" s="23"/>
      <c r="AVQ336" s="23"/>
      <c r="AVR336" s="23"/>
      <c r="AVS336" s="23"/>
      <c r="AVT336" s="23"/>
      <c r="AVU336" s="23"/>
      <c r="AVV336" s="23"/>
      <c r="AVW336" s="23"/>
      <c r="AVX336" s="23"/>
      <c r="AVY336" s="23"/>
      <c r="AVZ336" s="23"/>
      <c r="AWA336" s="23"/>
      <c r="AWB336" s="23"/>
      <c r="AWC336" s="23"/>
      <c r="AWD336" s="23"/>
      <c r="AWE336" s="23"/>
      <c r="AWF336" s="23"/>
      <c r="AWG336" s="23"/>
      <c r="AWH336" s="23"/>
      <c r="AWI336" s="23"/>
      <c r="AWJ336" s="23"/>
      <c r="AWK336" s="23"/>
      <c r="AWL336" s="23"/>
      <c r="AWM336" s="23"/>
      <c r="AWN336" s="23"/>
      <c r="AWO336" s="23"/>
      <c r="AWP336" s="23"/>
      <c r="AWQ336" s="23"/>
      <c r="AWR336" s="23"/>
      <c r="AWS336" s="23"/>
      <c r="AWT336" s="23"/>
      <c r="AWU336" s="23"/>
      <c r="AWV336" s="23"/>
      <c r="AWW336" s="23"/>
      <c r="AWX336" s="23"/>
      <c r="AWY336" s="23"/>
      <c r="AWZ336" s="23"/>
      <c r="AXA336" s="23"/>
      <c r="AXB336" s="23"/>
      <c r="AXC336" s="23"/>
      <c r="AXD336" s="23"/>
      <c r="AXE336" s="23"/>
      <c r="AXF336" s="23"/>
      <c r="AXG336" s="23"/>
      <c r="AXH336" s="23"/>
      <c r="AXI336" s="23"/>
      <c r="AXJ336" s="23"/>
      <c r="AXK336" s="23"/>
      <c r="AXL336" s="23"/>
      <c r="AXM336" s="23"/>
      <c r="AXN336" s="23"/>
      <c r="AXO336" s="23"/>
      <c r="AXP336" s="23"/>
      <c r="AXQ336" s="23"/>
      <c r="AXR336" s="23"/>
      <c r="AXS336" s="23"/>
      <c r="AXT336" s="23"/>
      <c r="AXU336" s="23"/>
      <c r="AXV336" s="23"/>
      <c r="AXW336" s="23"/>
      <c r="AXX336" s="23"/>
      <c r="AXY336" s="23"/>
      <c r="AXZ336" s="23"/>
      <c r="AYA336" s="23"/>
      <c r="AYB336" s="23"/>
      <c r="AYC336" s="23"/>
      <c r="AYD336" s="23"/>
      <c r="AYE336" s="23"/>
      <c r="AYF336" s="23"/>
      <c r="AYG336" s="23"/>
      <c r="AYH336" s="23"/>
      <c r="AYI336" s="23"/>
      <c r="AYJ336" s="23"/>
      <c r="AYK336" s="23"/>
      <c r="AYL336" s="23"/>
      <c r="AYM336" s="23"/>
      <c r="AYN336" s="23"/>
      <c r="AYO336" s="23"/>
      <c r="AYP336" s="23"/>
      <c r="AYQ336" s="23"/>
      <c r="AYR336" s="23"/>
      <c r="AYS336" s="23"/>
      <c r="AYT336" s="23"/>
      <c r="AYU336" s="23"/>
      <c r="AYV336" s="23"/>
      <c r="AYW336" s="23"/>
      <c r="AYX336" s="23"/>
      <c r="AYY336" s="23"/>
      <c r="AYZ336" s="23"/>
      <c r="AZA336" s="23"/>
      <c r="AZB336" s="23"/>
      <c r="AZC336" s="23"/>
      <c r="AZD336" s="23"/>
      <c r="AZE336" s="23"/>
      <c r="AZF336" s="23"/>
      <c r="AZG336" s="23"/>
      <c r="AZH336" s="23"/>
      <c r="AZI336" s="23"/>
      <c r="AZJ336" s="23"/>
      <c r="AZK336" s="23"/>
      <c r="AZL336" s="23"/>
      <c r="AZM336" s="23"/>
      <c r="AZN336" s="23"/>
      <c r="AZO336" s="23"/>
      <c r="AZP336" s="23"/>
      <c r="AZQ336" s="23"/>
      <c r="AZR336" s="23"/>
      <c r="AZS336" s="23"/>
      <c r="AZT336" s="23"/>
      <c r="AZU336" s="23"/>
      <c r="AZV336" s="23"/>
      <c r="AZW336" s="23"/>
      <c r="AZX336" s="23"/>
      <c r="AZY336" s="23"/>
      <c r="AZZ336" s="23"/>
      <c r="BAA336" s="23"/>
      <c r="BAB336" s="23"/>
      <c r="BAC336" s="23"/>
      <c r="BAD336" s="23"/>
      <c r="BAE336" s="23"/>
      <c r="BAF336" s="23"/>
      <c r="BAG336" s="23"/>
      <c r="BAH336" s="23"/>
      <c r="BAI336" s="23"/>
      <c r="BAJ336" s="23"/>
      <c r="BAK336" s="23"/>
      <c r="BAL336" s="23"/>
      <c r="BAM336" s="23"/>
      <c r="BAN336" s="23"/>
      <c r="BAO336" s="23"/>
      <c r="BAP336" s="23"/>
      <c r="BAQ336" s="23"/>
      <c r="BAR336" s="23"/>
      <c r="BAS336" s="23"/>
      <c r="BAT336" s="23"/>
      <c r="BAU336" s="23"/>
      <c r="BAV336" s="23"/>
      <c r="BAW336" s="23"/>
      <c r="BAX336" s="23"/>
      <c r="BAY336" s="23"/>
      <c r="BAZ336" s="23"/>
      <c r="BBA336" s="23"/>
      <c r="BBB336" s="23"/>
      <c r="BBC336" s="23"/>
      <c r="BBD336" s="23"/>
      <c r="BBE336" s="23"/>
      <c r="BBF336" s="23"/>
      <c r="BBG336" s="23"/>
      <c r="BBH336" s="23"/>
      <c r="BBI336" s="23"/>
      <c r="BBJ336" s="23"/>
      <c r="BBK336" s="23"/>
      <c r="BBL336" s="23"/>
      <c r="BBM336" s="23"/>
      <c r="BBN336" s="23"/>
      <c r="BBO336" s="23"/>
      <c r="BBP336" s="23"/>
      <c r="BBQ336" s="23"/>
      <c r="BBR336" s="23"/>
      <c r="BBS336" s="23"/>
      <c r="BBT336" s="23"/>
      <c r="BBU336" s="23"/>
      <c r="BBV336" s="23"/>
      <c r="BBW336" s="23"/>
      <c r="BBX336" s="23"/>
      <c r="BBY336" s="23"/>
      <c r="BBZ336" s="23"/>
      <c r="BCA336" s="23"/>
      <c r="BCB336" s="23"/>
      <c r="BCC336" s="23"/>
      <c r="BCD336" s="23"/>
      <c r="BCE336" s="23"/>
      <c r="BCF336" s="23"/>
      <c r="BCG336" s="23"/>
      <c r="BCH336" s="23"/>
      <c r="BCI336" s="23"/>
      <c r="BCJ336" s="23"/>
      <c r="BCK336" s="23"/>
      <c r="BCL336" s="23"/>
      <c r="BCM336" s="23"/>
      <c r="BCN336" s="23"/>
      <c r="BCO336" s="23"/>
      <c r="BCP336" s="23"/>
      <c r="BCQ336" s="23"/>
      <c r="BCR336" s="23"/>
      <c r="BCS336" s="23"/>
      <c r="BCT336" s="23"/>
      <c r="BCU336" s="23"/>
      <c r="BCV336" s="23"/>
      <c r="BCW336" s="23"/>
      <c r="BCX336" s="23"/>
      <c r="BCY336" s="23"/>
      <c r="BCZ336" s="23"/>
      <c r="BDA336" s="23"/>
      <c r="BDB336" s="23"/>
      <c r="BDC336" s="23"/>
      <c r="BDD336" s="23"/>
      <c r="BDE336" s="23"/>
      <c r="BDF336" s="23"/>
      <c r="BDG336" s="23"/>
      <c r="BDH336" s="23"/>
      <c r="BDI336" s="23"/>
      <c r="BDJ336" s="23"/>
      <c r="BDK336" s="23"/>
      <c r="BDL336" s="23"/>
      <c r="BDM336" s="23"/>
      <c r="BDN336" s="23"/>
      <c r="BDO336" s="23"/>
      <c r="BDP336" s="23"/>
      <c r="BDQ336" s="23"/>
      <c r="BDR336" s="23"/>
      <c r="BDS336" s="23"/>
      <c r="BDT336" s="23"/>
      <c r="BDU336" s="23"/>
      <c r="BDV336" s="23"/>
      <c r="BDW336" s="23"/>
      <c r="BDX336" s="23"/>
      <c r="BDY336" s="23"/>
      <c r="BDZ336" s="23"/>
      <c r="BEA336" s="23"/>
      <c r="BEB336" s="23"/>
      <c r="BEC336" s="23"/>
      <c r="BED336" s="23"/>
      <c r="BEE336" s="23"/>
      <c r="BEF336" s="23"/>
      <c r="BEG336" s="23"/>
      <c r="BEH336" s="23"/>
      <c r="BEI336" s="23"/>
      <c r="BEJ336" s="23"/>
      <c r="BEK336" s="23"/>
      <c r="BEL336" s="23"/>
      <c r="BEM336" s="23"/>
      <c r="BEN336" s="23"/>
      <c r="BEO336" s="23"/>
      <c r="BEP336" s="23"/>
      <c r="BEQ336" s="23"/>
      <c r="BER336" s="23"/>
      <c r="BES336" s="23"/>
      <c r="BET336" s="23"/>
      <c r="BEU336" s="23"/>
      <c r="BEV336" s="23"/>
      <c r="BEW336" s="23"/>
      <c r="BEX336" s="23"/>
      <c r="BEY336" s="23"/>
      <c r="BEZ336" s="23"/>
      <c r="BFA336" s="23"/>
      <c r="BFB336" s="23"/>
      <c r="BFC336" s="23"/>
      <c r="BFD336" s="23"/>
      <c r="BFE336" s="23"/>
      <c r="BFF336" s="23"/>
      <c r="BFG336" s="23"/>
      <c r="BFH336" s="23"/>
      <c r="BFI336" s="23"/>
      <c r="BFJ336" s="23"/>
      <c r="BFK336" s="23"/>
      <c r="BFL336" s="23"/>
      <c r="BFM336" s="23"/>
      <c r="BFN336" s="23"/>
      <c r="BFO336" s="23"/>
      <c r="BFP336" s="23"/>
      <c r="BFQ336" s="23"/>
      <c r="BFR336" s="23"/>
      <c r="BFS336" s="23"/>
      <c r="BFT336" s="23"/>
      <c r="BFU336" s="23"/>
      <c r="BFV336" s="23"/>
      <c r="BFW336" s="23"/>
      <c r="BFX336" s="23"/>
      <c r="BFY336" s="23"/>
      <c r="BFZ336" s="23"/>
      <c r="BGA336" s="23"/>
      <c r="BGB336" s="23"/>
      <c r="BGC336" s="23"/>
      <c r="BGD336" s="23"/>
      <c r="BGE336" s="23"/>
      <c r="BGF336" s="23"/>
      <c r="BGG336" s="23"/>
      <c r="BGH336" s="23"/>
      <c r="BGI336" s="23"/>
      <c r="BGJ336" s="23"/>
      <c r="BGK336" s="23"/>
      <c r="BGL336" s="23"/>
      <c r="BGM336" s="23"/>
      <c r="BGN336" s="23"/>
      <c r="BGO336" s="23"/>
      <c r="BGP336" s="23"/>
      <c r="BGQ336" s="23"/>
      <c r="BGR336" s="23"/>
      <c r="BGS336" s="23"/>
      <c r="BGT336" s="23"/>
      <c r="BGU336" s="23"/>
      <c r="BGV336" s="23"/>
      <c r="BGW336" s="23"/>
      <c r="BGX336" s="23"/>
      <c r="BGY336" s="23"/>
      <c r="BGZ336" s="23"/>
      <c r="BHA336" s="23"/>
      <c r="BHB336" s="23"/>
      <c r="BHC336" s="23"/>
      <c r="BHD336" s="23"/>
      <c r="BHE336" s="23"/>
      <c r="BHF336" s="23"/>
      <c r="BHG336" s="23"/>
      <c r="BHH336" s="23"/>
      <c r="BHI336" s="23"/>
      <c r="BHJ336" s="23"/>
      <c r="BHK336" s="23"/>
      <c r="BHL336" s="23"/>
      <c r="BHM336" s="23"/>
      <c r="BHN336" s="23"/>
      <c r="BHO336" s="23"/>
      <c r="BHP336" s="23"/>
      <c r="BHQ336" s="23"/>
      <c r="BHR336" s="23"/>
      <c r="BHS336" s="23"/>
      <c r="BHT336" s="23"/>
      <c r="BHU336" s="23"/>
      <c r="BHV336" s="23"/>
      <c r="BHW336" s="23"/>
      <c r="BHX336" s="23"/>
      <c r="BHY336" s="23"/>
      <c r="BHZ336" s="23"/>
      <c r="BIA336" s="23"/>
      <c r="BIB336" s="23"/>
      <c r="BIC336" s="23"/>
      <c r="BID336" s="23"/>
      <c r="BIE336" s="23"/>
      <c r="BIF336" s="23"/>
      <c r="BIG336" s="23"/>
      <c r="BIH336" s="23"/>
      <c r="BII336" s="23"/>
      <c r="BIJ336" s="23"/>
      <c r="BIK336" s="23"/>
      <c r="BIL336" s="23"/>
      <c r="BIM336" s="23"/>
      <c r="BIN336" s="23"/>
      <c r="BIO336" s="23"/>
      <c r="BIP336" s="23"/>
      <c r="BIQ336" s="23"/>
      <c r="BIR336" s="23"/>
      <c r="BIS336" s="23"/>
      <c r="BIT336" s="23"/>
      <c r="BIU336" s="23"/>
      <c r="BIV336" s="23"/>
      <c r="BIW336" s="23"/>
      <c r="BIX336" s="23"/>
      <c r="BIY336" s="23"/>
      <c r="BIZ336" s="23"/>
      <c r="BJA336" s="23"/>
      <c r="BJB336" s="23"/>
      <c r="BJC336" s="23"/>
      <c r="BJD336" s="23"/>
      <c r="BJE336" s="23"/>
      <c r="BJF336" s="23"/>
      <c r="BJG336" s="23"/>
      <c r="BJH336" s="23"/>
      <c r="BJI336" s="23"/>
      <c r="BJJ336" s="23"/>
      <c r="BJK336" s="23"/>
      <c r="BJL336" s="23"/>
      <c r="BJM336" s="23"/>
      <c r="BJN336" s="23"/>
      <c r="BJO336" s="23"/>
      <c r="BJP336" s="23"/>
      <c r="BJQ336" s="23"/>
      <c r="BJR336" s="23"/>
      <c r="BJS336" s="23"/>
      <c r="BJT336" s="23"/>
      <c r="BJU336" s="23"/>
      <c r="BJV336" s="23"/>
      <c r="BJW336" s="23"/>
      <c r="BJX336" s="23"/>
      <c r="BJY336" s="23"/>
      <c r="BJZ336" s="23"/>
      <c r="BKA336" s="23"/>
      <c r="BKB336" s="23"/>
      <c r="BKC336" s="23"/>
      <c r="BKD336" s="23"/>
      <c r="BKE336" s="23"/>
      <c r="BKF336" s="23"/>
      <c r="BKG336" s="23"/>
      <c r="BKH336" s="23"/>
      <c r="BKI336" s="23"/>
      <c r="BKJ336" s="23"/>
      <c r="BKK336" s="23"/>
      <c r="BKL336" s="23"/>
      <c r="BKM336" s="23"/>
      <c r="BKN336" s="23"/>
      <c r="BKO336" s="23"/>
      <c r="BKP336" s="23"/>
      <c r="BKQ336" s="23"/>
      <c r="BKR336" s="23"/>
      <c r="BKS336" s="23"/>
      <c r="BKT336" s="23"/>
      <c r="BKU336" s="23"/>
      <c r="BKV336" s="23"/>
      <c r="BKW336" s="23"/>
      <c r="BKX336" s="23"/>
      <c r="BKY336" s="23"/>
      <c r="BKZ336" s="23"/>
      <c r="BLA336" s="23"/>
      <c r="BLB336" s="23"/>
      <c r="BLC336" s="23"/>
      <c r="BLD336" s="23"/>
      <c r="BLE336" s="23"/>
      <c r="BLF336" s="23"/>
      <c r="BLG336" s="23"/>
      <c r="BLH336" s="23"/>
      <c r="BLI336" s="23"/>
      <c r="BLJ336" s="23"/>
      <c r="BLK336" s="23"/>
      <c r="BLL336" s="23"/>
      <c r="BLM336" s="23"/>
      <c r="BLN336" s="23"/>
      <c r="BLO336" s="23"/>
      <c r="BLP336" s="23"/>
      <c r="BLQ336" s="23"/>
      <c r="BLR336" s="23"/>
      <c r="BLS336" s="23"/>
      <c r="BLT336" s="23"/>
      <c r="BLU336" s="23"/>
      <c r="BLV336" s="23"/>
      <c r="BLW336" s="23"/>
      <c r="BLX336" s="23"/>
      <c r="BLY336" s="23"/>
      <c r="BLZ336" s="23"/>
      <c r="BMA336" s="23"/>
      <c r="BMB336" s="23"/>
      <c r="BMC336" s="23"/>
      <c r="BMD336" s="23"/>
      <c r="BME336" s="23"/>
      <c r="BMF336" s="23"/>
      <c r="BMG336" s="23"/>
      <c r="BMH336" s="23"/>
      <c r="BMI336" s="23"/>
      <c r="BMJ336" s="23"/>
      <c r="BMK336" s="23"/>
      <c r="BML336" s="23"/>
      <c r="BMM336" s="23"/>
      <c r="BMN336" s="23"/>
      <c r="BMO336" s="23"/>
      <c r="BMP336" s="23"/>
      <c r="BMQ336" s="23"/>
      <c r="BMR336" s="23"/>
      <c r="BMS336" s="23"/>
      <c r="BMT336" s="23"/>
      <c r="BMU336" s="23"/>
      <c r="BMV336" s="23"/>
      <c r="BMW336" s="23"/>
      <c r="BMX336" s="23"/>
      <c r="BMY336" s="23"/>
      <c r="BMZ336" s="23"/>
      <c r="BNA336" s="23"/>
      <c r="BNB336" s="23"/>
      <c r="BNC336" s="23"/>
      <c r="BND336" s="23"/>
      <c r="BNE336" s="23"/>
      <c r="BNF336" s="23"/>
      <c r="BNG336" s="23"/>
      <c r="BNH336" s="23"/>
      <c r="BNI336" s="23"/>
      <c r="BNJ336" s="23"/>
      <c r="BNK336" s="23"/>
      <c r="BNL336" s="23"/>
      <c r="BNM336" s="23"/>
      <c r="BNN336" s="23"/>
      <c r="BNO336" s="23"/>
      <c r="BNP336" s="23"/>
      <c r="BNQ336" s="23"/>
      <c r="BNR336" s="23"/>
      <c r="BNS336" s="23"/>
      <c r="BNT336" s="23"/>
      <c r="BNU336" s="23"/>
      <c r="BNV336" s="23"/>
      <c r="BNW336" s="23"/>
      <c r="BNX336" s="23"/>
      <c r="BNY336" s="23"/>
      <c r="BNZ336" s="23"/>
      <c r="BOA336" s="23"/>
      <c r="BOB336" s="23"/>
      <c r="BOC336" s="23"/>
      <c r="BOD336" s="23"/>
      <c r="BOE336" s="23"/>
      <c r="BOF336" s="23"/>
      <c r="BOG336" s="23"/>
      <c r="BOH336" s="23"/>
      <c r="BOI336" s="23"/>
      <c r="BOJ336" s="23"/>
      <c r="BOK336" s="23"/>
      <c r="BOL336" s="23"/>
      <c r="BOM336" s="23"/>
      <c r="BON336" s="23"/>
      <c r="BOO336" s="23"/>
      <c r="BOP336" s="23"/>
      <c r="BOQ336" s="23"/>
      <c r="BOR336" s="23"/>
      <c r="BOS336" s="23"/>
      <c r="BOT336" s="23"/>
      <c r="BOU336" s="23"/>
      <c r="BOV336" s="23"/>
      <c r="BOW336" s="23"/>
      <c r="BOX336" s="23"/>
      <c r="BOY336" s="23"/>
      <c r="BOZ336" s="23"/>
      <c r="BPA336" s="23"/>
      <c r="BPB336" s="23"/>
      <c r="BPC336" s="23"/>
      <c r="BPD336" s="23"/>
      <c r="BPE336" s="23"/>
      <c r="BPF336" s="23"/>
      <c r="BPG336" s="23"/>
      <c r="BPH336" s="23"/>
      <c r="BPI336" s="23"/>
      <c r="BPJ336" s="23"/>
      <c r="BPK336" s="23"/>
      <c r="BPL336" s="23"/>
      <c r="BPM336" s="23"/>
      <c r="BPN336" s="23"/>
      <c r="BPO336" s="23"/>
      <c r="BPP336" s="23"/>
      <c r="BPQ336" s="23"/>
      <c r="BPR336" s="23"/>
      <c r="BPS336" s="23"/>
      <c r="BPT336" s="23"/>
      <c r="BPU336" s="23"/>
      <c r="BPV336" s="23"/>
      <c r="BPW336" s="23"/>
      <c r="BPX336" s="23"/>
      <c r="BPY336" s="23"/>
      <c r="BPZ336" s="23"/>
      <c r="BQA336" s="23"/>
      <c r="BQB336" s="23"/>
      <c r="BQC336" s="23"/>
      <c r="BQD336" s="23"/>
      <c r="BQE336" s="23"/>
      <c r="BQF336" s="23"/>
      <c r="BQG336" s="23"/>
      <c r="BQH336" s="23"/>
      <c r="BQI336" s="23"/>
      <c r="BQJ336" s="23"/>
      <c r="BQK336" s="23"/>
      <c r="BQL336" s="23"/>
      <c r="BQM336" s="23"/>
      <c r="BQN336" s="23"/>
      <c r="BQO336" s="23"/>
      <c r="BQP336" s="23"/>
      <c r="BQQ336" s="23"/>
      <c r="BQR336" s="23"/>
      <c r="BQS336" s="23"/>
      <c r="BQT336" s="23"/>
      <c r="BQU336" s="23"/>
      <c r="BQV336" s="23"/>
      <c r="BQW336" s="23"/>
      <c r="BQX336" s="23"/>
      <c r="BQY336" s="23"/>
      <c r="BQZ336" s="23"/>
      <c r="BRA336" s="23"/>
      <c r="BRB336" s="23"/>
      <c r="BRC336" s="23"/>
      <c r="BRD336" s="23"/>
      <c r="BRE336" s="23"/>
      <c r="BRF336" s="23"/>
      <c r="BRG336" s="23"/>
      <c r="BRH336" s="23"/>
      <c r="BRI336" s="23"/>
      <c r="BRJ336" s="23"/>
      <c r="BRK336" s="23"/>
      <c r="BRL336" s="23"/>
      <c r="BRM336" s="23"/>
      <c r="BRN336" s="23"/>
      <c r="BRO336" s="23"/>
      <c r="BRP336" s="23"/>
      <c r="BRQ336" s="23"/>
      <c r="BRR336" s="23"/>
      <c r="BRS336" s="23"/>
      <c r="BRT336" s="23"/>
      <c r="BRU336" s="23"/>
      <c r="BRV336" s="23"/>
      <c r="BRW336" s="23"/>
      <c r="BRX336" s="23"/>
      <c r="BRY336" s="23"/>
      <c r="BRZ336" s="23"/>
      <c r="BSA336" s="23"/>
      <c r="BSB336" s="23"/>
      <c r="BSC336" s="23"/>
      <c r="BSD336" s="23"/>
      <c r="BSE336" s="23"/>
      <c r="BSF336" s="23"/>
      <c r="BSG336" s="23"/>
      <c r="BSH336" s="23"/>
      <c r="BSI336" s="23"/>
      <c r="BSJ336" s="23"/>
      <c r="BSK336" s="23"/>
      <c r="BSL336" s="23"/>
      <c r="BSM336" s="23"/>
      <c r="BSN336" s="23"/>
      <c r="BSO336" s="23"/>
      <c r="BSP336" s="23"/>
      <c r="BSQ336" s="23"/>
      <c r="BSR336" s="23"/>
      <c r="BSS336" s="23"/>
      <c r="BST336" s="23"/>
      <c r="BSU336" s="23"/>
      <c r="BSV336" s="23"/>
      <c r="BSW336" s="23"/>
      <c r="BSX336" s="23"/>
      <c r="BSY336" s="23"/>
      <c r="BSZ336" s="23"/>
      <c r="BTA336" s="23"/>
      <c r="BTB336" s="23"/>
      <c r="BTC336" s="23"/>
      <c r="BTD336" s="23"/>
      <c r="BTE336" s="23"/>
      <c r="BTF336" s="23"/>
      <c r="BTG336" s="23"/>
      <c r="BTH336" s="23"/>
      <c r="BTI336" s="23"/>
      <c r="BTJ336" s="23"/>
      <c r="BTK336" s="23"/>
      <c r="BTL336" s="23"/>
      <c r="BTM336" s="23"/>
      <c r="BTN336" s="23"/>
      <c r="BTO336" s="23"/>
      <c r="BTP336" s="23"/>
      <c r="BTQ336" s="23"/>
      <c r="BTR336" s="23"/>
      <c r="BTS336" s="23"/>
      <c r="BTT336" s="23"/>
      <c r="BTU336" s="23"/>
      <c r="BTV336" s="23"/>
      <c r="BTW336" s="23"/>
      <c r="BTX336" s="23"/>
      <c r="BTY336" s="23"/>
      <c r="BTZ336" s="23"/>
      <c r="BUA336" s="23"/>
      <c r="BUB336" s="23"/>
      <c r="BUC336" s="23"/>
      <c r="BUD336" s="23"/>
      <c r="BUE336" s="23"/>
      <c r="BUF336" s="23"/>
      <c r="BUG336" s="23"/>
      <c r="BUH336" s="23"/>
      <c r="BUI336" s="23"/>
      <c r="BUJ336" s="23"/>
      <c r="BUK336" s="23"/>
      <c r="BUL336" s="23"/>
      <c r="BUM336" s="23"/>
      <c r="BUN336" s="23"/>
      <c r="BUO336" s="23"/>
      <c r="BUP336" s="23"/>
      <c r="BUQ336" s="23"/>
      <c r="BUR336" s="23"/>
      <c r="BUS336" s="23"/>
      <c r="BUT336" s="23"/>
      <c r="BUU336" s="23"/>
      <c r="BUV336" s="23"/>
      <c r="BUW336" s="23"/>
      <c r="BUX336" s="23"/>
      <c r="BUY336" s="23"/>
      <c r="BUZ336" s="23"/>
      <c r="BVA336" s="23"/>
      <c r="BVB336" s="23"/>
      <c r="BVC336" s="23"/>
      <c r="BVD336" s="23"/>
      <c r="BVE336" s="23"/>
      <c r="BVF336" s="23"/>
      <c r="BVG336" s="23"/>
      <c r="BVH336" s="23"/>
      <c r="BVI336" s="23"/>
      <c r="BVJ336" s="23"/>
      <c r="BVK336" s="23"/>
      <c r="BVL336" s="23"/>
      <c r="BVM336" s="23"/>
      <c r="BVN336" s="23"/>
      <c r="BVO336" s="23"/>
      <c r="BVP336" s="23"/>
      <c r="BVQ336" s="23"/>
      <c r="BVR336" s="23"/>
      <c r="BVS336" s="23"/>
      <c r="BVT336" s="23"/>
      <c r="BVU336" s="23"/>
      <c r="BVV336" s="23"/>
      <c r="BVW336" s="23"/>
      <c r="BVX336" s="23"/>
      <c r="BVY336" s="23"/>
      <c r="BVZ336" s="23"/>
      <c r="BWA336" s="23"/>
      <c r="BWB336" s="23"/>
      <c r="BWC336" s="23"/>
      <c r="BWD336" s="23"/>
      <c r="BWE336" s="23"/>
      <c r="BWF336" s="23"/>
      <c r="BWG336" s="23"/>
      <c r="BWH336" s="23"/>
      <c r="BWI336" s="23"/>
      <c r="BWJ336" s="23"/>
      <c r="BWK336" s="23"/>
      <c r="BWL336" s="23"/>
      <c r="BWM336" s="23"/>
      <c r="BWN336" s="23"/>
      <c r="BWO336" s="23"/>
      <c r="BWP336" s="23"/>
      <c r="BWQ336" s="23"/>
      <c r="BWR336" s="23"/>
      <c r="BWS336" s="23"/>
      <c r="BWT336" s="23"/>
      <c r="BWU336" s="23"/>
      <c r="BWV336" s="23"/>
      <c r="BWW336" s="23"/>
      <c r="BWX336" s="23"/>
      <c r="BWY336" s="23"/>
      <c r="BWZ336" s="23"/>
      <c r="BXA336" s="23"/>
      <c r="BXB336" s="23"/>
      <c r="BXC336" s="23"/>
      <c r="BXD336" s="23"/>
      <c r="BXE336" s="23"/>
      <c r="BXF336" s="23"/>
      <c r="BXG336" s="23"/>
      <c r="BXH336" s="23"/>
      <c r="BXI336" s="23"/>
      <c r="BXJ336" s="23"/>
      <c r="BXK336" s="23"/>
      <c r="BXL336" s="23"/>
      <c r="BXM336" s="23"/>
      <c r="BXN336" s="23"/>
      <c r="BXO336" s="23"/>
      <c r="BXP336" s="23"/>
      <c r="BXQ336" s="23"/>
      <c r="BXR336" s="23"/>
      <c r="BXS336" s="23"/>
      <c r="BXT336" s="23"/>
      <c r="BXU336" s="23"/>
      <c r="BXV336" s="23"/>
      <c r="BXW336" s="23"/>
      <c r="BXX336" s="23"/>
      <c r="BXY336" s="23"/>
      <c r="BXZ336" s="23"/>
      <c r="BYA336" s="23"/>
      <c r="BYB336" s="23"/>
      <c r="BYC336" s="23"/>
      <c r="BYD336" s="23"/>
      <c r="BYE336" s="23"/>
      <c r="BYF336" s="23"/>
      <c r="BYG336" s="23"/>
      <c r="BYH336" s="23"/>
      <c r="BYI336" s="23"/>
      <c r="BYJ336" s="23"/>
      <c r="BYK336" s="23"/>
      <c r="BYL336" s="23"/>
      <c r="BYM336" s="23"/>
      <c r="BYN336" s="23"/>
      <c r="BYO336" s="23"/>
      <c r="BYP336" s="23"/>
      <c r="BYQ336" s="23"/>
      <c r="BYR336" s="23"/>
      <c r="BYS336" s="23"/>
      <c r="BYT336" s="23"/>
      <c r="BYU336" s="23"/>
      <c r="BYV336" s="23"/>
      <c r="BYW336" s="23"/>
      <c r="BYX336" s="23"/>
      <c r="BYY336" s="23"/>
      <c r="BYZ336" s="23"/>
      <c r="BZA336" s="23"/>
      <c r="BZB336" s="23"/>
      <c r="BZC336" s="23"/>
      <c r="BZD336" s="23"/>
      <c r="BZE336" s="23"/>
      <c r="BZF336" s="23"/>
      <c r="BZG336" s="23"/>
      <c r="BZH336" s="23"/>
      <c r="BZI336" s="23"/>
      <c r="BZJ336" s="23"/>
      <c r="BZK336" s="23"/>
      <c r="BZL336" s="23"/>
      <c r="BZM336" s="23"/>
      <c r="BZN336" s="23"/>
      <c r="BZO336" s="23"/>
      <c r="BZP336" s="23"/>
      <c r="BZQ336" s="23"/>
      <c r="BZR336" s="23"/>
      <c r="BZS336" s="23"/>
      <c r="BZT336" s="23"/>
      <c r="BZU336" s="23"/>
      <c r="BZV336" s="23"/>
      <c r="BZW336" s="23"/>
      <c r="BZX336" s="23"/>
      <c r="BZY336" s="23"/>
      <c r="BZZ336" s="23"/>
      <c r="CAA336" s="23"/>
      <c r="CAB336" s="23"/>
      <c r="CAC336" s="23"/>
      <c r="CAD336" s="23"/>
      <c r="CAE336" s="23"/>
      <c r="CAF336" s="23"/>
      <c r="CAG336" s="23"/>
      <c r="CAH336" s="23"/>
      <c r="CAI336" s="23"/>
      <c r="CAJ336" s="23"/>
      <c r="CAK336" s="23"/>
      <c r="CAL336" s="23"/>
      <c r="CAM336" s="23"/>
      <c r="CAN336" s="23"/>
      <c r="CAO336" s="23"/>
      <c r="CAP336" s="23"/>
      <c r="CAQ336" s="23"/>
      <c r="CAR336" s="23"/>
      <c r="CAS336" s="23"/>
      <c r="CAT336" s="23"/>
      <c r="CAU336" s="23"/>
      <c r="CAV336" s="23"/>
      <c r="CAW336" s="23"/>
      <c r="CAX336" s="23"/>
      <c r="CAY336" s="23"/>
      <c r="CAZ336" s="23"/>
      <c r="CBA336" s="23"/>
      <c r="CBB336" s="23"/>
      <c r="CBC336" s="23"/>
      <c r="CBD336" s="23"/>
      <c r="CBE336" s="23"/>
      <c r="CBF336" s="23"/>
      <c r="CBG336" s="23"/>
      <c r="CBH336" s="23"/>
      <c r="CBI336" s="23"/>
      <c r="CBJ336" s="23"/>
      <c r="CBK336" s="23"/>
      <c r="CBL336" s="23"/>
      <c r="CBM336" s="23"/>
      <c r="CBN336" s="23"/>
      <c r="CBO336" s="23"/>
      <c r="CBP336" s="23"/>
      <c r="CBQ336" s="23"/>
      <c r="CBR336" s="23"/>
      <c r="CBS336" s="23"/>
      <c r="CBT336" s="23"/>
      <c r="CBU336" s="23"/>
      <c r="CBV336" s="23"/>
      <c r="CBW336" s="23"/>
      <c r="CBX336" s="23"/>
      <c r="CBY336" s="23"/>
      <c r="CBZ336" s="23"/>
      <c r="CCA336" s="23"/>
      <c r="CCB336" s="23"/>
      <c r="CCC336" s="23"/>
      <c r="CCD336" s="23"/>
      <c r="CCE336" s="23"/>
      <c r="CCF336" s="23"/>
      <c r="CCG336" s="23"/>
      <c r="CCH336" s="23"/>
      <c r="CCI336" s="23"/>
      <c r="CCJ336" s="23"/>
      <c r="CCK336" s="23"/>
      <c r="CCL336" s="23"/>
      <c r="CCM336" s="23"/>
      <c r="CCN336" s="23"/>
      <c r="CCO336" s="23"/>
      <c r="CCP336" s="23"/>
      <c r="CCQ336" s="23"/>
      <c r="CCR336" s="23"/>
      <c r="CCS336" s="23"/>
      <c r="CCT336" s="23"/>
      <c r="CCU336" s="23"/>
      <c r="CCV336" s="23"/>
      <c r="CCW336" s="23"/>
      <c r="CCX336" s="23"/>
      <c r="CCY336" s="23"/>
      <c r="CCZ336" s="23"/>
      <c r="CDA336" s="23"/>
      <c r="CDB336" s="23"/>
      <c r="CDC336" s="23"/>
      <c r="CDD336" s="23"/>
      <c r="CDE336" s="23"/>
      <c r="CDF336" s="23"/>
      <c r="CDG336" s="23"/>
      <c r="CDH336" s="23"/>
      <c r="CDI336" s="23"/>
      <c r="CDJ336" s="23"/>
      <c r="CDK336" s="23"/>
      <c r="CDL336" s="23"/>
      <c r="CDM336" s="23"/>
      <c r="CDN336" s="23"/>
      <c r="CDO336" s="23"/>
      <c r="CDP336" s="23"/>
      <c r="CDQ336" s="23"/>
      <c r="CDR336" s="23"/>
      <c r="CDS336" s="23"/>
      <c r="CDT336" s="23"/>
      <c r="CDU336" s="23"/>
      <c r="CDV336" s="23"/>
      <c r="CDW336" s="23"/>
      <c r="CDX336" s="23"/>
      <c r="CDY336" s="23"/>
      <c r="CDZ336" s="23"/>
      <c r="CEA336" s="23"/>
      <c r="CEB336" s="23"/>
      <c r="CEC336" s="23"/>
      <c r="CED336" s="23"/>
      <c r="CEE336" s="23"/>
      <c r="CEF336" s="23"/>
      <c r="CEG336" s="23"/>
      <c r="CEH336" s="23"/>
      <c r="CEI336" s="23"/>
      <c r="CEJ336" s="23"/>
      <c r="CEK336" s="23"/>
      <c r="CEL336" s="23"/>
      <c r="CEM336" s="23"/>
      <c r="CEN336" s="23"/>
      <c r="CEO336" s="23"/>
      <c r="CEP336" s="23"/>
      <c r="CEQ336" s="23"/>
      <c r="CER336" s="23"/>
      <c r="CES336" s="23"/>
      <c r="CET336" s="23"/>
      <c r="CEU336" s="23"/>
      <c r="CEV336" s="23"/>
      <c r="CEW336" s="23"/>
      <c r="CEX336" s="23"/>
      <c r="CEY336" s="23"/>
      <c r="CEZ336" s="23"/>
      <c r="CFA336" s="23"/>
      <c r="CFB336" s="23"/>
      <c r="CFC336" s="23"/>
      <c r="CFD336" s="23"/>
      <c r="CFE336" s="23"/>
      <c r="CFF336" s="23"/>
      <c r="CFG336" s="23"/>
      <c r="CFH336" s="23"/>
      <c r="CFI336" s="23"/>
      <c r="CFJ336" s="23"/>
      <c r="CFK336" s="23"/>
      <c r="CFL336" s="23"/>
      <c r="CFM336" s="23"/>
      <c r="CFN336" s="23"/>
      <c r="CFO336" s="23"/>
      <c r="CFP336" s="23"/>
      <c r="CFQ336" s="23"/>
      <c r="CFR336" s="23"/>
      <c r="CFS336" s="23"/>
      <c r="CFT336" s="23"/>
      <c r="CFU336" s="23"/>
      <c r="CFV336" s="23"/>
      <c r="CFW336" s="23"/>
      <c r="CFX336" s="23"/>
      <c r="CFY336" s="23"/>
      <c r="CFZ336" s="23"/>
      <c r="CGA336" s="23"/>
      <c r="CGB336" s="23"/>
      <c r="CGC336" s="23"/>
      <c r="CGD336" s="23"/>
      <c r="CGE336" s="23"/>
      <c r="CGF336" s="23"/>
      <c r="CGG336" s="23"/>
      <c r="CGH336" s="23"/>
      <c r="CGI336" s="23"/>
      <c r="CGJ336" s="23"/>
      <c r="CGK336" s="23"/>
      <c r="CGL336" s="23"/>
      <c r="CGM336" s="23"/>
      <c r="CGN336" s="23"/>
      <c r="CGO336" s="23"/>
      <c r="CGP336" s="23"/>
      <c r="CGQ336" s="23"/>
      <c r="CGR336" s="23"/>
      <c r="CGS336" s="23"/>
      <c r="CGT336" s="23"/>
      <c r="CGU336" s="23"/>
      <c r="CGV336" s="23"/>
      <c r="CGW336" s="23"/>
      <c r="CGX336" s="23"/>
      <c r="CGY336" s="23"/>
      <c r="CGZ336" s="23"/>
      <c r="CHA336" s="23"/>
      <c r="CHB336" s="23"/>
      <c r="CHC336" s="23"/>
      <c r="CHD336" s="23"/>
      <c r="CHE336" s="23"/>
      <c r="CHF336" s="23"/>
      <c r="CHG336" s="23"/>
      <c r="CHH336" s="23"/>
      <c r="CHI336" s="23"/>
      <c r="CHJ336" s="23"/>
      <c r="CHK336" s="23"/>
      <c r="CHL336" s="23"/>
      <c r="CHM336" s="23"/>
      <c r="CHN336" s="23"/>
      <c r="CHO336" s="23"/>
      <c r="CHP336" s="23"/>
      <c r="CHQ336" s="23"/>
      <c r="CHR336" s="23"/>
      <c r="CHS336" s="23"/>
      <c r="CHT336" s="23"/>
      <c r="CHU336" s="23"/>
      <c r="CHV336" s="23"/>
      <c r="CHW336" s="23"/>
      <c r="CHX336" s="23"/>
      <c r="CHY336" s="23"/>
      <c r="CHZ336" s="23"/>
      <c r="CIA336" s="23"/>
      <c r="CIB336" s="23"/>
      <c r="CIC336" s="23"/>
      <c r="CID336" s="23"/>
      <c r="CIE336" s="23"/>
      <c r="CIF336" s="23"/>
      <c r="CIG336" s="23"/>
      <c r="CIH336" s="23"/>
      <c r="CII336" s="23"/>
      <c r="CIJ336" s="23"/>
      <c r="CIK336" s="23"/>
      <c r="CIL336" s="23"/>
      <c r="CIM336" s="23"/>
      <c r="CIN336" s="23"/>
      <c r="CIO336" s="23"/>
      <c r="CIP336" s="23"/>
      <c r="CIQ336" s="23"/>
      <c r="CIR336" s="23"/>
      <c r="CIS336" s="23"/>
      <c r="CIT336" s="23"/>
      <c r="CIU336" s="23"/>
      <c r="CIV336" s="23"/>
      <c r="CIW336" s="23"/>
      <c r="CIX336" s="23"/>
      <c r="CIY336" s="23"/>
      <c r="CIZ336" s="23"/>
      <c r="CJA336" s="23"/>
      <c r="CJB336" s="23"/>
      <c r="CJC336" s="23"/>
      <c r="CJD336" s="23"/>
      <c r="CJE336" s="23"/>
      <c r="CJF336" s="23"/>
      <c r="CJG336" s="23"/>
      <c r="CJH336" s="23"/>
      <c r="CJI336" s="23"/>
      <c r="CJJ336" s="23"/>
      <c r="CJK336" s="23"/>
      <c r="CJL336" s="23"/>
      <c r="CJM336" s="23"/>
      <c r="CJN336" s="23"/>
      <c r="CJO336" s="23"/>
      <c r="CJP336" s="23"/>
      <c r="CJQ336" s="23"/>
      <c r="CJR336" s="23"/>
      <c r="CJS336" s="23"/>
      <c r="CJT336" s="23"/>
      <c r="CJU336" s="23"/>
      <c r="CJV336" s="23"/>
      <c r="CJW336" s="23"/>
      <c r="CJX336" s="23"/>
      <c r="CJY336" s="23"/>
      <c r="CJZ336" s="23"/>
      <c r="CKA336" s="23"/>
      <c r="CKB336" s="23"/>
      <c r="CKC336" s="23"/>
      <c r="CKD336" s="23"/>
      <c r="CKE336" s="23"/>
      <c r="CKF336" s="23"/>
      <c r="CKG336" s="23"/>
      <c r="CKH336" s="23"/>
      <c r="CKI336" s="23"/>
      <c r="CKJ336" s="23"/>
      <c r="CKK336" s="23"/>
      <c r="CKL336" s="23"/>
      <c r="CKM336" s="23"/>
      <c r="CKN336" s="23"/>
      <c r="CKO336" s="23"/>
      <c r="CKP336" s="23"/>
      <c r="CKQ336" s="23"/>
      <c r="CKR336" s="23"/>
      <c r="CKS336" s="23"/>
      <c r="CKT336" s="23"/>
      <c r="CKU336" s="23"/>
      <c r="CKV336" s="23"/>
      <c r="CKW336" s="23"/>
      <c r="CKX336" s="23"/>
      <c r="CKY336" s="23"/>
      <c r="CKZ336" s="23"/>
      <c r="CLA336" s="23"/>
      <c r="CLB336" s="23"/>
      <c r="CLC336" s="23"/>
      <c r="CLD336" s="23"/>
      <c r="CLE336" s="23"/>
      <c r="CLF336" s="23"/>
      <c r="CLG336" s="23"/>
      <c r="CLH336" s="23"/>
      <c r="CLI336" s="23"/>
      <c r="CLJ336" s="23"/>
      <c r="CLK336" s="23"/>
      <c r="CLL336" s="23"/>
      <c r="CLM336" s="23"/>
      <c r="CLN336" s="23"/>
      <c r="CLO336" s="23"/>
      <c r="CLP336" s="23"/>
      <c r="CLQ336" s="23"/>
      <c r="CLR336" s="23"/>
      <c r="CLS336" s="23"/>
      <c r="CLT336" s="23"/>
      <c r="CLU336" s="23"/>
      <c r="CLV336" s="23"/>
      <c r="CLW336" s="23"/>
      <c r="CLX336" s="23"/>
      <c r="CLY336" s="23"/>
      <c r="CLZ336" s="23"/>
      <c r="CMA336" s="23"/>
      <c r="CMB336" s="23"/>
      <c r="CMC336" s="23"/>
      <c r="CMD336" s="23"/>
      <c r="CME336" s="23"/>
      <c r="CMF336" s="23"/>
      <c r="CMG336" s="23"/>
      <c r="CMH336" s="23"/>
      <c r="CMI336" s="23"/>
      <c r="CMJ336" s="23"/>
      <c r="CMK336" s="23"/>
      <c r="CML336" s="23"/>
      <c r="CMM336" s="23"/>
      <c r="CMN336" s="23"/>
      <c r="CMO336" s="23"/>
      <c r="CMP336" s="23"/>
      <c r="CMQ336" s="23"/>
      <c r="CMR336" s="23"/>
      <c r="CMS336" s="23"/>
      <c r="CMT336" s="23"/>
      <c r="CMU336" s="23"/>
      <c r="CMV336" s="23"/>
      <c r="CMW336" s="23"/>
      <c r="CMX336" s="23"/>
      <c r="CMY336" s="23"/>
      <c r="CMZ336" s="23"/>
      <c r="CNA336" s="23"/>
      <c r="CNB336" s="23"/>
      <c r="CNC336" s="23"/>
      <c r="CND336" s="23"/>
      <c r="CNE336" s="23"/>
      <c r="CNF336" s="23"/>
      <c r="CNG336" s="23"/>
      <c r="CNH336" s="23"/>
      <c r="CNI336" s="23"/>
      <c r="CNJ336" s="23"/>
      <c r="CNK336" s="23"/>
      <c r="CNL336" s="23"/>
      <c r="CNM336" s="23"/>
      <c r="CNN336" s="23"/>
      <c r="CNO336" s="23"/>
      <c r="CNP336" s="23"/>
      <c r="CNQ336" s="23"/>
      <c r="CNR336" s="23"/>
      <c r="CNS336" s="23"/>
      <c r="CNT336" s="23"/>
      <c r="CNU336" s="23"/>
      <c r="CNV336" s="23"/>
      <c r="CNW336" s="23"/>
      <c r="CNX336" s="23"/>
      <c r="CNY336" s="23"/>
      <c r="CNZ336" s="23"/>
      <c r="COA336" s="23"/>
      <c r="COB336" s="23"/>
      <c r="COC336" s="23"/>
      <c r="COD336" s="23"/>
      <c r="COE336" s="23"/>
      <c r="COF336" s="23"/>
      <c r="COG336" s="23"/>
      <c r="COH336" s="23"/>
      <c r="COI336" s="23"/>
      <c r="COJ336" s="23"/>
      <c r="COK336" s="23"/>
      <c r="COL336" s="23"/>
      <c r="COM336" s="23"/>
      <c r="CON336" s="23"/>
      <c r="COO336" s="23"/>
      <c r="COP336" s="23"/>
      <c r="COQ336" s="23"/>
      <c r="COR336" s="23"/>
      <c r="COS336" s="23"/>
      <c r="COT336" s="23"/>
      <c r="COU336" s="23"/>
      <c r="COV336" s="23"/>
      <c r="COW336" s="23"/>
      <c r="COX336" s="23"/>
      <c r="COY336" s="23"/>
      <c r="COZ336" s="23"/>
      <c r="CPA336" s="23"/>
      <c r="CPB336" s="23"/>
      <c r="CPC336" s="23"/>
      <c r="CPD336" s="23"/>
      <c r="CPE336" s="23"/>
      <c r="CPF336" s="23"/>
      <c r="CPG336" s="23"/>
      <c r="CPH336" s="23"/>
      <c r="CPI336" s="23"/>
      <c r="CPJ336" s="23"/>
      <c r="CPK336" s="23"/>
      <c r="CPL336" s="23"/>
      <c r="CPM336" s="23"/>
      <c r="CPN336" s="23"/>
      <c r="CPO336" s="23"/>
      <c r="CPP336" s="23"/>
      <c r="CPQ336" s="23"/>
      <c r="CPR336" s="23"/>
      <c r="CPS336" s="23"/>
      <c r="CPT336" s="23"/>
      <c r="CPU336" s="23"/>
      <c r="CPV336" s="23"/>
      <c r="CPW336" s="23"/>
      <c r="CPX336" s="23"/>
      <c r="CPY336" s="23"/>
      <c r="CPZ336" s="23"/>
      <c r="CQA336" s="23"/>
      <c r="CQB336" s="23"/>
      <c r="CQC336" s="23"/>
      <c r="CQD336" s="23"/>
      <c r="CQE336" s="23"/>
      <c r="CQF336" s="23"/>
      <c r="CQG336" s="23"/>
      <c r="CQH336" s="23"/>
      <c r="CQI336" s="23"/>
      <c r="CQJ336" s="23"/>
      <c r="CQK336" s="23"/>
      <c r="CQL336" s="23"/>
      <c r="CQM336" s="23"/>
      <c r="CQN336" s="23"/>
      <c r="CQO336" s="23"/>
      <c r="CQP336" s="23"/>
      <c r="CQQ336" s="23"/>
      <c r="CQR336" s="23"/>
      <c r="CQS336" s="23"/>
      <c r="CQT336" s="23"/>
      <c r="CQU336" s="23"/>
      <c r="CQV336" s="23"/>
      <c r="CQW336" s="23"/>
      <c r="CQX336" s="23"/>
      <c r="CQY336" s="23"/>
      <c r="CQZ336" s="23"/>
      <c r="CRA336" s="23"/>
      <c r="CRB336" s="23"/>
      <c r="CRC336" s="23"/>
      <c r="CRD336" s="23"/>
      <c r="CRE336" s="23"/>
      <c r="CRF336" s="23"/>
      <c r="CRG336" s="23"/>
      <c r="CRH336" s="23"/>
      <c r="CRI336" s="23"/>
      <c r="CRJ336" s="23"/>
      <c r="CRK336" s="23"/>
      <c r="CRL336" s="23"/>
      <c r="CRM336" s="23"/>
      <c r="CRN336" s="23"/>
      <c r="CRO336" s="23"/>
      <c r="CRP336" s="23"/>
      <c r="CRQ336" s="23"/>
      <c r="CRR336" s="23"/>
      <c r="CRS336" s="23"/>
      <c r="CRT336" s="23"/>
      <c r="CRU336" s="23"/>
      <c r="CRV336" s="23"/>
      <c r="CRW336" s="23"/>
      <c r="CRX336" s="23"/>
      <c r="CRY336" s="23"/>
      <c r="CRZ336" s="23"/>
      <c r="CSA336" s="23"/>
      <c r="CSB336" s="23"/>
      <c r="CSC336" s="23"/>
      <c r="CSD336" s="23"/>
      <c r="CSE336" s="23"/>
      <c r="CSF336" s="23"/>
      <c r="CSG336" s="23"/>
      <c r="CSH336" s="23"/>
      <c r="CSI336" s="23"/>
      <c r="CSJ336" s="23"/>
      <c r="CSK336" s="23"/>
      <c r="CSL336" s="23"/>
      <c r="CSM336" s="23"/>
      <c r="CSN336" s="23"/>
      <c r="CSO336" s="23"/>
      <c r="CSP336" s="23"/>
      <c r="CSQ336" s="23"/>
      <c r="CSR336" s="23"/>
      <c r="CSS336" s="23"/>
      <c r="CST336" s="23"/>
      <c r="CSU336" s="23"/>
      <c r="CSV336" s="23"/>
      <c r="CSW336" s="23"/>
      <c r="CSX336" s="23"/>
      <c r="CSY336" s="23"/>
      <c r="CSZ336" s="23"/>
      <c r="CTA336" s="23"/>
      <c r="CTB336" s="23"/>
      <c r="CTC336" s="23"/>
      <c r="CTD336" s="23"/>
      <c r="CTE336" s="23"/>
      <c r="CTF336" s="23"/>
      <c r="CTG336" s="23"/>
      <c r="CTH336" s="23"/>
      <c r="CTI336" s="23"/>
      <c r="CTJ336" s="23"/>
      <c r="CTK336" s="23"/>
      <c r="CTL336" s="23"/>
      <c r="CTM336" s="23"/>
      <c r="CTN336" s="23"/>
      <c r="CTO336" s="23"/>
      <c r="CTP336" s="23"/>
      <c r="CTQ336" s="23"/>
      <c r="CTR336" s="23"/>
      <c r="CTS336" s="23"/>
      <c r="CTT336" s="23"/>
      <c r="CTU336" s="23"/>
      <c r="CTV336" s="23"/>
      <c r="CTW336" s="23"/>
      <c r="CTX336" s="23"/>
      <c r="CTY336" s="23"/>
      <c r="CTZ336" s="23"/>
      <c r="CUA336" s="23"/>
      <c r="CUB336" s="23"/>
      <c r="CUC336" s="23"/>
      <c r="CUD336" s="23"/>
      <c r="CUE336" s="23"/>
      <c r="CUF336" s="23"/>
      <c r="CUG336" s="23"/>
      <c r="CUH336" s="23"/>
      <c r="CUI336" s="23"/>
      <c r="CUJ336" s="23"/>
      <c r="CUK336" s="23"/>
      <c r="CUL336" s="23"/>
      <c r="CUM336" s="23"/>
      <c r="CUN336" s="23"/>
      <c r="CUO336" s="23"/>
      <c r="CUP336" s="23"/>
      <c r="CUQ336" s="23"/>
      <c r="CUR336" s="23"/>
      <c r="CUS336" s="23"/>
      <c r="CUT336" s="23"/>
      <c r="CUU336" s="23"/>
      <c r="CUV336" s="23"/>
      <c r="CUW336" s="23"/>
      <c r="CUX336" s="23"/>
      <c r="CUY336" s="23"/>
      <c r="CUZ336" s="23"/>
      <c r="CVA336" s="23"/>
      <c r="CVB336" s="23"/>
      <c r="CVC336" s="23"/>
      <c r="CVD336" s="23"/>
      <c r="CVE336" s="23"/>
      <c r="CVF336" s="23"/>
      <c r="CVG336" s="23"/>
      <c r="CVH336" s="23"/>
      <c r="CVI336" s="23"/>
      <c r="CVJ336" s="23"/>
      <c r="CVK336" s="23"/>
      <c r="CVL336" s="23"/>
      <c r="CVM336" s="23"/>
      <c r="CVN336" s="23"/>
      <c r="CVO336" s="23"/>
      <c r="CVP336" s="23"/>
      <c r="CVQ336" s="23"/>
      <c r="CVR336" s="23"/>
      <c r="CVS336" s="23"/>
      <c r="CVT336" s="23"/>
      <c r="CVU336" s="23"/>
      <c r="CVV336" s="23"/>
      <c r="CVW336" s="23"/>
      <c r="CVX336" s="23"/>
      <c r="CVY336" s="23"/>
      <c r="CVZ336" s="23"/>
      <c r="CWA336" s="23"/>
      <c r="CWB336" s="23"/>
      <c r="CWC336" s="23"/>
      <c r="CWD336" s="23"/>
      <c r="CWE336" s="23"/>
      <c r="CWF336" s="23"/>
      <c r="CWG336" s="23"/>
      <c r="CWH336" s="23"/>
      <c r="CWI336" s="23"/>
      <c r="CWJ336" s="23"/>
      <c r="CWK336" s="23"/>
      <c r="CWL336" s="23"/>
      <c r="CWM336" s="23"/>
      <c r="CWN336" s="23"/>
      <c r="CWO336" s="23"/>
      <c r="CWP336" s="23"/>
      <c r="CWQ336" s="23"/>
      <c r="CWR336" s="23"/>
      <c r="CWS336" s="23"/>
      <c r="CWT336" s="23"/>
      <c r="CWU336" s="23"/>
      <c r="CWV336" s="23"/>
      <c r="CWW336" s="23"/>
      <c r="CWX336" s="23"/>
      <c r="CWY336" s="23"/>
      <c r="CWZ336" s="23"/>
      <c r="CXA336" s="23"/>
      <c r="CXB336" s="23"/>
      <c r="CXC336" s="23"/>
      <c r="CXD336" s="23"/>
      <c r="CXE336" s="23"/>
      <c r="CXF336" s="23"/>
      <c r="CXG336" s="23"/>
      <c r="CXH336" s="23"/>
      <c r="CXI336" s="23"/>
      <c r="CXJ336" s="23"/>
      <c r="CXK336" s="23"/>
      <c r="CXL336" s="23"/>
      <c r="CXM336" s="23"/>
      <c r="CXN336" s="23"/>
      <c r="CXO336" s="23"/>
      <c r="CXP336" s="23"/>
      <c r="CXQ336" s="23"/>
      <c r="CXR336" s="23"/>
      <c r="CXS336" s="23"/>
      <c r="CXT336" s="23"/>
      <c r="CXU336" s="23"/>
      <c r="CXV336" s="23"/>
      <c r="CXW336" s="23"/>
      <c r="CXX336" s="23"/>
      <c r="CXY336" s="23"/>
      <c r="CXZ336" s="23"/>
      <c r="CYA336" s="23"/>
      <c r="CYB336" s="23"/>
      <c r="CYC336" s="23"/>
      <c r="CYD336" s="23"/>
      <c r="CYE336" s="23"/>
      <c r="CYF336" s="23"/>
      <c r="CYG336" s="23"/>
      <c r="CYH336" s="23"/>
      <c r="CYI336" s="23"/>
      <c r="CYJ336" s="23"/>
      <c r="CYK336" s="23"/>
      <c r="CYL336" s="23"/>
      <c r="CYM336" s="23"/>
      <c r="CYN336" s="23"/>
      <c r="CYO336" s="23"/>
      <c r="CYP336" s="23"/>
      <c r="CYQ336" s="23"/>
      <c r="CYR336" s="23"/>
      <c r="CYS336" s="23"/>
      <c r="CYT336" s="23"/>
      <c r="CYU336" s="23"/>
      <c r="CYV336" s="23"/>
      <c r="CYW336" s="23"/>
      <c r="CYX336" s="23"/>
      <c r="CYY336" s="23"/>
      <c r="CYZ336" s="23"/>
      <c r="CZA336" s="23"/>
      <c r="CZB336" s="23"/>
      <c r="CZC336" s="23"/>
      <c r="CZD336" s="23"/>
      <c r="CZE336" s="23"/>
      <c r="CZF336" s="23"/>
      <c r="CZG336" s="23"/>
      <c r="CZH336" s="23"/>
      <c r="CZI336" s="23"/>
      <c r="CZJ336" s="23"/>
      <c r="CZK336" s="23"/>
      <c r="CZL336" s="23"/>
      <c r="CZM336" s="23"/>
      <c r="CZN336" s="23"/>
      <c r="CZO336" s="23"/>
      <c r="CZP336" s="23"/>
      <c r="CZQ336" s="23"/>
      <c r="CZR336" s="23"/>
      <c r="CZS336" s="23"/>
      <c r="CZT336" s="23"/>
      <c r="CZU336" s="23"/>
      <c r="CZV336" s="23"/>
      <c r="CZW336" s="23"/>
      <c r="CZX336" s="23"/>
      <c r="CZY336" s="23"/>
      <c r="CZZ336" s="23"/>
      <c r="DAA336" s="23"/>
      <c r="DAB336" s="23"/>
      <c r="DAC336" s="23"/>
      <c r="DAD336" s="23"/>
      <c r="DAE336" s="23"/>
      <c r="DAF336" s="23"/>
      <c r="DAG336" s="23"/>
      <c r="DAH336" s="23"/>
      <c r="DAI336" s="23"/>
      <c r="DAJ336" s="23"/>
      <c r="DAK336" s="23"/>
      <c r="DAL336" s="23"/>
      <c r="DAM336" s="23"/>
      <c r="DAN336" s="23"/>
      <c r="DAO336" s="23"/>
      <c r="DAP336" s="23"/>
      <c r="DAQ336" s="23"/>
      <c r="DAR336" s="23"/>
      <c r="DAS336" s="23"/>
      <c r="DAT336" s="23"/>
      <c r="DAU336" s="23"/>
      <c r="DAV336" s="23"/>
      <c r="DAW336" s="23"/>
      <c r="DAX336" s="23"/>
      <c r="DAY336" s="23"/>
      <c r="DAZ336" s="23"/>
      <c r="DBA336" s="23"/>
      <c r="DBB336" s="23"/>
      <c r="DBC336" s="23"/>
      <c r="DBD336" s="23"/>
      <c r="DBE336" s="23"/>
      <c r="DBF336" s="23"/>
      <c r="DBG336" s="23"/>
      <c r="DBH336" s="23"/>
      <c r="DBI336" s="23"/>
      <c r="DBJ336" s="23"/>
      <c r="DBK336" s="23"/>
      <c r="DBL336" s="23"/>
      <c r="DBM336" s="23"/>
      <c r="DBN336" s="23"/>
      <c r="DBO336" s="23"/>
      <c r="DBP336" s="23"/>
      <c r="DBQ336" s="23"/>
      <c r="DBR336" s="23"/>
      <c r="DBS336" s="23"/>
      <c r="DBT336" s="23"/>
      <c r="DBU336" s="23"/>
      <c r="DBV336" s="23"/>
      <c r="DBW336" s="23"/>
      <c r="DBX336" s="23"/>
      <c r="DBY336" s="23"/>
      <c r="DBZ336" s="23"/>
      <c r="DCA336" s="23"/>
      <c r="DCB336" s="23"/>
      <c r="DCC336" s="23"/>
      <c r="DCD336" s="23"/>
      <c r="DCE336" s="23"/>
      <c r="DCF336" s="23"/>
      <c r="DCG336" s="23"/>
      <c r="DCH336" s="23"/>
      <c r="DCI336" s="23"/>
      <c r="DCJ336" s="23"/>
      <c r="DCK336" s="23"/>
      <c r="DCL336" s="23"/>
      <c r="DCM336" s="23"/>
      <c r="DCN336" s="23"/>
      <c r="DCO336" s="23"/>
      <c r="DCP336" s="23"/>
      <c r="DCQ336" s="23"/>
      <c r="DCR336" s="23"/>
      <c r="DCS336" s="23"/>
      <c r="DCT336" s="23"/>
      <c r="DCU336" s="23"/>
      <c r="DCV336" s="23"/>
      <c r="DCW336" s="23"/>
      <c r="DCX336" s="23"/>
      <c r="DCY336" s="23"/>
      <c r="DCZ336" s="23"/>
      <c r="DDA336" s="23"/>
      <c r="DDB336" s="23"/>
      <c r="DDC336" s="23"/>
      <c r="DDD336" s="23"/>
      <c r="DDE336" s="23"/>
      <c r="DDF336" s="23"/>
      <c r="DDG336" s="23"/>
      <c r="DDH336" s="23"/>
      <c r="DDI336" s="23"/>
      <c r="DDJ336" s="23"/>
      <c r="DDK336" s="23"/>
      <c r="DDL336" s="23"/>
      <c r="DDM336" s="23"/>
      <c r="DDN336" s="23"/>
      <c r="DDO336" s="23"/>
      <c r="DDP336" s="23"/>
      <c r="DDQ336" s="23"/>
      <c r="DDR336" s="23"/>
      <c r="DDS336" s="23"/>
      <c r="DDT336" s="23"/>
      <c r="DDU336" s="23"/>
      <c r="DDV336" s="23"/>
      <c r="DDW336" s="23"/>
      <c r="DDX336" s="23"/>
      <c r="DDY336" s="23"/>
      <c r="DDZ336" s="23"/>
      <c r="DEA336" s="23"/>
      <c r="DEB336" s="23"/>
      <c r="DEC336" s="23"/>
      <c r="DED336" s="23"/>
      <c r="DEE336" s="23"/>
      <c r="DEF336" s="23"/>
      <c r="DEG336" s="23"/>
      <c r="DEH336" s="23"/>
      <c r="DEI336" s="23"/>
      <c r="DEJ336" s="23"/>
      <c r="DEK336" s="23"/>
      <c r="DEL336" s="23"/>
      <c r="DEM336" s="23"/>
      <c r="DEN336" s="23"/>
      <c r="DEO336" s="23"/>
      <c r="DEP336" s="23"/>
      <c r="DEQ336" s="23"/>
      <c r="DER336" s="23"/>
      <c r="DES336" s="23"/>
      <c r="DET336" s="23"/>
      <c r="DEU336" s="23"/>
      <c r="DEV336" s="23"/>
      <c r="DEW336" s="23"/>
      <c r="DEX336" s="23"/>
      <c r="DEY336" s="23"/>
      <c r="DEZ336" s="23"/>
      <c r="DFA336" s="23"/>
      <c r="DFB336" s="23"/>
      <c r="DFC336" s="23"/>
      <c r="DFD336" s="23"/>
      <c r="DFE336" s="23"/>
      <c r="DFF336" s="23"/>
      <c r="DFG336" s="23"/>
      <c r="DFH336" s="23"/>
      <c r="DFI336" s="23"/>
      <c r="DFJ336" s="23"/>
      <c r="DFK336" s="23"/>
      <c r="DFL336" s="23"/>
      <c r="DFM336" s="23"/>
      <c r="DFN336" s="23"/>
      <c r="DFO336" s="23"/>
      <c r="DFP336" s="23"/>
      <c r="DFQ336" s="23"/>
      <c r="DFR336" s="23"/>
      <c r="DFS336" s="23"/>
      <c r="DFT336" s="23"/>
      <c r="DFU336" s="23"/>
      <c r="DFV336" s="23"/>
      <c r="DFW336" s="23"/>
      <c r="DFX336" s="23"/>
      <c r="DFY336" s="23"/>
      <c r="DFZ336" s="23"/>
      <c r="DGA336" s="23"/>
      <c r="DGB336" s="23"/>
      <c r="DGC336" s="23"/>
      <c r="DGD336" s="23"/>
      <c r="DGE336" s="23"/>
      <c r="DGF336" s="23"/>
      <c r="DGG336" s="23"/>
      <c r="DGH336" s="23"/>
      <c r="DGI336" s="23"/>
      <c r="DGJ336" s="23"/>
      <c r="DGK336" s="23"/>
      <c r="DGL336" s="23"/>
      <c r="DGM336" s="23"/>
      <c r="DGN336" s="23"/>
      <c r="DGO336" s="23"/>
      <c r="DGP336" s="23"/>
      <c r="DGQ336" s="23"/>
      <c r="DGR336" s="23"/>
      <c r="DGS336" s="23"/>
      <c r="DGT336" s="23"/>
      <c r="DGU336" s="23"/>
      <c r="DGV336" s="23"/>
      <c r="DGW336" s="23"/>
      <c r="DGX336" s="23"/>
      <c r="DGY336" s="23"/>
      <c r="DGZ336" s="23"/>
      <c r="DHA336" s="23"/>
      <c r="DHB336" s="23"/>
      <c r="DHC336" s="23"/>
      <c r="DHD336" s="23"/>
      <c r="DHE336" s="23"/>
      <c r="DHF336" s="23"/>
      <c r="DHG336" s="23"/>
      <c r="DHH336" s="23"/>
      <c r="DHI336" s="23"/>
      <c r="DHJ336" s="23"/>
      <c r="DHK336" s="23"/>
      <c r="DHL336" s="23"/>
      <c r="DHM336" s="23"/>
      <c r="DHN336" s="23"/>
      <c r="DHO336" s="23"/>
      <c r="DHP336" s="23"/>
      <c r="DHQ336" s="23"/>
      <c r="DHR336" s="23"/>
      <c r="DHS336" s="23"/>
      <c r="DHT336" s="23"/>
      <c r="DHU336" s="23"/>
      <c r="DHV336" s="23"/>
      <c r="DHW336" s="23"/>
      <c r="DHX336" s="23"/>
      <c r="DHY336" s="23"/>
      <c r="DHZ336" s="23"/>
      <c r="DIA336" s="23"/>
      <c r="DIB336" s="23"/>
      <c r="DIC336" s="23"/>
      <c r="DID336" s="23"/>
      <c r="DIE336" s="23"/>
      <c r="DIF336" s="23"/>
      <c r="DIG336" s="23"/>
      <c r="DIH336" s="23"/>
      <c r="DII336" s="23"/>
      <c r="DIJ336" s="23"/>
      <c r="DIK336" s="23"/>
      <c r="DIL336" s="23"/>
      <c r="DIM336" s="23"/>
      <c r="DIN336" s="23"/>
      <c r="DIO336" s="23"/>
      <c r="DIP336" s="23"/>
      <c r="DIQ336" s="23"/>
      <c r="DIR336" s="23"/>
      <c r="DIS336" s="23"/>
      <c r="DIT336" s="23"/>
      <c r="DIU336" s="23"/>
      <c r="DIV336" s="23"/>
      <c r="DIW336" s="23"/>
      <c r="DIX336" s="23"/>
      <c r="DIY336" s="23"/>
      <c r="DIZ336" s="23"/>
      <c r="DJA336" s="23"/>
      <c r="DJB336" s="23"/>
      <c r="DJC336" s="23"/>
      <c r="DJD336" s="23"/>
      <c r="DJE336" s="23"/>
      <c r="DJF336" s="23"/>
      <c r="DJG336" s="23"/>
      <c r="DJH336" s="23"/>
      <c r="DJI336" s="23"/>
      <c r="DJJ336" s="23"/>
      <c r="DJK336" s="23"/>
      <c r="DJL336" s="23"/>
      <c r="DJM336" s="23"/>
      <c r="DJN336" s="23"/>
      <c r="DJO336" s="23"/>
      <c r="DJP336" s="23"/>
      <c r="DJQ336" s="23"/>
      <c r="DJR336" s="23"/>
      <c r="DJS336" s="23"/>
      <c r="DJT336" s="23"/>
      <c r="DJU336" s="23"/>
      <c r="DJV336" s="23"/>
      <c r="DJW336" s="23"/>
      <c r="DJX336" s="23"/>
      <c r="DJY336" s="23"/>
      <c r="DJZ336" s="23"/>
      <c r="DKA336" s="23"/>
      <c r="DKB336" s="23"/>
      <c r="DKC336" s="23"/>
      <c r="DKD336" s="23"/>
      <c r="DKE336" s="23"/>
      <c r="DKF336" s="23"/>
      <c r="DKG336" s="23"/>
      <c r="DKH336" s="23"/>
      <c r="DKI336" s="23"/>
      <c r="DKJ336" s="23"/>
      <c r="DKK336" s="23"/>
      <c r="DKL336" s="23"/>
      <c r="DKM336" s="23"/>
      <c r="DKN336" s="23"/>
      <c r="DKO336" s="23"/>
      <c r="DKP336" s="23"/>
      <c r="DKQ336" s="23"/>
      <c r="DKR336" s="23"/>
      <c r="DKS336" s="23"/>
      <c r="DKT336" s="23"/>
      <c r="DKU336" s="23"/>
      <c r="DKV336" s="23"/>
      <c r="DKW336" s="23"/>
      <c r="DKX336" s="23"/>
      <c r="DKY336" s="23"/>
      <c r="DKZ336" s="23"/>
      <c r="DLA336" s="23"/>
      <c r="DLB336" s="23"/>
      <c r="DLC336" s="23"/>
      <c r="DLD336" s="23"/>
      <c r="DLE336" s="23"/>
      <c r="DLF336" s="23"/>
      <c r="DLG336" s="23"/>
      <c r="DLH336" s="23"/>
      <c r="DLI336" s="23"/>
      <c r="DLJ336" s="23"/>
      <c r="DLK336" s="23"/>
      <c r="DLL336" s="23"/>
      <c r="DLM336" s="23"/>
      <c r="DLN336" s="23"/>
      <c r="DLO336" s="23"/>
      <c r="DLP336" s="23"/>
      <c r="DLQ336" s="23"/>
      <c r="DLR336" s="23"/>
      <c r="DLS336" s="23"/>
      <c r="DLT336" s="23"/>
      <c r="DLU336" s="23"/>
      <c r="DLV336" s="23"/>
      <c r="DLW336" s="23"/>
      <c r="DLX336" s="23"/>
      <c r="DLY336" s="23"/>
      <c r="DLZ336" s="23"/>
      <c r="DMA336" s="23"/>
      <c r="DMB336" s="23"/>
      <c r="DMC336" s="23"/>
      <c r="DMD336" s="23"/>
      <c r="DME336" s="23"/>
      <c r="DMF336" s="23"/>
      <c r="DMG336" s="23"/>
      <c r="DMH336" s="23"/>
      <c r="DMI336" s="23"/>
      <c r="DMJ336" s="23"/>
      <c r="DMK336" s="23"/>
      <c r="DML336" s="23"/>
      <c r="DMM336" s="23"/>
      <c r="DMN336" s="23"/>
      <c r="DMO336" s="23"/>
      <c r="DMP336" s="23"/>
      <c r="DMQ336" s="23"/>
      <c r="DMR336" s="23"/>
      <c r="DMS336" s="23"/>
      <c r="DMT336" s="23"/>
      <c r="DMU336" s="23"/>
      <c r="DMV336" s="23"/>
      <c r="DMW336" s="23"/>
      <c r="DMX336" s="23"/>
      <c r="DMY336" s="23"/>
      <c r="DMZ336" s="23"/>
      <c r="DNA336" s="23"/>
      <c r="DNB336" s="23"/>
      <c r="DNC336" s="23"/>
      <c r="DND336" s="23"/>
      <c r="DNE336" s="23"/>
      <c r="DNF336" s="23"/>
      <c r="DNG336" s="23"/>
      <c r="DNH336" s="23"/>
      <c r="DNI336" s="23"/>
      <c r="DNJ336" s="23"/>
      <c r="DNK336" s="23"/>
      <c r="DNL336" s="23"/>
      <c r="DNM336" s="23"/>
      <c r="DNN336" s="23"/>
      <c r="DNO336" s="23"/>
      <c r="DNP336" s="23"/>
      <c r="DNQ336" s="23"/>
      <c r="DNR336" s="23"/>
      <c r="DNS336" s="23"/>
      <c r="DNT336" s="23"/>
      <c r="DNU336" s="23"/>
      <c r="DNV336" s="23"/>
      <c r="DNW336" s="23"/>
      <c r="DNX336" s="23"/>
      <c r="DNY336" s="23"/>
      <c r="DNZ336" s="23"/>
      <c r="DOA336" s="23"/>
      <c r="DOB336" s="23"/>
      <c r="DOC336" s="23"/>
      <c r="DOD336" s="23"/>
      <c r="DOE336" s="23"/>
      <c r="DOF336" s="23"/>
      <c r="DOG336" s="23"/>
      <c r="DOH336" s="23"/>
      <c r="DOI336" s="23"/>
      <c r="DOJ336" s="23"/>
      <c r="DOK336" s="23"/>
      <c r="DOL336" s="23"/>
      <c r="DOM336" s="23"/>
      <c r="DON336" s="23"/>
      <c r="DOO336" s="23"/>
      <c r="DOP336" s="23"/>
      <c r="DOQ336" s="23"/>
      <c r="DOR336" s="23"/>
      <c r="DOS336" s="23"/>
      <c r="DOT336" s="23"/>
      <c r="DOU336" s="23"/>
      <c r="DOV336" s="23"/>
      <c r="DOW336" s="23"/>
      <c r="DOX336" s="23"/>
      <c r="DOY336" s="23"/>
      <c r="DOZ336" s="23"/>
      <c r="DPA336" s="23"/>
      <c r="DPB336" s="23"/>
      <c r="DPC336" s="23"/>
      <c r="DPD336" s="23"/>
      <c r="DPE336" s="23"/>
      <c r="DPF336" s="23"/>
      <c r="DPG336" s="23"/>
      <c r="DPH336" s="23"/>
      <c r="DPI336" s="23"/>
      <c r="DPJ336" s="23"/>
      <c r="DPK336" s="23"/>
      <c r="DPL336" s="23"/>
      <c r="DPM336" s="23"/>
      <c r="DPN336" s="23"/>
      <c r="DPO336" s="23"/>
      <c r="DPP336" s="23"/>
      <c r="DPQ336" s="23"/>
      <c r="DPR336" s="23"/>
      <c r="DPS336" s="23"/>
      <c r="DPT336" s="23"/>
      <c r="DPU336" s="23"/>
      <c r="DPV336" s="23"/>
      <c r="DPW336" s="23"/>
      <c r="DPX336" s="23"/>
      <c r="DPY336" s="23"/>
      <c r="DPZ336" s="23"/>
      <c r="DQA336" s="23"/>
      <c r="DQB336" s="23"/>
      <c r="DQC336" s="23"/>
      <c r="DQD336" s="23"/>
      <c r="DQE336" s="23"/>
      <c r="DQF336" s="23"/>
      <c r="DQG336" s="23"/>
      <c r="DQH336" s="23"/>
      <c r="DQI336" s="23"/>
      <c r="DQJ336" s="23"/>
      <c r="DQK336" s="23"/>
      <c r="DQL336" s="23"/>
      <c r="DQM336" s="23"/>
      <c r="DQN336" s="23"/>
      <c r="DQO336" s="23"/>
      <c r="DQP336" s="23"/>
      <c r="DQQ336" s="23"/>
      <c r="DQR336" s="23"/>
      <c r="DQS336" s="23"/>
      <c r="DQT336" s="23"/>
      <c r="DQU336" s="23"/>
      <c r="DQV336" s="23"/>
      <c r="DQW336" s="23"/>
      <c r="DQX336" s="23"/>
      <c r="DQY336" s="23"/>
      <c r="DQZ336" s="23"/>
      <c r="DRA336" s="23"/>
      <c r="DRB336" s="23"/>
      <c r="DRC336" s="23"/>
      <c r="DRD336" s="23"/>
      <c r="DRE336" s="23"/>
      <c r="DRF336" s="23"/>
      <c r="DRG336" s="23"/>
      <c r="DRH336" s="23"/>
      <c r="DRI336" s="23"/>
      <c r="DRJ336" s="23"/>
      <c r="DRK336" s="23"/>
      <c r="DRL336" s="23"/>
      <c r="DRM336" s="23"/>
      <c r="DRN336" s="23"/>
      <c r="DRO336" s="23"/>
      <c r="DRP336" s="23"/>
      <c r="DRQ336" s="23"/>
      <c r="DRR336" s="23"/>
      <c r="DRS336" s="23"/>
      <c r="DRT336" s="23"/>
      <c r="DRU336" s="23"/>
      <c r="DRV336" s="23"/>
      <c r="DRW336" s="23"/>
      <c r="DRX336" s="23"/>
      <c r="DRY336" s="23"/>
      <c r="DRZ336" s="23"/>
      <c r="DSA336" s="23"/>
      <c r="DSB336" s="23"/>
      <c r="DSC336" s="23"/>
      <c r="DSD336" s="23"/>
      <c r="DSE336" s="23"/>
      <c r="DSF336" s="23"/>
      <c r="DSG336" s="23"/>
      <c r="DSH336" s="23"/>
      <c r="DSI336" s="23"/>
      <c r="DSJ336" s="23"/>
      <c r="DSK336" s="23"/>
      <c r="DSL336" s="23"/>
      <c r="DSM336" s="23"/>
      <c r="DSN336" s="23"/>
      <c r="DSO336" s="23"/>
      <c r="DSP336" s="23"/>
      <c r="DSQ336" s="23"/>
      <c r="DSR336" s="23"/>
      <c r="DSS336" s="23"/>
      <c r="DST336" s="23"/>
      <c r="DSU336" s="23"/>
      <c r="DSV336" s="23"/>
      <c r="DSW336" s="23"/>
      <c r="DSX336" s="23"/>
      <c r="DSY336" s="23"/>
      <c r="DSZ336" s="23"/>
      <c r="DTA336" s="23"/>
      <c r="DTB336" s="23"/>
      <c r="DTC336" s="23"/>
      <c r="DTD336" s="23"/>
      <c r="DTE336" s="23"/>
      <c r="DTF336" s="23"/>
      <c r="DTG336" s="23"/>
      <c r="DTH336" s="23"/>
      <c r="DTI336" s="23"/>
      <c r="DTJ336" s="23"/>
      <c r="DTK336" s="23"/>
      <c r="DTL336" s="23"/>
      <c r="DTM336" s="23"/>
      <c r="DTN336" s="23"/>
      <c r="DTO336" s="23"/>
      <c r="DTP336" s="23"/>
      <c r="DTQ336" s="23"/>
      <c r="DTR336" s="23"/>
      <c r="DTS336" s="23"/>
      <c r="DTT336" s="23"/>
      <c r="DTU336" s="23"/>
      <c r="DTV336" s="23"/>
      <c r="DTW336" s="23"/>
      <c r="DTX336" s="23"/>
      <c r="DTY336" s="23"/>
      <c r="DTZ336" s="23"/>
      <c r="DUA336" s="23"/>
      <c r="DUB336" s="23"/>
      <c r="DUC336" s="23"/>
      <c r="DUD336" s="23"/>
      <c r="DUE336" s="23"/>
      <c r="DUF336" s="23"/>
      <c r="DUG336" s="23"/>
      <c r="DUH336" s="23"/>
      <c r="DUI336" s="23"/>
      <c r="DUJ336" s="23"/>
      <c r="DUK336" s="23"/>
      <c r="DUL336" s="23"/>
      <c r="DUM336" s="23"/>
      <c r="DUN336" s="23"/>
      <c r="DUO336" s="23"/>
      <c r="DUP336" s="23"/>
      <c r="DUQ336" s="23"/>
      <c r="DUR336" s="23"/>
      <c r="DUS336" s="23"/>
      <c r="DUT336" s="23"/>
      <c r="DUU336" s="23"/>
      <c r="DUV336" s="23"/>
      <c r="DUW336" s="23"/>
      <c r="DUX336" s="23"/>
      <c r="DUY336" s="23"/>
      <c r="DUZ336" s="23"/>
      <c r="DVA336" s="23"/>
      <c r="DVB336" s="23"/>
      <c r="DVC336" s="23"/>
      <c r="DVD336" s="23"/>
      <c r="DVE336" s="23"/>
      <c r="DVF336" s="23"/>
      <c r="DVG336" s="23"/>
      <c r="DVH336" s="23"/>
      <c r="DVI336" s="23"/>
      <c r="DVJ336" s="23"/>
      <c r="DVK336" s="23"/>
      <c r="DVL336" s="23"/>
      <c r="DVM336" s="23"/>
      <c r="DVN336" s="23"/>
      <c r="DVO336" s="23"/>
      <c r="DVP336" s="23"/>
      <c r="DVQ336" s="23"/>
      <c r="DVR336" s="23"/>
      <c r="DVS336" s="23"/>
      <c r="DVT336" s="23"/>
      <c r="DVU336" s="23"/>
      <c r="DVV336" s="23"/>
      <c r="DVW336" s="23"/>
      <c r="DVX336" s="23"/>
      <c r="DVY336" s="23"/>
      <c r="DVZ336" s="23"/>
      <c r="DWA336" s="23"/>
      <c r="DWB336" s="23"/>
      <c r="DWC336" s="23"/>
      <c r="DWD336" s="23"/>
      <c r="DWE336" s="23"/>
      <c r="DWF336" s="23"/>
      <c r="DWG336" s="23"/>
      <c r="DWH336" s="23"/>
      <c r="DWI336" s="23"/>
      <c r="DWJ336" s="23"/>
      <c r="DWK336" s="23"/>
      <c r="DWL336" s="23"/>
      <c r="DWM336" s="23"/>
      <c r="DWN336" s="23"/>
      <c r="DWO336" s="23"/>
      <c r="DWP336" s="23"/>
      <c r="DWQ336" s="23"/>
      <c r="DWR336" s="23"/>
      <c r="DWS336" s="23"/>
      <c r="DWT336" s="23"/>
      <c r="DWU336" s="23"/>
      <c r="DWV336" s="23"/>
      <c r="DWW336" s="23"/>
      <c r="DWX336" s="23"/>
      <c r="DWY336" s="23"/>
      <c r="DWZ336" s="23"/>
      <c r="DXA336" s="23"/>
      <c r="DXB336" s="23"/>
      <c r="DXC336" s="23"/>
      <c r="DXD336" s="23"/>
      <c r="DXE336" s="23"/>
      <c r="DXF336" s="23"/>
      <c r="DXG336" s="23"/>
      <c r="DXH336" s="23"/>
      <c r="DXI336" s="23"/>
      <c r="DXJ336" s="23"/>
      <c r="DXK336" s="23"/>
      <c r="DXL336" s="23"/>
      <c r="DXM336" s="23"/>
      <c r="DXN336" s="23"/>
      <c r="DXO336" s="23"/>
      <c r="DXP336" s="23"/>
      <c r="DXQ336" s="23"/>
      <c r="DXR336" s="23"/>
      <c r="DXS336" s="23"/>
      <c r="DXT336" s="23"/>
      <c r="DXU336" s="23"/>
      <c r="DXV336" s="23"/>
      <c r="DXW336" s="23"/>
      <c r="DXX336" s="23"/>
      <c r="DXY336" s="23"/>
      <c r="DXZ336" s="23"/>
      <c r="DYA336" s="23"/>
      <c r="DYB336" s="23"/>
      <c r="DYC336" s="23"/>
      <c r="DYD336" s="23"/>
      <c r="DYE336" s="23"/>
      <c r="DYF336" s="23"/>
      <c r="DYG336" s="23"/>
      <c r="DYH336" s="23"/>
      <c r="DYI336" s="23"/>
      <c r="DYJ336" s="23"/>
      <c r="DYK336" s="23"/>
      <c r="DYL336" s="23"/>
      <c r="DYM336" s="23"/>
      <c r="DYN336" s="23"/>
      <c r="DYO336" s="23"/>
      <c r="DYP336" s="23"/>
      <c r="DYQ336" s="23"/>
      <c r="DYR336" s="23"/>
      <c r="DYS336" s="23"/>
      <c r="DYT336" s="23"/>
      <c r="DYU336" s="23"/>
      <c r="DYV336" s="23"/>
      <c r="DYW336" s="23"/>
      <c r="DYX336" s="23"/>
      <c r="DYY336" s="23"/>
      <c r="DYZ336" s="23"/>
      <c r="DZA336" s="23"/>
      <c r="DZB336" s="23"/>
      <c r="DZC336" s="23"/>
      <c r="DZD336" s="23"/>
      <c r="DZE336" s="23"/>
      <c r="DZF336" s="23"/>
      <c r="DZG336" s="23"/>
      <c r="DZH336" s="23"/>
      <c r="DZI336" s="23"/>
      <c r="DZJ336" s="23"/>
      <c r="DZK336" s="23"/>
      <c r="DZL336" s="23"/>
      <c r="DZM336" s="23"/>
      <c r="DZN336" s="23"/>
      <c r="DZO336" s="23"/>
      <c r="DZP336" s="23"/>
      <c r="DZQ336" s="23"/>
      <c r="DZR336" s="23"/>
      <c r="DZS336" s="23"/>
      <c r="DZT336" s="23"/>
      <c r="DZU336" s="23"/>
      <c r="DZV336" s="23"/>
      <c r="DZW336" s="23"/>
      <c r="DZX336" s="23"/>
      <c r="DZY336" s="23"/>
      <c r="DZZ336" s="23"/>
      <c r="EAA336" s="23"/>
      <c r="EAB336" s="23"/>
      <c r="EAC336" s="23"/>
      <c r="EAD336" s="23"/>
      <c r="EAE336" s="23"/>
      <c r="EAF336" s="23"/>
      <c r="EAG336" s="23"/>
      <c r="EAH336" s="23"/>
      <c r="EAI336" s="23"/>
      <c r="EAJ336" s="23"/>
      <c r="EAK336" s="23"/>
      <c r="EAL336" s="23"/>
      <c r="EAM336" s="23"/>
      <c r="EAN336" s="23"/>
      <c r="EAO336" s="23"/>
      <c r="EAP336" s="23"/>
      <c r="EAQ336" s="23"/>
      <c r="EAR336" s="23"/>
      <c r="EAS336" s="23"/>
      <c r="EAT336" s="23"/>
      <c r="EAU336" s="23"/>
      <c r="EAV336" s="23"/>
      <c r="EAW336" s="23"/>
      <c r="EAX336" s="23"/>
      <c r="EAY336" s="23"/>
      <c r="EAZ336" s="23"/>
      <c r="EBA336" s="23"/>
      <c r="EBB336" s="23"/>
      <c r="EBC336" s="23"/>
      <c r="EBD336" s="23"/>
      <c r="EBE336" s="23"/>
      <c r="EBF336" s="23"/>
      <c r="EBG336" s="23"/>
      <c r="EBH336" s="23"/>
      <c r="EBI336" s="23"/>
      <c r="EBJ336" s="23"/>
      <c r="EBK336" s="23"/>
      <c r="EBL336" s="23"/>
      <c r="EBM336" s="23"/>
      <c r="EBN336" s="23"/>
      <c r="EBO336" s="23"/>
      <c r="EBP336" s="23"/>
      <c r="EBQ336" s="23"/>
      <c r="EBR336" s="23"/>
      <c r="EBS336" s="23"/>
      <c r="EBT336" s="23"/>
      <c r="EBU336" s="23"/>
      <c r="EBV336" s="23"/>
      <c r="EBW336" s="23"/>
      <c r="EBX336" s="23"/>
      <c r="EBY336" s="23"/>
      <c r="EBZ336" s="23"/>
      <c r="ECA336" s="23"/>
      <c r="ECB336" s="23"/>
      <c r="ECC336" s="23"/>
      <c r="ECD336" s="23"/>
      <c r="ECE336" s="23"/>
      <c r="ECF336" s="23"/>
      <c r="ECG336" s="23"/>
      <c r="ECH336" s="23"/>
      <c r="ECI336" s="23"/>
      <c r="ECJ336" s="23"/>
      <c r="ECK336" s="23"/>
      <c r="ECL336" s="23"/>
      <c r="ECM336" s="23"/>
      <c r="ECN336" s="23"/>
      <c r="ECO336" s="23"/>
      <c r="ECP336" s="23"/>
      <c r="ECQ336" s="23"/>
      <c r="ECR336" s="23"/>
      <c r="ECS336" s="23"/>
      <c r="ECT336" s="23"/>
      <c r="ECU336" s="23"/>
      <c r="ECV336" s="23"/>
      <c r="ECW336" s="23"/>
      <c r="ECX336" s="23"/>
      <c r="ECY336" s="23"/>
      <c r="ECZ336" s="23"/>
      <c r="EDA336" s="23"/>
      <c r="EDB336" s="23"/>
      <c r="EDC336" s="23"/>
      <c r="EDD336" s="23"/>
      <c r="EDE336" s="23"/>
      <c r="EDF336" s="23"/>
      <c r="EDG336" s="23"/>
      <c r="EDH336" s="23"/>
      <c r="EDI336" s="23"/>
      <c r="EDJ336" s="23"/>
      <c r="EDK336" s="23"/>
      <c r="EDL336" s="23"/>
      <c r="EDM336" s="23"/>
      <c r="EDN336" s="23"/>
      <c r="EDO336" s="23"/>
      <c r="EDP336" s="23"/>
      <c r="EDQ336" s="23"/>
      <c r="EDR336" s="23"/>
      <c r="EDS336" s="23"/>
      <c r="EDT336" s="23"/>
      <c r="EDU336" s="23"/>
      <c r="EDV336" s="23"/>
      <c r="EDW336" s="23"/>
      <c r="EDX336" s="23"/>
      <c r="EDY336" s="23"/>
      <c r="EDZ336" s="23"/>
      <c r="EEA336" s="23"/>
      <c r="EEB336" s="23"/>
      <c r="EEC336" s="23"/>
      <c r="EED336" s="23"/>
      <c r="EEE336" s="23"/>
      <c r="EEF336" s="23"/>
      <c r="EEG336" s="23"/>
      <c r="EEH336" s="23"/>
      <c r="EEI336" s="23"/>
      <c r="EEJ336" s="23"/>
      <c r="EEK336" s="23"/>
      <c r="EEL336" s="23"/>
      <c r="EEM336" s="23"/>
      <c r="EEN336" s="23"/>
      <c r="EEO336" s="23"/>
      <c r="EEP336" s="23"/>
      <c r="EEQ336" s="23"/>
      <c r="EER336" s="23"/>
      <c r="EES336" s="23"/>
      <c r="EET336" s="23"/>
      <c r="EEU336" s="23"/>
      <c r="EEV336" s="23"/>
      <c r="EEW336" s="23"/>
      <c r="EEX336" s="23"/>
      <c r="EEY336" s="23"/>
      <c r="EEZ336" s="23"/>
      <c r="EFA336" s="23"/>
      <c r="EFB336" s="23"/>
      <c r="EFC336" s="23"/>
      <c r="EFD336" s="23"/>
      <c r="EFE336" s="23"/>
      <c r="EFF336" s="23"/>
      <c r="EFG336" s="23"/>
      <c r="EFH336" s="23"/>
      <c r="EFI336" s="23"/>
      <c r="EFJ336" s="23"/>
      <c r="EFK336" s="23"/>
      <c r="EFL336" s="23"/>
      <c r="EFM336" s="23"/>
      <c r="EFN336" s="23"/>
      <c r="EFO336" s="23"/>
      <c r="EFP336" s="23"/>
      <c r="EFQ336" s="23"/>
      <c r="EFR336" s="23"/>
      <c r="EFS336" s="23"/>
      <c r="EFT336" s="23"/>
      <c r="EFU336" s="23"/>
      <c r="EFV336" s="23"/>
      <c r="EFW336" s="23"/>
      <c r="EFX336" s="23"/>
      <c r="EFY336" s="23"/>
      <c r="EFZ336" s="23"/>
      <c r="EGA336" s="23"/>
      <c r="EGB336" s="23"/>
      <c r="EGC336" s="23"/>
      <c r="EGD336" s="23"/>
      <c r="EGE336" s="23"/>
      <c r="EGF336" s="23"/>
      <c r="EGG336" s="23"/>
      <c r="EGH336" s="23"/>
      <c r="EGI336" s="23"/>
      <c r="EGJ336" s="23"/>
      <c r="EGK336" s="23"/>
      <c r="EGL336" s="23"/>
      <c r="EGM336" s="23"/>
      <c r="EGN336" s="23"/>
      <c r="EGO336" s="23"/>
      <c r="EGP336" s="23"/>
      <c r="EGQ336" s="23"/>
      <c r="EGR336" s="23"/>
      <c r="EGS336" s="23"/>
      <c r="EGT336" s="23"/>
      <c r="EGU336" s="23"/>
      <c r="EGV336" s="23"/>
      <c r="EGW336" s="23"/>
      <c r="EGX336" s="23"/>
      <c r="EGY336" s="23"/>
      <c r="EGZ336" s="23"/>
      <c r="EHA336" s="23"/>
      <c r="EHB336" s="23"/>
      <c r="EHC336" s="23"/>
      <c r="EHD336" s="23"/>
      <c r="EHE336" s="23"/>
      <c r="EHF336" s="23"/>
      <c r="EHG336" s="23"/>
      <c r="EHH336" s="23"/>
      <c r="EHI336" s="23"/>
      <c r="EHJ336" s="23"/>
      <c r="EHK336" s="23"/>
      <c r="EHL336" s="23"/>
      <c r="EHM336" s="23"/>
      <c r="EHN336" s="23"/>
      <c r="EHO336" s="23"/>
      <c r="EHP336" s="23"/>
      <c r="EHQ336" s="23"/>
      <c r="EHR336" s="23"/>
      <c r="EHS336" s="23"/>
      <c r="EHT336" s="23"/>
      <c r="EHU336" s="23"/>
      <c r="EHV336" s="23"/>
      <c r="EHW336" s="23"/>
      <c r="EHX336" s="23"/>
      <c r="EHY336" s="23"/>
      <c r="EHZ336" s="23"/>
      <c r="EIA336" s="23"/>
      <c r="EIB336" s="23"/>
      <c r="EIC336" s="23"/>
      <c r="EID336" s="23"/>
      <c r="EIE336" s="23"/>
      <c r="EIF336" s="23"/>
      <c r="EIG336" s="23"/>
      <c r="EIH336" s="23"/>
      <c r="EII336" s="23"/>
      <c r="EIJ336" s="23"/>
      <c r="EIK336" s="23"/>
      <c r="EIL336" s="23"/>
      <c r="EIM336" s="23"/>
      <c r="EIN336" s="23"/>
      <c r="EIO336" s="23"/>
      <c r="EIP336" s="23"/>
      <c r="EIQ336" s="23"/>
      <c r="EIR336" s="23"/>
      <c r="EIS336" s="23"/>
      <c r="EIT336" s="23"/>
      <c r="EIU336" s="23"/>
      <c r="EIV336" s="23"/>
      <c r="EIW336" s="23"/>
      <c r="EIX336" s="23"/>
      <c r="EIY336" s="23"/>
      <c r="EIZ336" s="23"/>
      <c r="EJA336" s="23"/>
      <c r="EJB336" s="23"/>
      <c r="EJC336" s="23"/>
      <c r="EJD336" s="23"/>
      <c r="EJE336" s="23"/>
      <c r="EJF336" s="23"/>
      <c r="EJG336" s="23"/>
      <c r="EJH336" s="23"/>
      <c r="EJI336" s="23"/>
      <c r="EJJ336" s="23"/>
      <c r="EJK336" s="23"/>
      <c r="EJL336" s="23"/>
      <c r="EJM336" s="23"/>
      <c r="EJN336" s="23"/>
      <c r="EJO336" s="23"/>
      <c r="EJP336" s="23"/>
      <c r="EJQ336" s="23"/>
      <c r="EJR336" s="23"/>
      <c r="EJS336" s="23"/>
      <c r="EJT336" s="23"/>
      <c r="EJU336" s="23"/>
      <c r="EJV336" s="23"/>
      <c r="EJW336" s="23"/>
      <c r="EJX336" s="23"/>
      <c r="EJY336" s="23"/>
      <c r="EJZ336" s="23"/>
      <c r="EKA336" s="23"/>
      <c r="EKB336" s="23"/>
      <c r="EKC336" s="23"/>
      <c r="EKD336" s="23"/>
      <c r="EKE336" s="23"/>
      <c r="EKF336" s="23"/>
      <c r="EKG336" s="23"/>
      <c r="EKH336" s="23"/>
      <c r="EKI336" s="23"/>
      <c r="EKJ336" s="23"/>
      <c r="EKK336" s="23"/>
      <c r="EKL336" s="23"/>
      <c r="EKM336" s="23"/>
      <c r="EKN336" s="23"/>
      <c r="EKO336" s="23"/>
      <c r="EKP336" s="23"/>
      <c r="EKQ336" s="23"/>
      <c r="EKR336" s="23"/>
      <c r="EKS336" s="23"/>
      <c r="EKT336" s="23"/>
      <c r="EKU336" s="23"/>
      <c r="EKV336" s="23"/>
      <c r="EKW336" s="23"/>
      <c r="EKX336" s="23"/>
      <c r="EKY336" s="23"/>
      <c r="EKZ336" s="23"/>
      <c r="ELA336" s="23"/>
      <c r="ELB336" s="23"/>
      <c r="ELC336" s="23"/>
      <c r="ELD336" s="23"/>
      <c r="ELE336" s="23"/>
      <c r="ELF336" s="23"/>
      <c r="ELG336" s="23"/>
      <c r="ELH336" s="23"/>
      <c r="ELI336" s="23"/>
      <c r="ELJ336" s="23"/>
      <c r="ELK336" s="23"/>
      <c r="ELL336" s="23"/>
      <c r="ELM336" s="23"/>
      <c r="ELN336" s="23"/>
      <c r="ELO336" s="23"/>
      <c r="ELP336" s="23"/>
      <c r="ELQ336" s="23"/>
      <c r="ELR336" s="23"/>
      <c r="ELS336" s="23"/>
      <c r="ELT336" s="23"/>
      <c r="ELU336" s="23"/>
      <c r="ELV336" s="23"/>
      <c r="ELW336" s="23"/>
      <c r="ELX336" s="23"/>
      <c r="ELY336" s="23"/>
      <c r="ELZ336" s="23"/>
      <c r="EMA336" s="23"/>
      <c r="EMB336" s="23"/>
      <c r="EMC336" s="23"/>
      <c r="EMD336" s="23"/>
      <c r="EME336" s="23"/>
      <c r="EMF336" s="23"/>
      <c r="EMG336" s="23"/>
      <c r="EMH336" s="23"/>
      <c r="EMI336" s="23"/>
      <c r="EMJ336" s="23"/>
      <c r="EMK336" s="23"/>
      <c r="EML336" s="23"/>
      <c r="EMM336" s="23"/>
      <c r="EMN336" s="23"/>
      <c r="EMO336" s="23"/>
      <c r="EMP336" s="23"/>
      <c r="EMQ336" s="23"/>
      <c r="EMR336" s="23"/>
      <c r="EMS336" s="23"/>
      <c r="EMT336" s="23"/>
      <c r="EMU336" s="23"/>
      <c r="EMV336" s="23"/>
      <c r="EMW336" s="23"/>
      <c r="EMX336" s="23"/>
      <c r="EMY336" s="23"/>
      <c r="EMZ336" s="23"/>
      <c r="ENA336" s="23"/>
      <c r="ENB336" s="23"/>
      <c r="ENC336" s="23"/>
      <c r="END336" s="23"/>
      <c r="ENE336" s="23"/>
      <c r="ENF336" s="23"/>
      <c r="ENG336" s="23"/>
      <c r="ENH336" s="23"/>
      <c r="ENI336" s="23"/>
      <c r="ENJ336" s="23"/>
      <c r="ENK336" s="23"/>
      <c r="ENL336" s="23"/>
      <c r="ENM336" s="23"/>
      <c r="ENN336" s="23"/>
      <c r="ENO336" s="23"/>
      <c r="ENP336" s="23"/>
      <c r="ENQ336" s="23"/>
      <c r="ENR336" s="23"/>
      <c r="ENS336" s="23"/>
      <c r="ENT336" s="23"/>
      <c r="ENU336" s="23"/>
      <c r="ENV336" s="23"/>
      <c r="ENW336" s="23"/>
      <c r="ENX336" s="23"/>
      <c r="ENY336" s="23"/>
      <c r="ENZ336" s="23"/>
      <c r="EOA336" s="23"/>
      <c r="EOB336" s="23"/>
      <c r="EOC336" s="23"/>
      <c r="EOD336" s="23"/>
      <c r="EOE336" s="23"/>
      <c r="EOF336" s="23"/>
      <c r="EOG336" s="23"/>
      <c r="EOH336" s="23"/>
      <c r="EOI336" s="23"/>
      <c r="EOJ336" s="23"/>
      <c r="EOK336" s="23"/>
      <c r="EOL336" s="23"/>
      <c r="EOM336" s="23"/>
      <c r="EON336" s="23"/>
      <c r="EOO336" s="23"/>
      <c r="EOP336" s="23"/>
      <c r="EOQ336" s="23"/>
      <c r="EOR336" s="23"/>
      <c r="EOS336" s="23"/>
      <c r="EOT336" s="23"/>
      <c r="EOU336" s="23"/>
      <c r="EOV336" s="23"/>
      <c r="EOW336" s="23"/>
      <c r="EOX336" s="23"/>
      <c r="EOY336" s="23"/>
      <c r="EOZ336" s="23"/>
      <c r="EPA336" s="23"/>
      <c r="EPB336" s="23"/>
      <c r="EPC336" s="23"/>
      <c r="EPD336" s="23"/>
      <c r="EPE336" s="23"/>
      <c r="EPF336" s="23"/>
      <c r="EPG336" s="23"/>
      <c r="EPH336" s="23"/>
      <c r="EPI336" s="23"/>
      <c r="EPJ336" s="23"/>
      <c r="EPK336" s="23"/>
      <c r="EPL336" s="23"/>
      <c r="EPM336" s="23"/>
      <c r="EPN336" s="23"/>
      <c r="EPO336" s="23"/>
      <c r="EPP336" s="23"/>
      <c r="EPQ336" s="23"/>
      <c r="EPR336" s="23"/>
      <c r="EPS336" s="23"/>
      <c r="EPT336" s="23"/>
      <c r="EPU336" s="23"/>
      <c r="EPV336" s="23"/>
      <c r="EPW336" s="23"/>
      <c r="EPX336" s="23"/>
      <c r="EPY336" s="23"/>
      <c r="EPZ336" s="23"/>
      <c r="EQA336" s="23"/>
      <c r="EQB336" s="23"/>
      <c r="EQC336" s="23"/>
      <c r="EQD336" s="23"/>
      <c r="EQE336" s="23"/>
      <c r="EQF336" s="23"/>
      <c r="EQG336" s="23"/>
      <c r="EQH336" s="23"/>
      <c r="EQI336" s="23"/>
      <c r="EQJ336" s="23"/>
      <c r="EQK336" s="23"/>
      <c r="EQL336" s="23"/>
      <c r="EQM336" s="23"/>
      <c r="EQN336" s="23"/>
      <c r="EQO336" s="23"/>
      <c r="EQP336" s="23"/>
      <c r="EQQ336" s="23"/>
      <c r="EQR336" s="23"/>
      <c r="EQS336" s="23"/>
      <c r="EQT336" s="23"/>
      <c r="EQU336" s="23"/>
      <c r="EQV336" s="23"/>
      <c r="EQW336" s="23"/>
      <c r="EQX336" s="23"/>
      <c r="EQY336" s="23"/>
      <c r="EQZ336" s="23"/>
      <c r="ERA336" s="23"/>
      <c r="ERB336" s="23"/>
      <c r="ERC336" s="23"/>
      <c r="ERD336" s="23"/>
      <c r="ERE336" s="23"/>
      <c r="ERF336" s="23"/>
      <c r="ERG336" s="23"/>
      <c r="ERH336" s="23"/>
      <c r="ERI336" s="23"/>
      <c r="ERJ336" s="23"/>
      <c r="ERK336" s="23"/>
      <c r="ERL336" s="23"/>
      <c r="ERM336" s="23"/>
      <c r="ERN336" s="23"/>
      <c r="ERO336" s="23"/>
      <c r="ERP336" s="23"/>
      <c r="ERQ336" s="23"/>
      <c r="ERR336" s="23"/>
      <c r="ERS336" s="23"/>
      <c r="ERT336" s="23"/>
      <c r="ERU336" s="23"/>
      <c r="ERV336" s="23"/>
      <c r="ERW336" s="23"/>
      <c r="ERX336" s="23"/>
      <c r="ERY336" s="23"/>
      <c r="ERZ336" s="23"/>
      <c r="ESA336" s="23"/>
      <c r="ESB336" s="23"/>
      <c r="ESC336" s="23"/>
      <c r="ESD336" s="23"/>
      <c r="ESE336" s="23"/>
      <c r="ESF336" s="23"/>
      <c r="ESG336" s="23"/>
      <c r="ESH336" s="23"/>
      <c r="ESI336" s="23"/>
      <c r="ESJ336" s="23"/>
      <c r="ESK336" s="23"/>
      <c r="ESL336" s="23"/>
      <c r="ESM336" s="23"/>
      <c r="ESN336" s="23"/>
      <c r="ESO336" s="23"/>
      <c r="ESP336" s="23"/>
      <c r="ESQ336" s="23"/>
      <c r="ESR336" s="23"/>
      <c r="ESS336" s="23"/>
      <c r="EST336" s="23"/>
      <c r="ESU336" s="23"/>
      <c r="ESV336" s="23"/>
      <c r="ESW336" s="23"/>
      <c r="ESX336" s="23"/>
      <c r="ESY336" s="23"/>
      <c r="ESZ336" s="23"/>
      <c r="ETA336" s="23"/>
      <c r="ETB336" s="23"/>
      <c r="ETC336" s="23"/>
      <c r="ETD336" s="23"/>
      <c r="ETE336" s="23"/>
      <c r="ETF336" s="23"/>
      <c r="ETG336" s="23"/>
      <c r="ETH336" s="23"/>
      <c r="ETI336" s="23"/>
      <c r="ETJ336" s="23"/>
      <c r="ETK336" s="23"/>
      <c r="ETL336" s="23"/>
      <c r="ETM336" s="23"/>
      <c r="ETN336" s="23"/>
      <c r="ETO336" s="23"/>
      <c r="ETP336" s="23"/>
      <c r="ETQ336" s="23"/>
      <c r="ETR336" s="23"/>
      <c r="ETS336" s="23"/>
      <c r="ETT336" s="23"/>
      <c r="ETU336" s="23"/>
      <c r="ETV336" s="23"/>
      <c r="ETW336" s="23"/>
      <c r="ETX336" s="23"/>
      <c r="ETY336" s="23"/>
      <c r="ETZ336" s="23"/>
      <c r="EUA336" s="23"/>
      <c r="EUB336" s="23"/>
      <c r="EUC336" s="23"/>
      <c r="EUD336" s="23"/>
      <c r="EUE336" s="23"/>
      <c r="EUF336" s="23"/>
      <c r="EUG336" s="23"/>
      <c r="EUH336" s="23"/>
      <c r="EUI336" s="23"/>
      <c r="EUJ336" s="23"/>
      <c r="EUK336" s="23"/>
      <c r="EUL336" s="23"/>
      <c r="EUM336" s="23"/>
      <c r="EUN336" s="23"/>
      <c r="EUO336" s="23"/>
      <c r="EUP336" s="23"/>
      <c r="EUQ336" s="23"/>
      <c r="EUR336" s="23"/>
      <c r="EUS336" s="23"/>
      <c r="EUT336" s="23"/>
      <c r="EUU336" s="23"/>
      <c r="EUV336" s="23"/>
      <c r="EUW336" s="23"/>
      <c r="EUX336" s="23"/>
      <c r="EUY336" s="23"/>
      <c r="EUZ336" s="23"/>
      <c r="EVA336" s="23"/>
      <c r="EVB336" s="23"/>
      <c r="EVC336" s="23"/>
      <c r="EVD336" s="23"/>
      <c r="EVE336" s="23"/>
      <c r="EVF336" s="23"/>
      <c r="EVG336" s="23"/>
      <c r="EVH336" s="23"/>
      <c r="EVI336" s="23"/>
      <c r="EVJ336" s="23"/>
      <c r="EVK336" s="23"/>
      <c r="EVL336" s="23"/>
      <c r="EVM336" s="23"/>
      <c r="EVN336" s="23"/>
      <c r="EVO336" s="23"/>
      <c r="EVP336" s="23"/>
      <c r="EVQ336" s="23"/>
      <c r="EVR336" s="23"/>
      <c r="EVS336" s="23"/>
      <c r="EVT336" s="23"/>
      <c r="EVU336" s="23"/>
      <c r="EVV336" s="23"/>
      <c r="EVW336" s="23"/>
      <c r="EVX336" s="23"/>
      <c r="EVY336" s="23"/>
      <c r="EVZ336" s="23"/>
      <c r="EWA336" s="23"/>
      <c r="EWB336" s="23"/>
      <c r="EWC336" s="23"/>
      <c r="EWD336" s="23"/>
      <c r="EWE336" s="23"/>
      <c r="EWF336" s="23"/>
      <c r="EWG336" s="23"/>
      <c r="EWH336" s="23"/>
      <c r="EWI336" s="23"/>
      <c r="EWJ336" s="23"/>
      <c r="EWK336" s="23"/>
      <c r="EWL336" s="23"/>
      <c r="EWM336" s="23"/>
      <c r="EWN336" s="23"/>
      <c r="EWO336" s="23"/>
      <c r="EWP336" s="23"/>
      <c r="EWQ336" s="23"/>
      <c r="EWR336" s="23"/>
      <c r="EWS336" s="23"/>
      <c r="EWT336" s="23"/>
      <c r="EWU336" s="23"/>
      <c r="EWV336" s="23"/>
      <c r="EWW336" s="23"/>
      <c r="EWX336" s="23"/>
      <c r="EWY336" s="23"/>
      <c r="EWZ336" s="23"/>
      <c r="EXA336" s="23"/>
      <c r="EXB336" s="23"/>
      <c r="EXC336" s="23"/>
      <c r="EXD336" s="23"/>
      <c r="EXE336" s="23"/>
      <c r="EXF336" s="23"/>
      <c r="EXG336" s="23"/>
      <c r="EXH336" s="23"/>
      <c r="EXI336" s="23"/>
      <c r="EXJ336" s="23"/>
      <c r="EXK336" s="23"/>
      <c r="EXL336" s="23"/>
      <c r="EXM336" s="23"/>
      <c r="EXN336" s="23"/>
      <c r="EXO336" s="23"/>
      <c r="EXP336" s="23"/>
      <c r="EXQ336" s="23"/>
      <c r="EXR336" s="23"/>
      <c r="EXS336" s="23"/>
      <c r="EXT336" s="23"/>
      <c r="EXU336" s="23"/>
      <c r="EXV336" s="23"/>
      <c r="EXW336" s="23"/>
      <c r="EXX336" s="23"/>
      <c r="EXY336" s="23"/>
      <c r="EXZ336" s="23"/>
      <c r="EYA336" s="23"/>
      <c r="EYB336" s="23"/>
      <c r="EYC336" s="23"/>
      <c r="EYD336" s="23"/>
      <c r="EYE336" s="23"/>
      <c r="EYF336" s="23"/>
      <c r="EYG336" s="23"/>
      <c r="EYH336" s="23"/>
      <c r="EYI336" s="23"/>
      <c r="EYJ336" s="23"/>
      <c r="EYK336" s="23"/>
      <c r="EYL336" s="23"/>
      <c r="EYM336" s="23"/>
      <c r="EYN336" s="23"/>
      <c r="EYO336" s="23"/>
      <c r="EYP336" s="23"/>
      <c r="EYQ336" s="23"/>
      <c r="EYR336" s="23"/>
      <c r="EYS336" s="23"/>
      <c r="EYT336" s="23"/>
      <c r="EYU336" s="23"/>
      <c r="EYV336" s="23"/>
      <c r="EYW336" s="23"/>
      <c r="EYX336" s="23"/>
      <c r="EYY336" s="23"/>
      <c r="EYZ336" s="23"/>
      <c r="EZA336" s="23"/>
      <c r="EZB336" s="23"/>
      <c r="EZC336" s="23"/>
      <c r="EZD336" s="23"/>
      <c r="EZE336" s="23"/>
      <c r="EZF336" s="23"/>
      <c r="EZG336" s="23"/>
      <c r="EZH336" s="23"/>
      <c r="EZI336" s="23"/>
      <c r="EZJ336" s="23"/>
      <c r="EZK336" s="23"/>
      <c r="EZL336" s="23"/>
      <c r="EZM336" s="23"/>
      <c r="EZN336" s="23"/>
      <c r="EZO336" s="23"/>
      <c r="EZP336" s="23"/>
      <c r="EZQ336" s="23"/>
      <c r="EZR336" s="23"/>
      <c r="EZS336" s="23"/>
      <c r="EZT336" s="23"/>
      <c r="EZU336" s="23"/>
      <c r="EZV336" s="23"/>
      <c r="EZW336" s="23"/>
      <c r="EZX336" s="23"/>
      <c r="EZY336" s="23"/>
      <c r="EZZ336" s="23"/>
      <c r="FAA336" s="23"/>
      <c r="FAB336" s="23"/>
      <c r="FAC336" s="23"/>
      <c r="FAD336" s="23"/>
      <c r="FAE336" s="23"/>
      <c r="FAF336" s="23"/>
      <c r="FAG336" s="23"/>
      <c r="FAH336" s="23"/>
      <c r="FAI336" s="23"/>
      <c r="FAJ336" s="23"/>
      <c r="FAK336" s="23"/>
      <c r="FAL336" s="23"/>
      <c r="FAM336" s="23"/>
      <c r="FAN336" s="23"/>
      <c r="FAO336" s="23"/>
      <c r="FAP336" s="23"/>
      <c r="FAQ336" s="23"/>
      <c r="FAR336" s="23"/>
      <c r="FAS336" s="23"/>
      <c r="FAT336" s="23"/>
      <c r="FAU336" s="23"/>
      <c r="FAV336" s="23"/>
      <c r="FAW336" s="23"/>
      <c r="FAX336" s="23"/>
      <c r="FAY336" s="23"/>
      <c r="FAZ336" s="23"/>
      <c r="FBA336" s="23"/>
      <c r="FBB336" s="23"/>
      <c r="FBC336" s="23"/>
      <c r="FBD336" s="23"/>
      <c r="FBE336" s="23"/>
      <c r="FBF336" s="23"/>
      <c r="FBG336" s="23"/>
      <c r="FBH336" s="23"/>
      <c r="FBI336" s="23"/>
      <c r="FBJ336" s="23"/>
      <c r="FBK336" s="23"/>
      <c r="FBL336" s="23"/>
      <c r="FBM336" s="23"/>
      <c r="FBN336" s="23"/>
      <c r="FBO336" s="23"/>
      <c r="FBP336" s="23"/>
      <c r="FBQ336" s="23"/>
      <c r="FBR336" s="23"/>
      <c r="FBS336" s="23"/>
      <c r="FBT336" s="23"/>
      <c r="FBU336" s="23"/>
      <c r="FBV336" s="23"/>
      <c r="FBW336" s="23"/>
      <c r="FBX336" s="23"/>
      <c r="FBY336" s="23"/>
      <c r="FBZ336" s="23"/>
      <c r="FCA336" s="23"/>
      <c r="FCB336" s="23"/>
      <c r="FCC336" s="23"/>
      <c r="FCD336" s="23"/>
      <c r="FCE336" s="23"/>
      <c r="FCF336" s="23"/>
      <c r="FCG336" s="23"/>
      <c r="FCH336" s="23"/>
      <c r="FCI336" s="23"/>
      <c r="FCJ336" s="23"/>
      <c r="FCK336" s="23"/>
      <c r="FCL336" s="23"/>
      <c r="FCM336" s="23"/>
      <c r="FCN336" s="23"/>
      <c r="FCO336" s="23"/>
      <c r="FCP336" s="23"/>
      <c r="FCQ336" s="23"/>
      <c r="FCR336" s="23"/>
      <c r="FCS336" s="23"/>
      <c r="FCT336" s="23"/>
      <c r="FCU336" s="23"/>
      <c r="FCV336" s="23"/>
      <c r="FCW336" s="23"/>
      <c r="FCX336" s="23"/>
      <c r="FCY336" s="23"/>
      <c r="FCZ336" s="23"/>
      <c r="FDA336" s="23"/>
      <c r="FDB336" s="23"/>
      <c r="FDC336" s="23"/>
      <c r="FDD336" s="23"/>
      <c r="FDE336" s="23"/>
      <c r="FDF336" s="23"/>
      <c r="FDG336" s="23"/>
      <c r="FDH336" s="23"/>
      <c r="FDI336" s="23"/>
      <c r="FDJ336" s="23"/>
      <c r="FDK336" s="23"/>
      <c r="FDL336" s="23"/>
      <c r="FDM336" s="23"/>
      <c r="FDN336" s="23"/>
      <c r="FDO336" s="23"/>
      <c r="FDP336" s="23"/>
      <c r="FDQ336" s="23"/>
      <c r="FDR336" s="23"/>
      <c r="FDS336" s="23"/>
      <c r="FDT336" s="23"/>
      <c r="FDU336" s="23"/>
      <c r="FDV336" s="23"/>
      <c r="FDW336" s="23"/>
      <c r="FDX336" s="23"/>
      <c r="FDY336" s="23"/>
      <c r="FDZ336" s="23"/>
      <c r="FEA336" s="23"/>
      <c r="FEB336" s="23"/>
      <c r="FEC336" s="23"/>
      <c r="FED336" s="23"/>
      <c r="FEE336" s="23"/>
      <c r="FEF336" s="23"/>
      <c r="FEG336" s="23"/>
      <c r="FEH336" s="23"/>
      <c r="FEI336" s="23"/>
      <c r="FEJ336" s="23"/>
      <c r="FEK336" s="23"/>
      <c r="FEL336" s="23"/>
      <c r="FEM336" s="23"/>
      <c r="FEN336" s="23"/>
      <c r="FEO336" s="23"/>
      <c r="FEP336" s="23"/>
      <c r="FEQ336" s="23"/>
      <c r="FER336" s="23"/>
      <c r="FES336" s="23"/>
      <c r="FET336" s="23"/>
      <c r="FEU336" s="23"/>
      <c r="FEV336" s="23"/>
      <c r="FEW336" s="23"/>
      <c r="FEX336" s="23"/>
      <c r="FEY336" s="23"/>
      <c r="FEZ336" s="23"/>
      <c r="FFA336" s="23"/>
      <c r="FFB336" s="23"/>
      <c r="FFC336" s="23"/>
      <c r="FFD336" s="23"/>
      <c r="FFE336" s="23"/>
      <c r="FFF336" s="23"/>
      <c r="FFG336" s="23"/>
      <c r="FFH336" s="23"/>
      <c r="FFI336" s="23"/>
      <c r="FFJ336" s="23"/>
      <c r="FFK336" s="23"/>
      <c r="FFL336" s="23"/>
      <c r="FFM336" s="23"/>
      <c r="FFN336" s="23"/>
      <c r="FFO336" s="23"/>
      <c r="FFP336" s="23"/>
      <c r="FFQ336" s="23"/>
      <c r="FFR336" s="23"/>
      <c r="FFS336" s="23"/>
      <c r="FFT336" s="23"/>
      <c r="FFU336" s="23"/>
      <c r="FFV336" s="23"/>
      <c r="FFW336" s="23"/>
      <c r="FFX336" s="23"/>
      <c r="FFY336" s="23"/>
      <c r="FFZ336" s="23"/>
      <c r="FGA336" s="23"/>
      <c r="FGB336" s="23"/>
      <c r="FGC336" s="23"/>
      <c r="FGD336" s="23"/>
      <c r="FGE336" s="23"/>
      <c r="FGF336" s="23"/>
      <c r="FGG336" s="23"/>
      <c r="FGH336" s="23"/>
      <c r="FGI336" s="23"/>
      <c r="FGJ336" s="23"/>
      <c r="FGK336" s="23"/>
      <c r="FGL336" s="23"/>
      <c r="FGM336" s="23"/>
      <c r="FGN336" s="23"/>
      <c r="FGO336" s="23"/>
      <c r="FGP336" s="23"/>
      <c r="FGQ336" s="23"/>
      <c r="FGR336" s="23"/>
      <c r="FGS336" s="23"/>
      <c r="FGT336" s="23"/>
      <c r="FGU336" s="23"/>
      <c r="FGV336" s="23"/>
      <c r="FGW336" s="23"/>
      <c r="FGX336" s="23"/>
      <c r="FGY336" s="23"/>
      <c r="FGZ336" s="23"/>
      <c r="FHA336" s="23"/>
      <c r="FHB336" s="23"/>
      <c r="FHC336" s="23"/>
      <c r="FHD336" s="23"/>
      <c r="FHE336" s="23"/>
      <c r="FHF336" s="23"/>
      <c r="FHG336" s="23"/>
      <c r="FHH336" s="23"/>
      <c r="FHI336" s="23"/>
      <c r="FHJ336" s="23"/>
      <c r="FHK336" s="23"/>
      <c r="FHL336" s="23"/>
      <c r="FHM336" s="23"/>
      <c r="FHN336" s="23"/>
      <c r="FHO336" s="23"/>
      <c r="FHP336" s="23"/>
      <c r="FHQ336" s="23"/>
      <c r="FHR336" s="23"/>
      <c r="FHS336" s="23"/>
      <c r="FHT336" s="23"/>
      <c r="FHU336" s="23"/>
      <c r="FHV336" s="23"/>
      <c r="FHW336" s="23"/>
      <c r="FHX336" s="23"/>
      <c r="FHY336" s="23"/>
      <c r="FHZ336" s="23"/>
      <c r="FIA336" s="23"/>
      <c r="FIB336" s="23"/>
      <c r="FIC336" s="23"/>
      <c r="FID336" s="23"/>
      <c r="FIE336" s="23"/>
      <c r="FIF336" s="23"/>
      <c r="FIG336" s="23"/>
      <c r="FIH336" s="23"/>
      <c r="FII336" s="23"/>
      <c r="FIJ336" s="23"/>
      <c r="FIK336" s="23"/>
      <c r="FIL336" s="23"/>
      <c r="FIM336" s="23"/>
      <c r="FIN336" s="23"/>
      <c r="FIO336" s="23"/>
      <c r="FIP336" s="23"/>
      <c r="FIQ336" s="23"/>
      <c r="FIR336" s="23"/>
      <c r="FIS336" s="23"/>
      <c r="FIT336" s="23"/>
      <c r="FIU336" s="23"/>
      <c r="FIV336" s="23"/>
      <c r="FIW336" s="23"/>
      <c r="FIX336" s="23"/>
      <c r="FIY336" s="23"/>
      <c r="FIZ336" s="23"/>
      <c r="FJA336" s="23"/>
      <c r="FJB336" s="23"/>
      <c r="FJC336" s="23"/>
      <c r="FJD336" s="23"/>
      <c r="FJE336" s="23"/>
      <c r="FJF336" s="23"/>
      <c r="FJG336" s="23"/>
      <c r="FJH336" s="23"/>
      <c r="FJI336" s="23"/>
      <c r="FJJ336" s="23"/>
      <c r="FJK336" s="23"/>
      <c r="FJL336" s="23"/>
      <c r="FJM336" s="23"/>
      <c r="FJN336" s="23"/>
      <c r="FJO336" s="23"/>
      <c r="FJP336" s="23"/>
      <c r="FJQ336" s="23"/>
      <c r="FJR336" s="23"/>
      <c r="FJS336" s="23"/>
      <c r="FJT336" s="23"/>
      <c r="FJU336" s="23"/>
      <c r="FJV336" s="23"/>
      <c r="FJW336" s="23"/>
      <c r="FJX336" s="23"/>
      <c r="FJY336" s="23"/>
      <c r="FJZ336" s="23"/>
      <c r="FKA336" s="23"/>
      <c r="FKB336" s="23"/>
      <c r="FKC336" s="23"/>
      <c r="FKD336" s="23"/>
      <c r="FKE336" s="23"/>
      <c r="FKF336" s="23"/>
      <c r="FKG336" s="23"/>
      <c r="FKH336" s="23"/>
      <c r="FKI336" s="23"/>
      <c r="FKJ336" s="23"/>
      <c r="FKK336" s="23"/>
      <c r="FKL336" s="23"/>
      <c r="FKM336" s="23"/>
      <c r="FKN336" s="23"/>
      <c r="FKO336" s="23"/>
      <c r="FKP336" s="23"/>
      <c r="FKQ336" s="23"/>
      <c r="FKR336" s="23"/>
      <c r="FKS336" s="23"/>
      <c r="FKT336" s="23"/>
      <c r="FKU336" s="23"/>
      <c r="FKV336" s="23"/>
      <c r="FKW336" s="23"/>
      <c r="FKX336" s="23"/>
      <c r="FKY336" s="23"/>
      <c r="FKZ336" s="23"/>
      <c r="FLA336" s="23"/>
      <c r="FLB336" s="23"/>
      <c r="FLC336" s="23"/>
      <c r="FLD336" s="23"/>
      <c r="FLE336" s="23"/>
      <c r="FLF336" s="23"/>
      <c r="FLG336" s="23"/>
      <c r="FLH336" s="23"/>
      <c r="FLI336" s="23"/>
      <c r="FLJ336" s="23"/>
      <c r="FLK336" s="23"/>
      <c r="FLL336" s="23"/>
      <c r="FLM336" s="23"/>
      <c r="FLN336" s="23"/>
      <c r="FLO336" s="23"/>
      <c r="FLP336" s="23"/>
      <c r="FLQ336" s="23"/>
      <c r="FLR336" s="23"/>
      <c r="FLS336" s="23"/>
      <c r="FLT336" s="23"/>
      <c r="FLU336" s="23"/>
      <c r="FLV336" s="23"/>
      <c r="FLW336" s="23"/>
      <c r="FLX336" s="23"/>
      <c r="FLY336" s="23"/>
      <c r="FLZ336" s="23"/>
      <c r="FMA336" s="23"/>
      <c r="FMB336" s="23"/>
      <c r="FMC336" s="23"/>
      <c r="FMD336" s="23"/>
      <c r="FME336" s="23"/>
      <c r="FMF336" s="23"/>
      <c r="FMG336" s="23"/>
      <c r="FMH336" s="23"/>
      <c r="FMI336" s="23"/>
      <c r="FMJ336" s="23"/>
      <c r="FMK336" s="23"/>
      <c r="FML336" s="23"/>
      <c r="FMM336" s="23"/>
      <c r="FMN336" s="23"/>
      <c r="FMO336" s="23"/>
      <c r="FMP336" s="23"/>
      <c r="FMQ336" s="23"/>
      <c r="FMR336" s="23"/>
      <c r="FMS336" s="23"/>
      <c r="FMT336" s="23"/>
      <c r="FMU336" s="23"/>
      <c r="FMV336" s="23"/>
      <c r="FMW336" s="23"/>
      <c r="FMX336" s="23"/>
      <c r="FMY336" s="23"/>
      <c r="FMZ336" s="23"/>
      <c r="FNA336" s="23"/>
      <c r="FNB336" s="23"/>
      <c r="FNC336" s="23"/>
      <c r="FND336" s="23"/>
      <c r="FNE336" s="23"/>
      <c r="FNF336" s="23"/>
      <c r="FNG336" s="23"/>
      <c r="FNH336" s="23"/>
      <c r="FNI336" s="23"/>
      <c r="FNJ336" s="23"/>
      <c r="FNK336" s="23"/>
      <c r="FNL336" s="23"/>
      <c r="FNM336" s="23"/>
      <c r="FNN336" s="23"/>
      <c r="FNO336" s="23"/>
      <c r="FNP336" s="23"/>
      <c r="FNQ336" s="23"/>
      <c r="FNR336" s="23"/>
      <c r="FNS336" s="23"/>
      <c r="FNT336" s="23"/>
      <c r="FNU336" s="23"/>
      <c r="FNV336" s="23"/>
      <c r="FNW336" s="23"/>
      <c r="FNX336" s="23"/>
      <c r="FNY336" s="23"/>
      <c r="FNZ336" s="23"/>
      <c r="FOA336" s="23"/>
      <c r="FOB336" s="23"/>
      <c r="FOC336" s="23"/>
      <c r="FOD336" s="23"/>
      <c r="FOE336" s="23"/>
      <c r="FOF336" s="23"/>
      <c r="FOG336" s="23"/>
      <c r="FOH336" s="23"/>
      <c r="FOI336" s="23"/>
      <c r="FOJ336" s="23"/>
      <c r="FOK336" s="23"/>
      <c r="FOL336" s="23"/>
      <c r="FOM336" s="23"/>
      <c r="FON336" s="23"/>
      <c r="FOO336" s="23"/>
      <c r="FOP336" s="23"/>
      <c r="FOQ336" s="23"/>
      <c r="FOR336" s="23"/>
      <c r="FOS336" s="23"/>
      <c r="FOT336" s="23"/>
      <c r="FOU336" s="23"/>
      <c r="FOV336" s="23"/>
      <c r="FOW336" s="23"/>
      <c r="FOX336" s="23"/>
      <c r="FOY336" s="23"/>
      <c r="FOZ336" s="23"/>
      <c r="FPA336" s="23"/>
      <c r="FPB336" s="23"/>
      <c r="FPC336" s="23"/>
      <c r="FPD336" s="23"/>
      <c r="FPE336" s="23"/>
      <c r="FPF336" s="23"/>
      <c r="FPG336" s="23"/>
      <c r="FPH336" s="23"/>
      <c r="FPI336" s="23"/>
      <c r="FPJ336" s="23"/>
      <c r="FPK336" s="23"/>
      <c r="FPL336" s="23"/>
      <c r="FPM336" s="23"/>
      <c r="FPN336" s="23"/>
      <c r="FPO336" s="23"/>
      <c r="FPP336" s="23"/>
      <c r="FPQ336" s="23"/>
      <c r="FPR336" s="23"/>
      <c r="FPS336" s="23"/>
      <c r="FPT336" s="23"/>
      <c r="FPU336" s="23"/>
      <c r="FPV336" s="23"/>
      <c r="FPW336" s="23"/>
      <c r="FPX336" s="23"/>
      <c r="FPY336" s="23"/>
      <c r="FPZ336" s="23"/>
      <c r="FQA336" s="23"/>
      <c r="FQB336" s="23"/>
      <c r="FQC336" s="23"/>
      <c r="FQD336" s="23"/>
      <c r="FQE336" s="23"/>
      <c r="FQF336" s="23"/>
      <c r="FQG336" s="23"/>
      <c r="FQH336" s="23"/>
      <c r="FQI336" s="23"/>
      <c r="FQJ336" s="23"/>
      <c r="FQK336" s="23"/>
      <c r="FQL336" s="23"/>
      <c r="FQM336" s="23"/>
      <c r="FQN336" s="23"/>
      <c r="FQO336" s="23"/>
      <c r="FQP336" s="23"/>
      <c r="FQQ336" s="23"/>
      <c r="FQR336" s="23"/>
      <c r="FQS336" s="23"/>
      <c r="FQT336" s="23"/>
      <c r="FQU336" s="23"/>
      <c r="FQV336" s="23"/>
      <c r="FQW336" s="23"/>
      <c r="FQX336" s="23"/>
      <c r="FQY336" s="23"/>
      <c r="FQZ336" s="23"/>
      <c r="FRA336" s="23"/>
      <c r="FRB336" s="23"/>
      <c r="FRC336" s="23"/>
      <c r="FRD336" s="23"/>
      <c r="FRE336" s="23"/>
      <c r="FRF336" s="23"/>
      <c r="FRG336" s="23"/>
      <c r="FRH336" s="23"/>
      <c r="FRI336" s="23"/>
      <c r="FRJ336" s="23"/>
      <c r="FRK336" s="23"/>
      <c r="FRL336" s="23"/>
      <c r="FRM336" s="23"/>
      <c r="FRN336" s="23"/>
      <c r="FRO336" s="23"/>
      <c r="FRP336" s="23"/>
      <c r="FRQ336" s="23"/>
      <c r="FRR336" s="23"/>
      <c r="FRS336" s="23"/>
      <c r="FRT336" s="23"/>
      <c r="FRU336" s="23"/>
      <c r="FRV336" s="23"/>
      <c r="FRW336" s="23"/>
      <c r="FRX336" s="23"/>
      <c r="FRY336" s="23"/>
      <c r="FRZ336" s="23"/>
      <c r="FSA336" s="23"/>
      <c r="FSB336" s="23"/>
      <c r="FSC336" s="23"/>
      <c r="FSD336" s="23"/>
      <c r="FSE336" s="23"/>
      <c r="FSF336" s="23"/>
      <c r="FSG336" s="23"/>
      <c r="FSH336" s="23"/>
      <c r="FSI336" s="23"/>
      <c r="FSJ336" s="23"/>
      <c r="FSK336" s="23"/>
      <c r="FSL336" s="23"/>
      <c r="FSM336" s="23"/>
      <c r="FSN336" s="23"/>
      <c r="FSO336" s="23"/>
      <c r="FSP336" s="23"/>
      <c r="FSQ336" s="23"/>
      <c r="FSR336" s="23"/>
      <c r="FSS336" s="23"/>
      <c r="FST336" s="23"/>
      <c r="FSU336" s="23"/>
      <c r="FSV336" s="23"/>
      <c r="FSW336" s="23"/>
      <c r="FSX336" s="23"/>
      <c r="FSY336" s="23"/>
      <c r="FSZ336" s="23"/>
      <c r="FTA336" s="23"/>
      <c r="FTB336" s="23"/>
      <c r="FTC336" s="23"/>
      <c r="FTD336" s="23"/>
      <c r="FTE336" s="23"/>
      <c r="FTF336" s="23"/>
      <c r="FTG336" s="23"/>
      <c r="FTH336" s="23"/>
      <c r="FTI336" s="23"/>
      <c r="FTJ336" s="23"/>
      <c r="FTK336" s="23"/>
      <c r="FTL336" s="23"/>
      <c r="FTM336" s="23"/>
      <c r="FTN336" s="23"/>
      <c r="FTO336" s="23"/>
      <c r="FTP336" s="23"/>
      <c r="FTQ336" s="23"/>
      <c r="FTR336" s="23"/>
      <c r="FTS336" s="23"/>
      <c r="FTT336" s="23"/>
      <c r="FTU336" s="23"/>
      <c r="FTV336" s="23"/>
      <c r="FTW336" s="23"/>
      <c r="FTX336" s="23"/>
      <c r="FTY336" s="23"/>
      <c r="FTZ336" s="23"/>
      <c r="FUA336" s="23"/>
      <c r="FUB336" s="23"/>
      <c r="FUC336" s="23"/>
      <c r="FUD336" s="23"/>
      <c r="FUE336" s="23"/>
      <c r="FUF336" s="23"/>
      <c r="FUG336" s="23"/>
      <c r="FUH336" s="23"/>
      <c r="FUI336" s="23"/>
      <c r="FUJ336" s="23"/>
      <c r="FUK336" s="23"/>
      <c r="FUL336" s="23"/>
      <c r="FUM336" s="23"/>
      <c r="FUN336" s="23"/>
      <c r="FUO336" s="23"/>
      <c r="FUP336" s="23"/>
      <c r="FUQ336" s="23"/>
      <c r="FUR336" s="23"/>
      <c r="FUS336" s="23"/>
      <c r="FUT336" s="23"/>
      <c r="FUU336" s="23"/>
      <c r="FUV336" s="23"/>
      <c r="FUW336" s="23"/>
      <c r="FUX336" s="23"/>
      <c r="FUY336" s="23"/>
      <c r="FUZ336" s="23"/>
      <c r="FVA336" s="23"/>
      <c r="FVB336" s="23"/>
      <c r="FVC336" s="23"/>
      <c r="FVD336" s="23"/>
      <c r="FVE336" s="23"/>
      <c r="FVF336" s="23"/>
      <c r="FVG336" s="23"/>
      <c r="FVH336" s="23"/>
      <c r="FVI336" s="23"/>
      <c r="FVJ336" s="23"/>
      <c r="FVK336" s="23"/>
      <c r="FVL336" s="23"/>
      <c r="FVM336" s="23"/>
      <c r="FVN336" s="23"/>
      <c r="FVO336" s="23"/>
      <c r="FVP336" s="23"/>
      <c r="FVQ336" s="23"/>
      <c r="FVR336" s="23"/>
      <c r="FVS336" s="23"/>
      <c r="FVT336" s="23"/>
      <c r="FVU336" s="23"/>
      <c r="FVV336" s="23"/>
      <c r="FVW336" s="23"/>
      <c r="FVX336" s="23"/>
      <c r="FVY336" s="23"/>
      <c r="FVZ336" s="23"/>
      <c r="FWA336" s="23"/>
      <c r="FWB336" s="23"/>
      <c r="FWC336" s="23"/>
      <c r="FWD336" s="23"/>
      <c r="FWE336" s="23"/>
      <c r="FWF336" s="23"/>
      <c r="FWG336" s="23"/>
      <c r="FWH336" s="23"/>
      <c r="FWI336" s="23"/>
      <c r="FWJ336" s="23"/>
      <c r="FWK336" s="23"/>
      <c r="FWL336" s="23"/>
      <c r="FWM336" s="23"/>
      <c r="FWN336" s="23"/>
      <c r="FWO336" s="23"/>
      <c r="FWP336" s="23"/>
      <c r="FWQ336" s="23"/>
      <c r="FWR336" s="23"/>
      <c r="FWS336" s="23"/>
      <c r="FWT336" s="23"/>
      <c r="FWU336" s="23"/>
      <c r="FWV336" s="23"/>
      <c r="FWW336" s="23"/>
      <c r="FWX336" s="23"/>
      <c r="FWY336" s="23"/>
      <c r="FWZ336" s="23"/>
      <c r="FXA336" s="23"/>
      <c r="FXB336" s="23"/>
      <c r="FXC336" s="23"/>
      <c r="FXD336" s="23"/>
      <c r="FXE336" s="23"/>
      <c r="FXF336" s="23"/>
      <c r="FXG336" s="23"/>
      <c r="FXH336" s="23"/>
      <c r="FXI336" s="23"/>
      <c r="FXJ336" s="23"/>
      <c r="FXK336" s="23"/>
      <c r="FXL336" s="23"/>
      <c r="FXM336" s="23"/>
      <c r="FXN336" s="23"/>
      <c r="FXO336" s="23"/>
      <c r="FXP336" s="23"/>
      <c r="FXQ336" s="23"/>
      <c r="FXR336" s="23"/>
      <c r="FXS336" s="23"/>
      <c r="FXT336" s="23"/>
      <c r="FXU336" s="23"/>
      <c r="FXV336" s="23"/>
      <c r="FXW336" s="23"/>
      <c r="FXX336" s="23"/>
      <c r="FXY336" s="23"/>
      <c r="FXZ336" s="23"/>
      <c r="FYA336" s="23"/>
      <c r="FYB336" s="23"/>
      <c r="FYC336" s="23"/>
      <c r="FYD336" s="23"/>
      <c r="FYE336" s="23"/>
      <c r="FYF336" s="23"/>
      <c r="FYG336" s="23"/>
      <c r="FYH336" s="23"/>
      <c r="FYI336" s="23"/>
      <c r="FYJ336" s="23"/>
      <c r="FYK336" s="23"/>
      <c r="FYL336" s="23"/>
      <c r="FYM336" s="23"/>
      <c r="FYN336" s="23"/>
      <c r="FYO336" s="23"/>
      <c r="FYP336" s="23"/>
      <c r="FYQ336" s="23"/>
      <c r="FYR336" s="23"/>
      <c r="FYS336" s="23"/>
      <c r="FYT336" s="23"/>
      <c r="FYU336" s="23"/>
      <c r="FYV336" s="23"/>
      <c r="FYW336" s="23"/>
      <c r="FYX336" s="23"/>
      <c r="FYY336" s="23"/>
      <c r="FYZ336" s="23"/>
      <c r="FZA336" s="23"/>
      <c r="FZB336" s="23"/>
      <c r="FZC336" s="23"/>
      <c r="FZD336" s="23"/>
      <c r="FZE336" s="23"/>
      <c r="FZF336" s="23"/>
      <c r="FZG336" s="23"/>
      <c r="FZH336" s="23"/>
      <c r="FZI336" s="23"/>
      <c r="FZJ336" s="23"/>
      <c r="FZK336" s="23"/>
      <c r="FZL336" s="23"/>
      <c r="FZM336" s="23"/>
      <c r="FZN336" s="23"/>
      <c r="FZO336" s="23"/>
      <c r="FZP336" s="23"/>
      <c r="FZQ336" s="23"/>
      <c r="FZR336" s="23"/>
      <c r="FZS336" s="23"/>
      <c r="FZT336" s="23"/>
      <c r="FZU336" s="23"/>
      <c r="FZV336" s="23"/>
      <c r="FZW336" s="23"/>
      <c r="FZX336" s="23"/>
      <c r="FZY336" s="23"/>
      <c r="FZZ336" s="23"/>
      <c r="GAA336" s="23"/>
      <c r="GAB336" s="23"/>
      <c r="GAC336" s="23"/>
      <c r="GAD336" s="23"/>
      <c r="GAE336" s="23"/>
      <c r="GAF336" s="23"/>
      <c r="GAG336" s="23"/>
      <c r="GAH336" s="23"/>
      <c r="GAI336" s="23"/>
      <c r="GAJ336" s="23"/>
      <c r="GAK336" s="23"/>
      <c r="GAL336" s="23"/>
      <c r="GAM336" s="23"/>
      <c r="GAN336" s="23"/>
      <c r="GAO336" s="23"/>
      <c r="GAP336" s="23"/>
      <c r="GAQ336" s="23"/>
      <c r="GAR336" s="23"/>
      <c r="GAS336" s="23"/>
      <c r="GAT336" s="23"/>
      <c r="GAU336" s="23"/>
      <c r="GAV336" s="23"/>
      <c r="GAW336" s="23"/>
      <c r="GAX336" s="23"/>
      <c r="GAY336" s="23"/>
      <c r="GAZ336" s="23"/>
      <c r="GBA336" s="23"/>
      <c r="GBB336" s="23"/>
      <c r="GBC336" s="23"/>
      <c r="GBD336" s="23"/>
      <c r="GBE336" s="23"/>
      <c r="GBF336" s="23"/>
      <c r="GBG336" s="23"/>
      <c r="GBH336" s="23"/>
      <c r="GBI336" s="23"/>
      <c r="GBJ336" s="23"/>
      <c r="GBK336" s="23"/>
      <c r="GBL336" s="23"/>
      <c r="GBM336" s="23"/>
      <c r="GBN336" s="23"/>
      <c r="GBO336" s="23"/>
      <c r="GBP336" s="23"/>
      <c r="GBQ336" s="23"/>
      <c r="GBR336" s="23"/>
      <c r="GBS336" s="23"/>
      <c r="GBT336" s="23"/>
      <c r="GBU336" s="23"/>
      <c r="GBV336" s="23"/>
      <c r="GBW336" s="23"/>
      <c r="GBX336" s="23"/>
      <c r="GBY336" s="23"/>
      <c r="GBZ336" s="23"/>
      <c r="GCA336" s="23"/>
      <c r="GCB336" s="23"/>
      <c r="GCC336" s="23"/>
      <c r="GCD336" s="23"/>
      <c r="GCE336" s="23"/>
      <c r="GCF336" s="23"/>
      <c r="GCG336" s="23"/>
      <c r="GCH336" s="23"/>
      <c r="GCI336" s="23"/>
      <c r="GCJ336" s="23"/>
      <c r="GCK336" s="23"/>
      <c r="GCL336" s="23"/>
      <c r="GCM336" s="23"/>
      <c r="GCN336" s="23"/>
      <c r="GCO336" s="23"/>
      <c r="GCP336" s="23"/>
      <c r="GCQ336" s="23"/>
      <c r="GCR336" s="23"/>
      <c r="GCS336" s="23"/>
      <c r="GCT336" s="23"/>
      <c r="GCU336" s="23"/>
      <c r="GCV336" s="23"/>
      <c r="GCW336" s="23"/>
      <c r="GCX336" s="23"/>
      <c r="GCY336" s="23"/>
      <c r="GCZ336" s="23"/>
      <c r="GDA336" s="23"/>
      <c r="GDB336" s="23"/>
      <c r="GDC336" s="23"/>
      <c r="GDD336" s="23"/>
      <c r="GDE336" s="23"/>
      <c r="GDF336" s="23"/>
      <c r="GDG336" s="23"/>
      <c r="GDH336" s="23"/>
      <c r="GDI336" s="23"/>
      <c r="GDJ336" s="23"/>
      <c r="GDK336" s="23"/>
      <c r="GDL336" s="23"/>
      <c r="GDM336" s="23"/>
      <c r="GDN336" s="23"/>
      <c r="GDO336" s="23"/>
      <c r="GDP336" s="23"/>
      <c r="GDQ336" s="23"/>
      <c r="GDR336" s="23"/>
      <c r="GDS336" s="23"/>
      <c r="GDT336" s="23"/>
      <c r="GDU336" s="23"/>
      <c r="GDV336" s="23"/>
      <c r="GDW336" s="23"/>
      <c r="GDX336" s="23"/>
      <c r="GDY336" s="23"/>
      <c r="GDZ336" s="23"/>
      <c r="GEA336" s="23"/>
      <c r="GEB336" s="23"/>
      <c r="GEC336" s="23"/>
      <c r="GED336" s="23"/>
      <c r="GEE336" s="23"/>
      <c r="GEF336" s="23"/>
      <c r="GEG336" s="23"/>
      <c r="GEH336" s="23"/>
      <c r="GEI336" s="23"/>
      <c r="GEJ336" s="23"/>
      <c r="GEK336" s="23"/>
      <c r="GEL336" s="23"/>
      <c r="GEM336" s="23"/>
      <c r="GEN336" s="23"/>
      <c r="GEO336" s="23"/>
      <c r="GEP336" s="23"/>
      <c r="GEQ336" s="23"/>
      <c r="GER336" s="23"/>
      <c r="GES336" s="23"/>
      <c r="GET336" s="23"/>
      <c r="GEU336" s="23"/>
      <c r="GEV336" s="23"/>
      <c r="GEW336" s="23"/>
      <c r="GEX336" s="23"/>
      <c r="GEY336" s="23"/>
      <c r="GEZ336" s="23"/>
      <c r="GFA336" s="23"/>
      <c r="GFB336" s="23"/>
      <c r="GFC336" s="23"/>
      <c r="GFD336" s="23"/>
      <c r="GFE336" s="23"/>
      <c r="GFF336" s="23"/>
      <c r="GFG336" s="23"/>
      <c r="GFH336" s="23"/>
      <c r="GFI336" s="23"/>
      <c r="GFJ336" s="23"/>
      <c r="GFK336" s="23"/>
      <c r="GFL336" s="23"/>
      <c r="GFM336" s="23"/>
      <c r="GFN336" s="23"/>
      <c r="GFO336" s="23"/>
      <c r="GFP336" s="23"/>
      <c r="GFQ336" s="23"/>
      <c r="GFR336" s="23"/>
      <c r="GFS336" s="23"/>
      <c r="GFT336" s="23"/>
      <c r="GFU336" s="23"/>
      <c r="GFV336" s="23"/>
      <c r="GFW336" s="23"/>
      <c r="GFX336" s="23"/>
      <c r="GFY336" s="23"/>
      <c r="GFZ336" s="23"/>
      <c r="GGA336" s="23"/>
      <c r="GGB336" s="23"/>
      <c r="GGC336" s="23"/>
      <c r="GGD336" s="23"/>
      <c r="GGE336" s="23"/>
      <c r="GGF336" s="23"/>
      <c r="GGG336" s="23"/>
      <c r="GGH336" s="23"/>
      <c r="GGI336" s="23"/>
      <c r="GGJ336" s="23"/>
      <c r="GGK336" s="23"/>
      <c r="GGL336" s="23"/>
      <c r="GGM336" s="23"/>
      <c r="GGN336" s="23"/>
      <c r="GGO336" s="23"/>
      <c r="GGP336" s="23"/>
      <c r="GGQ336" s="23"/>
      <c r="GGR336" s="23"/>
      <c r="GGS336" s="23"/>
      <c r="GGT336" s="23"/>
      <c r="GGU336" s="23"/>
      <c r="GGV336" s="23"/>
      <c r="GGW336" s="23"/>
      <c r="GGX336" s="23"/>
      <c r="GGY336" s="23"/>
      <c r="GGZ336" s="23"/>
      <c r="GHA336" s="23"/>
      <c r="GHB336" s="23"/>
      <c r="GHC336" s="23"/>
      <c r="GHD336" s="23"/>
      <c r="GHE336" s="23"/>
      <c r="GHF336" s="23"/>
      <c r="GHG336" s="23"/>
      <c r="GHH336" s="23"/>
      <c r="GHI336" s="23"/>
      <c r="GHJ336" s="23"/>
      <c r="GHK336" s="23"/>
      <c r="GHL336" s="23"/>
      <c r="GHM336" s="23"/>
      <c r="GHN336" s="23"/>
      <c r="GHO336" s="23"/>
      <c r="GHP336" s="23"/>
      <c r="GHQ336" s="23"/>
      <c r="GHR336" s="23"/>
      <c r="GHS336" s="23"/>
      <c r="GHT336" s="23"/>
      <c r="GHU336" s="23"/>
      <c r="GHV336" s="23"/>
      <c r="GHW336" s="23"/>
      <c r="GHX336" s="23"/>
      <c r="GHY336" s="23"/>
      <c r="GHZ336" s="23"/>
      <c r="GIA336" s="23"/>
      <c r="GIB336" s="23"/>
      <c r="GIC336" s="23"/>
      <c r="GID336" s="23"/>
      <c r="GIE336" s="23"/>
      <c r="GIF336" s="23"/>
      <c r="GIG336" s="23"/>
      <c r="GIH336" s="23"/>
      <c r="GII336" s="23"/>
      <c r="GIJ336" s="23"/>
      <c r="GIK336" s="23"/>
      <c r="GIL336" s="23"/>
      <c r="GIM336" s="23"/>
      <c r="GIN336" s="23"/>
      <c r="GIO336" s="23"/>
      <c r="GIP336" s="23"/>
      <c r="GIQ336" s="23"/>
      <c r="GIR336" s="23"/>
      <c r="GIS336" s="23"/>
      <c r="GIT336" s="23"/>
      <c r="GIU336" s="23"/>
      <c r="GIV336" s="23"/>
      <c r="GIW336" s="23"/>
      <c r="GIX336" s="23"/>
      <c r="GIY336" s="23"/>
      <c r="GIZ336" s="23"/>
      <c r="GJA336" s="23"/>
      <c r="GJB336" s="23"/>
      <c r="GJC336" s="23"/>
      <c r="GJD336" s="23"/>
      <c r="GJE336" s="23"/>
      <c r="GJF336" s="23"/>
      <c r="GJG336" s="23"/>
      <c r="GJH336" s="23"/>
      <c r="GJI336" s="23"/>
      <c r="GJJ336" s="23"/>
      <c r="GJK336" s="23"/>
      <c r="GJL336" s="23"/>
      <c r="GJM336" s="23"/>
      <c r="GJN336" s="23"/>
      <c r="GJO336" s="23"/>
      <c r="GJP336" s="23"/>
      <c r="GJQ336" s="23"/>
      <c r="GJR336" s="23"/>
      <c r="GJS336" s="23"/>
      <c r="GJT336" s="23"/>
      <c r="GJU336" s="23"/>
      <c r="GJV336" s="23"/>
      <c r="GJW336" s="23"/>
      <c r="GJX336" s="23"/>
      <c r="GJY336" s="23"/>
      <c r="GJZ336" s="23"/>
      <c r="GKA336" s="23"/>
      <c r="GKB336" s="23"/>
      <c r="GKC336" s="23"/>
      <c r="GKD336" s="23"/>
      <c r="GKE336" s="23"/>
      <c r="GKF336" s="23"/>
      <c r="GKG336" s="23"/>
      <c r="GKH336" s="23"/>
      <c r="GKI336" s="23"/>
      <c r="GKJ336" s="23"/>
      <c r="GKK336" s="23"/>
      <c r="GKL336" s="23"/>
      <c r="GKM336" s="23"/>
      <c r="GKN336" s="23"/>
      <c r="GKO336" s="23"/>
      <c r="GKP336" s="23"/>
      <c r="GKQ336" s="23"/>
      <c r="GKR336" s="23"/>
      <c r="GKS336" s="23"/>
      <c r="GKT336" s="23"/>
      <c r="GKU336" s="23"/>
      <c r="GKV336" s="23"/>
      <c r="GKW336" s="23"/>
      <c r="GKX336" s="23"/>
      <c r="GKY336" s="23"/>
      <c r="GKZ336" s="23"/>
      <c r="GLA336" s="23"/>
      <c r="GLB336" s="23"/>
      <c r="GLC336" s="23"/>
      <c r="GLD336" s="23"/>
      <c r="GLE336" s="23"/>
      <c r="GLF336" s="23"/>
      <c r="GLG336" s="23"/>
      <c r="GLH336" s="23"/>
      <c r="GLI336" s="23"/>
      <c r="GLJ336" s="23"/>
      <c r="GLK336" s="23"/>
      <c r="GLL336" s="23"/>
      <c r="GLM336" s="23"/>
      <c r="GLN336" s="23"/>
      <c r="GLO336" s="23"/>
      <c r="GLP336" s="23"/>
      <c r="GLQ336" s="23"/>
      <c r="GLR336" s="23"/>
      <c r="GLS336" s="23"/>
      <c r="GLT336" s="23"/>
      <c r="GLU336" s="23"/>
      <c r="GLV336" s="23"/>
      <c r="GLW336" s="23"/>
      <c r="GLX336" s="23"/>
      <c r="GLY336" s="23"/>
      <c r="GLZ336" s="23"/>
      <c r="GMA336" s="23"/>
      <c r="GMB336" s="23"/>
      <c r="GMC336" s="23"/>
      <c r="GMD336" s="23"/>
      <c r="GME336" s="23"/>
      <c r="GMF336" s="23"/>
      <c r="GMG336" s="23"/>
      <c r="GMH336" s="23"/>
      <c r="GMI336" s="23"/>
      <c r="GMJ336" s="23"/>
      <c r="GMK336" s="23"/>
      <c r="GML336" s="23"/>
      <c r="GMM336" s="23"/>
      <c r="GMN336" s="23"/>
      <c r="GMO336" s="23"/>
      <c r="GMP336" s="23"/>
      <c r="GMQ336" s="23"/>
      <c r="GMR336" s="23"/>
      <c r="GMS336" s="23"/>
      <c r="GMT336" s="23"/>
      <c r="GMU336" s="23"/>
      <c r="GMV336" s="23"/>
      <c r="GMW336" s="23"/>
      <c r="GMX336" s="23"/>
      <c r="GMY336" s="23"/>
      <c r="GMZ336" s="23"/>
      <c r="GNA336" s="23"/>
      <c r="GNB336" s="23"/>
      <c r="GNC336" s="23"/>
      <c r="GND336" s="23"/>
      <c r="GNE336" s="23"/>
      <c r="GNF336" s="23"/>
      <c r="GNG336" s="23"/>
      <c r="GNH336" s="23"/>
      <c r="GNI336" s="23"/>
      <c r="GNJ336" s="23"/>
      <c r="GNK336" s="23"/>
      <c r="GNL336" s="23"/>
      <c r="GNM336" s="23"/>
      <c r="GNN336" s="23"/>
      <c r="GNO336" s="23"/>
      <c r="GNP336" s="23"/>
      <c r="GNQ336" s="23"/>
      <c r="GNR336" s="23"/>
      <c r="GNS336" s="23"/>
      <c r="GNT336" s="23"/>
      <c r="GNU336" s="23"/>
      <c r="GNV336" s="23"/>
      <c r="GNW336" s="23"/>
      <c r="GNX336" s="23"/>
      <c r="GNY336" s="23"/>
      <c r="GNZ336" s="23"/>
      <c r="GOA336" s="23"/>
      <c r="GOB336" s="23"/>
      <c r="GOC336" s="23"/>
      <c r="GOD336" s="23"/>
      <c r="GOE336" s="23"/>
      <c r="GOF336" s="23"/>
      <c r="GOG336" s="23"/>
      <c r="GOH336" s="23"/>
      <c r="GOI336" s="23"/>
      <c r="GOJ336" s="23"/>
      <c r="GOK336" s="23"/>
      <c r="GOL336" s="23"/>
      <c r="GOM336" s="23"/>
      <c r="GON336" s="23"/>
      <c r="GOO336" s="23"/>
      <c r="GOP336" s="23"/>
      <c r="GOQ336" s="23"/>
      <c r="GOR336" s="23"/>
      <c r="GOS336" s="23"/>
      <c r="GOT336" s="23"/>
      <c r="GOU336" s="23"/>
      <c r="GOV336" s="23"/>
      <c r="GOW336" s="23"/>
      <c r="GOX336" s="23"/>
      <c r="GOY336" s="23"/>
      <c r="GOZ336" s="23"/>
      <c r="GPA336" s="23"/>
      <c r="GPB336" s="23"/>
      <c r="GPC336" s="23"/>
      <c r="GPD336" s="23"/>
      <c r="GPE336" s="23"/>
      <c r="GPF336" s="23"/>
      <c r="GPG336" s="23"/>
      <c r="GPH336" s="23"/>
      <c r="GPI336" s="23"/>
      <c r="GPJ336" s="23"/>
      <c r="GPK336" s="23"/>
      <c r="GPL336" s="23"/>
      <c r="GPM336" s="23"/>
      <c r="GPN336" s="23"/>
      <c r="GPO336" s="23"/>
      <c r="GPP336" s="23"/>
      <c r="GPQ336" s="23"/>
      <c r="GPR336" s="23"/>
      <c r="GPS336" s="23"/>
      <c r="GPT336" s="23"/>
      <c r="GPU336" s="23"/>
      <c r="GPV336" s="23"/>
      <c r="GPW336" s="23"/>
      <c r="GPX336" s="23"/>
      <c r="GPY336" s="23"/>
      <c r="GPZ336" s="23"/>
      <c r="GQA336" s="23"/>
      <c r="GQB336" s="23"/>
      <c r="GQC336" s="23"/>
      <c r="GQD336" s="23"/>
      <c r="GQE336" s="23"/>
      <c r="GQF336" s="23"/>
      <c r="GQG336" s="23"/>
      <c r="GQH336" s="23"/>
      <c r="GQI336" s="23"/>
      <c r="GQJ336" s="23"/>
      <c r="GQK336" s="23"/>
      <c r="GQL336" s="23"/>
      <c r="GQM336" s="23"/>
      <c r="GQN336" s="23"/>
      <c r="GQO336" s="23"/>
      <c r="GQP336" s="23"/>
      <c r="GQQ336" s="23"/>
      <c r="GQR336" s="23"/>
      <c r="GQS336" s="23"/>
      <c r="GQT336" s="23"/>
      <c r="GQU336" s="23"/>
      <c r="GQV336" s="23"/>
      <c r="GQW336" s="23"/>
      <c r="GQX336" s="23"/>
      <c r="GQY336" s="23"/>
      <c r="GQZ336" s="23"/>
      <c r="GRA336" s="23"/>
      <c r="GRB336" s="23"/>
      <c r="GRC336" s="23"/>
      <c r="GRD336" s="23"/>
      <c r="GRE336" s="23"/>
      <c r="GRF336" s="23"/>
      <c r="GRG336" s="23"/>
      <c r="GRH336" s="23"/>
      <c r="GRI336" s="23"/>
      <c r="GRJ336" s="23"/>
      <c r="GRK336" s="23"/>
      <c r="GRL336" s="23"/>
      <c r="GRM336" s="23"/>
      <c r="GRN336" s="23"/>
      <c r="GRO336" s="23"/>
      <c r="GRP336" s="23"/>
      <c r="GRQ336" s="23"/>
      <c r="GRR336" s="23"/>
      <c r="GRS336" s="23"/>
      <c r="GRT336" s="23"/>
      <c r="GRU336" s="23"/>
      <c r="GRV336" s="23"/>
      <c r="GRW336" s="23"/>
      <c r="GRX336" s="23"/>
      <c r="GRY336" s="23"/>
      <c r="GRZ336" s="23"/>
      <c r="GSA336" s="23"/>
      <c r="GSB336" s="23"/>
      <c r="GSC336" s="23"/>
      <c r="GSD336" s="23"/>
      <c r="GSE336" s="23"/>
      <c r="GSF336" s="23"/>
      <c r="GSG336" s="23"/>
      <c r="GSH336" s="23"/>
      <c r="GSI336" s="23"/>
      <c r="GSJ336" s="23"/>
      <c r="GSK336" s="23"/>
      <c r="GSL336" s="23"/>
      <c r="GSM336" s="23"/>
      <c r="GSN336" s="23"/>
      <c r="GSO336" s="23"/>
      <c r="GSP336" s="23"/>
      <c r="GSQ336" s="23"/>
      <c r="GSR336" s="23"/>
      <c r="GSS336" s="23"/>
      <c r="GST336" s="23"/>
      <c r="GSU336" s="23"/>
      <c r="GSV336" s="23"/>
      <c r="GSW336" s="23"/>
      <c r="GSX336" s="23"/>
      <c r="GSY336" s="23"/>
      <c r="GSZ336" s="23"/>
      <c r="GTA336" s="23"/>
      <c r="GTB336" s="23"/>
      <c r="GTC336" s="23"/>
      <c r="GTD336" s="23"/>
      <c r="GTE336" s="23"/>
      <c r="GTF336" s="23"/>
      <c r="GTG336" s="23"/>
      <c r="GTH336" s="23"/>
      <c r="GTI336" s="23"/>
      <c r="GTJ336" s="23"/>
      <c r="GTK336" s="23"/>
      <c r="GTL336" s="23"/>
      <c r="GTM336" s="23"/>
      <c r="GTN336" s="23"/>
      <c r="GTO336" s="23"/>
      <c r="GTP336" s="23"/>
      <c r="GTQ336" s="23"/>
      <c r="GTR336" s="23"/>
      <c r="GTS336" s="23"/>
      <c r="GTT336" s="23"/>
      <c r="GTU336" s="23"/>
      <c r="GTV336" s="23"/>
      <c r="GTW336" s="23"/>
      <c r="GTX336" s="23"/>
      <c r="GTY336" s="23"/>
      <c r="GTZ336" s="23"/>
      <c r="GUA336" s="23"/>
      <c r="GUB336" s="23"/>
      <c r="GUC336" s="23"/>
      <c r="GUD336" s="23"/>
      <c r="GUE336" s="23"/>
      <c r="GUF336" s="23"/>
      <c r="GUG336" s="23"/>
      <c r="GUH336" s="23"/>
      <c r="GUI336" s="23"/>
      <c r="GUJ336" s="23"/>
      <c r="GUK336" s="23"/>
      <c r="GUL336" s="23"/>
      <c r="GUM336" s="23"/>
      <c r="GUN336" s="23"/>
      <c r="GUO336" s="23"/>
      <c r="GUP336" s="23"/>
      <c r="GUQ336" s="23"/>
      <c r="GUR336" s="23"/>
      <c r="GUS336" s="23"/>
      <c r="GUT336" s="23"/>
      <c r="GUU336" s="23"/>
      <c r="GUV336" s="23"/>
      <c r="GUW336" s="23"/>
      <c r="GUX336" s="23"/>
      <c r="GUY336" s="23"/>
      <c r="GUZ336" s="23"/>
      <c r="GVA336" s="23"/>
      <c r="GVB336" s="23"/>
      <c r="GVC336" s="23"/>
      <c r="GVD336" s="23"/>
      <c r="GVE336" s="23"/>
      <c r="GVF336" s="23"/>
      <c r="GVG336" s="23"/>
      <c r="GVH336" s="23"/>
      <c r="GVI336" s="23"/>
      <c r="GVJ336" s="23"/>
      <c r="GVK336" s="23"/>
      <c r="GVL336" s="23"/>
      <c r="GVM336" s="23"/>
      <c r="GVN336" s="23"/>
      <c r="GVO336" s="23"/>
      <c r="GVP336" s="23"/>
      <c r="GVQ336" s="23"/>
      <c r="GVR336" s="23"/>
      <c r="GVS336" s="23"/>
      <c r="GVT336" s="23"/>
      <c r="GVU336" s="23"/>
      <c r="GVV336" s="23"/>
      <c r="GVW336" s="23"/>
      <c r="GVX336" s="23"/>
      <c r="GVY336" s="23"/>
      <c r="GVZ336" s="23"/>
      <c r="GWA336" s="23"/>
      <c r="GWB336" s="23"/>
      <c r="GWC336" s="23"/>
      <c r="GWD336" s="23"/>
      <c r="GWE336" s="23"/>
      <c r="GWF336" s="23"/>
      <c r="GWG336" s="23"/>
      <c r="GWH336" s="23"/>
      <c r="GWI336" s="23"/>
      <c r="GWJ336" s="23"/>
      <c r="GWK336" s="23"/>
      <c r="GWL336" s="23"/>
      <c r="GWM336" s="23"/>
      <c r="GWN336" s="23"/>
      <c r="GWO336" s="23"/>
      <c r="GWP336" s="23"/>
      <c r="GWQ336" s="23"/>
      <c r="GWR336" s="23"/>
      <c r="GWS336" s="23"/>
      <c r="GWT336" s="23"/>
      <c r="GWU336" s="23"/>
      <c r="GWV336" s="23"/>
      <c r="GWW336" s="23"/>
      <c r="GWX336" s="23"/>
      <c r="GWY336" s="23"/>
      <c r="GWZ336" s="23"/>
      <c r="GXA336" s="23"/>
      <c r="GXB336" s="23"/>
      <c r="GXC336" s="23"/>
      <c r="GXD336" s="23"/>
      <c r="GXE336" s="23"/>
      <c r="GXF336" s="23"/>
      <c r="GXG336" s="23"/>
      <c r="GXH336" s="23"/>
      <c r="GXI336" s="23"/>
      <c r="GXJ336" s="23"/>
      <c r="GXK336" s="23"/>
      <c r="GXL336" s="23"/>
      <c r="GXM336" s="23"/>
      <c r="GXN336" s="23"/>
      <c r="GXO336" s="23"/>
      <c r="GXP336" s="23"/>
      <c r="GXQ336" s="23"/>
      <c r="GXR336" s="23"/>
      <c r="GXS336" s="23"/>
      <c r="GXT336" s="23"/>
      <c r="GXU336" s="23"/>
      <c r="GXV336" s="23"/>
      <c r="GXW336" s="23"/>
      <c r="GXX336" s="23"/>
      <c r="GXY336" s="23"/>
      <c r="GXZ336" s="23"/>
      <c r="GYA336" s="23"/>
      <c r="GYB336" s="23"/>
      <c r="GYC336" s="23"/>
      <c r="GYD336" s="23"/>
      <c r="GYE336" s="23"/>
      <c r="GYF336" s="23"/>
      <c r="GYG336" s="23"/>
      <c r="GYH336" s="23"/>
      <c r="GYI336" s="23"/>
      <c r="GYJ336" s="23"/>
      <c r="GYK336" s="23"/>
      <c r="GYL336" s="23"/>
      <c r="GYM336" s="23"/>
      <c r="GYN336" s="23"/>
      <c r="GYO336" s="23"/>
      <c r="GYP336" s="23"/>
      <c r="GYQ336" s="23"/>
      <c r="GYR336" s="23"/>
      <c r="GYS336" s="23"/>
      <c r="GYT336" s="23"/>
      <c r="GYU336" s="23"/>
      <c r="GYV336" s="23"/>
      <c r="GYW336" s="23"/>
      <c r="GYX336" s="23"/>
      <c r="GYY336" s="23"/>
      <c r="GYZ336" s="23"/>
      <c r="GZA336" s="23"/>
      <c r="GZB336" s="23"/>
      <c r="GZC336" s="23"/>
      <c r="GZD336" s="23"/>
      <c r="GZE336" s="23"/>
      <c r="GZF336" s="23"/>
      <c r="GZG336" s="23"/>
      <c r="GZH336" s="23"/>
      <c r="GZI336" s="23"/>
      <c r="GZJ336" s="23"/>
      <c r="GZK336" s="23"/>
      <c r="GZL336" s="23"/>
      <c r="GZM336" s="23"/>
      <c r="GZN336" s="23"/>
      <c r="GZO336" s="23"/>
      <c r="GZP336" s="23"/>
      <c r="GZQ336" s="23"/>
      <c r="GZR336" s="23"/>
      <c r="GZS336" s="23"/>
      <c r="GZT336" s="23"/>
      <c r="GZU336" s="23"/>
      <c r="GZV336" s="23"/>
      <c r="GZW336" s="23"/>
      <c r="GZX336" s="23"/>
      <c r="GZY336" s="23"/>
      <c r="GZZ336" s="23"/>
      <c r="HAA336" s="23"/>
      <c r="HAB336" s="23"/>
      <c r="HAC336" s="23"/>
      <c r="HAD336" s="23"/>
      <c r="HAE336" s="23"/>
      <c r="HAF336" s="23"/>
      <c r="HAG336" s="23"/>
      <c r="HAH336" s="23"/>
      <c r="HAI336" s="23"/>
      <c r="HAJ336" s="23"/>
      <c r="HAK336" s="23"/>
      <c r="HAL336" s="23"/>
      <c r="HAM336" s="23"/>
      <c r="HAN336" s="23"/>
      <c r="HAO336" s="23"/>
      <c r="HAP336" s="23"/>
      <c r="HAQ336" s="23"/>
      <c r="HAR336" s="23"/>
      <c r="HAS336" s="23"/>
      <c r="HAT336" s="23"/>
      <c r="HAU336" s="23"/>
      <c r="HAV336" s="23"/>
      <c r="HAW336" s="23"/>
      <c r="HAX336" s="23"/>
      <c r="HAY336" s="23"/>
      <c r="HAZ336" s="23"/>
      <c r="HBA336" s="23"/>
      <c r="HBB336" s="23"/>
      <c r="HBC336" s="23"/>
      <c r="HBD336" s="23"/>
      <c r="HBE336" s="23"/>
      <c r="HBF336" s="23"/>
      <c r="HBG336" s="23"/>
      <c r="HBH336" s="23"/>
      <c r="HBI336" s="23"/>
      <c r="HBJ336" s="23"/>
      <c r="HBK336" s="23"/>
      <c r="HBL336" s="23"/>
      <c r="HBM336" s="23"/>
      <c r="HBN336" s="23"/>
      <c r="HBO336" s="23"/>
      <c r="HBP336" s="23"/>
      <c r="HBQ336" s="23"/>
      <c r="HBR336" s="23"/>
      <c r="HBS336" s="23"/>
      <c r="HBT336" s="23"/>
      <c r="HBU336" s="23"/>
      <c r="HBV336" s="23"/>
      <c r="HBW336" s="23"/>
      <c r="HBX336" s="23"/>
      <c r="HBY336" s="23"/>
      <c r="HBZ336" s="23"/>
      <c r="HCA336" s="23"/>
      <c r="HCB336" s="23"/>
      <c r="HCC336" s="23"/>
      <c r="HCD336" s="23"/>
      <c r="HCE336" s="23"/>
      <c r="HCF336" s="23"/>
      <c r="HCG336" s="23"/>
      <c r="HCH336" s="23"/>
      <c r="HCI336" s="23"/>
      <c r="HCJ336" s="23"/>
      <c r="HCK336" s="23"/>
      <c r="HCL336" s="23"/>
      <c r="HCM336" s="23"/>
      <c r="HCN336" s="23"/>
      <c r="HCO336" s="23"/>
      <c r="HCP336" s="23"/>
      <c r="HCQ336" s="23"/>
      <c r="HCR336" s="23"/>
      <c r="HCS336" s="23"/>
      <c r="HCT336" s="23"/>
      <c r="HCU336" s="23"/>
      <c r="HCV336" s="23"/>
      <c r="HCW336" s="23"/>
      <c r="HCX336" s="23"/>
      <c r="HCY336" s="23"/>
      <c r="HCZ336" s="23"/>
      <c r="HDA336" s="23"/>
      <c r="HDB336" s="23"/>
      <c r="HDC336" s="23"/>
      <c r="HDD336" s="23"/>
      <c r="HDE336" s="23"/>
      <c r="HDF336" s="23"/>
      <c r="HDG336" s="23"/>
      <c r="HDH336" s="23"/>
      <c r="HDI336" s="23"/>
      <c r="HDJ336" s="23"/>
      <c r="HDK336" s="23"/>
      <c r="HDL336" s="23"/>
      <c r="HDM336" s="23"/>
      <c r="HDN336" s="23"/>
      <c r="HDO336" s="23"/>
      <c r="HDP336" s="23"/>
      <c r="HDQ336" s="23"/>
      <c r="HDR336" s="23"/>
      <c r="HDS336" s="23"/>
      <c r="HDT336" s="23"/>
      <c r="HDU336" s="23"/>
      <c r="HDV336" s="23"/>
      <c r="HDW336" s="23"/>
      <c r="HDX336" s="23"/>
      <c r="HDY336" s="23"/>
      <c r="HDZ336" s="23"/>
      <c r="HEA336" s="23"/>
      <c r="HEB336" s="23"/>
      <c r="HEC336" s="23"/>
      <c r="HED336" s="23"/>
      <c r="HEE336" s="23"/>
      <c r="HEF336" s="23"/>
      <c r="HEG336" s="23"/>
      <c r="HEH336" s="23"/>
      <c r="HEI336" s="23"/>
      <c r="HEJ336" s="23"/>
      <c r="HEK336" s="23"/>
      <c r="HEL336" s="23"/>
      <c r="HEM336" s="23"/>
      <c r="HEN336" s="23"/>
      <c r="HEO336" s="23"/>
      <c r="HEP336" s="23"/>
      <c r="HEQ336" s="23"/>
      <c r="HER336" s="23"/>
      <c r="HES336" s="23"/>
      <c r="HET336" s="23"/>
      <c r="HEU336" s="23"/>
      <c r="HEV336" s="23"/>
      <c r="HEW336" s="23"/>
      <c r="HEX336" s="23"/>
      <c r="HEY336" s="23"/>
      <c r="HEZ336" s="23"/>
      <c r="HFA336" s="23"/>
      <c r="HFB336" s="23"/>
      <c r="HFC336" s="23"/>
      <c r="HFD336" s="23"/>
      <c r="HFE336" s="23"/>
      <c r="HFF336" s="23"/>
      <c r="HFG336" s="23"/>
      <c r="HFH336" s="23"/>
      <c r="HFI336" s="23"/>
      <c r="HFJ336" s="23"/>
      <c r="HFK336" s="23"/>
      <c r="HFL336" s="23"/>
      <c r="HFM336" s="23"/>
      <c r="HFN336" s="23"/>
      <c r="HFO336" s="23"/>
      <c r="HFP336" s="23"/>
      <c r="HFQ336" s="23"/>
      <c r="HFR336" s="23"/>
      <c r="HFS336" s="23"/>
      <c r="HFT336" s="23"/>
      <c r="HFU336" s="23"/>
      <c r="HFV336" s="23"/>
      <c r="HFW336" s="23"/>
      <c r="HFX336" s="23"/>
      <c r="HFY336" s="23"/>
      <c r="HFZ336" s="23"/>
      <c r="HGA336" s="23"/>
      <c r="HGB336" s="23"/>
      <c r="HGC336" s="23"/>
      <c r="HGD336" s="23"/>
      <c r="HGE336" s="23"/>
      <c r="HGF336" s="23"/>
      <c r="HGG336" s="23"/>
      <c r="HGH336" s="23"/>
      <c r="HGI336" s="23"/>
      <c r="HGJ336" s="23"/>
      <c r="HGK336" s="23"/>
      <c r="HGL336" s="23"/>
      <c r="HGM336" s="23"/>
      <c r="HGN336" s="23"/>
      <c r="HGO336" s="23"/>
      <c r="HGP336" s="23"/>
      <c r="HGQ336" s="23"/>
      <c r="HGR336" s="23"/>
      <c r="HGS336" s="23"/>
      <c r="HGT336" s="23"/>
      <c r="HGU336" s="23"/>
      <c r="HGV336" s="23"/>
      <c r="HGW336" s="23"/>
      <c r="HGX336" s="23"/>
      <c r="HGY336" s="23"/>
      <c r="HGZ336" s="23"/>
      <c r="HHA336" s="23"/>
      <c r="HHB336" s="23"/>
      <c r="HHC336" s="23"/>
      <c r="HHD336" s="23"/>
      <c r="HHE336" s="23"/>
      <c r="HHF336" s="23"/>
      <c r="HHG336" s="23"/>
      <c r="HHH336" s="23"/>
      <c r="HHI336" s="23"/>
      <c r="HHJ336" s="23"/>
      <c r="HHK336" s="23"/>
      <c r="HHL336" s="23"/>
      <c r="HHM336" s="23"/>
      <c r="HHN336" s="23"/>
      <c r="HHO336" s="23"/>
      <c r="HHP336" s="23"/>
      <c r="HHQ336" s="23"/>
      <c r="HHR336" s="23"/>
      <c r="HHS336" s="23"/>
      <c r="HHT336" s="23"/>
      <c r="HHU336" s="23"/>
      <c r="HHV336" s="23"/>
      <c r="HHW336" s="23"/>
      <c r="HHX336" s="23"/>
      <c r="HHY336" s="23"/>
      <c r="HHZ336" s="23"/>
      <c r="HIA336" s="23"/>
      <c r="HIB336" s="23"/>
      <c r="HIC336" s="23"/>
      <c r="HID336" s="23"/>
      <c r="HIE336" s="23"/>
      <c r="HIF336" s="23"/>
      <c r="HIG336" s="23"/>
      <c r="HIH336" s="23"/>
      <c r="HII336" s="23"/>
      <c r="HIJ336" s="23"/>
      <c r="HIK336" s="23"/>
      <c r="HIL336" s="23"/>
      <c r="HIM336" s="23"/>
      <c r="HIN336" s="23"/>
      <c r="HIO336" s="23"/>
      <c r="HIP336" s="23"/>
      <c r="HIQ336" s="23"/>
      <c r="HIR336" s="23"/>
      <c r="HIS336" s="23"/>
      <c r="HIT336" s="23"/>
      <c r="HIU336" s="23"/>
      <c r="HIV336" s="23"/>
      <c r="HIW336" s="23"/>
      <c r="HIX336" s="23"/>
      <c r="HIY336" s="23"/>
      <c r="HIZ336" s="23"/>
      <c r="HJA336" s="23"/>
      <c r="HJB336" s="23"/>
      <c r="HJC336" s="23"/>
      <c r="HJD336" s="23"/>
      <c r="HJE336" s="23"/>
      <c r="HJF336" s="23"/>
      <c r="HJG336" s="23"/>
      <c r="HJH336" s="23"/>
      <c r="HJI336" s="23"/>
      <c r="HJJ336" s="23"/>
      <c r="HJK336" s="23"/>
      <c r="HJL336" s="23"/>
      <c r="HJM336" s="23"/>
      <c r="HJN336" s="23"/>
      <c r="HJO336" s="23"/>
      <c r="HJP336" s="23"/>
      <c r="HJQ336" s="23"/>
      <c r="HJR336" s="23"/>
      <c r="HJS336" s="23"/>
      <c r="HJT336" s="23"/>
      <c r="HJU336" s="23"/>
      <c r="HJV336" s="23"/>
      <c r="HJW336" s="23"/>
      <c r="HJX336" s="23"/>
      <c r="HJY336" s="23"/>
      <c r="HJZ336" s="23"/>
      <c r="HKA336" s="23"/>
      <c r="HKB336" s="23"/>
      <c r="HKC336" s="23"/>
      <c r="HKD336" s="23"/>
      <c r="HKE336" s="23"/>
      <c r="HKF336" s="23"/>
      <c r="HKG336" s="23"/>
      <c r="HKH336" s="23"/>
      <c r="HKI336" s="23"/>
      <c r="HKJ336" s="23"/>
      <c r="HKK336" s="23"/>
      <c r="HKL336" s="23"/>
      <c r="HKM336" s="23"/>
      <c r="HKN336" s="23"/>
      <c r="HKO336" s="23"/>
      <c r="HKP336" s="23"/>
      <c r="HKQ336" s="23"/>
      <c r="HKR336" s="23"/>
      <c r="HKS336" s="23"/>
      <c r="HKT336" s="23"/>
      <c r="HKU336" s="23"/>
      <c r="HKV336" s="23"/>
      <c r="HKW336" s="23"/>
      <c r="HKX336" s="23"/>
      <c r="HKY336" s="23"/>
      <c r="HKZ336" s="23"/>
      <c r="HLA336" s="23"/>
      <c r="HLB336" s="23"/>
      <c r="HLC336" s="23"/>
      <c r="HLD336" s="23"/>
      <c r="HLE336" s="23"/>
      <c r="HLF336" s="23"/>
      <c r="HLG336" s="23"/>
      <c r="HLH336" s="23"/>
      <c r="HLI336" s="23"/>
      <c r="HLJ336" s="23"/>
      <c r="HLK336" s="23"/>
      <c r="HLL336" s="23"/>
      <c r="HLM336" s="23"/>
      <c r="HLN336" s="23"/>
      <c r="HLO336" s="23"/>
      <c r="HLP336" s="23"/>
      <c r="HLQ336" s="23"/>
      <c r="HLR336" s="23"/>
      <c r="HLS336" s="23"/>
      <c r="HLT336" s="23"/>
      <c r="HLU336" s="23"/>
      <c r="HLV336" s="23"/>
      <c r="HLW336" s="23"/>
      <c r="HLX336" s="23"/>
      <c r="HLY336" s="23"/>
      <c r="HLZ336" s="23"/>
      <c r="HMA336" s="23"/>
      <c r="HMB336" s="23"/>
      <c r="HMC336" s="23"/>
      <c r="HMD336" s="23"/>
      <c r="HME336" s="23"/>
      <c r="HMF336" s="23"/>
      <c r="HMG336" s="23"/>
      <c r="HMH336" s="23"/>
      <c r="HMI336" s="23"/>
      <c r="HMJ336" s="23"/>
      <c r="HMK336" s="23"/>
      <c r="HML336" s="23"/>
      <c r="HMM336" s="23"/>
      <c r="HMN336" s="23"/>
      <c r="HMO336" s="23"/>
      <c r="HMP336" s="23"/>
      <c r="HMQ336" s="23"/>
      <c r="HMR336" s="23"/>
      <c r="HMS336" s="23"/>
      <c r="HMT336" s="23"/>
      <c r="HMU336" s="23"/>
      <c r="HMV336" s="23"/>
      <c r="HMW336" s="23"/>
      <c r="HMX336" s="23"/>
      <c r="HMY336" s="23"/>
      <c r="HMZ336" s="23"/>
      <c r="HNA336" s="23"/>
      <c r="HNB336" s="23"/>
      <c r="HNC336" s="23"/>
      <c r="HND336" s="23"/>
      <c r="HNE336" s="23"/>
      <c r="HNF336" s="23"/>
      <c r="HNG336" s="23"/>
      <c r="HNH336" s="23"/>
      <c r="HNI336" s="23"/>
      <c r="HNJ336" s="23"/>
      <c r="HNK336" s="23"/>
      <c r="HNL336" s="23"/>
      <c r="HNM336" s="23"/>
      <c r="HNN336" s="23"/>
      <c r="HNO336" s="23"/>
      <c r="HNP336" s="23"/>
      <c r="HNQ336" s="23"/>
      <c r="HNR336" s="23"/>
      <c r="HNS336" s="23"/>
      <c r="HNT336" s="23"/>
      <c r="HNU336" s="23"/>
      <c r="HNV336" s="23"/>
      <c r="HNW336" s="23"/>
      <c r="HNX336" s="23"/>
      <c r="HNY336" s="23"/>
      <c r="HNZ336" s="23"/>
      <c r="HOA336" s="23"/>
      <c r="HOB336" s="23"/>
      <c r="HOC336" s="23"/>
      <c r="HOD336" s="23"/>
      <c r="HOE336" s="23"/>
      <c r="HOF336" s="23"/>
      <c r="HOG336" s="23"/>
      <c r="HOH336" s="23"/>
      <c r="HOI336" s="23"/>
      <c r="HOJ336" s="23"/>
      <c r="HOK336" s="23"/>
      <c r="HOL336" s="23"/>
      <c r="HOM336" s="23"/>
      <c r="HON336" s="23"/>
      <c r="HOO336" s="23"/>
      <c r="HOP336" s="23"/>
      <c r="HOQ336" s="23"/>
      <c r="HOR336" s="23"/>
      <c r="HOS336" s="23"/>
      <c r="HOT336" s="23"/>
      <c r="HOU336" s="23"/>
      <c r="HOV336" s="23"/>
      <c r="HOW336" s="23"/>
      <c r="HOX336" s="23"/>
      <c r="HOY336" s="23"/>
      <c r="HOZ336" s="23"/>
      <c r="HPA336" s="23"/>
      <c r="HPB336" s="23"/>
      <c r="HPC336" s="23"/>
      <c r="HPD336" s="23"/>
      <c r="HPE336" s="23"/>
      <c r="HPF336" s="23"/>
      <c r="HPG336" s="23"/>
      <c r="HPH336" s="23"/>
      <c r="HPI336" s="23"/>
      <c r="HPJ336" s="23"/>
      <c r="HPK336" s="23"/>
      <c r="HPL336" s="23"/>
      <c r="HPM336" s="23"/>
      <c r="HPN336" s="23"/>
      <c r="HPO336" s="23"/>
      <c r="HPP336" s="23"/>
      <c r="HPQ336" s="23"/>
      <c r="HPR336" s="23"/>
      <c r="HPS336" s="23"/>
      <c r="HPT336" s="23"/>
      <c r="HPU336" s="23"/>
      <c r="HPV336" s="23"/>
      <c r="HPW336" s="23"/>
      <c r="HPX336" s="23"/>
      <c r="HPY336" s="23"/>
      <c r="HPZ336" s="23"/>
      <c r="HQA336" s="23"/>
      <c r="HQB336" s="23"/>
      <c r="HQC336" s="23"/>
      <c r="HQD336" s="23"/>
      <c r="HQE336" s="23"/>
      <c r="HQF336" s="23"/>
      <c r="HQG336" s="23"/>
      <c r="HQH336" s="23"/>
      <c r="HQI336" s="23"/>
      <c r="HQJ336" s="23"/>
      <c r="HQK336" s="23"/>
      <c r="HQL336" s="23"/>
      <c r="HQM336" s="23"/>
      <c r="HQN336" s="23"/>
      <c r="HQO336" s="23"/>
      <c r="HQP336" s="23"/>
      <c r="HQQ336" s="23"/>
      <c r="HQR336" s="23"/>
      <c r="HQS336" s="23"/>
      <c r="HQT336" s="23"/>
      <c r="HQU336" s="23"/>
      <c r="HQV336" s="23"/>
      <c r="HQW336" s="23"/>
      <c r="HQX336" s="23"/>
      <c r="HQY336" s="23"/>
      <c r="HQZ336" s="23"/>
      <c r="HRA336" s="23"/>
      <c r="HRB336" s="23"/>
      <c r="HRC336" s="23"/>
      <c r="HRD336" s="23"/>
      <c r="HRE336" s="23"/>
      <c r="HRF336" s="23"/>
      <c r="HRG336" s="23"/>
      <c r="HRH336" s="23"/>
      <c r="HRI336" s="23"/>
      <c r="HRJ336" s="23"/>
      <c r="HRK336" s="23"/>
      <c r="HRL336" s="23"/>
      <c r="HRM336" s="23"/>
      <c r="HRN336" s="23"/>
      <c r="HRO336" s="23"/>
      <c r="HRP336" s="23"/>
      <c r="HRQ336" s="23"/>
      <c r="HRR336" s="23"/>
      <c r="HRS336" s="23"/>
      <c r="HRT336" s="23"/>
      <c r="HRU336" s="23"/>
      <c r="HRV336" s="23"/>
      <c r="HRW336" s="23"/>
      <c r="HRX336" s="23"/>
      <c r="HRY336" s="23"/>
      <c r="HRZ336" s="23"/>
      <c r="HSA336" s="23"/>
      <c r="HSB336" s="23"/>
      <c r="HSC336" s="23"/>
      <c r="HSD336" s="23"/>
      <c r="HSE336" s="23"/>
      <c r="HSF336" s="23"/>
      <c r="HSG336" s="23"/>
      <c r="HSH336" s="23"/>
      <c r="HSI336" s="23"/>
      <c r="HSJ336" s="23"/>
      <c r="HSK336" s="23"/>
      <c r="HSL336" s="23"/>
      <c r="HSM336" s="23"/>
      <c r="HSN336" s="23"/>
      <c r="HSO336" s="23"/>
      <c r="HSP336" s="23"/>
      <c r="HSQ336" s="23"/>
      <c r="HSR336" s="23"/>
      <c r="HSS336" s="23"/>
      <c r="HST336" s="23"/>
      <c r="HSU336" s="23"/>
      <c r="HSV336" s="23"/>
      <c r="HSW336" s="23"/>
      <c r="HSX336" s="23"/>
      <c r="HSY336" s="23"/>
      <c r="HSZ336" s="23"/>
      <c r="HTA336" s="23"/>
      <c r="HTB336" s="23"/>
      <c r="HTC336" s="23"/>
      <c r="HTD336" s="23"/>
      <c r="HTE336" s="23"/>
      <c r="HTF336" s="23"/>
      <c r="HTG336" s="23"/>
      <c r="HTH336" s="23"/>
      <c r="HTI336" s="23"/>
      <c r="HTJ336" s="23"/>
      <c r="HTK336" s="23"/>
      <c r="HTL336" s="23"/>
      <c r="HTM336" s="23"/>
      <c r="HTN336" s="23"/>
      <c r="HTO336" s="23"/>
      <c r="HTP336" s="23"/>
      <c r="HTQ336" s="23"/>
      <c r="HTR336" s="23"/>
      <c r="HTS336" s="23"/>
      <c r="HTT336" s="23"/>
      <c r="HTU336" s="23"/>
      <c r="HTV336" s="23"/>
      <c r="HTW336" s="23"/>
      <c r="HTX336" s="23"/>
      <c r="HTY336" s="23"/>
      <c r="HTZ336" s="23"/>
      <c r="HUA336" s="23"/>
      <c r="HUB336" s="23"/>
      <c r="HUC336" s="23"/>
      <c r="HUD336" s="23"/>
      <c r="HUE336" s="23"/>
      <c r="HUF336" s="23"/>
      <c r="HUG336" s="23"/>
      <c r="HUH336" s="23"/>
      <c r="HUI336" s="23"/>
      <c r="HUJ336" s="23"/>
      <c r="HUK336" s="23"/>
      <c r="HUL336" s="23"/>
      <c r="HUM336" s="23"/>
      <c r="HUN336" s="23"/>
      <c r="HUO336" s="23"/>
      <c r="HUP336" s="23"/>
      <c r="HUQ336" s="23"/>
      <c r="HUR336" s="23"/>
      <c r="HUS336" s="23"/>
      <c r="HUT336" s="23"/>
      <c r="HUU336" s="23"/>
      <c r="HUV336" s="23"/>
      <c r="HUW336" s="23"/>
      <c r="HUX336" s="23"/>
      <c r="HUY336" s="23"/>
      <c r="HUZ336" s="23"/>
      <c r="HVA336" s="23"/>
      <c r="HVB336" s="23"/>
      <c r="HVC336" s="23"/>
      <c r="HVD336" s="23"/>
      <c r="HVE336" s="23"/>
      <c r="HVF336" s="23"/>
      <c r="HVG336" s="23"/>
      <c r="HVH336" s="23"/>
      <c r="HVI336" s="23"/>
      <c r="HVJ336" s="23"/>
      <c r="HVK336" s="23"/>
      <c r="HVL336" s="23"/>
      <c r="HVM336" s="23"/>
      <c r="HVN336" s="23"/>
      <c r="HVO336" s="23"/>
      <c r="HVP336" s="23"/>
      <c r="HVQ336" s="23"/>
      <c r="HVR336" s="23"/>
      <c r="HVS336" s="23"/>
      <c r="HVT336" s="23"/>
      <c r="HVU336" s="23"/>
      <c r="HVV336" s="23"/>
      <c r="HVW336" s="23"/>
      <c r="HVX336" s="23"/>
      <c r="HVY336" s="23"/>
      <c r="HVZ336" s="23"/>
      <c r="HWA336" s="23"/>
      <c r="HWB336" s="23"/>
      <c r="HWC336" s="23"/>
      <c r="HWD336" s="23"/>
      <c r="HWE336" s="23"/>
      <c r="HWF336" s="23"/>
      <c r="HWG336" s="23"/>
      <c r="HWH336" s="23"/>
      <c r="HWI336" s="23"/>
      <c r="HWJ336" s="23"/>
      <c r="HWK336" s="23"/>
      <c r="HWL336" s="23"/>
      <c r="HWM336" s="23"/>
      <c r="HWN336" s="23"/>
      <c r="HWO336" s="23"/>
      <c r="HWP336" s="23"/>
      <c r="HWQ336" s="23"/>
      <c r="HWR336" s="23"/>
      <c r="HWS336" s="23"/>
      <c r="HWT336" s="23"/>
      <c r="HWU336" s="23"/>
      <c r="HWV336" s="23"/>
      <c r="HWW336" s="23"/>
      <c r="HWX336" s="23"/>
      <c r="HWY336" s="23"/>
      <c r="HWZ336" s="23"/>
      <c r="HXA336" s="23"/>
      <c r="HXB336" s="23"/>
      <c r="HXC336" s="23"/>
      <c r="HXD336" s="23"/>
      <c r="HXE336" s="23"/>
      <c r="HXF336" s="23"/>
      <c r="HXG336" s="23"/>
      <c r="HXH336" s="23"/>
      <c r="HXI336" s="23"/>
      <c r="HXJ336" s="23"/>
      <c r="HXK336" s="23"/>
      <c r="HXL336" s="23"/>
      <c r="HXM336" s="23"/>
      <c r="HXN336" s="23"/>
      <c r="HXO336" s="23"/>
      <c r="HXP336" s="23"/>
      <c r="HXQ336" s="23"/>
      <c r="HXR336" s="23"/>
      <c r="HXS336" s="23"/>
      <c r="HXT336" s="23"/>
      <c r="HXU336" s="23"/>
      <c r="HXV336" s="23"/>
      <c r="HXW336" s="23"/>
      <c r="HXX336" s="23"/>
      <c r="HXY336" s="23"/>
      <c r="HXZ336" s="23"/>
      <c r="HYA336" s="23"/>
      <c r="HYB336" s="23"/>
      <c r="HYC336" s="23"/>
      <c r="HYD336" s="23"/>
      <c r="HYE336" s="23"/>
      <c r="HYF336" s="23"/>
      <c r="HYG336" s="23"/>
      <c r="HYH336" s="23"/>
      <c r="HYI336" s="23"/>
      <c r="HYJ336" s="23"/>
      <c r="HYK336" s="23"/>
      <c r="HYL336" s="23"/>
      <c r="HYM336" s="23"/>
      <c r="HYN336" s="23"/>
      <c r="HYO336" s="23"/>
      <c r="HYP336" s="23"/>
      <c r="HYQ336" s="23"/>
      <c r="HYR336" s="23"/>
      <c r="HYS336" s="23"/>
      <c r="HYT336" s="23"/>
      <c r="HYU336" s="23"/>
      <c r="HYV336" s="23"/>
      <c r="HYW336" s="23"/>
      <c r="HYX336" s="23"/>
      <c r="HYY336" s="23"/>
      <c r="HYZ336" s="23"/>
      <c r="HZA336" s="23"/>
      <c r="HZB336" s="23"/>
      <c r="HZC336" s="23"/>
      <c r="HZD336" s="23"/>
      <c r="HZE336" s="23"/>
      <c r="HZF336" s="23"/>
      <c r="HZG336" s="23"/>
      <c r="HZH336" s="23"/>
      <c r="HZI336" s="23"/>
      <c r="HZJ336" s="23"/>
      <c r="HZK336" s="23"/>
      <c r="HZL336" s="23"/>
      <c r="HZM336" s="23"/>
      <c r="HZN336" s="23"/>
      <c r="HZO336" s="23"/>
      <c r="HZP336" s="23"/>
      <c r="HZQ336" s="23"/>
      <c r="HZR336" s="23"/>
      <c r="HZS336" s="23"/>
      <c r="HZT336" s="23"/>
      <c r="HZU336" s="23"/>
      <c r="HZV336" s="23"/>
      <c r="HZW336" s="23"/>
      <c r="HZX336" s="23"/>
      <c r="HZY336" s="23"/>
      <c r="HZZ336" s="23"/>
      <c r="IAA336" s="23"/>
      <c r="IAB336" s="23"/>
      <c r="IAC336" s="23"/>
      <c r="IAD336" s="23"/>
      <c r="IAE336" s="23"/>
      <c r="IAF336" s="23"/>
      <c r="IAG336" s="23"/>
      <c r="IAH336" s="23"/>
      <c r="IAI336" s="23"/>
      <c r="IAJ336" s="23"/>
      <c r="IAK336" s="23"/>
      <c r="IAL336" s="23"/>
      <c r="IAM336" s="23"/>
      <c r="IAN336" s="23"/>
      <c r="IAO336" s="23"/>
      <c r="IAP336" s="23"/>
      <c r="IAQ336" s="23"/>
      <c r="IAR336" s="23"/>
      <c r="IAS336" s="23"/>
      <c r="IAT336" s="23"/>
      <c r="IAU336" s="23"/>
      <c r="IAV336" s="23"/>
      <c r="IAW336" s="23"/>
      <c r="IAX336" s="23"/>
      <c r="IAY336" s="23"/>
      <c r="IAZ336" s="23"/>
      <c r="IBA336" s="23"/>
      <c r="IBB336" s="23"/>
      <c r="IBC336" s="23"/>
      <c r="IBD336" s="23"/>
      <c r="IBE336" s="23"/>
      <c r="IBF336" s="23"/>
      <c r="IBG336" s="23"/>
      <c r="IBH336" s="23"/>
      <c r="IBI336" s="23"/>
      <c r="IBJ336" s="23"/>
      <c r="IBK336" s="23"/>
      <c r="IBL336" s="23"/>
      <c r="IBM336" s="23"/>
      <c r="IBN336" s="23"/>
      <c r="IBO336" s="23"/>
      <c r="IBP336" s="23"/>
      <c r="IBQ336" s="23"/>
      <c r="IBR336" s="23"/>
      <c r="IBS336" s="23"/>
      <c r="IBT336" s="23"/>
      <c r="IBU336" s="23"/>
      <c r="IBV336" s="23"/>
      <c r="IBW336" s="23"/>
      <c r="IBX336" s="23"/>
      <c r="IBY336" s="23"/>
      <c r="IBZ336" s="23"/>
      <c r="ICA336" s="23"/>
      <c r="ICB336" s="23"/>
      <c r="ICC336" s="23"/>
      <c r="ICD336" s="23"/>
      <c r="ICE336" s="23"/>
      <c r="ICF336" s="23"/>
      <c r="ICG336" s="23"/>
      <c r="ICH336" s="23"/>
      <c r="ICI336" s="23"/>
      <c r="ICJ336" s="23"/>
      <c r="ICK336" s="23"/>
      <c r="ICL336" s="23"/>
      <c r="ICM336" s="23"/>
      <c r="ICN336" s="23"/>
      <c r="ICO336" s="23"/>
      <c r="ICP336" s="23"/>
      <c r="ICQ336" s="23"/>
      <c r="ICR336" s="23"/>
      <c r="ICS336" s="23"/>
      <c r="ICT336" s="23"/>
      <c r="ICU336" s="23"/>
      <c r="ICV336" s="23"/>
      <c r="ICW336" s="23"/>
      <c r="ICX336" s="23"/>
      <c r="ICY336" s="23"/>
      <c r="ICZ336" s="23"/>
      <c r="IDA336" s="23"/>
      <c r="IDB336" s="23"/>
      <c r="IDC336" s="23"/>
      <c r="IDD336" s="23"/>
      <c r="IDE336" s="23"/>
      <c r="IDF336" s="23"/>
      <c r="IDG336" s="23"/>
      <c r="IDH336" s="23"/>
      <c r="IDI336" s="23"/>
      <c r="IDJ336" s="23"/>
      <c r="IDK336" s="23"/>
      <c r="IDL336" s="23"/>
      <c r="IDM336" s="23"/>
      <c r="IDN336" s="23"/>
      <c r="IDO336" s="23"/>
      <c r="IDP336" s="23"/>
      <c r="IDQ336" s="23"/>
      <c r="IDR336" s="23"/>
      <c r="IDS336" s="23"/>
      <c r="IDT336" s="23"/>
      <c r="IDU336" s="23"/>
      <c r="IDV336" s="23"/>
      <c r="IDW336" s="23"/>
      <c r="IDX336" s="23"/>
      <c r="IDY336" s="23"/>
      <c r="IDZ336" s="23"/>
      <c r="IEA336" s="23"/>
      <c r="IEB336" s="23"/>
      <c r="IEC336" s="23"/>
      <c r="IED336" s="23"/>
      <c r="IEE336" s="23"/>
      <c r="IEF336" s="23"/>
      <c r="IEG336" s="23"/>
      <c r="IEH336" s="23"/>
      <c r="IEI336" s="23"/>
      <c r="IEJ336" s="23"/>
      <c r="IEK336" s="23"/>
      <c r="IEL336" s="23"/>
      <c r="IEM336" s="23"/>
      <c r="IEN336" s="23"/>
      <c r="IEO336" s="23"/>
      <c r="IEP336" s="23"/>
      <c r="IEQ336" s="23"/>
      <c r="IER336" s="23"/>
      <c r="IES336" s="23"/>
      <c r="IET336" s="23"/>
      <c r="IEU336" s="23"/>
      <c r="IEV336" s="23"/>
      <c r="IEW336" s="23"/>
      <c r="IEX336" s="23"/>
      <c r="IEY336" s="23"/>
      <c r="IEZ336" s="23"/>
      <c r="IFA336" s="23"/>
      <c r="IFB336" s="23"/>
      <c r="IFC336" s="23"/>
      <c r="IFD336" s="23"/>
      <c r="IFE336" s="23"/>
      <c r="IFF336" s="23"/>
      <c r="IFG336" s="23"/>
      <c r="IFH336" s="23"/>
      <c r="IFI336" s="23"/>
      <c r="IFJ336" s="23"/>
      <c r="IFK336" s="23"/>
      <c r="IFL336" s="23"/>
      <c r="IFM336" s="23"/>
      <c r="IFN336" s="23"/>
      <c r="IFO336" s="23"/>
      <c r="IFP336" s="23"/>
      <c r="IFQ336" s="23"/>
      <c r="IFR336" s="23"/>
      <c r="IFS336" s="23"/>
      <c r="IFT336" s="23"/>
      <c r="IFU336" s="23"/>
      <c r="IFV336" s="23"/>
      <c r="IFW336" s="23"/>
      <c r="IFX336" s="23"/>
      <c r="IFY336" s="23"/>
      <c r="IFZ336" s="23"/>
      <c r="IGA336" s="23"/>
      <c r="IGB336" s="23"/>
      <c r="IGC336" s="23"/>
      <c r="IGD336" s="23"/>
      <c r="IGE336" s="23"/>
      <c r="IGF336" s="23"/>
      <c r="IGG336" s="23"/>
      <c r="IGH336" s="23"/>
      <c r="IGI336" s="23"/>
      <c r="IGJ336" s="23"/>
      <c r="IGK336" s="23"/>
      <c r="IGL336" s="23"/>
      <c r="IGM336" s="23"/>
      <c r="IGN336" s="23"/>
      <c r="IGO336" s="23"/>
      <c r="IGP336" s="23"/>
      <c r="IGQ336" s="23"/>
      <c r="IGR336" s="23"/>
      <c r="IGS336" s="23"/>
      <c r="IGT336" s="23"/>
      <c r="IGU336" s="23"/>
      <c r="IGV336" s="23"/>
      <c r="IGW336" s="23"/>
      <c r="IGX336" s="23"/>
      <c r="IGY336" s="23"/>
      <c r="IGZ336" s="23"/>
      <c r="IHA336" s="23"/>
      <c r="IHB336" s="23"/>
      <c r="IHC336" s="23"/>
      <c r="IHD336" s="23"/>
      <c r="IHE336" s="23"/>
      <c r="IHF336" s="23"/>
      <c r="IHG336" s="23"/>
      <c r="IHH336" s="23"/>
      <c r="IHI336" s="23"/>
      <c r="IHJ336" s="23"/>
      <c r="IHK336" s="23"/>
      <c r="IHL336" s="23"/>
      <c r="IHM336" s="23"/>
      <c r="IHN336" s="23"/>
      <c r="IHO336" s="23"/>
      <c r="IHP336" s="23"/>
      <c r="IHQ336" s="23"/>
      <c r="IHR336" s="23"/>
      <c r="IHS336" s="23"/>
      <c r="IHT336" s="23"/>
      <c r="IHU336" s="23"/>
      <c r="IHV336" s="23"/>
      <c r="IHW336" s="23"/>
      <c r="IHX336" s="23"/>
      <c r="IHY336" s="23"/>
      <c r="IHZ336" s="23"/>
      <c r="IIA336" s="23"/>
      <c r="IIB336" s="23"/>
      <c r="IIC336" s="23"/>
      <c r="IID336" s="23"/>
      <c r="IIE336" s="23"/>
      <c r="IIF336" s="23"/>
      <c r="IIG336" s="23"/>
      <c r="IIH336" s="23"/>
      <c r="III336" s="23"/>
      <c r="IIJ336" s="23"/>
      <c r="IIK336" s="23"/>
      <c r="IIL336" s="23"/>
      <c r="IIM336" s="23"/>
      <c r="IIN336" s="23"/>
      <c r="IIO336" s="23"/>
      <c r="IIP336" s="23"/>
      <c r="IIQ336" s="23"/>
      <c r="IIR336" s="23"/>
      <c r="IIS336" s="23"/>
      <c r="IIT336" s="23"/>
      <c r="IIU336" s="23"/>
      <c r="IIV336" s="23"/>
      <c r="IIW336" s="23"/>
      <c r="IIX336" s="23"/>
      <c r="IIY336" s="23"/>
      <c r="IIZ336" s="23"/>
      <c r="IJA336" s="23"/>
      <c r="IJB336" s="23"/>
      <c r="IJC336" s="23"/>
      <c r="IJD336" s="23"/>
      <c r="IJE336" s="23"/>
      <c r="IJF336" s="23"/>
      <c r="IJG336" s="23"/>
      <c r="IJH336" s="23"/>
      <c r="IJI336" s="23"/>
      <c r="IJJ336" s="23"/>
      <c r="IJK336" s="23"/>
      <c r="IJL336" s="23"/>
      <c r="IJM336" s="23"/>
      <c r="IJN336" s="23"/>
      <c r="IJO336" s="23"/>
      <c r="IJP336" s="23"/>
      <c r="IJQ336" s="23"/>
      <c r="IJR336" s="23"/>
      <c r="IJS336" s="23"/>
      <c r="IJT336" s="23"/>
      <c r="IJU336" s="23"/>
      <c r="IJV336" s="23"/>
      <c r="IJW336" s="23"/>
      <c r="IJX336" s="23"/>
      <c r="IJY336" s="23"/>
      <c r="IJZ336" s="23"/>
      <c r="IKA336" s="23"/>
      <c r="IKB336" s="23"/>
      <c r="IKC336" s="23"/>
      <c r="IKD336" s="23"/>
      <c r="IKE336" s="23"/>
      <c r="IKF336" s="23"/>
      <c r="IKG336" s="23"/>
      <c r="IKH336" s="23"/>
      <c r="IKI336" s="23"/>
      <c r="IKJ336" s="23"/>
      <c r="IKK336" s="23"/>
      <c r="IKL336" s="23"/>
      <c r="IKM336" s="23"/>
      <c r="IKN336" s="23"/>
      <c r="IKO336" s="23"/>
      <c r="IKP336" s="23"/>
      <c r="IKQ336" s="23"/>
      <c r="IKR336" s="23"/>
      <c r="IKS336" s="23"/>
      <c r="IKT336" s="23"/>
      <c r="IKU336" s="23"/>
      <c r="IKV336" s="23"/>
      <c r="IKW336" s="23"/>
      <c r="IKX336" s="23"/>
      <c r="IKY336" s="23"/>
      <c r="IKZ336" s="23"/>
      <c r="ILA336" s="23"/>
      <c r="ILB336" s="23"/>
      <c r="ILC336" s="23"/>
      <c r="ILD336" s="23"/>
      <c r="ILE336" s="23"/>
      <c r="ILF336" s="23"/>
      <c r="ILG336" s="23"/>
      <c r="ILH336" s="23"/>
      <c r="ILI336" s="23"/>
      <c r="ILJ336" s="23"/>
      <c r="ILK336" s="23"/>
      <c r="ILL336" s="23"/>
      <c r="ILM336" s="23"/>
      <c r="ILN336" s="23"/>
      <c r="ILO336" s="23"/>
      <c r="ILP336" s="23"/>
      <c r="ILQ336" s="23"/>
      <c r="ILR336" s="23"/>
      <c r="ILS336" s="23"/>
      <c r="ILT336" s="23"/>
      <c r="ILU336" s="23"/>
      <c r="ILV336" s="23"/>
      <c r="ILW336" s="23"/>
      <c r="ILX336" s="23"/>
      <c r="ILY336" s="23"/>
      <c r="ILZ336" s="23"/>
      <c r="IMA336" s="23"/>
      <c r="IMB336" s="23"/>
      <c r="IMC336" s="23"/>
      <c r="IMD336" s="23"/>
      <c r="IME336" s="23"/>
      <c r="IMF336" s="23"/>
      <c r="IMG336" s="23"/>
      <c r="IMH336" s="23"/>
      <c r="IMI336" s="23"/>
      <c r="IMJ336" s="23"/>
      <c r="IMK336" s="23"/>
      <c r="IML336" s="23"/>
      <c r="IMM336" s="23"/>
      <c r="IMN336" s="23"/>
      <c r="IMO336" s="23"/>
      <c r="IMP336" s="23"/>
      <c r="IMQ336" s="23"/>
      <c r="IMR336" s="23"/>
      <c r="IMS336" s="23"/>
      <c r="IMT336" s="23"/>
      <c r="IMU336" s="23"/>
      <c r="IMV336" s="23"/>
      <c r="IMW336" s="23"/>
      <c r="IMX336" s="23"/>
      <c r="IMY336" s="23"/>
      <c r="IMZ336" s="23"/>
      <c r="INA336" s="23"/>
      <c r="INB336" s="23"/>
      <c r="INC336" s="23"/>
      <c r="IND336" s="23"/>
      <c r="INE336" s="23"/>
      <c r="INF336" s="23"/>
      <c r="ING336" s="23"/>
      <c r="INH336" s="23"/>
      <c r="INI336" s="23"/>
      <c r="INJ336" s="23"/>
      <c r="INK336" s="23"/>
      <c r="INL336" s="23"/>
      <c r="INM336" s="23"/>
      <c r="INN336" s="23"/>
      <c r="INO336" s="23"/>
      <c r="INP336" s="23"/>
      <c r="INQ336" s="23"/>
      <c r="INR336" s="23"/>
      <c r="INS336" s="23"/>
      <c r="INT336" s="23"/>
      <c r="INU336" s="23"/>
      <c r="INV336" s="23"/>
      <c r="INW336" s="23"/>
      <c r="INX336" s="23"/>
      <c r="INY336" s="23"/>
      <c r="INZ336" s="23"/>
      <c r="IOA336" s="23"/>
      <c r="IOB336" s="23"/>
      <c r="IOC336" s="23"/>
      <c r="IOD336" s="23"/>
      <c r="IOE336" s="23"/>
      <c r="IOF336" s="23"/>
      <c r="IOG336" s="23"/>
      <c r="IOH336" s="23"/>
      <c r="IOI336" s="23"/>
      <c r="IOJ336" s="23"/>
      <c r="IOK336" s="23"/>
      <c r="IOL336" s="23"/>
      <c r="IOM336" s="23"/>
      <c r="ION336" s="23"/>
      <c r="IOO336" s="23"/>
      <c r="IOP336" s="23"/>
      <c r="IOQ336" s="23"/>
      <c r="IOR336" s="23"/>
      <c r="IOS336" s="23"/>
      <c r="IOT336" s="23"/>
      <c r="IOU336" s="23"/>
      <c r="IOV336" s="23"/>
      <c r="IOW336" s="23"/>
      <c r="IOX336" s="23"/>
      <c r="IOY336" s="23"/>
      <c r="IOZ336" s="23"/>
      <c r="IPA336" s="23"/>
      <c r="IPB336" s="23"/>
      <c r="IPC336" s="23"/>
      <c r="IPD336" s="23"/>
      <c r="IPE336" s="23"/>
      <c r="IPF336" s="23"/>
      <c r="IPG336" s="23"/>
      <c r="IPH336" s="23"/>
      <c r="IPI336" s="23"/>
      <c r="IPJ336" s="23"/>
      <c r="IPK336" s="23"/>
      <c r="IPL336" s="23"/>
      <c r="IPM336" s="23"/>
      <c r="IPN336" s="23"/>
      <c r="IPO336" s="23"/>
      <c r="IPP336" s="23"/>
      <c r="IPQ336" s="23"/>
      <c r="IPR336" s="23"/>
      <c r="IPS336" s="23"/>
      <c r="IPT336" s="23"/>
      <c r="IPU336" s="23"/>
      <c r="IPV336" s="23"/>
      <c r="IPW336" s="23"/>
      <c r="IPX336" s="23"/>
      <c r="IPY336" s="23"/>
      <c r="IPZ336" s="23"/>
      <c r="IQA336" s="23"/>
      <c r="IQB336" s="23"/>
      <c r="IQC336" s="23"/>
      <c r="IQD336" s="23"/>
      <c r="IQE336" s="23"/>
      <c r="IQF336" s="23"/>
      <c r="IQG336" s="23"/>
      <c r="IQH336" s="23"/>
      <c r="IQI336" s="23"/>
      <c r="IQJ336" s="23"/>
      <c r="IQK336" s="23"/>
      <c r="IQL336" s="23"/>
      <c r="IQM336" s="23"/>
      <c r="IQN336" s="23"/>
      <c r="IQO336" s="23"/>
      <c r="IQP336" s="23"/>
      <c r="IQQ336" s="23"/>
      <c r="IQR336" s="23"/>
      <c r="IQS336" s="23"/>
      <c r="IQT336" s="23"/>
      <c r="IQU336" s="23"/>
      <c r="IQV336" s="23"/>
      <c r="IQW336" s="23"/>
      <c r="IQX336" s="23"/>
      <c r="IQY336" s="23"/>
      <c r="IQZ336" s="23"/>
      <c r="IRA336" s="23"/>
      <c r="IRB336" s="23"/>
      <c r="IRC336" s="23"/>
      <c r="IRD336" s="23"/>
      <c r="IRE336" s="23"/>
      <c r="IRF336" s="23"/>
      <c r="IRG336" s="23"/>
      <c r="IRH336" s="23"/>
      <c r="IRI336" s="23"/>
      <c r="IRJ336" s="23"/>
      <c r="IRK336" s="23"/>
      <c r="IRL336" s="23"/>
      <c r="IRM336" s="23"/>
      <c r="IRN336" s="23"/>
      <c r="IRO336" s="23"/>
      <c r="IRP336" s="23"/>
      <c r="IRQ336" s="23"/>
      <c r="IRR336" s="23"/>
      <c r="IRS336" s="23"/>
      <c r="IRT336" s="23"/>
      <c r="IRU336" s="23"/>
      <c r="IRV336" s="23"/>
      <c r="IRW336" s="23"/>
      <c r="IRX336" s="23"/>
      <c r="IRY336" s="23"/>
      <c r="IRZ336" s="23"/>
      <c r="ISA336" s="23"/>
      <c r="ISB336" s="23"/>
      <c r="ISC336" s="23"/>
      <c r="ISD336" s="23"/>
      <c r="ISE336" s="23"/>
      <c r="ISF336" s="23"/>
      <c r="ISG336" s="23"/>
      <c r="ISH336" s="23"/>
      <c r="ISI336" s="23"/>
      <c r="ISJ336" s="23"/>
      <c r="ISK336" s="23"/>
      <c r="ISL336" s="23"/>
      <c r="ISM336" s="23"/>
      <c r="ISN336" s="23"/>
      <c r="ISO336" s="23"/>
      <c r="ISP336" s="23"/>
      <c r="ISQ336" s="23"/>
      <c r="ISR336" s="23"/>
      <c r="ISS336" s="23"/>
      <c r="IST336" s="23"/>
      <c r="ISU336" s="23"/>
      <c r="ISV336" s="23"/>
      <c r="ISW336" s="23"/>
      <c r="ISX336" s="23"/>
      <c r="ISY336" s="23"/>
      <c r="ISZ336" s="23"/>
      <c r="ITA336" s="23"/>
      <c r="ITB336" s="23"/>
      <c r="ITC336" s="23"/>
      <c r="ITD336" s="23"/>
      <c r="ITE336" s="23"/>
      <c r="ITF336" s="23"/>
      <c r="ITG336" s="23"/>
      <c r="ITH336" s="23"/>
      <c r="ITI336" s="23"/>
      <c r="ITJ336" s="23"/>
      <c r="ITK336" s="23"/>
      <c r="ITL336" s="23"/>
      <c r="ITM336" s="23"/>
      <c r="ITN336" s="23"/>
      <c r="ITO336" s="23"/>
      <c r="ITP336" s="23"/>
      <c r="ITQ336" s="23"/>
      <c r="ITR336" s="23"/>
      <c r="ITS336" s="23"/>
      <c r="ITT336" s="23"/>
      <c r="ITU336" s="23"/>
      <c r="ITV336" s="23"/>
      <c r="ITW336" s="23"/>
      <c r="ITX336" s="23"/>
      <c r="ITY336" s="23"/>
      <c r="ITZ336" s="23"/>
      <c r="IUA336" s="23"/>
      <c r="IUB336" s="23"/>
      <c r="IUC336" s="23"/>
      <c r="IUD336" s="23"/>
      <c r="IUE336" s="23"/>
      <c r="IUF336" s="23"/>
      <c r="IUG336" s="23"/>
      <c r="IUH336" s="23"/>
      <c r="IUI336" s="23"/>
      <c r="IUJ336" s="23"/>
      <c r="IUK336" s="23"/>
      <c r="IUL336" s="23"/>
      <c r="IUM336" s="23"/>
      <c r="IUN336" s="23"/>
      <c r="IUO336" s="23"/>
      <c r="IUP336" s="23"/>
      <c r="IUQ336" s="23"/>
      <c r="IUR336" s="23"/>
      <c r="IUS336" s="23"/>
      <c r="IUT336" s="23"/>
      <c r="IUU336" s="23"/>
      <c r="IUV336" s="23"/>
      <c r="IUW336" s="23"/>
      <c r="IUX336" s="23"/>
      <c r="IUY336" s="23"/>
      <c r="IUZ336" s="23"/>
      <c r="IVA336" s="23"/>
      <c r="IVB336" s="23"/>
      <c r="IVC336" s="23"/>
      <c r="IVD336" s="23"/>
      <c r="IVE336" s="23"/>
      <c r="IVF336" s="23"/>
      <c r="IVG336" s="23"/>
      <c r="IVH336" s="23"/>
      <c r="IVI336" s="23"/>
      <c r="IVJ336" s="23"/>
      <c r="IVK336" s="23"/>
      <c r="IVL336" s="23"/>
      <c r="IVM336" s="23"/>
      <c r="IVN336" s="23"/>
      <c r="IVO336" s="23"/>
      <c r="IVP336" s="23"/>
      <c r="IVQ336" s="23"/>
      <c r="IVR336" s="23"/>
      <c r="IVS336" s="23"/>
      <c r="IVT336" s="23"/>
      <c r="IVU336" s="23"/>
      <c r="IVV336" s="23"/>
      <c r="IVW336" s="23"/>
      <c r="IVX336" s="23"/>
      <c r="IVY336" s="23"/>
      <c r="IVZ336" s="23"/>
      <c r="IWA336" s="23"/>
      <c r="IWB336" s="23"/>
      <c r="IWC336" s="23"/>
      <c r="IWD336" s="23"/>
      <c r="IWE336" s="23"/>
      <c r="IWF336" s="23"/>
      <c r="IWG336" s="23"/>
      <c r="IWH336" s="23"/>
      <c r="IWI336" s="23"/>
      <c r="IWJ336" s="23"/>
      <c r="IWK336" s="23"/>
      <c r="IWL336" s="23"/>
      <c r="IWM336" s="23"/>
      <c r="IWN336" s="23"/>
      <c r="IWO336" s="23"/>
      <c r="IWP336" s="23"/>
      <c r="IWQ336" s="23"/>
      <c r="IWR336" s="23"/>
      <c r="IWS336" s="23"/>
      <c r="IWT336" s="23"/>
      <c r="IWU336" s="23"/>
      <c r="IWV336" s="23"/>
      <c r="IWW336" s="23"/>
      <c r="IWX336" s="23"/>
      <c r="IWY336" s="23"/>
      <c r="IWZ336" s="23"/>
      <c r="IXA336" s="23"/>
      <c r="IXB336" s="23"/>
      <c r="IXC336" s="23"/>
      <c r="IXD336" s="23"/>
      <c r="IXE336" s="23"/>
      <c r="IXF336" s="23"/>
      <c r="IXG336" s="23"/>
      <c r="IXH336" s="23"/>
      <c r="IXI336" s="23"/>
      <c r="IXJ336" s="23"/>
      <c r="IXK336" s="23"/>
      <c r="IXL336" s="23"/>
      <c r="IXM336" s="23"/>
      <c r="IXN336" s="23"/>
      <c r="IXO336" s="23"/>
      <c r="IXP336" s="23"/>
      <c r="IXQ336" s="23"/>
      <c r="IXR336" s="23"/>
      <c r="IXS336" s="23"/>
      <c r="IXT336" s="23"/>
      <c r="IXU336" s="23"/>
      <c r="IXV336" s="23"/>
      <c r="IXW336" s="23"/>
      <c r="IXX336" s="23"/>
      <c r="IXY336" s="23"/>
      <c r="IXZ336" s="23"/>
      <c r="IYA336" s="23"/>
      <c r="IYB336" s="23"/>
      <c r="IYC336" s="23"/>
      <c r="IYD336" s="23"/>
      <c r="IYE336" s="23"/>
      <c r="IYF336" s="23"/>
      <c r="IYG336" s="23"/>
      <c r="IYH336" s="23"/>
      <c r="IYI336" s="23"/>
      <c r="IYJ336" s="23"/>
      <c r="IYK336" s="23"/>
      <c r="IYL336" s="23"/>
      <c r="IYM336" s="23"/>
      <c r="IYN336" s="23"/>
      <c r="IYO336" s="23"/>
      <c r="IYP336" s="23"/>
      <c r="IYQ336" s="23"/>
      <c r="IYR336" s="23"/>
      <c r="IYS336" s="23"/>
      <c r="IYT336" s="23"/>
      <c r="IYU336" s="23"/>
      <c r="IYV336" s="23"/>
      <c r="IYW336" s="23"/>
      <c r="IYX336" s="23"/>
      <c r="IYY336" s="23"/>
      <c r="IYZ336" s="23"/>
      <c r="IZA336" s="23"/>
      <c r="IZB336" s="23"/>
      <c r="IZC336" s="23"/>
      <c r="IZD336" s="23"/>
      <c r="IZE336" s="23"/>
      <c r="IZF336" s="23"/>
      <c r="IZG336" s="23"/>
      <c r="IZH336" s="23"/>
      <c r="IZI336" s="23"/>
      <c r="IZJ336" s="23"/>
      <c r="IZK336" s="23"/>
      <c r="IZL336" s="23"/>
      <c r="IZM336" s="23"/>
      <c r="IZN336" s="23"/>
      <c r="IZO336" s="23"/>
      <c r="IZP336" s="23"/>
      <c r="IZQ336" s="23"/>
      <c r="IZR336" s="23"/>
      <c r="IZS336" s="23"/>
      <c r="IZT336" s="23"/>
      <c r="IZU336" s="23"/>
      <c r="IZV336" s="23"/>
      <c r="IZW336" s="23"/>
      <c r="IZX336" s="23"/>
      <c r="IZY336" s="23"/>
      <c r="IZZ336" s="23"/>
      <c r="JAA336" s="23"/>
      <c r="JAB336" s="23"/>
      <c r="JAC336" s="23"/>
      <c r="JAD336" s="23"/>
      <c r="JAE336" s="23"/>
      <c r="JAF336" s="23"/>
      <c r="JAG336" s="23"/>
      <c r="JAH336" s="23"/>
      <c r="JAI336" s="23"/>
      <c r="JAJ336" s="23"/>
      <c r="JAK336" s="23"/>
      <c r="JAL336" s="23"/>
      <c r="JAM336" s="23"/>
      <c r="JAN336" s="23"/>
      <c r="JAO336" s="23"/>
      <c r="JAP336" s="23"/>
      <c r="JAQ336" s="23"/>
      <c r="JAR336" s="23"/>
      <c r="JAS336" s="23"/>
      <c r="JAT336" s="23"/>
      <c r="JAU336" s="23"/>
      <c r="JAV336" s="23"/>
      <c r="JAW336" s="23"/>
      <c r="JAX336" s="23"/>
      <c r="JAY336" s="23"/>
      <c r="JAZ336" s="23"/>
      <c r="JBA336" s="23"/>
      <c r="JBB336" s="23"/>
      <c r="JBC336" s="23"/>
      <c r="JBD336" s="23"/>
      <c r="JBE336" s="23"/>
      <c r="JBF336" s="23"/>
      <c r="JBG336" s="23"/>
      <c r="JBH336" s="23"/>
      <c r="JBI336" s="23"/>
      <c r="JBJ336" s="23"/>
      <c r="JBK336" s="23"/>
      <c r="JBL336" s="23"/>
      <c r="JBM336" s="23"/>
      <c r="JBN336" s="23"/>
      <c r="JBO336" s="23"/>
      <c r="JBP336" s="23"/>
      <c r="JBQ336" s="23"/>
      <c r="JBR336" s="23"/>
      <c r="JBS336" s="23"/>
      <c r="JBT336" s="23"/>
      <c r="JBU336" s="23"/>
      <c r="JBV336" s="23"/>
      <c r="JBW336" s="23"/>
      <c r="JBX336" s="23"/>
      <c r="JBY336" s="23"/>
      <c r="JBZ336" s="23"/>
      <c r="JCA336" s="23"/>
      <c r="JCB336" s="23"/>
      <c r="JCC336" s="23"/>
      <c r="JCD336" s="23"/>
      <c r="JCE336" s="23"/>
      <c r="JCF336" s="23"/>
      <c r="JCG336" s="23"/>
      <c r="JCH336" s="23"/>
      <c r="JCI336" s="23"/>
      <c r="JCJ336" s="23"/>
      <c r="JCK336" s="23"/>
      <c r="JCL336" s="23"/>
      <c r="JCM336" s="23"/>
      <c r="JCN336" s="23"/>
      <c r="JCO336" s="23"/>
      <c r="JCP336" s="23"/>
      <c r="JCQ336" s="23"/>
      <c r="JCR336" s="23"/>
      <c r="JCS336" s="23"/>
      <c r="JCT336" s="23"/>
      <c r="JCU336" s="23"/>
      <c r="JCV336" s="23"/>
      <c r="JCW336" s="23"/>
      <c r="JCX336" s="23"/>
      <c r="JCY336" s="23"/>
      <c r="JCZ336" s="23"/>
      <c r="JDA336" s="23"/>
      <c r="JDB336" s="23"/>
      <c r="JDC336" s="23"/>
      <c r="JDD336" s="23"/>
      <c r="JDE336" s="23"/>
      <c r="JDF336" s="23"/>
      <c r="JDG336" s="23"/>
      <c r="JDH336" s="23"/>
      <c r="JDI336" s="23"/>
      <c r="JDJ336" s="23"/>
      <c r="JDK336" s="23"/>
      <c r="JDL336" s="23"/>
      <c r="JDM336" s="23"/>
      <c r="JDN336" s="23"/>
      <c r="JDO336" s="23"/>
      <c r="JDP336" s="23"/>
      <c r="JDQ336" s="23"/>
      <c r="JDR336" s="23"/>
      <c r="JDS336" s="23"/>
      <c r="JDT336" s="23"/>
      <c r="JDU336" s="23"/>
      <c r="JDV336" s="23"/>
      <c r="JDW336" s="23"/>
      <c r="JDX336" s="23"/>
      <c r="JDY336" s="23"/>
      <c r="JDZ336" s="23"/>
      <c r="JEA336" s="23"/>
      <c r="JEB336" s="23"/>
      <c r="JEC336" s="23"/>
      <c r="JED336" s="23"/>
      <c r="JEE336" s="23"/>
      <c r="JEF336" s="23"/>
      <c r="JEG336" s="23"/>
      <c r="JEH336" s="23"/>
      <c r="JEI336" s="23"/>
      <c r="JEJ336" s="23"/>
      <c r="JEK336" s="23"/>
      <c r="JEL336" s="23"/>
      <c r="JEM336" s="23"/>
      <c r="JEN336" s="23"/>
      <c r="JEO336" s="23"/>
      <c r="JEP336" s="23"/>
      <c r="JEQ336" s="23"/>
      <c r="JER336" s="23"/>
      <c r="JES336" s="23"/>
      <c r="JET336" s="23"/>
      <c r="JEU336" s="23"/>
      <c r="JEV336" s="23"/>
      <c r="JEW336" s="23"/>
      <c r="JEX336" s="23"/>
      <c r="JEY336" s="23"/>
      <c r="JEZ336" s="23"/>
      <c r="JFA336" s="23"/>
      <c r="JFB336" s="23"/>
      <c r="JFC336" s="23"/>
      <c r="JFD336" s="23"/>
      <c r="JFE336" s="23"/>
      <c r="JFF336" s="23"/>
      <c r="JFG336" s="23"/>
      <c r="JFH336" s="23"/>
      <c r="JFI336" s="23"/>
      <c r="JFJ336" s="23"/>
      <c r="JFK336" s="23"/>
      <c r="JFL336" s="23"/>
      <c r="JFM336" s="23"/>
      <c r="JFN336" s="23"/>
      <c r="JFO336" s="23"/>
      <c r="JFP336" s="23"/>
      <c r="JFQ336" s="23"/>
      <c r="JFR336" s="23"/>
      <c r="JFS336" s="23"/>
      <c r="JFT336" s="23"/>
      <c r="JFU336" s="23"/>
      <c r="JFV336" s="23"/>
      <c r="JFW336" s="23"/>
      <c r="JFX336" s="23"/>
      <c r="JFY336" s="23"/>
      <c r="JFZ336" s="23"/>
      <c r="JGA336" s="23"/>
      <c r="JGB336" s="23"/>
      <c r="JGC336" s="23"/>
      <c r="JGD336" s="23"/>
      <c r="JGE336" s="23"/>
      <c r="JGF336" s="23"/>
      <c r="JGG336" s="23"/>
      <c r="JGH336" s="23"/>
      <c r="JGI336" s="23"/>
      <c r="JGJ336" s="23"/>
      <c r="JGK336" s="23"/>
      <c r="JGL336" s="23"/>
      <c r="JGM336" s="23"/>
      <c r="JGN336" s="23"/>
      <c r="JGO336" s="23"/>
      <c r="JGP336" s="23"/>
      <c r="JGQ336" s="23"/>
      <c r="JGR336" s="23"/>
      <c r="JGS336" s="23"/>
      <c r="JGT336" s="23"/>
      <c r="JGU336" s="23"/>
      <c r="JGV336" s="23"/>
      <c r="JGW336" s="23"/>
      <c r="JGX336" s="23"/>
      <c r="JGY336" s="23"/>
      <c r="JGZ336" s="23"/>
      <c r="JHA336" s="23"/>
      <c r="JHB336" s="23"/>
      <c r="JHC336" s="23"/>
      <c r="JHD336" s="23"/>
      <c r="JHE336" s="23"/>
      <c r="JHF336" s="23"/>
      <c r="JHG336" s="23"/>
      <c r="JHH336" s="23"/>
      <c r="JHI336" s="23"/>
      <c r="JHJ336" s="23"/>
      <c r="JHK336" s="23"/>
      <c r="JHL336" s="23"/>
      <c r="JHM336" s="23"/>
      <c r="JHN336" s="23"/>
      <c r="JHO336" s="23"/>
      <c r="JHP336" s="23"/>
      <c r="JHQ336" s="23"/>
      <c r="JHR336" s="23"/>
      <c r="JHS336" s="23"/>
      <c r="JHT336" s="23"/>
      <c r="JHU336" s="23"/>
      <c r="JHV336" s="23"/>
      <c r="JHW336" s="23"/>
      <c r="JHX336" s="23"/>
      <c r="JHY336" s="23"/>
      <c r="JHZ336" s="23"/>
      <c r="JIA336" s="23"/>
      <c r="JIB336" s="23"/>
      <c r="JIC336" s="23"/>
      <c r="JID336" s="23"/>
      <c r="JIE336" s="23"/>
      <c r="JIF336" s="23"/>
      <c r="JIG336" s="23"/>
      <c r="JIH336" s="23"/>
      <c r="JII336" s="23"/>
      <c r="JIJ336" s="23"/>
      <c r="JIK336" s="23"/>
      <c r="JIL336" s="23"/>
      <c r="JIM336" s="23"/>
      <c r="JIN336" s="23"/>
      <c r="JIO336" s="23"/>
      <c r="JIP336" s="23"/>
      <c r="JIQ336" s="23"/>
      <c r="JIR336" s="23"/>
      <c r="JIS336" s="23"/>
      <c r="JIT336" s="23"/>
      <c r="JIU336" s="23"/>
      <c r="JIV336" s="23"/>
      <c r="JIW336" s="23"/>
      <c r="JIX336" s="23"/>
      <c r="JIY336" s="23"/>
      <c r="JIZ336" s="23"/>
      <c r="JJA336" s="23"/>
      <c r="JJB336" s="23"/>
      <c r="JJC336" s="23"/>
      <c r="JJD336" s="23"/>
      <c r="JJE336" s="23"/>
      <c r="JJF336" s="23"/>
      <c r="JJG336" s="23"/>
      <c r="JJH336" s="23"/>
      <c r="JJI336" s="23"/>
      <c r="JJJ336" s="23"/>
      <c r="JJK336" s="23"/>
      <c r="JJL336" s="23"/>
      <c r="JJM336" s="23"/>
      <c r="JJN336" s="23"/>
      <c r="JJO336" s="23"/>
      <c r="JJP336" s="23"/>
      <c r="JJQ336" s="23"/>
      <c r="JJR336" s="23"/>
      <c r="JJS336" s="23"/>
      <c r="JJT336" s="23"/>
      <c r="JJU336" s="23"/>
      <c r="JJV336" s="23"/>
      <c r="JJW336" s="23"/>
      <c r="JJX336" s="23"/>
      <c r="JJY336" s="23"/>
      <c r="JJZ336" s="23"/>
      <c r="JKA336" s="23"/>
      <c r="JKB336" s="23"/>
      <c r="JKC336" s="23"/>
      <c r="JKD336" s="23"/>
      <c r="JKE336" s="23"/>
      <c r="JKF336" s="23"/>
      <c r="JKG336" s="23"/>
      <c r="JKH336" s="23"/>
      <c r="JKI336" s="23"/>
      <c r="JKJ336" s="23"/>
      <c r="JKK336" s="23"/>
      <c r="JKL336" s="23"/>
      <c r="JKM336" s="23"/>
      <c r="JKN336" s="23"/>
      <c r="JKO336" s="23"/>
      <c r="JKP336" s="23"/>
      <c r="JKQ336" s="23"/>
      <c r="JKR336" s="23"/>
      <c r="JKS336" s="23"/>
      <c r="JKT336" s="23"/>
      <c r="JKU336" s="23"/>
      <c r="JKV336" s="23"/>
      <c r="JKW336" s="23"/>
      <c r="JKX336" s="23"/>
      <c r="JKY336" s="23"/>
      <c r="JKZ336" s="23"/>
      <c r="JLA336" s="23"/>
      <c r="JLB336" s="23"/>
      <c r="JLC336" s="23"/>
      <c r="JLD336" s="23"/>
      <c r="JLE336" s="23"/>
      <c r="JLF336" s="23"/>
      <c r="JLG336" s="23"/>
      <c r="JLH336" s="23"/>
      <c r="JLI336" s="23"/>
      <c r="JLJ336" s="23"/>
      <c r="JLK336" s="23"/>
      <c r="JLL336" s="23"/>
      <c r="JLM336" s="23"/>
      <c r="JLN336" s="23"/>
      <c r="JLO336" s="23"/>
      <c r="JLP336" s="23"/>
      <c r="JLQ336" s="23"/>
      <c r="JLR336" s="23"/>
      <c r="JLS336" s="23"/>
      <c r="JLT336" s="23"/>
      <c r="JLU336" s="23"/>
      <c r="JLV336" s="23"/>
      <c r="JLW336" s="23"/>
      <c r="JLX336" s="23"/>
      <c r="JLY336" s="23"/>
      <c r="JLZ336" s="23"/>
      <c r="JMA336" s="23"/>
      <c r="JMB336" s="23"/>
      <c r="JMC336" s="23"/>
      <c r="JMD336" s="23"/>
      <c r="JME336" s="23"/>
      <c r="JMF336" s="23"/>
      <c r="JMG336" s="23"/>
      <c r="JMH336" s="23"/>
      <c r="JMI336" s="23"/>
      <c r="JMJ336" s="23"/>
      <c r="JMK336" s="23"/>
      <c r="JML336" s="23"/>
      <c r="JMM336" s="23"/>
      <c r="JMN336" s="23"/>
      <c r="JMO336" s="23"/>
      <c r="JMP336" s="23"/>
      <c r="JMQ336" s="23"/>
      <c r="JMR336" s="23"/>
      <c r="JMS336" s="23"/>
      <c r="JMT336" s="23"/>
      <c r="JMU336" s="23"/>
      <c r="JMV336" s="23"/>
      <c r="JMW336" s="23"/>
      <c r="JMX336" s="23"/>
      <c r="JMY336" s="23"/>
      <c r="JMZ336" s="23"/>
      <c r="JNA336" s="23"/>
      <c r="JNB336" s="23"/>
      <c r="JNC336" s="23"/>
      <c r="JND336" s="23"/>
      <c r="JNE336" s="23"/>
      <c r="JNF336" s="23"/>
      <c r="JNG336" s="23"/>
      <c r="JNH336" s="23"/>
      <c r="JNI336" s="23"/>
      <c r="JNJ336" s="23"/>
      <c r="JNK336" s="23"/>
      <c r="JNL336" s="23"/>
      <c r="JNM336" s="23"/>
      <c r="JNN336" s="23"/>
      <c r="JNO336" s="23"/>
      <c r="JNP336" s="23"/>
      <c r="JNQ336" s="23"/>
      <c r="JNR336" s="23"/>
      <c r="JNS336" s="23"/>
      <c r="JNT336" s="23"/>
      <c r="JNU336" s="23"/>
      <c r="JNV336" s="23"/>
      <c r="JNW336" s="23"/>
      <c r="JNX336" s="23"/>
      <c r="JNY336" s="23"/>
      <c r="JNZ336" s="23"/>
      <c r="JOA336" s="23"/>
      <c r="JOB336" s="23"/>
      <c r="JOC336" s="23"/>
      <c r="JOD336" s="23"/>
      <c r="JOE336" s="23"/>
      <c r="JOF336" s="23"/>
      <c r="JOG336" s="23"/>
      <c r="JOH336" s="23"/>
      <c r="JOI336" s="23"/>
      <c r="JOJ336" s="23"/>
      <c r="JOK336" s="23"/>
      <c r="JOL336" s="23"/>
      <c r="JOM336" s="23"/>
      <c r="JON336" s="23"/>
      <c r="JOO336" s="23"/>
      <c r="JOP336" s="23"/>
      <c r="JOQ336" s="23"/>
      <c r="JOR336" s="23"/>
      <c r="JOS336" s="23"/>
      <c r="JOT336" s="23"/>
      <c r="JOU336" s="23"/>
      <c r="JOV336" s="23"/>
      <c r="JOW336" s="23"/>
      <c r="JOX336" s="23"/>
      <c r="JOY336" s="23"/>
      <c r="JOZ336" s="23"/>
      <c r="JPA336" s="23"/>
      <c r="JPB336" s="23"/>
      <c r="JPC336" s="23"/>
      <c r="JPD336" s="23"/>
      <c r="JPE336" s="23"/>
      <c r="JPF336" s="23"/>
      <c r="JPG336" s="23"/>
      <c r="JPH336" s="23"/>
      <c r="JPI336" s="23"/>
      <c r="JPJ336" s="23"/>
      <c r="JPK336" s="23"/>
      <c r="JPL336" s="23"/>
      <c r="JPM336" s="23"/>
      <c r="JPN336" s="23"/>
      <c r="JPO336" s="23"/>
      <c r="JPP336" s="23"/>
      <c r="JPQ336" s="23"/>
      <c r="JPR336" s="23"/>
      <c r="JPS336" s="23"/>
      <c r="JPT336" s="23"/>
      <c r="JPU336" s="23"/>
      <c r="JPV336" s="23"/>
      <c r="JPW336" s="23"/>
      <c r="JPX336" s="23"/>
      <c r="JPY336" s="23"/>
      <c r="JPZ336" s="23"/>
      <c r="JQA336" s="23"/>
      <c r="JQB336" s="23"/>
      <c r="JQC336" s="23"/>
      <c r="JQD336" s="23"/>
      <c r="JQE336" s="23"/>
      <c r="JQF336" s="23"/>
      <c r="JQG336" s="23"/>
      <c r="JQH336" s="23"/>
      <c r="JQI336" s="23"/>
      <c r="JQJ336" s="23"/>
      <c r="JQK336" s="23"/>
      <c r="JQL336" s="23"/>
      <c r="JQM336" s="23"/>
      <c r="JQN336" s="23"/>
      <c r="JQO336" s="23"/>
      <c r="JQP336" s="23"/>
      <c r="JQQ336" s="23"/>
      <c r="JQR336" s="23"/>
      <c r="JQS336" s="23"/>
      <c r="JQT336" s="23"/>
      <c r="JQU336" s="23"/>
      <c r="JQV336" s="23"/>
      <c r="JQW336" s="23"/>
      <c r="JQX336" s="23"/>
      <c r="JQY336" s="23"/>
      <c r="JQZ336" s="23"/>
      <c r="JRA336" s="23"/>
      <c r="JRB336" s="23"/>
      <c r="JRC336" s="23"/>
      <c r="JRD336" s="23"/>
      <c r="JRE336" s="23"/>
      <c r="JRF336" s="23"/>
      <c r="JRG336" s="23"/>
      <c r="JRH336" s="23"/>
      <c r="JRI336" s="23"/>
      <c r="JRJ336" s="23"/>
      <c r="JRK336" s="23"/>
      <c r="JRL336" s="23"/>
      <c r="JRM336" s="23"/>
      <c r="JRN336" s="23"/>
      <c r="JRO336" s="23"/>
      <c r="JRP336" s="23"/>
      <c r="JRQ336" s="23"/>
      <c r="JRR336" s="23"/>
      <c r="JRS336" s="23"/>
      <c r="JRT336" s="23"/>
      <c r="JRU336" s="23"/>
      <c r="JRV336" s="23"/>
      <c r="JRW336" s="23"/>
      <c r="JRX336" s="23"/>
      <c r="JRY336" s="23"/>
      <c r="JRZ336" s="23"/>
      <c r="JSA336" s="23"/>
      <c r="JSB336" s="23"/>
      <c r="JSC336" s="23"/>
      <c r="JSD336" s="23"/>
      <c r="JSE336" s="23"/>
      <c r="JSF336" s="23"/>
      <c r="JSG336" s="23"/>
      <c r="JSH336" s="23"/>
      <c r="JSI336" s="23"/>
      <c r="JSJ336" s="23"/>
      <c r="JSK336" s="23"/>
      <c r="JSL336" s="23"/>
      <c r="JSM336" s="23"/>
      <c r="JSN336" s="23"/>
      <c r="JSO336" s="23"/>
      <c r="JSP336" s="23"/>
      <c r="JSQ336" s="23"/>
      <c r="JSR336" s="23"/>
      <c r="JSS336" s="23"/>
      <c r="JST336" s="23"/>
      <c r="JSU336" s="23"/>
      <c r="JSV336" s="23"/>
      <c r="JSW336" s="23"/>
      <c r="JSX336" s="23"/>
      <c r="JSY336" s="23"/>
      <c r="JSZ336" s="23"/>
      <c r="JTA336" s="23"/>
      <c r="JTB336" s="23"/>
      <c r="JTC336" s="23"/>
      <c r="JTD336" s="23"/>
      <c r="JTE336" s="23"/>
      <c r="JTF336" s="23"/>
      <c r="JTG336" s="23"/>
      <c r="JTH336" s="23"/>
      <c r="JTI336" s="23"/>
      <c r="JTJ336" s="23"/>
      <c r="JTK336" s="23"/>
      <c r="JTL336" s="23"/>
      <c r="JTM336" s="23"/>
      <c r="JTN336" s="23"/>
      <c r="JTO336" s="23"/>
      <c r="JTP336" s="23"/>
      <c r="JTQ336" s="23"/>
      <c r="JTR336" s="23"/>
      <c r="JTS336" s="23"/>
      <c r="JTT336" s="23"/>
      <c r="JTU336" s="23"/>
      <c r="JTV336" s="23"/>
      <c r="JTW336" s="23"/>
      <c r="JTX336" s="23"/>
      <c r="JTY336" s="23"/>
      <c r="JTZ336" s="23"/>
      <c r="JUA336" s="23"/>
      <c r="JUB336" s="23"/>
      <c r="JUC336" s="23"/>
      <c r="JUD336" s="23"/>
      <c r="JUE336" s="23"/>
      <c r="JUF336" s="23"/>
      <c r="JUG336" s="23"/>
      <c r="JUH336" s="23"/>
      <c r="JUI336" s="23"/>
      <c r="JUJ336" s="23"/>
      <c r="JUK336" s="23"/>
      <c r="JUL336" s="23"/>
      <c r="JUM336" s="23"/>
      <c r="JUN336" s="23"/>
      <c r="JUO336" s="23"/>
      <c r="JUP336" s="23"/>
      <c r="JUQ336" s="23"/>
      <c r="JUR336" s="23"/>
      <c r="JUS336" s="23"/>
      <c r="JUT336" s="23"/>
      <c r="JUU336" s="23"/>
      <c r="JUV336" s="23"/>
      <c r="JUW336" s="23"/>
      <c r="JUX336" s="23"/>
      <c r="JUY336" s="23"/>
      <c r="JUZ336" s="23"/>
      <c r="JVA336" s="23"/>
      <c r="JVB336" s="23"/>
      <c r="JVC336" s="23"/>
      <c r="JVD336" s="23"/>
      <c r="JVE336" s="23"/>
      <c r="JVF336" s="23"/>
      <c r="JVG336" s="23"/>
      <c r="JVH336" s="23"/>
      <c r="JVI336" s="23"/>
      <c r="JVJ336" s="23"/>
      <c r="JVK336" s="23"/>
      <c r="JVL336" s="23"/>
      <c r="JVM336" s="23"/>
      <c r="JVN336" s="23"/>
      <c r="JVO336" s="23"/>
      <c r="JVP336" s="23"/>
      <c r="JVQ336" s="23"/>
      <c r="JVR336" s="23"/>
      <c r="JVS336" s="23"/>
      <c r="JVT336" s="23"/>
      <c r="JVU336" s="23"/>
      <c r="JVV336" s="23"/>
      <c r="JVW336" s="23"/>
      <c r="JVX336" s="23"/>
      <c r="JVY336" s="23"/>
      <c r="JVZ336" s="23"/>
      <c r="JWA336" s="23"/>
      <c r="JWB336" s="23"/>
      <c r="JWC336" s="23"/>
      <c r="JWD336" s="23"/>
      <c r="JWE336" s="23"/>
      <c r="JWF336" s="23"/>
      <c r="JWG336" s="23"/>
      <c r="JWH336" s="23"/>
      <c r="JWI336" s="23"/>
      <c r="JWJ336" s="23"/>
      <c r="JWK336" s="23"/>
      <c r="JWL336" s="23"/>
      <c r="JWM336" s="23"/>
      <c r="JWN336" s="23"/>
      <c r="JWO336" s="23"/>
      <c r="JWP336" s="23"/>
      <c r="JWQ336" s="23"/>
      <c r="JWR336" s="23"/>
      <c r="JWS336" s="23"/>
      <c r="JWT336" s="23"/>
      <c r="JWU336" s="23"/>
      <c r="JWV336" s="23"/>
      <c r="JWW336" s="23"/>
      <c r="JWX336" s="23"/>
      <c r="JWY336" s="23"/>
      <c r="JWZ336" s="23"/>
      <c r="JXA336" s="23"/>
      <c r="JXB336" s="23"/>
      <c r="JXC336" s="23"/>
      <c r="JXD336" s="23"/>
      <c r="JXE336" s="23"/>
      <c r="JXF336" s="23"/>
      <c r="JXG336" s="23"/>
      <c r="JXH336" s="23"/>
      <c r="JXI336" s="23"/>
      <c r="JXJ336" s="23"/>
      <c r="JXK336" s="23"/>
      <c r="JXL336" s="23"/>
      <c r="JXM336" s="23"/>
      <c r="JXN336" s="23"/>
      <c r="JXO336" s="23"/>
      <c r="JXP336" s="23"/>
      <c r="JXQ336" s="23"/>
      <c r="JXR336" s="23"/>
      <c r="JXS336" s="23"/>
      <c r="JXT336" s="23"/>
      <c r="JXU336" s="23"/>
      <c r="JXV336" s="23"/>
      <c r="JXW336" s="23"/>
      <c r="JXX336" s="23"/>
      <c r="JXY336" s="23"/>
      <c r="JXZ336" s="23"/>
      <c r="JYA336" s="23"/>
      <c r="JYB336" s="23"/>
      <c r="JYC336" s="23"/>
      <c r="JYD336" s="23"/>
      <c r="JYE336" s="23"/>
      <c r="JYF336" s="23"/>
      <c r="JYG336" s="23"/>
      <c r="JYH336" s="23"/>
      <c r="JYI336" s="23"/>
      <c r="JYJ336" s="23"/>
      <c r="JYK336" s="23"/>
      <c r="JYL336" s="23"/>
      <c r="JYM336" s="23"/>
      <c r="JYN336" s="23"/>
      <c r="JYO336" s="23"/>
      <c r="JYP336" s="23"/>
      <c r="JYQ336" s="23"/>
      <c r="JYR336" s="23"/>
      <c r="JYS336" s="23"/>
      <c r="JYT336" s="23"/>
      <c r="JYU336" s="23"/>
      <c r="JYV336" s="23"/>
      <c r="JYW336" s="23"/>
      <c r="JYX336" s="23"/>
      <c r="JYY336" s="23"/>
      <c r="JYZ336" s="23"/>
      <c r="JZA336" s="23"/>
      <c r="JZB336" s="23"/>
      <c r="JZC336" s="23"/>
      <c r="JZD336" s="23"/>
      <c r="JZE336" s="23"/>
      <c r="JZF336" s="23"/>
      <c r="JZG336" s="23"/>
      <c r="JZH336" s="23"/>
      <c r="JZI336" s="23"/>
      <c r="JZJ336" s="23"/>
      <c r="JZK336" s="23"/>
      <c r="JZL336" s="23"/>
      <c r="JZM336" s="23"/>
      <c r="JZN336" s="23"/>
      <c r="JZO336" s="23"/>
      <c r="JZP336" s="23"/>
      <c r="JZQ336" s="23"/>
      <c r="JZR336" s="23"/>
      <c r="JZS336" s="23"/>
      <c r="JZT336" s="23"/>
      <c r="JZU336" s="23"/>
      <c r="JZV336" s="23"/>
      <c r="JZW336" s="23"/>
      <c r="JZX336" s="23"/>
      <c r="JZY336" s="23"/>
      <c r="JZZ336" s="23"/>
      <c r="KAA336" s="23"/>
      <c r="KAB336" s="23"/>
      <c r="KAC336" s="23"/>
      <c r="KAD336" s="23"/>
      <c r="KAE336" s="23"/>
      <c r="KAF336" s="23"/>
      <c r="KAG336" s="23"/>
      <c r="KAH336" s="23"/>
      <c r="KAI336" s="23"/>
      <c r="KAJ336" s="23"/>
      <c r="KAK336" s="23"/>
      <c r="KAL336" s="23"/>
      <c r="KAM336" s="23"/>
      <c r="KAN336" s="23"/>
      <c r="KAO336" s="23"/>
      <c r="KAP336" s="23"/>
      <c r="KAQ336" s="23"/>
      <c r="KAR336" s="23"/>
      <c r="KAS336" s="23"/>
      <c r="KAT336" s="23"/>
      <c r="KAU336" s="23"/>
      <c r="KAV336" s="23"/>
      <c r="KAW336" s="23"/>
      <c r="KAX336" s="23"/>
      <c r="KAY336" s="23"/>
      <c r="KAZ336" s="23"/>
      <c r="KBA336" s="23"/>
      <c r="KBB336" s="23"/>
      <c r="KBC336" s="23"/>
      <c r="KBD336" s="23"/>
      <c r="KBE336" s="23"/>
      <c r="KBF336" s="23"/>
      <c r="KBG336" s="23"/>
      <c r="KBH336" s="23"/>
      <c r="KBI336" s="23"/>
      <c r="KBJ336" s="23"/>
      <c r="KBK336" s="23"/>
      <c r="KBL336" s="23"/>
      <c r="KBM336" s="23"/>
      <c r="KBN336" s="23"/>
      <c r="KBO336" s="23"/>
      <c r="KBP336" s="23"/>
      <c r="KBQ336" s="23"/>
      <c r="KBR336" s="23"/>
      <c r="KBS336" s="23"/>
      <c r="KBT336" s="23"/>
      <c r="KBU336" s="23"/>
      <c r="KBV336" s="23"/>
      <c r="KBW336" s="23"/>
      <c r="KBX336" s="23"/>
      <c r="KBY336" s="23"/>
      <c r="KBZ336" s="23"/>
      <c r="KCA336" s="23"/>
      <c r="KCB336" s="23"/>
      <c r="KCC336" s="23"/>
      <c r="KCD336" s="23"/>
      <c r="KCE336" s="23"/>
      <c r="KCF336" s="23"/>
      <c r="KCG336" s="23"/>
      <c r="KCH336" s="23"/>
      <c r="KCI336" s="23"/>
      <c r="KCJ336" s="23"/>
      <c r="KCK336" s="23"/>
      <c r="KCL336" s="23"/>
      <c r="KCM336" s="23"/>
      <c r="KCN336" s="23"/>
      <c r="KCO336" s="23"/>
      <c r="KCP336" s="23"/>
      <c r="KCQ336" s="23"/>
      <c r="KCR336" s="23"/>
      <c r="KCS336" s="23"/>
      <c r="KCT336" s="23"/>
      <c r="KCU336" s="23"/>
      <c r="KCV336" s="23"/>
      <c r="KCW336" s="23"/>
      <c r="KCX336" s="23"/>
      <c r="KCY336" s="23"/>
      <c r="KCZ336" s="23"/>
      <c r="KDA336" s="23"/>
      <c r="KDB336" s="23"/>
      <c r="KDC336" s="23"/>
      <c r="KDD336" s="23"/>
      <c r="KDE336" s="23"/>
      <c r="KDF336" s="23"/>
      <c r="KDG336" s="23"/>
      <c r="KDH336" s="23"/>
      <c r="KDI336" s="23"/>
      <c r="KDJ336" s="23"/>
      <c r="KDK336" s="23"/>
      <c r="KDL336" s="23"/>
      <c r="KDM336" s="23"/>
      <c r="KDN336" s="23"/>
      <c r="KDO336" s="23"/>
      <c r="KDP336" s="23"/>
      <c r="KDQ336" s="23"/>
      <c r="KDR336" s="23"/>
      <c r="KDS336" s="23"/>
      <c r="KDT336" s="23"/>
      <c r="KDU336" s="23"/>
      <c r="KDV336" s="23"/>
      <c r="KDW336" s="23"/>
      <c r="KDX336" s="23"/>
      <c r="KDY336" s="23"/>
      <c r="KDZ336" s="23"/>
      <c r="KEA336" s="23"/>
      <c r="KEB336" s="23"/>
      <c r="KEC336" s="23"/>
      <c r="KED336" s="23"/>
      <c r="KEE336" s="23"/>
      <c r="KEF336" s="23"/>
      <c r="KEG336" s="23"/>
      <c r="KEH336" s="23"/>
      <c r="KEI336" s="23"/>
      <c r="KEJ336" s="23"/>
      <c r="KEK336" s="23"/>
      <c r="KEL336" s="23"/>
      <c r="KEM336" s="23"/>
      <c r="KEN336" s="23"/>
      <c r="KEO336" s="23"/>
      <c r="KEP336" s="23"/>
      <c r="KEQ336" s="23"/>
      <c r="KER336" s="23"/>
      <c r="KES336" s="23"/>
      <c r="KET336" s="23"/>
      <c r="KEU336" s="23"/>
      <c r="KEV336" s="23"/>
      <c r="KEW336" s="23"/>
      <c r="KEX336" s="23"/>
      <c r="KEY336" s="23"/>
      <c r="KEZ336" s="23"/>
      <c r="KFA336" s="23"/>
      <c r="KFB336" s="23"/>
      <c r="KFC336" s="23"/>
      <c r="KFD336" s="23"/>
      <c r="KFE336" s="23"/>
      <c r="KFF336" s="23"/>
      <c r="KFG336" s="23"/>
      <c r="KFH336" s="23"/>
      <c r="KFI336" s="23"/>
      <c r="KFJ336" s="23"/>
      <c r="KFK336" s="23"/>
      <c r="KFL336" s="23"/>
      <c r="KFM336" s="23"/>
      <c r="KFN336" s="23"/>
      <c r="KFO336" s="23"/>
      <c r="KFP336" s="23"/>
      <c r="KFQ336" s="23"/>
      <c r="KFR336" s="23"/>
      <c r="KFS336" s="23"/>
      <c r="KFT336" s="23"/>
      <c r="KFU336" s="23"/>
      <c r="KFV336" s="23"/>
      <c r="KFW336" s="23"/>
      <c r="KFX336" s="23"/>
      <c r="KFY336" s="23"/>
      <c r="KFZ336" s="23"/>
      <c r="KGA336" s="23"/>
      <c r="KGB336" s="23"/>
      <c r="KGC336" s="23"/>
      <c r="KGD336" s="23"/>
      <c r="KGE336" s="23"/>
      <c r="KGF336" s="23"/>
      <c r="KGG336" s="23"/>
      <c r="KGH336" s="23"/>
      <c r="KGI336" s="23"/>
      <c r="KGJ336" s="23"/>
      <c r="KGK336" s="23"/>
      <c r="KGL336" s="23"/>
      <c r="KGM336" s="23"/>
      <c r="KGN336" s="23"/>
      <c r="KGO336" s="23"/>
      <c r="KGP336" s="23"/>
      <c r="KGQ336" s="23"/>
      <c r="KGR336" s="23"/>
      <c r="KGS336" s="23"/>
      <c r="KGT336" s="23"/>
      <c r="KGU336" s="23"/>
      <c r="KGV336" s="23"/>
      <c r="KGW336" s="23"/>
      <c r="KGX336" s="23"/>
      <c r="KGY336" s="23"/>
      <c r="KGZ336" s="23"/>
      <c r="KHA336" s="23"/>
      <c r="KHB336" s="23"/>
      <c r="KHC336" s="23"/>
      <c r="KHD336" s="23"/>
      <c r="KHE336" s="23"/>
      <c r="KHF336" s="23"/>
      <c r="KHG336" s="23"/>
      <c r="KHH336" s="23"/>
      <c r="KHI336" s="23"/>
      <c r="KHJ336" s="23"/>
      <c r="KHK336" s="23"/>
      <c r="KHL336" s="23"/>
      <c r="KHM336" s="23"/>
      <c r="KHN336" s="23"/>
      <c r="KHO336" s="23"/>
      <c r="KHP336" s="23"/>
      <c r="KHQ336" s="23"/>
      <c r="KHR336" s="23"/>
      <c r="KHS336" s="23"/>
      <c r="KHT336" s="23"/>
      <c r="KHU336" s="23"/>
      <c r="KHV336" s="23"/>
      <c r="KHW336" s="23"/>
      <c r="KHX336" s="23"/>
      <c r="KHY336" s="23"/>
      <c r="KHZ336" s="23"/>
      <c r="KIA336" s="23"/>
      <c r="KIB336" s="23"/>
      <c r="KIC336" s="23"/>
      <c r="KID336" s="23"/>
      <c r="KIE336" s="23"/>
      <c r="KIF336" s="23"/>
      <c r="KIG336" s="23"/>
      <c r="KIH336" s="23"/>
      <c r="KII336" s="23"/>
      <c r="KIJ336" s="23"/>
      <c r="KIK336" s="23"/>
      <c r="KIL336" s="23"/>
      <c r="KIM336" s="23"/>
      <c r="KIN336" s="23"/>
      <c r="KIO336" s="23"/>
      <c r="KIP336" s="23"/>
      <c r="KIQ336" s="23"/>
      <c r="KIR336" s="23"/>
      <c r="KIS336" s="23"/>
      <c r="KIT336" s="23"/>
      <c r="KIU336" s="23"/>
      <c r="KIV336" s="23"/>
      <c r="KIW336" s="23"/>
      <c r="KIX336" s="23"/>
      <c r="KIY336" s="23"/>
      <c r="KIZ336" s="23"/>
      <c r="KJA336" s="23"/>
      <c r="KJB336" s="23"/>
      <c r="KJC336" s="23"/>
      <c r="KJD336" s="23"/>
      <c r="KJE336" s="23"/>
      <c r="KJF336" s="23"/>
      <c r="KJG336" s="23"/>
      <c r="KJH336" s="23"/>
      <c r="KJI336" s="23"/>
      <c r="KJJ336" s="23"/>
      <c r="KJK336" s="23"/>
      <c r="KJL336" s="23"/>
      <c r="KJM336" s="23"/>
      <c r="KJN336" s="23"/>
      <c r="KJO336" s="23"/>
      <c r="KJP336" s="23"/>
      <c r="KJQ336" s="23"/>
      <c r="KJR336" s="23"/>
      <c r="KJS336" s="23"/>
      <c r="KJT336" s="23"/>
      <c r="KJU336" s="23"/>
      <c r="KJV336" s="23"/>
      <c r="KJW336" s="23"/>
      <c r="KJX336" s="23"/>
      <c r="KJY336" s="23"/>
      <c r="KJZ336" s="23"/>
      <c r="KKA336" s="23"/>
      <c r="KKB336" s="23"/>
      <c r="KKC336" s="23"/>
      <c r="KKD336" s="23"/>
      <c r="KKE336" s="23"/>
      <c r="KKF336" s="23"/>
      <c r="KKG336" s="23"/>
      <c r="KKH336" s="23"/>
      <c r="KKI336" s="23"/>
      <c r="KKJ336" s="23"/>
      <c r="KKK336" s="23"/>
      <c r="KKL336" s="23"/>
      <c r="KKM336" s="23"/>
      <c r="KKN336" s="23"/>
      <c r="KKO336" s="23"/>
      <c r="KKP336" s="23"/>
      <c r="KKQ336" s="23"/>
      <c r="KKR336" s="23"/>
      <c r="KKS336" s="23"/>
      <c r="KKT336" s="23"/>
      <c r="KKU336" s="23"/>
      <c r="KKV336" s="23"/>
      <c r="KKW336" s="23"/>
      <c r="KKX336" s="23"/>
      <c r="KKY336" s="23"/>
      <c r="KKZ336" s="23"/>
      <c r="KLA336" s="23"/>
      <c r="KLB336" s="23"/>
      <c r="KLC336" s="23"/>
      <c r="KLD336" s="23"/>
      <c r="KLE336" s="23"/>
      <c r="KLF336" s="23"/>
      <c r="KLG336" s="23"/>
      <c r="KLH336" s="23"/>
      <c r="KLI336" s="23"/>
      <c r="KLJ336" s="23"/>
      <c r="KLK336" s="23"/>
      <c r="KLL336" s="23"/>
      <c r="KLM336" s="23"/>
      <c r="KLN336" s="23"/>
      <c r="KLO336" s="23"/>
      <c r="KLP336" s="23"/>
      <c r="KLQ336" s="23"/>
      <c r="KLR336" s="23"/>
      <c r="KLS336" s="23"/>
      <c r="KLT336" s="23"/>
      <c r="KLU336" s="23"/>
      <c r="KLV336" s="23"/>
      <c r="KLW336" s="23"/>
      <c r="KLX336" s="23"/>
      <c r="KLY336" s="23"/>
      <c r="KLZ336" s="23"/>
      <c r="KMA336" s="23"/>
      <c r="KMB336" s="23"/>
      <c r="KMC336" s="23"/>
      <c r="KMD336" s="23"/>
      <c r="KME336" s="23"/>
      <c r="KMF336" s="23"/>
      <c r="KMG336" s="23"/>
      <c r="KMH336" s="23"/>
      <c r="KMI336" s="23"/>
      <c r="KMJ336" s="23"/>
      <c r="KMK336" s="23"/>
      <c r="KML336" s="23"/>
      <c r="KMM336" s="23"/>
      <c r="KMN336" s="23"/>
      <c r="KMO336" s="23"/>
      <c r="KMP336" s="23"/>
      <c r="KMQ336" s="23"/>
      <c r="KMR336" s="23"/>
      <c r="KMS336" s="23"/>
      <c r="KMT336" s="23"/>
      <c r="KMU336" s="23"/>
      <c r="KMV336" s="23"/>
      <c r="KMW336" s="23"/>
      <c r="KMX336" s="23"/>
      <c r="KMY336" s="23"/>
      <c r="KMZ336" s="23"/>
      <c r="KNA336" s="23"/>
      <c r="KNB336" s="23"/>
      <c r="KNC336" s="23"/>
      <c r="KND336" s="23"/>
      <c r="KNE336" s="23"/>
      <c r="KNF336" s="23"/>
      <c r="KNG336" s="23"/>
      <c r="KNH336" s="23"/>
      <c r="KNI336" s="23"/>
      <c r="KNJ336" s="23"/>
      <c r="KNK336" s="23"/>
      <c r="KNL336" s="23"/>
      <c r="KNM336" s="23"/>
      <c r="KNN336" s="23"/>
      <c r="KNO336" s="23"/>
      <c r="KNP336" s="23"/>
      <c r="KNQ336" s="23"/>
      <c r="KNR336" s="23"/>
      <c r="KNS336" s="23"/>
      <c r="KNT336" s="23"/>
      <c r="KNU336" s="23"/>
      <c r="KNV336" s="23"/>
      <c r="KNW336" s="23"/>
      <c r="KNX336" s="23"/>
      <c r="KNY336" s="23"/>
      <c r="KNZ336" s="23"/>
      <c r="KOA336" s="23"/>
      <c r="KOB336" s="23"/>
      <c r="KOC336" s="23"/>
      <c r="KOD336" s="23"/>
      <c r="KOE336" s="23"/>
      <c r="KOF336" s="23"/>
      <c r="KOG336" s="23"/>
      <c r="KOH336" s="23"/>
      <c r="KOI336" s="23"/>
      <c r="KOJ336" s="23"/>
      <c r="KOK336" s="23"/>
      <c r="KOL336" s="23"/>
      <c r="KOM336" s="23"/>
      <c r="KON336" s="23"/>
      <c r="KOO336" s="23"/>
      <c r="KOP336" s="23"/>
      <c r="KOQ336" s="23"/>
      <c r="KOR336" s="23"/>
      <c r="KOS336" s="23"/>
      <c r="KOT336" s="23"/>
      <c r="KOU336" s="23"/>
      <c r="KOV336" s="23"/>
      <c r="KOW336" s="23"/>
      <c r="KOX336" s="23"/>
      <c r="KOY336" s="23"/>
      <c r="KOZ336" s="23"/>
      <c r="KPA336" s="23"/>
      <c r="KPB336" s="23"/>
      <c r="KPC336" s="23"/>
      <c r="KPD336" s="23"/>
      <c r="KPE336" s="23"/>
      <c r="KPF336" s="23"/>
      <c r="KPG336" s="23"/>
      <c r="KPH336" s="23"/>
      <c r="KPI336" s="23"/>
      <c r="KPJ336" s="23"/>
      <c r="KPK336" s="23"/>
      <c r="KPL336" s="23"/>
      <c r="KPM336" s="23"/>
      <c r="KPN336" s="23"/>
      <c r="KPO336" s="23"/>
      <c r="KPP336" s="23"/>
      <c r="KPQ336" s="23"/>
      <c r="KPR336" s="23"/>
      <c r="KPS336" s="23"/>
      <c r="KPT336" s="23"/>
      <c r="KPU336" s="23"/>
      <c r="KPV336" s="23"/>
      <c r="KPW336" s="23"/>
      <c r="KPX336" s="23"/>
      <c r="KPY336" s="23"/>
      <c r="KPZ336" s="23"/>
      <c r="KQA336" s="23"/>
      <c r="KQB336" s="23"/>
      <c r="KQC336" s="23"/>
      <c r="KQD336" s="23"/>
      <c r="KQE336" s="23"/>
      <c r="KQF336" s="23"/>
      <c r="KQG336" s="23"/>
      <c r="KQH336" s="23"/>
      <c r="KQI336" s="23"/>
      <c r="KQJ336" s="23"/>
      <c r="KQK336" s="23"/>
      <c r="KQL336" s="23"/>
      <c r="KQM336" s="23"/>
      <c r="KQN336" s="23"/>
      <c r="KQO336" s="23"/>
      <c r="KQP336" s="23"/>
      <c r="KQQ336" s="23"/>
      <c r="KQR336" s="23"/>
      <c r="KQS336" s="23"/>
      <c r="KQT336" s="23"/>
      <c r="KQU336" s="23"/>
      <c r="KQV336" s="23"/>
      <c r="KQW336" s="23"/>
      <c r="KQX336" s="23"/>
      <c r="KQY336" s="23"/>
      <c r="KQZ336" s="23"/>
      <c r="KRA336" s="23"/>
      <c r="KRB336" s="23"/>
      <c r="KRC336" s="23"/>
      <c r="KRD336" s="23"/>
      <c r="KRE336" s="23"/>
      <c r="KRF336" s="23"/>
      <c r="KRG336" s="23"/>
      <c r="KRH336" s="23"/>
      <c r="KRI336" s="23"/>
      <c r="KRJ336" s="23"/>
      <c r="KRK336" s="23"/>
      <c r="KRL336" s="23"/>
      <c r="KRM336" s="23"/>
      <c r="KRN336" s="23"/>
      <c r="KRO336" s="23"/>
      <c r="KRP336" s="23"/>
      <c r="KRQ336" s="23"/>
      <c r="KRR336" s="23"/>
      <c r="KRS336" s="23"/>
      <c r="KRT336" s="23"/>
      <c r="KRU336" s="23"/>
      <c r="KRV336" s="23"/>
      <c r="KRW336" s="23"/>
      <c r="KRX336" s="23"/>
      <c r="KRY336" s="23"/>
      <c r="KRZ336" s="23"/>
      <c r="KSA336" s="23"/>
      <c r="KSB336" s="23"/>
      <c r="KSC336" s="23"/>
      <c r="KSD336" s="23"/>
      <c r="KSE336" s="23"/>
      <c r="KSF336" s="23"/>
      <c r="KSG336" s="23"/>
      <c r="KSH336" s="23"/>
      <c r="KSI336" s="23"/>
      <c r="KSJ336" s="23"/>
      <c r="KSK336" s="23"/>
      <c r="KSL336" s="23"/>
      <c r="KSM336" s="23"/>
      <c r="KSN336" s="23"/>
      <c r="KSO336" s="23"/>
      <c r="KSP336" s="23"/>
      <c r="KSQ336" s="23"/>
      <c r="KSR336" s="23"/>
      <c r="KSS336" s="23"/>
      <c r="KST336" s="23"/>
      <c r="KSU336" s="23"/>
      <c r="KSV336" s="23"/>
      <c r="KSW336" s="23"/>
      <c r="KSX336" s="23"/>
      <c r="KSY336" s="23"/>
      <c r="KSZ336" s="23"/>
      <c r="KTA336" s="23"/>
      <c r="KTB336" s="23"/>
      <c r="KTC336" s="23"/>
      <c r="KTD336" s="23"/>
      <c r="KTE336" s="23"/>
      <c r="KTF336" s="23"/>
      <c r="KTG336" s="23"/>
      <c r="KTH336" s="23"/>
      <c r="KTI336" s="23"/>
      <c r="KTJ336" s="23"/>
      <c r="KTK336" s="23"/>
      <c r="KTL336" s="23"/>
      <c r="KTM336" s="23"/>
      <c r="KTN336" s="23"/>
      <c r="KTO336" s="23"/>
      <c r="KTP336" s="23"/>
      <c r="KTQ336" s="23"/>
      <c r="KTR336" s="23"/>
      <c r="KTS336" s="23"/>
      <c r="KTT336" s="23"/>
      <c r="KTU336" s="23"/>
      <c r="KTV336" s="23"/>
      <c r="KTW336" s="23"/>
      <c r="KTX336" s="23"/>
      <c r="KTY336" s="23"/>
      <c r="KTZ336" s="23"/>
      <c r="KUA336" s="23"/>
      <c r="KUB336" s="23"/>
      <c r="KUC336" s="23"/>
      <c r="KUD336" s="23"/>
      <c r="KUE336" s="23"/>
      <c r="KUF336" s="23"/>
      <c r="KUG336" s="23"/>
      <c r="KUH336" s="23"/>
      <c r="KUI336" s="23"/>
      <c r="KUJ336" s="23"/>
      <c r="KUK336" s="23"/>
      <c r="KUL336" s="23"/>
      <c r="KUM336" s="23"/>
      <c r="KUN336" s="23"/>
      <c r="KUO336" s="23"/>
      <c r="KUP336" s="23"/>
      <c r="KUQ336" s="23"/>
      <c r="KUR336" s="23"/>
      <c r="KUS336" s="23"/>
      <c r="KUT336" s="23"/>
      <c r="KUU336" s="23"/>
      <c r="KUV336" s="23"/>
      <c r="KUW336" s="23"/>
      <c r="KUX336" s="23"/>
      <c r="KUY336" s="23"/>
      <c r="KUZ336" s="23"/>
      <c r="KVA336" s="23"/>
      <c r="KVB336" s="23"/>
      <c r="KVC336" s="23"/>
      <c r="KVD336" s="23"/>
      <c r="KVE336" s="23"/>
      <c r="KVF336" s="23"/>
      <c r="KVG336" s="23"/>
      <c r="KVH336" s="23"/>
      <c r="KVI336" s="23"/>
      <c r="KVJ336" s="23"/>
      <c r="KVK336" s="23"/>
      <c r="KVL336" s="23"/>
      <c r="KVM336" s="23"/>
      <c r="KVN336" s="23"/>
      <c r="KVO336" s="23"/>
      <c r="KVP336" s="23"/>
      <c r="KVQ336" s="23"/>
      <c r="KVR336" s="23"/>
      <c r="KVS336" s="23"/>
      <c r="KVT336" s="23"/>
      <c r="KVU336" s="23"/>
      <c r="KVV336" s="23"/>
      <c r="KVW336" s="23"/>
      <c r="KVX336" s="23"/>
      <c r="KVY336" s="23"/>
      <c r="KVZ336" s="23"/>
      <c r="KWA336" s="23"/>
      <c r="KWB336" s="23"/>
      <c r="KWC336" s="23"/>
      <c r="KWD336" s="23"/>
      <c r="KWE336" s="23"/>
      <c r="KWF336" s="23"/>
      <c r="KWG336" s="23"/>
      <c r="KWH336" s="23"/>
      <c r="KWI336" s="23"/>
      <c r="KWJ336" s="23"/>
      <c r="KWK336" s="23"/>
      <c r="KWL336" s="23"/>
      <c r="KWM336" s="23"/>
      <c r="KWN336" s="23"/>
      <c r="KWO336" s="23"/>
      <c r="KWP336" s="23"/>
      <c r="KWQ336" s="23"/>
      <c r="KWR336" s="23"/>
      <c r="KWS336" s="23"/>
      <c r="KWT336" s="23"/>
      <c r="KWU336" s="23"/>
      <c r="KWV336" s="23"/>
      <c r="KWW336" s="23"/>
      <c r="KWX336" s="23"/>
      <c r="KWY336" s="23"/>
      <c r="KWZ336" s="23"/>
      <c r="KXA336" s="23"/>
      <c r="KXB336" s="23"/>
      <c r="KXC336" s="23"/>
      <c r="KXD336" s="23"/>
      <c r="KXE336" s="23"/>
      <c r="KXF336" s="23"/>
      <c r="KXG336" s="23"/>
      <c r="KXH336" s="23"/>
      <c r="KXI336" s="23"/>
      <c r="KXJ336" s="23"/>
      <c r="KXK336" s="23"/>
      <c r="KXL336" s="23"/>
      <c r="KXM336" s="23"/>
      <c r="KXN336" s="23"/>
      <c r="KXO336" s="23"/>
      <c r="KXP336" s="23"/>
      <c r="KXQ336" s="23"/>
      <c r="KXR336" s="23"/>
      <c r="KXS336" s="23"/>
      <c r="KXT336" s="23"/>
      <c r="KXU336" s="23"/>
      <c r="KXV336" s="23"/>
      <c r="KXW336" s="23"/>
      <c r="KXX336" s="23"/>
      <c r="KXY336" s="23"/>
      <c r="KXZ336" s="23"/>
      <c r="KYA336" s="23"/>
      <c r="KYB336" s="23"/>
      <c r="KYC336" s="23"/>
      <c r="KYD336" s="23"/>
      <c r="KYE336" s="23"/>
      <c r="KYF336" s="23"/>
      <c r="KYG336" s="23"/>
      <c r="KYH336" s="23"/>
      <c r="KYI336" s="23"/>
      <c r="KYJ336" s="23"/>
      <c r="KYK336" s="23"/>
      <c r="KYL336" s="23"/>
      <c r="KYM336" s="23"/>
      <c r="KYN336" s="23"/>
      <c r="KYO336" s="23"/>
      <c r="KYP336" s="23"/>
      <c r="KYQ336" s="23"/>
      <c r="KYR336" s="23"/>
      <c r="KYS336" s="23"/>
      <c r="KYT336" s="23"/>
      <c r="KYU336" s="23"/>
      <c r="KYV336" s="23"/>
      <c r="KYW336" s="23"/>
      <c r="KYX336" s="23"/>
      <c r="KYY336" s="23"/>
      <c r="KYZ336" s="23"/>
      <c r="KZA336" s="23"/>
      <c r="KZB336" s="23"/>
      <c r="KZC336" s="23"/>
      <c r="KZD336" s="23"/>
      <c r="KZE336" s="23"/>
      <c r="KZF336" s="23"/>
      <c r="KZG336" s="23"/>
      <c r="KZH336" s="23"/>
      <c r="KZI336" s="23"/>
      <c r="KZJ336" s="23"/>
      <c r="KZK336" s="23"/>
      <c r="KZL336" s="23"/>
      <c r="KZM336" s="23"/>
      <c r="KZN336" s="23"/>
      <c r="KZO336" s="23"/>
      <c r="KZP336" s="23"/>
      <c r="KZQ336" s="23"/>
      <c r="KZR336" s="23"/>
      <c r="KZS336" s="23"/>
      <c r="KZT336" s="23"/>
      <c r="KZU336" s="23"/>
      <c r="KZV336" s="23"/>
      <c r="KZW336" s="23"/>
      <c r="KZX336" s="23"/>
      <c r="KZY336" s="23"/>
      <c r="KZZ336" s="23"/>
      <c r="LAA336" s="23"/>
      <c r="LAB336" s="23"/>
      <c r="LAC336" s="23"/>
      <c r="LAD336" s="23"/>
      <c r="LAE336" s="23"/>
      <c r="LAF336" s="23"/>
      <c r="LAG336" s="23"/>
      <c r="LAH336" s="23"/>
      <c r="LAI336" s="23"/>
      <c r="LAJ336" s="23"/>
      <c r="LAK336" s="23"/>
      <c r="LAL336" s="23"/>
      <c r="LAM336" s="23"/>
      <c r="LAN336" s="23"/>
      <c r="LAO336" s="23"/>
      <c r="LAP336" s="23"/>
      <c r="LAQ336" s="23"/>
      <c r="LAR336" s="23"/>
      <c r="LAS336" s="23"/>
      <c r="LAT336" s="23"/>
      <c r="LAU336" s="23"/>
      <c r="LAV336" s="23"/>
      <c r="LAW336" s="23"/>
      <c r="LAX336" s="23"/>
      <c r="LAY336" s="23"/>
      <c r="LAZ336" s="23"/>
      <c r="LBA336" s="23"/>
      <c r="LBB336" s="23"/>
      <c r="LBC336" s="23"/>
      <c r="LBD336" s="23"/>
      <c r="LBE336" s="23"/>
      <c r="LBF336" s="23"/>
      <c r="LBG336" s="23"/>
      <c r="LBH336" s="23"/>
      <c r="LBI336" s="23"/>
      <c r="LBJ336" s="23"/>
      <c r="LBK336" s="23"/>
      <c r="LBL336" s="23"/>
      <c r="LBM336" s="23"/>
      <c r="LBN336" s="23"/>
      <c r="LBO336" s="23"/>
      <c r="LBP336" s="23"/>
      <c r="LBQ336" s="23"/>
      <c r="LBR336" s="23"/>
      <c r="LBS336" s="23"/>
      <c r="LBT336" s="23"/>
      <c r="LBU336" s="23"/>
      <c r="LBV336" s="23"/>
      <c r="LBW336" s="23"/>
      <c r="LBX336" s="23"/>
      <c r="LBY336" s="23"/>
      <c r="LBZ336" s="23"/>
      <c r="LCA336" s="23"/>
      <c r="LCB336" s="23"/>
      <c r="LCC336" s="23"/>
      <c r="LCD336" s="23"/>
      <c r="LCE336" s="23"/>
      <c r="LCF336" s="23"/>
      <c r="LCG336" s="23"/>
      <c r="LCH336" s="23"/>
      <c r="LCI336" s="23"/>
      <c r="LCJ336" s="23"/>
      <c r="LCK336" s="23"/>
      <c r="LCL336" s="23"/>
      <c r="LCM336" s="23"/>
      <c r="LCN336" s="23"/>
      <c r="LCO336" s="23"/>
      <c r="LCP336" s="23"/>
      <c r="LCQ336" s="23"/>
      <c r="LCR336" s="23"/>
      <c r="LCS336" s="23"/>
      <c r="LCT336" s="23"/>
      <c r="LCU336" s="23"/>
      <c r="LCV336" s="23"/>
      <c r="LCW336" s="23"/>
      <c r="LCX336" s="23"/>
      <c r="LCY336" s="23"/>
      <c r="LCZ336" s="23"/>
      <c r="LDA336" s="23"/>
      <c r="LDB336" s="23"/>
      <c r="LDC336" s="23"/>
      <c r="LDD336" s="23"/>
      <c r="LDE336" s="23"/>
      <c r="LDF336" s="23"/>
      <c r="LDG336" s="23"/>
      <c r="LDH336" s="23"/>
      <c r="LDI336" s="23"/>
      <c r="LDJ336" s="23"/>
      <c r="LDK336" s="23"/>
      <c r="LDL336" s="23"/>
      <c r="LDM336" s="23"/>
      <c r="LDN336" s="23"/>
      <c r="LDO336" s="23"/>
      <c r="LDP336" s="23"/>
      <c r="LDQ336" s="23"/>
      <c r="LDR336" s="23"/>
      <c r="LDS336" s="23"/>
      <c r="LDT336" s="23"/>
      <c r="LDU336" s="23"/>
      <c r="LDV336" s="23"/>
      <c r="LDW336" s="23"/>
      <c r="LDX336" s="23"/>
      <c r="LDY336" s="23"/>
      <c r="LDZ336" s="23"/>
      <c r="LEA336" s="23"/>
      <c r="LEB336" s="23"/>
      <c r="LEC336" s="23"/>
      <c r="LED336" s="23"/>
      <c r="LEE336" s="23"/>
      <c r="LEF336" s="23"/>
      <c r="LEG336" s="23"/>
      <c r="LEH336" s="23"/>
      <c r="LEI336" s="23"/>
      <c r="LEJ336" s="23"/>
      <c r="LEK336" s="23"/>
      <c r="LEL336" s="23"/>
      <c r="LEM336" s="23"/>
      <c r="LEN336" s="23"/>
      <c r="LEO336" s="23"/>
      <c r="LEP336" s="23"/>
      <c r="LEQ336" s="23"/>
      <c r="LER336" s="23"/>
      <c r="LES336" s="23"/>
      <c r="LET336" s="23"/>
      <c r="LEU336" s="23"/>
      <c r="LEV336" s="23"/>
      <c r="LEW336" s="23"/>
      <c r="LEX336" s="23"/>
      <c r="LEY336" s="23"/>
      <c r="LEZ336" s="23"/>
      <c r="LFA336" s="23"/>
      <c r="LFB336" s="23"/>
      <c r="LFC336" s="23"/>
      <c r="LFD336" s="23"/>
      <c r="LFE336" s="23"/>
      <c r="LFF336" s="23"/>
      <c r="LFG336" s="23"/>
      <c r="LFH336" s="23"/>
      <c r="LFI336" s="23"/>
      <c r="LFJ336" s="23"/>
      <c r="LFK336" s="23"/>
      <c r="LFL336" s="23"/>
      <c r="LFM336" s="23"/>
      <c r="LFN336" s="23"/>
      <c r="LFO336" s="23"/>
      <c r="LFP336" s="23"/>
      <c r="LFQ336" s="23"/>
      <c r="LFR336" s="23"/>
      <c r="LFS336" s="23"/>
      <c r="LFT336" s="23"/>
      <c r="LFU336" s="23"/>
      <c r="LFV336" s="23"/>
      <c r="LFW336" s="23"/>
      <c r="LFX336" s="23"/>
      <c r="LFY336" s="23"/>
      <c r="LFZ336" s="23"/>
      <c r="LGA336" s="23"/>
      <c r="LGB336" s="23"/>
      <c r="LGC336" s="23"/>
      <c r="LGD336" s="23"/>
      <c r="LGE336" s="23"/>
      <c r="LGF336" s="23"/>
      <c r="LGG336" s="23"/>
      <c r="LGH336" s="23"/>
      <c r="LGI336" s="23"/>
      <c r="LGJ336" s="23"/>
      <c r="LGK336" s="23"/>
      <c r="LGL336" s="23"/>
      <c r="LGM336" s="23"/>
      <c r="LGN336" s="23"/>
      <c r="LGO336" s="23"/>
      <c r="LGP336" s="23"/>
      <c r="LGQ336" s="23"/>
      <c r="LGR336" s="23"/>
      <c r="LGS336" s="23"/>
      <c r="LGT336" s="23"/>
      <c r="LGU336" s="23"/>
      <c r="LGV336" s="23"/>
      <c r="LGW336" s="23"/>
      <c r="LGX336" s="23"/>
      <c r="LGY336" s="23"/>
      <c r="LGZ336" s="23"/>
      <c r="LHA336" s="23"/>
      <c r="LHB336" s="23"/>
      <c r="LHC336" s="23"/>
      <c r="LHD336" s="23"/>
      <c r="LHE336" s="23"/>
      <c r="LHF336" s="23"/>
      <c r="LHG336" s="23"/>
      <c r="LHH336" s="23"/>
      <c r="LHI336" s="23"/>
      <c r="LHJ336" s="23"/>
      <c r="LHK336" s="23"/>
      <c r="LHL336" s="23"/>
      <c r="LHM336" s="23"/>
      <c r="LHN336" s="23"/>
      <c r="LHO336" s="23"/>
      <c r="LHP336" s="23"/>
      <c r="LHQ336" s="23"/>
      <c r="LHR336" s="23"/>
      <c r="LHS336" s="23"/>
      <c r="LHT336" s="23"/>
      <c r="LHU336" s="23"/>
      <c r="LHV336" s="23"/>
      <c r="LHW336" s="23"/>
      <c r="LHX336" s="23"/>
      <c r="LHY336" s="23"/>
      <c r="LHZ336" s="23"/>
      <c r="LIA336" s="23"/>
      <c r="LIB336" s="23"/>
      <c r="LIC336" s="23"/>
      <c r="LID336" s="23"/>
      <c r="LIE336" s="23"/>
      <c r="LIF336" s="23"/>
      <c r="LIG336" s="23"/>
      <c r="LIH336" s="23"/>
      <c r="LII336" s="23"/>
      <c r="LIJ336" s="23"/>
      <c r="LIK336" s="23"/>
      <c r="LIL336" s="23"/>
      <c r="LIM336" s="23"/>
      <c r="LIN336" s="23"/>
      <c r="LIO336" s="23"/>
      <c r="LIP336" s="23"/>
      <c r="LIQ336" s="23"/>
      <c r="LIR336" s="23"/>
      <c r="LIS336" s="23"/>
      <c r="LIT336" s="23"/>
      <c r="LIU336" s="23"/>
      <c r="LIV336" s="23"/>
      <c r="LIW336" s="23"/>
      <c r="LIX336" s="23"/>
      <c r="LIY336" s="23"/>
      <c r="LIZ336" s="23"/>
      <c r="LJA336" s="23"/>
      <c r="LJB336" s="23"/>
      <c r="LJC336" s="23"/>
      <c r="LJD336" s="23"/>
      <c r="LJE336" s="23"/>
      <c r="LJF336" s="23"/>
      <c r="LJG336" s="23"/>
      <c r="LJH336" s="23"/>
      <c r="LJI336" s="23"/>
      <c r="LJJ336" s="23"/>
      <c r="LJK336" s="23"/>
      <c r="LJL336" s="23"/>
      <c r="LJM336" s="23"/>
      <c r="LJN336" s="23"/>
      <c r="LJO336" s="23"/>
      <c r="LJP336" s="23"/>
      <c r="LJQ336" s="23"/>
      <c r="LJR336" s="23"/>
      <c r="LJS336" s="23"/>
      <c r="LJT336" s="23"/>
      <c r="LJU336" s="23"/>
      <c r="LJV336" s="23"/>
      <c r="LJW336" s="23"/>
      <c r="LJX336" s="23"/>
      <c r="LJY336" s="23"/>
      <c r="LJZ336" s="23"/>
      <c r="LKA336" s="23"/>
      <c r="LKB336" s="23"/>
      <c r="LKC336" s="23"/>
      <c r="LKD336" s="23"/>
      <c r="LKE336" s="23"/>
      <c r="LKF336" s="23"/>
      <c r="LKG336" s="23"/>
      <c r="LKH336" s="23"/>
      <c r="LKI336" s="23"/>
      <c r="LKJ336" s="23"/>
      <c r="LKK336" s="23"/>
      <c r="LKL336" s="23"/>
      <c r="LKM336" s="23"/>
      <c r="LKN336" s="23"/>
      <c r="LKO336" s="23"/>
      <c r="LKP336" s="23"/>
      <c r="LKQ336" s="23"/>
      <c r="LKR336" s="23"/>
      <c r="LKS336" s="23"/>
      <c r="LKT336" s="23"/>
      <c r="LKU336" s="23"/>
      <c r="LKV336" s="23"/>
      <c r="LKW336" s="23"/>
      <c r="LKX336" s="23"/>
      <c r="LKY336" s="23"/>
      <c r="LKZ336" s="23"/>
      <c r="LLA336" s="23"/>
      <c r="LLB336" s="23"/>
      <c r="LLC336" s="23"/>
      <c r="LLD336" s="23"/>
      <c r="LLE336" s="23"/>
      <c r="LLF336" s="23"/>
      <c r="LLG336" s="23"/>
      <c r="LLH336" s="23"/>
      <c r="LLI336" s="23"/>
      <c r="LLJ336" s="23"/>
      <c r="LLK336" s="23"/>
      <c r="LLL336" s="23"/>
      <c r="LLM336" s="23"/>
      <c r="LLN336" s="23"/>
      <c r="LLO336" s="23"/>
      <c r="LLP336" s="23"/>
      <c r="LLQ336" s="23"/>
      <c r="LLR336" s="23"/>
      <c r="LLS336" s="23"/>
      <c r="LLT336" s="23"/>
      <c r="LLU336" s="23"/>
      <c r="LLV336" s="23"/>
      <c r="LLW336" s="23"/>
      <c r="LLX336" s="23"/>
      <c r="LLY336" s="23"/>
      <c r="LLZ336" s="23"/>
      <c r="LMA336" s="23"/>
      <c r="LMB336" s="23"/>
      <c r="LMC336" s="23"/>
      <c r="LMD336" s="23"/>
      <c r="LME336" s="23"/>
      <c r="LMF336" s="23"/>
      <c r="LMG336" s="23"/>
      <c r="LMH336" s="23"/>
      <c r="LMI336" s="23"/>
      <c r="LMJ336" s="23"/>
      <c r="LMK336" s="23"/>
      <c r="LML336" s="23"/>
      <c r="LMM336" s="23"/>
      <c r="LMN336" s="23"/>
      <c r="LMO336" s="23"/>
      <c r="LMP336" s="23"/>
      <c r="LMQ336" s="23"/>
      <c r="LMR336" s="23"/>
      <c r="LMS336" s="23"/>
      <c r="LMT336" s="23"/>
      <c r="LMU336" s="23"/>
      <c r="LMV336" s="23"/>
      <c r="LMW336" s="23"/>
      <c r="LMX336" s="23"/>
      <c r="LMY336" s="23"/>
      <c r="LMZ336" s="23"/>
      <c r="LNA336" s="23"/>
      <c r="LNB336" s="23"/>
      <c r="LNC336" s="23"/>
      <c r="LND336" s="23"/>
      <c r="LNE336" s="23"/>
      <c r="LNF336" s="23"/>
      <c r="LNG336" s="23"/>
      <c r="LNH336" s="23"/>
      <c r="LNI336" s="23"/>
      <c r="LNJ336" s="23"/>
      <c r="LNK336" s="23"/>
      <c r="LNL336" s="23"/>
      <c r="LNM336" s="23"/>
      <c r="LNN336" s="23"/>
      <c r="LNO336" s="23"/>
      <c r="LNP336" s="23"/>
      <c r="LNQ336" s="23"/>
      <c r="LNR336" s="23"/>
      <c r="LNS336" s="23"/>
      <c r="LNT336" s="23"/>
      <c r="LNU336" s="23"/>
      <c r="LNV336" s="23"/>
      <c r="LNW336" s="23"/>
      <c r="LNX336" s="23"/>
      <c r="LNY336" s="23"/>
      <c r="LNZ336" s="23"/>
      <c r="LOA336" s="23"/>
      <c r="LOB336" s="23"/>
      <c r="LOC336" s="23"/>
      <c r="LOD336" s="23"/>
      <c r="LOE336" s="23"/>
      <c r="LOF336" s="23"/>
      <c r="LOG336" s="23"/>
      <c r="LOH336" s="23"/>
      <c r="LOI336" s="23"/>
      <c r="LOJ336" s="23"/>
      <c r="LOK336" s="23"/>
      <c r="LOL336" s="23"/>
      <c r="LOM336" s="23"/>
      <c r="LON336" s="23"/>
      <c r="LOO336" s="23"/>
      <c r="LOP336" s="23"/>
      <c r="LOQ336" s="23"/>
      <c r="LOR336" s="23"/>
      <c r="LOS336" s="23"/>
      <c r="LOT336" s="23"/>
      <c r="LOU336" s="23"/>
      <c r="LOV336" s="23"/>
      <c r="LOW336" s="23"/>
      <c r="LOX336" s="23"/>
      <c r="LOY336" s="23"/>
      <c r="LOZ336" s="23"/>
      <c r="LPA336" s="23"/>
      <c r="LPB336" s="23"/>
      <c r="LPC336" s="23"/>
      <c r="LPD336" s="23"/>
      <c r="LPE336" s="23"/>
      <c r="LPF336" s="23"/>
      <c r="LPG336" s="23"/>
      <c r="LPH336" s="23"/>
      <c r="LPI336" s="23"/>
      <c r="LPJ336" s="23"/>
      <c r="LPK336" s="23"/>
      <c r="LPL336" s="23"/>
      <c r="LPM336" s="23"/>
      <c r="LPN336" s="23"/>
      <c r="LPO336" s="23"/>
      <c r="LPP336" s="23"/>
      <c r="LPQ336" s="23"/>
      <c r="LPR336" s="23"/>
      <c r="LPS336" s="23"/>
      <c r="LPT336" s="23"/>
      <c r="LPU336" s="23"/>
      <c r="LPV336" s="23"/>
      <c r="LPW336" s="23"/>
      <c r="LPX336" s="23"/>
      <c r="LPY336" s="23"/>
      <c r="LPZ336" s="23"/>
      <c r="LQA336" s="23"/>
      <c r="LQB336" s="23"/>
      <c r="LQC336" s="23"/>
      <c r="LQD336" s="23"/>
      <c r="LQE336" s="23"/>
      <c r="LQF336" s="23"/>
      <c r="LQG336" s="23"/>
      <c r="LQH336" s="23"/>
      <c r="LQI336" s="23"/>
      <c r="LQJ336" s="23"/>
      <c r="LQK336" s="23"/>
      <c r="LQL336" s="23"/>
      <c r="LQM336" s="23"/>
      <c r="LQN336" s="23"/>
      <c r="LQO336" s="23"/>
      <c r="LQP336" s="23"/>
      <c r="LQQ336" s="23"/>
      <c r="LQR336" s="23"/>
      <c r="LQS336" s="23"/>
      <c r="LQT336" s="23"/>
      <c r="LQU336" s="23"/>
      <c r="LQV336" s="23"/>
      <c r="LQW336" s="23"/>
      <c r="LQX336" s="23"/>
      <c r="LQY336" s="23"/>
      <c r="LQZ336" s="23"/>
      <c r="LRA336" s="23"/>
      <c r="LRB336" s="23"/>
      <c r="LRC336" s="23"/>
      <c r="LRD336" s="23"/>
      <c r="LRE336" s="23"/>
      <c r="LRF336" s="23"/>
      <c r="LRG336" s="23"/>
      <c r="LRH336" s="23"/>
      <c r="LRI336" s="23"/>
      <c r="LRJ336" s="23"/>
      <c r="LRK336" s="23"/>
      <c r="LRL336" s="23"/>
      <c r="LRM336" s="23"/>
      <c r="LRN336" s="23"/>
      <c r="LRO336" s="23"/>
      <c r="LRP336" s="23"/>
      <c r="LRQ336" s="23"/>
      <c r="LRR336" s="23"/>
      <c r="LRS336" s="23"/>
      <c r="LRT336" s="23"/>
      <c r="LRU336" s="23"/>
      <c r="LRV336" s="23"/>
      <c r="LRW336" s="23"/>
      <c r="LRX336" s="23"/>
      <c r="LRY336" s="23"/>
      <c r="LRZ336" s="23"/>
      <c r="LSA336" s="23"/>
      <c r="LSB336" s="23"/>
      <c r="LSC336" s="23"/>
      <c r="LSD336" s="23"/>
      <c r="LSE336" s="23"/>
      <c r="LSF336" s="23"/>
      <c r="LSG336" s="23"/>
      <c r="LSH336" s="23"/>
      <c r="LSI336" s="23"/>
      <c r="LSJ336" s="23"/>
      <c r="LSK336" s="23"/>
      <c r="LSL336" s="23"/>
      <c r="LSM336" s="23"/>
      <c r="LSN336" s="23"/>
      <c r="LSO336" s="23"/>
      <c r="LSP336" s="23"/>
      <c r="LSQ336" s="23"/>
      <c r="LSR336" s="23"/>
      <c r="LSS336" s="23"/>
      <c r="LST336" s="23"/>
      <c r="LSU336" s="23"/>
      <c r="LSV336" s="23"/>
      <c r="LSW336" s="23"/>
      <c r="LSX336" s="23"/>
      <c r="LSY336" s="23"/>
      <c r="LSZ336" s="23"/>
      <c r="LTA336" s="23"/>
      <c r="LTB336" s="23"/>
      <c r="LTC336" s="23"/>
      <c r="LTD336" s="23"/>
      <c r="LTE336" s="23"/>
      <c r="LTF336" s="23"/>
      <c r="LTG336" s="23"/>
      <c r="LTH336" s="23"/>
      <c r="LTI336" s="23"/>
      <c r="LTJ336" s="23"/>
      <c r="LTK336" s="23"/>
      <c r="LTL336" s="23"/>
      <c r="LTM336" s="23"/>
      <c r="LTN336" s="23"/>
      <c r="LTO336" s="23"/>
      <c r="LTP336" s="23"/>
      <c r="LTQ336" s="23"/>
      <c r="LTR336" s="23"/>
      <c r="LTS336" s="23"/>
      <c r="LTT336" s="23"/>
      <c r="LTU336" s="23"/>
      <c r="LTV336" s="23"/>
      <c r="LTW336" s="23"/>
      <c r="LTX336" s="23"/>
      <c r="LTY336" s="23"/>
      <c r="LTZ336" s="23"/>
      <c r="LUA336" s="23"/>
      <c r="LUB336" s="23"/>
      <c r="LUC336" s="23"/>
      <c r="LUD336" s="23"/>
      <c r="LUE336" s="23"/>
      <c r="LUF336" s="23"/>
      <c r="LUG336" s="23"/>
      <c r="LUH336" s="23"/>
      <c r="LUI336" s="23"/>
      <c r="LUJ336" s="23"/>
      <c r="LUK336" s="23"/>
      <c r="LUL336" s="23"/>
      <c r="LUM336" s="23"/>
      <c r="LUN336" s="23"/>
      <c r="LUO336" s="23"/>
      <c r="LUP336" s="23"/>
      <c r="LUQ336" s="23"/>
      <c r="LUR336" s="23"/>
      <c r="LUS336" s="23"/>
      <c r="LUT336" s="23"/>
      <c r="LUU336" s="23"/>
      <c r="LUV336" s="23"/>
      <c r="LUW336" s="23"/>
      <c r="LUX336" s="23"/>
      <c r="LUY336" s="23"/>
      <c r="LUZ336" s="23"/>
      <c r="LVA336" s="23"/>
      <c r="LVB336" s="23"/>
      <c r="LVC336" s="23"/>
      <c r="LVD336" s="23"/>
      <c r="LVE336" s="23"/>
      <c r="LVF336" s="23"/>
      <c r="LVG336" s="23"/>
      <c r="LVH336" s="23"/>
      <c r="LVI336" s="23"/>
      <c r="LVJ336" s="23"/>
      <c r="LVK336" s="23"/>
      <c r="LVL336" s="23"/>
      <c r="LVM336" s="23"/>
      <c r="LVN336" s="23"/>
      <c r="LVO336" s="23"/>
      <c r="LVP336" s="23"/>
      <c r="LVQ336" s="23"/>
      <c r="LVR336" s="23"/>
      <c r="LVS336" s="23"/>
      <c r="LVT336" s="23"/>
      <c r="LVU336" s="23"/>
      <c r="LVV336" s="23"/>
      <c r="LVW336" s="23"/>
      <c r="LVX336" s="23"/>
      <c r="LVY336" s="23"/>
      <c r="LVZ336" s="23"/>
      <c r="LWA336" s="23"/>
      <c r="LWB336" s="23"/>
      <c r="LWC336" s="23"/>
      <c r="LWD336" s="23"/>
      <c r="LWE336" s="23"/>
      <c r="LWF336" s="23"/>
      <c r="LWG336" s="23"/>
      <c r="LWH336" s="23"/>
      <c r="LWI336" s="23"/>
      <c r="LWJ336" s="23"/>
      <c r="LWK336" s="23"/>
      <c r="LWL336" s="23"/>
      <c r="LWM336" s="23"/>
      <c r="LWN336" s="23"/>
      <c r="LWO336" s="23"/>
      <c r="LWP336" s="23"/>
      <c r="LWQ336" s="23"/>
      <c r="LWR336" s="23"/>
      <c r="LWS336" s="23"/>
      <c r="LWT336" s="23"/>
      <c r="LWU336" s="23"/>
      <c r="LWV336" s="23"/>
      <c r="LWW336" s="23"/>
      <c r="LWX336" s="23"/>
      <c r="LWY336" s="23"/>
      <c r="LWZ336" s="23"/>
      <c r="LXA336" s="23"/>
      <c r="LXB336" s="23"/>
      <c r="LXC336" s="23"/>
      <c r="LXD336" s="23"/>
      <c r="LXE336" s="23"/>
      <c r="LXF336" s="23"/>
      <c r="LXG336" s="23"/>
      <c r="LXH336" s="23"/>
      <c r="LXI336" s="23"/>
      <c r="LXJ336" s="23"/>
      <c r="LXK336" s="23"/>
      <c r="LXL336" s="23"/>
      <c r="LXM336" s="23"/>
      <c r="LXN336" s="23"/>
      <c r="LXO336" s="23"/>
      <c r="LXP336" s="23"/>
      <c r="LXQ336" s="23"/>
      <c r="LXR336" s="23"/>
      <c r="LXS336" s="23"/>
      <c r="LXT336" s="23"/>
      <c r="LXU336" s="23"/>
      <c r="LXV336" s="23"/>
      <c r="LXW336" s="23"/>
      <c r="LXX336" s="23"/>
      <c r="LXY336" s="23"/>
      <c r="LXZ336" s="23"/>
      <c r="LYA336" s="23"/>
      <c r="LYB336" s="23"/>
      <c r="LYC336" s="23"/>
      <c r="LYD336" s="23"/>
      <c r="LYE336" s="23"/>
      <c r="LYF336" s="23"/>
      <c r="LYG336" s="23"/>
      <c r="LYH336" s="23"/>
      <c r="LYI336" s="23"/>
      <c r="LYJ336" s="23"/>
      <c r="LYK336" s="23"/>
      <c r="LYL336" s="23"/>
      <c r="LYM336" s="23"/>
      <c r="LYN336" s="23"/>
      <c r="LYO336" s="23"/>
      <c r="LYP336" s="23"/>
      <c r="LYQ336" s="23"/>
      <c r="LYR336" s="23"/>
      <c r="LYS336" s="23"/>
      <c r="LYT336" s="23"/>
      <c r="LYU336" s="23"/>
      <c r="LYV336" s="23"/>
      <c r="LYW336" s="23"/>
      <c r="LYX336" s="23"/>
      <c r="LYY336" s="23"/>
      <c r="LYZ336" s="23"/>
      <c r="LZA336" s="23"/>
      <c r="LZB336" s="23"/>
      <c r="LZC336" s="23"/>
      <c r="LZD336" s="23"/>
      <c r="LZE336" s="23"/>
      <c r="LZF336" s="23"/>
      <c r="LZG336" s="23"/>
      <c r="LZH336" s="23"/>
      <c r="LZI336" s="23"/>
      <c r="LZJ336" s="23"/>
      <c r="LZK336" s="23"/>
      <c r="LZL336" s="23"/>
      <c r="LZM336" s="23"/>
      <c r="LZN336" s="23"/>
      <c r="LZO336" s="23"/>
      <c r="LZP336" s="23"/>
      <c r="LZQ336" s="23"/>
      <c r="LZR336" s="23"/>
      <c r="LZS336" s="23"/>
      <c r="LZT336" s="23"/>
      <c r="LZU336" s="23"/>
      <c r="LZV336" s="23"/>
      <c r="LZW336" s="23"/>
      <c r="LZX336" s="23"/>
      <c r="LZY336" s="23"/>
      <c r="LZZ336" s="23"/>
      <c r="MAA336" s="23"/>
      <c r="MAB336" s="23"/>
      <c r="MAC336" s="23"/>
      <c r="MAD336" s="23"/>
      <c r="MAE336" s="23"/>
      <c r="MAF336" s="23"/>
      <c r="MAG336" s="23"/>
      <c r="MAH336" s="23"/>
      <c r="MAI336" s="23"/>
      <c r="MAJ336" s="23"/>
      <c r="MAK336" s="23"/>
      <c r="MAL336" s="23"/>
      <c r="MAM336" s="23"/>
      <c r="MAN336" s="23"/>
      <c r="MAO336" s="23"/>
      <c r="MAP336" s="23"/>
      <c r="MAQ336" s="23"/>
      <c r="MAR336" s="23"/>
      <c r="MAS336" s="23"/>
      <c r="MAT336" s="23"/>
      <c r="MAU336" s="23"/>
      <c r="MAV336" s="23"/>
      <c r="MAW336" s="23"/>
      <c r="MAX336" s="23"/>
      <c r="MAY336" s="23"/>
      <c r="MAZ336" s="23"/>
      <c r="MBA336" s="23"/>
      <c r="MBB336" s="23"/>
      <c r="MBC336" s="23"/>
      <c r="MBD336" s="23"/>
      <c r="MBE336" s="23"/>
      <c r="MBF336" s="23"/>
      <c r="MBG336" s="23"/>
      <c r="MBH336" s="23"/>
      <c r="MBI336" s="23"/>
      <c r="MBJ336" s="23"/>
      <c r="MBK336" s="23"/>
      <c r="MBL336" s="23"/>
      <c r="MBM336" s="23"/>
      <c r="MBN336" s="23"/>
      <c r="MBO336" s="23"/>
      <c r="MBP336" s="23"/>
      <c r="MBQ336" s="23"/>
      <c r="MBR336" s="23"/>
      <c r="MBS336" s="23"/>
      <c r="MBT336" s="23"/>
      <c r="MBU336" s="23"/>
      <c r="MBV336" s="23"/>
      <c r="MBW336" s="23"/>
      <c r="MBX336" s="23"/>
      <c r="MBY336" s="23"/>
      <c r="MBZ336" s="23"/>
      <c r="MCA336" s="23"/>
      <c r="MCB336" s="23"/>
      <c r="MCC336" s="23"/>
      <c r="MCD336" s="23"/>
      <c r="MCE336" s="23"/>
      <c r="MCF336" s="23"/>
      <c r="MCG336" s="23"/>
      <c r="MCH336" s="23"/>
      <c r="MCI336" s="23"/>
      <c r="MCJ336" s="23"/>
      <c r="MCK336" s="23"/>
      <c r="MCL336" s="23"/>
      <c r="MCM336" s="23"/>
      <c r="MCN336" s="23"/>
      <c r="MCO336" s="23"/>
      <c r="MCP336" s="23"/>
      <c r="MCQ336" s="23"/>
      <c r="MCR336" s="23"/>
      <c r="MCS336" s="23"/>
      <c r="MCT336" s="23"/>
      <c r="MCU336" s="23"/>
      <c r="MCV336" s="23"/>
      <c r="MCW336" s="23"/>
      <c r="MCX336" s="23"/>
      <c r="MCY336" s="23"/>
      <c r="MCZ336" s="23"/>
      <c r="MDA336" s="23"/>
      <c r="MDB336" s="23"/>
      <c r="MDC336" s="23"/>
      <c r="MDD336" s="23"/>
      <c r="MDE336" s="23"/>
      <c r="MDF336" s="23"/>
      <c r="MDG336" s="23"/>
      <c r="MDH336" s="23"/>
      <c r="MDI336" s="23"/>
      <c r="MDJ336" s="23"/>
      <c r="MDK336" s="23"/>
      <c r="MDL336" s="23"/>
      <c r="MDM336" s="23"/>
      <c r="MDN336" s="23"/>
      <c r="MDO336" s="23"/>
      <c r="MDP336" s="23"/>
      <c r="MDQ336" s="23"/>
      <c r="MDR336" s="23"/>
      <c r="MDS336" s="23"/>
      <c r="MDT336" s="23"/>
      <c r="MDU336" s="23"/>
      <c r="MDV336" s="23"/>
      <c r="MDW336" s="23"/>
      <c r="MDX336" s="23"/>
      <c r="MDY336" s="23"/>
      <c r="MDZ336" s="23"/>
      <c r="MEA336" s="23"/>
      <c r="MEB336" s="23"/>
      <c r="MEC336" s="23"/>
      <c r="MED336" s="23"/>
      <c r="MEE336" s="23"/>
      <c r="MEF336" s="23"/>
      <c r="MEG336" s="23"/>
      <c r="MEH336" s="23"/>
      <c r="MEI336" s="23"/>
      <c r="MEJ336" s="23"/>
      <c r="MEK336" s="23"/>
      <c r="MEL336" s="23"/>
      <c r="MEM336" s="23"/>
      <c r="MEN336" s="23"/>
      <c r="MEO336" s="23"/>
      <c r="MEP336" s="23"/>
      <c r="MEQ336" s="23"/>
      <c r="MER336" s="23"/>
      <c r="MES336" s="23"/>
      <c r="MET336" s="23"/>
      <c r="MEU336" s="23"/>
      <c r="MEV336" s="23"/>
      <c r="MEW336" s="23"/>
      <c r="MEX336" s="23"/>
      <c r="MEY336" s="23"/>
      <c r="MEZ336" s="23"/>
      <c r="MFA336" s="23"/>
      <c r="MFB336" s="23"/>
      <c r="MFC336" s="23"/>
      <c r="MFD336" s="23"/>
      <c r="MFE336" s="23"/>
      <c r="MFF336" s="23"/>
      <c r="MFG336" s="23"/>
      <c r="MFH336" s="23"/>
      <c r="MFI336" s="23"/>
      <c r="MFJ336" s="23"/>
      <c r="MFK336" s="23"/>
      <c r="MFL336" s="23"/>
      <c r="MFM336" s="23"/>
      <c r="MFN336" s="23"/>
      <c r="MFO336" s="23"/>
      <c r="MFP336" s="23"/>
      <c r="MFQ336" s="23"/>
      <c r="MFR336" s="23"/>
      <c r="MFS336" s="23"/>
      <c r="MFT336" s="23"/>
      <c r="MFU336" s="23"/>
      <c r="MFV336" s="23"/>
      <c r="MFW336" s="23"/>
      <c r="MFX336" s="23"/>
      <c r="MFY336" s="23"/>
      <c r="MFZ336" s="23"/>
      <c r="MGA336" s="23"/>
      <c r="MGB336" s="23"/>
      <c r="MGC336" s="23"/>
      <c r="MGD336" s="23"/>
      <c r="MGE336" s="23"/>
      <c r="MGF336" s="23"/>
      <c r="MGG336" s="23"/>
      <c r="MGH336" s="23"/>
      <c r="MGI336" s="23"/>
      <c r="MGJ336" s="23"/>
      <c r="MGK336" s="23"/>
      <c r="MGL336" s="23"/>
      <c r="MGM336" s="23"/>
      <c r="MGN336" s="23"/>
      <c r="MGO336" s="23"/>
      <c r="MGP336" s="23"/>
      <c r="MGQ336" s="23"/>
      <c r="MGR336" s="23"/>
      <c r="MGS336" s="23"/>
      <c r="MGT336" s="23"/>
      <c r="MGU336" s="23"/>
      <c r="MGV336" s="23"/>
      <c r="MGW336" s="23"/>
      <c r="MGX336" s="23"/>
      <c r="MGY336" s="23"/>
      <c r="MGZ336" s="23"/>
      <c r="MHA336" s="23"/>
      <c r="MHB336" s="23"/>
      <c r="MHC336" s="23"/>
      <c r="MHD336" s="23"/>
      <c r="MHE336" s="23"/>
      <c r="MHF336" s="23"/>
      <c r="MHG336" s="23"/>
      <c r="MHH336" s="23"/>
      <c r="MHI336" s="23"/>
      <c r="MHJ336" s="23"/>
      <c r="MHK336" s="23"/>
      <c r="MHL336" s="23"/>
      <c r="MHM336" s="23"/>
      <c r="MHN336" s="23"/>
      <c r="MHO336" s="23"/>
      <c r="MHP336" s="23"/>
      <c r="MHQ336" s="23"/>
      <c r="MHR336" s="23"/>
      <c r="MHS336" s="23"/>
      <c r="MHT336" s="23"/>
      <c r="MHU336" s="23"/>
      <c r="MHV336" s="23"/>
      <c r="MHW336" s="23"/>
      <c r="MHX336" s="23"/>
      <c r="MHY336" s="23"/>
      <c r="MHZ336" s="23"/>
      <c r="MIA336" s="23"/>
      <c r="MIB336" s="23"/>
      <c r="MIC336" s="23"/>
      <c r="MID336" s="23"/>
      <c r="MIE336" s="23"/>
      <c r="MIF336" s="23"/>
      <c r="MIG336" s="23"/>
      <c r="MIH336" s="23"/>
      <c r="MII336" s="23"/>
      <c r="MIJ336" s="23"/>
      <c r="MIK336" s="23"/>
      <c r="MIL336" s="23"/>
      <c r="MIM336" s="23"/>
      <c r="MIN336" s="23"/>
      <c r="MIO336" s="23"/>
      <c r="MIP336" s="23"/>
      <c r="MIQ336" s="23"/>
      <c r="MIR336" s="23"/>
      <c r="MIS336" s="23"/>
      <c r="MIT336" s="23"/>
      <c r="MIU336" s="23"/>
      <c r="MIV336" s="23"/>
      <c r="MIW336" s="23"/>
      <c r="MIX336" s="23"/>
      <c r="MIY336" s="23"/>
      <c r="MIZ336" s="23"/>
      <c r="MJA336" s="23"/>
      <c r="MJB336" s="23"/>
      <c r="MJC336" s="23"/>
      <c r="MJD336" s="23"/>
      <c r="MJE336" s="23"/>
      <c r="MJF336" s="23"/>
      <c r="MJG336" s="23"/>
      <c r="MJH336" s="23"/>
      <c r="MJI336" s="23"/>
      <c r="MJJ336" s="23"/>
      <c r="MJK336" s="23"/>
      <c r="MJL336" s="23"/>
      <c r="MJM336" s="23"/>
      <c r="MJN336" s="23"/>
      <c r="MJO336" s="23"/>
      <c r="MJP336" s="23"/>
      <c r="MJQ336" s="23"/>
      <c r="MJR336" s="23"/>
      <c r="MJS336" s="23"/>
      <c r="MJT336" s="23"/>
      <c r="MJU336" s="23"/>
      <c r="MJV336" s="23"/>
      <c r="MJW336" s="23"/>
      <c r="MJX336" s="23"/>
      <c r="MJY336" s="23"/>
      <c r="MJZ336" s="23"/>
      <c r="MKA336" s="23"/>
      <c r="MKB336" s="23"/>
      <c r="MKC336" s="23"/>
      <c r="MKD336" s="23"/>
      <c r="MKE336" s="23"/>
      <c r="MKF336" s="23"/>
      <c r="MKG336" s="23"/>
      <c r="MKH336" s="23"/>
      <c r="MKI336" s="23"/>
      <c r="MKJ336" s="23"/>
      <c r="MKK336" s="23"/>
      <c r="MKL336" s="23"/>
      <c r="MKM336" s="23"/>
      <c r="MKN336" s="23"/>
      <c r="MKO336" s="23"/>
      <c r="MKP336" s="23"/>
      <c r="MKQ336" s="23"/>
      <c r="MKR336" s="23"/>
      <c r="MKS336" s="23"/>
      <c r="MKT336" s="23"/>
      <c r="MKU336" s="23"/>
      <c r="MKV336" s="23"/>
      <c r="MKW336" s="23"/>
      <c r="MKX336" s="23"/>
      <c r="MKY336" s="23"/>
      <c r="MKZ336" s="23"/>
      <c r="MLA336" s="23"/>
      <c r="MLB336" s="23"/>
      <c r="MLC336" s="23"/>
      <c r="MLD336" s="23"/>
      <c r="MLE336" s="23"/>
      <c r="MLF336" s="23"/>
      <c r="MLG336" s="23"/>
      <c r="MLH336" s="23"/>
      <c r="MLI336" s="23"/>
      <c r="MLJ336" s="23"/>
      <c r="MLK336" s="23"/>
      <c r="MLL336" s="23"/>
      <c r="MLM336" s="23"/>
      <c r="MLN336" s="23"/>
      <c r="MLO336" s="23"/>
      <c r="MLP336" s="23"/>
      <c r="MLQ336" s="23"/>
      <c r="MLR336" s="23"/>
      <c r="MLS336" s="23"/>
      <c r="MLT336" s="23"/>
      <c r="MLU336" s="23"/>
      <c r="MLV336" s="23"/>
      <c r="MLW336" s="23"/>
      <c r="MLX336" s="23"/>
      <c r="MLY336" s="23"/>
      <c r="MLZ336" s="23"/>
      <c r="MMA336" s="23"/>
      <c r="MMB336" s="23"/>
      <c r="MMC336" s="23"/>
      <c r="MMD336" s="23"/>
      <c r="MME336" s="23"/>
      <c r="MMF336" s="23"/>
      <c r="MMG336" s="23"/>
      <c r="MMH336" s="23"/>
      <c r="MMI336" s="23"/>
      <c r="MMJ336" s="23"/>
      <c r="MMK336" s="23"/>
      <c r="MML336" s="23"/>
      <c r="MMM336" s="23"/>
      <c r="MMN336" s="23"/>
      <c r="MMO336" s="23"/>
      <c r="MMP336" s="23"/>
      <c r="MMQ336" s="23"/>
      <c r="MMR336" s="23"/>
      <c r="MMS336" s="23"/>
      <c r="MMT336" s="23"/>
      <c r="MMU336" s="23"/>
      <c r="MMV336" s="23"/>
      <c r="MMW336" s="23"/>
      <c r="MMX336" s="23"/>
      <c r="MMY336" s="23"/>
      <c r="MMZ336" s="23"/>
      <c r="MNA336" s="23"/>
      <c r="MNB336" s="23"/>
      <c r="MNC336" s="23"/>
      <c r="MND336" s="23"/>
      <c r="MNE336" s="23"/>
      <c r="MNF336" s="23"/>
      <c r="MNG336" s="23"/>
      <c r="MNH336" s="23"/>
      <c r="MNI336" s="23"/>
      <c r="MNJ336" s="23"/>
      <c r="MNK336" s="23"/>
      <c r="MNL336" s="23"/>
      <c r="MNM336" s="23"/>
      <c r="MNN336" s="23"/>
      <c r="MNO336" s="23"/>
      <c r="MNP336" s="23"/>
      <c r="MNQ336" s="23"/>
      <c r="MNR336" s="23"/>
      <c r="MNS336" s="23"/>
      <c r="MNT336" s="23"/>
      <c r="MNU336" s="23"/>
      <c r="MNV336" s="23"/>
      <c r="MNW336" s="23"/>
      <c r="MNX336" s="23"/>
      <c r="MNY336" s="23"/>
      <c r="MNZ336" s="23"/>
      <c r="MOA336" s="23"/>
      <c r="MOB336" s="23"/>
      <c r="MOC336" s="23"/>
      <c r="MOD336" s="23"/>
      <c r="MOE336" s="23"/>
      <c r="MOF336" s="23"/>
      <c r="MOG336" s="23"/>
      <c r="MOH336" s="23"/>
      <c r="MOI336" s="23"/>
      <c r="MOJ336" s="23"/>
      <c r="MOK336" s="23"/>
      <c r="MOL336" s="23"/>
      <c r="MOM336" s="23"/>
      <c r="MON336" s="23"/>
      <c r="MOO336" s="23"/>
      <c r="MOP336" s="23"/>
      <c r="MOQ336" s="23"/>
      <c r="MOR336" s="23"/>
      <c r="MOS336" s="23"/>
      <c r="MOT336" s="23"/>
      <c r="MOU336" s="23"/>
      <c r="MOV336" s="23"/>
      <c r="MOW336" s="23"/>
      <c r="MOX336" s="23"/>
      <c r="MOY336" s="23"/>
      <c r="MOZ336" s="23"/>
      <c r="MPA336" s="23"/>
      <c r="MPB336" s="23"/>
      <c r="MPC336" s="23"/>
      <c r="MPD336" s="23"/>
      <c r="MPE336" s="23"/>
      <c r="MPF336" s="23"/>
      <c r="MPG336" s="23"/>
      <c r="MPH336" s="23"/>
      <c r="MPI336" s="23"/>
      <c r="MPJ336" s="23"/>
      <c r="MPK336" s="23"/>
      <c r="MPL336" s="23"/>
      <c r="MPM336" s="23"/>
      <c r="MPN336" s="23"/>
      <c r="MPO336" s="23"/>
      <c r="MPP336" s="23"/>
      <c r="MPQ336" s="23"/>
      <c r="MPR336" s="23"/>
      <c r="MPS336" s="23"/>
      <c r="MPT336" s="23"/>
      <c r="MPU336" s="23"/>
      <c r="MPV336" s="23"/>
      <c r="MPW336" s="23"/>
      <c r="MPX336" s="23"/>
      <c r="MPY336" s="23"/>
      <c r="MPZ336" s="23"/>
      <c r="MQA336" s="23"/>
      <c r="MQB336" s="23"/>
      <c r="MQC336" s="23"/>
      <c r="MQD336" s="23"/>
      <c r="MQE336" s="23"/>
      <c r="MQF336" s="23"/>
      <c r="MQG336" s="23"/>
      <c r="MQH336" s="23"/>
      <c r="MQI336" s="23"/>
      <c r="MQJ336" s="23"/>
      <c r="MQK336" s="23"/>
      <c r="MQL336" s="23"/>
      <c r="MQM336" s="23"/>
      <c r="MQN336" s="23"/>
      <c r="MQO336" s="23"/>
      <c r="MQP336" s="23"/>
      <c r="MQQ336" s="23"/>
      <c r="MQR336" s="23"/>
      <c r="MQS336" s="23"/>
      <c r="MQT336" s="23"/>
      <c r="MQU336" s="23"/>
      <c r="MQV336" s="23"/>
      <c r="MQW336" s="23"/>
      <c r="MQX336" s="23"/>
      <c r="MQY336" s="23"/>
      <c r="MQZ336" s="23"/>
      <c r="MRA336" s="23"/>
      <c r="MRB336" s="23"/>
      <c r="MRC336" s="23"/>
      <c r="MRD336" s="23"/>
      <c r="MRE336" s="23"/>
      <c r="MRF336" s="23"/>
      <c r="MRG336" s="23"/>
      <c r="MRH336" s="23"/>
      <c r="MRI336" s="23"/>
      <c r="MRJ336" s="23"/>
      <c r="MRK336" s="23"/>
      <c r="MRL336" s="23"/>
      <c r="MRM336" s="23"/>
      <c r="MRN336" s="23"/>
      <c r="MRO336" s="23"/>
      <c r="MRP336" s="23"/>
      <c r="MRQ336" s="23"/>
      <c r="MRR336" s="23"/>
      <c r="MRS336" s="23"/>
      <c r="MRT336" s="23"/>
      <c r="MRU336" s="23"/>
      <c r="MRV336" s="23"/>
      <c r="MRW336" s="23"/>
      <c r="MRX336" s="23"/>
      <c r="MRY336" s="23"/>
      <c r="MRZ336" s="23"/>
      <c r="MSA336" s="23"/>
      <c r="MSB336" s="23"/>
      <c r="MSC336" s="23"/>
      <c r="MSD336" s="23"/>
      <c r="MSE336" s="23"/>
      <c r="MSF336" s="23"/>
      <c r="MSG336" s="23"/>
      <c r="MSH336" s="23"/>
      <c r="MSI336" s="23"/>
      <c r="MSJ336" s="23"/>
      <c r="MSK336" s="23"/>
      <c r="MSL336" s="23"/>
      <c r="MSM336" s="23"/>
      <c r="MSN336" s="23"/>
      <c r="MSO336" s="23"/>
      <c r="MSP336" s="23"/>
      <c r="MSQ336" s="23"/>
      <c r="MSR336" s="23"/>
      <c r="MSS336" s="23"/>
      <c r="MST336" s="23"/>
      <c r="MSU336" s="23"/>
      <c r="MSV336" s="23"/>
      <c r="MSW336" s="23"/>
      <c r="MSX336" s="23"/>
      <c r="MSY336" s="23"/>
      <c r="MSZ336" s="23"/>
      <c r="MTA336" s="23"/>
      <c r="MTB336" s="23"/>
      <c r="MTC336" s="23"/>
      <c r="MTD336" s="23"/>
      <c r="MTE336" s="23"/>
      <c r="MTF336" s="23"/>
      <c r="MTG336" s="23"/>
      <c r="MTH336" s="23"/>
      <c r="MTI336" s="23"/>
      <c r="MTJ336" s="23"/>
      <c r="MTK336" s="23"/>
      <c r="MTL336" s="23"/>
      <c r="MTM336" s="23"/>
      <c r="MTN336" s="23"/>
      <c r="MTO336" s="23"/>
      <c r="MTP336" s="23"/>
      <c r="MTQ336" s="23"/>
      <c r="MTR336" s="23"/>
      <c r="MTS336" s="23"/>
      <c r="MTT336" s="23"/>
      <c r="MTU336" s="23"/>
      <c r="MTV336" s="23"/>
      <c r="MTW336" s="23"/>
      <c r="MTX336" s="23"/>
      <c r="MTY336" s="23"/>
      <c r="MTZ336" s="23"/>
      <c r="MUA336" s="23"/>
      <c r="MUB336" s="23"/>
      <c r="MUC336" s="23"/>
      <c r="MUD336" s="23"/>
      <c r="MUE336" s="23"/>
      <c r="MUF336" s="23"/>
      <c r="MUG336" s="23"/>
      <c r="MUH336" s="23"/>
      <c r="MUI336" s="23"/>
      <c r="MUJ336" s="23"/>
      <c r="MUK336" s="23"/>
      <c r="MUL336" s="23"/>
      <c r="MUM336" s="23"/>
      <c r="MUN336" s="23"/>
      <c r="MUO336" s="23"/>
      <c r="MUP336" s="23"/>
      <c r="MUQ336" s="23"/>
      <c r="MUR336" s="23"/>
      <c r="MUS336" s="23"/>
      <c r="MUT336" s="23"/>
      <c r="MUU336" s="23"/>
      <c r="MUV336" s="23"/>
      <c r="MUW336" s="23"/>
      <c r="MUX336" s="23"/>
      <c r="MUY336" s="23"/>
      <c r="MUZ336" s="23"/>
      <c r="MVA336" s="23"/>
      <c r="MVB336" s="23"/>
      <c r="MVC336" s="23"/>
      <c r="MVD336" s="23"/>
      <c r="MVE336" s="23"/>
      <c r="MVF336" s="23"/>
      <c r="MVG336" s="23"/>
      <c r="MVH336" s="23"/>
      <c r="MVI336" s="23"/>
      <c r="MVJ336" s="23"/>
      <c r="MVK336" s="23"/>
      <c r="MVL336" s="23"/>
      <c r="MVM336" s="23"/>
      <c r="MVN336" s="23"/>
      <c r="MVO336" s="23"/>
      <c r="MVP336" s="23"/>
      <c r="MVQ336" s="23"/>
      <c r="MVR336" s="23"/>
      <c r="MVS336" s="23"/>
      <c r="MVT336" s="23"/>
      <c r="MVU336" s="23"/>
      <c r="MVV336" s="23"/>
      <c r="MVW336" s="23"/>
      <c r="MVX336" s="23"/>
      <c r="MVY336" s="23"/>
      <c r="MVZ336" s="23"/>
      <c r="MWA336" s="23"/>
      <c r="MWB336" s="23"/>
      <c r="MWC336" s="23"/>
      <c r="MWD336" s="23"/>
      <c r="MWE336" s="23"/>
      <c r="MWF336" s="23"/>
      <c r="MWG336" s="23"/>
      <c r="MWH336" s="23"/>
      <c r="MWI336" s="23"/>
      <c r="MWJ336" s="23"/>
      <c r="MWK336" s="23"/>
      <c r="MWL336" s="23"/>
      <c r="MWM336" s="23"/>
      <c r="MWN336" s="23"/>
      <c r="MWO336" s="23"/>
      <c r="MWP336" s="23"/>
      <c r="MWQ336" s="23"/>
      <c r="MWR336" s="23"/>
      <c r="MWS336" s="23"/>
      <c r="MWT336" s="23"/>
      <c r="MWU336" s="23"/>
      <c r="MWV336" s="23"/>
      <c r="MWW336" s="23"/>
      <c r="MWX336" s="23"/>
      <c r="MWY336" s="23"/>
      <c r="MWZ336" s="23"/>
      <c r="MXA336" s="23"/>
      <c r="MXB336" s="23"/>
      <c r="MXC336" s="23"/>
      <c r="MXD336" s="23"/>
      <c r="MXE336" s="23"/>
      <c r="MXF336" s="23"/>
      <c r="MXG336" s="23"/>
      <c r="MXH336" s="23"/>
      <c r="MXI336" s="23"/>
      <c r="MXJ336" s="23"/>
      <c r="MXK336" s="23"/>
      <c r="MXL336" s="23"/>
      <c r="MXM336" s="23"/>
      <c r="MXN336" s="23"/>
      <c r="MXO336" s="23"/>
      <c r="MXP336" s="23"/>
      <c r="MXQ336" s="23"/>
      <c r="MXR336" s="23"/>
      <c r="MXS336" s="23"/>
      <c r="MXT336" s="23"/>
      <c r="MXU336" s="23"/>
      <c r="MXV336" s="23"/>
      <c r="MXW336" s="23"/>
      <c r="MXX336" s="23"/>
      <c r="MXY336" s="23"/>
      <c r="MXZ336" s="23"/>
      <c r="MYA336" s="23"/>
      <c r="MYB336" s="23"/>
      <c r="MYC336" s="23"/>
      <c r="MYD336" s="23"/>
      <c r="MYE336" s="23"/>
      <c r="MYF336" s="23"/>
      <c r="MYG336" s="23"/>
      <c r="MYH336" s="23"/>
      <c r="MYI336" s="23"/>
      <c r="MYJ336" s="23"/>
      <c r="MYK336" s="23"/>
      <c r="MYL336" s="23"/>
      <c r="MYM336" s="23"/>
      <c r="MYN336" s="23"/>
      <c r="MYO336" s="23"/>
      <c r="MYP336" s="23"/>
      <c r="MYQ336" s="23"/>
      <c r="MYR336" s="23"/>
      <c r="MYS336" s="23"/>
      <c r="MYT336" s="23"/>
      <c r="MYU336" s="23"/>
      <c r="MYV336" s="23"/>
      <c r="MYW336" s="23"/>
      <c r="MYX336" s="23"/>
      <c r="MYY336" s="23"/>
      <c r="MYZ336" s="23"/>
      <c r="MZA336" s="23"/>
      <c r="MZB336" s="23"/>
      <c r="MZC336" s="23"/>
      <c r="MZD336" s="23"/>
      <c r="MZE336" s="23"/>
      <c r="MZF336" s="23"/>
      <c r="MZG336" s="23"/>
      <c r="MZH336" s="23"/>
      <c r="MZI336" s="23"/>
      <c r="MZJ336" s="23"/>
      <c r="MZK336" s="23"/>
      <c r="MZL336" s="23"/>
      <c r="MZM336" s="23"/>
      <c r="MZN336" s="23"/>
      <c r="MZO336" s="23"/>
      <c r="MZP336" s="23"/>
      <c r="MZQ336" s="23"/>
      <c r="MZR336" s="23"/>
      <c r="MZS336" s="23"/>
      <c r="MZT336" s="23"/>
      <c r="MZU336" s="23"/>
      <c r="MZV336" s="23"/>
      <c r="MZW336" s="23"/>
      <c r="MZX336" s="23"/>
      <c r="MZY336" s="23"/>
      <c r="MZZ336" s="23"/>
      <c r="NAA336" s="23"/>
      <c r="NAB336" s="23"/>
      <c r="NAC336" s="23"/>
      <c r="NAD336" s="23"/>
      <c r="NAE336" s="23"/>
      <c r="NAF336" s="23"/>
      <c r="NAG336" s="23"/>
      <c r="NAH336" s="23"/>
      <c r="NAI336" s="23"/>
      <c r="NAJ336" s="23"/>
      <c r="NAK336" s="23"/>
      <c r="NAL336" s="23"/>
      <c r="NAM336" s="23"/>
      <c r="NAN336" s="23"/>
      <c r="NAO336" s="23"/>
      <c r="NAP336" s="23"/>
      <c r="NAQ336" s="23"/>
      <c r="NAR336" s="23"/>
      <c r="NAS336" s="23"/>
      <c r="NAT336" s="23"/>
      <c r="NAU336" s="23"/>
      <c r="NAV336" s="23"/>
      <c r="NAW336" s="23"/>
      <c r="NAX336" s="23"/>
      <c r="NAY336" s="23"/>
      <c r="NAZ336" s="23"/>
      <c r="NBA336" s="23"/>
      <c r="NBB336" s="23"/>
      <c r="NBC336" s="23"/>
      <c r="NBD336" s="23"/>
      <c r="NBE336" s="23"/>
      <c r="NBF336" s="23"/>
      <c r="NBG336" s="23"/>
      <c r="NBH336" s="23"/>
      <c r="NBI336" s="23"/>
      <c r="NBJ336" s="23"/>
      <c r="NBK336" s="23"/>
      <c r="NBL336" s="23"/>
      <c r="NBM336" s="23"/>
      <c r="NBN336" s="23"/>
      <c r="NBO336" s="23"/>
      <c r="NBP336" s="23"/>
      <c r="NBQ336" s="23"/>
      <c r="NBR336" s="23"/>
      <c r="NBS336" s="23"/>
      <c r="NBT336" s="23"/>
      <c r="NBU336" s="23"/>
      <c r="NBV336" s="23"/>
      <c r="NBW336" s="23"/>
      <c r="NBX336" s="23"/>
      <c r="NBY336" s="23"/>
      <c r="NBZ336" s="23"/>
      <c r="NCA336" s="23"/>
      <c r="NCB336" s="23"/>
      <c r="NCC336" s="23"/>
      <c r="NCD336" s="23"/>
      <c r="NCE336" s="23"/>
      <c r="NCF336" s="23"/>
      <c r="NCG336" s="23"/>
      <c r="NCH336" s="23"/>
      <c r="NCI336" s="23"/>
      <c r="NCJ336" s="23"/>
      <c r="NCK336" s="23"/>
      <c r="NCL336" s="23"/>
      <c r="NCM336" s="23"/>
      <c r="NCN336" s="23"/>
      <c r="NCO336" s="23"/>
      <c r="NCP336" s="23"/>
      <c r="NCQ336" s="23"/>
      <c r="NCR336" s="23"/>
      <c r="NCS336" s="23"/>
      <c r="NCT336" s="23"/>
      <c r="NCU336" s="23"/>
      <c r="NCV336" s="23"/>
      <c r="NCW336" s="23"/>
      <c r="NCX336" s="23"/>
      <c r="NCY336" s="23"/>
      <c r="NCZ336" s="23"/>
      <c r="NDA336" s="23"/>
      <c r="NDB336" s="23"/>
      <c r="NDC336" s="23"/>
      <c r="NDD336" s="23"/>
      <c r="NDE336" s="23"/>
      <c r="NDF336" s="23"/>
      <c r="NDG336" s="23"/>
      <c r="NDH336" s="23"/>
      <c r="NDI336" s="23"/>
      <c r="NDJ336" s="23"/>
      <c r="NDK336" s="23"/>
      <c r="NDL336" s="23"/>
      <c r="NDM336" s="23"/>
      <c r="NDN336" s="23"/>
      <c r="NDO336" s="23"/>
      <c r="NDP336" s="23"/>
      <c r="NDQ336" s="23"/>
      <c r="NDR336" s="23"/>
      <c r="NDS336" s="23"/>
      <c r="NDT336" s="23"/>
      <c r="NDU336" s="23"/>
      <c r="NDV336" s="23"/>
      <c r="NDW336" s="23"/>
      <c r="NDX336" s="23"/>
      <c r="NDY336" s="23"/>
      <c r="NDZ336" s="23"/>
      <c r="NEA336" s="23"/>
      <c r="NEB336" s="23"/>
      <c r="NEC336" s="23"/>
      <c r="NED336" s="23"/>
      <c r="NEE336" s="23"/>
      <c r="NEF336" s="23"/>
      <c r="NEG336" s="23"/>
      <c r="NEH336" s="23"/>
      <c r="NEI336" s="23"/>
      <c r="NEJ336" s="23"/>
      <c r="NEK336" s="23"/>
      <c r="NEL336" s="23"/>
      <c r="NEM336" s="23"/>
      <c r="NEN336" s="23"/>
      <c r="NEO336" s="23"/>
      <c r="NEP336" s="23"/>
      <c r="NEQ336" s="23"/>
      <c r="NER336" s="23"/>
      <c r="NES336" s="23"/>
      <c r="NET336" s="23"/>
      <c r="NEU336" s="23"/>
      <c r="NEV336" s="23"/>
      <c r="NEW336" s="23"/>
      <c r="NEX336" s="23"/>
      <c r="NEY336" s="23"/>
      <c r="NEZ336" s="23"/>
      <c r="NFA336" s="23"/>
      <c r="NFB336" s="23"/>
      <c r="NFC336" s="23"/>
      <c r="NFD336" s="23"/>
      <c r="NFE336" s="23"/>
      <c r="NFF336" s="23"/>
      <c r="NFG336" s="23"/>
      <c r="NFH336" s="23"/>
      <c r="NFI336" s="23"/>
      <c r="NFJ336" s="23"/>
      <c r="NFK336" s="23"/>
      <c r="NFL336" s="23"/>
      <c r="NFM336" s="23"/>
      <c r="NFN336" s="23"/>
      <c r="NFO336" s="23"/>
      <c r="NFP336" s="23"/>
      <c r="NFQ336" s="23"/>
      <c r="NFR336" s="23"/>
      <c r="NFS336" s="23"/>
      <c r="NFT336" s="23"/>
      <c r="NFU336" s="23"/>
      <c r="NFV336" s="23"/>
      <c r="NFW336" s="23"/>
      <c r="NFX336" s="23"/>
      <c r="NFY336" s="23"/>
      <c r="NFZ336" s="23"/>
      <c r="NGA336" s="23"/>
      <c r="NGB336" s="23"/>
      <c r="NGC336" s="23"/>
      <c r="NGD336" s="23"/>
      <c r="NGE336" s="23"/>
      <c r="NGF336" s="23"/>
      <c r="NGG336" s="23"/>
      <c r="NGH336" s="23"/>
      <c r="NGI336" s="23"/>
      <c r="NGJ336" s="23"/>
      <c r="NGK336" s="23"/>
      <c r="NGL336" s="23"/>
      <c r="NGM336" s="23"/>
      <c r="NGN336" s="23"/>
      <c r="NGO336" s="23"/>
      <c r="NGP336" s="23"/>
      <c r="NGQ336" s="23"/>
      <c r="NGR336" s="23"/>
      <c r="NGS336" s="23"/>
      <c r="NGT336" s="23"/>
      <c r="NGU336" s="23"/>
      <c r="NGV336" s="23"/>
      <c r="NGW336" s="23"/>
      <c r="NGX336" s="23"/>
      <c r="NGY336" s="23"/>
      <c r="NGZ336" s="23"/>
      <c r="NHA336" s="23"/>
      <c r="NHB336" s="23"/>
      <c r="NHC336" s="23"/>
      <c r="NHD336" s="23"/>
      <c r="NHE336" s="23"/>
      <c r="NHF336" s="23"/>
      <c r="NHG336" s="23"/>
      <c r="NHH336" s="23"/>
      <c r="NHI336" s="23"/>
      <c r="NHJ336" s="23"/>
      <c r="NHK336" s="23"/>
      <c r="NHL336" s="23"/>
      <c r="NHM336" s="23"/>
      <c r="NHN336" s="23"/>
      <c r="NHO336" s="23"/>
      <c r="NHP336" s="23"/>
      <c r="NHQ336" s="23"/>
      <c r="NHR336" s="23"/>
      <c r="NHS336" s="23"/>
      <c r="NHT336" s="23"/>
      <c r="NHU336" s="23"/>
      <c r="NHV336" s="23"/>
      <c r="NHW336" s="23"/>
      <c r="NHX336" s="23"/>
      <c r="NHY336" s="23"/>
      <c r="NHZ336" s="23"/>
      <c r="NIA336" s="23"/>
      <c r="NIB336" s="23"/>
      <c r="NIC336" s="23"/>
      <c r="NID336" s="23"/>
      <c r="NIE336" s="23"/>
      <c r="NIF336" s="23"/>
      <c r="NIG336" s="23"/>
      <c r="NIH336" s="23"/>
      <c r="NII336" s="23"/>
      <c r="NIJ336" s="23"/>
      <c r="NIK336" s="23"/>
      <c r="NIL336" s="23"/>
      <c r="NIM336" s="23"/>
      <c r="NIN336" s="23"/>
      <c r="NIO336" s="23"/>
      <c r="NIP336" s="23"/>
      <c r="NIQ336" s="23"/>
      <c r="NIR336" s="23"/>
      <c r="NIS336" s="23"/>
      <c r="NIT336" s="23"/>
      <c r="NIU336" s="23"/>
      <c r="NIV336" s="23"/>
      <c r="NIW336" s="23"/>
      <c r="NIX336" s="23"/>
      <c r="NIY336" s="23"/>
      <c r="NIZ336" s="23"/>
      <c r="NJA336" s="23"/>
      <c r="NJB336" s="23"/>
      <c r="NJC336" s="23"/>
      <c r="NJD336" s="23"/>
      <c r="NJE336" s="23"/>
      <c r="NJF336" s="23"/>
      <c r="NJG336" s="23"/>
      <c r="NJH336" s="23"/>
      <c r="NJI336" s="23"/>
      <c r="NJJ336" s="23"/>
      <c r="NJK336" s="23"/>
      <c r="NJL336" s="23"/>
      <c r="NJM336" s="23"/>
      <c r="NJN336" s="23"/>
      <c r="NJO336" s="23"/>
      <c r="NJP336" s="23"/>
      <c r="NJQ336" s="23"/>
      <c r="NJR336" s="23"/>
      <c r="NJS336" s="23"/>
      <c r="NJT336" s="23"/>
      <c r="NJU336" s="23"/>
      <c r="NJV336" s="23"/>
      <c r="NJW336" s="23"/>
      <c r="NJX336" s="23"/>
      <c r="NJY336" s="23"/>
      <c r="NJZ336" s="23"/>
      <c r="NKA336" s="23"/>
      <c r="NKB336" s="23"/>
      <c r="NKC336" s="23"/>
      <c r="NKD336" s="23"/>
      <c r="NKE336" s="23"/>
      <c r="NKF336" s="23"/>
      <c r="NKG336" s="23"/>
      <c r="NKH336" s="23"/>
      <c r="NKI336" s="23"/>
      <c r="NKJ336" s="23"/>
      <c r="NKK336" s="23"/>
      <c r="NKL336" s="23"/>
      <c r="NKM336" s="23"/>
      <c r="NKN336" s="23"/>
      <c r="NKO336" s="23"/>
      <c r="NKP336" s="23"/>
      <c r="NKQ336" s="23"/>
      <c r="NKR336" s="23"/>
      <c r="NKS336" s="23"/>
      <c r="NKT336" s="23"/>
      <c r="NKU336" s="23"/>
      <c r="NKV336" s="23"/>
      <c r="NKW336" s="23"/>
      <c r="NKX336" s="23"/>
      <c r="NKY336" s="23"/>
      <c r="NKZ336" s="23"/>
      <c r="NLA336" s="23"/>
      <c r="NLB336" s="23"/>
      <c r="NLC336" s="23"/>
      <c r="NLD336" s="23"/>
      <c r="NLE336" s="23"/>
      <c r="NLF336" s="23"/>
      <c r="NLG336" s="23"/>
      <c r="NLH336" s="23"/>
      <c r="NLI336" s="23"/>
      <c r="NLJ336" s="23"/>
      <c r="NLK336" s="23"/>
      <c r="NLL336" s="23"/>
      <c r="NLM336" s="23"/>
      <c r="NLN336" s="23"/>
      <c r="NLO336" s="23"/>
      <c r="NLP336" s="23"/>
      <c r="NLQ336" s="23"/>
      <c r="NLR336" s="23"/>
      <c r="NLS336" s="23"/>
      <c r="NLT336" s="23"/>
      <c r="NLU336" s="23"/>
      <c r="NLV336" s="23"/>
      <c r="NLW336" s="23"/>
      <c r="NLX336" s="23"/>
      <c r="NLY336" s="23"/>
      <c r="NLZ336" s="23"/>
      <c r="NMA336" s="23"/>
      <c r="NMB336" s="23"/>
      <c r="NMC336" s="23"/>
      <c r="NMD336" s="23"/>
      <c r="NME336" s="23"/>
      <c r="NMF336" s="23"/>
      <c r="NMG336" s="23"/>
      <c r="NMH336" s="23"/>
      <c r="NMI336" s="23"/>
      <c r="NMJ336" s="23"/>
      <c r="NMK336" s="23"/>
      <c r="NML336" s="23"/>
      <c r="NMM336" s="23"/>
      <c r="NMN336" s="23"/>
      <c r="NMO336" s="23"/>
      <c r="NMP336" s="23"/>
      <c r="NMQ336" s="23"/>
      <c r="NMR336" s="23"/>
      <c r="NMS336" s="23"/>
      <c r="NMT336" s="23"/>
      <c r="NMU336" s="23"/>
      <c r="NMV336" s="23"/>
      <c r="NMW336" s="23"/>
      <c r="NMX336" s="23"/>
      <c r="NMY336" s="23"/>
      <c r="NMZ336" s="23"/>
      <c r="NNA336" s="23"/>
      <c r="NNB336" s="23"/>
      <c r="NNC336" s="23"/>
      <c r="NND336" s="23"/>
      <c r="NNE336" s="23"/>
      <c r="NNF336" s="23"/>
      <c r="NNG336" s="23"/>
      <c r="NNH336" s="23"/>
      <c r="NNI336" s="23"/>
      <c r="NNJ336" s="23"/>
      <c r="NNK336" s="23"/>
      <c r="NNL336" s="23"/>
      <c r="NNM336" s="23"/>
      <c r="NNN336" s="23"/>
      <c r="NNO336" s="23"/>
      <c r="NNP336" s="23"/>
      <c r="NNQ336" s="23"/>
      <c r="NNR336" s="23"/>
      <c r="NNS336" s="23"/>
      <c r="NNT336" s="23"/>
      <c r="NNU336" s="23"/>
      <c r="NNV336" s="23"/>
      <c r="NNW336" s="23"/>
      <c r="NNX336" s="23"/>
      <c r="NNY336" s="23"/>
      <c r="NNZ336" s="23"/>
      <c r="NOA336" s="23"/>
      <c r="NOB336" s="23"/>
      <c r="NOC336" s="23"/>
      <c r="NOD336" s="23"/>
      <c r="NOE336" s="23"/>
      <c r="NOF336" s="23"/>
      <c r="NOG336" s="23"/>
      <c r="NOH336" s="23"/>
      <c r="NOI336" s="23"/>
      <c r="NOJ336" s="23"/>
      <c r="NOK336" s="23"/>
      <c r="NOL336" s="23"/>
      <c r="NOM336" s="23"/>
      <c r="NON336" s="23"/>
      <c r="NOO336" s="23"/>
      <c r="NOP336" s="23"/>
      <c r="NOQ336" s="23"/>
      <c r="NOR336" s="23"/>
      <c r="NOS336" s="23"/>
      <c r="NOT336" s="23"/>
      <c r="NOU336" s="23"/>
      <c r="NOV336" s="23"/>
      <c r="NOW336" s="23"/>
      <c r="NOX336" s="23"/>
      <c r="NOY336" s="23"/>
      <c r="NOZ336" s="23"/>
      <c r="NPA336" s="23"/>
      <c r="NPB336" s="23"/>
      <c r="NPC336" s="23"/>
      <c r="NPD336" s="23"/>
      <c r="NPE336" s="23"/>
      <c r="NPF336" s="23"/>
      <c r="NPG336" s="23"/>
      <c r="NPH336" s="23"/>
      <c r="NPI336" s="23"/>
      <c r="NPJ336" s="23"/>
      <c r="NPK336" s="23"/>
      <c r="NPL336" s="23"/>
      <c r="NPM336" s="23"/>
      <c r="NPN336" s="23"/>
      <c r="NPO336" s="23"/>
      <c r="NPP336" s="23"/>
      <c r="NPQ336" s="23"/>
      <c r="NPR336" s="23"/>
      <c r="NPS336" s="23"/>
      <c r="NPT336" s="23"/>
      <c r="NPU336" s="23"/>
      <c r="NPV336" s="23"/>
      <c r="NPW336" s="23"/>
      <c r="NPX336" s="23"/>
      <c r="NPY336" s="23"/>
      <c r="NPZ336" s="23"/>
      <c r="NQA336" s="23"/>
      <c r="NQB336" s="23"/>
      <c r="NQC336" s="23"/>
      <c r="NQD336" s="23"/>
      <c r="NQE336" s="23"/>
      <c r="NQF336" s="23"/>
      <c r="NQG336" s="23"/>
      <c r="NQH336" s="23"/>
      <c r="NQI336" s="23"/>
      <c r="NQJ336" s="23"/>
      <c r="NQK336" s="23"/>
      <c r="NQL336" s="23"/>
      <c r="NQM336" s="23"/>
      <c r="NQN336" s="23"/>
      <c r="NQO336" s="23"/>
      <c r="NQP336" s="23"/>
      <c r="NQQ336" s="23"/>
      <c r="NQR336" s="23"/>
      <c r="NQS336" s="23"/>
      <c r="NQT336" s="23"/>
      <c r="NQU336" s="23"/>
      <c r="NQV336" s="23"/>
      <c r="NQW336" s="23"/>
      <c r="NQX336" s="23"/>
      <c r="NQY336" s="23"/>
      <c r="NQZ336" s="23"/>
      <c r="NRA336" s="23"/>
      <c r="NRB336" s="23"/>
      <c r="NRC336" s="23"/>
      <c r="NRD336" s="23"/>
      <c r="NRE336" s="23"/>
      <c r="NRF336" s="23"/>
      <c r="NRG336" s="23"/>
      <c r="NRH336" s="23"/>
      <c r="NRI336" s="23"/>
      <c r="NRJ336" s="23"/>
      <c r="NRK336" s="23"/>
      <c r="NRL336" s="23"/>
      <c r="NRM336" s="23"/>
      <c r="NRN336" s="23"/>
      <c r="NRO336" s="23"/>
      <c r="NRP336" s="23"/>
      <c r="NRQ336" s="23"/>
      <c r="NRR336" s="23"/>
      <c r="NRS336" s="23"/>
      <c r="NRT336" s="23"/>
      <c r="NRU336" s="23"/>
      <c r="NRV336" s="23"/>
      <c r="NRW336" s="23"/>
      <c r="NRX336" s="23"/>
      <c r="NRY336" s="23"/>
      <c r="NRZ336" s="23"/>
      <c r="NSA336" s="23"/>
      <c r="NSB336" s="23"/>
      <c r="NSC336" s="23"/>
      <c r="NSD336" s="23"/>
      <c r="NSE336" s="23"/>
      <c r="NSF336" s="23"/>
      <c r="NSG336" s="23"/>
      <c r="NSH336" s="23"/>
      <c r="NSI336" s="23"/>
      <c r="NSJ336" s="23"/>
      <c r="NSK336" s="23"/>
      <c r="NSL336" s="23"/>
      <c r="NSM336" s="23"/>
      <c r="NSN336" s="23"/>
      <c r="NSO336" s="23"/>
      <c r="NSP336" s="23"/>
      <c r="NSQ336" s="23"/>
      <c r="NSR336" s="23"/>
      <c r="NSS336" s="23"/>
      <c r="NST336" s="23"/>
      <c r="NSU336" s="23"/>
      <c r="NSV336" s="23"/>
      <c r="NSW336" s="23"/>
      <c r="NSX336" s="23"/>
      <c r="NSY336" s="23"/>
      <c r="NSZ336" s="23"/>
      <c r="NTA336" s="23"/>
      <c r="NTB336" s="23"/>
      <c r="NTC336" s="23"/>
      <c r="NTD336" s="23"/>
      <c r="NTE336" s="23"/>
      <c r="NTF336" s="23"/>
      <c r="NTG336" s="23"/>
      <c r="NTH336" s="23"/>
      <c r="NTI336" s="23"/>
      <c r="NTJ336" s="23"/>
      <c r="NTK336" s="23"/>
      <c r="NTL336" s="23"/>
      <c r="NTM336" s="23"/>
      <c r="NTN336" s="23"/>
      <c r="NTO336" s="23"/>
      <c r="NTP336" s="23"/>
      <c r="NTQ336" s="23"/>
      <c r="NTR336" s="23"/>
      <c r="NTS336" s="23"/>
      <c r="NTT336" s="23"/>
      <c r="NTU336" s="23"/>
      <c r="NTV336" s="23"/>
      <c r="NTW336" s="23"/>
      <c r="NTX336" s="23"/>
      <c r="NTY336" s="23"/>
      <c r="NTZ336" s="23"/>
      <c r="NUA336" s="23"/>
      <c r="NUB336" s="23"/>
      <c r="NUC336" s="23"/>
      <c r="NUD336" s="23"/>
      <c r="NUE336" s="23"/>
      <c r="NUF336" s="23"/>
      <c r="NUG336" s="23"/>
      <c r="NUH336" s="23"/>
      <c r="NUI336" s="23"/>
      <c r="NUJ336" s="23"/>
      <c r="NUK336" s="23"/>
      <c r="NUL336" s="23"/>
      <c r="NUM336" s="23"/>
      <c r="NUN336" s="23"/>
      <c r="NUO336" s="23"/>
      <c r="NUP336" s="23"/>
      <c r="NUQ336" s="23"/>
      <c r="NUR336" s="23"/>
      <c r="NUS336" s="23"/>
      <c r="NUT336" s="23"/>
      <c r="NUU336" s="23"/>
      <c r="NUV336" s="23"/>
      <c r="NUW336" s="23"/>
      <c r="NUX336" s="23"/>
      <c r="NUY336" s="23"/>
      <c r="NUZ336" s="23"/>
      <c r="NVA336" s="23"/>
      <c r="NVB336" s="23"/>
      <c r="NVC336" s="23"/>
      <c r="NVD336" s="23"/>
      <c r="NVE336" s="23"/>
      <c r="NVF336" s="23"/>
      <c r="NVG336" s="23"/>
      <c r="NVH336" s="23"/>
      <c r="NVI336" s="23"/>
      <c r="NVJ336" s="23"/>
      <c r="NVK336" s="23"/>
      <c r="NVL336" s="23"/>
      <c r="NVM336" s="23"/>
      <c r="NVN336" s="23"/>
      <c r="NVO336" s="23"/>
      <c r="NVP336" s="23"/>
      <c r="NVQ336" s="23"/>
      <c r="NVR336" s="23"/>
      <c r="NVS336" s="23"/>
      <c r="NVT336" s="23"/>
      <c r="NVU336" s="23"/>
      <c r="NVV336" s="23"/>
      <c r="NVW336" s="23"/>
      <c r="NVX336" s="23"/>
      <c r="NVY336" s="23"/>
      <c r="NVZ336" s="23"/>
      <c r="NWA336" s="23"/>
      <c r="NWB336" s="23"/>
      <c r="NWC336" s="23"/>
      <c r="NWD336" s="23"/>
      <c r="NWE336" s="23"/>
      <c r="NWF336" s="23"/>
      <c r="NWG336" s="23"/>
      <c r="NWH336" s="23"/>
      <c r="NWI336" s="23"/>
      <c r="NWJ336" s="23"/>
      <c r="NWK336" s="23"/>
      <c r="NWL336" s="23"/>
      <c r="NWM336" s="23"/>
      <c r="NWN336" s="23"/>
      <c r="NWO336" s="23"/>
      <c r="NWP336" s="23"/>
      <c r="NWQ336" s="23"/>
      <c r="NWR336" s="23"/>
      <c r="NWS336" s="23"/>
      <c r="NWT336" s="23"/>
      <c r="NWU336" s="23"/>
      <c r="NWV336" s="23"/>
      <c r="NWW336" s="23"/>
      <c r="NWX336" s="23"/>
      <c r="NWY336" s="23"/>
      <c r="NWZ336" s="23"/>
      <c r="NXA336" s="23"/>
      <c r="NXB336" s="23"/>
      <c r="NXC336" s="23"/>
      <c r="NXD336" s="23"/>
      <c r="NXE336" s="23"/>
      <c r="NXF336" s="23"/>
      <c r="NXG336" s="23"/>
      <c r="NXH336" s="23"/>
      <c r="NXI336" s="23"/>
      <c r="NXJ336" s="23"/>
      <c r="NXK336" s="23"/>
      <c r="NXL336" s="23"/>
      <c r="NXM336" s="23"/>
      <c r="NXN336" s="23"/>
      <c r="NXO336" s="23"/>
      <c r="NXP336" s="23"/>
      <c r="NXQ336" s="23"/>
      <c r="NXR336" s="23"/>
      <c r="NXS336" s="23"/>
      <c r="NXT336" s="23"/>
      <c r="NXU336" s="23"/>
      <c r="NXV336" s="23"/>
      <c r="NXW336" s="23"/>
      <c r="NXX336" s="23"/>
      <c r="NXY336" s="23"/>
      <c r="NXZ336" s="23"/>
      <c r="NYA336" s="23"/>
      <c r="NYB336" s="23"/>
      <c r="NYC336" s="23"/>
      <c r="NYD336" s="23"/>
      <c r="NYE336" s="23"/>
      <c r="NYF336" s="23"/>
      <c r="NYG336" s="23"/>
      <c r="NYH336" s="23"/>
      <c r="NYI336" s="23"/>
      <c r="NYJ336" s="23"/>
      <c r="NYK336" s="23"/>
      <c r="NYL336" s="23"/>
      <c r="NYM336" s="23"/>
      <c r="NYN336" s="23"/>
      <c r="NYO336" s="23"/>
      <c r="NYP336" s="23"/>
      <c r="NYQ336" s="23"/>
      <c r="NYR336" s="23"/>
      <c r="NYS336" s="23"/>
      <c r="NYT336" s="23"/>
      <c r="NYU336" s="23"/>
      <c r="NYV336" s="23"/>
      <c r="NYW336" s="23"/>
      <c r="NYX336" s="23"/>
      <c r="NYY336" s="23"/>
      <c r="NYZ336" s="23"/>
      <c r="NZA336" s="23"/>
      <c r="NZB336" s="23"/>
      <c r="NZC336" s="23"/>
      <c r="NZD336" s="23"/>
      <c r="NZE336" s="23"/>
      <c r="NZF336" s="23"/>
      <c r="NZG336" s="23"/>
      <c r="NZH336" s="23"/>
      <c r="NZI336" s="23"/>
      <c r="NZJ336" s="23"/>
      <c r="NZK336" s="23"/>
      <c r="NZL336" s="23"/>
      <c r="NZM336" s="23"/>
      <c r="NZN336" s="23"/>
      <c r="NZO336" s="23"/>
      <c r="NZP336" s="23"/>
      <c r="NZQ336" s="23"/>
      <c r="NZR336" s="23"/>
      <c r="NZS336" s="23"/>
      <c r="NZT336" s="23"/>
      <c r="NZU336" s="23"/>
      <c r="NZV336" s="23"/>
      <c r="NZW336" s="23"/>
      <c r="NZX336" s="23"/>
      <c r="NZY336" s="23"/>
      <c r="NZZ336" s="23"/>
      <c r="OAA336" s="23"/>
      <c r="OAB336" s="23"/>
      <c r="OAC336" s="23"/>
      <c r="OAD336" s="23"/>
      <c r="OAE336" s="23"/>
      <c r="OAF336" s="23"/>
      <c r="OAG336" s="23"/>
      <c r="OAH336" s="23"/>
      <c r="OAI336" s="23"/>
      <c r="OAJ336" s="23"/>
      <c r="OAK336" s="23"/>
      <c r="OAL336" s="23"/>
      <c r="OAM336" s="23"/>
      <c r="OAN336" s="23"/>
      <c r="OAO336" s="23"/>
      <c r="OAP336" s="23"/>
      <c r="OAQ336" s="23"/>
      <c r="OAR336" s="23"/>
      <c r="OAS336" s="23"/>
      <c r="OAT336" s="23"/>
      <c r="OAU336" s="23"/>
      <c r="OAV336" s="23"/>
      <c r="OAW336" s="23"/>
      <c r="OAX336" s="23"/>
      <c r="OAY336" s="23"/>
      <c r="OAZ336" s="23"/>
      <c r="OBA336" s="23"/>
      <c r="OBB336" s="23"/>
      <c r="OBC336" s="23"/>
      <c r="OBD336" s="23"/>
      <c r="OBE336" s="23"/>
      <c r="OBF336" s="23"/>
      <c r="OBG336" s="23"/>
      <c r="OBH336" s="23"/>
      <c r="OBI336" s="23"/>
      <c r="OBJ336" s="23"/>
      <c r="OBK336" s="23"/>
      <c r="OBL336" s="23"/>
      <c r="OBM336" s="23"/>
      <c r="OBN336" s="23"/>
      <c r="OBO336" s="23"/>
      <c r="OBP336" s="23"/>
      <c r="OBQ336" s="23"/>
      <c r="OBR336" s="23"/>
      <c r="OBS336" s="23"/>
      <c r="OBT336" s="23"/>
      <c r="OBU336" s="23"/>
      <c r="OBV336" s="23"/>
      <c r="OBW336" s="23"/>
      <c r="OBX336" s="23"/>
      <c r="OBY336" s="23"/>
      <c r="OBZ336" s="23"/>
      <c r="OCA336" s="23"/>
      <c r="OCB336" s="23"/>
      <c r="OCC336" s="23"/>
      <c r="OCD336" s="23"/>
      <c r="OCE336" s="23"/>
      <c r="OCF336" s="23"/>
      <c r="OCG336" s="23"/>
      <c r="OCH336" s="23"/>
      <c r="OCI336" s="23"/>
      <c r="OCJ336" s="23"/>
      <c r="OCK336" s="23"/>
      <c r="OCL336" s="23"/>
      <c r="OCM336" s="23"/>
      <c r="OCN336" s="23"/>
      <c r="OCO336" s="23"/>
      <c r="OCP336" s="23"/>
      <c r="OCQ336" s="23"/>
      <c r="OCR336" s="23"/>
      <c r="OCS336" s="23"/>
      <c r="OCT336" s="23"/>
      <c r="OCU336" s="23"/>
      <c r="OCV336" s="23"/>
      <c r="OCW336" s="23"/>
      <c r="OCX336" s="23"/>
      <c r="OCY336" s="23"/>
      <c r="OCZ336" s="23"/>
      <c r="ODA336" s="23"/>
      <c r="ODB336" s="23"/>
      <c r="ODC336" s="23"/>
      <c r="ODD336" s="23"/>
      <c r="ODE336" s="23"/>
      <c r="ODF336" s="23"/>
      <c r="ODG336" s="23"/>
      <c r="ODH336" s="23"/>
      <c r="ODI336" s="23"/>
      <c r="ODJ336" s="23"/>
      <c r="ODK336" s="23"/>
      <c r="ODL336" s="23"/>
      <c r="ODM336" s="23"/>
      <c r="ODN336" s="23"/>
      <c r="ODO336" s="23"/>
      <c r="ODP336" s="23"/>
      <c r="ODQ336" s="23"/>
      <c r="ODR336" s="23"/>
      <c r="ODS336" s="23"/>
      <c r="ODT336" s="23"/>
      <c r="ODU336" s="23"/>
      <c r="ODV336" s="23"/>
      <c r="ODW336" s="23"/>
      <c r="ODX336" s="23"/>
      <c r="ODY336" s="23"/>
      <c r="ODZ336" s="23"/>
      <c r="OEA336" s="23"/>
      <c r="OEB336" s="23"/>
      <c r="OEC336" s="23"/>
      <c r="OED336" s="23"/>
      <c r="OEE336" s="23"/>
      <c r="OEF336" s="23"/>
      <c r="OEG336" s="23"/>
      <c r="OEH336" s="23"/>
      <c r="OEI336" s="23"/>
      <c r="OEJ336" s="23"/>
      <c r="OEK336" s="23"/>
      <c r="OEL336" s="23"/>
      <c r="OEM336" s="23"/>
      <c r="OEN336" s="23"/>
      <c r="OEO336" s="23"/>
      <c r="OEP336" s="23"/>
      <c r="OEQ336" s="23"/>
      <c r="OER336" s="23"/>
      <c r="OES336" s="23"/>
      <c r="OET336" s="23"/>
      <c r="OEU336" s="23"/>
      <c r="OEV336" s="23"/>
      <c r="OEW336" s="23"/>
      <c r="OEX336" s="23"/>
      <c r="OEY336" s="23"/>
      <c r="OEZ336" s="23"/>
      <c r="OFA336" s="23"/>
      <c r="OFB336" s="23"/>
      <c r="OFC336" s="23"/>
      <c r="OFD336" s="23"/>
      <c r="OFE336" s="23"/>
      <c r="OFF336" s="23"/>
      <c r="OFG336" s="23"/>
      <c r="OFH336" s="23"/>
      <c r="OFI336" s="23"/>
      <c r="OFJ336" s="23"/>
      <c r="OFK336" s="23"/>
      <c r="OFL336" s="23"/>
      <c r="OFM336" s="23"/>
      <c r="OFN336" s="23"/>
      <c r="OFO336" s="23"/>
      <c r="OFP336" s="23"/>
      <c r="OFQ336" s="23"/>
      <c r="OFR336" s="23"/>
      <c r="OFS336" s="23"/>
      <c r="OFT336" s="23"/>
      <c r="OFU336" s="23"/>
      <c r="OFV336" s="23"/>
      <c r="OFW336" s="23"/>
      <c r="OFX336" s="23"/>
      <c r="OFY336" s="23"/>
      <c r="OFZ336" s="23"/>
      <c r="OGA336" s="23"/>
      <c r="OGB336" s="23"/>
      <c r="OGC336" s="23"/>
      <c r="OGD336" s="23"/>
      <c r="OGE336" s="23"/>
      <c r="OGF336" s="23"/>
      <c r="OGG336" s="23"/>
      <c r="OGH336" s="23"/>
      <c r="OGI336" s="23"/>
      <c r="OGJ336" s="23"/>
      <c r="OGK336" s="23"/>
      <c r="OGL336" s="23"/>
      <c r="OGM336" s="23"/>
      <c r="OGN336" s="23"/>
      <c r="OGO336" s="23"/>
      <c r="OGP336" s="23"/>
      <c r="OGQ336" s="23"/>
      <c r="OGR336" s="23"/>
      <c r="OGS336" s="23"/>
      <c r="OGT336" s="23"/>
      <c r="OGU336" s="23"/>
      <c r="OGV336" s="23"/>
      <c r="OGW336" s="23"/>
      <c r="OGX336" s="23"/>
      <c r="OGY336" s="23"/>
      <c r="OGZ336" s="23"/>
      <c r="OHA336" s="23"/>
      <c r="OHB336" s="23"/>
      <c r="OHC336" s="23"/>
      <c r="OHD336" s="23"/>
      <c r="OHE336" s="23"/>
      <c r="OHF336" s="23"/>
      <c r="OHG336" s="23"/>
      <c r="OHH336" s="23"/>
      <c r="OHI336" s="23"/>
      <c r="OHJ336" s="23"/>
      <c r="OHK336" s="23"/>
      <c r="OHL336" s="23"/>
      <c r="OHM336" s="23"/>
      <c r="OHN336" s="23"/>
      <c r="OHO336" s="23"/>
      <c r="OHP336" s="23"/>
      <c r="OHQ336" s="23"/>
      <c r="OHR336" s="23"/>
      <c r="OHS336" s="23"/>
      <c r="OHT336" s="23"/>
      <c r="OHU336" s="23"/>
      <c r="OHV336" s="23"/>
      <c r="OHW336" s="23"/>
      <c r="OHX336" s="23"/>
      <c r="OHY336" s="23"/>
      <c r="OHZ336" s="23"/>
      <c r="OIA336" s="23"/>
      <c r="OIB336" s="23"/>
      <c r="OIC336" s="23"/>
      <c r="OID336" s="23"/>
      <c r="OIE336" s="23"/>
      <c r="OIF336" s="23"/>
      <c r="OIG336" s="23"/>
      <c r="OIH336" s="23"/>
      <c r="OII336" s="23"/>
      <c r="OIJ336" s="23"/>
      <c r="OIK336" s="23"/>
      <c r="OIL336" s="23"/>
      <c r="OIM336" s="23"/>
      <c r="OIN336" s="23"/>
      <c r="OIO336" s="23"/>
      <c r="OIP336" s="23"/>
      <c r="OIQ336" s="23"/>
      <c r="OIR336" s="23"/>
      <c r="OIS336" s="23"/>
      <c r="OIT336" s="23"/>
      <c r="OIU336" s="23"/>
      <c r="OIV336" s="23"/>
      <c r="OIW336" s="23"/>
      <c r="OIX336" s="23"/>
      <c r="OIY336" s="23"/>
      <c r="OIZ336" s="23"/>
      <c r="OJA336" s="23"/>
      <c r="OJB336" s="23"/>
      <c r="OJC336" s="23"/>
      <c r="OJD336" s="23"/>
      <c r="OJE336" s="23"/>
      <c r="OJF336" s="23"/>
      <c r="OJG336" s="23"/>
      <c r="OJH336" s="23"/>
      <c r="OJI336" s="23"/>
      <c r="OJJ336" s="23"/>
      <c r="OJK336" s="23"/>
      <c r="OJL336" s="23"/>
      <c r="OJM336" s="23"/>
      <c r="OJN336" s="23"/>
      <c r="OJO336" s="23"/>
      <c r="OJP336" s="23"/>
      <c r="OJQ336" s="23"/>
      <c r="OJR336" s="23"/>
      <c r="OJS336" s="23"/>
      <c r="OJT336" s="23"/>
      <c r="OJU336" s="23"/>
      <c r="OJV336" s="23"/>
      <c r="OJW336" s="23"/>
      <c r="OJX336" s="23"/>
      <c r="OJY336" s="23"/>
      <c r="OJZ336" s="23"/>
      <c r="OKA336" s="23"/>
      <c r="OKB336" s="23"/>
      <c r="OKC336" s="23"/>
      <c r="OKD336" s="23"/>
      <c r="OKE336" s="23"/>
      <c r="OKF336" s="23"/>
      <c r="OKG336" s="23"/>
      <c r="OKH336" s="23"/>
      <c r="OKI336" s="23"/>
      <c r="OKJ336" s="23"/>
      <c r="OKK336" s="23"/>
      <c r="OKL336" s="23"/>
      <c r="OKM336" s="23"/>
      <c r="OKN336" s="23"/>
      <c r="OKO336" s="23"/>
      <c r="OKP336" s="23"/>
      <c r="OKQ336" s="23"/>
      <c r="OKR336" s="23"/>
      <c r="OKS336" s="23"/>
      <c r="OKT336" s="23"/>
      <c r="OKU336" s="23"/>
      <c r="OKV336" s="23"/>
      <c r="OKW336" s="23"/>
      <c r="OKX336" s="23"/>
      <c r="OKY336" s="23"/>
      <c r="OKZ336" s="23"/>
      <c r="OLA336" s="23"/>
      <c r="OLB336" s="23"/>
      <c r="OLC336" s="23"/>
      <c r="OLD336" s="23"/>
      <c r="OLE336" s="23"/>
      <c r="OLF336" s="23"/>
      <c r="OLG336" s="23"/>
      <c r="OLH336" s="23"/>
      <c r="OLI336" s="23"/>
      <c r="OLJ336" s="23"/>
      <c r="OLK336" s="23"/>
      <c r="OLL336" s="23"/>
      <c r="OLM336" s="23"/>
      <c r="OLN336" s="23"/>
      <c r="OLO336" s="23"/>
      <c r="OLP336" s="23"/>
      <c r="OLQ336" s="23"/>
      <c r="OLR336" s="23"/>
      <c r="OLS336" s="23"/>
      <c r="OLT336" s="23"/>
      <c r="OLU336" s="23"/>
      <c r="OLV336" s="23"/>
      <c r="OLW336" s="23"/>
      <c r="OLX336" s="23"/>
      <c r="OLY336" s="23"/>
      <c r="OLZ336" s="23"/>
      <c r="OMA336" s="23"/>
      <c r="OMB336" s="23"/>
      <c r="OMC336" s="23"/>
      <c r="OMD336" s="23"/>
      <c r="OME336" s="23"/>
      <c r="OMF336" s="23"/>
      <c r="OMG336" s="23"/>
      <c r="OMH336" s="23"/>
      <c r="OMI336" s="23"/>
      <c r="OMJ336" s="23"/>
      <c r="OMK336" s="23"/>
      <c r="OML336" s="23"/>
      <c r="OMM336" s="23"/>
      <c r="OMN336" s="23"/>
      <c r="OMO336" s="23"/>
      <c r="OMP336" s="23"/>
      <c r="OMQ336" s="23"/>
      <c r="OMR336" s="23"/>
      <c r="OMS336" s="23"/>
      <c r="OMT336" s="23"/>
      <c r="OMU336" s="23"/>
      <c r="OMV336" s="23"/>
      <c r="OMW336" s="23"/>
      <c r="OMX336" s="23"/>
      <c r="OMY336" s="23"/>
      <c r="OMZ336" s="23"/>
      <c r="ONA336" s="23"/>
      <c r="ONB336" s="23"/>
      <c r="ONC336" s="23"/>
      <c r="OND336" s="23"/>
      <c r="ONE336" s="23"/>
      <c r="ONF336" s="23"/>
      <c r="ONG336" s="23"/>
      <c r="ONH336" s="23"/>
      <c r="ONI336" s="23"/>
      <c r="ONJ336" s="23"/>
      <c r="ONK336" s="23"/>
      <c r="ONL336" s="23"/>
      <c r="ONM336" s="23"/>
      <c r="ONN336" s="23"/>
      <c r="ONO336" s="23"/>
      <c r="ONP336" s="23"/>
      <c r="ONQ336" s="23"/>
      <c r="ONR336" s="23"/>
      <c r="ONS336" s="23"/>
      <c r="ONT336" s="23"/>
      <c r="ONU336" s="23"/>
      <c r="ONV336" s="23"/>
      <c r="ONW336" s="23"/>
      <c r="ONX336" s="23"/>
      <c r="ONY336" s="23"/>
      <c r="ONZ336" s="23"/>
      <c r="OOA336" s="23"/>
      <c r="OOB336" s="23"/>
      <c r="OOC336" s="23"/>
      <c r="OOD336" s="23"/>
      <c r="OOE336" s="23"/>
      <c r="OOF336" s="23"/>
      <c r="OOG336" s="23"/>
      <c r="OOH336" s="23"/>
      <c r="OOI336" s="23"/>
      <c r="OOJ336" s="23"/>
      <c r="OOK336" s="23"/>
      <c r="OOL336" s="23"/>
      <c r="OOM336" s="23"/>
      <c r="OON336" s="23"/>
      <c r="OOO336" s="23"/>
      <c r="OOP336" s="23"/>
      <c r="OOQ336" s="23"/>
      <c r="OOR336" s="23"/>
      <c r="OOS336" s="23"/>
      <c r="OOT336" s="23"/>
      <c r="OOU336" s="23"/>
      <c r="OOV336" s="23"/>
      <c r="OOW336" s="23"/>
      <c r="OOX336" s="23"/>
      <c r="OOY336" s="23"/>
      <c r="OOZ336" s="23"/>
      <c r="OPA336" s="23"/>
      <c r="OPB336" s="23"/>
      <c r="OPC336" s="23"/>
      <c r="OPD336" s="23"/>
      <c r="OPE336" s="23"/>
      <c r="OPF336" s="23"/>
      <c r="OPG336" s="23"/>
      <c r="OPH336" s="23"/>
      <c r="OPI336" s="23"/>
      <c r="OPJ336" s="23"/>
      <c r="OPK336" s="23"/>
      <c r="OPL336" s="23"/>
      <c r="OPM336" s="23"/>
      <c r="OPN336" s="23"/>
      <c r="OPO336" s="23"/>
      <c r="OPP336" s="23"/>
      <c r="OPQ336" s="23"/>
      <c r="OPR336" s="23"/>
      <c r="OPS336" s="23"/>
      <c r="OPT336" s="23"/>
      <c r="OPU336" s="23"/>
      <c r="OPV336" s="23"/>
      <c r="OPW336" s="23"/>
      <c r="OPX336" s="23"/>
      <c r="OPY336" s="23"/>
      <c r="OPZ336" s="23"/>
      <c r="OQA336" s="23"/>
      <c r="OQB336" s="23"/>
      <c r="OQC336" s="23"/>
      <c r="OQD336" s="23"/>
      <c r="OQE336" s="23"/>
      <c r="OQF336" s="23"/>
      <c r="OQG336" s="23"/>
      <c r="OQH336" s="23"/>
      <c r="OQI336" s="23"/>
      <c r="OQJ336" s="23"/>
      <c r="OQK336" s="23"/>
      <c r="OQL336" s="23"/>
      <c r="OQM336" s="23"/>
      <c r="OQN336" s="23"/>
      <c r="OQO336" s="23"/>
      <c r="OQP336" s="23"/>
      <c r="OQQ336" s="23"/>
      <c r="OQR336" s="23"/>
      <c r="OQS336" s="23"/>
      <c r="OQT336" s="23"/>
      <c r="OQU336" s="23"/>
      <c r="OQV336" s="23"/>
      <c r="OQW336" s="23"/>
      <c r="OQX336" s="23"/>
      <c r="OQY336" s="23"/>
      <c r="OQZ336" s="23"/>
      <c r="ORA336" s="23"/>
      <c r="ORB336" s="23"/>
      <c r="ORC336" s="23"/>
      <c r="ORD336" s="23"/>
      <c r="ORE336" s="23"/>
      <c r="ORF336" s="23"/>
      <c r="ORG336" s="23"/>
      <c r="ORH336" s="23"/>
      <c r="ORI336" s="23"/>
      <c r="ORJ336" s="23"/>
      <c r="ORK336" s="23"/>
      <c r="ORL336" s="23"/>
      <c r="ORM336" s="23"/>
      <c r="ORN336" s="23"/>
      <c r="ORO336" s="23"/>
      <c r="ORP336" s="23"/>
      <c r="ORQ336" s="23"/>
      <c r="ORR336" s="23"/>
      <c r="ORS336" s="23"/>
      <c r="ORT336" s="23"/>
      <c r="ORU336" s="23"/>
      <c r="ORV336" s="23"/>
      <c r="ORW336" s="23"/>
      <c r="ORX336" s="23"/>
      <c r="ORY336" s="23"/>
      <c r="ORZ336" s="23"/>
      <c r="OSA336" s="23"/>
      <c r="OSB336" s="23"/>
      <c r="OSC336" s="23"/>
      <c r="OSD336" s="23"/>
      <c r="OSE336" s="23"/>
      <c r="OSF336" s="23"/>
      <c r="OSG336" s="23"/>
      <c r="OSH336" s="23"/>
      <c r="OSI336" s="23"/>
      <c r="OSJ336" s="23"/>
      <c r="OSK336" s="23"/>
      <c r="OSL336" s="23"/>
      <c r="OSM336" s="23"/>
      <c r="OSN336" s="23"/>
      <c r="OSO336" s="23"/>
      <c r="OSP336" s="23"/>
      <c r="OSQ336" s="23"/>
      <c r="OSR336" s="23"/>
      <c r="OSS336" s="23"/>
      <c r="OST336" s="23"/>
      <c r="OSU336" s="23"/>
      <c r="OSV336" s="23"/>
      <c r="OSW336" s="23"/>
      <c r="OSX336" s="23"/>
      <c r="OSY336" s="23"/>
      <c r="OSZ336" s="23"/>
      <c r="OTA336" s="23"/>
      <c r="OTB336" s="23"/>
      <c r="OTC336" s="23"/>
      <c r="OTD336" s="23"/>
      <c r="OTE336" s="23"/>
      <c r="OTF336" s="23"/>
      <c r="OTG336" s="23"/>
      <c r="OTH336" s="23"/>
      <c r="OTI336" s="23"/>
      <c r="OTJ336" s="23"/>
      <c r="OTK336" s="23"/>
      <c r="OTL336" s="23"/>
      <c r="OTM336" s="23"/>
      <c r="OTN336" s="23"/>
      <c r="OTO336" s="23"/>
      <c r="OTP336" s="23"/>
      <c r="OTQ336" s="23"/>
      <c r="OTR336" s="23"/>
      <c r="OTS336" s="23"/>
      <c r="OTT336" s="23"/>
      <c r="OTU336" s="23"/>
      <c r="OTV336" s="23"/>
      <c r="OTW336" s="23"/>
      <c r="OTX336" s="23"/>
      <c r="OTY336" s="23"/>
      <c r="OTZ336" s="23"/>
      <c r="OUA336" s="23"/>
      <c r="OUB336" s="23"/>
      <c r="OUC336" s="23"/>
      <c r="OUD336" s="23"/>
      <c r="OUE336" s="23"/>
      <c r="OUF336" s="23"/>
      <c r="OUG336" s="23"/>
      <c r="OUH336" s="23"/>
      <c r="OUI336" s="23"/>
      <c r="OUJ336" s="23"/>
      <c r="OUK336" s="23"/>
      <c r="OUL336" s="23"/>
      <c r="OUM336" s="23"/>
      <c r="OUN336" s="23"/>
      <c r="OUO336" s="23"/>
      <c r="OUP336" s="23"/>
      <c r="OUQ336" s="23"/>
      <c r="OUR336" s="23"/>
      <c r="OUS336" s="23"/>
      <c r="OUT336" s="23"/>
      <c r="OUU336" s="23"/>
      <c r="OUV336" s="23"/>
      <c r="OUW336" s="23"/>
      <c r="OUX336" s="23"/>
      <c r="OUY336" s="23"/>
      <c r="OUZ336" s="23"/>
      <c r="OVA336" s="23"/>
      <c r="OVB336" s="23"/>
      <c r="OVC336" s="23"/>
      <c r="OVD336" s="23"/>
      <c r="OVE336" s="23"/>
      <c r="OVF336" s="23"/>
      <c r="OVG336" s="23"/>
      <c r="OVH336" s="23"/>
      <c r="OVI336" s="23"/>
      <c r="OVJ336" s="23"/>
      <c r="OVK336" s="23"/>
      <c r="OVL336" s="23"/>
      <c r="OVM336" s="23"/>
      <c r="OVN336" s="23"/>
      <c r="OVO336" s="23"/>
      <c r="OVP336" s="23"/>
      <c r="OVQ336" s="23"/>
      <c r="OVR336" s="23"/>
      <c r="OVS336" s="23"/>
      <c r="OVT336" s="23"/>
      <c r="OVU336" s="23"/>
      <c r="OVV336" s="23"/>
      <c r="OVW336" s="23"/>
      <c r="OVX336" s="23"/>
      <c r="OVY336" s="23"/>
      <c r="OVZ336" s="23"/>
      <c r="OWA336" s="23"/>
      <c r="OWB336" s="23"/>
      <c r="OWC336" s="23"/>
      <c r="OWD336" s="23"/>
      <c r="OWE336" s="23"/>
      <c r="OWF336" s="23"/>
      <c r="OWG336" s="23"/>
      <c r="OWH336" s="23"/>
      <c r="OWI336" s="23"/>
      <c r="OWJ336" s="23"/>
      <c r="OWK336" s="23"/>
      <c r="OWL336" s="23"/>
      <c r="OWM336" s="23"/>
      <c r="OWN336" s="23"/>
      <c r="OWO336" s="23"/>
      <c r="OWP336" s="23"/>
      <c r="OWQ336" s="23"/>
      <c r="OWR336" s="23"/>
      <c r="OWS336" s="23"/>
      <c r="OWT336" s="23"/>
      <c r="OWU336" s="23"/>
      <c r="OWV336" s="23"/>
      <c r="OWW336" s="23"/>
      <c r="OWX336" s="23"/>
      <c r="OWY336" s="23"/>
      <c r="OWZ336" s="23"/>
      <c r="OXA336" s="23"/>
      <c r="OXB336" s="23"/>
      <c r="OXC336" s="23"/>
      <c r="OXD336" s="23"/>
      <c r="OXE336" s="23"/>
      <c r="OXF336" s="23"/>
      <c r="OXG336" s="23"/>
      <c r="OXH336" s="23"/>
      <c r="OXI336" s="23"/>
      <c r="OXJ336" s="23"/>
      <c r="OXK336" s="23"/>
      <c r="OXL336" s="23"/>
      <c r="OXM336" s="23"/>
      <c r="OXN336" s="23"/>
      <c r="OXO336" s="23"/>
      <c r="OXP336" s="23"/>
      <c r="OXQ336" s="23"/>
      <c r="OXR336" s="23"/>
      <c r="OXS336" s="23"/>
      <c r="OXT336" s="23"/>
      <c r="OXU336" s="23"/>
      <c r="OXV336" s="23"/>
      <c r="OXW336" s="23"/>
      <c r="OXX336" s="23"/>
      <c r="OXY336" s="23"/>
      <c r="OXZ336" s="23"/>
      <c r="OYA336" s="23"/>
      <c r="OYB336" s="23"/>
      <c r="OYC336" s="23"/>
      <c r="OYD336" s="23"/>
      <c r="OYE336" s="23"/>
      <c r="OYF336" s="23"/>
      <c r="OYG336" s="23"/>
      <c r="OYH336" s="23"/>
      <c r="OYI336" s="23"/>
      <c r="OYJ336" s="23"/>
      <c r="OYK336" s="23"/>
      <c r="OYL336" s="23"/>
      <c r="OYM336" s="23"/>
      <c r="OYN336" s="23"/>
      <c r="OYO336" s="23"/>
      <c r="OYP336" s="23"/>
      <c r="OYQ336" s="23"/>
      <c r="OYR336" s="23"/>
      <c r="OYS336" s="23"/>
      <c r="OYT336" s="23"/>
      <c r="OYU336" s="23"/>
      <c r="OYV336" s="23"/>
      <c r="OYW336" s="23"/>
      <c r="OYX336" s="23"/>
      <c r="OYY336" s="23"/>
      <c r="OYZ336" s="23"/>
      <c r="OZA336" s="23"/>
      <c r="OZB336" s="23"/>
      <c r="OZC336" s="23"/>
      <c r="OZD336" s="23"/>
      <c r="OZE336" s="23"/>
      <c r="OZF336" s="23"/>
      <c r="OZG336" s="23"/>
      <c r="OZH336" s="23"/>
      <c r="OZI336" s="23"/>
      <c r="OZJ336" s="23"/>
      <c r="OZK336" s="23"/>
      <c r="OZL336" s="23"/>
      <c r="OZM336" s="23"/>
      <c r="OZN336" s="23"/>
      <c r="OZO336" s="23"/>
      <c r="OZP336" s="23"/>
      <c r="OZQ336" s="23"/>
      <c r="OZR336" s="23"/>
      <c r="OZS336" s="23"/>
      <c r="OZT336" s="23"/>
      <c r="OZU336" s="23"/>
      <c r="OZV336" s="23"/>
      <c r="OZW336" s="23"/>
      <c r="OZX336" s="23"/>
      <c r="OZY336" s="23"/>
      <c r="OZZ336" s="23"/>
      <c r="PAA336" s="23"/>
      <c r="PAB336" s="23"/>
      <c r="PAC336" s="23"/>
      <c r="PAD336" s="23"/>
      <c r="PAE336" s="23"/>
      <c r="PAF336" s="23"/>
      <c r="PAG336" s="23"/>
      <c r="PAH336" s="23"/>
      <c r="PAI336" s="23"/>
      <c r="PAJ336" s="23"/>
      <c r="PAK336" s="23"/>
      <c r="PAL336" s="23"/>
      <c r="PAM336" s="23"/>
      <c r="PAN336" s="23"/>
      <c r="PAO336" s="23"/>
      <c r="PAP336" s="23"/>
      <c r="PAQ336" s="23"/>
      <c r="PAR336" s="23"/>
      <c r="PAS336" s="23"/>
      <c r="PAT336" s="23"/>
      <c r="PAU336" s="23"/>
      <c r="PAV336" s="23"/>
      <c r="PAW336" s="23"/>
      <c r="PAX336" s="23"/>
      <c r="PAY336" s="23"/>
      <c r="PAZ336" s="23"/>
      <c r="PBA336" s="23"/>
      <c r="PBB336" s="23"/>
      <c r="PBC336" s="23"/>
      <c r="PBD336" s="23"/>
      <c r="PBE336" s="23"/>
      <c r="PBF336" s="23"/>
      <c r="PBG336" s="23"/>
      <c r="PBH336" s="23"/>
      <c r="PBI336" s="23"/>
      <c r="PBJ336" s="23"/>
      <c r="PBK336" s="23"/>
      <c r="PBL336" s="23"/>
      <c r="PBM336" s="23"/>
      <c r="PBN336" s="23"/>
      <c r="PBO336" s="23"/>
      <c r="PBP336" s="23"/>
      <c r="PBQ336" s="23"/>
      <c r="PBR336" s="23"/>
      <c r="PBS336" s="23"/>
      <c r="PBT336" s="23"/>
      <c r="PBU336" s="23"/>
      <c r="PBV336" s="23"/>
      <c r="PBW336" s="23"/>
      <c r="PBX336" s="23"/>
      <c r="PBY336" s="23"/>
      <c r="PBZ336" s="23"/>
      <c r="PCA336" s="23"/>
      <c r="PCB336" s="23"/>
      <c r="PCC336" s="23"/>
      <c r="PCD336" s="23"/>
      <c r="PCE336" s="23"/>
      <c r="PCF336" s="23"/>
      <c r="PCG336" s="23"/>
      <c r="PCH336" s="23"/>
      <c r="PCI336" s="23"/>
      <c r="PCJ336" s="23"/>
      <c r="PCK336" s="23"/>
      <c r="PCL336" s="23"/>
      <c r="PCM336" s="23"/>
      <c r="PCN336" s="23"/>
      <c r="PCO336" s="23"/>
      <c r="PCP336" s="23"/>
      <c r="PCQ336" s="23"/>
      <c r="PCR336" s="23"/>
      <c r="PCS336" s="23"/>
      <c r="PCT336" s="23"/>
      <c r="PCU336" s="23"/>
      <c r="PCV336" s="23"/>
      <c r="PCW336" s="23"/>
      <c r="PCX336" s="23"/>
      <c r="PCY336" s="23"/>
      <c r="PCZ336" s="23"/>
      <c r="PDA336" s="23"/>
      <c r="PDB336" s="23"/>
      <c r="PDC336" s="23"/>
      <c r="PDD336" s="23"/>
      <c r="PDE336" s="23"/>
      <c r="PDF336" s="23"/>
      <c r="PDG336" s="23"/>
      <c r="PDH336" s="23"/>
      <c r="PDI336" s="23"/>
      <c r="PDJ336" s="23"/>
      <c r="PDK336" s="23"/>
      <c r="PDL336" s="23"/>
      <c r="PDM336" s="23"/>
      <c r="PDN336" s="23"/>
      <c r="PDO336" s="23"/>
      <c r="PDP336" s="23"/>
      <c r="PDQ336" s="23"/>
      <c r="PDR336" s="23"/>
      <c r="PDS336" s="23"/>
      <c r="PDT336" s="23"/>
      <c r="PDU336" s="23"/>
      <c r="PDV336" s="23"/>
      <c r="PDW336" s="23"/>
      <c r="PDX336" s="23"/>
      <c r="PDY336" s="23"/>
      <c r="PDZ336" s="23"/>
      <c r="PEA336" s="23"/>
      <c r="PEB336" s="23"/>
      <c r="PEC336" s="23"/>
      <c r="PED336" s="23"/>
      <c r="PEE336" s="23"/>
      <c r="PEF336" s="23"/>
      <c r="PEG336" s="23"/>
      <c r="PEH336" s="23"/>
      <c r="PEI336" s="23"/>
      <c r="PEJ336" s="23"/>
      <c r="PEK336" s="23"/>
      <c r="PEL336" s="23"/>
      <c r="PEM336" s="23"/>
      <c r="PEN336" s="23"/>
      <c r="PEO336" s="23"/>
      <c r="PEP336" s="23"/>
      <c r="PEQ336" s="23"/>
      <c r="PER336" s="23"/>
      <c r="PES336" s="23"/>
      <c r="PET336" s="23"/>
      <c r="PEU336" s="23"/>
      <c r="PEV336" s="23"/>
      <c r="PEW336" s="23"/>
      <c r="PEX336" s="23"/>
      <c r="PEY336" s="23"/>
      <c r="PEZ336" s="23"/>
      <c r="PFA336" s="23"/>
      <c r="PFB336" s="23"/>
      <c r="PFC336" s="23"/>
      <c r="PFD336" s="23"/>
      <c r="PFE336" s="23"/>
      <c r="PFF336" s="23"/>
      <c r="PFG336" s="23"/>
      <c r="PFH336" s="23"/>
      <c r="PFI336" s="23"/>
      <c r="PFJ336" s="23"/>
      <c r="PFK336" s="23"/>
      <c r="PFL336" s="23"/>
      <c r="PFM336" s="23"/>
      <c r="PFN336" s="23"/>
      <c r="PFO336" s="23"/>
      <c r="PFP336" s="23"/>
      <c r="PFQ336" s="23"/>
      <c r="PFR336" s="23"/>
      <c r="PFS336" s="23"/>
      <c r="PFT336" s="23"/>
      <c r="PFU336" s="23"/>
      <c r="PFV336" s="23"/>
      <c r="PFW336" s="23"/>
      <c r="PFX336" s="23"/>
      <c r="PFY336" s="23"/>
      <c r="PFZ336" s="23"/>
      <c r="PGA336" s="23"/>
      <c r="PGB336" s="23"/>
      <c r="PGC336" s="23"/>
      <c r="PGD336" s="23"/>
      <c r="PGE336" s="23"/>
      <c r="PGF336" s="23"/>
      <c r="PGG336" s="23"/>
      <c r="PGH336" s="23"/>
      <c r="PGI336" s="23"/>
      <c r="PGJ336" s="23"/>
      <c r="PGK336" s="23"/>
      <c r="PGL336" s="23"/>
      <c r="PGM336" s="23"/>
      <c r="PGN336" s="23"/>
      <c r="PGO336" s="23"/>
      <c r="PGP336" s="23"/>
      <c r="PGQ336" s="23"/>
      <c r="PGR336" s="23"/>
      <c r="PGS336" s="23"/>
      <c r="PGT336" s="23"/>
      <c r="PGU336" s="23"/>
      <c r="PGV336" s="23"/>
      <c r="PGW336" s="23"/>
      <c r="PGX336" s="23"/>
      <c r="PGY336" s="23"/>
      <c r="PGZ336" s="23"/>
      <c r="PHA336" s="23"/>
      <c r="PHB336" s="23"/>
      <c r="PHC336" s="23"/>
      <c r="PHD336" s="23"/>
      <c r="PHE336" s="23"/>
      <c r="PHF336" s="23"/>
      <c r="PHG336" s="23"/>
      <c r="PHH336" s="23"/>
      <c r="PHI336" s="23"/>
      <c r="PHJ336" s="23"/>
      <c r="PHK336" s="23"/>
      <c r="PHL336" s="23"/>
      <c r="PHM336" s="23"/>
      <c r="PHN336" s="23"/>
      <c r="PHO336" s="23"/>
      <c r="PHP336" s="23"/>
      <c r="PHQ336" s="23"/>
      <c r="PHR336" s="23"/>
      <c r="PHS336" s="23"/>
      <c r="PHT336" s="23"/>
      <c r="PHU336" s="23"/>
      <c r="PHV336" s="23"/>
      <c r="PHW336" s="23"/>
      <c r="PHX336" s="23"/>
      <c r="PHY336" s="23"/>
      <c r="PHZ336" s="23"/>
      <c r="PIA336" s="23"/>
      <c r="PIB336" s="23"/>
      <c r="PIC336" s="23"/>
      <c r="PID336" s="23"/>
      <c r="PIE336" s="23"/>
      <c r="PIF336" s="23"/>
      <c r="PIG336" s="23"/>
      <c r="PIH336" s="23"/>
      <c r="PII336" s="23"/>
      <c r="PIJ336" s="23"/>
      <c r="PIK336" s="23"/>
      <c r="PIL336" s="23"/>
      <c r="PIM336" s="23"/>
      <c r="PIN336" s="23"/>
      <c r="PIO336" s="23"/>
      <c r="PIP336" s="23"/>
      <c r="PIQ336" s="23"/>
      <c r="PIR336" s="23"/>
      <c r="PIS336" s="23"/>
      <c r="PIT336" s="23"/>
      <c r="PIU336" s="23"/>
      <c r="PIV336" s="23"/>
      <c r="PIW336" s="23"/>
      <c r="PIX336" s="23"/>
      <c r="PIY336" s="23"/>
      <c r="PIZ336" s="23"/>
      <c r="PJA336" s="23"/>
      <c r="PJB336" s="23"/>
      <c r="PJC336" s="23"/>
      <c r="PJD336" s="23"/>
      <c r="PJE336" s="23"/>
      <c r="PJF336" s="23"/>
      <c r="PJG336" s="23"/>
      <c r="PJH336" s="23"/>
      <c r="PJI336" s="23"/>
      <c r="PJJ336" s="23"/>
      <c r="PJK336" s="23"/>
      <c r="PJL336" s="23"/>
      <c r="PJM336" s="23"/>
      <c r="PJN336" s="23"/>
      <c r="PJO336" s="23"/>
      <c r="PJP336" s="23"/>
      <c r="PJQ336" s="23"/>
      <c r="PJR336" s="23"/>
      <c r="PJS336" s="23"/>
      <c r="PJT336" s="23"/>
      <c r="PJU336" s="23"/>
      <c r="PJV336" s="23"/>
      <c r="PJW336" s="23"/>
      <c r="PJX336" s="23"/>
      <c r="PJY336" s="23"/>
      <c r="PJZ336" s="23"/>
      <c r="PKA336" s="23"/>
      <c r="PKB336" s="23"/>
      <c r="PKC336" s="23"/>
      <c r="PKD336" s="23"/>
      <c r="PKE336" s="23"/>
      <c r="PKF336" s="23"/>
      <c r="PKG336" s="23"/>
      <c r="PKH336" s="23"/>
      <c r="PKI336" s="23"/>
      <c r="PKJ336" s="23"/>
      <c r="PKK336" s="23"/>
      <c r="PKL336" s="23"/>
      <c r="PKM336" s="23"/>
      <c r="PKN336" s="23"/>
      <c r="PKO336" s="23"/>
      <c r="PKP336" s="23"/>
      <c r="PKQ336" s="23"/>
      <c r="PKR336" s="23"/>
      <c r="PKS336" s="23"/>
      <c r="PKT336" s="23"/>
      <c r="PKU336" s="23"/>
      <c r="PKV336" s="23"/>
      <c r="PKW336" s="23"/>
      <c r="PKX336" s="23"/>
      <c r="PKY336" s="23"/>
      <c r="PKZ336" s="23"/>
      <c r="PLA336" s="23"/>
      <c r="PLB336" s="23"/>
      <c r="PLC336" s="23"/>
      <c r="PLD336" s="23"/>
      <c r="PLE336" s="23"/>
      <c r="PLF336" s="23"/>
      <c r="PLG336" s="23"/>
      <c r="PLH336" s="23"/>
      <c r="PLI336" s="23"/>
      <c r="PLJ336" s="23"/>
      <c r="PLK336" s="23"/>
      <c r="PLL336" s="23"/>
      <c r="PLM336" s="23"/>
      <c r="PLN336" s="23"/>
      <c r="PLO336" s="23"/>
      <c r="PLP336" s="23"/>
      <c r="PLQ336" s="23"/>
      <c r="PLR336" s="23"/>
      <c r="PLS336" s="23"/>
      <c r="PLT336" s="23"/>
      <c r="PLU336" s="23"/>
      <c r="PLV336" s="23"/>
      <c r="PLW336" s="23"/>
      <c r="PLX336" s="23"/>
      <c r="PLY336" s="23"/>
      <c r="PLZ336" s="23"/>
      <c r="PMA336" s="23"/>
      <c r="PMB336" s="23"/>
      <c r="PMC336" s="23"/>
      <c r="PMD336" s="23"/>
      <c r="PME336" s="23"/>
      <c r="PMF336" s="23"/>
      <c r="PMG336" s="23"/>
      <c r="PMH336" s="23"/>
      <c r="PMI336" s="23"/>
      <c r="PMJ336" s="23"/>
      <c r="PMK336" s="23"/>
      <c r="PML336" s="23"/>
      <c r="PMM336" s="23"/>
      <c r="PMN336" s="23"/>
      <c r="PMO336" s="23"/>
      <c r="PMP336" s="23"/>
      <c r="PMQ336" s="23"/>
      <c r="PMR336" s="23"/>
      <c r="PMS336" s="23"/>
      <c r="PMT336" s="23"/>
      <c r="PMU336" s="23"/>
      <c r="PMV336" s="23"/>
      <c r="PMW336" s="23"/>
      <c r="PMX336" s="23"/>
      <c r="PMY336" s="23"/>
      <c r="PMZ336" s="23"/>
      <c r="PNA336" s="23"/>
      <c r="PNB336" s="23"/>
      <c r="PNC336" s="23"/>
      <c r="PND336" s="23"/>
      <c r="PNE336" s="23"/>
      <c r="PNF336" s="23"/>
      <c r="PNG336" s="23"/>
      <c r="PNH336" s="23"/>
      <c r="PNI336" s="23"/>
      <c r="PNJ336" s="23"/>
      <c r="PNK336" s="23"/>
      <c r="PNL336" s="23"/>
      <c r="PNM336" s="23"/>
      <c r="PNN336" s="23"/>
      <c r="PNO336" s="23"/>
      <c r="PNP336" s="23"/>
      <c r="PNQ336" s="23"/>
      <c r="PNR336" s="23"/>
      <c r="PNS336" s="23"/>
      <c r="PNT336" s="23"/>
      <c r="PNU336" s="23"/>
      <c r="PNV336" s="23"/>
      <c r="PNW336" s="23"/>
      <c r="PNX336" s="23"/>
      <c r="PNY336" s="23"/>
      <c r="PNZ336" s="23"/>
      <c r="POA336" s="23"/>
      <c r="POB336" s="23"/>
      <c r="POC336" s="23"/>
      <c r="POD336" s="23"/>
      <c r="POE336" s="23"/>
      <c r="POF336" s="23"/>
      <c r="POG336" s="23"/>
      <c r="POH336" s="23"/>
      <c r="POI336" s="23"/>
      <c r="POJ336" s="23"/>
      <c r="POK336" s="23"/>
      <c r="POL336" s="23"/>
      <c r="POM336" s="23"/>
      <c r="PON336" s="23"/>
      <c r="POO336" s="23"/>
      <c r="POP336" s="23"/>
      <c r="POQ336" s="23"/>
      <c r="POR336" s="23"/>
      <c r="POS336" s="23"/>
      <c r="POT336" s="23"/>
      <c r="POU336" s="23"/>
      <c r="POV336" s="23"/>
      <c r="POW336" s="23"/>
      <c r="POX336" s="23"/>
      <c r="POY336" s="23"/>
      <c r="POZ336" s="23"/>
      <c r="PPA336" s="23"/>
      <c r="PPB336" s="23"/>
      <c r="PPC336" s="23"/>
      <c r="PPD336" s="23"/>
      <c r="PPE336" s="23"/>
      <c r="PPF336" s="23"/>
      <c r="PPG336" s="23"/>
      <c r="PPH336" s="23"/>
      <c r="PPI336" s="23"/>
      <c r="PPJ336" s="23"/>
      <c r="PPK336" s="23"/>
      <c r="PPL336" s="23"/>
      <c r="PPM336" s="23"/>
      <c r="PPN336" s="23"/>
      <c r="PPO336" s="23"/>
      <c r="PPP336" s="23"/>
      <c r="PPQ336" s="23"/>
      <c r="PPR336" s="23"/>
      <c r="PPS336" s="23"/>
      <c r="PPT336" s="23"/>
      <c r="PPU336" s="23"/>
      <c r="PPV336" s="23"/>
      <c r="PPW336" s="23"/>
      <c r="PPX336" s="23"/>
      <c r="PPY336" s="23"/>
      <c r="PPZ336" s="23"/>
      <c r="PQA336" s="23"/>
      <c r="PQB336" s="23"/>
      <c r="PQC336" s="23"/>
      <c r="PQD336" s="23"/>
      <c r="PQE336" s="23"/>
      <c r="PQF336" s="23"/>
      <c r="PQG336" s="23"/>
      <c r="PQH336" s="23"/>
      <c r="PQI336" s="23"/>
      <c r="PQJ336" s="23"/>
      <c r="PQK336" s="23"/>
      <c r="PQL336" s="23"/>
      <c r="PQM336" s="23"/>
      <c r="PQN336" s="23"/>
      <c r="PQO336" s="23"/>
      <c r="PQP336" s="23"/>
      <c r="PQQ336" s="23"/>
      <c r="PQR336" s="23"/>
      <c r="PQS336" s="23"/>
      <c r="PQT336" s="23"/>
      <c r="PQU336" s="23"/>
      <c r="PQV336" s="23"/>
      <c r="PQW336" s="23"/>
      <c r="PQX336" s="23"/>
      <c r="PQY336" s="23"/>
      <c r="PQZ336" s="23"/>
      <c r="PRA336" s="23"/>
      <c r="PRB336" s="23"/>
      <c r="PRC336" s="23"/>
      <c r="PRD336" s="23"/>
      <c r="PRE336" s="23"/>
      <c r="PRF336" s="23"/>
      <c r="PRG336" s="23"/>
      <c r="PRH336" s="23"/>
      <c r="PRI336" s="23"/>
      <c r="PRJ336" s="23"/>
      <c r="PRK336" s="23"/>
      <c r="PRL336" s="23"/>
      <c r="PRM336" s="23"/>
      <c r="PRN336" s="23"/>
      <c r="PRO336" s="23"/>
      <c r="PRP336" s="23"/>
      <c r="PRQ336" s="23"/>
      <c r="PRR336" s="23"/>
      <c r="PRS336" s="23"/>
      <c r="PRT336" s="23"/>
      <c r="PRU336" s="23"/>
      <c r="PRV336" s="23"/>
      <c r="PRW336" s="23"/>
      <c r="PRX336" s="23"/>
      <c r="PRY336" s="23"/>
      <c r="PRZ336" s="23"/>
      <c r="PSA336" s="23"/>
      <c r="PSB336" s="23"/>
      <c r="PSC336" s="23"/>
      <c r="PSD336" s="23"/>
      <c r="PSE336" s="23"/>
      <c r="PSF336" s="23"/>
      <c r="PSG336" s="23"/>
      <c r="PSH336" s="23"/>
      <c r="PSI336" s="23"/>
      <c r="PSJ336" s="23"/>
      <c r="PSK336" s="23"/>
      <c r="PSL336" s="23"/>
      <c r="PSM336" s="23"/>
      <c r="PSN336" s="23"/>
      <c r="PSO336" s="23"/>
      <c r="PSP336" s="23"/>
      <c r="PSQ336" s="23"/>
      <c r="PSR336" s="23"/>
      <c r="PSS336" s="23"/>
      <c r="PST336" s="23"/>
      <c r="PSU336" s="23"/>
      <c r="PSV336" s="23"/>
      <c r="PSW336" s="23"/>
      <c r="PSX336" s="23"/>
      <c r="PSY336" s="23"/>
      <c r="PSZ336" s="23"/>
      <c r="PTA336" s="23"/>
      <c r="PTB336" s="23"/>
      <c r="PTC336" s="23"/>
      <c r="PTD336" s="23"/>
      <c r="PTE336" s="23"/>
      <c r="PTF336" s="23"/>
      <c r="PTG336" s="23"/>
      <c r="PTH336" s="23"/>
      <c r="PTI336" s="23"/>
      <c r="PTJ336" s="23"/>
      <c r="PTK336" s="23"/>
      <c r="PTL336" s="23"/>
      <c r="PTM336" s="23"/>
      <c r="PTN336" s="23"/>
      <c r="PTO336" s="23"/>
      <c r="PTP336" s="23"/>
      <c r="PTQ336" s="23"/>
      <c r="PTR336" s="23"/>
      <c r="PTS336" s="23"/>
      <c r="PTT336" s="23"/>
      <c r="PTU336" s="23"/>
      <c r="PTV336" s="23"/>
      <c r="PTW336" s="23"/>
      <c r="PTX336" s="23"/>
      <c r="PTY336" s="23"/>
      <c r="PTZ336" s="23"/>
      <c r="PUA336" s="23"/>
      <c r="PUB336" s="23"/>
      <c r="PUC336" s="23"/>
      <c r="PUD336" s="23"/>
      <c r="PUE336" s="23"/>
      <c r="PUF336" s="23"/>
      <c r="PUG336" s="23"/>
      <c r="PUH336" s="23"/>
      <c r="PUI336" s="23"/>
      <c r="PUJ336" s="23"/>
      <c r="PUK336" s="23"/>
      <c r="PUL336" s="23"/>
      <c r="PUM336" s="23"/>
      <c r="PUN336" s="23"/>
      <c r="PUO336" s="23"/>
      <c r="PUP336" s="23"/>
      <c r="PUQ336" s="23"/>
      <c r="PUR336" s="23"/>
      <c r="PUS336" s="23"/>
      <c r="PUT336" s="23"/>
      <c r="PUU336" s="23"/>
      <c r="PUV336" s="23"/>
      <c r="PUW336" s="23"/>
      <c r="PUX336" s="23"/>
      <c r="PUY336" s="23"/>
      <c r="PUZ336" s="23"/>
      <c r="PVA336" s="23"/>
      <c r="PVB336" s="23"/>
      <c r="PVC336" s="23"/>
      <c r="PVD336" s="23"/>
      <c r="PVE336" s="23"/>
      <c r="PVF336" s="23"/>
      <c r="PVG336" s="23"/>
      <c r="PVH336" s="23"/>
      <c r="PVI336" s="23"/>
      <c r="PVJ336" s="23"/>
      <c r="PVK336" s="23"/>
      <c r="PVL336" s="23"/>
      <c r="PVM336" s="23"/>
      <c r="PVN336" s="23"/>
      <c r="PVO336" s="23"/>
      <c r="PVP336" s="23"/>
      <c r="PVQ336" s="23"/>
      <c r="PVR336" s="23"/>
      <c r="PVS336" s="23"/>
      <c r="PVT336" s="23"/>
      <c r="PVU336" s="23"/>
      <c r="PVV336" s="23"/>
      <c r="PVW336" s="23"/>
      <c r="PVX336" s="23"/>
      <c r="PVY336" s="23"/>
      <c r="PVZ336" s="23"/>
      <c r="PWA336" s="23"/>
      <c r="PWB336" s="23"/>
      <c r="PWC336" s="23"/>
      <c r="PWD336" s="23"/>
      <c r="PWE336" s="23"/>
      <c r="PWF336" s="23"/>
      <c r="PWG336" s="23"/>
      <c r="PWH336" s="23"/>
      <c r="PWI336" s="23"/>
      <c r="PWJ336" s="23"/>
      <c r="PWK336" s="23"/>
      <c r="PWL336" s="23"/>
      <c r="PWM336" s="23"/>
      <c r="PWN336" s="23"/>
      <c r="PWO336" s="23"/>
      <c r="PWP336" s="23"/>
      <c r="PWQ336" s="23"/>
      <c r="PWR336" s="23"/>
      <c r="PWS336" s="23"/>
      <c r="PWT336" s="23"/>
      <c r="PWU336" s="23"/>
      <c r="PWV336" s="23"/>
      <c r="PWW336" s="23"/>
      <c r="PWX336" s="23"/>
      <c r="PWY336" s="23"/>
      <c r="PWZ336" s="23"/>
      <c r="PXA336" s="23"/>
      <c r="PXB336" s="23"/>
      <c r="PXC336" s="23"/>
      <c r="PXD336" s="23"/>
      <c r="PXE336" s="23"/>
      <c r="PXF336" s="23"/>
      <c r="PXG336" s="23"/>
      <c r="PXH336" s="23"/>
      <c r="PXI336" s="23"/>
      <c r="PXJ336" s="23"/>
      <c r="PXK336" s="23"/>
      <c r="PXL336" s="23"/>
      <c r="PXM336" s="23"/>
      <c r="PXN336" s="23"/>
      <c r="PXO336" s="23"/>
      <c r="PXP336" s="23"/>
      <c r="PXQ336" s="23"/>
      <c r="PXR336" s="23"/>
      <c r="PXS336" s="23"/>
      <c r="PXT336" s="23"/>
      <c r="PXU336" s="23"/>
      <c r="PXV336" s="23"/>
      <c r="PXW336" s="23"/>
      <c r="PXX336" s="23"/>
      <c r="PXY336" s="23"/>
      <c r="PXZ336" s="23"/>
      <c r="PYA336" s="23"/>
      <c r="PYB336" s="23"/>
      <c r="PYC336" s="23"/>
      <c r="PYD336" s="23"/>
      <c r="PYE336" s="23"/>
      <c r="PYF336" s="23"/>
      <c r="PYG336" s="23"/>
      <c r="PYH336" s="23"/>
      <c r="PYI336" s="23"/>
      <c r="PYJ336" s="23"/>
      <c r="PYK336" s="23"/>
      <c r="PYL336" s="23"/>
      <c r="PYM336" s="23"/>
      <c r="PYN336" s="23"/>
      <c r="PYO336" s="23"/>
      <c r="PYP336" s="23"/>
      <c r="PYQ336" s="23"/>
      <c r="PYR336" s="23"/>
      <c r="PYS336" s="23"/>
      <c r="PYT336" s="23"/>
      <c r="PYU336" s="23"/>
      <c r="PYV336" s="23"/>
      <c r="PYW336" s="23"/>
      <c r="PYX336" s="23"/>
      <c r="PYY336" s="23"/>
      <c r="PYZ336" s="23"/>
      <c r="PZA336" s="23"/>
      <c r="PZB336" s="23"/>
      <c r="PZC336" s="23"/>
      <c r="PZD336" s="23"/>
      <c r="PZE336" s="23"/>
      <c r="PZF336" s="23"/>
      <c r="PZG336" s="23"/>
      <c r="PZH336" s="23"/>
      <c r="PZI336" s="23"/>
      <c r="PZJ336" s="23"/>
      <c r="PZK336" s="23"/>
      <c r="PZL336" s="23"/>
      <c r="PZM336" s="23"/>
      <c r="PZN336" s="23"/>
      <c r="PZO336" s="23"/>
      <c r="PZP336" s="23"/>
      <c r="PZQ336" s="23"/>
      <c r="PZR336" s="23"/>
      <c r="PZS336" s="23"/>
      <c r="PZT336" s="23"/>
      <c r="PZU336" s="23"/>
      <c r="PZV336" s="23"/>
      <c r="PZW336" s="23"/>
      <c r="PZX336" s="23"/>
      <c r="PZY336" s="23"/>
      <c r="PZZ336" s="23"/>
      <c r="QAA336" s="23"/>
      <c r="QAB336" s="23"/>
      <c r="QAC336" s="23"/>
      <c r="QAD336" s="23"/>
      <c r="QAE336" s="23"/>
      <c r="QAF336" s="23"/>
      <c r="QAG336" s="23"/>
      <c r="QAH336" s="23"/>
      <c r="QAI336" s="23"/>
      <c r="QAJ336" s="23"/>
      <c r="QAK336" s="23"/>
      <c r="QAL336" s="23"/>
      <c r="QAM336" s="23"/>
      <c r="QAN336" s="23"/>
      <c r="QAO336" s="23"/>
      <c r="QAP336" s="23"/>
      <c r="QAQ336" s="23"/>
      <c r="QAR336" s="23"/>
      <c r="QAS336" s="23"/>
      <c r="QAT336" s="23"/>
      <c r="QAU336" s="23"/>
      <c r="QAV336" s="23"/>
      <c r="QAW336" s="23"/>
      <c r="QAX336" s="23"/>
      <c r="QAY336" s="23"/>
      <c r="QAZ336" s="23"/>
      <c r="QBA336" s="23"/>
      <c r="QBB336" s="23"/>
      <c r="QBC336" s="23"/>
      <c r="QBD336" s="23"/>
      <c r="QBE336" s="23"/>
      <c r="QBF336" s="23"/>
      <c r="QBG336" s="23"/>
      <c r="QBH336" s="23"/>
      <c r="QBI336" s="23"/>
      <c r="QBJ336" s="23"/>
      <c r="QBK336" s="23"/>
      <c r="QBL336" s="23"/>
      <c r="QBM336" s="23"/>
      <c r="QBN336" s="23"/>
      <c r="QBO336" s="23"/>
      <c r="QBP336" s="23"/>
      <c r="QBQ336" s="23"/>
      <c r="QBR336" s="23"/>
      <c r="QBS336" s="23"/>
      <c r="QBT336" s="23"/>
      <c r="QBU336" s="23"/>
      <c r="QBV336" s="23"/>
      <c r="QBW336" s="23"/>
      <c r="QBX336" s="23"/>
      <c r="QBY336" s="23"/>
      <c r="QBZ336" s="23"/>
      <c r="QCA336" s="23"/>
      <c r="QCB336" s="23"/>
      <c r="QCC336" s="23"/>
      <c r="QCD336" s="23"/>
      <c r="QCE336" s="23"/>
      <c r="QCF336" s="23"/>
      <c r="QCG336" s="23"/>
      <c r="QCH336" s="23"/>
      <c r="QCI336" s="23"/>
      <c r="QCJ336" s="23"/>
      <c r="QCK336" s="23"/>
      <c r="QCL336" s="23"/>
      <c r="QCM336" s="23"/>
      <c r="QCN336" s="23"/>
      <c r="QCO336" s="23"/>
      <c r="QCP336" s="23"/>
      <c r="QCQ336" s="23"/>
      <c r="QCR336" s="23"/>
      <c r="QCS336" s="23"/>
      <c r="QCT336" s="23"/>
      <c r="QCU336" s="23"/>
      <c r="QCV336" s="23"/>
      <c r="QCW336" s="23"/>
      <c r="QCX336" s="23"/>
      <c r="QCY336" s="23"/>
      <c r="QCZ336" s="23"/>
      <c r="QDA336" s="23"/>
      <c r="QDB336" s="23"/>
      <c r="QDC336" s="23"/>
      <c r="QDD336" s="23"/>
      <c r="QDE336" s="23"/>
      <c r="QDF336" s="23"/>
      <c r="QDG336" s="23"/>
      <c r="QDH336" s="23"/>
      <c r="QDI336" s="23"/>
      <c r="QDJ336" s="23"/>
      <c r="QDK336" s="23"/>
      <c r="QDL336" s="23"/>
      <c r="QDM336" s="23"/>
      <c r="QDN336" s="23"/>
      <c r="QDO336" s="23"/>
      <c r="QDP336" s="23"/>
      <c r="QDQ336" s="23"/>
      <c r="QDR336" s="23"/>
      <c r="QDS336" s="23"/>
      <c r="QDT336" s="23"/>
      <c r="QDU336" s="23"/>
      <c r="QDV336" s="23"/>
      <c r="QDW336" s="23"/>
      <c r="QDX336" s="23"/>
      <c r="QDY336" s="23"/>
      <c r="QDZ336" s="23"/>
      <c r="QEA336" s="23"/>
      <c r="QEB336" s="23"/>
      <c r="QEC336" s="23"/>
      <c r="QED336" s="23"/>
      <c r="QEE336" s="23"/>
      <c r="QEF336" s="23"/>
      <c r="QEG336" s="23"/>
      <c r="QEH336" s="23"/>
      <c r="QEI336" s="23"/>
      <c r="QEJ336" s="23"/>
      <c r="QEK336" s="23"/>
      <c r="QEL336" s="23"/>
      <c r="QEM336" s="23"/>
      <c r="QEN336" s="23"/>
      <c r="QEO336" s="23"/>
      <c r="QEP336" s="23"/>
      <c r="QEQ336" s="23"/>
      <c r="QER336" s="23"/>
      <c r="QES336" s="23"/>
      <c r="QET336" s="23"/>
      <c r="QEU336" s="23"/>
      <c r="QEV336" s="23"/>
      <c r="QEW336" s="23"/>
      <c r="QEX336" s="23"/>
      <c r="QEY336" s="23"/>
      <c r="QEZ336" s="23"/>
      <c r="QFA336" s="23"/>
      <c r="QFB336" s="23"/>
      <c r="QFC336" s="23"/>
      <c r="QFD336" s="23"/>
      <c r="QFE336" s="23"/>
      <c r="QFF336" s="23"/>
      <c r="QFG336" s="23"/>
      <c r="QFH336" s="23"/>
      <c r="QFI336" s="23"/>
      <c r="QFJ336" s="23"/>
      <c r="QFK336" s="23"/>
      <c r="QFL336" s="23"/>
      <c r="QFM336" s="23"/>
      <c r="QFN336" s="23"/>
      <c r="QFO336" s="23"/>
      <c r="QFP336" s="23"/>
      <c r="QFQ336" s="23"/>
      <c r="QFR336" s="23"/>
      <c r="QFS336" s="23"/>
      <c r="QFT336" s="23"/>
      <c r="QFU336" s="23"/>
      <c r="QFV336" s="23"/>
      <c r="QFW336" s="23"/>
      <c r="QFX336" s="23"/>
      <c r="QFY336" s="23"/>
      <c r="QFZ336" s="23"/>
      <c r="QGA336" s="23"/>
      <c r="QGB336" s="23"/>
      <c r="QGC336" s="23"/>
      <c r="QGD336" s="23"/>
      <c r="QGE336" s="23"/>
      <c r="QGF336" s="23"/>
      <c r="QGG336" s="23"/>
      <c r="QGH336" s="23"/>
      <c r="QGI336" s="23"/>
      <c r="QGJ336" s="23"/>
      <c r="QGK336" s="23"/>
      <c r="QGL336" s="23"/>
      <c r="QGM336" s="23"/>
      <c r="QGN336" s="23"/>
      <c r="QGO336" s="23"/>
      <c r="QGP336" s="23"/>
      <c r="QGQ336" s="23"/>
      <c r="QGR336" s="23"/>
      <c r="QGS336" s="23"/>
      <c r="QGT336" s="23"/>
      <c r="QGU336" s="23"/>
      <c r="QGV336" s="23"/>
      <c r="QGW336" s="23"/>
      <c r="QGX336" s="23"/>
      <c r="QGY336" s="23"/>
      <c r="QGZ336" s="23"/>
      <c r="QHA336" s="23"/>
      <c r="QHB336" s="23"/>
      <c r="QHC336" s="23"/>
      <c r="QHD336" s="23"/>
      <c r="QHE336" s="23"/>
      <c r="QHF336" s="23"/>
      <c r="QHG336" s="23"/>
      <c r="QHH336" s="23"/>
      <c r="QHI336" s="23"/>
      <c r="QHJ336" s="23"/>
      <c r="QHK336" s="23"/>
      <c r="QHL336" s="23"/>
      <c r="QHM336" s="23"/>
      <c r="QHN336" s="23"/>
      <c r="QHO336" s="23"/>
      <c r="QHP336" s="23"/>
      <c r="QHQ336" s="23"/>
      <c r="QHR336" s="23"/>
      <c r="QHS336" s="23"/>
      <c r="QHT336" s="23"/>
      <c r="QHU336" s="23"/>
      <c r="QHV336" s="23"/>
      <c r="QHW336" s="23"/>
      <c r="QHX336" s="23"/>
      <c r="QHY336" s="23"/>
      <c r="QHZ336" s="23"/>
      <c r="QIA336" s="23"/>
      <c r="QIB336" s="23"/>
      <c r="QIC336" s="23"/>
      <c r="QID336" s="23"/>
      <c r="QIE336" s="23"/>
      <c r="QIF336" s="23"/>
      <c r="QIG336" s="23"/>
      <c r="QIH336" s="23"/>
      <c r="QII336" s="23"/>
      <c r="QIJ336" s="23"/>
      <c r="QIK336" s="23"/>
      <c r="QIL336" s="23"/>
      <c r="QIM336" s="23"/>
      <c r="QIN336" s="23"/>
      <c r="QIO336" s="23"/>
      <c r="QIP336" s="23"/>
      <c r="QIQ336" s="23"/>
      <c r="QIR336" s="23"/>
      <c r="QIS336" s="23"/>
      <c r="QIT336" s="23"/>
      <c r="QIU336" s="23"/>
      <c r="QIV336" s="23"/>
      <c r="QIW336" s="23"/>
      <c r="QIX336" s="23"/>
      <c r="QIY336" s="23"/>
      <c r="QIZ336" s="23"/>
      <c r="QJA336" s="23"/>
      <c r="QJB336" s="23"/>
      <c r="QJC336" s="23"/>
      <c r="QJD336" s="23"/>
      <c r="QJE336" s="23"/>
      <c r="QJF336" s="23"/>
      <c r="QJG336" s="23"/>
      <c r="QJH336" s="23"/>
      <c r="QJI336" s="23"/>
      <c r="QJJ336" s="23"/>
      <c r="QJK336" s="23"/>
      <c r="QJL336" s="23"/>
      <c r="QJM336" s="23"/>
      <c r="QJN336" s="23"/>
      <c r="QJO336" s="23"/>
      <c r="QJP336" s="23"/>
      <c r="QJQ336" s="23"/>
      <c r="QJR336" s="23"/>
      <c r="QJS336" s="23"/>
      <c r="QJT336" s="23"/>
      <c r="QJU336" s="23"/>
      <c r="QJV336" s="23"/>
      <c r="QJW336" s="23"/>
      <c r="QJX336" s="23"/>
      <c r="QJY336" s="23"/>
      <c r="QJZ336" s="23"/>
      <c r="QKA336" s="23"/>
      <c r="QKB336" s="23"/>
      <c r="QKC336" s="23"/>
      <c r="QKD336" s="23"/>
      <c r="QKE336" s="23"/>
      <c r="QKF336" s="23"/>
      <c r="QKG336" s="23"/>
      <c r="QKH336" s="23"/>
      <c r="QKI336" s="23"/>
      <c r="QKJ336" s="23"/>
      <c r="QKK336" s="23"/>
      <c r="QKL336" s="23"/>
      <c r="QKM336" s="23"/>
      <c r="QKN336" s="23"/>
      <c r="QKO336" s="23"/>
      <c r="QKP336" s="23"/>
      <c r="QKQ336" s="23"/>
      <c r="QKR336" s="23"/>
      <c r="QKS336" s="23"/>
      <c r="QKT336" s="23"/>
      <c r="QKU336" s="23"/>
      <c r="QKV336" s="23"/>
      <c r="QKW336" s="23"/>
      <c r="QKX336" s="23"/>
      <c r="QKY336" s="23"/>
      <c r="QKZ336" s="23"/>
      <c r="QLA336" s="23"/>
      <c r="QLB336" s="23"/>
      <c r="QLC336" s="23"/>
      <c r="QLD336" s="23"/>
      <c r="QLE336" s="23"/>
      <c r="QLF336" s="23"/>
      <c r="QLG336" s="23"/>
      <c r="QLH336" s="23"/>
      <c r="QLI336" s="23"/>
      <c r="QLJ336" s="23"/>
      <c r="QLK336" s="23"/>
      <c r="QLL336" s="23"/>
      <c r="QLM336" s="23"/>
      <c r="QLN336" s="23"/>
      <c r="QLO336" s="23"/>
      <c r="QLP336" s="23"/>
      <c r="QLQ336" s="23"/>
      <c r="QLR336" s="23"/>
      <c r="QLS336" s="23"/>
      <c r="QLT336" s="23"/>
      <c r="QLU336" s="23"/>
      <c r="QLV336" s="23"/>
      <c r="QLW336" s="23"/>
      <c r="QLX336" s="23"/>
      <c r="QLY336" s="23"/>
      <c r="QLZ336" s="23"/>
      <c r="QMA336" s="23"/>
      <c r="QMB336" s="23"/>
      <c r="QMC336" s="23"/>
      <c r="QMD336" s="23"/>
      <c r="QME336" s="23"/>
      <c r="QMF336" s="23"/>
      <c r="QMG336" s="23"/>
      <c r="QMH336" s="23"/>
      <c r="QMI336" s="23"/>
      <c r="QMJ336" s="23"/>
      <c r="QMK336" s="23"/>
      <c r="QML336" s="23"/>
      <c r="QMM336" s="23"/>
      <c r="QMN336" s="23"/>
      <c r="QMO336" s="23"/>
      <c r="QMP336" s="23"/>
      <c r="QMQ336" s="23"/>
      <c r="QMR336" s="23"/>
      <c r="QMS336" s="23"/>
      <c r="QMT336" s="23"/>
      <c r="QMU336" s="23"/>
      <c r="QMV336" s="23"/>
      <c r="QMW336" s="23"/>
      <c r="QMX336" s="23"/>
      <c r="QMY336" s="23"/>
      <c r="QMZ336" s="23"/>
      <c r="QNA336" s="23"/>
      <c r="QNB336" s="23"/>
      <c r="QNC336" s="23"/>
      <c r="QND336" s="23"/>
      <c r="QNE336" s="23"/>
      <c r="QNF336" s="23"/>
      <c r="QNG336" s="23"/>
      <c r="QNH336" s="23"/>
      <c r="QNI336" s="23"/>
      <c r="QNJ336" s="23"/>
      <c r="QNK336" s="23"/>
      <c r="QNL336" s="23"/>
      <c r="QNM336" s="23"/>
      <c r="QNN336" s="23"/>
      <c r="QNO336" s="23"/>
      <c r="QNP336" s="23"/>
      <c r="QNQ336" s="23"/>
      <c r="QNR336" s="23"/>
      <c r="QNS336" s="23"/>
      <c r="QNT336" s="23"/>
      <c r="QNU336" s="23"/>
      <c r="QNV336" s="23"/>
      <c r="QNW336" s="23"/>
      <c r="QNX336" s="23"/>
      <c r="QNY336" s="23"/>
      <c r="QNZ336" s="23"/>
      <c r="QOA336" s="23"/>
      <c r="QOB336" s="23"/>
      <c r="QOC336" s="23"/>
      <c r="QOD336" s="23"/>
      <c r="QOE336" s="23"/>
      <c r="QOF336" s="23"/>
      <c r="QOG336" s="23"/>
      <c r="QOH336" s="23"/>
      <c r="QOI336" s="23"/>
      <c r="QOJ336" s="23"/>
      <c r="QOK336" s="23"/>
      <c r="QOL336" s="23"/>
      <c r="QOM336" s="23"/>
      <c r="QON336" s="23"/>
      <c r="QOO336" s="23"/>
      <c r="QOP336" s="23"/>
      <c r="QOQ336" s="23"/>
      <c r="QOR336" s="23"/>
      <c r="QOS336" s="23"/>
      <c r="QOT336" s="23"/>
      <c r="QOU336" s="23"/>
      <c r="QOV336" s="23"/>
      <c r="QOW336" s="23"/>
      <c r="QOX336" s="23"/>
      <c r="QOY336" s="23"/>
      <c r="QOZ336" s="23"/>
      <c r="QPA336" s="23"/>
      <c r="QPB336" s="23"/>
      <c r="QPC336" s="23"/>
      <c r="QPD336" s="23"/>
      <c r="QPE336" s="23"/>
      <c r="QPF336" s="23"/>
      <c r="QPG336" s="23"/>
      <c r="QPH336" s="23"/>
      <c r="QPI336" s="23"/>
      <c r="QPJ336" s="23"/>
      <c r="QPK336" s="23"/>
      <c r="QPL336" s="23"/>
      <c r="QPM336" s="23"/>
      <c r="QPN336" s="23"/>
      <c r="QPO336" s="23"/>
      <c r="QPP336" s="23"/>
      <c r="QPQ336" s="23"/>
      <c r="QPR336" s="23"/>
      <c r="QPS336" s="23"/>
      <c r="QPT336" s="23"/>
      <c r="QPU336" s="23"/>
      <c r="QPV336" s="23"/>
      <c r="QPW336" s="23"/>
      <c r="QPX336" s="23"/>
      <c r="QPY336" s="23"/>
      <c r="QPZ336" s="23"/>
      <c r="QQA336" s="23"/>
      <c r="QQB336" s="23"/>
      <c r="QQC336" s="23"/>
      <c r="QQD336" s="23"/>
      <c r="QQE336" s="23"/>
      <c r="QQF336" s="23"/>
      <c r="QQG336" s="23"/>
      <c r="QQH336" s="23"/>
      <c r="QQI336" s="23"/>
      <c r="QQJ336" s="23"/>
      <c r="QQK336" s="23"/>
      <c r="QQL336" s="23"/>
      <c r="QQM336" s="23"/>
      <c r="QQN336" s="23"/>
      <c r="QQO336" s="23"/>
      <c r="QQP336" s="23"/>
      <c r="QQQ336" s="23"/>
      <c r="QQR336" s="23"/>
      <c r="QQS336" s="23"/>
      <c r="QQT336" s="23"/>
      <c r="QQU336" s="23"/>
      <c r="QQV336" s="23"/>
      <c r="QQW336" s="23"/>
      <c r="QQX336" s="23"/>
      <c r="QQY336" s="23"/>
      <c r="QQZ336" s="23"/>
      <c r="QRA336" s="23"/>
      <c r="QRB336" s="23"/>
      <c r="QRC336" s="23"/>
      <c r="QRD336" s="23"/>
      <c r="QRE336" s="23"/>
      <c r="QRF336" s="23"/>
      <c r="QRG336" s="23"/>
      <c r="QRH336" s="23"/>
      <c r="QRI336" s="23"/>
      <c r="QRJ336" s="23"/>
      <c r="QRK336" s="23"/>
      <c r="QRL336" s="23"/>
      <c r="QRM336" s="23"/>
      <c r="QRN336" s="23"/>
      <c r="QRO336" s="23"/>
      <c r="QRP336" s="23"/>
      <c r="QRQ336" s="23"/>
      <c r="QRR336" s="23"/>
      <c r="QRS336" s="23"/>
      <c r="QRT336" s="23"/>
      <c r="QRU336" s="23"/>
      <c r="QRV336" s="23"/>
      <c r="QRW336" s="23"/>
      <c r="QRX336" s="23"/>
      <c r="QRY336" s="23"/>
      <c r="QRZ336" s="23"/>
      <c r="QSA336" s="23"/>
      <c r="QSB336" s="23"/>
      <c r="QSC336" s="23"/>
      <c r="QSD336" s="23"/>
      <c r="QSE336" s="23"/>
      <c r="QSF336" s="23"/>
      <c r="QSG336" s="23"/>
      <c r="QSH336" s="23"/>
      <c r="QSI336" s="23"/>
      <c r="QSJ336" s="23"/>
      <c r="QSK336" s="23"/>
      <c r="QSL336" s="23"/>
      <c r="QSM336" s="23"/>
      <c r="QSN336" s="23"/>
      <c r="QSO336" s="23"/>
      <c r="QSP336" s="23"/>
      <c r="QSQ336" s="23"/>
      <c r="QSR336" s="23"/>
      <c r="QSS336" s="23"/>
      <c r="QST336" s="23"/>
      <c r="QSU336" s="23"/>
      <c r="QSV336" s="23"/>
      <c r="QSW336" s="23"/>
      <c r="QSX336" s="23"/>
      <c r="QSY336" s="23"/>
      <c r="QSZ336" s="23"/>
      <c r="QTA336" s="23"/>
      <c r="QTB336" s="23"/>
      <c r="QTC336" s="23"/>
      <c r="QTD336" s="23"/>
      <c r="QTE336" s="23"/>
      <c r="QTF336" s="23"/>
      <c r="QTG336" s="23"/>
      <c r="QTH336" s="23"/>
      <c r="QTI336" s="23"/>
      <c r="QTJ336" s="23"/>
      <c r="QTK336" s="23"/>
      <c r="QTL336" s="23"/>
      <c r="QTM336" s="23"/>
      <c r="QTN336" s="23"/>
      <c r="QTO336" s="23"/>
      <c r="QTP336" s="23"/>
      <c r="QTQ336" s="23"/>
      <c r="QTR336" s="23"/>
      <c r="QTS336" s="23"/>
      <c r="QTT336" s="23"/>
      <c r="QTU336" s="23"/>
      <c r="QTV336" s="23"/>
      <c r="QTW336" s="23"/>
      <c r="QTX336" s="23"/>
      <c r="QTY336" s="23"/>
      <c r="QTZ336" s="23"/>
      <c r="QUA336" s="23"/>
      <c r="QUB336" s="23"/>
      <c r="QUC336" s="23"/>
      <c r="QUD336" s="23"/>
      <c r="QUE336" s="23"/>
      <c r="QUF336" s="23"/>
      <c r="QUG336" s="23"/>
      <c r="QUH336" s="23"/>
      <c r="QUI336" s="23"/>
      <c r="QUJ336" s="23"/>
      <c r="QUK336" s="23"/>
      <c r="QUL336" s="23"/>
      <c r="QUM336" s="23"/>
      <c r="QUN336" s="23"/>
      <c r="QUO336" s="23"/>
      <c r="QUP336" s="23"/>
      <c r="QUQ336" s="23"/>
      <c r="QUR336" s="23"/>
      <c r="QUS336" s="23"/>
      <c r="QUT336" s="23"/>
      <c r="QUU336" s="23"/>
      <c r="QUV336" s="23"/>
      <c r="QUW336" s="23"/>
      <c r="QUX336" s="23"/>
      <c r="QUY336" s="23"/>
      <c r="QUZ336" s="23"/>
      <c r="QVA336" s="23"/>
      <c r="QVB336" s="23"/>
      <c r="QVC336" s="23"/>
      <c r="QVD336" s="23"/>
      <c r="QVE336" s="23"/>
      <c r="QVF336" s="23"/>
      <c r="QVG336" s="23"/>
      <c r="QVH336" s="23"/>
      <c r="QVI336" s="23"/>
      <c r="QVJ336" s="23"/>
      <c r="QVK336" s="23"/>
      <c r="QVL336" s="23"/>
      <c r="QVM336" s="23"/>
      <c r="QVN336" s="23"/>
      <c r="QVO336" s="23"/>
      <c r="QVP336" s="23"/>
      <c r="QVQ336" s="23"/>
      <c r="QVR336" s="23"/>
      <c r="QVS336" s="23"/>
      <c r="QVT336" s="23"/>
      <c r="QVU336" s="23"/>
      <c r="QVV336" s="23"/>
      <c r="QVW336" s="23"/>
      <c r="QVX336" s="23"/>
      <c r="QVY336" s="23"/>
      <c r="QVZ336" s="23"/>
      <c r="QWA336" s="23"/>
      <c r="QWB336" s="23"/>
      <c r="QWC336" s="23"/>
      <c r="QWD336" s="23"/>
      <c r="QWE336" s="23"/>
      <c r="QWF336" s="23"/>
      <c r="QWG336" s="23"/>
      <c r="QWH336" s="23"/>
      <c r="QWI336" s="23"/>
      <c r="QWJ336" s="23"/>
      <c r="QWK336" s="23"/>
      <c r="QWL336" s="23"/>
      <c r="QWM336" s="23"/>
      <c r="QWN336" s="23"/>
      <c r="QWO336" s="23"/>
      <c r="QWP336" s="23"/>
      <c r="QWQ336" s="23"/>
      <c r="QWR336" s="23"/>
      <c r="QWS336" s="23"/>
      <c r="QWT336" s="23"/>
      <c r="QWU336" s="23"/>
      <c r="QWV336" s="23"/>
      <c r="QWW336" s="23"/>
      <c r="QWX336" s="23"/>
      <c r="QWY336" s="23"/>
      <c r="QWZ336" s="23"/>
      <c r="QXA336" s="23"/>
      <c r="QXB336" s="23"/>
      <c r="QXC336" s="23"/>
      <c r="QXD336" s="23"/>
      <c r="QXE336" s="23"/>
      <c r="QXF336" s="23"/>
      <c r="QXG336" s="23"/>
      <c r="QXH336" s="23"/>
      <c r="QXI336" s="23"/>
      <c r="QXJ336" s="23"/>
      <c r="QXK336" s="23"/>
      <c r="QXL336" s="23"/>
      <c r="QXM336" s="23"/>
      <c r="QXN336" s="23"/>
      <c r="QXO336" s="23"/>
      <c r="QXP336" s="23"/>
      <c r="QXQ336" s="23"/>
      <c r="QXR336" s="23"/>
      <c r="QXS336" s="23"/>
      <c r="QXT336" s="23"/>
      <c r="QXU336" s="23"/>
      <c r="QXV336" s="23"/>
      <c r="QXW336" s="23"/>
      <c r="QXX336" s="23"/>
      <c r="QXY336" s="23"/>
      <c r="QXZ336" s="23"/>
      <c r="QYA336" s="23"/>
      <c r="QYB336" s="23"/>
      <c r="QYC336" s="23"/>
      <c r="QYD336" s="23"/>
      <c r="QYE336" s="23"/>
      <c r="QYF336" s="23"/>
      <c r="QYG336" s="23"/>
      <c r="QYH336" s="23"/>
      <c r="QYI336" s="23"/>
      <c r="QYJ336" s="23"/>
      <c r="QYK336" s="23"/>
      <c r="QYL336" s="23"/>
      <c r="QYM336" s="23"/>
      <c r="QYN336" s="23"/>
      <c r="QYO336" s="23"/>
      <c r="QYP336" s="23"/>
      <c r="QYQ336" s="23"/>
      <c r="QYR336" s="23"/>
      <c r="QYS336" s="23"/>
      <c r="QYT336" s="23"/>
      <c r="QYU336" s="23"/>
      <c r="QYV336" s="23"/>
      <c r="QYW336" s="23"/>
      <c r="QYX336" s="23"/>
      <c r="QYY336" s="23"/>
      <c r="QYZ336" s="23"/>
      <c r="QZA336" s="23"/>
      <c r="QZB336" s="23"/>
      <c r="QZC336" s="23"/>
      <c r="QZD336" s="23"/>
      <c r="QZE336" s="23"/>
      <c r="QZF336" s="23"/>
      <c r="QZG336" s="23"/>
      <c r="QZH336" s="23"/>
      <c r="QZI336" s="23"/>
      <c r="QZJ336" s="23"/>
      <c r="QZK336" s="23"/>
      <c r="QZL336" s="23"/>
      <c r="QZM336" s="23"/>
      <c r="QZN336" s="23"/>
      <c r="QZO336" s="23"/>
      <c r="QZP336" s="23"/>
      <c r="QZQ336" s="23"/>
      <c r="QZR336" s="23"/>
      <c r="QZS336" s="23"/>
      <c r="QZT336" s="23"/>
      <c r="QZU336" s="23"/>
      <c r="QZV336" s="23"/>
      <c r="QZW336" s="23"/>
      <c r="QZX336" s="23"/>
      <c r="QZY336" s="23"/>
      <c r="QZZ336" s="23"/>
      <c r="RAA336" s="23"/>
      <c r="RAB336" s="23"/>
      <c r="RAC336" s="23"/>
      <c r="RAD336" s="23"/>
      <c r="RAE336" s="23"/>
      <c r="RAF336" s="23"/>
      <c r="RAG336" s="23"/>
      <c r="RAH336" s="23"/>
      <c r="RAI336" s="23"/>
      <c r="RAJ336" s="23"/>
      <c r="RAK336" s="23"/>
      <c r="RAL336" s="23"/>
      <c r="RAM336" s="23"/>
      <c r="RAN336" s="23"/>
      <c r="RAO336" s="23"/>
      <c r="RAP336" s="23"/>
      <c r="RAQ336" s="23"/>
      <c r="RAR336" s="23"/>
      <c r="RAS336" s="23"/>
      <c r="RAT336" s="23"/>
      <c r="RAU336" s="23"/>
      <c r="RAV336" s="23"/>
      <c r="RAW336" s="23"/>
      <c r="RAX336" s="23"/>
      <c r="RAY336" s="23"/>
      <c r="RAZ336" s="23"/>
      <c r="RBA336" s="23"/>
      <c r="RBB336" s="23"/>
      <c r="RBC336" s="23"/>
      <c r="RBD336" s="23"/>
      <c r="RBE336" s="23"/>
      <c r="RBF336" s="23"/>
      <c r="RBG336" s="23"/>
      <c r="RBH336" s="23"/>
      <c r="RBI336" s="23"/>
      <c r="RBJ336" s="23"/>
      <c r="RBK336" s="23"/>
      <c r="RBL336" s="23"/>
      <c r="RBM336" s="23"/>
      <c r="RBN336" s="23"/>
      <c r="RBO336" s="23"/>
      <c r="RBP336" s="23"/>
      <c r="RBQ336" s="23"/>
      <c r="RBR336" s="23"/>
      <c r="RBS336" s="23"/>
      <c r="RBT336" s="23"/>
      <c r="RBU336" s="23"/>
      <c r="RBV336" s="23"/>
      <c r="RBW336" s="23"/>
      <c r="RBX336" s="23"/>
      <c r="RBY336" s="23"/>
      <c r="RBZ336" s="23"/>
      <c r="RCA336" s="23"/>
      <c r="RCB336" s="23"/>
      <c r="RCC336" s="23"/>
      <c r="RCD336" s="23"/>
      <c r="RCE336" s="23"/>
      <c r="RCF336" s="23"/>
      <c r="RCG336" s="23"/>
      <c r="RCH336" s="23"/>
      <c r="RCI336" s="23"/>
      <c r="RCJ336" s="23"/>
      <c r="RCK336" s="23"/>
      <c r="RCL336" s="23"/>
      <c r="RCM336" s="23"/>
      <c r="RCN336" s="23"/>
      <c r="RCO336" s="23"/>
      <c r="RCP336" s="23"/>
      <c r="RCQ336" s="23"/>
      <c r="RCR336" s="23"/>
      <c r="RCS336" s="23"/>
      <c r="RCT336" s="23"/>
      <c r="RCU336" s="23"/>
      <c r="RCV336" s="23"/>
      <c r="RCW336" s="23"/>
      <c r="RCX336" s="23"/>
      <c r="RCY336" s="23"/>
      <c r="RCZ336" s="23"/>
      <c r="RDA336" s="23"/>
      <c r="RDB336" s="23"/>
      <c r="RDC336" s="23"/>
      <c r="RDD336" s="23"/>
      <c r="RDE336" s="23"/>
      <c r="RDF336" s="23"/>
      <c r="RDG336" s="23"/>
      <c r="RDH336" s="23"/>
      <c r="RDI336" s="23"/>
      <c r="RDJ336" s="23"/>
      <c r="RDK336" s="23"/>
      <c r="RDL336" s="23"/>
      <c r="RDM336" s="23"/>
      <c r="RDN336" s="23"/>
      <c r="RDO336" s="23"/>
      <c r="RDP336" s="23"/>
      <c r="RDQ336" s="23"/>
      <c r="RDR336" s="23"/>
      <c r="RDS336" s="23"/>
      <c r="RDT336" s="23"/>
      <c r="RDU336" s="23"/>
      <c r="RDV336" s="23"/>
      <c r="RDW336" s="23"/>
      <c r="RDX336" s="23"/>
      <c r="RDY336" s="23"/>
      <c r="RDZ336" s="23"/>
      <c r="REA336" s="23"/>
      <c r="REB336" s="23"/>
      <c r="REC336" s="23"/>
      <c r="RED336" s="23"/>
      <c r="REE336" s="23"/>
      <c r="REF336" s="23"/>
      <c r="REG336" s="23"/>
      <c r="REH336" s="23"/>
      <c r="REI336" s="23"/>
      <c r="REJ336" s="23"/>
      <c r="REK336" s="23"/>
      <c r="REL336" s="23"/>
      <c r="REM336" s="23"/>
      <c r="REN336" s="23"/>
      <c r="REO336" s="23"/>
      <c r="REP336" s="23"/>
      <c r="REQ336" s="23"/>
      <c r="RER336" s="23"/>
      <c r="RES336" s="23"/>
      <c r="RET336" s="23"/>
      <c r="REU336" s="23"/>
      <c r="REV336" s="23"/>
      <c r="REW336" s="23"/>
      <c r="REX336" s="23"/>
      <c r="REY336" s="23"/>
      <c r="REZ336" s="23"/>
      <c r="RFA336" s="23"/>
      <c r="RFB336" s="23"/>
      <c r="RFC336" s="23"/>
      <c r="RFD336" s="23"/>
      <c r="RFE336" s="23"/>
      <c r="RFF336" s="23"/>
      <c r="RFG336" s="23"/>
      <c r="RFH336" s="23"/>
      <c r="RFI336" s="23"/>
      <c r="RFJ336" s="23"/>
      <c r="RFK336" s="23"/>
      <c r="RFL336" s="23"/>
      <c r="RFM336" s="23"/>
      <c r="RFN336" s="23"/>
      <c r="RFO336" s="23"/>
      <c r="RFP336" s="23"/>
      <c r="RFQ336" s="23"/>
      <c r="RFR336" s="23"/>
      <c r="RFS336" s="23"/>
      <c r="RFT336" s="23"/>
      <c r="RFU336" s="23"/>
      <c r="RFV336" s="23"/>
      <c r="RFW336" s="23"/>
      <c r="RFX336" s="23"/>
      <c r="RFY336" s="23"/>
      <c r="RFZ336" s="23"/>
      <c r="RGA336" s="23"/>
      <c r="RGB336" s="23"/>
      <c r="RGC336" s="23"/>
      <c r="RGD336" s="23"/>
      <c r="RGE336" s="23"/>
      <c r="RGF336" s="23"/>
      <c r="RGG336" s="23"/>
      <c r="RGH336" s="23"/>
      <c r="RGI336" s="23"/>
      <c r="RGJ336" s="23"/>
      <c r="RGK336" s="23"/>
      <c r="RGL336" s="23"/>
      <c r="RGM336" s="23"/>
      <c r="RGN336" s="23"/>
      <c r="RGO336" s="23"/>
      <c r="RGP336" s="23"/>
      <c r="RGQ336" s="23"/>
      <c r="RGR336" s="23"/>
      <c r="RGS336" s="23"/>
      <c r="RGT336" s="23"/>
      <c r="RGU336" s="23"/>
      <c r="RGV336" s="23"/>
      <c r="RGW336" s="23"/>
      <c r="RGX336" s="23"/>
      <c r="RGY336" s="23"/>
      <c r="RGZ336" s="23"/>
      <c r="RHA336" s="23"/>
      <c r="RHB336" s="23"/>
      <c r="RHC336" s="23"/>
      <c r="RHD336" s="23"/>
      <c r="RHE336" s="23"/>
      <c r="RHF336" s="23"/>
      <c r="RHG336" s="23"/>
      <c r="RHH336" s="23"/>
      <c r="RHI336" s="23"/>
      <c r="RHJ336" s="23"/>
      <c r="RHK336" s="23"/>
      <c r="RHL336" s="23"/>
      <c r="RHM336" s="23"/>
      <c r="RHN336" s="23"/>
      <c r="RHO336" s="23"/>
      <c r="RHP336" s="23"/>
      <c r="RHQ336" s="23"/>
      <c r="RHR336" s="23"/>
      <c r="RHS336" s="23"/>
      <c r="RHT336" s="23"/>
      <c r="RHU336" s="23"/>
      <c r="RHV336" s="23"/>
      <c r="RHW336" s="23"/>
      <c r="RHX336" s="23"/>
      <c r="RHY336" s="23"/>
      <c r="RHZ336" s="23"/>
      <c r="RIA336" s="23"/>
      <c r="RIB336" s="23"/>
      <c r="RIC336" s="23"/>
      <c r="RID336" s="23"/>
      <c r="RIE336" s="23"/>
      <c r="RIF336" s="23"/>
      <c r="RIG336" s="23"/>
      <c r="RIH336" s="23"/>
      <c r="RII336" s="23"/>
      <c r="RIJ336" s="23"/>
      <c r="RIK336" s="23"/>
      <c r="RIL336" s="23"/>
      <c r="RIM336" s="23"/>
      <c r="RIN336" s="23"/>
      <c r="RIO336" s="23"/>
      <c r="RIP336" s="23"/>
      <c r="RIQ336" s="23"/>
      <c r="RIR336" s="23"/>
      <c r="RIS336" s="23"/>
      <c r="RIT336" s="23"/>
      <c r="RIU336" s="23"/>
      <c r="RIV336" s="23"/>
      <c r="RIW336" s="23"/>
      <c r="RIX336" s="23"/>
      <c r="RIY336" s="23"/>
      <c r="RIZ336" s="23"/>
      <c r="RJA336" s="23"/>
      <c r="RJB336" s="23"/>
      <c r="RJC336" s="23"/>
      <c r="RJD336" s="23"/>
      <c r="RJE336" s="23"/>
      <c r="RJF336" s="23"/>
      <c r="RJG336" s="23"/>
      <c r="RJH336" s="23"/>
      <c r="RJI336" s="23"/>
      <c r="RJJ336" s="23"/>
      <c r="RJK336" s="23"/>
      <c r="RJL336" s="23"/>
      <c r="RJM336" s="23"/>
      <c r="RJN336" s="23"/>
      <c r="RJO336" s="23"/>
      <c r="RJP336" s="23"/>
      <c r="RJQ336" s="23"/>
      <c r="RJR336" s="23"/>
      <c r="RJS336" s="23"/>
      <c r="RJT336" s="23"/>
      <c r="RJU336" s="23"/>
      <c r="RJV336" s="23"/>
      <c r="RJW336" s="23"/>
      <c r="RJX336" s="23"/>
      <c r="RJY336" s="23"/>
      <c r="RJZ336" s="23"/>
      <c r="RKA336" s="23"/>
      <c r="RKB336" s="23"/>
      <c r="RKC336" s="23"/>
      <c r="RKD336" s="23"/>
      <c r="RKE336" s="23"/>
      <c r="RKF336" s="23"/>
      <c r="RKG336" s="23"/>
      <c r="RKH336" s="23"/>
      <c r="RKI336" s="23"/>
      <c r="RKJ336" s="23"/>
      <c r="RKK336" s="23"/>
      <c r="RKL336" s="23"/>
      <c r="RKM336" s="23"/>
      <c r="RKN336" s="23"/>
      <c r="RKO336" s="23"/>
      <c r="RKP336" s="23"/>
      <c r="RKQ336" s="23"/>
      <c r="RKR336" s="23"/>
      <c r="RKS336" s="23"/>
      <c r="RKT336" s="23"/>
      <c r="RKU336" s="23"/>
      <c r="RKV336" s="23"/>
      <c r="RKW336" s="23"/>
      <c r="RKX336" s="23"/>
      <c r="RKY336" s="23"/>
      <c r="RKZ336" s="23"/>
      <c r="RLA336" s="23"/>
      <c r="RLB336" s="23"/>
      <c r="RLC336" s="23"/>
      <c r="RLD336" s="23"/>
      <c r="RLE336" s="23"/>
      <c r="RLF336" s="23"/>
      <c r="RLG336" s="23"/>
      <c r="RLH336" s="23"/>
      <c r="RLI336" s="23"/>
      <c r="RLJ336" s="23"/>
      <c r="RLK336" s="23"/>
      <c r="RLL336" s="23"/>
      <c r="RLM336" s="23"/>
      <c r="RLN336" s="23"/>
      <c r="RLO336" s="23"/>
      <c r="RLP336" s="23"/>
      <c r="RLQ336" s="23"/>
      <c r="RLR336" s="23"/>
      <c r="RLS336" s="23"/>
      <c r="RLT336" s="23"/>
      <c r="RLU336" s="23"/>
      <c r="RLV336" s="23"/>
      <c r="RLW336" s="23"/>
      <c r="RLX336" s="23"/>
      <c r="RLY336" s="23"/>
      <c r="RLZ336" s="23"/>
      <c r="RMA336" s="23"/>
      <c r="RMB336" s="23"/>
      <c r="RMC336" s="23"/>
      <c r="RMD336" s="23"/>
      <c r="RME336" s="23"/>
      <c r="RMF336" s="23"/>
      <c r="RMG336" s="23"/>
      <c r="RMH336" s="23"/>
      <c r="RMI336" s="23"/>
      <c r="RMJ336" s="23"/>
      <c r="RMK336" s="23"/>
      <c r="RML336" s="23"/>
      <c r="RMM336" s="23"/>
      <c r="RMN336" s="23"/>
      <c r="RMO336" s="23"/>
      <c r="RMP336" s="23"/>
      <c r="RMQ336" s="23"/>
      <c r="RMR336" s="23"/>
      <c r="RMS336" s="23"/>
      <c r="RMT336" s="23"/>
      <c r="RMU336" s="23"/>
      <c r="RMV336" s="23"/>
      <c r="RMW336" s="23"/>
      <c r="RMX336" s="23"/>
      <c r="RMY336" s="23"/>
      <c r="RMZ336" s="23"/>
      <c r="RNA336" s="23"/>
      <c r="RNB336" s="23"/>
      <c r="RNC336" s="23"/>
      <c r="RND336" s="23"/>
      <c r="RNE336" s="23"/>
      <c r="RNF336" s="23"/>
      <c r="RNG336" s="23"/>
      <c r="RNH336" s="23"/>
      <c r="RNI336" s="23"/>
      <c r="RNJ336" s="23"/>
      <c r="RNK336" s="23"/>
      <c r="RNL336" s="23"/>
      <c r="RNM336" s="23"/>
      <c r="RNN336" s="23"/>
      <c r="RNO336" s="23"/>
      <c r="RNP336" s="23"/>
      <c r="RNQ336" s="23"/>
      <c r="RNR336" s="23"/>
      <c r="RNS336" s="23"/>
      <c r="RNT336" s="23"/>
      <c r="RNU336" s="23"/>
      <c r="RNV336" s="23"/>
      <c r="RNW336" s="23"/>
      <c r="RNX336" s="23"/>
      <c r="RNY336" s="23"/>
      <c r="RNZ336" s="23"/>
      <c r="ROA336" s="23"/>
      <c r="ROB336" s="23"/>
      <c r="ROC336" s="23"/>
      <c r="ROD336" s="23"/>
      <c r="ROE336" s="23"/>
      <c r="ROF336" s="23"/>
      <c r="ROG336" s="23"/>
      <c r="ROH336" s="23"/>
      <c r="ROI336" s="23"/>
      <c r="ROJ336" s="23"/>
      <c r="ROK336" s="23"/>
      <c r="ROL336" s="23"/>
      <c r="ROM336" s="23"/>
      <c r="RON336" s="23"/>
      <c r="ROO336" s="23"/>
      <c r="ROP336" s="23"/>
      <c r="ROQ336" s="23"/>
      <c r="ROR336" s="23"/>
      <c r="ROS336" s="23"/>
      <c r="ROT336" s="23"/>
      <c r="ROU336" s="23"/>
      <c r="ROV336" s="23"/>
      <c r="ROW336" s="23"/>
      <c r="ROX336" s="23"/>
      <c r="ROY336" s="23"/>
      <c r="ROZ336" s="23"/>
      <c r="RPA336" s="23"/>
      <c r="RPB336" s="23"/>
      <c r="RPC336" s="23"/>
      <c r="RPD336" s="23"/>
      <c r="RPE336" s="23"/>
      <c r="RPF336" s="23"/>
      <c r="RPG336" s="23"/>
      <c r="RPH336" s="23"/>
      <c r="RPI336" s="23"/>
      <c r="RPJ336" s="23"/>
      <c r="RPK336" s="23"/>
      <c r="RPL336" s="23"/>
      <c r="RPM336" s="23"/>
      <c r="RPN336" s="23"/>
      <c r="RPO336" s="23"/>
      <c r="RPP336" s="23"/>
      <c r="RPQ336" s="23"/>
      <c r="RPR336" s="23"/>
      <c r="RPS336" s="23"/>
      <c r="RPT336" s="23"/>
      <c r="RPU336" s="23"/>
      <c r="RPV336" s="23"/>
      <c r="RPW336" s="23"/>
      <c r="RPX336" s="23"/>
      <c r="RPY336" s="23"/>
      <c r="RPZ336" s="23"/>
      <c r="RQA336" s="23"/>
      <c r="RQB336" s="23"/>
      <c r="RQC336" s="23"/>
      <c r="RQD336" s="23"/>
      <c r="RQE336" s="23"/>
      <c r="RQF336" s="23"/>
      <c r="RQG336" s="23"/>
      <c r="RQH336" s="23"/>
      <c r="RQI336" s="23"/>
      <c r="RQJ336" s="23"/>
      <c r="RQK336" s="23"/>
      <c r="RQL336" s="23"/>
      <c r="RQM336" s="23"/>
      <c r="RQN336" s="23"/>
      <c r="RQO336" s="23"/>
      <c r="RQP336" s="23"/>
      <c r="RQQ336" s="23"/>
      <c r="RQR336" s="23"/>
      <c r="RQS336" s="23"/>
      <c r="RQT336" s="23"/>
      <c r="RQU336" s="23"/>
      <c r="RQV336" s="23"/>
      <c r="RQW336" s="23"/>
      <c r="RQX336" s="23"/>
      <c r="RQY336" s="23"/>
      <c r="RQZ336" s="23"/>
      <c r="RRA336" s="23"/>
      <c r="RRB336" s="23"/>
      <c r="RRC336" s="23"/>
      <c r="RRD336" s="23"/>
      <c r="RRE336" s="23"/>
      <c r="RRF336" s="23"/>
      <c r="RRG336" s="23"/>
      <c r="RRH336" s="23"/>
      <c r="RRI336" s="23"/>
      <c r="RRJ336" s="23"/>
      <c r="RRK336" s="23"/>
      <c r="RRL336" s="23"/>
      <c r="RRM336" s="23"/>
      <c r="RRN336" s="23"/>
      <c r="RRO336" s="23"/>
      <c r="RRP336" s="23"/>
      <c r="RRQ336" s="23"/>
      <c r="RRR336" s="23"/>
      <c r="RRS336" s="23"/>
      <c r="RRT336" s="23"/>
      <c r="RRU336" s="23"/>
      <c r="RRV336" s="23"/>
      <c r="RRW336" s="23"/>
      <c r="RRX336" s="23"/>
      <c r="RRY336" s="23"/>
      <c r="RRZ336" s="23"/>
      <c r="RSA336" s="23"/>
      <c r="RSB336" s="23"/>
      <c r="RSC336" s="23"/>
      <c r="RSD336" s="23"/>
      <c r="RSE336" s="23"/>
      <c r="RSF336" s="23"/>
      <c r="RSG336" s="23"/>
      <c r="RSH336" s="23"/>
      <c r="RSI336" s="23"/>
      <c r="RSJ336" s="23"/>
      <c r="RSK336" s="23"/>
      <c r="RSL336" s="23"/>
      <c r="RSM336" s="23"/>
      <c r="RSN336" s="23"/>
      <c r="RSO336" s="23"/>
      <c r="RSP336" s="23"/>
      <c r="RSQ336" s="23"/>
      <c r="RSR336" s="23"/>
      <c r="RSS336" s="23"/>
      <c r="RST336" s="23"/>
      <c r="RSU336" s="23"/>
      <c r="RSV336" s="23"/>
      <c r="RSW336" s="23"/>
      <c r="RSX336" s="23"/>
      <c r="RSY336" s="23"/>
      <c r="RSZ336" s="23"/>
      <c r="RTA336" s="23"/>
      <c r="RTB336" s="23"/>
      <c r="RTC336" s="23"/>
      <c r="RTD336" s="23"/>
      <c r="RTE336" s="23"/>
      <c r="RTF336" s="23"/>
      <c r="RTG336" s="23"/>
      <c r="RTH336" s="23"/>
      <c r="RTI336" s="23"/>
      <c r="RTJ336" s="23"/>
      <c r="RTK336" s="23"/>
      <c r="RTL336" s="23"/>
      <c r="RTM336" s="23"/>
      <c r="RTN336" s="23"/>
      <c r="RTO336" s="23"/>
      <c r="RTP336" s="23"/>
      <c r="RTQ336" s="23"/>
      <c r="RTR336" s="23"/>
      <c r="RTS336" s="23"/>
      <c r="RTT336" s="23"/>
      <c r="RTU336" s="23"/>
      <c r="RTV336" s="23"/>
      <c r="RTW336" s="23"/>
      <c r="RTX336" s="23"/>
      <c r="RTY336" s="23"/>
      <c r="RTZ336" s="23"/>
      <c r="RUA336" s="23"/>
      <c r="RUB336" s="23"/>
      <c r="RUC336" s="23"/>
      <c r="RUD336" s="23"/>
      <c r="RUE336" s="23"/>
      <c r="RUF336" s="23"/>
      <c r="RUG336" s="23"/>
      <c r="RUH336" s="23"/>
      <c r="RUI336" s="23"/>
      <c r="RUJ336" s="23"/>
      <c r="RUK336" s="23"/>
      <c r="RUL336" s="23"/>
      <c r="RUM336" s="23"/>
      <c r="RUN336" s="23"/>
      <c r="RUO336" s="23"/>
      <c r="RUP336" s="23"/>
      <c r="RUQ336" s="23"/>
      <c r="RUR336" s="23"/>
      <c r="RUS336" s="23"/>
      <c r="RUT336" s="23"/>
      <c r="RUU336" s="23"/>
      <c r="RUV336" s="23"/>
      <c r="RUW336" s="23"/>
      <c r="RUX336" s="23"/>
      <c r="RUY336" s="23"/>
      <c r="RUZ336" s="23"/>
      <c r="RVA336" s="23"/>
      <c r="RVB336" s="23"/>
      <c r="RVC336" s="23"/>
      <c r="RVD336" s="23"/>
      <c r="RVE336" s="23"/>
      <c r="RVF336" s="23"/>
      <c r="RVG336" s="23"/>
      <c r="RVH336" s="23"/>
      <c r="RVI336" s="23"/>
      <c r="RVJ336" s="23"/>
      <c r="RVK336" s="23"/>
      <c r="RVL336" s="23"/>
      <c r="RVM336" s="23"/>
      <c r="RVN336" s="23"/>
      <c r="RVO336" s="23"/>
      <c r="RVP336" s="23"/>
      <c r="RVQ336" s="23"/>
      <c r="RVR336" s="23"/>
      <c r="RVS336" s="23"/>
      <c r="RVT336" s="23"/>
      <c r="RVU336" s="23"/>
      <c r="RVV336" s="23"/>
      <c r="RVW336" s="23"/>
      <c r="RVX336" s="23"/>
      <c r="RVY336" s="23"/>
      <c r="RVZ336" s="23"/>
      <c r="RWA336" s="23"/>
      <c r="RWB336" s="23"/>
      <c r="RWC336" s="23"/>
      <c r="RWD336" s="23"/>
      <c r="RWE336" s="23"/>
      <c r="RWF336" s="23"/>
      <c r="RWG336" s="23"/>
      <c r="RWH336" s="23"/>
      <c r="RWI336" s="23"/>
      <c r="RWJ336" s="23"/>
      <c r="RWK336" s="23"/>
      <c r="RWL336" s="23"/>
      <c r="RWM336" s="23"/>
      <c r="RWN336" s="23"/>
      <c r="RWO336" s="23"/>
      <c r="RWP336" s="23"/>
      <c r="RWQ336" s="23"/>
      <c r="RWR336" s="23"/>
      <c r="RWS336" s="23"/>
      <c r="RWT336" s="23"/>
      <c r="RWU336" s="23"/>
      <c r="RWV336" s="23"/>
      <c r="RWW336" s="23"/>
      <c r="RWX336" s="23"/>
      <c r="RWY336" s="23"/>
      <c r="RWZ336" s="23"/>
      <c r="RXA336" s="23"/>
      <c r="RXB336" s="23"/>
      <c r="RXC336" s="23"/>
      <c r="RXD336" s="23"/>
      <c r="RXE336" s="23"/>
      <c r="RXF336" s="23"/>
      <c r="RXG336" s="23"/>
      <c r="RXH336" s="23"/>
      <c r="RXI336" s="23"/>
      <c r="RXJ336" s="23"/>
      <c r="RXK336" s="23"/>
      <c r="RXL336" s="23"/>
      <c r="RXM336" s="23"/>
      <c r="RXN336" s="23"/>
      <c r="RXO336" s="23"/>
      <c r="RXP336" s="23"/>
      <c r="RXQ336" s="23"/>
      <c r="RXR336" s="23"/>
      <c r="RXS336" s="23"/>
      <c r="RXT336" s="23"/>
      <c r="RXU336" s="23"/>
      <c r="RXV336" s="23"/>
      <c r="RXW336" s="23"/>
      <c r="RXX336" s="23"/>
      <c r="RXY336" s="23"/>
      <c r="RXZ336" s="23"/>
      <c r="RYA336" s="23"/>
      <c r="RYB336" s="23"/>
      <c r="RYC336" s="23"/>
      <c r="RYD336" s="23"/>
      <c r="RYE336" s="23"/>
      <c r="RYF336" s="23"/>
      <c r="RYG336" s="23"/>
      <c r="RYH336" s="23"/>
      <c r="RYI336" s="23"/>
      <c r="RYJ336" s="23"/>
      <c r="RYK336" s="23"/>
      <c r="RYL336" s="23"/>
      <c r="RYM336" s="23"/>
      <c r="RYN336" s="23"/>
      <c r="RYO336" s="23"/>
      <c r="RYP336" s="23"/>
      <c r="RYQ336" s="23"/>
      <c r="RYR336" s="23"/>
      <c r="RYS336" s="23"/>
      <c r="RYT336" s="23"/>
      <c r="RYU336" s="23"/>
      <c r="RYV336" s="23"/>
      <c r="RYW336" s="23"/>
      <c r="RYX336" s="23"/>
      <c r="RYY336" s="23"/>
      <c r="RYZ336" s="23"/>
      <c r="RZA336" s="23"/>
      <c r="RZB336" s="23"/>
      <c r="RZC336" s="23"/>
      <c r="RZD336" s="23"/>
      <c r="RZE336" s="23"/>
      <c r="RZF336" s="23"/>
      <c r="RZG336" s="23"/>
      <c r="RZH336" s="23"/>
      <c r="RZI336" s="23"/>
      <c r="RZJ336" s="23"/>
      <c r="RZK336" s="23"/>
      <c r="RZL336" s="23"/>
      <c r="RZM336" s="23"/>
      <c r="RZN336" s="23"/>
      <c r="RZO336" s="23"/>
      <c r="RZP336" s="23"/>
      <c r="RZQ336" s="23"/>
      <c r="RZR336" s="23"/>
      <c r="RZS336" s="23"/>
      <c r="RZT336" s="23"/>
      <c r="RZU336" s="23"/>
      <c r="RZV336" s="23"/>
      <c r="RZW336" s="23"/>
      <c r="RZX336" s="23"/>
      <c r="RZY336" s="23"/>
      <c r="RZZ336" s="23"/>
      <c r="SAA336" s="23"/>
      <c r="SAB336" s="23"/>
      <c r="SAC336" s="23"/>
      <c r="SAD336" s="23"/>
      <c r="SAE336" s="23"/>
      <c r="SAF336" s="23"/>
      <c r="SAG336" s="23"/>
      <c r="SAH336" s="23"/>
      <c r="SAI336" s="23"/>
      <c r="SAJ336" s="23"/>
      <c r="SAK336" s="23"/>
      <c r="SAL336" s="23"/>
      <c r="SAM336" s="23"/>
      <c r="SAN336" s="23"/>
      <c r="SAO336" s="23"/>
      <c r="SAP336" s="23"/>
      <c r="SAQ336" s="23"/>
      <c r="SAR336" s="23"/>
      <c r="SAS336" s="23"/>
      <c r="SAT336" s="23"/>
      <c r="SAU336" s="23"/>
      <c r="SAV336" s="23"/>
      <c r="SAW336" s="23"/>
      <c r="SAX336" s="23"/>
      <c r="SAY336" s="23"/>
      <c r="SAZ336" s="23"/>
      <c r="SBA336" s="23"/>
      <c r="SBB336" s="23"/>
      <c r="SBC336" s="23"/>
      <c r="SBD336" s="23"/>
      <c r="SBE336" s="23"/>
      <c r="SBF336" s="23"/>
      <c r="SBG336" s="23"/>
      <c r="SBH336" s="23"/>
      <c r="SBI336" s="23"/>
      <c r="SBJ336" s="23"/>
      <c r="SBK336" s="23"/>
      <c r="SBL336" s="23"/>
      <c r="SBM336" s="23"/>
      <c r="SBN336" s="23"/>
      <c r="SBO336" s="23"/>
      <c r="SBP336" s="23"/>
      <c r="SBQ336" s="23"/>
      <c r="SBR336" s="23"/>
      <c r="SBS336" s="23"/>
      <c r="SBT336" s="23"/>
      <c r="SBU336" s="23"/>
      <c r="SBV336" s="23"/>
      <c r="SBW336" s="23"/>
      <c r="SBX336" s="23"/>
      <c r="SBY336" s="23"/>
      <c r="SBZ336" s="23"/>
      <c r="SCA336" s="23"/>
      <c r="SCB336" s="23"/>
      <c r="SCC336" s="23"/>
      <c r="SCD336" s="23"/>
      <c r="SCE336" s="23"/>
      <c r="SCF336" s="23"/>
      <c r="SCG336" s="23"/>
      <c r="SCH336" s="23"/>
      <c r="SCI336" s="23"/>
      <c r="SCJ336" s="23"/>
      <c r="SCK336" s="23"/>
      <c r="SCL336" s="23"/>
      <c r="SCM336" s="23"/>
      <c r="SCN336" s="23"/>
      <c r="SCO336" s="23"/>
      <c r="SCP336" s="23"/>
      <c r="SCQ336" s="23"/>
      <c r="SCR336" s="23"/>
      <c r="SCS336" s="23"/>
      <c r="SCT336" s="23"/>
      <c r="SCU336" s="23"/>
      <c r="SCV336" s="23"/>
      <c r="SCW336" s="23"/>
      <c r="SCX336" s="23"/>
      <c r="SCY336" s="23"/>
      <c r="SCZ336" s="23"/>
      <c r="SDA336" s="23"/>
      <c r="SDB336" s="23"/>
      <c r="SDC336" s="23"/>
      <c r="SDD336" s="23"/>
      <c r="SDE336" s="23"/>
      <c r="SDF336" s="23"/>
      <c r="SDG336" s="23"/>
      <c r="SDH336" s="23"/>
      <c r="SDI336" s="23"/>
      <c r="SDJ336" s="23"/>
      <c r="SDK336" s="23"/>
      <c r="SDL336" s="23"/>
      <c r="SDM336" s="23"/>
      <c r="SDN336" s="23"/>
      <c r="SDO336" s="23"/>
      <c r="SDP336" s="23"/>
      <c r="SDQ336" s="23"/>
      <c r="SDR336" s="23"/>
      <c r="SDS336" s="23"/>
      <c r="SDT336" s="23"/>
      <c r="SDU336" s="23"/>
      <c r="SDV336" s="23"/>
      <c r="SDW336" s="23"/>
      <c r="SDX336" s="23"/>
      <c r="SDY336" s="23"/>
      <c r="SDZ336" s="23"/>
      <c r="SEA336" s="23"/>
      <c r="SEB336" s="23"/>
      <c r="SEC336" s="23"/>
      <c r="SED336" s="23"/>
      <c r="SEE336" s="23"/>
      <c r="SEF336" s="23"/>
      <c r="SEG336" s="23"/>
      <c r="SEH336" s="23"/>
      <c r="SEI336" s="23"/>
      <c r="SEJ336" s="23"/>
      <c r="SEK336" s="23"/>
      <c r="SEL336" s="23"/>
      <c r="SEM336" s="23"/>
      <c r="SEN336" s="23"/>
      <c r="SEO336" s="23"/>
      <c r="SEP336" s="23"/>
      <c r="SEQ336" s="23"/>
      <c r="SER336" s="23"/>
      <c r="SES336" s="23"/>
      <c r="SET336" s="23"/>
      <c r="SEU336" s="23"/>
      <c r="SEV336" s="23"/>
      <c r="SEW336" s="23"/>
      <c r="SEX336" s="23"/>
      <c r="SEY336" s="23"/>
      <c r="SEZ336" s="23"/>
      <c r="SFA336" s="23"/>
      <c r="SFB336" s="23"/>
      <c r="SFC336" s="23"/>
      <c r="SFD336" s="23"/>
      <c r="SFE336" s="23"/>
      <c r="SFF336" s="23"/>
      <c r="SFG336" s="23"/>
      <c r="SFH336" s="23"/>
      <c r="SFI336" s="23"/>
      <c r="SFJ336" s="23"/>
      <c r="SFK336" s="23"/>
      <c r="SFL336" s="23"/>
      <c r="SFM336" s="23"/>
      <c r="SFN336" s="23"/>
      <c r="SFO336" s="23"/>
      <c r="SFP336" s="23"/>
      <c r="SFQ336" s="23"/>
      <c r="SFR336" s="23"/>
      <c r="SFS336" s="23"/>
      <c r="SFT336" s="23"/>
      <c r="SFU336" s="23"/>
      <c r="SFV336" s="23"/>
      <c r="SFW336" s="23"/>
      <c r="SFX336" s="23"/>
      <c r="SFY336" s="23"/>
      <c r="SFZ336" s="23"/>
      <c r="SGA336" s="23"/>
      <c r="SGB336" s="23"/>
      <c r="SGC336" s="23"/>
      <c r="SGD336" s="23"/>
      <c r="SGE336" s="23"/>
      <c r="SGF336" s="23"/>
      <c r="SGG336" s="23"/>
      <c r="SGH336" s="23"/>
      <c r="SGI336" s="23"/>
      <c r="SGJ336" s="23"/>
      <c r="SGK336" s="23"/>
      <c r="SGL336" s="23"/>
      <c r="SGM336" s="23"/>
      <c r="SGN336" s="23"/>
      <c r="SGO336" s="23"/>
      <c r="SGP336" s="23"/>
      <c r="SGQ336" s="23"/>
      <c r="SGR336" s="23"/>
      <c r="SGS336" s="23"/>
      <c r="SGT336" s="23"/>
      <c r="SGU336" s="23"/>
      <c r="SGV336" s="23"/>
      <c r="SGW336" s="23"/>
      <c r="SGX336" s="23"/>
      <c r="SGY336" s="23"/>
      <c r="SGZ336" s="23"/>
      <c r="SHA336" s="23"/>
      <c r="SHB336" s="23"/>
      <c r="SHC336" s="23"/>
      <c r="SHD336" s="23"/>
      <c r="SHE336" s="23"/>
      <c r="SHF336" s="23"/>
      <c r="SHG336" s="23"/>
      <c r="SHH336" s="23"/>
      <c r="SHI336" s="23"/>
      <c r="SHJ336" s="23"/>
      <c r="SHK336" s="23"/>
      <c r="SHL336" s="23"/>
      <c r="SHM336" s="23"/>
      <c r="SHN336" s="23"/>
      <c r="SHO336" s="23"/>
      <c r="SHP336" s="23"/>
      <c r="SHQ336" s="23"/>
      <c r="SHR336" s="23"/>
      <c r="SHS336" s="23"/>
      <c r="SHT336" s="23"/>
      <c r="SHU336" s="23"/>
      <c r="SHV336" s="23"/>
      <c r="SHW336" s="23"/>
      <c r="SHX336" s="23"/>
      <c r="SHY336" s="23"/>
      <c r="SHZ336" s="23"/>
      <c r="SIA336" s="23"/>
      <c r="SIB336" s="23"/>
      <c r="SIC336" s="23"/>
      <c r="SID336" s="23"/>
      <c r="SIE336" s="23"/>
      <c r="SIF336" s="23"/>
      <c r="SIG336" s="23"/>
      <c r="SIH336" s="23"/>
      <c r="SII336" s="23"/>
      <c r="SIJ336" s="23"/>
      <c r="SIK336" s="23"/>
      <c r="SIL336" s="23"/>
      <c r="SIM336" s="23"/>
      <c r="SIN336" s="23"/>
      <c r="SIO336" s="23"/>
      <c r="SIP336" s="23"/>
      <c r="SIQ336" s="23"/>
      <c r="SIR336" s="23"/>
      <c r="SIS336" s="23"/>
      <c r="SIT336" s="23"/>
      <c r="SIU336" s="23"/>
      <c r="SIV336" s="23"/>
      <c r="SIW336" s="23"/>
      <c r="SIX336" s="23"/>
      <c r="SIY336" s="23"/>
      <c r="SIZ336" s="23"/>
      <c r="SJA336" s="23"/>
      <c r="SJB336" s="23"/>
      <c r="SJC336" s="23"/>
      <c r="SJD336" s="23"/>
      <c r="SJE336" s="23"/>
      <c r="SJF336" s="23"/>
      <c r="SJG336" s="23"/>
      <c r="SJH336" s="23"/>
      <c r="SJI336" s="23"/>
      <c r="SJJ336" s="23"/>
      <c r="SJK336" s="23"/>
      <c r="SJL336" s="23"/>
      <c r="SJM336" s="23"/>
      <c r="SJN336" s="23"/>
      <c r="SJO336" s="23"/>
      <c r="SJP336" s="23"/>
      <c r="SJQ336" s="23"/>
      <c r="SJR336" s="23"/>
      <c r="SJS336" s="23"/>
      <c r="SJT336" s="23"/>
      <c r="SJU336" s="23"/>
      <c r="SJV336" s="23"/>
      <c r="SJW336" s="23"/>
      <c r="SJX336" s="23"/>
      <c r="SJY336" s="23"/>
      <c r="SJZ336" s="23"/>
      <c r="SKA336" s="23"/>
      <c r="SKB336" s="23"/>
      <c r="SKC336" s="23"/>
      <c r="SKD336" s="23"/>
      <c r="SKE336" s="23"/>
      <c r="SKF336" s="23"/>
      <c r="SKG336" s="23"/>
      <c r="SKH336" s="23"/>
      <c r="SKI336" s="23"/>
      <c r="SKJ336" s="23"/>
      <c r="SKK336" s="23"/>
      <c r="SKL336" s="23"/>
      <c r="SKM336" s="23"/>
      <c r="SKN336" s="23"/>
      <c r="SKO336" s="23"/>
      <c r="SKP336" s="23"/>
      <c r="SKQ336" s="23"/>
      <c r="SKR336" s="23"/>
      <c r="SKS336" s="23"/>
      <c r="SKT336" s="23"/>
      <c r="SKU336" s="23"/>
      <c r="SKV336" s="23"/>
      <c r="SKW336" s="23"/>
      <c r="SKX336" s="23"/>
      <c r="SKY336" s="23"/>
      <c r="SKZ336" s="23"/>
      <c r="SLA336" s="23"/>
      <c r="SLB336" s="23"/>
      <c r="SLC336" s="23"/>
      <c r="SLD336" s="23"/>
      <c r="SLE336" s="23"/>
      <c r="SLF336" s="23"/>
      <c r="SLG336" s="23"/>
      <c r="SLH336" s="23"/>
      <c r="SLI336" s="23"/>
      <c r="SLJ336" s="23"/>
      <c r="SLK336" s="23"/>
      <c r="SLL336" s="23"/>
      <c r="SLM336" s="23"/>
      <c r="SLN336" s="23"/>
      <c r="SLO336" s="23"/>
      <c r="SLP336" s="23"/>
      <c r="SLQ336" s="23"/>
      <c r="SLR336" s="23"/>
      <c r="SLS336" s="23"/>
      <c r="SLT336" s="23"/>
      <c r="SLU336" s="23"/>
      <c r="SLV336" s="23"/>
      <c r="SLW336" s="23"/>
      <c r="SLX336" s="23"/>
      <c r="SLY336" s="23"/>
      <c r="SLZ336" s="23"/>
      <c r="SMA336" s="23"/>
      <c r="SMB336" s="23"/>
      <c r="SMC336" s="23"/>
      <c r="SMD336" s="23"/>
      <c r="SME336" s="23"/>
      <c r="SMF336" s="23"/>
      <c r="SMG336" s="23"/>
      <c r="SMH336" s="23"/>
      <c r="SMI336" s="23"/>
      <c r="SMJ336" s="23"/>
      <c r="SMK336" s="23"/>
      <c r="SML336" s="23"/>
      <c r="SMM336" s="23"/>
      <c r="SMN336" s="23"/>
      <c r="SMO336" s="23"/>
      <c r="SMP336" s="23"/>
      <c r="SMQ336" s="23"/>
      <c r="SMR336" s="23"/>
      <c r="SMS336" s="23"/>
      <c r="SMT336" s="23"/>
      <c r="SMU336" s="23"/>
      <c r="SMV336" s="23"/>
      <c r="SMW336" s="23"/>
      <c r="SMX336" s="23"/>
      <c r="SMY336" s="23"/>
      <c r="SMZ336" s="23"/>
      <c r="SNA336" s="23"/>
      <c r="SNB336" s="23"/>
      <c r="SNC336" s="23"/>
      <c r="SND336" s="23"/>
      <c r="SNE336" s="23"/>
      <c r="SNF336" s="23"/>
      <c r="SNG336" s="23"/>
      <c r="SNH336" s="23"/>
      <c r="SNI336" s="23"/>
      <c r="SNJ336" s="23"/>
      <c r="SNK336" s="23"/>
      <c r="SNL336" s="23"/>
      <c r="SNM336" s="23"/>
      <c r="SNN336" s="23"/>
      <c r="SNO336" s="23"/>
      <c r="SNP336" s="23"/>
      <c r="SNQ336" s="23"/>
      <c r="SNR336" s="23"/>
      <c r="SNS336" s="23"/>
      <c r="SNT336" s="23"/>
      <c r="SNU336" s="23"/>
      <c r="SNV336" s="23"/>
      <c r="SNW336" s="23"/>
      <c r="SNX336" s="23"/>
      <c r="SNY336" s="23"/>
      <c r="SNZ336" s="23"/>
      <c r="SOA336" s="23"/>
      <c r="SOB336" s="23"/>
      <c r="SOC336" s="23"/>
      <c r="SOD336" s="23"/>
      <c r="SOE336" s="23"/>
      <c r="SOF336" s="23"/>
      <c r="SOG336" s="23"/>
      <c r="SOH336" s="23"/>
      <c r="SOI336" s="23"/>
      <c r="SOJ336" s="23"/>
      <c r="SOK336" s="23"/>
      <c r="SOL336" s="23"/>
      <c r="SOM336" s="23"/>
      <c r="SON336" s="23"/>
      <c r="SOO336" s="23"/>
      <c r="SOP336" s="23"/>
      <c r="SOQ336" s="23"/>
      <c r="SOR336" s="23"/>
      <c r="SOS336" s="23"/>
      <c r="SOT336" s="23"/>
      <c r="SOU336" s="23"/>
      <c r="SOV336" s="23"/>
      <c r="SOW336" s="23"/>
      <c r="SOX336" s="23"/>
      <c r="SOY336" s="23"/>
      <c r="SOZ336" s="23"/>
      <c r="SPA336" s="23"/>
      <c r="SPB336" s="23"/>
      <c r="SPC336" s="23"/>
      <c r="SPD336" s="23"/>
      <c r="SPE336" s="23"/>
      <c r="SPF336" s="23"/>
      <c r="SPG336" s="23"/>
      <c r="SPH336" s="23"/>
      <c r="SPI336" s="23"/>
      <c r="SPJ336" s="23"/>
      <c r="SPK336" s="23"/>
      <c r="SPL336" s="23"/>
      <c r="SPM336" s="23"/>
      <c r="SPN336" s="23"/>
      <c r="SPO336" s="23"/>
      <c r="SPP336" s="23"/>
      <c r="SPQ336" s="23"/>
      <c r="SPR336" s="23"/>
      <c r="SPS336" s="23"/>
      <c r="SPT336" s="23"/>
      <c r="SPU336" s="23"/>
      <c r="SPV336" s="23"/>
      <c r="SPW336" s="23"/>
      <c r="SPX336" s="23"/>
      <c r="SPY336" s="23"/>
      <c r="SPZ336" s="23"/>
      <c r="SQA336" s="23"/>
      <c r="SQB336" s="23"/>
      <c r="SQC336" s="23"/>
      <c r="SQD336" s="23"/>
      <c r="SQE336" s="23"/>
      <c r="SQF336" s="23"/>
      <c r="SQG336" s="23"/>
      <c r="SQH336" s="23"/>
      <c r="SQI336" s="23"/>
      <c r="SQJ336" s="23"/>
      <c r="SQK336" s="23"/>
      <c r="SQL336" s="23"/>
      <c r="SQM336" s="23"/>
      <c r="SQN336" s="23"/>
      <c r="SQO336" s="23"/>
      <c r="SQP336" s="23"/>
      <c r="SQQ336" s="23"/>
      <c r="SQR336" s="23"/>
      <c r="SQS336" s="23"/>
      <c r="SQT336" s="23"/>
      <c r="SQU336" s="23"/>
      <c r="SQV336" s="23"/>
      <c r="SQW336" s="23"/>
      <c r="SQX336" s="23"/>
      <c r="SQY336" s="23"/>
      <c r="SQZ336" s="23"/>
      <c r="SRA336" s="23"/>
      <c r="SRB336" s="23"/>
      <c r="SRC336" s="23"/>
      <c r="SRD336" s="23"/>
      <c r="SRE336" s="23"/>
      <c r="SRF336" s="23"/>
      <c r="SRG336" s="23"/>
      <c r="SRH336" s="23"/>
      <c r="SRI336" s="23"/>
      <c r="SRJ336" s="23"/>
      <c r="SRK336" s="23"/>
      <c r="SRL336" s="23"/>
      <c r="SRM336" s="23"/>
      <c r="SRN336" s="23"/>
      <c r="SRO336" s="23"/>
      <c r="SRP336" s="23"/>
      <c r="SRQ336" s="23"/>
      <c r="SRR336" s="23"/>
      <c r="SRS336" s="23"/>
      <c r="SRT336" s="23"/>
      <c r="SRU336" s="23"/>
      <c r="SRV336" s="23"/>
      <c r="SRW336" s="23"/>
      <c r="SRX336" s="23"/>
      <c r="SRY336" s="23"/>
      <c r="SRZ336" s="23"/>
      <c r="SSA336" s="23"/>
      <c r="SSB336" s="23"/>
      <c r="SSC336" s="23"/>
      <c r="SSD336" s="23"/>
      <c r="SSE336" s="23"/>
      <c r="SSF336" s="23"/>
      <c r="SSG336" s="23"/>
      <c r="SSH336" s="23"/>
      <c r="SSI336" s="23"/>
      <c r="SSJ336" s="23"/>
      <c r="SSK336" s="23"/>
      <c r="SSL336" s="23"/>
      <c r="SSM336" s="23"/>
      <c r="SSN336" s="23"/>
      <c r="SSO336" s="23"/>
      <c r="SSP336" s="23"/>
      <c r="SSQ336" s="23"/>
      <c r="SSR336" s="23"/>
      <c r="SSS336" s="23"/>
      <c r="SST336" s="23"/>
      <c r="SSU336" s="23"/>
      <c r="SSV336" s="23"/>
      <c r="SSW336" s="23"/>
      <c r="SSX336" s="23"/>
      <c r="SSY336" s="23"/>
      <c r="SSZ336" s="23"/>
      <c r="STA336" s="23"/>
      <c r="STB336" s="23"/>
      <c r="STC336" s="23"/>
      <c r="STD336" s="23"/>
      <c r="STE336" s="23"/>
      <c r="STF336" s="23"/>
      <c r="STG336" s="23"/>
      <c r="STH336" s="23"/>
      <c r="STI336" s="23"/>
      <c r="STJ336" s="23"/>
      <c r="STK336" s="23"/>
      <c r="STL336" s="23"/>
      <c r="STM336" s="23"/>
      <c r="STN336" s="23"/>
      <c r="STO336" s="23"/>
      <c r="STP336" s="23"/>
      <c r="STQ336" s="23"/>
      <c r="STR336" s="23"/>
      <c r="STS336" s="23"/>
      <c r="STT336" s="23"/>
      <c r="STU336" s="23"/>
      <c r="STV336" s="23"/>
      <c r="STW336" s="23"/>
      <c r="STX336" s="23"/>
      <c r="STY336" s="23"/>
      <c r="STZ336" s="23"/>
      <c r="SUA336" s="23"/>
      <c r="SUB336" s="23"/>
      <c r="SUC336" s="23"/>
      <c r="SUD336" s="23"/>
      <c r="SUE336" s="23"/>
      <c r="SUF336" s="23"/>
      <c r="SUG336" s="23"/>
      <c r="SUH336" s="23"/>
      <c r="SUI336" s="23"/>
      <c r="SUJ336" s="23"/>
      <c r="SUK336" s="23"/>
      <c r="SUL336" s="23"/>
      <c r="SUM336" s="23"/>
      <c r="SUN336" s="23"/>
      <c r="SUO336" s="23"/>
      <c r="SUP336" s="23"/>
      <c r="SUQ336" s="23"/>
      <c r="SUR336" s="23"/>
      <c r="SUS336" s="23"/>
      <c r="SUT336" s="23"/>
      <c r="SUU336" s="23"/>
      <c r="SUV336" s="23"/>
      <c r="SUW336" s="23"/>
      <c r="SUX336" s="23"/>
      <c r="SUY336" s="23"/>
      <c r="SUZ336" s="23"/>
      <c r="SVA336" s="23"/>
      <c r="SVB336" s="23"/>
      <c r="SVC336" s="23"/>
      <c r="SVD336" s="23"/>
      <c r="SVE336" s="23"/>
      <c r="SVF336" s="23"/>
      <c r="SVG336" s="23"/>
      <c r="SVH336" s="23"/>
      <c r="SVI336" s="23"/>
      <c r="SVJ336" s="23"/>
      <c r="SVK336" s="23"/>
      <c r="SVL336" s="23"/>
      <c r="SVM336" s="23"/>
      <c r="SVN336" s="23"/>
      <c r="SVO336" s="23"/>
      <c r="SVP336" s="23"/>
      <c r="SVQ336" s="23"/>
      <c r="SVR336" s="23"/>
      <c r="SVS336" s="23"/>
      <c r="SVT336" s="23"/>
      <c r="SVU336" s="23"/>
      <c r="SVV336" s="23"/>
      <c r="SVW336" s="23"/>
      <c r="SVX336" s="23"/>
      <c r="SVY336" s="23"/>
      <c r="SVZ336" s="23"/>
      <c r="SWA336" s="23"/>
      <c r="SWB336" s="23"/>
      <c r="SWC336" s="23"/>
      <c r="SWD336" s="23"/>
      <c r="SWE336" s="23"/>
      <c r="SWF336" s="23"/>
      <c r="SWG336" s="23"/>
      <c r="SWH336" s="23"/>
      <c r="SWI336" s="23"/>
      <c r="SWJ336" s="23"/>
      <c r="SWK336" s="23"/>
      <c r="SWL336" s="23"/>
      <c r="SWM336" s="23"/>
      <c r="SWN336" s="23"/>
      <c r="SWO336" s="23"/>
      <c r="SWP336" s="23"/>
      <c r="SWQ336" s="23"/>
      <c r="SWR336" s="23"/>
      <c r="SWS336" s="23"/>
      <c r="SWT336" s="23"/>
      <c r="SWU336" s="23"/>
      <c r="SWV336" s="23"/>
      <c r="SWW336" s="23"/>
      <c r="SWX336" s="23"/>
      <c r="SWY336" s="23"/>
      <c r="SWZ336" s="23"/>
      <c r="SXA336" s="23"/>
      <c r="SXB336" s="23"/>
      <c r="SXC336" s="23"/>
      <c r="SXD336" s="23"/>
      <c r="SXE336" s="23"/>
      <c r="SXF336" s="23"/>
      <c r="SXG336" s="23"/>
      <c r="SXH336" s="23"/>
      <c r="SXI336" s="23"/>
      <c r="SXJ336" s="23"/>
      <c r="SXK336" s="23"/>
      <c r="SXL336" s="23"/>
      <c r="SXM336" s="23"/>
      <c r="SXN336" s="23"/>
      <c r="SXO336" s="23"/>
      <c r="SXP336" s="23"/>
      <c r="SXQ336" s="23"/>
      <c r="SXR336" s="23"/>
      <c r="SXS336" s="23"/>
      <c r="SXT336" s="23"/>
      <c r="SXU336" s="23"/>
      <c r="SXV336" s="23"/>
      <c r="SXW336" s="23"/>
      <c r="SXX336" s="23"/>
      <c r="SXY336" s="23"/>
      <c r="SXZ336" s="23"/>
      <c r="SYA336" s="23"/>
      <c r="SYB336" s="23"/>
      <c r="SYC336" s="23"/>
      <c r="SYD336" s="23"/>
      <c r="SYE336" s="23"/>
      <c r="SYF336" s="23"/>
      <c r="SYG336" s="23"/>
      <c r="SYH336" s="23"/>
      <c r="SYI336" s="23"/>
      <c r="SYJ336" s="23"/>
      <c r="SYK336" s="23"/>
      <c r="SYL336" s="23"/>
      <c r="SYM336" s="23"/>
      <c r="SYN336" s="23"/>
      <c r="SYO336" s="23"/>
      <c r="SYP336" s="23"/>
      <c r="SYQ336" s="23"/>
      <c r="SYR336" s="23"/>
      <c r="SYS336" s="23"/>
      <c r="SYT336" s="23"/>
      <c r="SYU336" s="23"/>
      <c r="SYV336" s="23"/>
      <c r="SYW336" s="23"/>
      <c r="SYX336" s="23"/>
      <c r="SYY336" s="23"/>
      <c r="SYZ336" s="23"/>
      <c r="SZA336" s="23"/>
      <c r="SZB336" s="23"/>
      <c r="SZC336" s="23"/>
      <c r="SZD336" s="23"/>
      <c r="SZE336" s="23"/>
      <c r="SZF336" s="23"/>
      <c r="SZG336" s="23"/>
      <c r="SZH336" s="23"/>
      <c r="SZI336" s="23"/>
      <c r="SZJ336" s="23"/>
      <c r="SZK336" s="23"/>
      <c r="SZL336" s="23"/>
      <c r="SZM336" s="23"/>
      <c r="SZN336" s="23"/>
      <c r="SZO336" s="23"/>
      <c r="SZP336" s="23"/>
      <c r="SZQ336" s="23"/>
      <c r="SZR336" s="23"/>
      <c r="SZS336" s="23"/>
      <c r="SZT336" s="23"/>
      <c r="SZU336" s="23"/>
      <c r="SZV336" s="23"/>
      <c r="SZW336" s="23"/>
      <c r="SZX336" s="23"/>
      <c r="SZY336" s="23"/>
      <c r="SZZ336" s="23"/>
      <c r="TAA336" s="23"/>
      <c r="TAB336" s="23"/>
      <c r="TAC336" s="23"/>
      <c r="TAD336" s="23"/>
      <c r="TAE336" s="23"/>
      <c r="TAF336" s="23"/>
      <c r="TAG336" s="23"/>
      <c r="TAH336" s="23"/>
      <c r="TAI336" s="23"/>
      <c r="TAJ336" s="23"/>
      <c r="TAK336" s="23"/>
      <c r="TAL336" s="23"/>
      <c r="TAM336" s="23"/>
      <c r="TAN336" s="23"/>
      <c r="TAO336" s="23"/>
      <c r="TAP336" s="23"/>
      <c r="TAQ336" s="23"/>
      <c r="TAR336" s="23"/>
      <c r="TAS336" s="23"/>
      <c r="TAT336" s="23"/>
      <c r="TAU336" s="23"/>
      <c r="TAV336" s="23"/>
      <c r="TAW336" s="23"/>
      <c r="TAX336" s="23"/>
      <c r="TAY336" s="23"/>
      <c r="TAZ336" s="23"/>
      <c r="TBA336" s="23"/>
      <c r="TBB336" s="23"/>
      <c r="TBC336" s="23"/>
      <c r="TBD336" s="23"/>
      <c r="TBE336" s="23"/>
      <c r="TBF336" s="23"/>
      <c r="TBG336" s="23"/>
      <c r="TBH336" s="23"/>
      <c r="TBI336" s="23"/>
      <c r="TBJ336" s="23"/>
      <c r="TBK336" s="23"/>
      <c r="TBL336" s="23"/>
      <c r="TBM336" s="23"/>
      <c r="TBN336" s="23"/>
      <c r="TBO336" s="23"/>
      <c r="TBP336" s="23"/>
      <c r="TBQ336" s="23"/>
      <c r="TBR336" s="23"/>
      <c r="TBS336" s="23"/>
      <c r="TBT336" s="23"/>
      <c r="TBU336" s="23"/>
      <c r="TBV336" s="23"/>
      <c r="TBW336" s="23"/>
      <c r="TBX336" s="23"/>
      <c r="TBY336" s="23"/>
      <c r="TBZ336" s="23"/>
      <c r="TCA336" s="23"/>
      <c r="TCB336" s="23"/>
      <c r="TCC336" s="23"/>
      <c r="TCD336" s="23"/>
      <c r="TCE336" s="23"/>
      <c r="TCF336" s="23"/>
      <c r="TCG336" s="23"/>
      <c r="TCH336" s="23"/>
      <c r="TCI336" s="23"/>
      <c r="TCJ336" s="23"/>
      <c r="TCK336" s="23"/>
      <c r="TCL336" s="23"/>
      <c r="TCM336" s="23"/>
      <c r="TCN336" s="23"/>
      <c r="TCO336" s="23"/>
      <c r="TCP336" s="23"/>
      <c r="TCQ336" s="23"/>
      <c r="TCR336" s="23"/>
      <c r="TCS336" s="23"/>
      <c r="TCT336" s="23"/>
      <c r="TCU336" s="23"/>
      <c r="TCV336" s="23"/>
      <c r="TCW336" s="23"/>
      <c r="TCX336" s="23"/>
      <c r="TCY336" s="23"/>
      <c r="TCZ336" s="23"/>
      <c r="TDA336" s="23"/>
      <c r="TDB336" s="23"/>
      <c r="TDC336" s="23"/>
      <c r="TDD336" s="23"/>
      <c r="TDE336" s="23"/>
      <c r="TDF336" s="23"/>
      <c r="TDG336" s="23"/>
      <c r="TDH336" s="23"/>
      <c r="TDI336" s="23"/>
      <c r="TDJ336" s="23"/>
      <c r="TDK336" s="23"/>
      <c r="TDL336" s="23"/>
      <c r="TDM336" s="23"/>
      <c r="TDN336" s="23"/>
      <c r="TDO336" s="23"/>
      <c r="TDP336" s="23"/>
      <c r="TDQ336" s="23"/>
      <c r="TDR336" s="23"/>
      <c r="TDS336" s="23"/>
      <c r="TDT336" s="23"/>
      <c r="TDU336" s="23"/>
      <c r="TDV336" s="23"/>
      <c r="TDW336" s="23"/>
      <c r="TDX336" s="23"/>
      <c r="TDY336" s="23"/>
      <c r="TDZ336" s="23"/>
      <c r="TEA336" s="23"/>
      <c r="TEB336" s="23"/>
      <c r="TEC336" s="23"/>
      <c r="TED336" s="23"/>
      <c r="TEE336" s="23"/>
      <c r="TEF336" s="23"/>
      <c r="TEG336" s="23"/>
      <c r="TEH336" s="23"/>
      <c r="TEI336" s="23"/>
      <c r="TEJ336" s="23"/>
      <c r="TEK336" s="23"/>
      <c r="TEL336" s="23"/>
      <c r="TEM336" s="23"/>
      <c r="TEN336" s="23"/>
      <c r="TEO336" s="23"/>
      <c r="TEP336" s="23"/>
      <c r="TEQ336" s="23"/>
      <c r="TER336" s="23"/>
      <c r="TES336" s="23"/>
      <c r="TET336" s="23"/>
      <c r="TEU336" s="23"/>
      <c r="TEV336" s="23"/>
      <c r="TEW336" s="23"/>
      <c r="TEX336" s="23"/>
      <c r="TEY336" s="23"/>
      <c r="TEZ336" s="23"/>
      <c r="TFA336" s="23"/>
      <c r="TFB336" s="23"/>
      <c r="TFC336" s="23"/>
      <c r="TFD336" s="23"/>
      <c r="TFE336" s="23"/>
      <c r="TFF336" s="23"/>
      <c r="TFG336" s="23"/>
      <c r="TFH336" s="23"/>
      <c r="TFI336" s="23"/>
      <c r="TFJ336" s="23"/>
      <c r="TFK336" s="23"/>
      <c r="TFL336" s="23"/>
      <c r="TFM336" s="23"/>
      <c r="TFN336" s="23"/>
      <c r="TFO336" s="23"/>
      <c r="TFP336" s="23"/>
      <c r="TFQ336" s="23"/>
      <c r="TFR336" s="23"/>
      <c r="TFS336" s="23"/>
      <c r="TFT336" s="23"/>
      <c r="TFU336" s="23"/>
      <c r="TFV336" s="23"/>
      <c r="TFW336" s="23"/>
      <c r="TFX336" s="23"/>
      <c r="TFY336" s="23"/>
      <c r="TFZ336" s="23"/>
      <c r="TGA336" s="23"/>
      <c r="TGB336" s="23"/>
      <c r="TGC336" s="23"/>
      <c r="TGD336" s="23"/>
      <c r="TGE336" s="23"/>
      <c r="TGF336" s="23"/>
      <c r="TGG336" s="23"/>
      <c r="TGH336" s="23"/>
      <c r="TGI336" s="23"/>
      <c r="TGJ336" s="23"/>
      <c r="TGK336" s="23"/>
      <c r="TGL336" s="23"/>
      <c r="TGM336" s="23"/>
      <c r="TGN336" s="23"/>
      <c r="TGO336" s="23"/>
      <c r="TGP336" s="23"/>
      <c r="TGQ336" s="23"/>
      <c r="TGR336" s="23"/>
      <c r="TGS336" s="23"/>
      <c r="TGT336" s="23"/>
      <c r="TGU336" s="23"/>
      <c r="TGV336" s="23"/>
      <c r="TGW336" s="23"/>
      <c r="TGX336" s="23"/>
      <c r="TGY336" s="23"/>
      <c r="TGZ336" s="23"/>
      <c r="THA336" s="23"/>
      <c r="THB336" s="23"/>
      <c r="THC336" s="23"/>
      <c r="THD336" s="23"/>
      <c r="THE336" s="23"/>
      <c r="THF336" s="23"/>
      <c r="THG336" s="23"/>
      <c r="THH336" s="23"/>
      <c r="THI336" s="23"/>
      <c r="THJ336" s="23"/>
      <c r="THK336" s="23"/>
      <c r="THL336" s="23"/>
      <c r="THM336" s="23"/>
      <c r="THN336" s="23"/>
      <c r="THO336" s="23"/>
      <c r="THP336" s="23"/>
      <c r="THQ336" s="23"/>
      <c r="THR336" s="23"/>
      <c r="THS336" s="23"/>
      <c r="THT336" s="23"/>
      <c r="THU336" s="23"/>
      <c r="THV336" s="23"/>
      <c r="THW336" s="23"/>
      <c r="THX336" s="23"/>
      <c r="THY336" s="23"/>
      <c r="THZ336" s="23"/>
      <c r="TIA336" s="23"/>
      <c r="TIB336" s="23"/>
      <c r="TIC336" s="23"/>
      <c r="TID336" s="23"/>
      <c r="TIE336" s="23"/>
      <c r="TIF336" s="23"/>
      <c r="TIG336" s="23"/>
      <c r="TIH336" s="23"/>
      <c r="TII336" s="23"/>
      <c r="TIJ336" s="23"/>
      <c r="TIK336" s="23"/>
      <c r="TIL336" s="23"/>
      <c r="TIM336" s="23"/>
      <c r="TIN336" s="23"/>
      <c r="TIO336" s="23"/>
      <c r="TIP336" s="23"/>
      <c r="TIQ336" s="23"/>
      <c r="TIR336" s="23"/>
      <c r="TIS336" s="23"/>
      <c r="TIT336" s="23"/>
      <c r="TIU336" s="23"/>
      <c r="TIV336" s="23"/>
      <c r="TIW336" s="23"/>
      <c r="TIX336" s="23"/>
      <c r="TIY336" s="23"/>
      <c r="TIZ336" s="23"/>
      <c r="TJA336" s="23"/>
      <c r="TJB336" s="23"/>
      <c r="TJC336" s="23"/>
      <c r="TJD336" s="23"/>
      <c r="TJE336" s="23"/>
      <c r="TJF336" s="23"/>
      <c r="TJG336" s="23"/>
      <c r="TJH336" s="23"/>
      <c r="TJI336" s="23"/>
      <c r="TJJ336" s="23"/>
      <c r="TJK336" s="23"/>
      <c r="TJL336" s="23"/>
      <c r="TJM336" s="23"/>
      <c r="TJN336" s="23"/>
      <c r="TJO336" s="23"/>
      <c r="TJP336" s="23"/>
      <c r="TJQ336" s="23"/>
      <c r="TJR336" s="23"/>
      <c r="TJS336" s="23"/>
      <c r="TJT336" s="23"/>
      <c r="TJU336" s="23"/>
      <c r="TJV336" s="23"/>
      <c r="TJW336" s="23"/>
      <c r="TJX336" s="23"/>
      <c r="TJY336" s="23"/>
      <c r="TJZ336" s="23"/>
      <c r="TKA336" s="23"/>
      <c r="TKB336" s="23"/>
      <c r="TKC336" s="23"/>
      <c r="TKD336" s="23"/>
      <c r="TKE336" s="23"/>
      <c r="TKF336" s="23"/>
      <c r="TKG336" s="23"/>
      <c r="TKH336" s="23"/>
      <c r="TKI336" s="23"/>
      <c r="TKJ336" s="23"/>
      <c r="TKK336" s="23"/>
      <c r="TKL336" s="23"/>
      <c r="TKM336" s="23"/>
      <c r="TKN336" s="23"/>
      <c r="TKO336" s="23"/>
      <c r="TKP336" s="23"/>
      <c r="TKQ336" s="23"/>
      <c r="TKR336" s="23"/>
      <c r="TKS336" s="23"/>
      <c r="TKT336" s="23"/>
      <c r="TKU336" s="23"/>
      <c r="TKV336" s="23"/>
      <c r="TKW336" s="23"/>
      <c r="TKX336" s="23"/>
      <c r="TKY336" s="23"/>
      <c r="TKZ336" s="23"/>
      <c r="TLA336" s="23"/>
      <c r="TLB336" s="23"/>
      <c r="TLC336" s="23"/>
      <c r="TLD336" s="23"/>
      <c r="TLE336" s="23"/>
      <c r="TLF336" s="23"/>
      <c r="TLG336" s="23"/>
      <c r="TLH336" s="23"/>
      <c r="TLI336" s="23"/>
      <c r="TLJ336" s="23"/>
      <c r="TLK336" s="23"/>
      <c r="TLL336" s="23"/>
      <c r="TLM336" s="23"/>
      <c r="TLN336" s="23"/>
      <c r="TLO336" s="23"/>
      <c r="TLP336" s="23"/>
      <c r="TLQ336" s="23"/>
      <c r="TLR336" s="23"/>
      <c r="TLS336" s="23"/>
      <c r="TLT336" s="23"/>
      <c r="TLU336" s="23"/>
      <c r="TLV336" s="23"/>
      <c r="TLW336" s="23"/>
      <c r="TLX336" s="23"/>
      <c r="TLY336" s="23"/>
      <c r="TLZ336" s="23"/>
      <c r="TMA336" s="23"/>
      <c r="TMB336" s="23"/>
      <c r="TMC336" s="23"/>
      <c r="TMD336" s="23"/>
      <c r="TME336" s="23"/>
      <c r="TMF336" s="23"/>
      <c r="TMG336" s="23"/>
      <c r="TMH336" s="23"/>
      <c r="TMI336" s="23"/>
      <c r="TMJ336" s="23"/>
      <c r="TMK336" s="23"/>
      <c r="TML336" s="23"/>
      <c r="TMM336" s="23"/>
      <c r="TMN336" s="23"/>
      <c r="TMO336" s="23"/>
      <c r="TMP336" s="23"/>
      <c r="TMQ336" s="23"/>
      <c r="TMR336" s="23"/>
      <c r="TMS336" s="23"/>
      <c r="TMT336" s="23"/>
      <c r="TMU336" s="23"/>
      <c r="TMV336" s="23"/>
      <c r="TMW336" s="23"/>
      <c r="TMX336" s="23"/>
      <c r="TMY336" s="23"/>
      <c r="TMZ336" s="23"/>
      <c r="TNA336" s="23"/>
      <c r="TNB336" s="23"/>
      <c r="TNC336" s="23"/>
      <c r="TND336" s="23"/>
      <c r="TNE336" s="23"/>
      <c r="TNF336" s="23"/>
      <c r="TNG336" s="23"/>
      <c r="TNH336" s="23"/>
      <c r="TNI336" s="23"/>
      <c r="TNJ336" s="23"/>
      <c r="TNK336" s="23"/>
      <c r="TNL336" s="23"/>
      <c r="TNM336" s="23"/>
      <c r="TNN336" s="23"/>
      <c r="TNO336" s="23"/>
      <c r="TNP336" s="23"/>
      <c r="TNQ336" s="23"/>
      <c r="TNR336" s="23"/>
      <c r="TNS336" s="23"/>
      <c r="TNT336" s="23"/>
      <c r="TNU336" s="23"/>
      <c r="TNV336" s="23"/>
      <c r="TNW336" s="23"/>
      <c r="TNX336" s="23"/>
      <c r="TNY336" s="23"/>
      <c r="TNZ336" s="23"/>
      <c r="TOA336" s="23"/>
      <c r="TOB336" s="23"/>
      <c r="TOC336" s="23"/>
      <c r="TOD336" s="23"/>
      <c r="TOE336" s="23"/>
      <c r="TOF336" s="23"/>
      <c r="TOG336" s="23"/>
      <c r="TOH336" s="23"/>
      <c r="TOI336" s="23"/>
      <c r="TOJ336" s="23"/>
      <c r="TOK336" s="23"/>
      <c r="TOL336" s="23"/>
      <c r="TOM336" s="23"/>
      <c r="TON336" s="23"/>
      <c r="TOO336" s="23"/>
      <c r="TOP336" s="23"/>
      <c r="TOQ336" s="23"/>
      <c r="TOR336" s="23"/>
      <c r="TOS336" s="23"/>
      <c r="TOT336" s="23"/>
      <c r="TOU336" s="23"/>
      <c r="TOV336" s="23"/>
      <c r="TOW336" s="23"/>
      <c r="TOX336" s="23"/>
      <c r="TOY336" s="23"/>
      <c r="TOZ336" s="23"/>
      <c r="TPA336" s="23"/>
      <c r="TPB336" s="23"/>
      <c r="TPC336" s="23"/>
      <c r="TPD336" s="23"/>
      <c r="TPE336" s="23"/>
      <c r="TPF336" s="23"/>
      <c r="TPG336" s="23"/>
      <c r="TPH336" s="23"/>
      <c r="TPI336" s="23"/>
      <c r="TPJ336" s="23"/>
      <c r="TPK336" s="23"/>
      <c r="TPL336" s="23"/>
      <c r="TPM336" s="23"/>
      <c r="TPN336" s="23"/>
      <c r="TPO336" s="23"/>
      <c r="TPP336" s="23"/>
      <c r="TPQ336" s="23"/>
      <c r="TPR336" s="23"/>
      <c r="TPS336" s="23"/>
      <c r="TPT336" s="23"/>
      <c r="TPU336" s="23"/>
      <c r="TPV336" s="23"/>
      <c r="TPW336" s="23"/>
      <c r="TPX336" s="23"/>
      <c r="TPY336" s="23"/>
      <c r="TPZ336" s="23"/>
      <c r="TQA336" s="23"/>
      <c r="TQB336" s="23"/>
      <c r="TQC336" s="23"/>
      <c r="TQD336" s="23"/>
      <c r="TQE336" s="23"/>
      <c r="TQF336" s="23"/>
      <c r="TQG336" s="23"/>
      <c r="TQH336" s="23"/>
      <c r="TQI336" s="23"/>
      <c r="TQJ336" s="23"/>
      <c r="TQK336" s="23"/>
      <c r="TQL336" s="23"/>
      <c r="TQM336" s="23"/>
      <c r="TQN336" s="23"/>
      <c r="TQO336" s="23"/>
      <c r="TQP336" s="23"/>
      <c r="TQQ336" s="23"/>
      <c r="TQR336" s="23"/>
      <c r="TQS336" s="23"/>
      <c r="TQT336" s="23"/>
      <c r="TQU336" s="23"/>
      <c r="TQV336" s="23"/>
      <c r="TQW336" s="23"/>
      <c r="TQX336" s="23"/>
      <c r="TQY336" s="23"/>
      <c r="TQZ336" s="23"/>
      <c r="TRA336" s="23"/>
      <c r="TRB336" s="23"/>
      <c r="TRC336" s="23"/>
      <c r="TRD336" s="23"/>
      <c r="TRE336" s="23"/>
      <c r="TRF336" s="23"/>
      <c r="TRG336" s="23"/>
      <c r="TRH336" s="23"/>
      <c r="TRI336" s="23"/>
      <c r="TRJ336" s="23"/>
      <c r="TRK336" s="23"/>
      <c r="TRL336" s="23"/>
      <c r="TRM336" s="23"/>
      <c r="TRN336" s="23"/>
      <c r="TRO336" s="23"/>
      <c r="TRP336" s="23"/>
      <c r="TRQ336" s="23"/>
      <c r="TRR336" s="23"/>
      <c r="TRS336" s="23"/>
      <c r="TRT336" s="23"/>
      <c r="TRU336" s="23"/>
      <c r="TRV336" s="23"/>
      <c r="TRW336" s="23"/>
      <c r="TRX336" s="23"/>
      <c r="TRY336" s="23"/>
      <c r="TRZ336" s="23"/>
      <c r="TSA336" s="23"/>
      <c r="TSB336" s="23"/>
      <c r="TSC336" s="23"/>
      <c r="TSD336" s="23"/>
      <c r="TSE336" s="23"/>
      <c r="TSF336" s="23"/>
      <c r="TSG336" s="23"/>
      <c r="TSH336" s="23"/>
      <c r="TSI336" s="23"/>
      <c r="TSJ336" s="23"/>
      <c r="TSK336" s="23"/>
      <c r="TSL336" s="23"/>
      <c r="TSM336" s="23"/>
      <c r="TSN336" s="23"/>
      <c r="TSO336" s="23"/>
      <c r="TSP336" s="23"/>
      <c r="TSQ336" s="23"/>
      <c r="TSR336" s="23"/>
      <c r="TSS336" s="23"/>
      <c r="TST336" s="23"/>
      <c r="TSU336" s="23"/>
      <c r="TSV336" s="23"/>
      <c r="TSW336" s="23"/>
      <c r="TSX336" s="23"/>
      <c r="TSY336" s="23"/>
      <c r="TSZ336" s="23"/>
      <c r="TTA336" s="23"/>
      <c r="TTB336" s="23"/>
      <c r="TTC336" s="23"/>
      <c r="TTD336" s="23"/>
      <c r="TTE336" s="23"/>
      <c r="TTF336" s="23"/>
      <c r="TTG336" s="23"/>
      <c r="TTH336" s="23"/>
      <c r="TTI336" s="23"/>
      <c r="TTJ336" s="23"/>
      <c r="TTK336" s="23"/>
      <c r="TTL336" s="23"/>
      <c r="TTM336" s="23"/>
      <c r="TTN336" s="23"/>
      <c r="TTO336" s="23"/>
      <c r="TTP336" s="23"/>
      <c r="TTQ336" s="23"/>
      <c r="TTR336" s="23"/>
      <c r="TTS336" s="23"/>
      <c r="TTT336" s="23"/>
      <c r="TTU336" s="23"/>
      <c r="TTV336" s="23"/>
      <c r="TTW336" s="23"/>
      <c r="TTX336" s="23"/>
      <c r="TTY336" s="23"/>
      <c r="TTZ336" s="23"/>
      <c r="TUA336" s="23"/>
      <c r="TUB336" s="23"/>
      <c r="TUC336" s="23"/>
      <c r="TUD336" s="23"/>
      <c r="TUE336" s="23"/>
      <c r="TUF336" s="23"/>
      <c r="TUG336" s="23"/>
      <c r="TUH336" s="23"/>
      <c r="TUI336" s="23"/>
      <c r="TUJ336" s="23"/>
      <c r="TUK336" s="23"/>
      <c r="TUL336" s="23"/>
      <c r="TUM336" s="23"/>
      <c r="TUN336" s="23"/>
      <c r="TUO336" s="23"/>
      <c r="TUP336" s="23"/>
      <c r="TUQ336" s="23"/>
      <c r="TUR336" s="23"/>
      <c r="TUS336" s="23"/>
      <c r="TUT336" s="23"/>
      <c r="TUU336" s="23"/>
      <c r="TUV336" s="23"/>
      <c r="TUW336" s="23"/>
      <c r="TUX336" s="23"/>
      <c r="TUY336" s="23"/>
      <c r="TUZ336" s="23"/>
      <c r="TVA336" s="23"/>
      <c r="TVB336" s="23"/>
      <c r="TVC336" s="23"/>
      <c r="TVD336" s="23"/>
      <c r="TVE336" s="23"/>
      <c r="TVF336" s="23"/>
      <c r="TVG336" s="23"/>
      <c r="TVH336" s="23"/>
      <c r="TVI336" s="23"/>
      <c r="TVJ336" s="23"/>
      <c r="TVK336" s="23"/>
      <c r="TVL336" s="23"/>
      <c r="TVM336" s="23"/>
      <c r="TVN336" s="23"/>
      <c r="TVO336" s="23"/>
      <c r="TVP336" s="23"/>
      <c r="TVQ336" s="23"/>
      <c r="TVR336" s="23"/>
      <c r="TVS336" s="23"/>
      <c r="TVT336" s="23"/>
      <c r="TVU336" s="23"/>
      <c r="TVV336" s="23"/>
      <c r="TVW336" s="23"/>
      <c r="TVX336" s="23"/>
      <c r="TVY336" s="23"/>
      <c r="TVZ336" s="23"/>
      <c r="TWA336" s="23"/>
      <c r="TWB336" s="23"/>
      <c r="TWC336" s="23"/>
      <c r="TWD336" s="23"/>
      <c r="TWE336" s="23"/>
      <c r="TWF336" s="23"/>
      <c r="TWG336" s="23"/>
      <c r="TWH336" s="23"/>
      <c r="TWI336" s="23"/>
      <c r="TWJ336" s="23"/>
      <c r="TWK336" s="23"/>
      <c r="TWL336" s="23"/>
      <c r="TWM336" s="23"/>
      <c r="TWN336" s="23"/>
      <c r="TWO336" s="23"/>
      <c r="TWP336" s="23"/>
      <c r="TWQ336" s="23"/>
      <c r="TWR336" s="23"/>
      <c r="TWS336" s="23"/>
      <c r="TWT336" s="23"/>
      <c r="TWU336" s="23"/>
      <c r="TWV336" s="23"/>
      <c r="TWW336" s="23"/>
      <c r="TWX336" s="23"/>
      <c r="TWY336" s="23"/>
      <c r="TWZ336" s="23"/>
      <c r="TXA336" s="23"/>
      <c r="TXB336" s="23"/>
      <c r="TXC336" s="23"/>
      <c r="TXD336" s="23"/>
      <c r="TXE336" s="23"/>
      <c r="TXF336" s="23"/>
      <c r="TXG336" s="23"/>
      <c r="TXH336" s="23"/>
      <c r="TXI336" s="23"/>
      <c r="TXJ336" s="23"/>
      <c r="TXK336" s="23"/>
      <c r="TXL336" s="23"/>
      <c r="TXM336" s="23"/>
      <c r="TXN336" s="23"/>
      <c r="TXO336" s="23"/>
      <c r="TXP336" s="23"/>
      <c r="TXQ336" s="23"/>
      <c r="TXR336" s="23"/>
      <c r="TXS336" s="23"/>
      <c r="TXT336" s="23"/>
      <c r="TXU336" s="23"/>
      <c r="TXV336" s="23"/>
      <c r="TXW336" s="23"/>
      <c r="TXX336" s="23"/>
      <c r="TXY336" s="23"/>
      <c r="TXZ336" s="23"/>
      <c r="TYA336" s="23"/>
      <c r="TYB336" s="23"/>
      <c r="TYC336" s="23"/>
      <c r="TYD336" s="23"/>
      <c r="TYE336" s="23"/>
      <c r="TYF336" s="23"/>
      <c r="TYG336" s="23"/>
      <c r="TYH336" s="23"/>
      <c r="TYI336" s="23"/>
      <c r="TYJ336" s="23"/>
      <c r="TYK336" s="23"/>
      <c r="TYL336" s="23"/>
      <c r="TYM336" s="23"/>
      <c r="TYN336" s="23"/>
      <c r="TYO336" s="23"/>
      <c r="TYP336" s="23"/>
      <c r="TYQ336" s="23"/>
      <c r="TYR336" s="23"/>
      <c r="TYS336" s="23"/>
      <c r="TYT336" s="23"/>
      <c r="TYU336" s="23"/>
      <c r="TYV336" s="23"/>
      <c r="TYW336" s="23"/>
      <c r="TYX336" s="23"/>
      <c r="TYY336" s="23"/>
      <c r="TYZ336" s="23"/>
      <c r="TZA336" s="23"/>
      <c r="TZB336" s="23"/>
      <c r="TZC336" s="23"/>
      <c r="TZD336" s="23"/>
      <c r="TZE336" s="23"/>
      <c r="TZF336" s="23"/>
      <c r="TZG336" s="23"/>
      <c r="TZH336" s="23"/>
      <c r="TZI336" s="23"/>
      <c r="TZJ336" s="23"/>
      <c r="TZK336" s="23"/>
      <c r="TZL336" s="23"/>
      <c r="TZM336" s="23"/>
      <c r="TZN336" s="23"/>
      <c r="TZO336" s="23"/>
      <c r="TZP336" s="23"/>
      <c r="TZQ336" s="23"/>
      <c r="TZR336" s="23"/>
      <c r="TZS336" s="23"/>
      <c r="TZT336" s="23"/>
      <c r="TZU336" s="23"/>
      <c r="TZV336" s="23"/>
      <c r="TZW336" s="23"/>
      <c r="TZX336" s="23"/>
      <c r="TZY336" s="23"/>
      <c r="TZZ336" s="23"/>
      <c r="UAA336" s="23"/>
      <c r="UAB336" s="23"/>
      <c r="UAC336" s="23"/>
      <c r="UAD336" s="23"/>
      <c r="UAE336" s="23"/>
      <c r="UAF336" s="23"/>
      <c r="UAG336" s="23"/>
      <c r="UAH336" s="23"/>
      <c r="UAI336" s="23"/>
      <c r="UAJ336" s="23"/>
      <c r="UAK336" s="23"/>
      <c r="UAL336" s="23"/>
      <c r="UAM336" s="23"/>
      <c r="UAN336" s="23"/>
      <c r="UAO336" s="23"/>
      <c r="UAP336" s="23"/>
      <c r="UAQ336" s="23"/>
      <c r="UAR336" s="23"/>
      <c r="UAS336" s="23"/>
      <c r="UAT336" s="23"/>
      <c r="UAU336" s="23"/>
      <c r="UAV336" s="23"/>
      <c r="UAW336" s="23"/>
      <c r="UAX336" s="23"/>
      <c r="UAY336" s="23"/>
      <c r="UAZ336" s="23"/>
      <c r="UBA336" s="23"/>
      <c r="UBB336" s="23"/>
      <c r="UBC336" s="23"/>
      <c r="UBD336" s="23"/>
      <c r="UBE336" s="23"/>
      <c r="UBF336" s="23"/>
      <c r="UBG336" s="23"/>
      <c r="UBH336" s="23"/>
      <c r="UBI336" s="23"/>
      <c r="UBJ336" s="23"/>
      <c r="UBK336" s="23"/>
      <c r="UBL336" s="23"/>
      <c r="UBM336" s="23"/>
      <c r="UBN336" s="23"/>
      <c r="UBO336" s="23"/>
      <c r="UBP336" s="23"/>
      <c r="UBQ336" s="23"/>
      <c r="UBR336" s="23"/>
      <c r="UBS336" s="23"/>
      <c r="UBT336" s="23"/>
      <c r="UBU336" s="23"/>
      <c r="UBV336" s="23"/>
      <c r="UBW336" s="23"/>
      <c r="UBX336" s="23"/>
      <c r="UBY336" s="23"/>
      <c r="UBZ336" s="23"/>
      <c r="UCA336" s="23"/>
      <c r="UCB336" s="23"/>
      <c r="UCC336" s="23"/>
      <c r="UCD336" s="23"/>
      <c r="UCE336" s="23"/>
      <c r="UCF336" s="23"/>
      <c r="UCG336" s="23"/>
      <c r="UCH336" s="23"/>
      <c r="UCI336" s="23"/>
      <c r="UCJ336" s="23"/>
      <c r="UCK336" s="23"/>
      <c r="UCL336" s="23"/>
      <c r="UCM336" s="23"/>
      <c r="UCN336" s="23"/>
      <c r="UCO336" s="23"/>
      <c r="UCP336" s="23"/>
      <c r="UCQ336" s="23"/>
      <c r="UCR336" s="23"/>
      <c r="UCS336" s="23"/>
      <c r="UCT336" s="23"/>
      <c r="UCU336" s="23"/>
      <c r="UCV336" s="23"/>
      <c r="UCW336" s="23"/>
      <c r="UCX336" s="23"/>
      <c r="UCY336" s="23"/>
      <c r="UCZ336" s="23"/>
      <c r="UDA336" s="23"/>
      <c r="UDB336" s="23"/>
      <c r="UDC336" s="23"/>
      <c r="UDD336" s="23"/>
      <c r="UDE336" s="23"/>
      <c r="UDF336" s="23"/>
      <c r="UDG336" s="23"/>
      <c r="UDH336" s="23"/>
      <c r="UDI336" s="23"/>
      <c r="UDJ336" s="23"/>
      <c r="UDK336" s="23"/>
      <c r="UDL336" s="23"/>
      <c r="UDM336" s="23"/>
      <c r="UDN336" s="23"/>
      <c r="UDO336" s="23"/>
      <c r="UDP336" s="23"/>
      <c r="UDQ336" s="23"/>
      <c r="UDR336" s="23"/>
      <c r="UDS336" s="23"/>
      <c r="UDT336" s="23"/>
      <c r="UDU336" s="23"/>
      <c r="UDV336" s="23"/>
      <c r="UDW336" s="23"/>
      <c r="UDX336" s="23"/>
      <c r="UDY336" s="23"/>
      <c r="UDZ336" s="23"/>
      <c r="UEA336" s="23"/>
      <c r="UEB336" s="23"/>
      <c r="UEC336" s="23"/>
      <c r="UED336" s="23"/>
      <c r="UEE336" s="23"/>
      <c r="UEF336" s="23"/>
      <c r="UEG336" s="23"/>
      <c r="UEH336" s="23"/>
      <c r="UEI336" s="23"/>
      <c r="UEJ336" s="23"/>
      <c r="UEK336" s="23"/>
      <c r="UEL336" s="23"/>
      <c r="UEM336" s="23"/>
      <c r="UEN336" s="23"/>
      <c r="UEO336" s="23"/>
      <c r="UEP336" s="23"/>
      <c r="UEQ336" s="23"/>
      <c r="UER336" s="23"/>
      <c r="UES336" s="23"/>
      <c r="UET336" s="23"/>
      <c r="UEU336" s="23"/>
      <c r="UEV336" s="23"/>
      <c r="UEW336" s="23"/>
      <c r="UEX336" s="23"/>
      <c r="UEY336" s="23"/>
      <c r="UEZ336" s="23"/>
      <c r="UFA336" s="23"/>
      <c r="UFB336" s="23"/>
      <c r="UFC336" s="23"/>
      <c r="UFD336" s="23"/>
      <c r="UFE336" s="23"/>
      <c r="UFF336" s="23"/>
      <c r="UFG336" s="23"/>
      <c r="UFH336" s="23"/>
      <c r="UFI336" s="23"/>
      <c r="UFJ336" s="23"/>
      <c r="UFK336" s="23"/>
      <c r="UFL336" s="23"/>
      <c r="UFM336" s="23"/>
      <c r="UFN336" s="23"/>
      <c r="UFO336" s="23"/>
      <c r="UFP336" s="23"/>
      <c r="UFQ336" s="23"/>
      <c r="UFR336" s="23"/>
      <c r="UFS336" s="23"/>
      <c r="UFT336" s="23"/>
      <c r="UFU336" s="23"/>
      <c r="UFV336" s="23"/>
      <c r="UFW336" s="23"/>
      <c r="UFX336" s="23"/>
      <c r="UFY336" s="23"/>
      <c r="UFZ336" s="23"/>
      <c r="UGA336" s="23"/>
      <c r="UGB336" s="23"/>
      <c r="UGC336" s="23"/>
      <c r="UGD336" s="23"/>
      <c r="UGE336" s="23"/>
      <c r="UGF336" s="23"/>
      <c r="UGG336" s="23"/>
      <c r="UGH336" s="23"/>
      <c r="UGI336" s="23"/>
      <c r="UGJ336" s="23"/>
      <c r="UGK336" s="23"/>
      <c r="UGL336" s="23"/>
      <c r="UGM336" s="23"/>
      <c r="UGN336" s="23"/>
      <c r="UGO336" s="23"/>
      <c r="UGP336" s="23"/>
      <c r="UGQ336" s="23"/>
      <c r="UGR336" s="23"/>
      <c r="UGS336" s="23"/>
      <c r="UGT336" s="23"/>
      <c r="UGU336" s="23"/>
      <c r="UGV336" s="23"/>
      <c r="UGW336" s="23"/>
      <c r="UGX336" s="23"/>
      <c r="UGY336" s="23"/>
      <c r="UGZ336" s="23"/>
      <c r="UHA336" s="23"/>
      <c r="UHB336" s="23"/>
      <c r="UHC336" s="23"/>
      <c r="UHD336" s="23"/>
      <c r="UHE336" s="23"/>
      <c r="UHF336" s="23"/>
      <c r="UHG336" s="23"/>
      <c r="UHH336" s="23"/>
      <c r="UHI336" s="23"/>
      <c r="UHJ336" s="23"/>
      <c r="UHK336" s="23"/>
      <c r="UHL336" s="23"/>
      <c r="UHM336" s="23"/>
      <c r="UHN336" s="23"/>
      <c r="UHO336" s="23"/>
      <c r="UHP336" s="23"/>
      <c r="UHQ336" s="23"/>
      <c r="UHR336" s="23"/>
      <c r="UHS336" s="23"/>
      <c r="UHT336" s="23"/>
      <c r="UHU336" s="23"/>
      <c r="UHV336" s="23"/>
      <c r="UHW336" s="23"/>
      <c r="UHX336" s="23"/>
      <c r="UHY336" s="23"/>
      <c r="UHZ336" s="23"/>
      <c r="UIA336" s="23"/>
      <c r="UIB336" s="23"/>
      <c r="UIC336" s="23"/>
      <c r="UID336" s="23"/>
      <c r="UIE336" s="23"/>
      <c r="UIF336" s="23"/>
      <c r="UIG336" s="23"/>
      <c r="UIH336" s="23"/>
      <c r="UII336" s="23"/>
      <c r="UIJ336" s="23"/>
      <c r="UIK336" s="23"/>
      <c r="UIL336" s="23"/>
      <c r="UIM336" s="23"/>
      <c r="UIN336" s="23"/>
      <c r="UIO336" s="23"/>
      <c r="UIP336" s="23"/>
      <c r="UIQ336" s="23"/>
      <c r="UIR336" s="23"/>
      <c r="UIS336" s="23"/>
      <c r="UIT336" s="23"/>
      <c r="UIU336" s="23"/>
      <c r="UIV336" s="23"/>
      <c r="UIW336" s="23"/>
      <c r="UIX336" s="23"/>
      <c r="UIY336" s="23"/>
      <c r="UIZ336" s="23"/>
      <c r="UJA336" s="23"/>
      <c r="UJB336" s="23"/>
      <c r="UJC336" s="23"/>
      <c r="UJD336" s="23"/>
      <c r="UJE336" s="23"/>
      <c r="UJF336" s="23"/>
      <c r="UJG336" s="23"/>
      <c r="UJH336" s="23"/>
      <c r="UJI336" s="23"/>
      <c r="UJJ336" s="23"/>
      <c r="UJK336" s="23"/>
      <c r="UJL336" s="23"/>
      <c r="UJM336" s="23"/>
      <c r="UJN336" s="23"/>
      <c r="UJO336" s="23"/>
      <c r="UJP336" s="23"/>
      <c r="UJQ336" s="23"/>
      <c r="UJR336" s="23"/>
      <c r="UJS336" s="23"/>
      <c r="UJT336" s="23"/>
      <c r="UJU336" s="23"/>
      <c r="UJV336" s="23"/>
      <c r="UJW336" s="23"/>
      <c r="UJX336" s="23"/>
      <c r="UJY336" s="23"/>
      <c r="UJZ336" s="23"/>
      <c r="UKA336" s="23"/>
      <c r="UKB336" s="23"/>
      <c r="UKC336" s="23"/>
      <c r="UKD336" s="23"/>
      <c r="UKE336" s="23"/>
      <c r="UKF336" s="23"/>
      <c r="UKG336" s="23"/>
      <c r="UKH336" s="23"/>
      <c r="UKI336" s="23"/>
      <c r="UKJ336" s="23"/>
      <c r="UKK336" s="23"/>
      <c r="UKL336" s="23"/>
      <c r="UKM336" s="23"/>
      <c r="UKN336" s="23"/>
      <c r="UKO336" s="23"/>
      <c r="UKP336" s="23"/>
      <c r="UKQ336" s="23"/>
      <c r="UKR336" s="23"/>
      <c r="UKS336" s="23"/>
      <c r="UKT336" s="23"/>
      <c r="UKU336" s="23"/>
      <c r="UKV336" s="23"/>
      <c r="UKW336" s="23"/>
      <c r="UKX336" s="23"/>
      <c r="UKY336" s="23"/>
      <c r="UKZ336" s="23"/>
      <c r="ULA336" s="23"/>
      <c r="ULB336" s="23"/>
      <c r="ULC336" s="23"/>
      <c r="ULD336" s="23"/>
      <c r="ULE336" s="23"/>
      <c r="ULF336" s="23"/>
      <c r="ULG336" s="23"/>
      <c r="ULH336" s="23"/>
      <c r="ULI336" s="23"/>
      <c r="ULJ336" s="23"/>
      <c r="ULK336" s="23"/>
      <c r="ULL336" s="23"/>
      <c r="ULM336" s="23"/>
      <c r="ULN336" s="23"/>
      <c r="ULO336" s="23"/>
      <c r="ULP336" s="23"/>
      <c r="ULQ336" s="23"/>
      <c r="ULR336" s="23"/>
      <c r="ULS336" s="23"/>
      <c r="ULT336" s="23"/>
      <c r="ULU336" s="23"/>
      <c r="ULV336" s="23"/>
      <c r="ULW336" s="23"/>
      <c r="ULX336" s="23"/>
      <c r="ULY336" s="23"/>
      <c r="ULZ336" s="23"/>
      <c r="UMA336" s="23"/>
      <c r="UMB336" s="23"/>
      <c r="UMC336" s="23"/>
      <c r="UMD336" s="23"/>
      <c r="UME336" s="23"/>
      <c r="UMF336" s="23"/>
      <c r="UMG336" s="23"/>
      <c r="UMH336" s="23"/>
      <c r="UMI336" s="23"/>
      <c r="UMJ336" s="23"/>
      <c r="UMK336" s="23"/>
      <c r="UML336" s="23"/>
      <c r="UMM336" s="23"/>
      <c r="UMN336" s="23"/>
      <c r="UMO336" s="23"/>
      <c r="UMP336" s="23"/>
      <c r="UMQ336" s="23"/>
      <c r="UMR336" s="23"/>
      <c r="UMS336" s="23"/>
      <c r="UMT336" s="23"/>
      <c r="UMU336" s="23"/>
      <c r="UMV336" s="23"/>
      <c r="UMW336" s="23"/>
      <c r="UMX336" s="23"/>
      <c r="UMY336" s="23"/>
      <c r="UMZ336" s="23"/>
      <c r="UNA336" s="23"/>
      <c r="UNB336" s="23"/>
      <c r="UNC336" s="23"/>
      <c r="UND336" s="23"/>
      <c r="UNE336" s="23"/>
      <c r="UNF336" s="23"/>
      <c r="UNG336" s="23"/>
      <c r="UNH336" s="23"/>
      <c r="UNI336" s="23"/>
      <c r="UNJ336" s="23"/>
      <c r="UNK336" s="23"/>
      <c r="UNL336" s="23"/>
      <c r="UNM336" s="23"/>
      <c r="UNN336" s="23"/>
      <c r="UNO336" s="23"/>
      <c r="UNP336" s="23"/>
      <c r="UNQ336" s="23"/>
      <c r="UNR336" s="23"/>
      <c r="UNS336" s="23"/>
      <c r="UNT336" s="23"/>
      <c r="UNU336" s="23"/>
      <c r="UNV336" s="23"/>
      <c r="UNW336" s="23"/>
      <c r="UNX336" s="23"/>
      <c r="UNY336" s="23"/>
      <c r="UNZ336" s="23"/>
      <c r="UOA336" s="23"/>
      <c r="UOB336" s="23"/>
      <c r="UOC336" s="23"/>
      <c r="UOD336" s="23"/>
      <c r="UOE336" s="23"/>
      <c r="UOF336" s="23"/>
      <c r="UOG336" s="23"/>
      <c r="UOH336" s="23"/>
      <c r="UOI336" s="23"/>
      <c r="UOJ336" s="23"/>
      <c r="UOK336" s="23"/>
      <c r="UOL336" s="23"/>
      <c r="UOM336" s="23"/>
      <c r="UON336" s="23"/>
      <c r="UOO336" s="23"/>
      <c r="UOP336" s="23"/>
      <c r="UOQ336" s="23"/>
      <c r="UOR336" s="23"/>
      <c r="UOS336" s="23"/>
      <c r="UOT336" s="23"/>
      <c r="UOU336" s="23"/>
      <c r="UOV336" s="23"/>
      <c r="UOW336" s="23"/>
      <c r="UOX336" s="23"/>
      <c r="UOY336" s="23"/>
      <c r="UOZ336" s="23"/>
      <c r="UPA336" s="23"/>
      <c r="UPB336" s="23"/>
      <c r="UPC336" s="23"/>
      <c r="UPD336" s="23"/>
      <c r="UPE336" s="23"/>
      <c r="UPF336" s="23"/>
      <c r="UPG336" s="23"/>
      <c r="UPH336" s="23"/>
      <c r="UPI336" s="23"/>
      <c r="UPJ336" s="23"/>
      <c r="UPK336" s="23"/>
      <c r="UPL336" s="23"/>
      <c r="UPM336" s="23"/>
      <c r="UPN336" s="23"/>
      <c r="UPO336" s="23"/>
      <c r="UPP336" s="23"/>
      <c r="UPQ336" s="23"/>
      <c r="UPR336" s="23"/>
      <c r="UPS336" s="23"/>
      <c r="UPT336" s="23"/>
      <c r="UPU336" s="23"/>
      <c r="UPV336" s="23"/>
      <c r="UPW336" s="23"/>
      <c r="UPX336" s="23"/>
      <c r="UPY336" s="23"/>
      <c r="UPZ336" s="23"/>
      <c r="UQA336" s="23"/>
      <c r="UQB336" s="23"/>
      <c r="UQC336" s="23"/>
      <c r="UQD336" s="23"/>
      <c r="UQE336" s="23"/>
      <c r="UQF336" s="23"/>
      <c r="UQG336" s="23"/>
      <c r="UQH336" s="23"/>
      <c r="UQI336" s="23"/>
      <c r="UQJ336" s="23"/>
      <c r="UQK336" s="23"/>
      <c r="UQL336" s="23"/>
      <c r="UQM336" s="23"/>
      <c r="UQN336" s="23"/>
      <c r="UQO336" s="23"/>
      <c r="UQP336" s="23"/>
      <c r="UQQ336" s="23"/>
      <c r="UQR336" s="23"/>
      <c r="UQS336" s="23"/>
      <c r="UQT336" s="23"/>
      <c r="UQU336" s="23"/>
      <c r="UQV336" s="23"/>
      <c r="UQW336" s="23"/>
      <c r="UQX336" s="23"/>
      <c r="UQY336" s="23"/>
      <c r="UQZ336" s="23"/>
      <c r="URA336" s="23"/>
      <c r="URB336" s="23"/>
      <c r="URC336" s="23"/>
      <c r="URD336" s="23"/>
      <c r="URE336" s="23"/>
      <c r="URF336" s="23"/>
      <c r="URG336" s="23"/>
      <c r="URH336" s="23"/>
      <c r="URI336" s="23"/>
      <c r="URJ336" s="23"/>
      <c r="URK336" s="23"/>
      <c r="URL336" s="23"/>
      <c r="URM336" s="23"/>
      <c r="URN336" s="23"/>
      <c r="URO336" s="23"/>
      <c r="URP336" s="23"/>
      <c r="URQ336" s="23"/>
      <c r="URR336" s="23"/>
      <c r="URS336" s="23"/>
      <c r="URT336" s="23"/>
      <c r="URU336" s="23"/>
      <c r="URV336" s="23"/>
      <c r="URW336" s="23"/>
      <c r="URX336" s="23"/>
      <c r="URY336" s="23"/>
      <c r="URZ336" s="23"/>
      <c r="USA336" s="23"/>
      <c r="USB336" s="23"/>
      <c r="USC336" s="23"/>
      <c r="USD336" s="23"/>
      <c r="USE336" s="23"/>
      <c r="USF336" s="23"/>
      <c r="USG336" s="23"/>
      <c r="USH336" s="23"/>
      <c r="USI336" s="23"/>
      <c r="USJ336" s="23"/>
      <c r="USK336" s="23"/>
      <c r="USL336" s="23"/>
      <c r="USM336" s="23"/>
      <c r="USN336" s="23"/>
      <c r="USO336" s="23"/>
      <c r="USP336" s="23"/>
      <c r="USQ336" s="23"/>
      <c r="USR336" s="23"/>
      <c r="USS336" s="23"/>
      <c r="UST336" s="23"/>
      <c r="USU336" s="23"/>
      <c r="USV336" s="23"/>
      <c r="USW336" s="23"/>
      <c r="USX336" s="23"/>
      <c r="USY336" s="23"/>
      <c r="USZ336" s="23"/>
      <c r="UTA336" s="23"/>
      <c r="UTB336" s="23"/>
      <c r="UTC336" s="23"/>
      <c r="UTD336" s="23"/>
      <c r="UTE336" s="23"/>
      <c r="UTF336" s="23"/>
      <c r="UTG336" s="23"/>
      <c r="UTH336" s="23"/>
      <c r="UTI336" s="23"/>
      <c r="UTJ336" s="23"/>
      <c r="UTK336" s="23"/>
      <c r="UTL336" s="23"/>
      <c r="UTM336" s="23"/>
      <c r="UTN336" s="23"/>
      <c r="UTO336" s="23"/>
      <c r="UTP336" s="23"/>
      <c r="UTQ336" s="23"/>
      <c r="UTR336" s="23"/>
      <c r="UTS336" s="23"/>
      <c r="UTT336" s="23"/>
      <c r="UTU336" s="23"/>
      <c r="UTV336" s="23"/>
      <c r="UTW336" s="23"/>
      <c r="UTX336" s="23"/>
      <c r="UTY336" s="23"/>
      <c r="UTZ336" s="23"/>
      <c r="UUA336" s="23"/>
      <c r="UUB336" s="23"/>
      <c r="UUC336" s="23"/>
      <c r="UUD336" s="23"/>
      <c r="UUE336" s="23"/>
      <c r="UUF336" s="23"/>
      <c r="UUG336" s="23"/>
      <c r="UUH336" s="23"/>
      <c r="UUI336" s="23"/>
      <c r="UUJ336" s="23"/>
      <c r="UUK336" s="23"/>
      <c r="UUL336" s="23"/>
      <c r="UUM336" s="23"/>
      <c r="UUN336" s="23"/>
      <c r="UUO336" s="23"/>
      <c r="UUP336" s="23"/>
      <c r="UUQ336" s="23"/>
      <c r="UUR336" s="23"/>
      <c r="UUS336" s="23"/>
      <c r="UUT336" s="23"/>
      <c r="UUU336" s="23"/>
      <c r="UUV336" s="23"/>
      <c r="UUW336" s="23"/>
      <c r="UUX336" s="23"/>
      <c r="UUY336" s="23"/>
      <c r="UUZ336" s="23"/>
      <c r="UVA336" s="23"/>
      <c r="UVB336" s="23"/>
      <c r="UVC336" s="23"/>
      <c r="UVD336" s="23"/>
      <c r="UVE336" s="23"/>
      <c r="UVF336" s="23"/>
      <c r="UVG336" s="23"/>
      <c r="UVH336" s="23"/>
      <c r="UVI336" s="23"/>
      <c r="UVJ336" s="23"/>
      <c r="UVK336" s="23"/>
      <c r="UVL336" s="23"/>
      <c r="UVM336" s="23"/>
      <c r="UVN336" s="23"/>
      <c r="UVO336" s="23"/>
      <c r="UVP336" s="23"/>
      <c r="UVQ336" s="23"/>
      <c r="UVR336" s="23"/>
      <c r="UVS336" s="23"/>
      <c r="UVT336" s="23"/>
      <c r="UVU336" s="23"/>
      <c r="UVV336" s="23"/>
      <c r="UVW336" s="23"/>
      <c r="UVX336" s="23"/>
      <c r="UVY336" s="23"/>
      <c r="UVZ336" s="23"/>
      <c r="UWA336" s="23"/>
      <c r="UWB336" s="23"/>
      <c r="UWC336" s="23"/>
      <c r="UWD336" s="23"/>
      <c r="UWE336" s="23"/>
      <c r="UWF336" s="23"/>
      <c r="UWG336" s="23"/>
      <c r="UWH336" s="23"/>
      <c r="UWI336" s="23"/>
      <c r="UWJ336" s="23"/>
      <c r="UWK336" s="23"/>
      <c r="UWL336" s="23"/>
      <c r="UWM336" s="23"/>
      <c r="UWN336" s="23"/>
      <c r="UWO336" s="23"/>
      <c r="UWP336" s="23"/>
      <c r="UWQ336" s="23"/>
      <c r="UWR336" s="23"/>
      <c r="UWS336" s="23"/>
      <c r="UWT336" s="23"/>
      <c r="UWU336" s="23"/>
      <c r="UWV336" s="23"/>
      <c r="UWW336" s="23"/>
      <c r="UWX336" s="23"/>
      <c r="UWY336" s="23"/>
      <c r="UWZ336" s="23"/>
      <c r="UXA336" s="23"/>
      <c r="UXB336" s="23"/>
      <c r="UXC336" s="23"/>
      <c r="UXD336" s="23"/>
      <c r="UXE336" s="23"/>
      <c r="UXF336" s="23"/>
      <c r="UXG336" s="23"/>
      <c r="UXH336" s="23"/>
      <c r="UXI336" s="23"/>
      <c r="UXJ336" s="23"/>
      <c r="UXK336" s="23"/>
      <c r="UXL336" s="23"/>
      <c r="UXM336" s="23"/>
      <c r="UXN336" s="23"/>
      <c r="UXO336" s="23"/>
      <c r="UXP336" s="23"/>
      <c r="UXQ336" s="23"/>
      <c r="UXR336" s="23"/>
      <c r="UXS336" s="23"/>
      <c r="UXT336" s="23"/>
      <c r="UXU336" s="23"/>
      <c r="UXV336" s="23"/>
      <c r="UXW336" s="23"/>
      <c r="UXX336" s="23"/>
      <c r="UXY336" s="23"/>
      <c r="UXZ336" s="23"/>
      <c r="UYA336" s="23"/>
      <c r="UYB336" s="23"/>
      <c r="UYC336" s="23"/>
      <c r="UYD336" s="23"/>
      <c r="UYE336" s="23"/>
      <c r="UYF336" s="23"/>
      <c r="UYG336" s="23"/>
      <c r="UYH336" s="23"/>
      <c r="UYI336" s="23"/>
      <c r="UYJ336" s="23"/>
      <c r="UYK336" s="23"/>
      <c r="UYL336" s="23"/>
      <c r="UYM336" s="23"/>
      <c r="UYN336" s="23"/>
      <c r="UYO336" s="23"/>
      <c r="UYP336" s="23"/>
      <c r="UYQ336" s="23"/>
      <c r="UYR336" s="23"/>
      <c r="UYS336" s="23"/>
      <c r="UYT336" s="23"/>
      <c r="UYU336" s="23"/>
      <c r="UYV336" s="23"/>
      <c r="UYW336" s="23"/>
      <c r="UYX336" s="23"/>
      <c r="UYY336" s="23"/>
      <c r="UYZ336" s="23"/>
      <c r="UZA336" s="23"/>
      <c r="UZB336" s="23"/>
      <c r="UZC336" s="23"/>
      <c r="UZD336" s="23"/>
      <c r="UZE336" s="23"/>
      <c r="UZF336" s="23"/>
      <c r="UZG336" s="23"/>
      <c r="UZH336" s="23"/>
      <c r="UZI336" s="23"/>
      <c r="UZJ336" s="23"/>
      <c r="UZK336" s="23"/>
      <c r="UZL336" s="23"/>
      <c r="UZM336" s="23"/>
      <c r="UZN336" s="23"/>
      <c r="UZO336" s="23"/>
      <c r="UZP336" s="23"/>
      <c r="UZQ336" s="23"/>
      <c r="UZR336" s="23"/>
      <c r="UZS336" s="23"/>
      <c r="UZT336" s="23"/>
      <c r="UZU336" s="23"/>
      <c r="UZV336" s="23"/>
      <c r="UZW336" s="23"/>
      <c r="UZX336" s="23"/>
      <c r="UZY336" s="23"/>
      <c r="UZZ336" s="23"/>
      <c r="VAA336" s="23"/>
      <c r="VAB336" s="23"/>
      <c r="VAC336" s="23"/>
      <c r="VAD336" s="23"/>
      <c r="VAE336" s="23"/>
      <c r="VAF336" s="23"/>
      <c r="VAG336" s="23"/>
      <c r="VAH336" s="23"/>
      <c r="VAI336" s="23"/>
      <c r="VAJ336" s="23"/>
      <c r="VAK336" s="23"/>
      <c r="VAL336" s="23"/>
      <c r="VAM336" s="23"/>
      <c r="VAN336" s="23"/>
      <c r="VAO336" s="23"/>
      <c r="VAP336" s="23"/>
      <c r="VAQ336" s="23"/>
      <c r="VAR336" s="23"/>
      <c r="VAS336" s="23"/>
      <c r="VAT336" s="23"/>
      <c r="VAU336" s="23"/>
      <c r="VAV336" s="23"/>
      <c r="VAW336" s="23"/>
      <c r="VAX336" s="23"/>
      <c r="VAY336" s="23"/>
      <c r="VAZ336" s="23"/>
      <c r="VBA336" s="23"/>
      <c r="VBB336" s="23"/>
      <c r="VBC336" s="23"/>
      <c r="VBD336" s="23"/>
      <c r="VBE336" s="23"/>
      <c r="VBF336" s="23"/>
      <c r="VBG336" s="23"/>
      <c r="VBH336" s="23"/>
      <c r="VBI336" s="23"/>
      <c r="VBJ336" s="23"/>
      <c r="VBK336" s="23"/>
      <c r="VBL336" s="23"/>
      <c r="VBM336" s="23"/>
      <c r="VBN336" s="23"/>
      <c r="VBO336" s="23"/>
      <c r="VBP336" s="23"/>
      <c r="VBQ336" s="23"/>
      <c r="VBR336" s="23"/>
      <c r="VBS336" s="23"/>
      <c r="VBT336" s="23"/>
      <c r="VBU336" s="23"/>
      <c r="VBV336" s="23"/>
      <c r="VBW336" s="23"/>
      <c r="VBX336" s="23"/>
      <c r="VBY336" s="23"/>
      <c r="VBZ336" s="23"/>
      <c r="VCA336" s="23"/>
      <c r="VCB336" s="23"/>
      <c r="VCC336" s="23"/>
      <c r="VCD336" s="23"/>
      <c r="VCE336" s="23"/>
      <c r="VCF336" s="23"/>
      <c r="VCG336" s="23"/>
      <c r="VCH336" s="23"/>
      <c r="VCI336" s="23"/>
      <c r="VCJ336" s="23"/>
      <c r="VCK336" s="23"/>
      <c r="VCL336" s="23"/>
      <c r="VCM336" s="23"/>
      <c r="VCN336" s="23"/>
      <c r="VCO336" s="23"/>
      <c r="VCP336" s="23"/>
      <c r="VCQ336" s="23"/>
      <c r="VCR336" s="23"/>
      <c r="VCS336" s="23"/>
      <c r="VCT336" s="23"/>
      <c r="VCU336" s="23"/>
      <c r="VCV336" s="23"/>
      <c r="VCW336" s="23"/>
      <c r="VCX336" s="23"/>
      <c r="VCY336" s="23"/>
      <c r="VCZ336" s="23"/>
      <c r="VDA336" s="23"/>
      <c r="VDB336" s="23"/>
      <c r="VDC336" s="23"/>
      <c r="VDD336" s="23"/>
      <c r="VDE336" s="23"/>
      <c r="VDF336" s="23"/>
      <c r="VDG336" s="23"/>
      <c r="VDH336" s="23"/>
      <c r="VDI336" s="23"/>
      <c r="VDJ336" s="23"/>
      <c r="VDK336" s="23"/>
      <c r="VDL336" s="23"/>
      <c r="VDM336" s="23"/>
      <c r="VDN336" s="23"/>
      <c r="VDO336" s="23"/>
      <c r="VDP336" s="23"/>
      <c r="VDQ336" s="23"/>
      <c r="VDR336" s="23"/>
      <c r="VDS336" s="23"/>
      <c r="VDT336" s="23"/>
      <c r="VDU336" s="23"/>
      <c r="VDV336" s="23"/>
      <c r="VDW336" s="23"/>
      <c r="VDX336" s="23"/>
      <c r="VDY336" s="23"/>
      <c r="VDZ336" s="23"/>
      <c r="VEA336" s="23"/>
      <c r="VEB336" s="23"/>
      <c r="VEC336" s="23"/>
      <c r="VED336" s="23"/>
      <c r="VEE336" s="23"/>
      <c r="VEF336" s="23"/>
      <c r="VEG336" s="23"/>
      <c r="VEH336" s="23"/>
      <c r="VEI336" s="23"/>
      <c r="VEJ336" s="23"/>
      <c r="VEK336" s="23"/>
      <c r="VEL336" s="23"/>
      <c r="VEM336" s="23"/>
      <c r="VEN336" s="23"/>
      <c r="VEO336" s="23"/>
      <c r="VEP336" s="23"/>
      <c r="VEQ336" s="23"/>
      <c r="VER336" s="23"/>
      <c r="VES336" s="23"/>
      <c r="VET336" s="23"/>
      <c r="VEU336" s="23"/>
      <c r="VEV336" s="23"/>
      <c r="VEW336" s="23"/>
      <c r="VEX336" s="23"/>
      <c r="VEY336" s="23"/>
      <c r="VEZ336" s="23"/>
      <c r="VFA336" s="23"/>
      <c r="VFB336" s="23"/>
      <c r="VFC336" s="23"/>
      <c r="VFD336" s="23"/>
      <c r="VFE336" s="23"/>
      <c r="VFF336" s="23"/>
      <c r="VFG336" s="23"/>
      <c r="VFH336" s="23"/>
      <c r="VFI336" s="23"/>
      <c r="VFJ336" s="23"/>
      <c r="VFK336" s="23"/>
      <c r="VFL336" s="23"/>
      <c r="VFM336" s="23"/>
      <c r="VFN336" s="23"/>
      <c r="VFO336" s="23"/>
      <c r="VFP336" s="23"/>
      <c r="VFQ336" s="23"/>
      <c r="VFR336" s="23"/>
      <c r="VFS336" s="23"/>
      <c r="VFT336" s="23"/>
      <c r="VFU336" s="23"/>
      <c r="VFV336" s="23"/>
      <c r="VFW336" s="23"/>
      <c r="VFX336" s="23"/>
      <c r="VFY336" s="23"/>
      <c r="VFZ336" s="23"/>
      <c r="VGA336" s="23"/>
      <c r="VGB336" s="23"/>
      <c r="VGC336" s="23"/>
      <c r="VGD336" s="23"/>
      <c r="VGE336" s="23"/>
      <c r="VGF336" s="23"/>
      <c r="VGG336" s="23"/>
      <c r="VGH336" s="23"/>
      <c r="VGI336" s="23"/>
      <c r="VGJ336" s="23"/>
      <c r="VGK336" s="23"/>
      <c r="VGL336" s="23"/>
      <c r="VGM336" s="23"/>
      <c r="VGN336" s="23"/>
      <c r="VGO336" s="23"/>
      <c r="VGP336" s="23"/>
      <c r="VGQ336" s="23"/>
      <c r="VGR336" s="23"/>
      <c r="VGS336" s="23"/>
      <c r="VGT336" s="23"/>
      <c r="VGU336" s="23"/>
      <c r="VGV336" s="23"/>
      <c r="VGW336" s="23"/>
      <c r="VGX336" s="23"/>
      <c r="VGY336" s="23"/>
      <c r="VGZ336" s="23"/>
      <c r="VHA336" s="23"/>
      <c r="VHB336" s="23"/>
      <c r="VHC336" s="23"/>
      <c r="VHD336" s="23"/>
      <c r="VHE336" s="23"/>
      <c r="VHF336" s="23"/>
      <c r="VHG336" s="23"/>
      <c r="VHH336" s="23"/>
      <c r="VHI336" s="23"/>
      <c r="VHJ336" s="23"/>
      <c r="VHK336" s="23"/>
      <c r="VHL336" s="23"/>
      <c r="VHM336" s="23"/>
      <c r="VHN336" s="23"/>
      <c r="VHO336" s="23"/>
      <c r="VHP336" s="23"/>
      <c r="VHQ336" s="23"/>
      <c r="VHR336" s="23"/>
      <c r="VHS336" s="23"/>
      <c r="VHT336" s="23"/>
      <c r="VHU336" s="23"/>
      <c r="VHV336" s="23"/>
      <c r="VHW336" s="23"/>
      <c r="VHX336" s="23"/>
      <c r="VHY336" s="23"/>
      <c r="VHZ336" s="23"/>
      <c r="VIA336" s="23"/>
      <c r="VIB336" s="23"/>
      <c r="VIC336" s="23"/>
      <c r="VID336" s="23"/>
      <c r="VIE336" s="23"/>
      <c r="VIF336" s="23"/>
      <c r="VIG336" s="23"/>
      <c r="VIH336" s="23"/>
      <c r="VII336" s="23"/>
      <c r="VIJ336" s="23"/>
      <c r="VIK336" s="23"/>
      <c r="VIL336" s="23"/>
      <c r="VIM336" s="23"/>
      <c r="VIN336" s="23"/>
      <c r="VIO336" s="23"/>
      <c r="VIP336" s="23"/>
      <c r="VIQ336" s="23"/>
      <c r="VIR336" s="23"/>
      <c r="VIS336" s="23"/>
      <c r="VIT336" s="23"/>
      <c r="VIU336" s="23"/>
      <c r="VIV336" s="23"/>
      <c r="VIW336" s="23"/>
      <c r="VIX336" s="23"/>
      <c r="VIY336" s="23"/>
      <c r="VIZ336" s="23"/>
      <c r="VJA336" s="23"/>
      <c r="VJB336" s="23"/>
      <c r="VJC336" s="23"/>
      <c r="VJD336" s="23"/>
      <c r="VJE336" s="23"/>
      <c r="VJF336" s="23"/>
      <c r="VJG336" s="23"/>
      <c r="VJH336" s="23"/>
      <c r="VJI336" s="23"/>
      <c r="VJJ336" s="23"/>
      <c r="VJK336" s="23"/>
      <c r="VJL336" s="23"/>
      <c r="VJM336" s="23"/>
      <c r="VJN336" s="23"/>
      <c r="VJO336" s="23"/>
      <c r="VJP336" s="23"/>
      <c r="VJQ336" s="23"/>
      <c r="VJR336" s="23"/>
      <c r="VJS336" s="23"/>
      <c r="VJT336" s="23"/>
      <c r="VJU336" s="23"/>
      <c r="VJV336" s="23"/>
      <c r="VJW336" s="23"/>
      <c r="VJX336" s="23"/>
      <c r="VJY336" s="23"/>
      <c r="VJZ336" s="23"/>
      <c r="VKA336" s="23"/>
      <c r="VKB336" s="23"/>
      <c r="VKC336" s="23"/>
      <c r="VKD336" s="23"/>
      <c r="VKE336" s="23"/>
      <c r="VKF336" s="23"/>
      <c r="VKG336" s="23"/>
      <c r="VKH336" s="23"/>
      <c r="VKI336" s="23"/>
      <c r="VKJ336" s="23"/>
      <c r="VKK336" s="23"/>
      <c r="VKL336" s="23"/>
      <c r="VKM336" s="23"/>
      <c r="VKN336" s="23"/>
      <c r="VKO336" s="23"/>
      <c r="VKP336" s="23"/>
      <c r="VKQ336" s="23"/>
      <c r="VKR336" s="23"/>
      <c r="VKS336" s="23"/>
      <c r="VKT336" s="23"/>
      <c r="VKU336" s="23"/>
      <c r="VKV336" s="23"/>
      <c r="VKW336" s="23"/>
      <c r="VKX336" s="23"/>
      <c r="VKY336" s="23"/>
      <c r="VKZ336" s="23"/>
      <c r="VLA336" s="23"/>
      <c r="VLB336" s="23"/>
      <c r="VLC336" s="23"/>
      <c r="VLD336" s="23"/>
      <c r="VLE336" s="23"/>
      <c r="VLF336" s="23"/>
      <c r="VLG336" s="23"/>
      <c r="VLH336" s="23"/>
      <c r="VLI336" s="23"/>
      <c r="VLJ336" s="23"/>
      <c r="VLK336" s="23"/>
      <c r="VLL336" s="23"/>
      <c r="VLM336" s="23"/>
      <c r="VLN336" s="23"/>
      <c r="VLO336" s="23"/>
      <c r="VLP336" s="23"/>
      <c r="VLQ336" s="23"/>
      <c r="VLR336" s="23"/>
      <c r="VLS336" s="23"/>
      <c r="VLT336" s="23"/>
      <c r="VLU336" s="23"/>
      <c r="VLV336" s="23"/>
      <c r="VLW336" s="23"/>
      <c r="VLX336" s="23"/>
      <c r="VLY336" s="23"/>
      <c r="VLZ336" s="23"/>
      <c r="VMA336" s="23"/>
      <c r="VMB336" s="23"/>
      <c r="VMC336" s="23"/>
      <c r="VMD336" s="23"/>
      <c r="VME336" s="23"/>
      <c r="VMF336" s="23"/>
      <c r="VMG336" s="23"/>
      <c r="VMH336" s="23"/>
      <c r="VMI336" s="23"/>
      <c r="VMJ336" s="23"/>
      <c r="VMK336" s="23"/>
      <c r="VML336" s="23"/>
      <c r="VMM336" s="23"/>
      <c r="VMN336" s="23"/>
      <c r="VMO336" s="23"/>
      <c r="VMP336" s="23"/>
      <c r="VMQ336" s="23"/>
      <c r="VMR336" s="23"/>
      <c r="VMS336" s="23"/>
      <c r="VMT336" s="23"/>
      <c r="VMU336" s="23"/>
      <c r="VMV336" s="23"/>
      <c r="VMW336" s="23"/>
      <c r="VMX336" s="23"/>
      <c r="VMY336" s="23"/>
      <c r="VMZ336" s="23"/>
      <c r="VNA336" s="23"/>
      <c r="VNB336" s="23"/>
      <c r="VNC336" s="23"/>
      <c r="VND336" s="23"/>
      <c r="VNE336" s="23"/>
      <c r="VNF336" s="23"/>
      <c r="VNG336" s="23"/>
      <c r="VNH336" s="23"/>
      <c r="VNI336" s="23"/>
      <c r="VNJ336" s="23"/>
      <c r="VNK336" s="23"/>
      <c r="VNL336" s="23"/>
      <c r="VNM336" s="23"/>
      <c r="VNN336" s="23"/>
      <c r="VNO336" s="23"/>
      <c r="VNP336" s="23"/>
      <c r="VNQ336" s="23"/>
      <c r="VNR336" s="23"/>
      <c r="VNS336" s="23"/>
      <c r="VNT336" s="23"/>
      <c r="VNU336" s="23"/>
      <c r="VNV336" s="23"/>
      <c r="VNW336" s="23"/>
      <c r="VNX336" s="23"/>
      <c r="VNY336" s="23"/>
      <c r="VNZ336" s="23"/>
      <c r="VOA336" s="23"/>
      <c r="VOB336" s="23"/>
      <c r="VOC336" s="23"/>
      <c r="VOD336" s="23"/>
      <c r="VOE336" s="23"/>
      <c r="VOF336" s="23"/>
      <c r="VOG336" s="23"/>
      <c r="VOH336" s="23"/>
      <c r="VOI336" s="23"/>
      <c r="VOJ336" s="23"/>
      <c r="VOK336" s="23"/>
      <c r="VOL336" s="23"/>
      <c r="VOM336" s="23"/>
      <c r="VON336" s="23"/>
      <c r="VOO336" s="23"/>
      <c r="VOP336" s="23"/>
      <c r="VOQ336" s="23"/>
      <c r="VOR336" s="23"/>
      <c r="VOS336" s="23"/>
      <c r="VOT336" s="23"/>
      <c r="VOU336" s="23"/>
      <c r="VOV336" s="23"/>
      <c r="VOW336" s="23"/>
      <c r="VOX336" s="23"/>
      <c r="VOY336" s="23"/>
      <c r="VOZ336" s="23"/>
      <c r="VPA336" s="23"/>
      <c r="VPB336" s="23"/>
      <c r="VPC336" s="23"/>
      <c r="VPD336" s="23"/>
      <c r="VPE336" s="23"/>
      <c r="VPF336" s="23"/>
      <c r="VPG336" s="23"/>
      <c r="VPH336" s="23"/>
      <c r="VPI336" s="23"/>
      <c r="VPJ336" s="23"/>
      <c r="VPK336" s="23"/>
      <c r="VPL336" s="23"/>
      <c r="VPM336" s="23"/>
      <c r="VPN336" s="23"/>
      <c r="VPO336" s="23"/>
      <c r="VPP336" s="23"/>
      <c r="VPQ336" s="23"/>
      <c r="VPR336" s="23"/>
      <c r="VPS336" s="23"/>
      <c r="VPT336" s="23"/>
      <c r="VPU336" s="23"/>
      <c r="VPV336" s="23"/>
      <c r="VPW336" s="23"/>
      <c r="VPX336" s="23"/>
      <c r="VPY336" s="23"/>
      <c r="VPZ336" s="23"/>
      <c r="VQA336" s="23"/>
      <c r="VQB336" s="23"/>
      <c r="VQC336" s="23"/>
      <c r="VQD336" s="23"/>
      <c r="VQE336" s="23"/>
      <c r="VQF336" s="23"/>
      <c r="VQG336" s="23"/>
      <c r="VQH336" s="23"/>
      <c r="VQI336" s="23"/>
      <c r="VQJ336" s="23"/>
      <c r="VQK336" s="23"/>
      <c r="VQL336" s="23"/>
      <c r="VQM336" s="23"/>
      <c r="VQN336" s="23"/>
      <c r="VQO336" s="23"/>
      <c r="VQP336" s="23"/>
      <c r="VQQ336" s="23"/>
      <c r="VQR336" s="23"/>
      <c r="VQS336" s="23"/>
      <c r="VQT336" s="23"/>
      <c r="VQU336" s="23"/>
      <c r="VQV336" s="23"/>
      <c r="VQW336" s="23"/>
      <c r="VQX336" s="23"/>
      <c r="VQY336" s="23"/>
      <c r="VQZ336" s="23"/>
      <c r="VRA336" s="23"/>
      <c r="VRB336" s="23"/>
      <c r="VRC336" s="23"/>
      <c r="VRD336" s="23"/>
      <c r="VRE336" s="23"/>
      <c r="VRF336" s="23"/>
      <c r="VRG336" s="23"/>
      <c r="VRH336" s="23"/>
      <c r="VRI336" s="23"/>
      <c r="VRJ336" s="23"/>
      <c r="VRK336" s="23"/>
      <c r="VRL336" s="23"/>
      <c r="VRM336" s="23"/>
      <c r="VRN336" s="23"/>
      <c r="VRO336" s="23"/>
      <c r="VRP336" s="23"/>
      <c r="VRQ336" s="23"/>
      <c r="VRR336" s="23"/>
      <c r="VRS336" s="23"/>
      <c r="VRT336" s="23"/>
      <c r="VRU336" s="23"/>
      <c r="VRV336" s="23"/>
      <c r="VRW336" s="23"/>
      <c r="VRX336" s="23"/>
      <c r="VRY336" s="23"/>
      <c r="VRZ336" s="23"/>
      <c r="VSA336" s="23"/>
      <c r="VSB336" s="23"/>
      <c r="VSC336" s="23"/>
      <c r="VSD336" s="23"/>
      <c r="VSE336" s="23"/>
      <c r="VSF336" s="23"/>
      <c r="VSG336" s="23"/>
      <c r="VSH336" s="23"/>
      <c r="VSI336" s="23"/>
      <c r="VSJ336" s="23"/>
      <c r="VSK336" s="23"/>
      <c r="VSL336" s="23"/>
      <c r="VSM336" s="23"/>
      <c r="VSN336" s="23"/>
      <c r="VSO336" s="23"/>
      <c r="VSP336" s="23"/>
      <c r="VSQ336" s="23"/>
      <c r="VSR336" s="23"/>
      <c r="VSS336" s="23"/>
      <c r="VST336" s="23"/>
      <c r="VSU336" s="23"/>
      <c r="VSV336" s="23"/>
      <c r="VSW336" s="23"/>
      <c r="VSX336" s="23"/>
      <c r="VSY336" s="23"/>
      <c r="VSZ336" s="23"/>
      <c r="VTA336" s="23"/>
      <c r="VTB336" s="23"/>
      <c r="VTC336" s="23"/>
      <c r="VTD336" s="23"/>
      <c r="VTE336" s="23"/>
      <c r="VTF336" s="23"/>
      <c r="VTG336" s="23"/>
      <c r="VTH336" s="23"/>
      <c r="VTI336" s="23"/>
      <c r="VTJ336" s="23"/>
      <c r="VTK336" s="23"/>
      <c r="VTL336" s="23"/>
      <c r="VTM336" s="23"/>
      <c r="VTN336" s="23"/>
      <c r="VTO336" s="23"/>
      <c r="VTP336" s="23"/>
      <c r="VTQ336" s="23"/>
      <c r="VTR336" s="23"/>
      <c r="VTS336" s="23"/>
      <c r="VTT336" s="23"/>
      <c r="VTU336" s="23"/>
      <c r="VTV336" s="23"/>
      <c r="VTW336" s="23"/>
      <c r="VTX336" s="23"/>
      <c r="VTY336" s="23"/>
      <c r="VTZ336" s="23"/>
      <c r="VUA336" s="23"/>
      <c r="VUB336" s="23"/>
      <c r="VUC336" s="23"/>
      <c r="VUD336" s="23"/>
      <c r="VUE336" s="23"/>
      <c r="VUF336" s="23"/>
      <c r="VUG336" s="23"/>
      <c r="VUH336" s="23"/>
      <c r="VUI336" s="23"/>
      <c r="VUJ336" s="23"/>
      <c r="VUK336" s="23"/>
      <c r="VUL336" s="23"/>
      <c r="VUM336" s="23"/>
      <c r="VUN336" s="23"/>
      <c r="VUO336" s="23"/>
      <c r="VUP336" s="23"/>
      <c r="VUQ336" s="23"/>
      <c r="VUR336" s="23"/>
      <c r="VUS336" s="23"/>
      <c r="VUT336" s="23"/>
      <c r="VUU336" s="23"/>
      <c r="VUV336" s="23"/>
      <c r="VUW336" s="23"/>
      <c r="VUX336" s="23"/>
      <c r="VUY336" s="23"/>
      <c r="VUZ336" s="23"/>
      <c r="VVA336" s="23"/>
      <c r="VVB336" s="23"/>
      <c r="VVC336" s="23"/>
      <c r="VVD336" s="23"/>
      <c r="VVE336" s="23"/>
      <c r="VVF336" s="23"/>
      <c r="VVG336" s="23"/>
      <c r="VVH336" s="23"/>
      <c r="VVI336" s="23"/>
      <c r="VVJ336" s="23"/>
      <c r="VVK336" s="23"/>
      <c r="VVL336" s="23"/>
      <c r="VVM336" s="23"/>
      <c r="VVN336" s="23"/>
      <c r="VVO336" s="23"/>
      <c r="VVP336" s="23"/>
      <c r="VVQ336" s="23"/>
      <c r="VVR336" s="23"/>
      <c r="VVS336" s="23"/>
      <c r="VVT336" s="23"/>
      <c r="VVU336" s="23"/>
      <c r="VVV336" s="23"/>
      <c r="VVW336" s="23"/>
      <c r="VVX336" s="23"/>
      <c r="VVY336" s="23"/>
      <c r="VVZ336" s="23"/>
      <c r="VWA336" s="23"/>
      <c r="VWB336" s="23"/>
      <c r="VWC336" s="23"/>
      <c r="VWD336" s="23"/>
      <c r="VWE336" s="23"/>
      <c r="VWF336" s="23"/>
      <c r="VWG336" s="23"/>
      <c r="VWH336" s="23"/>
      <c r="VWI336" s="23"/>
      <c r="VWJ336" s="23"/>
      <c r="VWK336" s="23"/>
      <c r="VWL336" s="23"/>
      <c r="VWM336" s="23"/>
      <c r="VWN336" s="23"/>
      <c r="VWO336" s="23"/>
      <c r="VWP336" s="23"/>
      <c r="VWQ336" s="23"/>
      <c r="VWR336" s="23"/>
      <c r="VWS336" s="23"/>
      <c r="VWT336" s="23"/>
      <c r="VWU336" s="23"/>
      <c r="VWV336" s="23"/>
      <c r="VWW336" s="23"/>
      <c r="VWX336" s="23"/>
      <c r="VWY336" s="23"/>
      <c r="VWZ336" s="23"/>
      <c r="VXA336" s="23"/>
      <c r="VXB336" s="23"/>
      <c r="VXC336" s="23"/>
      <c r="VXD336" s="23"/>
      <c r="VXE336" s="23"/>
      <c r="VXF336" s="23"/>
      <c r="VXG336" s="23"/>
      <c r="VXH336" s="23"/>
      <c r="VXI336" s="23"/>
      <c r="VXJ336" s="23"/>
      <c r="VXK336" s="23"/>
      <c r="VXL336" s="23"/>
      <c r="VXM336" s="23"/>
      <c r="VXN336" s="23"/>
      <c r="VXO336" s="23"/>
      <c r="VXP336" s="23"/>
      <c r="VXQ336" s="23"/>
      <c r="VXR336" s="23"/>
      <c r="VXS336" s="23"/>
      <c r="VXT336" s="23"/>
      <c r="VXU336" s="23"/>
      <c r="VXV336" s="23"/>
      <c r="VXW336" s="23"/>
      <c r="VXX336" s="23"/>
      <c r="VXY336" s="23"/>
      <c r="VXZ336" s="23"/>
      <c r="VYA336" s="23"/>
      <c r="VYB336" s="23"/>
      <c r="VYC336" s="23"/>
      <c r="VYD336" s="23"/>
      <c r="VYE336" s="23"/>
      <c r="VYF336" s="23"/>
      <c r="VYG336" s="23"/>
      <c r="VYH336" s="23"/>
      <c r="VYI336" s="23"/>
      <c r="VYJ336" s="23"/>
      <c r="VYK336" s="23"/>
      <c r="VYL336" s="23"/>
      <c r="VYM336" s="23"/>
      <c r="VYN336" s="23"/>
      <c r="VYO336" s="23"/>
      <c r="VYP336" s="23"/>
      <c r="VYQ336" s="23"/>
      <c r="VYR336" s="23"/>
      <c r="VYS336" s="23"/>
      <c r="VYT336" s="23"/>
      <c r="VYU336" s="23"/>
      <c r="VYV336" s="23"/>
      <c r="VYW336" s="23"/>
      <c r="VYX336" s="23"/>
      <c r="VYY336" s="23"/>
      <c r="VYZ336" s="23"/>
      <c r="VZA336" s="23"/>
      <c r="VZB336" s="23"/>
      <c r="VZC336" s="23"/>
      <c r="VZD336" s="23"/>
      <c r="VZE336" s="23"/>
      <c r="VZF336" s="23"/>
      <c r="VZG336" s="23"/>
      <c r="VZH336" s="23"/>
      <c r="VZI336" s="23"/>
      <c r="VZJ336" s="23"/>
      <c r="VZK336" s="23"/>
      <c r="VZL336" s="23"/>
      <c r="VZM336" s="23"/>
      <c r="VZN336" s="23"/>
      <c r="VZO336" s="23"/>
      <c r="VZP336" s="23"/>
      <c r="VZQ336" s="23"/>
      <c r="VZR336" s="23"/>
      <c r="VZS336" s="23"/>
      <c r="VZT336" s="23"/>
      <c r="VZU336" s="23"/>
      <c r="VZV336" s="23"/>
      <c r="VZW336" s="23"/>
      <c r="VZX336" s="23"/>
      <c r="VZY336" s="23"/>
      <c r="VZZ336" s="23"/>
      <c r="WAA336" s="23"/>
      <c r="WAB336" s="23"/>
      <c r="WAC336" s="23"/>
      <c r="WAD336" s="23"/>
      <c r="WAE336" s="23"/>
      <c r="WAF336" s="23"/>
      <c r="WAG336" s="23"/>
      <c r="WAH336" s="23"/>
      <c r="WAI336" s="23"/>
      <c r="WAJ336" s="23"/>
      <c r="WAK336" s="23"/>
      <c r="WAL336" s="23"/>
      <c r="WAM336" s="23"/>
      <c r="WAN336" s="23"/>
      <c r="WAO336" s="23"/>
      <c r="WAP336" s="23"/>
      <c r="WAQ336" s="23"/>
      <c r="WAR336" s="23"/>
      <c r="WAS336" s="23"/>
      <c r="WAT336" s="23"/>
      <c r="WAU336" s="23"/>
      <c r="WAV336" s="23"/>
      <c r="WAW336" s="23"/>
      <c r="WAX336" s="23"/>
      <c r="WAY336" s="23"/>
      <c r="WAZ336" s="23"/>
      <c r="WBA336" s="23"/>
      <c r="WBB336" s="23"/>
      <c r="WBC336" s="23"/>
      <c r="WBD336" s="23"/>
      <c r="WBE336" s="23"/>
      <c r="WBF336" s="23"/>
      <c r="WBG336" s="23"/>
      <c r="WBH336" s="23"/>
      <c r="WBI336" s="23"/>
      <c r="WBJ336" s="23"/>
      <c r="WBK336" s="23"/>
      <c r="WBL336" s="23"/>
      <c r="WBM336" s="23"/>
      <c r="WBN336" s="23"/>
      <c r="WBO336" s="23"/>
      <c r="WBP336" s="23"/>
      <c r="WBQ336" s="23"/>
      <c r="WBR336" s="23"/>
      <c r="WBS336" s="23"/>
      <c r="WBT336" s="23"/>
      <c r="WBU336" s="23"/>
      <c r="WBV336" s="23"/>
      <c r="WBW336" s="23"/>
      <c r="WBX336" s="23"/>
      <c r="WBY336" s="23"/>
      <c r="WBZ336" s="23"/>
      <c r="WCA336" s="23"/>
      <c r="WCB336" s="23"/>
      <c r="WCC336" s="23"/>
      <c r="WCD336" s="23"/>
      <c r="WCE336" s="23"/>
      <c r="WCF336" s="23"/>
      <c r="WCG336" s="23"/>
      <c r="WCH336" s="23"/>
      <c r="WCI336" s="23"/>
      <c r="WCJ336" s="23"/>
      <c r="WCK336" s="23"/>
      <c r="WCL336" s="23"/>
      <c r="WCM336" s="23"/>
      <c r="WCN336" s="23"/>
      <c r="WCO336" s="23"/>
      <c r="WCP336" s="23"/>
      <c r="WCQ336" s="23"/>
      <c r="WCR336" s="23"/>
      <c r="WCS336" s="23"/>
      <c r="WCT336" s="23"/>
      <c r="WCU336" s="23"/>
      <c r="WCV336" s="23"/>
      <c r="WCW336" s="23"/>
      <c r="WCX336" s="23"/>
      <c r="WCY336" s="23"/>
      <c r="WCZ336" s="23"/>
      <c r="WDA336" s="23"/>
      <c r="WDB336" s="23"/>
      <c r="WDC336" s="23"/>
      <c r="WDD336" s="23"/>
      <c r="WDE336" s="23"/>
      <c r="WDF336" s="23"/>
      <c r="WDG336" s="23"/>
      <c r="WDH336" s="23"/>
      <c r="WDI336" s="23"/>
      <c r="WDJ336" s="23"/>
      <c r="WDK336" s="23"/>
      <c r="WDL336" s="23"/>
      <c r="WDM336" s="23"/>
      <c r="WDN336" s="23"/>
      <c r="WDO336" s="23"/>
      <c r="WDP336" s="23"/>
      <c r="WDQ336" s="23"/>
      <c r="WDR336" s="23"/>
      <c r="WDS336" s="23"/>
      <c r="WDT336" s="23"/>
      <c r="WDU336" s="23"/>
      <c r="WDV336" s="23"/>
      <c r="WDW336" s="23"/>
      <c r="WDX336" s="23"/>
      <c r="WDY336" s="23"/>
      <c r="WDZ336" s="23"/>
      <c r="WEA336" s="23"/>
      <c r="WEB336" s="23"/>
      <c r="WEC336" s="23"/>
      <c r="WED336" s="23"/>
      <c r="WEE336" s="23"/>
      <c r="WEF336" s="23"/>
      <c r="WEG336" s="23"/>
      <c r="WEH336" s="23"/>
      <c r="WEI336" s="23"/>
      <c r="WEJ336" s="23"/>
      <c r="WEK336" s="23"/>
      <c r="WEL336" s="23"/>
      <c r="WEM336" s="23"/>
      <c r="WEN336" s="23"/>
      <c r="WEO336" s="23"/>
      <c r="WEP336" s="23"/>
      <c r="WEQ336" s="23"/>
      <c r="WER336" s="23"/>
      <c r="WES336" s="23"/>
      <c r="WET336" s="23"/>
      <c r="WEU336" s="23"/>
      <c r="WEV336" s="23"/>
      <c r="WEW336" s="23"/>
      <c r="WEX336" s="23"/>
      <c r="WEY336" s="23"/>
      <c r="WEZ336" s="23"/>
      <c r="WFA336" s="23"/>
      <c r="WFB336" s="23"/>
      <c r="WFC336" s="23"/>
      <c r="WFD336" s="23"/>
      <c r="WFE336" s="23"/>
      <c r="WFF336" s="23"/>
      <c r="WFG336" s="23"/>
      <c r="WFH336" s="23"/>
      <c r="WFI336" s="23"/>
      <c r="WFJ336" s="23"/>
      <c r="WFK336" s="23"/>
      <c r="WFL336" s="23"/>
      <c r="WFM336" s="23"/>
      <c r="WFN336" s="23"/>
      <c r="WFO336" s="23"/>
      <c r="WFP336" s="23"/>
      <c r="WFQ336" s="23"/>
      <c r="WFR336" s="23"/>
      <c r="WFS336" s="23"/>
      <c r="WFT336" s="23"/>
      <c r="WFU336" s="23"/>
      <c r="WFV336" s="23"/>
      <c r="WFW336" s="23"/>
      <c r="WFX336" s="23"/>
      <c r="WFY336" s="23"/>
      <c r="WFZ336" s="23"/>
      <c r="WGA336" s="23"/>
      <c r="WGB336" s="23"/>
      <c r="WGC336" s="23"/>
      <c r="WGD336" s="23"/>
      <c r="WGE336" s="23"/>
      <c r="WGF336" s="23"/>
      <c r="WGG336" s="23"/>
      <c r="WGH336" s="23"/>
      <c r="WGI336" s="23"/>
      <c r="WGJ336" s="23"/>
      <c r="WGK336" s="23"/>
      <c r="WGL336" s="23"/>
      <c r="WGM336" s="23"/>
      <c r="WGN336" s="23"/>
      <c r="WGO336" s="23"/>
      <c r="WGP336" s="23"/>
      <c r="WGQ336" s="23"/>
      <c r="WGR336" s="23"/>
      <c r="WGS336" s="23"/>
      <c r="WGT336" s="23"/>
      <c r="WGU336" s="23"/>
      <c r="WGV336" s="23"/>
      <c r="WGW336" s="23"/>
      <c r="WGX336" s="23"/>
      <c r="WGY336" s="23"/>
      <c r="WGZ336" s="23"/>
      <c r="WHA336" s="23"/>
      <c r="WHB336" s="23"/>
      <c r="WHC336" s="23"/>
      <c r="WHD336" s="23"/>
      <c r="WHE336" s="23"/>
      <c r="WHF336" s="23"/>
      <c r="WHG336" s="23"/>
      <c r="WHH336" s="23"/>
      <c r="WHI336" s="23"/>
      <c r="WHJ336" s="23"/>
      <c r="WHK336" s="23"/>
      <c r="WHL336" s="23"/>
      <c r="WHM336" s="23"/>
      <c r="WHN336" s="23"/>
      <c r="WHO336" s="23"/>
      <c r="WHP336" s="23"/>
      <c r="WHQ336" s="23"/>
      <c r="WHR336" s="23"/>
      <c r="WHS336" s="23"/>
      <c r="WHT336" s="23"/>
      <c r="WHU336" s="23"/>
      <c r="WHV336" s="23"/>
      <c r="WHW336" s="23"/>
      <c r="WHX336" s="23"/>
      <c r="WHY336" s="23"/>
      <c r="WHZ336" s="23"/>
      <c r="WIA336" s="23"/>
      <c r="WIB336" s="23"/>
      <c r="WIC336" s="23"/>
      <c r="WID336" s="23"/>
      <c r="WIE336" s="23"/>
      <c r="WIF336" s="23"/>
      <c r="WIG336" s="23"/>
      <c r="WIH336" s="23"/>
      <c r="WII336" s="23"/>
      <c r="WIJ336" s="23"/>
      <c r="WIK336" s="23"/>
      <c r="WIL336" s="23"/>
      <c r="WIM336" s="23"/>
      <c r="WIN336" s="23"/>
      <c r="WIO336" s="23"/>
      <c r="WIP336" s="23"/>
      <c r="WIQ336" s="23"/>
      <c r="WIR336" s="23"/>
      <c r="WIS336" s="23"/>
      <c r="WIT336" s="23"/>
      <c r="WIU336" s="23"/>
      <c r="WIV336" s="23"/>
      <c r="WIW336" s="23"/>
      <c r="WIX336" s="23"/>
      <c r="WIY336" s="23"/>
      <c r="WIZ336" s="23"/>
      <c r="WJA336" s="23"/>
      <c r="WJB336" s="23"/>
      <c r="WJC336" s="23"/>
      <c r="WJD336" s="23"/>
      <c r="WJE336" s="23"/>
      <c r="WJF336" s="23"/>
      <c r="WJG336" s="23"/>
      <c r="WJH336" s="23"/>
      <c r="WJI336" s="23"/>
      <c r="WJJ336" s="23"/>
      <c r="WJK336" s="23"/>
      <c r="WJL336" s="23"/>
      <c r="WJM336" s="23"/>
      <c r="WJN336" s="23"/>
      <c r="WJO336" s="23"/>
      <c r="WJP336" s="23"/>
      <c r="WJQ336" s="23"/>
      <c r="WJR336" s="23"/>
      <c r="WJS336" s="23"/>
      <c r="WJT336" s="23"/>
      <c r="WJU336" s="23"/>
      <c r="WJV336" s="23"/>
      <c r="WJW336" s="23"/>
      <c r="WJX336" s="23"/>
      <c r="WJY336" s="23"/>
      <c r="WJZ336" s="23"/>
      <c r="WKA336" s="23"/>
      <c r="WKB336" s="23"/>
      <c r="WKC336" s="23"/>
      <c r="WKD336" s="23"/>
      <c r="WKE336" s="23"/>
      <c r="WKF336" s="23"/>
      <c r="WKG336" s="23"/>
      <c r="WKH336" s="23"/>
      <c r="WKI336" s="23"/>
      <c r="WKJ336" s="23"/>
      <c r="WKK336" s="23"/>
      <c r="WKL336" s="23"/>
      <c r="WKM336" s="23"/>
      <c r="WKN336" s="23"/>
      <c r="WKO336" s="23"/>
      <c r="WKP336" s="23"/>
      <c r="WKQ336" s="23"/>
      <c r="WKR336" s="23"/>
      <c r="WKS336" s="23"/>
      <c r="WKT336" s="23"/>
      <c r="WKU336" s="23"/>
      <c r="WKV336" s="23"/>
      <c r="WKW336" s="23"/>
      <c r="WKX336" s="23"/>
      <c r="WKY336" s="23"/>
      <c r="WKZ336" s="23"/>
      <c r="WLA336" s="23"/>
      <c r="WLB336" s="23"/>
      <c r="WLC336" s="23"/>
      <c r="WLD336" s="23"/>
      <c r="WLE336" s="23"/>
      <c r="WLF336" s="23"/>
      <c r="WLG336" s="23"/>
      <c r="WLH336" s="23"/>
      <c r="WLI336" s="23"/>
      <c r="WLJ336" s="23"/>
      <c r="WLK336" s="23"/>
      <c r="WLL336" s="23"/>
      <c r="WLM336" s="23"/>
      <c r="WLN336" s="23"/>
      <c r="WLO336" s="23"/>
      <c r="WLP336" s="23"/>
      <c r="WLQ336" s="23"/>
      <c r="WLR336" s="23"/>
      <c r="WLS336" s="23"/>
      <c r="WLT336" s="23"/>
      <c r="WLU336" s="23"/>
      <c r="WLV336" s="23"/>
      <c r="WLW336" s="23"/>
      <c r="WLX336" s="23"/>
      <c r="WLY336" s="23"/>
      <c r="WLZ336" s="23"/>
      <c r="WMA336" s="23"/>
      <c r="WMB336" s="23"/>
      <c r="WMC336" s="23"/>
      <c r="WMD336" s="23"/>
      <c r="WME336" s="23"/>
      <c r="WMF336" s="23"/>
      <c r="WMG336" s="23"/>
      <c r="WMH336" s="23"/>
      <c r="WMI336" s="23"/>
      <c r="WMJ336" s="23"/>
      <c r="WMK336" s="23"/>
      <c r="WML336" s="23"/>
      <c r="WMM336" s="23"/>
      <c r="WMN336" s="23"/>
      <c r="WMO336" s="23"/>
      <c r="WMP336" s="23"/>
      <c r="WMQ336" s="23"/>
      <c r="WMR336" s="23"/>
      <c r="WMS336" s="23"/>
      <c r="WMT336" s="23"/>
      <c r="WMU336" s="23"/>
      <c r="WMV336" s="23"/>
      <c r="WMW336" s="23"/>
      <c r="WMX336" s="23"/>
      <c r="WMY336" s="23"/>
      <c r="WMZ336" s="23"/>
      <c r="WNA336" s="23"/>
      <c r="WNB336" s="23"/>
      <c r="WNC336" s="23"/>
      <c r="WND336" s="23"/>
      <c r="WNE336" s="23"/>
      <c r="WNF336" s="23"/>
      <c r="WNG336" s="23"/>
      <c r="WNH336" s="23"/>
      <c r="WNI336" s="23"/>
      <c r="WNJ336" s="23"/>
      <c r="WNK336" s="23"/>
      <c r="WNL336" s="23"/>
      <c r="WNM336" s="23"/>
      <c r="WNN336" s="23"/>
      <c r="WNO336" s="23"/>
      <c r="WNP336" s="23"/>
      <c r="WNQ336" s="23"/>
      <c r="WNR336" s="23"/>
      <c r="WNS336" s="23"/>
      <c r="WNT336" s="23"/>
      <c r="WNU336" s="23"/>
      <c r="WNV336" s="23"/>
      <c r="WNW336" s="23"/>
      <c r="WNX336" s="23"/>
      <c r="WNY336" s="23"/>
      <c r="WNZ336" s="23"/>
      <c r="WOA336" s="23"/>
      <c r="WOB336" s="23"/>
      <c r="WOC336" s="23"/>
      <c r="WOD336" s="23"/>
      <c r="WOE336" s="23"/>
      <c r="WOF336" s="23"/>
      <c r="WOG336" s="23"/>
      <c r="WOH336" s="23"/>
      <c r="WOI336" s="23"/>
      <c r="WOJ336" s="23"/>
      <c r="WOK336" s="23"/>
      <c r="WOL336" s="23"/>
      <c r="WOM336" s="23"/>
      <c r="WON336" s="23"/>
      <c r="WOO336" s="23"/>
      <c r="WOP336" s="23"/>
      <c r="WOQ336" s="23"/>
      <c r="WOR336" s="23"/>
      <c r="WOS336" s="23"/>
      <c r="WOT336" s="23"/>
      <c r="WOU336" s="23"/>
      <c r="WOV336" s="23"/>
      <c r="WOW336" s="23"/>
      <c r="WOX336" s="23"/>
      <c r="WOY336" s="23"/>
      <c r="WOZ336" s="23"/>
      <c r="WPA336" s="23"/>
      <c r="WPB336" s="23"/>
      <c r="WPC336" s="23"/>
      <c r="WPD336" s="23"/>
      <c r="WPE336" s="23"/>
      <c r="WPF336" s="23"/>
      <c r="WPG336" s="23"/>
      <c r="WPH336" s="23"/>
      <c r="WPI336" s="23"/>
      <c r="WPJ336" s="23"/>
      <c r="WPK336" s="23"/>
      <c r="WPL336" s="23"/>
      <c r="WPM336" s="23"/>
      <c r="WPN336" s="23"/>
      <c r="WPO336" s="23"/>
      <c r="WPP336" s="23"/>
      <c r="WPQ336" s="23"/>
      <c r="WPR336" s="23"/>
      <c r="WPS336" s="23"/>
      <c r="WPT336" s="23"/>
      <c r="WPU336" s="23"/>
      <c r="WPV336" s="23"/>
      <c r="WPW336" s="23"/>
      <c r="WPX336" s="23"/>
      <c r="WPY336" s="23"/>
      <c r="WPZ336" s="23"/>
      <c r="WQA336" s="23"/>
      <c r="WQB336" s="23"/>
      <c r="WQC336" s="23"/>
      <c r="WQD336" s="23"/>
      <c r="WQE336" s="23"/>
      <c r="WQF336" s="23"/>
      <c r="WQG336" s="23"/>
      <c r="WQH336" s="23"/>
      <c r="WQI336" s="23"/>
      <c r="WQJ336" s="23"/>
      <c r="WQK336" s="23"/>
      <c r="WQL336" s="23"/>
      <c r="WQM336" s="23"/>
      <c r="WQN336" s="23"/>
      <c r="WQO336" s="23"/>
      <c r="WQP336" s="23"/>
      <c r="WQQ336" s="23"/>
      <c r="WQR336" s="23"/>
      <c r="WQS336" s="23"/>
      <c r="WQT336" s="23"/>
      <c r="WQU336" s="23"/>
      <c r="WQV336" s="23"/>
      <c r="WQW336" s="23"/>
      <c r="WQX336" s="23"/>
      <c r="WQY336" s="23"/>
      <c r="WQZ336" s="23"/>
      <c r="WRA336" s="23"/>
      <c r="WRB336" s="23"/>
      <c r="WRC336" s="23"/>
      <c r="WRD336" s="23"/>
      <c r="WRE336" s="23"/>
      <c r="WRF336" s="23"/>
      <c r="WRG336" s="23"/>
      <c r="WRH336" s="23"/>
      <c r="WRI336" s="23"/>
      <c r="WRJ336" s="23"/>
      <c r="WRK336" s="23"/>
      <c r="WRL336" s="23"/>
      <c r="WRM336" s="23"/>
      <c r="WRN336" s="23"/>
      <c r="WRO336" s="23"/>
      <c r="WRP336" s="23"/>
      <c r="WRQ336" s="23"/>
      <c r="WRR336" s="23"/>
      <c r="WRS336" s="23"/>
      <c r="WRT336" s="23"/>
      <c r="WRU336" s="23"/>
      <c r="WRV336" s="23"/>
      <c r="WRW336" s="23"/>
      <c r="WRX336" s="23"/>
      <c r="WRY336" s="23"/>
      <c r="WRZ336" s="23"/>
      <c r="WSA336" s="23"/>
      <c r="WSB336" s="23"/>
      <c r="WSC336" s="23"/>
      <c r="WSD336" s="23"/>
      <c r="WSE336" s="23"/>
      <c r="WSF336" s="23"/>
      <c r="WSG336" s="23"/>
      <c r="WSH336" s="23"/>
      <c r="WSI336" s="23"/>
      <c r="WSJ336" s="23"/>
      <c r="WSK336" s="23"/>
      <c r="WSL336" s="23"/>
      <c r="WSM336" s="23"/>
      <c r="WSN336" s="23"/>
      <c r="WSO336" s="23"/>
      <c r="WSP336" s="23"/>
      <c r="WSQ336" s="23"/>
      <c r="WSR336" s="23"/>
      <c r="WSS336" s="23"/>
      <c r="WST336" s="23"/>
      <c r="WSU336" s="23"/>
      <c r="WSV336" s="23"/>
      <c r="WSW336" s="23"/>
      <c r="WSX336" s="23"/>
      <c r="WSY336" s="23"/>
      <c r="WSZ336" s="23"/>
      <c r="WTA336" s="23"/>
      <c r="WTB336" s="23"/>
      <c r="WTC336" s="23"/>
      <c r="WTD336" s="23"/>
      <c r="WTE336" s="23"/>
      <c r="WTF336" s="23"/>
      <c r="WTG336" s="23"/>
      <c r="WTH336" s="23"/>
      <c r="WTI336" s="23"/>
      <c r="WTJ336" s="23"/>
      <c r="WTK336" s="23"/>
      <c r="WTL336" s="23"/>
      <c r="WTM336" s="23"/>
      <c r="WTN336" s="23"/>
      <c r="WTO336" s="23"/>
      <c r="WTP336" s="23"/>
      <c r="WTQ336" s="23"/>
      <c r="WTR336" s="23"/>
      <c r="WTS336" s="23"/>
      <c r="WTT336" s="23"/>
      <c r="WTU336" s="23"/>
      <c r="WTV336" s="23"/>
      <c r="WTW336" s="23"/>
      <c r="WTX336" s="23"/>
      <c r="WTY336" s="23"/>
      <c r="WTZ336" s="23"/>
      <c r="WUA336" s="23"/>
      <c r="WUB336" s="23"/>
      <c r="WUC336" s="23"/>
      <c r="WUD336" s="23"/>
      <c r="WUE336" s="23"/>
      <c r="WUF336" s="23"/>
      <c r="WUG336" s="23"/>
      <c r="WUH336" s="23"/>
      <c r="WUI336" s="23"/>
      <c r="WUJ336" s="23"/>
      <c r="WUK336" s="23"/>
      <c r="WUL336" s="23"/>
      <c r="WUM336" s="23"/>
      <c r="WUN336" s="23"/>
      <c r="WUO336" s="23"/>
      <c r="WUP336" s="23"/>
      <c r="WUQ336" s="23"/>
      <c r="WUR336" s="23"/>
      <c r="WUS336" s="23"/>
      <c r="WUT336" s="23"/>
      <c r="WUU336" s="23"/>
      <c r="WUV336" s="23"/>
      <c r="WUW336" s="23"/>
      <c r="WUX336" s="23"/>
      <c r="WUY336" s="23"/>
      <c r="WUZ336" s="23"/>
      <c r="WVA336" s="23"/>
      <c r="WVB336" s="23"/>
      <c r="WVC336" s="23"/>
      <c r="WVD336" s="23"/>
      <c r="WVE336" s="23"/>
      <c r="WVF336" s="23"/>
      <c r="WVG336" s="23"/>
      <c r="WVH336" s="23"/>
      <c r="WVI336" s="23"/>
      <c r="WVJ336" s="23"/>
      <c r="WVK336" s="23"/>
      <c r="WVL336" s="23"/>
      <c r="WVM336" s="23"/>
      <c r="WVN336" s="23"/>
      <c r="WVO336" s="23"/>
      <c r="WVP336" s="23"/>
      <c r="WVQ336" s="23"/>
      <c r="WVR336" s="23"/>
      <c r="WVS336" s="23"/>
      <c r="WVT336" s="23"/>
      <c r="WVU336" s="23"/>
      <c r="WVV336" s="23"/>
      <c r="WVW336" s="23"/>
      <c r="WVX336" s="23"/>
      <c r="WVY336" s="23"/>
      <c r="WVZ336" s="23"/>
      <c r="WWA336" s="23"/>
      <c r="WWB336" s="23"/>
      <c r="WWC336" s="23"/>
      <c r="WWD336" s="23"/>
      <c r="WWE336" s="23"/>
      <c r="WWF336" s="23"/>
      <c r="WWG336" s="23"/>
      <c r="WWH336" s="23"/>
      <c r="WWI336" s="23"/>
      <c r="WWJ336" s="23"/>
      <c r="WWK336" s="23"/>
      <c r="WWL336" s="23"/>
      <c r="WWM336" s="23"/>
      <c r="WWN336" s="23"/>
      <c r="WWO336" s="23"/>
      <c r="WWP336" s="23"/>
      <c r="WWQ336" s="23"/>
      <c r="WWR336" s="23"/>
      <c r="WWS336" s="23"/>
      <c r="WWT336" s="23"/>
      <c r="WWU336" s="23"/>
      <c r="WWV336" s="23"/>
      <c r="WWW336" s="23"/>
      <c r="WWX336" s="23"/>
      <c r="WWY336" s="23"/>
      <c r="WWZ336" s="23"/>
      <c r="WXA336" s="23"/>
      <c r="WXB336" s="23"/>
      <c r="WXC336" s="23"/>
      <c r="WXD336" s="23"/>
      <c r="WXE336" s="23"/>
      <c r="WXF336" s="23"/>
      <c r="WXG336" s="23"/>
      <c r="WXH336" s="23"/>
      <c r="WXI336" s="23"/>
      <c r="WXJ336" s="23"/>
      <c r="WXK336" s="23"/>
      <c r="WXL336" s="23"/>
      <c r="WXM336" s="23"/>
      <c r="WXN336" s="23"/>
      <c r="WXO336" s="23"/>
      <c r="WXP336" s="23"/>
      <c r="WXQ336" s="23"/>
      <c r="WXR336" s="23"/>
      <c r="WXS336" s="23"/>
      <c r="WXT336" s="23"/>
      <c r="WXU336" s="23"/>
      <c r="WXV336" s="23"/>
      <c r="WXW336" s="23"/>
      <c r="WXX336" s="23"/>
      <c r="WXY336" s="23"/>
      <c r="WXZ336" s="23"/>
      <c r="WYA336" s="23"/>
      <c r="WYB336" s="23"/>
      <c r="WYC336" s="23"/>
      <c r="WYD336" s="23"/>
      <c r="WYE336" s="23"/>
      <c r="WYF336" s="23"/>
      <c r="WYG336" s="23"/>
      <c r="WYH336" s="23"/>
      <c r="WYI336" s="23"/>
      <c r="WYJ336" s="23"/>
      <c r="WYK336" s="23"/>
      <c r="WYL336" s="23"/>
      <c r="WYM336" s="23"/>
      <c r="WYN336" s="23"/>
      <c r="WYO336" s="23"/>
      <c r="WYP336" s="23"/>
      <c r="WYQ336" s="23"/>
      <c r="WYR336" s="23"/>
      <c r="WYS336" s="23"/>
      <c r="WYT336" s="23"/>
      <c r="WYU336" s="23"/>
      <c r="WYV336" s="23"/>
      <c r="WYW336" s="23"/>
      <c r="WYX336" s="23"/>
      <c r="WYY336" s="23"/>
      <c r="WYZ336" s="23"/>
      <c r="WZA336" s="23"/>
      <c r="WZB336" s="23"/>
      <c r="WZC336" s="23"/>
      <c r="WZD336" s="23"/>
      <c r="WZE336" s="23"/>
      <c r="WZF336" s="23"/>
      <c r="WZG336" s="23"/>
      <c r="WZH336" s="23"/>
      <c r="WZI336" s="23"/>
      <c r="WZJ336" s="23"/>
      <c r="WZK336" s="23"/>
      <c r="WZL336" s="23"/>
      <c r="WZM336" s="23"/>
      <c r="WZN336" s="23"/>
      <c r="WZO336" s="23"/>
      <c r="WZP336" s="23"/>
      <c r="WZQ336" s="23"/>
      <c r="WZR336" s="23"/>
      <c r="WZS336" s="23"/>
      <c r="WZT336" s="23"/>
      <c r="WZU336" s="23"/>
      <c r="WZV336" s="23"/>
      <c r="WZW336" s="23"/>
      <c r="WZX336" s="23"/>
      <c r="WZY336" s="23"/>
      <c r="WZZ336" s="23"/>
      <c r="XAA336" s="23"/>
      <c r="XAB336" s="23"/>
      <c r="XAC336" s="23"/>
      <c r="XAD336" s="23"/>
      <c r="XAE336" s="23"/>
      <c r="XAF336" s="23"/>
      <c r="XAG336" s="23"/>
      <c r="XAH336" s="23"/>
      <c r="XAI336" s="23"/>
      <c r="XAJ336" s="23"/>
      <c r="XAK336" s="23"/>
      <c r="XAL336" s="23"/>
      <c r="XAM336" s="23"/>
      <c r="XAN336" s="23"/>
      <c r="XAO336" s="23"/>
      <c r="XAP336" s="23"/>
      <c r="XAQ336" s="23"/>
      <c r="XAR336" s="23"/>
      <c r="XAS336" s="23"/>
      <c r="XAT336" s="23"/>
      <c r="XAU336" s="23"/>
      <c r="XAV336" s="23"/>
      <c r="XAW336" s="23"/>
      <c r="XAX336" s="23"/>
      <c r="XAY336" s="23"/>
      <c r="XAZ336" s="23"/>
      <c r="XBA336" s="23"/>
      <c r="XBB336" s="23"/>
      <c r="XBC336" s="23"/>
      <c r="XBD336" s="23"/>
      <c r="XBE336" s="23"/>
      <c r="XBF336" s="23"/>
      <c r="XBG336" s="23"/>
      <c r="XBH336" s="23"/>
      <c r="XBI336" s="23"/>
      <c r="XBJ336" s="23"/>
      <c r="XBK336" s="23"/>
      <c r="XBL336" s="23"/>
      <c r="XBM336" s="23"/>
      <c r="XBN336" s="23"/>
      <c r="XBO336" s="23"/>
      <c r="XBP336" s="23"/>
      <c r="XBQ336" s="23"/>
      <c r="XBR336" s="23"/>
      <c r="XBS336" s="23"/>
      <c r="XBT336" s="23"/>
      <c r="XBU336" s="23"/>
      <c r="XBV336" s="23"/>
      <c r="XBW336" s="23"/>
      <c r="XBX336" s="23"/>
      <c r="XBY336" s="23"/>
      <c r="XBZ336" s="23"/>
      <c r="XCA336" s="23"/>
      <c r="XCB336" s="23"/>
      <c r="XCC336" s="23"/>
      <c r="XCD336" s="23"/>
      <c r="XCE336" s="23"/>
      <c r="XCF336" s="23"/>
      <c r="XCG336" s="23"/>
      <c r="XCH336" s="23"/>
      <c r="XCI336" s="23"/>
      <c r="XCJ336" s="23"/>
      <c r="XCK336" s="23"/>
      <c r="XCL336" s="23"/>
      <c r="XCM336" s="23"/>
      <c r="XCN336" s="23"/>
      <c r="XCO336" s="23"/>
      <c r="XCP336" s="23"/>
      <c r="XCQ336" s="23"/>
      <c r="XCR336" s="23"/>
      <c r="XCS336" s="23"/>
      <c r="XCT336" s="23"/>
      <c r="XCU336" s="23"/>
      <c r="XCV336" s="23"/>
      <c r="XCW336" s="23"/>
      <c r="XCX336" s="23"/>
      <c r="XCY336" s="23"/>
      <c r="XCZ336" s="23"/>
      <c r="XDA336" s="23"/>
      <c r="XDB336" s="23"/>
      <c r="XDC336" s="23"/>
      <c r="XDD336" s="23"/>
      <c r="XDE336" s="23"/>
      <c r="XDF336" s="23"/>
      <c r="XDG336" s="23"/>
      <c r="XDH336" s="23"/>
      <c r="XDI336" s="23"/>
      <c r="XDJ336" s="23"/>
      <c r="XDK336" s="23"/>
      <c r="XDL336" s="23"/>
      <c r="XDM336" s="23"/>
      <c r="XDN336" s="23"/>
      <c r="XDO336" s="23"/>
      <c r="XDP336" s="23"/>
      <c r="XDQ336" s="23"/>
      <c r="XDR336" s="23"/>
      <c r="XDS336" s="23"/>
      <c r="XDT336" s="23"/>
      <c r="XDU336" s="23"/>
      <c r="XDV336" s="23"/>
      <c r="XDW336" s="23"/>
      <c r="XDX336" s="23"/>
      <c r="XDY336" s="23"/>
      <c r="XDZ336" s="23"/>
      <c r="XEA336" s="23"/>
      <c r="XEB336" s="23"/>
      <c r="XEC336" s="23"/>
      <c r="XED336" s="23"/>
      <c r="XEE336" s="23"/>
      <c r="XEF336" s="23"/>
      <c r="XEG336" s="23"/>
      <c r="XEH336" s="23"/>
      <c r="XEI336" s="23"/>
      <c r="XEJ336" s="23"/>
      <c r="XEK336" s="23"/>
      <c r="XEL336" s="23"/>
      <c r="XEM336" s="23"/>
      <c r="XEN336" s="23"/>
      <c r="XEO336" s="23"/>
      <c r="XEP336" s="23"/>
      <c r="XEQ336" s="23"/>
      <c r="XER336" s="23"/>
      <c r="XES336" s="23"/>
      <c r="XET336" s="23"/>
      <c r="XEU336" s="23"/>
      <c r="XEV336" s="23"/>
      <c r="XEW336" s="23"/>
      <c r="XEX336" s="23"/>
      <c r="XEY336" s="23"/>
      <c r="XEZ336" s="23"/>
      <c r="XFA336" s="23"/>
      <c r="XFB336" s="23"/>
    </row>
    <row r="337" spans="1:122" s="23" customFormat="1" ht="13">
      <c r="A337" s="672">
        <v>1999</v>
      </c>
      <c r="B337" s="471">
        <f t="shared" si="183"/>
        <v>0.28311770936953284</v>
      </c>
      <c r="C337" s="324">
        <f t="shared" si="183"/>
        <v>0.24839877799582391</v>
      </c>
      <c r="D337" s="324">
        <f t="shared" si="181"/>
        <v>1</v>
      </c>
      <c r="E337" s="324">
        <f t="shared" si="181"/>
        <v>1</v>
      </c>
      <c r="F337" s="324">
        <f t="shared" si="181"/>
        <v>1</v>
      </c>
      <c r="G337" s="324">
        <f t="shared" si="181"/>
        <v>1</v>
      </c>
      <c r="H337" s="472">
        <f t="shared" si="181"/>
        <v>1</v>
      </c>
      <c r="I337" s="478"/>
      <c r="J337" s="479"/>
      <c r="K337" s="672">
        <v>1999</v>
      </c>
      <c r="L337" s="471">
        <f t="shared" si="182"/>
        <v>0.37500320918758695</v>
      </c>
      <c r="M337" s="324">
        <f t="shared" si="182"/>
        <v>0.999994316452259</v>
      </c>
      <c r="N337" s="324">
        <f t="shared" si="182"/>
        <v>0.99999999998061795</v>
      </c>
      <c r="O337" s="324">
        <f t="shared" si="182"/>
        <v>1</v>
      </c>
      <c r="P337" s="324">
        <f t="shared" si="182"/>
        <v>1</v>
      </c>
      <c r="Q337" s="324">
        <f t="shared" si="182"/>
        <v>1</v>
      </c>
      <c r="R337" s="472">
        <f t="shared" si="182"/>
        <v>1</v>
      </c>
      <c r="S337" s="478"/>
      <c r="T337" s="478"/>
      <c r="U337" s="305"/>
      <c r="V337" s="672">
        <v>1999</v>
      </c>
      <c r="W337" s="626">
        <f t="shared" si="177"/>
        <v>0.88163896673050157</v>
      </c>
      <c r="X337" s="627">
        <f t="shared" si="179"/>
        <v>0.88163896673050157</v>
      </c>
      <c r="Y337" s="627">
        <f t="shared" si="178"/>
        <v>0.7331894780776016</v>
      </c>
      <c r="Z337" s="627">
        <f t="shared" si="178"/>
        <v>0.7331894780776016</v>
      </c>
      <c r="AA337" s="627">
        <f t="shared" si="178"/>
        <v>0.7331894780776016</v>
      </c>
      <c r="AB337" s="627">
        <f t="shared" si="178"/>
        <v>0.7331894780776016</v>
      </c>
      <c r="AC337" s="628">
        <f t="shared" si="180"/>
        <v>0.53980021027517611</v>
      </c>
      <c r="AD337" s="137"/>
      <c r="AE337" s="25"/>
      <c r="AF337" s="25"/>
      <c r="AG337" s="25"/>
      <c r="BF337" s="1135">
        <v>329</v>
      </c>
      <c r="BG337" s="1102">
        <v>58053.179228325353</v>
      </c>
      <c r="BH337" s="1102">
        <v>58612.105243017773</v>
      </c>
      <c r="BI337" s="1102">
        <v>56177.378562590398</v>
      </c>
      <c r="BJ337" s="1102">
        <v>73417.821846714985</v>
      </c>
      <c r="BK337" s="1102">
        <v>87599.76389757228</v>
      </c>
      <c r="BL337" s="1102">
        <v>102880.11354278828</v>
      </c>
      <c r="BM337" s="1102">
        <v>77782.993453161645</v>
      </c>
      <c r="BN337" s="1102">
        <v>81229.801024909291</v>
      </c>
      <c r="BO337" s="1102">
        <v>117492.6393803773</v>
      </c>
      <c r="BP337" s="1102">
        <v>108848.26263321638</v>
      </c>
      <c r="BQ337" s="1102">
        <v>87695.440012646199</v>
      </c>
      <c r="BR337" s="1102">
        <v>74883.76737208679</v>
      </c>
      <c r="BS337" s="1102">
        <v>90170.047180816953</v>
      </c>
      <c r="BT337" s="1102">
        <v>28804.57586613849</v>
      </c>
      <c r="BU337" s="1102">
        <v>12070.465243604584</v>
      </c>
      <c r="BV337" s="1102">
        <v>10481.998100929235</v>
      </c>
      <c r="BW337" s="1102">
        <v>16356.259348335523</v>
      </c>
      <c r="BX337" s="1102">
        <v>26236.788530704172</v>
      </c>
      <c r="BY337" s="1102">
        <v>19250.891433541983</v>
      </c>
      <c r="BZ337" s="1102">
        <v>14881.891067098812</v>
      </c>
      <c r="CA337" s="1102">
        <v>9732.3838620256302</v>
      </c>
      <c r="CB337" s="1102">
        <v>5861.7039105021886</v>
      </c>
      <c r="CC337" s="1102">
        <v>9591.4043569609039</v>
      </c>
      <c r="CD337" s="1102">
        <v>11945.65486821422</v>
      </c>
      <c r="CE337" s="1102">
        <v>17048.718221007461</v>
      </c>
      <c r="CF337" s="1102">
        <v>13358.170096627346</v>
      </c>
      <c r="CG337" s="1102">
        <v>11442.51520189765</v>
      </c>
      <c r="CH337" s="1102">
        <v>13677.289294782615</v>
      </c>
      <c r="CI337" s="1102">
        <v>17476.715026434365</v>
      </c>
      <c r="CJ337" s="1102">
        <v>19427.312828475489</v>
      </c>
      <c r="CK337" s="1102">
        <v>20369.918650321033</v>
      </c>
      <c r="CL337" s="1102">
        <v>16276.795661023247</v>
      </c>
      <c r="CM337" s="1102">
        <v>19141.262576459889</v>
      </c>
      <c r="CN337" s="1102">
        <v>19046.610581820085</v>
      </c>
      <c r="CO337" s="1102">
        <v>22834.132304022285</v>
      </c>
      <c r="CP337" s="1102">
        <v>18054.723906094154</v>
      </c>
      <c r="CQ337" s="1106">
        <f t="shared" si="176"/>
        <v>19901.926360614962</v>
      </c>
      <c r="CR337" s="23" t="s">
        <v>541</v>
      </c>
      <c r="CS337"/>
      <c r="DQ337"/>
      <c r="DR337"/>
    </row>
    <row r="338" spans="1:122" s="23" customFormat="1" ht="13">
      <c r="A338" s="672">
        <v>2000</v>
      </c>
      <c r="B338" s="471">
        <f t="shared" si="183"/>
        <v>0.28311770936953284</v>
      </c>
      <c r="C338" s="324">
        <f t="shared" si="183"/>
        <v>0.24839877799582391</v>
      </c>
      <c r="D338" s="324">
        <f t="shared" si="181"/>
        <v>1</v>
      </c>
      <c r="E338" s="324">
        <f t="shared" si="181"/>
        <v>1</v>
      </c>
      <c r="F338" s="324">
        <f t="shared" si="181"/>
        <v>1</v>
      </c>
      <c r="G338" s="324">
        <f t="shared" si="181"/>
        <v>1</v>
      </c>
      <c r="H338" s="472">
        <f t="shared" si="181"/>
        <v>1</v>
      </c>
      <c r="I338" s="478"/>
      <c r="J338" s="479"/>
      <c r="K338" s="672">
        <v>2000</v>
      </c>
      <c r="L338" s="471">
        <f t="shared" si="182"/>
        <v>0.37500320918758695</v>
      </c>
      <c r="M338" s="324">
        <f t="shared" si="182"/>
        <v>0.999994316452259</v>
      </c>
      <c r="N338" s="324">
        <f t="shared" si="182"/>
        <v>0.99999999998061795</v>
      </c>
      <c r="O338" s="324">
        <f t="shared" si="182"/>
        <v>1</v>
      </c>
      <c r="P338" s="324">
        <f t="shared" si="182"/>
        <v>1</v>
      </c>
      <c r="Q338" s="324">
        <f t="shared" si="182"/>
        <v>1</v>
      </c>
      <c r="R338" s="472">
        <f t="shared" si="182"/>
        <v>1</v>
      </c>
      <c r="S338" s="478"/>
      <c r="T338" s="478"/>
      <c r="U338" s="305"/>
      <c r="V338" s="672">
        <v>2000</v>
      </c>
      <c r="W338" s="626">
        <f t="shared" si="177"/>
        <v>0.88249690258459546</v>
      </c>
      <c r="X338" s="627">
        <f t="shared" si="179"/>
        <v>0.88249690258459546</v>
      </c>
      <c r="Y338" s="627">
        <f t="shared" si="178"/>
        <v>0.73398529628969944</v>
      </c>
      <c r="Z338" s="627">
        <f t="shared" si="178"/>
        <v>0.73398529628969944</v>
      </c>
      <c r="AA338" s="627">
        <f t="shared" si="178"/>
        <v>0.73398529628969944</v>
      </c>
      <c r="AB338" s="627">
        <f t="shared" si="178"/>
        <v>0.73398529628969944</v>
      </c>
      <c r="AC338" s="628">
        <f t="shared" si="180"/>
        <v>0.54038611999029851</v>
      </c>
      <c r="AD338" s="137"/>
      <c r="AE338" s="25"/>
      <c r="AF338" s="25"/>
      <c r="AG338" s="25"/>
      <c r="BF338" s="1135">
        <v>330</v>
      </c>
      <c r="BG338" s="1102">
        <v>46519.801531720586</v>
      </c>
      <c r="BH338" s="1102">
        <v>53761.045955031208</v>
      </c>
      <c r="BI338" s="1102">
        <v>48502.699216621579</v>
      </c>
      <c r="BJ338" s="1102">
        <v>47654.317213766284</v>
      </c>
      <c r="BK338" s="1102">
        <v>56744.788454257046</v>
      </c>
      <c r="BL338" s="1102">
        <v>75114.384689245504</v>
      </c>
      <c r="BM338" s="1102">
        <v>67944.393713993981</v>
      </c>
      <c r="BN338" s="1102">
        <v>71940.704044266982</v>
      </c>
      <c r="BO338" s="1102">
        <v>110829.24038593382</v>
      </c>
      <c r="BP338" s="1102">
        <v>108979.10910591632</v>
      </c>
      <c r="BQ338" s="1102">
        <v>91670.557574116188</v>
      </c>
      <c r="BR338" s="1102">
        <v>69973.921759360761</v>
      </c>
      <c r="BS338" s="1102">
        <v>73736.570985538128</v>
      </c>
      <c r="BT338" s="1102">
        <v>26467.735025507573</v>
      </c>
      <c r="BU338" s="1102">
        <v>10658.873500949425</v>
      </c>
      <c r="BV338" s="1102">
        <v>9766.4664375591474</v>
      </c>
      <c r="BW338" s="1102">
        <v>23918.631369855895</v>
      </c>
      <c r="BX338" s="1102">
        <v>26796.660302516764</v>
      </c>
      <c r="BY338" s="1102">
        <v>22997.350400599331</v>
      </c>
      <c r="BZ338" s="1102">
        <v>13118.626233930172</v>
      </c>
      <c r="CA338" s="1102">
        <v>8478.4546553905639</v>
      </c>
      <c r="CB338" s="1102">
        <v>6143.4018912153288</v>
      </c>
      <c r="CC338" s="1102">
        <v>6769.5402741137686</v>
      </c>
      <c r="CD338" s="1102">
        <v>9859.0446837445124</v>
      </c>
      <c r="CE338" s="1102">
        <v>17444.636070082743</v>
      </c>
      <c r="CF338" s="1102">
        <v>12545.274744504184</v>
      </c>
      <c r="CG338" s="1102">
        <v>10268.694588592762</v>
      </c>
      <c r="CH338" s="1102">
        <v>12122.013986545038</v>
      </c>
      <c r="CI338" s="1102">
        <v>17010.977932082755</v>
      </c>
      <c r="CJ338" s="1102">
        <v>17365.319565391233</v>
      </c>
      <c r="CK338" s="1102">
        <v>15559.073129011869</v>
      </c>
      <c r="CL338" s="1102">
        <v>12973.987686123892</v>
      </c>
      <c r="CM338" s="1102">
        <v>15217.670324426228</v>
      </c>
      <c r="CN338" s="1102">
        <v>15571.506119779504</v>
      </c>
      <c r="CO338" s="1102">
        <v>15063.509743971234</v>
      </c>
      <c r="CP338" s="1102">
        <v>17085.145567661035</v>
      </c>
      <c r="CQ338" s="1106">
        <f t="shared" si="176"/>
        <v>18833.149192229128</v>
      </c>
      <c r="CR338" s="23" t="s">
        <v>541</v>
      </c>
      <c r="CS338"/>
      <c r="DQ338"/>
      <c r="DR338"/>
    </row>
    <row r="339" spans="1:122" s="23" customFormat="1" ht="13">
      <c r="A339" s="672">
        <v>2001</v>
      </c>
      <c r="B339" s="471">
        <f t="shared" si="183"/>
        <v>0.28311770936953284</v>
      </c>
      <c r="C339" s="324">
        <f t="shared" si="183"/>
        <v>0.24839877799582391</v>
      </c>
      <c r="D339" s="324">
        <f t="shared" si="181"/>
        <v>1</v>
      </c>
      <c r="E339" s="324">
        <f t="shared" si="181"/>
        <v>1</v>
      </c>
      <c r="F339" s="324">
        <f t="shared" si="181"/>
        <v>1</v>
      </c>
      <c r="G339" s="324">
        <f t="shared" si="181"/>
        <v>1</v>
      </c>
      <c r="H339" s="472">
        <f t="shared" si="181"/>
        <v>1</v>
      </c>
      <c r="I339" s="478"/>
      <c r="J339" s="479"/>
      <c r="K339" s="672">
        <v>2001</v>
      </c>
      <c r="L339" s="471">
        <f t="shared" si="182"/>
        <v>0.37500320918758695</v>
      </c>
      <c r="M339" s="324">
        <f t="shared" si="182"/>
        <v>0.999994316452259</v>
      </c>
      <c r="N339" s="324">
        <f t="shared" si="182"/>
        <v>0.99999999998061795</v>
      </c>
      <c r="O339" s="324">
        <f t="shared" si="182"/>
        <v>1</v>
      </c>
      <c r="P339" s="324">
        <f t="shared" si="182"/>
        <v>1</v>
      </c>
      <c r="Q339" s="324">
        <f t="shared" si="182"/>
        <v>1</v>
      </c>
      <c r="R339" s="472">
        <f t="shared" si="182"/>
        <v>1</v>
      </c>
      <c r="S339" s="478"/>
      <c r="T339" s="478"/>
      <c r="U339" s="305"/>
      <c r="V339" s="672">
        <v>2001</v>
      </c>
      <c r="W339" s="626">
        <f t="shared" si="177"/>
        <v>0.88197517814737736</v>
      </c>
      <c r="X339" s="627">
        <f t="shared" si="179"/>
        <v>0.88197517814737736</v>
      </c>
      <c r="Y339" s="627">
        <f t="shared" si="178"/>
        <v>0.63418884430492406</v>
      </c>
      <c r="Z339" s="627">
        <f t="shared" si="178"/>
        <v>0.63418884430492406</v>
      </c>
      <c r="AA339" s="627">
        <f t="shared" si="178"/>
        <v>0.63418884430492406</v>
      </c>
      <c r="AB339" s="627">
        <f t="shared" si="178"/>
        <v>0.63418884430492406</v>
      </c>
      <c r="AC339" s="628">
        <f t="shared" si="180"/>
        <v>0.46691241724794053</v>
      </c>
      <c r="AD339" s="480"/>
      <c r="AE339" s="25"/>
      <c r="AF339" s="25"/>
      <c r="AG339" s="25"/>
      <c r="BF339" s="1135">
        <v>331</v>
      </c>
      <c r="BG339" s="1102">
        <v>76628.762836401991</v>
      </c>
      <c r="BH339" s="1102">
        <v>75962.209999748884</v>
      </c>
      <c r="BI339" s="1102">
        <v>64836.408987381124</v>
      </c>
      <c r="BJ339" s="1102">
        <v>72354.058376381014</v>
      </c>
      <c r="BK339" s="1102">
        <v>90412.391067356541</v>
      </c>
      <c r="BL339" s="1102">
        <v>112345.40870368791</v>
      </c>
      <c r="BM339" s="1102">
        <v>99259.130098202717</v>
      </c>
      <c r="BN339" s="1102">
        <v>118023.90988500588</v>
      </c>
      <c r="BO339" s="1102">
        <v>140015.74383836926</v>
      </c>
      <c r="BP339" s="1102">
        <v>128495.70201352052</v>
      </c>
      <c r="BQ339" s="1102">
        <v>100005.11786825696</v>
      </c>
      <c r="BR339" s="1102">
        <v>89154.980762724881</v>
      </c>
      <c r="BS339" s="1102">
        <v>95795.561045415365</v>
      </c>
      <c r="BT339" s="1102">
        <v>33895.163227951154</v>
      </c>
      <c r="BU339" s="1102">
        <v>15717.394550498997</v>
      </c>
      <c r="BV339" s="1102">
        <v>17794.205734031111</v>
      </c>
      <c r="BW339" s="1102">
        <v>28945.686999390975</v>
      </c>
      <c r="BX339" s="1102">
        <v>27298.798901922451</v>
      </c>
      <c r="BY339" s="1102">
        <v>26114.872697127998</v>
      </c>
      <c r="BZ339" s="1102">
        <v>16952.107942093709</v>
      </c>
      <c r="CA339" s="1102">
        <v>14668.02335208972</v>
      </c>
      <c r="CB339" s="1102">
        <v>9739.383951624417</v>
      </c>
      <c r="CC339" s="1102">
        <v>16024.698440363793</v>
      </c>
      <c r="CD339" s="1102">
        <v>19464.157108916348</v>
      </c>
      <c r="CE339" s="1102">
        <v>28919.435512290143</v>
      </c>
      <c r="CF339" s="1102">
        <v>23491.466012261117</v>
      </c>
      <c r="CG339" s="1102">
        <v>18382.660292827746</v>
      </c>
      <c r="CH339" s="1102">
        <v>21188.990709197064</v>
      </c>
      <c r="CI339" s="1102">
        <v>24991.258824761338</v>
      </c>
      <c r="CJ339" s="1102">
        <v>27797.949322417779</v>
      </c>
      <c r="CK339" s="1102">
        <v>28743.7162896546</v>
      </c>
      <c r="CL339" s="1102">
        <v>23419.19894901754</v>
      </c>
      <c r="CM339" s="1102">
        <v>29399.172875910372</v>
      </c>
      <c r="CN339" s="1102">
        <v>26152.883271991188</v>
      </c>
      <c r="CO339" s="1102">
        <v>33819.62818931706</v>
      </c>
      <c r="CP339" s="1102">
        <v>28218.781065945284</v>
      </c>
      <c r="CQ339" s="1106">
        <f t="shared" si="176"/>
        <v>31105.88152340534</v>
      </c>
      <c r="CR339" s="23" t="s">
        <v>541</v>
      </c>
      <c r="CS339"/>
      <c r="DQ339"/>
      <c r="DR339"/>
    </row>
    <row r="340" spans="1:122" s="23" customFormat="1" ht="13">
      <c r="A340" s="672">
        <v>2002</v>
      </c>
      <c r="B340" s="471">
        <f t="shared" si="183"/>
        <v>0.28311770936953284</v>
      </c>
      <c r="C340" s="324">
        <f t="shared" si="183"/>
        <v>0.24839877799582391</v>
      </c>
      <c r="D340" s="324">
        <f t="shared" si="181"/>
        <v>1</v>
      </c>
      <c r="E340" s="324">
        <f t="shared" si="181"/>
        <v>1</v>
      </c>
      <c r="F340" s="324">
        <f t="shared" si="181"/>
        <v>1</v>
      </c>
      <c r="G340" s="324">
        <f t="shared" si="181"/>
        <v>1</v>
      </c>
      <c r="H340" s="472">
        <f t="shared" si="181"/>
        <v>1</v>
      </c>
      <c r="I340" s="478"/>
      <c r="J340" s="479"/>
      <c r="K340" s="672">
        <v>2002</v>
      </c>
      <c r="L340" s="471">
        <f t="shared" si="182"/>
        <v>0.37500320918758695</v>
      </c>
      <c r="M340" s="324">
        <f t="shared" si="182"/>
        <v>0.999994316452259</v>
      </c>
      <c r="N340" s="324">
        <f t="shared" si="182"/>
        <v>0.99999999998061795</v>
      </c>
      <c r="O340" s="324">
        <f t="shared" si="182"/>
        <v>1</v>
      </c>
      <c r="P340" s="324">
        <f t="shared" si="182"/>
        <v>1</v>
      </c>
      <c r="Q340" s="324">
        <f t="shared" si="182"/>
        <v>1</v>
      </c>
      <c r="R340" s="472">
        <f t="shared" si="182"/>
        <v>1</v>
      </c>
      <c r="S340" s="478"/>
      <c r="T340" s="478"/>
      <c r="U340" s="305"/>
      <c r="V340" s="672">
        <v>2002</v>
      </c>
      <c r="W340" s="626">
        <f t="shared" si="177"/>
        <v>0.87087305024991268</v>
      </c>
      <c r="X340" s="627">
        <f t="shared" si="179"/>
        <v>0.87087305024991268</v>
      </c>
      <c r="Y340" s="627">
        <f t="shared" si="178"/>
        <v>0.67987330014584368</v>
      </c>
      <c r="Z340" s="627">
        <f t="shared" si="178"/>
        <v>0.67987330014584368</v>
      </c>
      <c r="AA340" s="627">
        <f t="shared" si="178"/>
        <v>0.67987330014584368</v>
      </c>
      <c r="AB340" s="627">
        <f t="shared" si="178"/>
        <v>0.67987330014584368</v>
      </c>
      <c r="AC340" s="628">
        <f t="shared" si="180"/>
        <v>0.50054694093736163</v>
      </c>
      <c r="AD340" s="480"/>
      <c r="AE340" s="25"/>
      <c r="AF340" s="25"/>
      <c r="AG340" s="25"/>
      <c r="BF340" s="1135">
        <v>332</v>
      </c>
      <c r="BG340" s="1102">
        <v>57531.729374426868</v>
      </c>
      <c r="BH340" s="1102">
        <v>56137.054886641854</v>
      </c>
      <c r="BI340" s="1102">
        <v>49553.310306650179</v>
      </c>
      <c r="BJ340" s="1102">
        <v>57548.870405047492</v>
      </c>
      <c r="BK340" s="1102">
        <v>72441.220717272648</v>
      </c>
      <c r="BL340" s="1102">
        <v>93398.649222193359</v>
      </c>
      <c r="BM340" s="1102">
        <v>85438.322644046522</v>
      </c>
      <c r="BN340" s="1102">
        <v>91519.48370369013</v>
      </c>
      <c r="BO340" s="1102">
        <v>118009.97933662664</v>
      </c>
      <c r="BP340" s="1102">
        <v>108312.59051329718</v>
      </c>
      <c r="BQ340" s="1102">
        <v>80152.112200391566</v>
      </c>
      <c r="BR340" s="1102">
        <v>62134.521360513369</v>
      </c>
      <c r="BS340" s="1102">
        <v>75857.362434757335</v>
      </c>
      <c r="BT340" s="1102">
        <v>30583.582606018557</v>
      </c>
      <c r="BU340" s="1102">
        <v>17122.639038429927</v>
      </c>
      <c r="BV340" s="1102">
        <v>12784.906009419408</v>
      </c>
      <c r="BW340" s="1102">
        <v>14237.1589778</v>
      </c>
      <c r="BX340" s="1102">
        <v>20791.567968866151</v>
      </c>
      <c r="BY340" s="1102">
        <v>18363.226571305549</v>
      </c>
      <c r="BZ340" s="1102">
        <v>17010.519194011114</v>
      </c>
      <c r="CA340" s="1102">
        <v>11790.564860139686</v>
      </c>
      <c r="CB340" s="1102">
        <v>5549.3373475955204</v>
      </c>
      <c r="CC340" s="1102">
        <v>10548.951982282239</v>
      </c>
      <c r="CD340" s="1102">
        <v>12664.750770226368</v>
      </c>
      <c r="CE340" s="1102">
        <v>19689.865665010533</v>
      </c>
      <c r="CF340" s="1102">
        <v>12842.866625407483</v>
      </c>
      <c r="CG340" s="1102">
        <v>9434.5714366536486</v>
      </c>
      <c r="CH340" s="1102">
        <v>13858.461002371974</v>
      </c>
      <c r="CI340" s="1102">
        <v>16562.896073827425</v>
      </c>
      <c r="CJ340" s="1102">
        <v>18867.500411905148</v>
      </c>
      <c r="CK340" s="1102">
        <v>18554.186508149058</v>
      </c>
      <c r="CL340" s="1102">
        <v>14948.810125583568</v>
      </c>
      <c r="CM340" s="1102">
        <v>16189.765059973421</v>
      </c>
      <c r="CN340" s="1102">
        <v>12722.09615858809</v>
      </c>
      <c r="CO340" s="1102">
        <v>11869.695833670641</v>
      </c>
      <c r="CP340" s="1102">
        <v>14180.141545271632</v>
      </c>
      <c r="CQ340" s="1106">
        <f t="shared" si="176"/>
        <v>15630.930402753796</v>
      </c>
      <c r="CR340" s="23" t="s">
        <v>541</v>
      </c>
      <c r="CS340"/>
      <c r="DQ340"/>
      <c r="DR340"/>
    </row>
    <row r="341" spans="1:122" s="23" customFormat="1" ht="13">
      <c r="A341" s="672">
        <v>2003</v>
      </c>
      <c r="B341" s="471">
        <f t="shared" si="183"/>
        <v>0.28311770936953284</v>
      </c>
      <c r="C341" s="324">
        <f t="shared" si="183"/>
        <v>0.24839877799582391</v>
      </c>
      <c r="D341" s="324">
        <f t="shared" si="181"/>
        <v>1</v>
      </c>
      <c r="E341" s="324">
        <f t="shared" si="181"/>
        <v>1</v>
      </c>
      <c r="F341" s="324">
        <f t="shared" si="181"/>
        <v>1</v>
      </c>
      <c r="G341" s="324">
        <f t="shared" si="181"/>
        <v>1</v>
      </c>
      <c r="H341" s="472">
        <f t="shared" si="181"/>
        <v>1</v>
      </c>
      <c r="I341" s="478"/>
      <c r="J341" s="479"/>
      <c r="K341" s="672">
        <v>2003</v>
      </c>
      <c r="L341" s="471">
        <f t="shared" si="182"/>
        <v>0.37500320918758695</v>
      </c>
      <c r="M341" s="324">
        <f t="shared" si="182"/>
        <v>0.999994316452259</v>
      </c>
      <c r="N341" s="324">
        <f t="shared" si="182"/>
        <v>0.99999999998061795</v>
      </c>
      <c r="O341" s="324">
        <f t="shared" si="182"/>
        <v>1</v>
      </c>
      <c r="P341" s="324">
        <f t="shared" si="182"/>
        <v>1</v>
      </c>
      <c r="Q341" s="324">
        <f t="shared" si="182"/>
        <v>1</v>
      </c>
      <c r="R341" s="472">
        <f t="shared" si="182"/>
        <v>1</v>
      </c>
      <c r="S341" s="478"/>
      <c r="T341" s="478"/>
      <c r="U341" s="305"/>
      <c r="V341" s="672">
        <v>2003</v>
      </c>
      <c r="W341" s="626">
        <f t="shared" si="177"/>
        <v>0.88103985053618761</v>
      </c>
      <c r="X341" s="627">
        <f t="shared" si="179"/>
        <v>0.88103985053618761</v>
      </c>
      <c r="Y341" s="627">
        <f t="shared" si="178"/>
        <v>0.53493023078970137</v>
      </c>
      <c r="Z341" s="627">
        <f t="shared" si="178"/>
        <v>0.53493023078970137</v>
      </c>
      <c r="AA341" s="627">
        <f t="shared" si="178"/>
        <v>0.53493023078970137</v>
      </c>
      <c r="AB341" s="627">
        <f t="shared" si="178"/>
        <v>0.53493023078970137</v>
      </c>
      <c r="AC341" s="628">
        <f t="shared" si="180"/>
        <v>0.39383469034489743</v>
      </c>
      <c r="AD341" s="480"/>
      <c r="AE341" s="25"/>
      <c r="AF341" s="25"/>
      <c r="AG341" s="25"/>
      <c r="BF341" s="1135">
        <v>333</v>
      </c>
      <c r="BG341" s="1102">
        <v>49913.000158244642</v>
      </c>
      <c r="BH341" s="1102">
        <v>55121.45252186415</v>
      </c>
      <c r="BI341" s="1102">
        <v>53016.732518196484</v>
      </c>
      <c r="BJ341" s="1102">
        <v>67503.047674320507</v>
      </c>
      <c r="BK341" s="1102">
        <v>79405.564893573523</v>
      </c>
      <c r="BL341" s="1102">
        <v>102474.53409744153</v>
      </c>
      <c r="BM341" s="1102">
        <v>93602.383503592268</v>
      </c>
      <c r="BN341" s="1102">
        <v>103742.6834836928</v>
      </c>
      <c r="BO341" s="1102">
        <v>110300.91313630818</v>
      </c>
      <c r="BP341" s="1102">
        <v>114185.79198832691</v>
      </c>
      <c r="BQ341" s="1102">
        <v>85885.93661520991</v>
      </c>
      <c r="BR341" s="1102">
        <v>65901.222025870316</v>
      </c>
      <c r="BS341" s="1102">
        <v>51697.310372913918</v>
      </c>
      <c r="BT341" s="1102">
        <v>26951.969230898165</v>
      </c>
      <c r="BU341" s="1102">
        <v>13654.886256488142</v>
      </c>
      <c r="BV341" s="1102">
        <v>13255.587694866357</v>
      </c>
      <c r="BW341" s="1102">
        <v>16583.672963825378</v>
      </c>
      <c r="BX341" s="1102">
        <v>18816.761457824137</v>
      </c>
      <c r="BY341" s="1102">
        <v>18508.137233719146</v>
      </c>
      <c r="BZ341" s="1102">
        <v>17708.772013248712</v>
      </c>
      <c r="CA341" s="1102">
        <v>13171.194647467612</v>
      </c>
      <c r="CB341" s="1102">
        <v>7548.9983743734674</v>
      </c>
      <c r="CC341" s="1102">
        <v>7910.8880770182996</v>
      </c>
      <c r="CD341" s="1102">
        <v>10082.142620820927</v>
      </c>
      <c r="CE341" s="1102">
        <v>17563.600666280741</v>
      </c>
      <c r="CF341" s="1102">
        <v>13422.85817774245</v>
      </c>
      <c r="CG341" s="1102">
        <v>9974.3059774178837</v>
      </c>
      <c r="CH341" s="1102">
        <v>10088.459803460251</v>
      </c>
      <c r="CI341" s="1102">
        <v>15374.577557208144</v>
      </c>
      <c r="CJ341" s="1102">
        <v>18781.282268427516</v>
      </c>
      <c r="CK341" s="1102">
        <v>20772.511215103757</v>
      </c>
      <c r="CL341" s="1102">
        <v>15158.035025125035</v>
      </c>
      <c r="CM341" s="1102">
        <v>16537.277572841653</v>
      </c>
      <c r="CN341" s="1102">
        <v>14114.288239712096</v>
      </c>
      <c r="CO341" s="1102">
        <v>20557.074305009963</v>
      </c>
      <c r="CP341" s="1102">
        <v>14397.63418079367</v>
      </c>
      <c r="CQ341" s="1106">
        <f t="shared" si="176"/>
        <v>15870.674994731446</v>
      </c>
      <c r="CR341" s="23" t="s">
        <v>541</v>
      </c>
      <c r="CS341"/>
      <c r="DQ341"/>
      <c r="DR341"/>
    </row>
    <row r="342" spans="1:122" s="23" customFormat="1" ht="13">
      <c r="A342" s="672">
        <v>2004</v>
      </c>
      <c r="B342" s="471">
        <f t="shared" si="183"/>
        <v>0.28311770936953284</v>
      </c>
      <c r="C342" s="324">
        <f t="shared" si="183"/>
        <v>0.24839877799582391</v>
      </c>
      <c r="D342" s="324">
        <f t="shared" si="181"/>
        <v>1</v>
      </c>
      <c r="E342" s="324">
        <f t="shared" si="181"/>
        <v>1</v>
      </c>
      <c r="F342" s="324">
        <f t="shared" si="181"/>
        <v>1</v>
      </c>
      <c r="G342" s="324">
        <f t="shared" si="181"/>
        <v>1</v>
      </c>
      <c r="H342" s="472">
        <f t="shared" si="181"/>
        <v>1</v>
      </c>
      <c r="I342" s="478"/>
      <c r="J342" s="479"/>
      <c r="K342" s="672">
        <v>2004</v>
      </c>
      <c r="L342" s="471">
        <f t="shared" si="182"/>
        <v>0.37500320918758695</v>
      </c>
      <c r="M342" s="324">
        <f t="shared" si="182"/>
        <v>0.999994316452259</v>
      </c>
      <c r="N342" s="324">
        <f t="shared" si="182"/>
        <v>0.99999999998061795</v>
      </c>
      <c r="O342" s="324">
        <f t="shared" si="182"/>
        <v>1</v>
      </c>
      <c r="P342" s="324">
        <f t="shared" si="182"/>
        <v>1</v>
      </c>
      <c r="Q342" s="324">
        <f t="shared" si="182"/>
        <v>1</v>
      </c>
      <c r="R342" s="472">
        <f t="shared" si="182"/>
        <v>1</v>
      </c>
      <c r="S342" s="478"/>
      <c r="T342" s="478"/>
      <c r="U342" s="305"/>
      <c r="V342" s="672">
        <v>2004</v>
      </c>
      <c r="W342" s="626">
        <f t="shared" si="177"/>
        <v>0.88103985053618761</v>
      </c>
      <c r="X342" s="627">
        <f t="shared" si="179"/>
        <v>0.88103985053618761</v>
      </c>
      <c r="Y342" s="627">
        <f t="shared" si="178"/>
        <v>0.67285134076333108</v>
      </c>
      <c r="Z342" s="627">
        <f t="shared" si="178"/>
        <v>0.67285134076333108</v>
      </c>
      <c r="AA342" s="627">
        <f t="shared" si="178"/>
        <v>0.67285134076333108</v>
      </c>
      <c r="AB342" s="627">
        <f t="shared" si="178"/>
        <v>0.67285134076333108</v>
      </c>
      <c r="AC342" s="628">
        <f>AB342*AC341/AB341</f>
        <v>0.49537712431483927</v>
      </c>
      <c r="AD342" s="480"/>
      <c r="AE342" s="25"/>
      <c r="AF342" s="25"/>
      <c r="AG342" s="25"/>
      <c r="BF342" s="1135">
        <v>334</v>
      </c>
      <c r="BG342" s="1102">
        <v>50246.524582032653</v>
      </c>
      <c r="BH342" s="1102">
        <v>55086.969603623133</v>
      </c>
      <c r="BI342" s="1102">
        <v>52859.588696809988</v>
      </c>
      <c r="BJ342" s="1102">
        <v>67337.2674820721</v>
      </c>
      <c r="BK342" s="1102">
        <v>79356.746999098963</v>
      </c>
      <c r="BL342" s="1102">
        <v>102368.52794816396</v>
      </c>
      <c r="BM342" s="1102">
        <v>93185.55417200645</v>
      </c>
      <c r="BN342" s="1102">
        <v>103011.80929438854</v>
      </c>
      <c r="BO342" s="1102">
        <v>109771.28221453486</v>
      </c>
      <c r="BP342" s="1102">
        <v>113707.14145036419</v>
      </c>
      <c r="BQ342" s="1102">
        <v>86484.071516661686</v>
      </c>
      <c r="BR342" s="1102">
        <v>66881.610618904393</v>
      </c>
      <c r="BS342" s="1102">
        <v>51459.319368353652</v>
      </c>
      <c r="BT342" s="1102">
        <v>26910.329376636626</v>
      </c>
      <c r="BU342" s="1102">
        <v>13623.13701925386</v>
      </c>
      <c r="BV342" s="1102">
        <v>13253.952469939917</v>
      </c>
      <c r="BW342" s="1102">
        <v>16656.226634303253</v>
      </c>
      <c r="BX342" s="1102">
        <v>18843.791080701074</v>
      </c>
      <c r="BY342" s="1102">
        <v>18416.587453343935</v>
      </c>
      <c r="BZ342" s="1102">
        <v>17662.27969808604</v>
      </c>
      <c r="CA342" s="1102">
        <v>13163.295699225977</v>
      </c>
      <c r="CB342" s="1102">
        <v>7575.5905254462823</v>
      </c>
      <c r="CC342" s="1102">
        <v>7922.9659707658766</v>
      </c>
      <c r="CD342" s="1102">
        <v>10074.927027898431</v>
      </c>
      <c r="CE342" s="1102">
        <v>17618.711776463813</v>
      </c>
      <c r="CF342" s="1102">
        <v>13445.419379982317</v>
      </c>
      <c r="CG342" s="1102">
        <v>10041.520914313413</v>
      </c>
      <c r="CH342" s="1102">
        <v>9815.5065601894421</v>
      </c>
      <c r="CI342" s="1102">
        <v>15383.065895210882</v>
      </c>
      <c r="CJ342" s="1102">
        <v>18842.893272905934</v>
      </c>
      <c r="CK342" s="1102">
        <v>20748.059739170967</v>
      </c>
      <c r="CL342" s="1102">
        <v>15146.647148049635</v>
      </c>
      <c r="CM342" s="1102">
        <v>16519.8550458557</v>
      </c>
      <c r="CN342" s="1102">
        <v>14114.625734278514</v>
      </c>
      <c r="CO342" s="1102">
        <v>20534.254432793346</v>
      </c>
      <c r="CP342" s="1102">
        <v>14446.582603690829</v>
      </c>
      <c r="CQ342" s="1106">
        <f t="shared" si="176"/>
        <v>15924.631394897648</v>
      </c>
      <c r="CR342" s="23" t="s">
        <v>541</v>
      </c>
      <c r="CS342"/>
      <c r="DQ342"/>
      <c r="DR342"/>
    </row>
    <row r="343" spans="1:122" s="23" customFormat="1" ht="13">
      <c r="A343" s="672">
        <v>2005</v>
      </c>
      <c r="B343" s="471">
        <f t="shared" si="183"/>
        <v>0.28311770936953284</v>
      </c>
      <c r="C343" s="324">
        <f t="shared" si="183"/>
        <v>0.24839877799582391</v>
      </c>
      <c r="D343" s="324">
        <f t="shared" si="181"/>
        <v>1</v>
      </c>
      <c r="E343" s="324">
        <f t="shared" si="181"/>
        <v>1</v>
      </c>
      <c r="F343" s="324">
        <f t="shared" si="181"/>
        <v>1</v>
      </c>
      <c r="G343" s="324">
        <f t="shared" si="181"/>
        <v>1</v>
      </c>
      <c r="H343" s="472">
        <f t="shared" si="181"/>
        <v>1</v>
      </c>
      <c r="I343" s="478"/>
      <c r="J343" s="479"/>
      <c r="K343" s="672">
        <v>2005</v>
      </c>
      <c r="L343" s="471">
        <f t="shared" si="182"/>
        <v>0.37500320918758695</v>
      </c>
      <c r="M343" s="324">
        <f t="shared" si="182"/>
        <v>0.999994316452259</v>
      </c>
      <c r="N343" s="324">
        <f t="shared" si="182"/>
        <v>0.99999999998061795</v>
      </c>
      <c r="O343" s="324">
        <f t="shared" si="182"/>
        <v>1</v>
      </c>
      <c r="P343" s="324">
        <f t="shared" si="182"/>
        <v>1</v>
      </c>
      <c r="Q343" s="324">
        <f t="shared" si="182"/>
        <v>1</v>
      </c>
      <c r="R343" s="472">
        <f t="shared" si="182"/>
        <v>1</v>
      </c>
      <c r="S343" s="478"/>
      <c r="T343" s="478"/>
      <c r="U343" s="305"/>
      <c r="V343" s="672">
        <v>2005</v>
      </c>
      <c r="W343" s="626">
        <f t="shared" si="177"/>
        <v>0.88103985053618761</v>
      </c>
      <c r="X343" s="627">
        <f>W343</f>
        <v>0.88103985053618761</v>
      </c>
      <c r="Y343" s="627">
        <f t="shared" si="178"/>
        <v>0.67285134129423452</v>
      </c>
      <c r="Z343" s="627">
        <f t="shared" si="178"/>
        <v>0.67285134129423452</v>
      </c>
      <c r="AA343" s="627">
        <f t="shared" si="178"/>
        <v>0.67285134129423452</v>
      </c>
      <c r="AB343" s="627">
        <f t="shared" si="178"/>
        <v>0.67285134129423452</v>
      </c>
      <c r="AC343" s="628">
        <f>AB343*AC342/AB342</f>
        <v>0.49537712470570927</v>
      </c>
      <c r="AD343" s="480"/>
      <c r="AE343" s="25"/>
      <c r="AF343" s="25"/>
      <c r="AG343" s="25"/>
      <c r="BF343" s="1135">
        <v>335</v>
      </c>
      <c r="BG343" s="1102">
        <v>53421.206672204949</v>
      </c>
      <c r="BH343" s="1102">
        <v>55492.676028043061</v>
      </c>
      <c r="BI343" s="1102">
        <v>50939.481900139654</v>
      </c>
      <c r="BJ343" s="1102">
        <v>59371.704025895313</v>
      </c>
      <c r="BK343" s="1102">
        <v>65639.930151889232</v>
      </c>
      <c r="BL343" s="1102">
        <v>82001.232945609168</v>
      </c>
      <c r="BM343" s="1102">
        <v>73560.031614609266</v>
      </c>
      <c r="BN343" s="1102">
        <v>86230.581795921375</v>
      </c>
      <c r="BO343" s="1102">
        <v>117002.99815958751</v>
      </c>
      <c r="BP343" s="1102">
        <v>138081.86102442432</v>
      </c>
      <c r="BQ343" s="1102">
        <v>120527.95068849641</v>
      </c>
      <c r="BR343" s="1102">
        <v>104760.10725237564</v>
      </c>
      <c r="BS343" s="1102">
        <v>97687.05614825603</v>
      </c>
      <c r="BT343" s="1102">
        <v>32231.637488714692</v>
      </c>
      <c r="BU343" s="1102">
        <v>14608.476275946367</v>
      </c>
      <c r="BV343" s="1102">
        <v>12940.917866574384</v>
      </c>
      <c r="BW343" s="1102">
        <v>15862.319855803729</v>
      </c>
      <c r="BX343" s="1102">
        <v>25771.163982155391</v>
      </c>
      <c r="BY343" s="1102">
        <v>22504.398859428995</v>
      </c>
      <c r="BZ343" s="1102">
        <v>17835.601959028554</v>
      </c>
      <c r="CA343" s="1102">
        <v>13859.893626078787</v>
      </c>
      <c r="CB343" s="1102">
        <v>8975.3877920137202</v>
      </c>
      <c r="CC343" s="1102">
        <v>12781.027097269667</v>
      </c>
      <c r="CD343" s="1102">
        <v>15319.314865618202</v>
      </c>
      <c r="CE343" s="1102">
        <v>21237.01087764174</v>
      </c>
      <c r="CF343" s="1102">
        <v>16630.967464457961</v>
      </c>
      <c r="CG343" s="1102">
        <v>13751.902435992151</v>
      </c>
      <c r="CH343" s="1102">
        <v>15706.706488006444</v>
      </c>
      <c r="CI343" s="1102">
        <v>20446.691700094812</v>
      </c>
      <c r="CJ343" s="1102">
        <v>21238.38417106646</v>
      </c>
      <c r="CK343" s="1102">
        <v>24384.301120075623</v>
      </c>
      <c r="CL343" s="1102">
        <v>20465.066340448015</v>
      </c>
      <c r="CM343" s="1102">
        <v>25344.094701202383</v>
      </c>
      <c r="CN343" s="1102">
        <v>25743.079506094036</v>
      </c>
      <c r="CO343" s="1102">
        <v>27393.2063566664</v>
      </c>
      <c r="CP343" s="1102">
        <v>25294.888467798268</v>
      </c>
      <c r="CQ343" s="1106">
        <f t="shared" si="176"/>
        <v>27882.841643242598</v>
      </c>
      <c r="CR343" s="23" t="s">
        <v>541</v>
      </c>
      <c r="CS343"/>
      <c r="DQ343"/>
      <c r="DR343"/>
    </row>
    <row r="344" spans="1:122" s="23" customFormat="1" ht="13">
      <c r="A344" s="672">
        <v>2006</v>
      </c>
      <c r="B344" s="471">
        <f t="shared" si="183"/>
        <v>0.28311770936953284</v>
      </c>
      <c r="C344" s="324">
        <f t="shared" si="183"/>
        <v>0.24839877799582391</v>
      </c>
      <c r="D344" s="324">
        <f t="shared" si="181"/>
        <v>1</v>
      </c>
      <c r="E344" s="324">
        <f t="shared" si="181"/>
        <v>1</v>
      </c>
      <c r="F344" s="324">
        <f t="shared" si="181"/>
        <v>1</v>
      </c>
      <c r="G344" s="324">
        <f t="shared" si="181"/>
        <v>1</v>
      </c>
      <c r="H344" s="472">
        <f t="shared" si="181"/>
        <v>1</v>
      </c>
      <c r="I344" s="478"/>
      <c r="J344" s="479"/>
      <c r="K344" s="672">
        <v>2006</v>
      </c>
      <c r="L344" s="471">
        <f t="shared" si="182"/>
        <v>0.37500320918758695</v>
      </c>
      <c r="M344" s="324">
        <f t="shared" si="182"/>
        <v>0.999994316452259</v>
      </c>
      <c r="N344" s="324">
        <f t="shared" si="182"/>
        <v>0.99999999998061795</v>
      </c>
      <c r="O344" s="324">
        <f t="shared" si="182"/>
        <v>1</v>
      </c>
      <c r="P344" s="324">
        <f t="shared" si="182"/>
        <v>1</v>
      </c>
      <c r="Q344" s="324">
        <f t="shared" si="182"/>
        <v>1</v>
      </c>
      <c r="R344" s="472">
        <f t="shared" si="182"/>
        <v>1</v>
      </c>
      <c r="S344" s="478"/>
      <c r="T344" s="478"/>
      <c r="U344" s="305"/>
      <c r="V344" s="672">
        <v>2006</v>
      </c>
      <c r="W344" s="626">
        <f t="shared" si="177"/>
        <v>0.88103985053618761</v>
      </c>
      <c r="X344" s="627">
        <f>W344</f>
        <v>0.88103985053618761</v>
      </c>
      <c r="Y344" s="627">
        <f t="shared" si="178"/>
        <v>0.67285134129423452</v>
      </c>
      <c r="Z344" s="627">
        <f t="shared" si="178"/>
        <v>0.67285134129423452</v>
      </c>
      <c r="AA344" s="627">
        <f t="shared" si="178"/>
        <v>0.67285134129423452</v>
      </c>
      <c r="AB344" s="627">
        <f t="shared" si="178"/>
        <v>0.67285134129423452</v>
      </c>
      <c r="AC344" s="628">
        <f>AB344*AC343/AB343</f>
        <v>0.49537712470570922</v>
      </c>
      <c r="AD344" s="480"/>
      <c r="AE344" s="25"/>
      <c r="AF344" s="25"/>
      <c r="AG344" s="25"/>
      <c r="BF344" s="1135">
        <v>336</v>
      </c>
      <c r="BG344" s="1102">
        <v>58067.397847611472</v>
      </c>
      <c r="BH344" s="1102">
        <v>61777.002825147421</v>
      </c>
      <c r="BI344" s="1102">
        <v>56576.118024956275</v>
      </c>
      <c r="BJ344" s="1102">
        <v>69193.464337610931</v>
      </c>
      <c r="BK344" s="1102">
        <v>91186.715645169403</v>
      </c>
      <c r="BL344" s="1102">
        <v>121163.4953519686</v>
      </c>
      <c r="BM344" s="1102">
        <v>104298.19046873176</v>
      </c>
      <c r="BN344" s="1102">
        <v>110572.7576487794</v>
      </c>
      <c r="BO344" s="1102">
        <v>143279.48840601361</v>
      </c>
      <c r="BP344" s="1102">
        <v>131085.81722992213</v>
      </c>
      <c r="BQ344" s="1102">
        <v>99786.799369609769</v>
      </c>
      <c r="BR344" s="1102">
        <v>80056.444741736021</v>
      </c>
      <c r="BS344" s="1102">
        <v>98260.423653045014</v>
      </c>
      <c r="BT344" s="1102">
        <v>32603.091054485918</v>
      </c>
      <c r="BU344" s="1102">
        <v>15499.026276282815</v>
      </c>
      <c r="BV344" s="1102">
        <v>16137.30579348675</v>
      </c>
      <c r="BW344" s="1102">
        <v>25105.47309749357</v>
      </c>
      <c r="BX344" s="1102">
        <v>32754.156130972882</v>
      </c>
      <c r="BY344" s="1102">
        <v>26913.888407841085</v>
      </c>
      <c r="BZ344" s="1102">
        <v>22921.181479198098</v>
      </c>
      <c r="CA344" s="1102">
        <v>16243.524592449192</v>
      </c>
      <c r="CB344" s="1102">
        <v>10743.115003635417</v>
      </c>
      <c r="CC344" s="1102">
        <v>13432.985997758125</v>
      </c>
      <c r="CD344" s="1102">
        <v>11461.216082237061</v>
      </c>
      <c r="CE344" s="1102">
        <v>22256.739217833419</v>
      </c>
      <c r="CF344" s="1102">
        <v>17881.082684221274</v>
      </c>
      <c r="CG344" s="1102">
        <v>15321.614650811716</v>
      </c>
      <c r="CH344" s="1102">
        <v>17777.984500921033</v>
      </c>
      <c r="CI344" s="1102">
        <v>21852.546556609661</v>
      </c>
      <c r="CJ344" s="1102">
        <v>26418.794836633413</v>
      </c>
      <c r="CK344" s="1102">
        <v>28943.643061058207</v>
      </c>
      <c r="CL344" s="1102">
        <v>22071.640909594651</v>
      </c>
      <c r="CM344" s="1102">
        <v>28098.387007035599</v>
      </c>
      <c r="CN344" s="1102">
        <v>23383.875260431796</v>
      </c>
      <c r="CO344" s="1102">
        <v>25974.100363700818</v>
      </c>
      <c r="CP344" s="1102">
        <v>25278.730066329685</v>
      </c>
      <c r="CQ344" s="1106">
        <f t="shared" si="176"/>
        <v>27865.030054552259</v>
      </c>
      <c r="CR344" s="23" t="s">
        <v>541</v>
      </c>
      <c r="CS344"/>
      <c r="DQ344"/>
      <c r="DR344"/>
    </row>
    <row r="345" spans="1:122" s="23" customFormat="1" ht="13">
      <c r="A345" s="672">
        <v>2007</v>
      </c>
      <c r="B345" s="471">
        <f>C$311</f>
        <v>0.28311770936953284</v>
      </c>
      <c r="C345" s="324">
        <f>D$311</f>
        <v>0.24839877799582391</v>
      </c>
      <c r="D345" s="324">
        <f t="shared" si="181"/>
        <v>1</v>
      </c>
      <c r="E345" s="324">
        <f t="shared" si="181"/>
        <v>1</v>
      </c>
      <c r="F345" s="324">
        <f t="shared" si="181"/>
        <v>1</v>
      </c>
      <c r="G345" s="324">
        <f t="shared" si="181"/>
        <v>1</v>
      </c>
      <c r="H345" s="472">
        <f t="shared" si="181"/>
        <v>1</v>
      </c>
      <c r="I345" s="478"/>
      <c r="J345" s="479"/>
      <c r="K345" s="672">
        <v>2007</v>
      </c>
      <c r="L345" s="471">
        <f t="shared" si="182"/>
        <v>0.37500320918758695</v>
      </c>
      <c r="M345" s="324">
        <f t="shared" si="182"/>
        <v>0.999994316452259</v>
      </c>
      <c r="N345" s="324">
        <f t="shared" si="182"/>
        <v>0.99999999998061795</v>
      </c>
      <c r="O345" s="324">
        <f t="shared" si="182"/>
        <v>1</v>
      </c>
      <c r="P345" s="324">
        <f t="shared" si="182"/>
        <v>1</v>
      </c>
      <c r="Q345" s="324">
        <f t="shared" si="182"/>
        <v>1</v>
      </c>
      <c r="R345" s="472">
        <f t="shared" si="182"/>
        <v>1</v>
      </c>
      <c r="S345" s="478"/>
      <c r="T345" s="478"/>
      <c r="U345" s="305"/>
      <c r="V345" s="672">
        <v>2007</v>
      </c>
      <c r="W345" s="626">
        <f t="shared" si="177"/>
        <v>0.88249690258459546</v>
      </c>
      <c r="X345" s="627">
        <f>W345</f>
        <v>0.88249690258459546</v>
      </c>
      <c r="Y345" s="627">
        <f t="shared" si="178"/>
        <v>0.54132835158496695</v>
      </c>
      <c r="Z345" s="627">
        <f t="shared" si="178"/>
        <v>0.54132835158496695</v>
      </c>
      <c r="AA345" s="627">
        <f t="shared" si="178"/>
        <v>0.54132835158496695</v>
      </c>
      <c r="AB345" s="627">
        <f t="shared" si="178"/>
        <v>0.54132835158496695</v>
      </c>
      <c r="AC345" s="628">
        <f>AB345*AC344/AB344</f>
        <v>0.39854521477809823</v>
      </c>
      <c r="AD345" s="480"/>
      <c r="AE345" s="25"/>
      <c r="AF345" s="25"/>
      <c r="AG345" s="25"/>
      <c r="BF345" s="1135">
        <v>337</v>
      </c>
      <c r="BG345" s="1102">
        <v>47527.234134732942</v>
      </c>
      <c r="BH345" s="1102">
        <v>50901.798545001875</v>
      </c>
      <c r="BI345" s="1102">
        <v>46217.776219642401</v>
      </c>
      <c r="BJ345" s="1102">
        <v>49151.713159039915</v>
      </c>
      <c r="BK345" s="1102">
        <v>56322.578201308621</v>
      </c>
      <c r="BL345" s="1102">
        <v>68194.098860346247</v>
      </c>
      <c r="BM345" s="1102">
        <v>49970.173027851524</v>
      </c>
      <c r="BN345" s="1102">
        <v>56919.583950697248</v>
      </c>
      <c r="BO345" s="1102">
        <v>96069.362305354793</v>
      </c>
      <c r="BP345" s="1102">
        <v>89245.77011108186</v>
      </c>
      <c r="BQ345" s="1102">
        <v>67945.332373086887</v>
      </c>
      <c r="BR345" s="1102">
        <v>48180.854069884845</v>
      </c>
      <c r="BS345" s="1102">
        <v>56469.810288141336</v>
      </c>
      <c r="BT345" s="1102">
        <v>30483.540321870474</v>
      </c>
      <c r="BU345" s="1102">
        <v>11441.376234733028</v>
      </c>
      <c r="BV345" s="1102">
        <v>11720.458671657665</v>
      </c>
      <c r="BW345" s="1102">
        <v>19840.573335271132</v>
      </c>
      <c r="BX345" s="1102">
        <v>26147.280582497282</v>
      </c>
      <c r="BY345" s="1102">
        <v>22767.614843407948</v>
      </c>
      <c r="BZ345" s="1102">
        <v>18086.40290675834</v>
      </c>
      <c r="CA345" s="1102">
        <v>14375.465858093719</v>
      </c>
      <c r="CB345" s="1102">
        <v>6861.1791787812208</v>
      </c>
      <c r="CC345" s="1102">
        <v>10133.919492930429</v>
      </c>
      <c r="CD345" s="1102">
        <v>10137.005202804345</v>
      </c>
      <c r="CE345" s="1102">
        <v>21895.641582295182</v>
      </c>
      <c r="CF345" s="1102">
        <v>15249.211041898403</v>
      </c>
      <c r="CG345" s="1102">
        <v>10019.443869435716</v>
      </c>
      <c r="CH345" s="1102">
        <v>12416.217917116857</v>
      </c>
      <c r="CI345" s="1102">
        <v>15030.562582405882</v>
      </c>
      <c r="CJ345" s="1102">
        <v>19475.499081429542</v>
      </c>
      <c r="CK345" s="1102">
        <v>21769.980992442368</v>
      </c>
      <c r="CL345" s="1102">
        <v>15434.67043809702</v>
      </c>
      <c r="CM345" s="1102">
        <v>21134.962261113171</v>
      </c>
      <c r="CN345" s="1102">
        <v>14675.579217771094</v>
      </c>
      <c r="CO345" s="1102">
        <v>22236.786729875221</v>
      </c>
      <c r="CP345" s="1102">
        <v>15329.311236843994</v>
      </c>
      <c r="CQ345" s="1106">
        <f t="shared" si="176"/>
        <v>16897.673150883224</v>
      </c>
      <c r="CR345" s="23" t="s">
        <v>541</v>
      </c>
      <c r="CS345"/>
      <c r="DQ345"/>
      <c r="DR345"/>
    </row>
    <row r="346" spans="1:122" s="23" customFormat="1" ht="13">
      <c r="A346" s="672">
        <v>2008</v>
      </c>
      <c r="B346" s="807">
        <f>C$311</f>
        <v>0.28311770936953284</v>
      </c>
      <c r="C346" s="808">
        <f>D$311</f>
        <v>0.24839877799582391</v>
      </c>
      <c r="D346" s="808">
        <f t="shared" si="181"/>
        <v>1</v>
      </c>
      <c r="E346" s="808">
        <f t="shared" si="181"/>
        <v>1</v>
      </c>
      <c r="F346" s="808">
        <f t="shared" si="181"/>
        <v>1</v>
      </c>
      <c r="G346" s="808">
        <f t="shared" si="181"/>
        <v>1</v>
      </c>
      <c r="H346" s="809">
        <f t="shared" si="181"/>
        <v>1</v>
      </c>
      <c r="I346" s="478"/>
      <c r="J346" s="479"/>
      <c r="K346" s="672">
        <v>2008</v>
      </c>
      <c r="L346" s="471">
        <f t="shared" si="182"/>
        <v>0.37500320918758695</v>
      </c>
      <c r="M346" s="324">
        <f t="shared" si="182"/>
        <v>0.999994316452259</v>
      </c>
      <c r="N346" s="324">
        <f t="shared" si="182"/>
        <v>0.99999999998061795</v>
      </c>
      <c r="O346" s="324">
        <f t="shared" si="182"/>
        <v>1</v>
      </c>
      <c r="P346" s="324">
        <f t="shared" si="182"/>
        <v>1</v>
      </c>
      <c r="Q346" s="324">
        <f t="shared" si="182"/>
        <v>1</v>
      </c>
      <c r="R346" s="472">
        <f t="shared" si="182"/>
        <v>1</v>
      </c>
      <c r="S346" s="478"/>
      <c r="T346" s="478"/>
      <c r="U346" s="305"/>
      <c r="V346" s="672">
        <v>2008</v>
      </c>
      <c r="W346" s="626">
        <f t="shared" si="177"/>
        <v>0.88249690258459546</v>
      </c>
      <c r="X346" s="627">
        <f>W346</f>
        <v>0.88249690258459546</v>
      </c>
      <c r="Y346" s="627">
        <f t="shared" si="178"/>
        <v>0.65970880544887156</v>
      </c>
      <c r="Z346" s="627">
        <f t="shared" si="178"/>
        <v>0.65970880544887156</v>
      </c>
      <c r="AA346" s="627">
        <f t="shared" si="178"/>
        <v>0.65970880544887156</v>
      </c>
      <c r="AB346" s="627">
        <f t="shared" si="178"/>
        <v>0.65970880544887156</v>
      </c>
      <c r="AC346" s="628">
        <f>AB346*AC345/AB345</f>
        <v>0.48570112167375473</v>
      </c>
      <c r="AD346" s="480"/>
      <c r="AE346" s="25"/>
      <c r="AF346" s="25"/>
      <c r="AG346" s="25"/>
      <c r="BF346" s="1135">
        <v>338</v>
      </c>
      <c r="BG346" s="1102">
        <v>55516.046074966631</v>
      </c>
      <c r="BH346" s="1102">
        <v>57060.173337626016</v>
      </c>
      <c r="BI346" s="1102">
        <v>51586.407673925583</v>
      </c>
      <c r="BJ346" s="1102">
        <v>53145.211721033782</v>
      </c>
      <c r="BK346" s="1102">
        <v>65806.476771506961</v>
      </c>
      <c r="BL346" s="1102">
        <v>85372.854857120881</v>
      </c>
      <c r="BM346" s="1102">
        <v>73838.101580119997</v>
      </c>
      <c r="BN346" s="1102">
        <v>75261.894277899773</v>
      </c>
      <c r="BO346" s="1102">
        <v>102767.54534665564</v>
      </c>
      <c r="BP346" s="1102">
        <v>95335.191038978912</v>
      </c>
      <c r="BQ346" s="1102">
        <v>78261.902368088151</v>
      </c>
      <c r="BR346" s="1102">
        <v>67465.950436970161</v>
      </c>
      <c r="BS346" s="1102">
        <v>65885.435878480159</v>
      </c>
      <c r="BT346" s="1102">
        <v>27049.393539169359</v>
      </c>
      <c r="BU346" s="1102">
        <v>10733.24447644815</v>
      </c>
      <c r="BV346" s="1102">
        <v>9877.0666344044912</v>
      </c>
      <c r="BW346" s="1102">
        <v>20222.926112754747</v>
      </c>
      <c r="BX346" s="1102">
        <v>20773.562862115261</v>
      </c>
      <c r="BY346" s="1102">
        <v>20988.461574245623</v>
      </c>
      <c r="BZ346" s="1102">
        <v>12861.901291960545</v>
      </c>
      <c r="CA346" s="1102">
        <v>11003.836535976186</v>
      </c>
      <c r="CB346" s="1102">
        <v>6195.2035113456295</v>
      </c>
      <c r="CC346" s="1102">
        <v>6256.3869388774219</v>
      </c>
      <c r="CD346" s="1102">
        <v>8640.8604626184824</v>
      </c>
      <c r="CE346" s="1102">
        <v>14737.146921112137</v>
      </c>
      <c r="CF346" s="1102">
        <v>12020.652354485359</v>
      </c>
      <c r="CG346" s="1102">
        <v>10285.746133652046</v>
      </c>
      <c r="CH346" s="1102">
        <v>13000.351302109391</v>
      </c>
      <c r="CI346" s="1102">
        <v>17954.925330620703</v>
      </c>
      <c r="CJ346" s="1102">
        <v>20027.85334418335</v>
      </c>
      <c r="CK346" s="1102">
        <v>18244.910872628527</v>
      </c>
      <c r="CL346" s="1102">
        <v>14652.674897802499</v>
      </c>
      <c r="CM346" s="1102">
        <v>14691.834186206986</v>
      </c>
      <c r="CN346" s="1102">
        <v>14485.656575703462</v>
      </c>
      <c r="CO346" s="1102">
        <v>16986.709666113209</v>
      </c>
      <c r="CP346" s="1102">
        <v>14588.184630521602</v>
      </c>
      <c r="CQ346" s="1106">
        <f t="shared" si="176"/>
        <v>16080.720910592132</v>
      </c>
      <c r="CR346" s="23" t="s">
        <v>541</v>
      </c>
      <c r="CS346"/>
      <c r="DQ346"/>
      <c r="DR346"/>
    </row>
    <row r="347" spans="1:122" s="23" customFormat="1" ht="13">
      <c r="A347" s="672">
        <v>2009</v>
      </c>
      <c r="B347" s="807">
        <f t="shared" ref="B347:C349" si="184">C$311</f>
        <v>0.28311770936953284</v>
      </c>
      <c r="C347" s="808">
        <f t="shared" si="184"/>
        <v>0.24839877799582391</v>
      </c>
      <c r="D347" s="808">
        <f t="shared" si="181"/>
        <v>1</v>
      </c>
      <c r="E347" s="808">
        <f t="shared" si="181"/>
        <v>1</v>
      </c>
      <c r="F347" s="808">
        <f t="shared" si="181"/>
        <v>1</v>
      </c>
      <c r="G347" s="808">
        <f t="shared" si="181"/>
        <v>1</v>
      </c>
      <c r="H347" s="809">
        <f t="shared" si="181"/>
        <v>1</v>
      </c>
      <c r="I347" s="478"/>
      <c r="J347" s="479"/>
      <c r="K347" s="672">
        <v>2009</v>
      </c>
      <c r="L347" s="471">
        <f t="shared" si="182"/>
        <v>0.37500320918758695</v>
      </c>
      <c r="M347" s="324">
        <f t="shared" si="182"/>
        <v>0.999994316452259</v>
      </c>
      <c r="N347" s="324">
        <f t="shared" si="182"/>
        <v>0.99999999998061795</v>
      </c>
      <c r="O347" s="324">
        <f t="shared" si="182"/>
        <v>1</v>
      </c>
      <c r="P347" s="324">
        <f t="shared" si="182"/>
        <v>1</v>
      </c>
      <c r="Q347" s="324">
        <f t="shared" si="182"/>
        <v>1</v>
      </c>
      <c r="R347" s="472">
        <f t="shared" si="182"/>
        <v>1</v>
      </c>
      <c r="S347" s="478"/>
      <c r="T347" s="478"/>
      <c r="U347" s="305"/>
      <c r="V347" s="672">
        <v>2009</v>
      </c>
      <c r="W347" s="626">
        <f t="shared" si="177"/>
        <v>0.88249690258459546</v>
      </c>
      <c r="X347" s="627">
        <f t="shared" ref="X347:X353" si="185">W347</f>
        <v>0.88249690258459546</v>
      </c>
      <c r="Y347" s="627">
        <f t="shared" ref="Y347:AB353" si="186">$D434</f>
        <v>0.62464932864138945</v>
      </c>
      <c r="Z347" s="627">
        <f t="shared" si="186"/>
        <v>0.62464932864138945</v>
      </c>
      <c r="AA347" s="627">
        <f t="shared" si="186"/>
        <v>0.62464932864138945</v>
      </c>
      <c r="AB347" s="627">
        <f t="shared" si="186"/>
        <v>0.62464932864138945</v>
      </c>
      <c r="AC347" s="628">
        <f t="shared" ref="AC347:AC353" si="187">AB347*AC346/AB346</f>
        <v>0.45988908601492684</v>
      </c>
      <c r="AD347" s="480"/>
      <c r="AE347" s="25"/>
      <c r="AF347" s="25"/>
      <c r="AG347" s="25"/>
      <c r="BF347" s="1135">
        <v>339</v>
      </c>
      <c r="BG347" s="1102">
        <v>49701.311925522925</v>
      </c>
      <c r="BH347" s="1102">
        <v>57548.306833560433</v>
      </c>
      <c r="BI347" s="1102">
        <v>55386.594264201522</v>
      </c>
      <c r="BJ347" s="1102">
        <v>69718.628697134351</v>
      </c>
      <c r="BK347" s="1102">
        <v>93992.201280267065</v>
      </c>
      <c r="BL347" s="1102">
        <v>120887.58451269515</v>
      </c>
      <c r="BM347" s="1102">
        <v>98148.452572706621</v>
      </c>
      <c r="BN347" s="1102">
        <v>89846.147572058035</v>
      </c>
      <c r="BO347" s="1102">
        <v>128898.99278315456</v>
      </c>
      <c r="BP347" s="1102">
        <v>121713.50282192889</v>
      </c>
      <c r="BQ347" s="1102">
        <v>88266.975802846719</v>
      </c>
      <c r="BR347" s="1102">
        <v>61884.93296004257</v>
      </c>
      <c r="BS347" s="1102">
        <v>80421.792860770176</v>
      </c>
      <c r="BT347" s="1102">
        <v>34625.637520320895</v>
      </c>
      <c r="BU347" s="1102">
        <v>17127.609317690349</v>
      </c>
      <c r="BV347" s="1102">
        <v>14692.476271137843</v>
      </c>
      <c r="BW347" s="1102">
        <v>20742.380235481211</v>
      </c>
      <c r="BX347" s="1102">
        <v>27691.442493917039</v>
      </c>
      <c r="BY347" s="1102">
        <v>25769.568284560057</v>
      </c>
      <c r="BZ347" s="1102">
        <v>23722.496281597287</v>
      </c>
      <c r="CA347" s="1102">
        <v>16164.581808923545</v>
      </c>
      <c r="CB347" s="1102">
        <v>10461.149239122571</v>
      </c>
      <c r="CC347" s="1102">
        <v>11077.657263169007</v>
      </c>
      <c r="CD347" s="1102">
        <v>12601.153380695647</v>
      </c>
      <c r="CE347" s="1102">
        <v>21604.72313109861</v>
      </c>
      <c r="CF347" s="1102">
        <v>17443.175133299679</v>
      </c>
      <c r="CG347" s="1102">
        <v>13479.289828765857</v>
      </c>
      <c r="CH347" s="1102">
        <v>14160.884414570664</v>
      </c>
      <c r="CI347" s="1102">
        <v>17724.367647231265</v>
      </c>
      <c r="CJ347" s="1102">
        <v>22168.232515598342</v>
      </c>
      <c r="CK347" s="1102">
        <v>25458.097489161941</v>
      </c>
      <c r="CL347" s="1102">
        <v>23402.054173430864</v>
      </c>
      <c r="CM347" s="1102">
        <v>24423.04270476443</v>
      </c>
      <c r="CN347" s="1102">
        <v>20989.696777779169</v>
      </c>
      <c r="CO347" s="1102">
        <v>22807.697621544707</v>
      </c>
      <c r="CP347" s="1102">
        <v>21464.001203575983</v>
      </c>
      <c r="CQ347" s="1106">
        <f t="shared" si="176"/>
        <v>23660.011284555418</v>
      </c>
      <c r="CR347" s="23" t="s">
        <v>541</v>
      </c>
      <c r="CS347"/>
      <c r="DQ347"/>
      <c r="DR347"/>
    </row>
    <row r="348" spans="1:122" s="23" customFormat="1" ht="13">
      <c r="A348" s="672">
        <v>2010</v>
      </c>
      <c r="B348" s="807">
        <f t="shared" si="184"/>
        <v>0.28311770936953284</v>
      </c>
      <c r="C348" s="808">
        <f t="shared" si="184"/>
        <v>0.24839877799582391</v>
      </c>
      <c r="D348" s="808">
        <f t="shared" si="181"/>
        <v>1</v>
      </c>
      <c r="E348" s="808">
        <f t="shared" si="181"/>
        <v>1</v>
      </c>
      <c r="F348" s="808">
        <f t="shared" si="181"/>
        <v>1</v>
      </c>
      <c r="G348" s="808">
        <f t="shared" si="181"/>
        <v>1</v>
      </c>
      <c r="H348" s="809">
        <f t="shared" si="181"/>
        <v>1</v>
      </c>
      <c r="I348" s="478"/>
      <c r="J348" s="479"/>
      <c r="K348" s="672">
        <v>2010</v>
      </c>
      <c r="L348" s="471">
        <f t="shared" si="182"/>
        <v>0.37500320918758695</v>
      </c>
      <c r="M348" s="324">
        <f t="shared" si="182"/>
        <v>0.999994316452259</v>
      </c>
      <c r="N348" s="324">
        <f t="shared" si="182"/>
        <v>0.99999999998061795</v>
      </c>
      <c r="O348" s="324">
        <f t="shared" si="182"/>
        <v>1</v>
      </c>
      <c r="P348" s="324">
        <f t="shared" si="182"/>
        <v>1</v>
      </c>
      <c r="Q348" s="324">
        <f t="shared" si="182"/>
        <v>1</v>
      </c>
      <c r="R348" s="472">
        <f t="shared" si="182"/>
        <v>1</v>
      </c>
      <c r="S348" s="478"/>
      <c r="T348" s="478"/>
      <c r="U348" s="305"/>
      <c r="V348" s="672">
        <v>2010</v>
      </c>
      <c r="W348" s="626">
        <f t="shared" si="177"/>
        <v>0.8800698192353007</v>
      </c>
      <c r="X348" s="627">
        <f t="shared" si="185"/>
        <v>0.8800698192353007</v>
      </c>
      <c r="Y348" s="627">
        <f t="shared" si="186"/>
        <v>0.71960505003697772</v>
      </c>
      <c r="Z348" s="627">
        <f t="shared" si="186"/>
        <v>0.71960505003697772</v>
      </c>
      <c r="AA348" s="627">
        <f t="shared" si="186"/>
        <v>0.71960505003697772</v>
      </c>
      <c r="AB348" s="627">
        <f t="shared" si="186"/>
        <v>0.71960505003697772</v>
      </c>
      <c r="AC348" s="628">
        <f t="shared" si="187"/>
        <v>0.52979887046868634</v>
      </c>
      <c r="AD348" s="480"/>
      <c r="AE348" s="25"/>
      <c r="AF348" s="25"/>
      <c r="AG348" s="25"/>
      <c r="BF348" s="1135">
        <v>340</v>
      </c>
      <c r="BG348" s="1102">
        <v>70080.079370616615</v>
      </c>
      <c r="BH348" s="1102">
        <v>73695.278967278849</v>
      </c>
      <c r="BI348" s="1102">
        <v>66099.7032139722</v>
      </c>
      <c r="BJ348" s="1102">
        <v>74249.713793243878</v>
      </c>
      <c r="BK348" s="1102">
        <v>83733.414059828006</v>
      </c>
      <c r="BL348" s="1102">
        <v>102183.6533758787</v>
      </c>
      <c r="BM348" s="1102">
        <v>87375.806416527892</v>
      </c>
      <c r="BN348" s="1102">
        <v>91242.088565258062</v>
      </c>
      <c r="BO348" s="1102">
        <v>124579.29359535137</v>
      </c>
      <c r="BP348" s="1102">
        <v>120513.83005781093</v>
      </c>
      <c r="BQ348" s="1102">
        <v>99670.305553750208</v>
      </c>
      <c r="BR348" s="1102">
        <v>75637.400004327297</v>
      </c>
      <c r="BS348" s="1102">
        <v>76550.568334034673</v>
      </c>
      <c r="BT348" s="1102">
        <v>33950.540151565372</v>
      </c>
      <c r="BU348" s="1102">
        <v>15654.900662217551</v>
      </c>
      <c r="BV348" s="1102">
        <v>15358.395623860044</v>
      </c>
      <c r="BW348" s="1102">
        <v>13895.020499849976</v>
      </c>
      <c r="BX348" s="1102">
        <v>26155.69658856585</v>
      </c>
      <c r="BY348" s="1102">
        <v>20414.45175595555</v>
      </c>
      <c r="BZ348" s="1102">
        <v>15139.237615028354</v>
      </c>
      <c r="CA348" s="1102">
        <v>10998.006200196938</v>
      </c>
      <c r="CB348" s="1102">
        <v>7364.9010763135693</v>
      </c>
      <c r="CC348" s="1102">
        <v>13091.882418344421</v>
      </c>
      <c r="CD348" s="1102">
        <v>19201.911217660578</v>
      </c>
      <c r="CE348" s="1102">
        <v>21995.408366310159</v>
      </c>
      <c r="CF348" s="1102">
        <v>16887.346372858636</v>
      </c>
      <c r="CG348" s="1102">
        <v>14337.832780025712</v>
      </c>
      <c r="CH348" s="1102">
        <v>16527.882758549666</v>
      </c>
      <c r="CI348" s="1102">
        <v>21465.562937919476</v>
      </c>
      <c r="CJ348" s="1102">
        <v>21025.157341708164</v>
      </c>
      <c r="CK348" s="1102">
        <v>21577.274322808771</v>
      </c>
      <c r="CL348" s="1102">
        <v>19401.739394678345</v>
      </c>
      <c r="CM348" s="1102">
        <v>21388.412472644981</v>
      </c>
      <c r="CN348" s="1102">
        <v>19484.462687547992</v>
      </c>
      <c r="CO348" s="1102">
        <v>17436.002576746752</v>
      </c>
      <c r="CP348" s="1102">
        <v>21408.247983995378</v>
      </c>
      <c r="CQ348" s="1106">
        <f t="shared" si="176"/>
        <v>23598.553880042804</v>
      </c>
      <c r="CR348" s="23" t="s">
        <v>541</v>
      </c>
      <c r="CS348"/>
      <c r="DQ348"/>
      <c r="DR348"/>
    </row>
    <row r="349" spans="1:122" s="23" customFormat="1" ht="13">
      <c r="A349" s="672">
        <v>2011</v>
      </c>
      <c r="B349" s="807">
        <f t="shared" si="184"/>
        <v>0.28311770936953284</v>
      </c>
      <c r="C349" s="808">
        <f t="shared" si="184"/>
        <v>0.24839877799582391</v>
      </c>
      <c r="D349" s="808">
        <f t="shared" si="181"/>
        <v>1</v>
      </c>
      <c r="E349" s="808">
        <f t="shared" si="181"/>
        <v>1</v>
      </c>
      <c r="F349" s="808">
        <f t="shared" si="181"/>
        <v>1</v>
      </c>
      <c r="G349" s="808">
        <f t="shared" si="181"/>
        <v>1</v>
      </c>
      <c r="H349" s="809">
        <f t="shared" si="181"/>
        <v>1</v>
      </c>
      <c r="I349" s="478"/>
      <c r="J349" s="479"/>
      <c r="K349" s="672">
        <v>2011</v>
      </c>
      <c r="L349" s="471">
        <f t="shared" si="182"/>
        <v>0.37500320918758695</v>
      </c>
      <c r="M349" s="324">
        <f t="shared" si="182"/>
        <v>0.999994316452259</v>
      </c>
      <c r="N349" s="324">
        <f t="shared" si="182"/>
        <v>0.99999999998061795</v>
      </c>
      <c r="O349" s="324">
        <f t="shared" si="182"/>
        <v>1</v>
      </c>
      <c r="P349" s="324">
        <f t="shared" si="182"/>
        <v>1</v>
      </c>
      <c r="Q349" s="324">
        <f t="shared" si="182"/>
        <v>1</v>
      </c>
      <c r="R349" s="472">
        <f t="shared" si="182"/>
        <v>1</v>
      </c>
      <c r="S349" s="478"/>
      <c r="T349" s="478"/>
      <c r="U349" s="305"/>
      <c r="V349" s="672">
        <v>2011</v>
      </c>
      <c r="W349" s="626">
        <f t="shared" si="177"/>
        <v>0.88249690258459546</v>
      </c>
      <c r="X349" s="627">
        <f t="shared" si="185"/>
        <v>0.88249690258459546</v>
      </c>
      <c r="Y349" s="627">
        <f t="shared" si="186"/>
        <v>0.68152655608090928</v>
      </c>
      <c r="Z349" s="627">
        <f t="shared" si="186"/>
        <v>0.68152655608090928</v>
      </c>
      <c r="AA349" s="627">
        <f t="shared" si="186"/>
        <v>0.68152655608090928</v>
      </c>
      <c r="AB349" s="627">
        <f t="shared" si="186"/>
        <v>0.68152655608090928</v>
      </c>
      <c r="AC349" s="628">
        <f t="shared" si="187"/>
        <v>0.50176412684642147</v>
      </c>
      <c r="AD349" s="480"/>
      <c r="AE349" s="25"/>
      <c r="AF349" s="25"/>
      <c r="AG349" s="25"/>
      <c r="BF349" s="1135">
        <v>341</v>
      </c>
      <c r="BG349" s="1102">
        <v>52283.573280035795</v>
      </c>
      <c r="BH349" s="1102">
        <v>71991.325428538534</v>
      </c>
      <c r="BI349" s="1102">
        <v>70737.500594341895</v>
      </c>
      <c r="BJ349" s="1102">
        <v>80554.868319642803</v>
      </c>
      <c r="BK349" s="1102">
        <v>84739.791050949512</v>
      </c>
      <c r="BL349" s="1102">
        <v>103497.65584050822</v>
      </c>
      <c r="BM349" s="1102">
        <v>89179.92180195704</v>
      </c>
      <c r="BN349" s="1102">
        <v>83992.133672899741</v>
      </c>
      <c r="BO349" s="1102">
        <v>86310.080414039898</v>
      </c>
      <c r="BP349" s="1102">
        <v>107867.58813023637</v>
      </c>
      <c r="BQ349" s="1102">
        <v>83800.893133950362</v>
      </c>
      <c r="BR349" s="1102">
        <v>71543.54197805679</v>
      </c>
      <c r="BS349" s="1102">
        <v>71363.936275318396</v>
      </c>
      <c r="BT349" s="1102">
        <v>38927.884552508025</v>
      </c>
      <c r="BU349" s="1102">
        <v>18385.322797937824</v>
      </c>
      <c r="BV349" s="1102">
        <v>14300.235366265435</v>
      </c>
      <c r="BW349" s="1102">
        <v>13172.877417436435</v>
      </c>
      <c r="BX349" s="1102">
        <v>28234.874312862972</v>
      </c>
      <c r="BY349" s="1102">
        <v>26294.056367969017</v>
      </c>
      <c r="BZ349" s="1102">
        <v>20818.908574494857</v>
      </c>
      <c r="CA349" s="1102">
        <v>10845.154216328878</v>
      </c>
      <c r="CB349" s="1102">
        <v>6433.9985928355682</v>
      </c>
      <c r="CC349" s="1102">
        <v>9679.9989762749938</v>
      </c>
      <c r="CD349" s="1102">
        <v>13453.861823030691</v>
      </c>
      <c r="CE349" s="1102">
        <v>18541.688579516238</v>
      </c>
      <c r="CF349" s="1102">
        <v>10530.868975360498</v>
      </c>
      <c r="CG349" s="1102">
        <v>9360.9136188341872</v>
      </c>
      <c r="CH349" s="1102">
        <v>11806.453047235253</v>
      </c>
      <c r="CI349" s="1102">
        <v>16798.484042154032</v>
      </c>
      <c r="CJ349" s="1102">
        <v>17111.035845917133</v>
      </c>
      <c r="CK349" s="1102">
        <v>20650.590573484977</v>
      </c>
      <c r="CL349" s="1102">
        <v>18352.151726351494</v>
      </c>
      <c r="CM349" s="1102">
        <v>27755.718993175251</v>
      </c>
      <c r="CN349" s="1102">
        <v>24205.597008193505</v>
      </c>
      <c r="CO349" s="1102">
        <v>26828.237955033004</v>
      </c>
      <c r="CP349" s="1102">
        <v>25214.654591770035</v>
      </c>
      <c r="CQ349" s="1106">
        <f t="shared" si="176"/>
        <v>27794.398934251542</v>
      </c>
      <c r="CR349" s="23" t="s">
        <v>541</v>
      </c>
      <c r="CS349"/>
      <c r="DQ349"/>
      <c r="DR349"/>
    </row>
    <row r="350" spans="1:122" s="23" customFormat="1" ht="13">
      <c r="A350" s="966">
        <v>2012</v>
      </c>
      <c r="B350" s="712">
        <f>C$311</f>
        <v>0.28311770936953284</v>
      </c>
      <c r="C350" s="713">
        <f t="shared" si="183"/>
        <v>0.24839877799582391</v>
      </c>
      <c r="D350" s="713">
        <f t="shared" ref="D350:H353" si="188">D$354</f>
        <v>1</v>
      </c>
      <c r="E350" s="713">
        <f t="shared" si="188"/>
        <v>1</v>
      </c>
      <c r="F350" s="713">
        <f t="shared" si="188"/>
        <v>1</v>
      </c>
      <c r="G350" s="713">
        <f t="shared" si="188"/>
        <v>1</v>
      </c>
      <c r="H350" s="714">
        <f t="shared" si="188"/>
        <v>1</v>
      </c>
      <c r="I350" s="478"/>
      <c r="J350" s="479"/>
      <c r="K350" s="755">
        <f>A350</f>
        <v>2012</v>
      </c>
      <c r="L350" s="471">
        <f t="shared" ref="L350:R353" si="189">L$354</f>
        <v>0.37500320918758695</v>
      </c>
      <c r="M350" s="324">
        <f t="shared" si="189"/>
        <v>0.999994316452259</v>
      </c>
      <c r="N350" s="324">
        <f t="shared" si="189"/>
        <v>0.99999999998061795</v>
      </c>
      <c r="O350" s="324">
        <f t="shared" si="189"/>
        <v>1</v>
      </c>
      <c r="P350" s="324">
        <f t="shared" si="189"/>
        <v>1</v>
      </c>
      <c r="Q350" s="324">
        <f t="shared" si="189"/>
        <v>1</v>
      </c>
      <c r="R350" s="472">
        <f t="shared" si="189"/>
        <v>1</v>
      </c>
      <c r="S350" s="478"/>
      <c r="T350" s="478"/>
      <c r="U350" s="305"/>
      <c r="V350" s="790">
        <f>A350</f>
        <v>2012</v>
      </c>
      <c r="W350" s="626">
        <f t="shared" si="177"/>
        <v>0.88249690258459546</v>
      </c>
      <c r="X350" s="627">
        <f t="shared" si="185"/>
        <v>0.88249690258459546</v>
      </c>
      <c r="Y350" s="627">
        <f t="shared" si="186"/>
        <v>0.58878453114231011</v>
      </c>
      <c r="Z350" s="627">
        <f t="shared" si="186"/>
        <v>0.58878453114231011</v>
      </c>
      <c r="AA350" s="627">
        <f t="shared" si="186"/>
        <v>0.58878453114231011</v>
      </c>
      <c r="AB350" s="627">
        <f t="shared" si="186"/>
        <v>0.58878453114231011</v>
      </c>
      <c r="AC350" s="628">
        <f t="shared" si="187"/>
        <v>0.43348414457708673</v>
      </c>
      <c r="AD350" s="480"/>
      <c r="AE350" s="25"/>
      <c r="AF350" s="25"/>
      <c r="AG350" s="25"/>
      <c r="BF350" s="1135">
        <v>342</v>
      </c>
      <c r="BG350" s="1102">
        <v>62159.437314964664</v>
      </c>
      <c r="BH350" s="1102">
        <v>58145.710809632867</v>
      </c>
      <c r="BI350" s="1102">
        <v>54344.8117757656</v>
      </c>
      <c r="BJ350" s="1102">
        <v>70717.773122465747</v>
      </c>
      <c r="BK350" s="1102">
        <v>89776.298167876434</v>
      </c>
      <c r="BL350" s="1102">
        <v>118536.14891573701</v>
      </c>
      <c r="BM350" s="1102">
        <v>99710.034129499094</v>
      </c>
      <c r="BN350" s="1102">
        <v>96983.114806356258</v>
      </c>
      <c r="BO350" s="1102">
        <v>127076.11292993954</v>
      </c>
      <c r="BP350" s="1102">
        <v>116975.9487472958</v>
      </c>
      <c r="BQ350" s="1102">
        <v>84654.511571231968</v>
      </c>
      <c r="BR350" s="1102">
        <v>59082.517341190287</v>
      </c>
      <c r="BS350" s="1102">
        <v>70699.272700574598</v>
      </c>
      <c r="BT350" s="1102">
        <v>29801.54197932305</v>
      </c>
      <c r="BU350" s="1102">
        <v>17152.552782255789</v>
      </c>
      <c r="BV350" s="1102">
        <v>14715.053441238195</v>
      </c>
      <c r="BW350" s="1102">
        <v>18890.263571508422</v>
      </c>
      <c r="BX350" s="1102">
        <v>22047.482817824046</v>
      </c>
      <c r="BY350" s="1102">
        <v>23303.949847244443</v>
      </c>
      <c r="BZ350" s="1102">
        <v>22317.652453492276</v>
      </c>
      <c r="CA350" s="1102">
        <v>17260.352595863991</v>
      </c>
      <c r="CB350" s="1102">
        <v>10526.018313855082</v>
      </c>
      <c r="CC350" s="1102">
        <v>10821.891654978363</v>
      </c>
      <c r="CD350" s="1102">
        <v>14106.644508105357</v>
      </c>
      <c r="CE350" s="1102">
        <v>22562.882482696463</v>
      </c>
      <c r="CF350" s="1102">
        <v>16459.340557093979</v>
      </c>
      <c r="CG350" s="1102">
        <v>12918.001614350262</v>
      </c>
      <c r="CH350" s="1102">
        <v>16095.766858646577</v>
      </c>
      <c r="CI350" s="1102">
        <v>22259.819343200867</v>
      </c>
      <c r="CJ350" s="1102">
        <v>25186.244792600402</v>
      </c>
      <c r="CK350" s="1102">
        <v>26049.270418539458</v>
      </c>
      <c r="CL350" s="1102">
        <v>20813.309119340185</v>
      </c>
      <c r="CM350" s="1102">
        <v>26561.094099410519</v>
      </c>
      <c r="CN350" s="1102">
        <v>23542.1006783636</v>
      </c>
      <c r="CO350" s="1102">
        <v>26446.56037361181</v>
      </c>
      <c r="CP350" s="1102">
        <v>25198.55802838775</v>
      </c>
      <c r="CQ350" s="1106">
        <f t="shared" si="176"/>
        <v>27776.655510383116</v>
      </c>
      <c r="CR350" s="23" t="s">
        <v>541</v>
      </c>
      <c r="CS350"/>
      <c r="DQ350"/>
      <c r="DR350"/>
    </row>
    <row r="351" spans="1:122" s="23" customFormat="1" ht="13">
      <c r="A351" s="672">
        <v>2013</v>
      </c>
      <c r="B351" s="712">
        <f>C$311</f>
        <v>0.28311770936953284</v>
      </c>
      <c r="C351" s="713">
        <f t="shared" si="183"/>
        <v>0.24839877799582391</v>
      </c>
      <c r="D351" s="713">
        <f t="shared" si="188"/>
        <v>1</v>
      </c>
      <c r="E351" s="713">
        <f t="shared" si="188"/>
        <v>1</v>
      </c>
      <c r="F351" s="713">
        <f t="shared" si="188"/>
        <v>1</v>
      </c>
      <c r="G351" s="713">
        <f t="shared" si="188"/>
        <v>1</v>
      </c>
      <c r="H351" s="714">
        <f t="shared" si="188"/>
        <v>1</v>
      </c>
      <c r="I351" s="478"/>
      <c r="J351" s="479"/>
      <c r="K351" s="755">
        <f>A351</f>
        <v>2013</v>
      </c>
      <c r="L351" s="471">
        <f t="shared" si="189"/>
        <v>0.37500320918758695</v>
      </c>
      <c r="M351" s="324">
        <f t="shared" si="189"/>
        <v>0.999994316452259</v>
      </c>
      <c r="N351" s="324">
        <f t="shared" si="189"/>
        <v>0.99999999998061795</v>
      </c>
      <c r="O351" s="324">
        <f t="shared" si="189"/>
        <v>1</v>
      </c>
      <c r="P351" s="324">
        <f t="shared" si="189"/>
        <v>1</v>
      </c>
      <c r="Q351" s="324">
        <f t="shared" si="189"/>
        <v>1</v>
      </c>
      <c r="R351" s="472">
        <f t="shared" si="189"/>
        <v>1</v>
      </c>
      <c r="S351" s="478"/>
      <c r="T351" s="478"/>
      <c r="U351" s="305"/>
      <c r="V351" s="885">
        <f>A351</f>
        <v>2013</v>
      </c>
      <c r="W351" s="626">
        <f t="shared" si="177"/>
        <v>0.88249690258459546</v>
      </c>
      <c r="X351" s="627">
        <f t="shared" si="185"/>
        <v>0.88249690258459546</v>
      </c>
      <c r="Y351" s="627">
        <f t="shared" si="186"/>
        <v>0.67285134076333108</v>
      </c>
      <c r="Z351" s="627">
        <f t="shared" si="186"/>
        <v>0.67285134076333108</v>
      </c>
      <c r="AA351" s="627">
        <f t="shared" si="186"/>
        <v>0.67285134076333108</v>
      </c>
      <c r="AB351" s="627">
        <f t="shared" si="186"/>
        <v>0.67285134076333108</v>
      </c>
      <c r="AC351" s="628">
        <f t="shared" si="187"/>
        <v>0.49537712431483916</v>
      </c>
      <c r="AD351" s="480"/>
      <c r="AE351" s="25"/>
      <c r="AF351" s="25"/>
      <c r="AG351" s="25"/>
      <c r="BF351" s="1135">
        <v>343</v>
      </c>
      <c r="BG351" s="1102">
        <v>56736.832384935493</v>
      </c>
      <c r="BH351" s="1102">
        <v>49784.329001440979</v>
      </c>
      <c r="BI351" s="1102">
        <v>43013.625922426916</v>
      </c>
      <c r="BJ351" s="1102">
        <v>53884.01617360238</v>
      </c>
      <c r="BK351" s="1102">
        <v>64615.003056726295</v>
      </c>
      <c r="BL351" s="1102">
        <v>78243.901406289355</v>
      </c>
      <c r="BM351" s="1102">
        <v>65218.229349562585</v>
      </c>
      <c r="BN351" s="1102">
        <v>80431.406915128289</v>
      </c>
      <c r="BO351" s="1102">
        <v>118425.96378544597</v>
      </c>
      <c r="BP351" s="1102">
        <v>114023.4459800504</v>
      </c>
      <c r="BQ351" s="1102">
        <v>92613.060294455121</v>
      </c>
      <c r="BR351" s="1102">
        <v>69399.060889033412</v>
      </c>
      <c r="BS351" s="1102">
        <v>54532.495252651446</v>
      </c>
      <c r="BT351" s="1102">
        <v>27670.999548127475</v>
      </c>
      <c r="BU351" s="1102">
        <v>12452.556820233422</v>
      </c>
      <c r="BV351" s="1102">
        <v>11607.529201078729</v>
      </c>
      <c r="BW351" s="1102">
        <v>18719.936311027341</v>
      </c>
      <c r="BX351" s="1102">
        <v>20123.193662198162</v>
      </c>
      <c r="BY351" s="1102">
        <v>15740.084161436949</v>
      </c>
      <c r="BZ351" s="1102">
        <v>15582.109356242625</v>
      </c>
      <c r="CA351" s="1102">
        <v>9901.3238930704065</v>
      </c>
      <c r="CB351" s="1102">
        <v>5717.9943161926094</v>
      </c>
      <c r="CC351" s="1102">
        <v>7853.3975626094089</v>
      </c>
      <c r="CD351" s="1102">
        <v>7975.3460710767267</v>
      </c>
      <c r="CE351" s="1102">
        <v>18250.690693254081</v>
      </c>
      <c r="CF351" s="1102">
        <v>13876.712646379247</v>
      </c>
      <c r="CG351" s="1102">
        <v>12140.942200268963</v>
      </c>
      <c r="CH351" s="1102">
        <v>12506.80880576969</v>
      </c>
      <c r="CI351" s="1102">
        <v>16741.858749048861</v>
      </c>
      <c r="CJ351" s="1102">
        <v>20854.345205297945</v>
      </c>
      <c r="CK351" s="1102">
        <v>20920.641315947189</v>
      </c>
      <c r="CL351" s="1102">
        <v>15326.541922569892</v>
      </c>
      <c r="CM351" s="1102">
        <v>18176.272140527853</v>
      </c>
      <c r="CN351" s="1102">
        <v>13769.622259904976</v>
      </c>
      <c r="CO351" s="1102">
        <v>20447.337485531891</v>
      </c>
      <c r="CP351" s="1102">
        <v>15279.152637557627</v>
      </c>
      <c r="CQ351" s="1106">
        <f t="shared" si="176"/>
        <v>16842.382759596101</v>
      </c>
      <c r="CR351" s="23" t="s">
        <v>541</v>
      </c>
      <c r="CS351"/>
      <c r="DQ351"/>
      <c r="DR351"/>
    </row>
    <row r="352" spans="1:122" s="23" customFormat="1" ht="13">
      <c r="A352" s="965">
        <v>2014</v>
      </c>
      <c r="B352" s="712">
        <f>C$311</f>
        <v>0.28311770936953284</v>
      </c>
      <c r="C352" s="713">
        <f t="shared" ref="C352:C353" si="190">D$311</f>
        <v>0.24839877799582391</v>
      </c>
      <c r="D352" s="713">
        <f t="shared" si="188"/>
        <v>1</v>
      </c>
      <c r="E352" s="713">
        <f t="shared" si="188"/>
        <v>1</v>
      </c>
      <c r="F352" s="713">
        <f t="shared" si="188"/>
        <v>1</v>
      </c>
      <c r="G352" s="713">
        <f t="shared" si="188"/>
        <v>1</v>
      </c>
      <c r="H352" s="714">
        <f t="shared" si="188"/>
        <v>1</v>
      </c>
      <c r="I352" s="478"/>
      <c r="J352" s="479"/>
      <c r="K352" s="965">
        <f>A352</f>
        <v>2014</v>
      </c>
      <c r="L352" s="471">
        <f t="shared" si="189"/>
        <v>0.37500320918758695</v>
      </c>
      <c r="M352" s="324">
        <f t="shared" si="189"/>
        <v>0.999994316452259</v>
      </c>
      <c r="N352" s="324">
        <f t="shared" si="189"/>
        <v>0.99999999998061795</v>
      </c>
      <c r="O352" s="324">
        <f t="shared" si="189"/>
        <v>1</v>
      </c>
      <c r="P352" s="324">
        <f t="shared" si="189"/>
        <v>1</v>
      </c>
      <c r="Q352" s="324">
        <f t="shared" si="189"/>
        <v>1</v>
      </c>
      <c r="R352" s="472">
        <f t="shared" si="189"/>
        <v>1</v>
      </c>
      <c r="S352" s="478"/>
      <c r="T352" s="478"/>
      <c r="U352" s="305"/>
      <c r="V352" s="887">
        <f>A352</f>
        <v>2014</v>
      </c>
      <c r="W352" s="626">
        <f t="shared" si="177"/>
        <v>0.88249690258459546</v>
      </c>
      <c r="X352" s="627">
        <f t="shared" si="185"/>
        <v>0.88249690258459546</v>
      </c>
      <c r="Y352" s="627">
        <f t="shared" si="186"/>
        <v>0.67285134076333108</v>
      </c>
      <c r="Z352" s="627">
        <f t="shared" si="186"/>
        <v>0.67285134076333108</v>
      </c>
      <c r="AA352" s="627">
        <f t="shared" si="186"/>
        <v>0.67285134076333108</v>
      </c>
      <c r="AB352" s="627">
        <f t="shared" si="186"/>
        <v>0.67285134076333108</v>
      </c>
      <c r="AC352" s="628">
        <f t="shared" si="187"/>
        <v>0.49537712431483916</v>
      </c>
      <c r="AD352" s="480"/>
      <c r="AE352" s="25"/>
      <c r="AF352" s="25"/>
      <c r="AG352" s="25"/>
      <c r="BF352" s="1135">
        <v>344</v>
      </c>
      <c r="BG352" s="1102">
        <v>39882.538836861451</v>
      </c>
      <c r="BH352" s="1102">
        <v>43035.159227577817</v>
      </c>
      <c r="BI352" s="1102">
        <v>39677.364017140739</v>
      </c>
      <c r="BJ352" s="1102">
        <v>47332.603115113197</v>
      </c>
      <c r="BK352" s="1102">
        <v>52260.042186081795</v>
      </c>
      <c r="BL352" s="1102">
        <v>64105.627217002431</v>
      </c>
      <c r="BM352" s="1102">
        <v>57665.812123875206</v>
      </c>
      <c r="BN352" s="1102">
        <v>66949.43406478464</v>
      </c>
      <c r="BO352" s="1102">
        <v>80690.036160387084</v>
      </c>
      <c r="BP352" s="1102">
        <v>90908.983861051558</v>
      </c>
      <c r="BQ352" s="1102">
        <v>73541.632461650734</v>
      </c>
      <c r="BR352" s="1102">
        <v>61858.173337046814</v>
      </c>
      <c r="BS352" s="1102">
        <v>57124.439030708883</v>
      </c>
      <c r="BT352" s="1102">
        <v>29513.426159885377</v>
      </c>
      <c r="BU352" s="1102">
        <v>18556.514681351993</v>
      </c>
      <c r="BV352" s="1102">
        <v>16209.978523522259</v>
      </c>
      <c r="BW352" s="1102">
        <v>14351.497220270969</v>
      </c>
      <c r="BX352" s="1102">
        <v>18735.642978988606</v>
      </c>
      <c r="BY352" s="1102">
        <v>17986.081747735345</v>
      </c>
      <c r="BZ352" s="1102">
        <v>19276.575638293863</v>
      </c>
      <c r="CA352" s="1102">
        <v>12658.971250636358</v>
      </c>
      <c r="CB352" s="1102">
        <v>7559.3756582152473</v>
      </c>
      <c r="CC352" s="1102">
        <v>12340.860660219747</v>
      </c>
      <c r="CD352" s="1102">
        <v>11034.899467151194</v>
      </c>
      <c r="CE352" s="1102">
        <v>19906.971041469933</v>
      </c>
      <c r="CF352" s="1102">
        <v>14363.025193629401</v>
      </c>
      <c r="CG352" s="1102">
        <v>9277.9592671727587</v>
      </c>
      <c r="CH352" s="1102">
        <v>13132.875600484769</v>
      </c>
      <c r="CI352" s="1102">
        <v>12403.769819978541</v>
      </c>
      <c r="CJ352" s="1102">
        <v>17031.697881119962</v>
      </c>
      <c r="CK352" s="1102">
        <v>19020.04980879416</v>
      </c>
      <c r="CL352" s="1102">
        <v>14182.943647956994</v>
      </c>
      <c r="CM352" s="1102">
        <v>20708.171738733112</v>
      </c>
      <c r="CN352" s="1102">
        <v>13742.476477473327</v>
      </c>
      <c r="CO352" s="1102">
        <v>19469.518366251137</v>
      </c>
      <c r="CP352" s="1102">
        <v>15280.926873292283</v>
      </c>
      <c r="CQ352" s="1106">
        <f t="shared" si="176"/>
        <v>16844.338519713019</v>
      </c>
      <c r="CR352" s="23" t="s">
        <v>541</v>
      </c>
      <c r="CS352"/>
      <c r="DQ352"/>
      <c r="DR352"/>
    </row>
    <row r="353" spans="1:16382" s="23" customFormat="1" ht="13">
      <c r="A353" s="964">
        <v>2015</v>
      </c>
      <c r="B353" s="712">
        <f>C$311</f>
        <v>0.28311770936953284</v>
      </c>
      <c r="C353" s="713">
        <f t="shared" si="190"/>
        <v>0.24839877799582391</v>
      </c>
      <c r="D353" s="713">
        <f t="shared" si="188"/>
        <v>1</v>
      </c>
      <c r="E353" s="713">
        <f t="shared" si="188"/>
        <v>1</v>
      </c>
      <c r="F353" s="713">
        <f t="shared" si="188"/>
        <v>1</v>
      </c>
      <c r="G353" s="713">
        <f t="shared" si="188"/>
        <v>1</v>
      </c>
      <c r="H353" s="714">
        <f t="shared" si="188"/>
        <v>1</v>
      </c>
      <c r="I353" s="478"/>
      <c r="J353" s="479"/>
      <c r="K353" s="964">
        <f>A353</f>
        <v>2015</v>
      </c>
      <c r="L353" s="471">
        <f t="shared" si="189"/>
        <v>0.37500320918758695</v>
      </c>
      <c r="M353" s="324">
        <f t="shared" si="189"/>
        <v>0.999994316452259</v>
      </c>
      <c r="N353" s="324">
        <f t="shared" si="189"/>
        <v>0.99999999998061795</v>
      </c>
      <c r="O353" s="324">
        <f t="shared" si="189"/>
        <v>1</v>
      </c>
      <c r="P353" s="324">
        <f t="shared" si="189"/>
        <v>1</v>
      </c>
      <c r="Q353" s="324">
        <f t="shared" si="189"/>
        <v>1</v>
      </c>
      <c r="R353" s="472">
        <f t="shared" si="189"/>
        <v>1</v>
      </c>
      <c r="S353" s="478"/>
      <c r="T353" s="478"/>
      <c r="U353" s="305"/>
      <c r="V353" s="887">
        <f>A353</f>
        <v>2015</v>
      </c>
      <c r="W353" s="626">
        <f t="shared" si="177"/>
        <v>0.88249690258459546</v>
      </c>
      <c r="X353" s="627">
        <f t="shared" si="185"/>
        <v>0.88249690258459546</v>
      </c>
      <c r="Y353" s="627">
        <f t="shared" si="186"/>
        <v>0.88249690258459546</v>
      </c>
      <c r="Z353" s="627">
        <f t="shared" si="186"/>
        <v>0.88249690258459546</v>
      </c>
      <c r="AA353" s="627">
        <f t="shared" si="186"/>
        <v>0.88249690258459546</v>
      </c>
      <c r="AB353" s="627">
        <f t="shared" si="186"/>
        <v>0.88249690258459546</v>
      </c>
      <c r="AC353" s="628">
        <f t="shared" si="187"/>
        <v>0.64972565458984421</v>
      </c>
      <c r="AD353" s="480"/>
      <c r="AE353" s="25"/>
      <c r="AF353" s="25"/>
      <c r="AG353" s="25"/>
      <c r="BF353" s="1135">
        <v>345</v>
      </c>
      <c r="BG353" s="1102">
        <v>47321.746406464677</v>
      </c>
      <c r="BH353" s="1102">
        <v>53851.920891799135</v>
      </c>
      <c r="BI353" s="1102">
        <v>49018.386490700635</v>
      </c>
      <c r="BJ353" s="1102">
        <v>52384.34952125985</v>
      </c>
      <c r="BK353" s="1102">
        <v>60165.604175865883</v>
      </c>
      <c r="BL353" s="1102">
        <v>82790.923929984128</v>
      </c>
      <c r="BM353" s="1102">
        <v>81001.788362571708</v>
      </c>
      <c r="BN353" s="1102">
        <v>89475.101407762486</v>
      </c>
      <c r="BO353" s="1102">
        <v>106877.39449140371</v>
      </c>
      <c r="BP353" s="1102">
        <v>115622.119151027</v>
      </c>
      <c r="BQ353" s="1102">
        <v>89270.322215886306</v>
      </c>
      <c r="BR353" s="1102">
        <v>70565.906436324905</v>
      </c>
      <c r="BS353" s="1102">
        <v>68643.227766300261</v>
      </c>
      <c r="BT353" s="1102">
        <v>24906.654945352508</v>
      </c>
      <c r="BU353" s="1102">
        <v>10851.946778993357</v>
      </c>
      <c r="BV353" s="1102">
        <v>10159.341804053671</v>
      </c>
      <c r="BW353" s="1102">
        <v>13048.21869305887</v>
      </c>
      <c r="BX353" s="1102">
        <v>25999.337570883697</v>
      </c>
      <c r="BY353" s="1102">
        <v>24268.349154781587</v>
      </c>
      <c r="BZ353" s="1102">
        <v>18106.607954440493</v>
      </c>
      <c r="CA353" s="1102">
        <v>12375.543521140145</v>
      </c>
      <c r="CB353" s="1102">
        <v>7758.8031603463178</v>
      </c>
      <c r="CC353" s="1102">
        <v>9812.7088778874313</v>
      </c>
      <c r="CD353" s="1102">
        <v>15238.804135379016</v>
      </c>
      <c r="CE353" s="1102">
        <v>17933.085759630067</v>
      </c>
      <c r="CF353" s="1102">
        <v>12166.969181001217</v>
      </c>
      <c r="CG353" s="1102">
        <v>9555.3304499928599</v>
      </c>
      <c r="CH353" s="1102">
        <v>12037.388678975054</v>
      </c>
      <c r="CI353" s="1102">
        <v>18731.346986678542</v>
      </c>
      <c r="CJ353" s="1102">
        <v>20887.695112900205</v>
      </c>
      <c r="CK353" s="1102">
        <v>22020.98745937967</v>
      </c>
      <c r="CL353" s="1102">
        <v>20231.913612548029</v>
      </c>
      <c r="CM353" s="1102">
        <v>20506.662126728952</v>
      </c>
      <c r="CN353" s="1102">
        <v>16793.601958097213</v>
      </c>
      <c r="CO353" s="1102">
        <v>13200.847856532722</v>
      </c>
      <c r="CP353" s="1102">
        <v>17956.566569798655</v>
      </c>
      <c r="CQ353" s="1106">
        <f t="shared" si="176"/>
        <v>19793.726418656959</v>
      </c>
      <c r="CR353" s="23" t="s">
        <v>541</v>
      </c>
      <c r="CS353"/>
      <c r="DQ353"/>
      <c r="DR353"/>
    </row>
    <row r="354" spans="1:16382" s="23" customFormat="1" ht="13">
      <c r="A354" s="481" t="s">
        <v>130</v>
      </c>
      <c r="B354" s="715">
        <f>C309</f>
        <v>0.23792011870282573</v>
      </c>
      <c r="C354" s="716">
        <f>D309</f>
        <v>1</v>
      </c>
      <c r="D354" s="717">
        <v>1</v>
      </c>
      <c r="E354" s="717">
        <v>1</v>
      </c>
      <c r="F354" s="717">
        <v>1</v>
      </c>
      <c r="G354" s="717">
        <v>1</v>
      </c>
      <c r="H354" s="718">
        <v>1</v>
      </c>
      <c r="I354" s="27"/>
      <c r="J354" s="459"/>
      <c r="K354" s="267" t="s">
        <v>130</v>
      </c>
      <c r="L354" s="482">
        <f>1/(1+EXP($D$310*(L$317-$C$310)))</f>
        <v>0.37500320918758695</v>
      </c>
      <c r="M354" s="483">
        <f t="shared" ref="M354:R354" si="191">1/(1+EXP($D$310*(M$317-$C$310)))</f>
        <v>0.999994316452259</v>
      </c>
      <c r="N354" s="483">
        <f t="shared" si="191"/>
        <v>0.99999999998061795</v>
      </c>
      <c r="O354" s="483">
        <f t="shared" si="191"/>
        <v>1</v>
      </c>
      <c r="P354" s="483">
        <f t="shared" si="191"/>
        <v>1</v>
      </c>
      <c r="Q354" s="483">
        <f t="shared" si="191"/>
        <v>1</v>
      </c>
      <c r="R354" s="484">
        <f t="shared" si="191"/>
        <v>1</v>
      </c>
      <c r="S354" s="323"/>
      <c r="T354" s="323"/>
      <c r="U354" s="139"/>
      <c r="V354" s="316"/>
      <c r="W354" s="323"/>
      <c r="X354" s="261"/>
      <c r="Y354" s="261"/>
      <c r="Z354" s="261"/>
      <c r="AA354" s="261"/>
      <c r="AB354" s="261"/>
      <c r="AC354" s="261"/>
      <c r="AD354" s="137"/>
      <c r="BF354" s="1135">
        <v>346</v>
      </c>
      <c r="BG354" s="1102">
        <v>64831.601948944954</v>
      </c>
      <c r="BH354" s="1102">
        <v>59061.308279062963</v>
      </c>
      <c r="BI354" s="1102">
        <v>45638.460628035529</v>
      </c>
      <c r="BJ354" s="1102">
        <v>48884.19019092973</v>
      </c>
      <c r="BK354" s="1102">
        <v>68623.864529860133</v>
      </c>
      <c r="BL354" s="1102">
        <v>96472.582985896763</v>
      </c>
      <c r="BM354" s="1102">
        <v>84988.536572251876</v>
      </c>
      <c r="BN354" s="1102">
        <v>97412.586451895084</v>
      </c>
      <c r="BO354" s="1102">
        <v>127176.74030043659</v>
      </c>
      <c r="BP354" s="1102">
        <v>119073.08624572009</v>
      </c>
      <c r="BQ354" s="1102">
        <v>94511.414843556355</v>
      </c>
      <c r="BR354" s="1102">
        <v>70245.399114778178</v>
      </c>
      <c r="BS354" s="1102">
        <v>58351.266262889396</v>
      </c>
      <c r="BT354" s="1102">
        <v>32297.110664348518</v>
      </c>
      <c r="BU354" s="1102">
        <v>19981.071486230187</v>
      </c>
      <c r="BV354" s="1102">
        <v>19944.97814783952</v>
      </c>
      <c r="BW354" s="1102">
        <v>18645.475081724773</v>
      </c>
      <c r="BX354" s="1102">
        <v>21271.796340714558</v>
      </c>
      <c r="BY354" s="1102">
        <v>21635.144207024183</v>
      </c>
      <c r="BZ354" s="1102">
        <v>20113.504652793246</v>
      </c>
      <c r="CA354" s="1102">
        <v>12252.638995799449</v>
      </c>
      <c r="CB354" s="1102">
        <v>6441.6830132957939</v>
      </c>
      <c r="CC354" s="1102">
        <v>9038.444891664898</v>
      </c>
      <c r="CD354" s="1102">
        <v>13231.76196781758</v>
      </c>
      <c r="CE354" s="1102">
        <v>20873.878133318442</v>
      </c>
      <c r="CF354" s="1102">
        <v>15108.717295635799</v>
      </c>
      <c r="CG354" s="1102">
        <v>9964.8171774988859</v>
      </c>
      <c r="CH354" s="1102">
        <v>12310.598318078599</v>
      </c>
      <c r="CI354" s="1102">
        <v>15893.076792523629</v>
      </c>
      <c r="CJ354" s="1102">
        <v>19574.93927992832</v>
      </c>
      <c r="CK354" s="1102">
        <v>19687.150277089873</v>
      </c>
      <c r="CL354" s="1102">
        <v>16878.319352266426</v>
      </c>
      <c r="CM354" s="1102">
        <v>19691.600878600497</v>
      </c>
      <c r="CN354" s="1102">
        <v>16407.374794420859</v>
      </c>
      <c r="CO354" s="1102">
        <v>15249.939093853864</v>
      </c>
      <c r="CP354" s="1102">
        <v>18070.328370116084</v>
      </c>
      <c r="CQ354" s="1106">
        <f t="shared" si="176"/>
        <v>19919.127337792823</v>
      </c>
      <c r="CR354" s="23" t="s">
        <v>541</v>
      </c>
      <c r="CS354"/>
      <c r="DQ354"/>
      <c r="DR354"/>
    </row>
    <row r="355" spans="1:16382" s="23" customFormat="1" ht="13">
      <c r="A355" s="135"/>
      <c r="B355" s="30"/>
      <c r="C355" s="30"/>
      <c r="D355" s="30"/>
      <c r="E355" s="30"/>
      <c r="F355" s="30"/>
      <c r="G355" s="30"/>
      <c r="H355" s="30"/>
      <c r="I355" s="27"/>
      <c r="J355" s="459"/>
      <c r="K355" s="27"/>
      <c r="L355" s="27"/>
      <c r="M355" s="27"/>
      <c r="N355" s="27"/>
      <c r="O355" s="27"/>
      <c r="P355" s="27"/>
      <c r="Q355" s="27"/>
      <c r="R355" s="27"/>
      <c r="S355" s="27"/>
      <c r="T355" s="27"/>
      <c r="U355" s="139"/>
      <c r="V355" s="316"/>
      <c r="W355" s="30"/>
      <c r="X355" s="323"/>
      <c r="Y355" s="323"/>
      <c r="Z355" s="323"/>
      <c r="AA355" s="323"/>
      <c r="AB355" s="323"/>
      <c r="AC355" s="323"/>
      <c r="AD355" s="137"/>
      <c r="AE355" s="25"/>
      <c r="AF355" s="25"/>
      <c r="AG355" s="25"/>
      <c r="AT355" s="485"/>
      <c r="BF355" s="1135">
        <v>347</v>
      </c>
      <c r="BG355" s="1102">
        <v>62250.972176251671</v>
      </c>
      <c r="BH355" s="1102">
        <v>70331.047772624253</v>
      </c>
      <c r="BI355" s="1102">
        <v>65825.441624845538</v>
      </c>
      <c r="BJ355" s="1102">
        <v>71508.623753987849</v>
      </c>
      <c r="BK355" s="1102">
        <v>75481.263510788238</v>
      </c>
      <c r="BL355" s="1102">
        <v>88890.697111578629</v>
      </c>
      <c r="BM355" s="1102">
        <v>71791.662358039801</v>
      </c>
      <c r="BN355" s="1102">
        <v>73311.473166743352</v>
      </c>
      <c r="BO355" s="1102">
        <v>97856.151636516341</v>
      </c>
      <c r="BP355" s="1102">
        <v>88405.26779343262</v>
      </c>
      <c r="BQ355" s="1102">
        <v>64849.869003826381</v>
      </c>
      <c r="BR355" s="1102">
        <v>45283.432370073839</v>
      </c>
      <c r="BS355" s="1102">
        <v>43268.130489191419</v>
      </c>
      <c r="BT355" s="1102">
        <v>22925.61661621181</v>
      </c>
      <c r="BU355" s="1102">
        <v>13463.003903931642</v>
      </c>
      <c r="BV355" s="1102">
        <v>11584.93337694808</v>
      </c>
      <c r="BW355" s="1102">
        <v>16401.28192190437</v>
      </c>
      <c r="BX355" s="1102">
        <v>22441.830490813452</v>
      </c>
      <c r="BY355" s="1102">
        <v>22905.509338343811</v>
      </c>
      <c r="BZ355" s="1102">
        <v>19237.093792495943</v>
      </c>
      <c r="CA355" s="1102">
        <v>11874.824332695836</v>
      </c>
      <c r="CB355" s="1102">
        <v>6754.1092264074059</v>
      </c>
      <c r="CC355" s="1102">
        <v>7610.0233713842927</v>
      </c>
      <c r="CD355" s="1102">
        <v>12290.74584245595</v>
      </c>
      <c r="CE355" s="1102">
        <v>18437.490318002139</v>
      </c>
      <c r="CF355" s="1102">
        <v>13789.925617269071</v>
      </c>
      <c r="CG355" s="1102">
        <v>9484.2226370088683</v>
      </c>
      <c r="CH355" s="1102">
        <v>12174.831051691863</v>
      </c>
      <c r="CI355" s="1102">
        <v>20435.61796583391</v>
      </c>
      <c r="CJ355" s="1102">
        <v>24587.852763070368</v>
      </c>
      <c r="CK355" s="1102">
        <v>25343.824525782431</v>
      </c>
      <c r="CL355" s="1102">
        <v>19496.743827835158</v>
      </c>
      <c r="CM355" s="1102">
        <v>21052.814382019806</v>
      </c>
      <c r="CN355" s="1102">
        <v>16826.840251502523</v>
      </c>
      <c r="CO355" s="1102">
        <v>16079.031965157876</v>
      </c>
      <c r="CP355" s="1102">
        <v>17515.372027395475</v>
      </c>
      <c r="CQ355" s="1106">
        <f t="shared" si="176"/>
        <v>19307.392684655661</v>
      </c>
      <c r="CR355" s="23" t="s">
        <v>541</v>
      </c>
      <c r="CS355"/>
      <c r="DQ355"/>
      <c r="DR355"/>
    </row>
    <row r="356" spans="1:16382" s="23" customFormat="1" ht="14" thickBot="1">
      <c r="A356" s="486"/>
      <c r="B356" s="442"/>
      <c r="C356" s="442"/>
      <c r="D356" s="442"/>
      <c r="E356" s="442"/>
      <c r="F356" s="442"/>
      <c r="G356" s="442"/>
      <c r="H356" s="442"/>
      <c r="I356" s="449"/>
      <c r="J356" s="487"/>
      <c r="K356" s="449"/>
      <c r="L356" s="449"/>
      <c r="M356" s="449"/>
      <c r="N356" s="449"/>
      <c r="O356" s="449"/>
      <c r="P356" s="449"/>
      <c r="Q356" s="449"/>
      <c r="R356" s="449"/>
      <c r="S356" s="449"/>
      <c r="T356" s="449"/>
      <c r="U356" s="446"/>
      <c r="V356" s="488"/>
      <c r="W356" s="442"/>
      <c r="X356" s="442"/>
      <c r="Y356" s="442"/>
      <c r="Z356" s="442"/>
      <c r="AA356" s="442"/>
      <c r="AB356" s="442"/>
      <c r="AC356" s="442"/>
      <c r="AD356" s="489"/>
      <c r="AE356" s="28"/>
      <c r="AT356" s="490" t="s">
        <v>134</v>
      </c>
      <c r="BF356" s="1135">
        <v>348</v>
      </c>
      <c r="BG356" s="1102">
        <v>61781.947094995849</v>
      </c>
      <c r="BH356" s="1102">
        <v>58377.979099300734</v>
      </c>
      <c r="BI356" s="1102">
        <v>50810.860029839052</v>
      </c>
      <c r="BJ356" s="1102">
        <v>58677.041576190793</v>
      </c>
      <c r="BK356" s="1102">
        <v>72593.143376645938</v>
      </c>
      <c r="BL356" s="1102">
        <v>92807.722397179794</v>
      </c>
      <c r="BM356" s="1102">
        <v>78768.900612403333</v>
      </c>
      <c r="BN356" s="1102">
        <v>77770.729985103491</v>
      </c>
      <c r="BO356" s="1102">
        <v>108087.52264613422</v>
      </c>
      <c r="BP356" s="1102">
        <v>105221.90717053809</v>
      </c>
      <c r="BQ356" s="1102">
        <v>81785.219376324821</v>
      </c>
      <c r="BR356" s="1102">
        <v>64153.561723205763</v>
      </c>
      <c r="BS356" s="1102">
        <v>94202.161107598775</v>
      </c>
      <c r="BT356" s="1102">
        <v>33380.633833086365</v>
      </c>
      <c r="BU356" s="1102">
        <v>16393.600565468856</v>
      </c>
      <c r="BV356" s="1102">
        <v>12773.743276748328</v>
      </c>
      <c r="BW356" s="1102">
        <v>17239.721611909208</v>
      </c>
      <c r="BX356" s="1102">
        <v>21927.808368050504</v>
      </c>
      <c r="BY356" s="1102">
        <v>20863.499810567366</v>
      </c>
      <c r="BZ356" s="1102">
        <v>16517.491849792277</v>
      </c>
      <c r="CA356" s="1102">
        <v>10526.634389910827</v>
      </c>
      <c r="CB356" s="1102">
        <v>6140.0829658505572</v>
      </c>
      <c r="CC356" s="1102">
        <v>6351.8033820320006</v>
      </c>
      <c r="CD356" s="1102">
        <v>10151.268494076421</v>
      </c>
      <c r="CE356" s="1102">
        <v>14854.49442077652</v>
      </c>
      <c r="CF356" s="1102">
        <v>10409.103612692443</v>
      </c>
      <c r="CG356" s="1102">
        <v>8930.0207572160562</v>
      </c>
      <c r="CH356" s="1102">
        <v>12098.088017061578</v>
      </c>
      <c r="CI356" s="1102">
        <v>19289.839938414178</v>
      </c>
      <c r="CJ356" s="1102">
        <v>21879.027509242351</v>
      </c>
      <c r="CK356" s="1102">
        <v>20175.768784308562</v>
      </c>
      <c r="CL356" s="1102">
        <v>16183.890384182874</v>
      </c>
      <c r="CM356" s="1102">
        <v>16357.386398587649</v>
      </c>
      <c r="CN356" s="1102">
        <v>16422.548926512609</v>
      </c>
      <c r="CO356" s="1102">
        <v>16648.5062625266</v>
      </c>
      <c r="CP356" s="1102">
        <v>17756.029088598341</v>
      </c>
      <c r="CQ356" s="1106">
        <f t="shared" si="176"/>
        <v>19572.671685050944</v>
      </c>
      <c r="CR356" s="23" t="s">
        <v>541</v>
      </c>
      <c r="CS356"/>
      <c r="CT356" s="25"/>
      <c r="CU356" s="25"/>
      <c r="CV356" s="25"/>
      <c r="CW356" s="25"/>
      <c r="CX356" s="25"/>
      <c r="CY356" s="25"/>
      <c r="CZ356" s="25"/>
      <c r="DA356" s="25"/>
      <c r="DB356" s="25"/>
      <c r="DC356" s="25"/>
      <c r="DD356" s="25"/>
      <c r="DE356" s="25"/>
      <c r="DF356" s="25"/>
      <c r="DG356" s="25"/>
      <c r="DH356" s="25"/>
      <c r="DI356" s="25"/>
      <c r="DJ356" s="25"/>
      <c r="DK356" s="25"/>
      <c r="DL356" s="25"/>
      <c r="DM356" s="25"/>
      <c r="DN356" s="25"/>
      <c r="DO356" s="25"/>
      <c r="DP356" s="25"/>
      <c r="DQ356"/>
      <c r="DR356"/>
      <c r="DS356" s="25"/>
      <c r="DT356" s="25"/>
      <c r="DU356" s="25"/>
      <c r="DV356" s="25"/>
      <c r="DW356" s="25"/>
      <c r="DX356" s="25"/>
      <c r="DY356" s="25"/>
      <c r="DZ356" s="25"/>
      <c r="EA356" s="25"/>
      <c r="EB356" s="25"/>
      <c r="EC356" s="25"/>
      <c r="ED356" s="25"/>
      <c r="EE356" s="25"/>
      <c r="EF356" s="25"/>
      <c r="EG356" s="25"/>
      <c r="EH356" s="25"/>
      <c r="EI356" s="25"/>
      <c r="EJ356" s="25"/>
      <c r="EK356" s="25"/>
      <c r="EL356" s="25"/>
      <c r="EM356" s="25"/>
      <c r="EN356" s="25"/>
      <c r="EO356" s="25"/>
      <c r="EP356" s="25"/>
      <c r="EQ356" s="25"/>
      <c r="ER356" s="25"/>
      <c r="ES356" s="25"/>
      <c r="ET356" s="25"/>
      <c r="EU356" s="25"/>
      <c r="EV356" s="25"/>
      <c r="EW356" s="25"/>
      <c r="EX356" s="25"/>
      <c r="EY356" s="25"/>
      <c r="EZ356" s="25"/>
      <c r="FA356" s="25"/>
      <c r="FB356" s="25"/>
      <c r="FC356" s="25"/>
      <c r="FD356" s="25"/>
      <c r="FE356" s="25"/>
      <c r="FF356" s="25"/>
      <c r="FG356" s="25"/>
      <c r="FH356" s="25"/>
      <c r="FI356" s="25"/>
      <c r="FJ356" s="25"/>
      <c r="FK356" s="25"/>
      <c r="FL356" s="25"/>
      <c r="FM356" s="25"/>
      <c r="FN356" s="25"/>
      <c r="FO356" s="25"/>
      <c r="FP356" s="25"/>
      <c r="FQ356" s="25"/>
      <c r="FR356" s="25"/>
      <c r="FS356" s="25"/>
      <c r="FT356" s="25"/>
      <c r="FU356" s="25"/>
      <c r="FV356" s="25"/>
      <c r="FW356" s="25"/>
      <c r="FX356" s="25"/>
      <c r="FY356" s="25"/>
      <c r="FZ356" s="25"/>
      <c r="GA356" s="25"/>
      <c r="GB356" s="25"/>
      <c r="GC356" s="25"/>
      <c r="GD356" s="25"/>
      <c r="GE356" s="25"/>
      <c r="GF356" s="25"/>
      <c r="GG356" s="25"/>
      <c r="GH356" s="25"/>
      <c r="GI356" s="25"/>
      <c r="GJ356" s="25"/>
      <c r="GK356" s="25"/>
      <c r="GL356" s="25"/>
      <c r="GM356" s="25"/>
      <c r="GN356" s="25"/>
      <c r="GO356" s="25"/>
      <c r="GP356" s="25"/>
      <c r="GQ356" s="25"/>
      <c r="GR356" s="25"/>
      <c r="GS356" s="25"/>
      <c r="GT356" s="25"/>
      <c r="GU356" s="25"/>
      <c r="GV356" s="25"/>
      <c r="GW356" s="25"/>
      <c r="GX356" s="25"/>
      <c r="GY356" s="25"/>
      <c r="GZ356" s="25"/>
      <c r="HA356" s="25"/>
      <c r="HB356" s="25"/>
      <c r="HC356" s="25"/>
      <c r="HD356" s="25"/>
      <c r="HE356" s="25"/>
      <c r="HF356" s="25"/>
      <c r="HG356" s="25"/>
      <c r="HH356" s="25"/>
      <c r="HI356" s="25"/>
      <c r="HJ356" s="25"/>
      <c r="HK356" s="25"/>
      <c r="HL356" s="25"/>
      <c r="HM356" s="25"/>
      <c r="HN356" s="25"/>
      <c r="HO356" s="25"/>
      <c r="HP356" s="25"/>
      <c r="HQ356" s="25"/>
      <c r="HR356" s="25"/>
      <c r="HS356" s="25"/>
      <c r="HT356" s="25"/>
      <c r="HU356" s="25"/>
      <c r="HV356" s="25"/>
      <c r="HW356" s="25"/>
      <c r="HX356" s="25"/>
      <c r="HY356" s="25"/>
      <c r="HZ356" s="25"/>
      <c r="IA356" s="25"/>
      <c r="IB356" s="25"/>
      <c r="IC356" s="25"/>
      <c r="ID356" s="25"/>
      <c r="IE356" s="25"/>
      <c r="IF356" s="25"/>
      <c r="IG356" s="25"/>
      <c r="IH356" s="25"/>
      <c r="II356" s="25"/>
      <c r="IJ356" s="25"/>
      <c r="IK356" s="25"/>
      <c r="IL356" s="25"/>
      <c r="IM356" s="25"/>
      <c r="IN356" s="25"/>
      <c r="IO356" s="25"/>
      <c r="IP356" s="25"/>
      <c r="IQ356" s="25"/>
      <c r="IR356" s="25"/>
      <c r="IS356" s="25"/>
      <c r="IT356" s="25"/>
      <c r="IU356" s="25"/>
      <c r="IV356" s="25"/>
      <c r="IW356" s="25"/>
      <c r="IX356" s="25"/>
      <c r="IY356" s="25"/>
      <c r="IZ356" s="25"/>
      <c r="JA356" s="25"/>
      <c r="JB356" s="25"/>
      <c r="JC356" s="25"/>
      <c r="JD356" s="25"/>
      <c r="JE356" s="25"/>
      <c r="JF356" s="25"/>
      <c r="JG356" s="25"/>
      <c r="JH356" s="25"/>
      <c r="JI356" s="25"/>
      <c r="JJ356" s="25"/>
      <c r="JK356" s="25"/>
      <c r="JL356" s="25"/>
      <c r="JM356" s="25"/>
      <c r="JN356" s="25"/>
      <c r="JO356" s="25"/>
      <c r="JP356" s="25"/>
      <c r="JQ356" s="25"/>
      <c r="JR356" s="25"/>
      <c r="JS356" s="25"/>
      <c r="JT356" s="25"/>
      <c r="JU356" s="25"/>
      <c r="JV356" s="25"/>
      <c r="JW356" s="25"/>
      <c r="JX356" s="25"/>
      <c r="JY356" s="25"/>
      <c r="JZ356" s="25"/>
      <c r="KA356" s="25"/>
      <c r="KB356" s="25"/>
      <c r="KC356" s="25"/>
      <c r="KD356" s="25"/>
      <c r="KE356" s="25"/>
      <c r="KF356" s="25"/>
      <c r="KG356" s="25"/>
      <c r="KH356" s="25"/>
      <c r="KI356" s="25"/>
      <c r="KJ356" s="25"/>
      <c r="KK356" s="25"/>
      <c r="KL356" s="25"/>
      <c r="KM356" s="25"/>
      <c r="KN356" s="25"/>
      <c r="KO356" s="25"/>
      <c r="KP356" s="25"/>
      <c r="KQ356" s="25"/>
      <c r="KR356" s="25"/>
      <c r="KS356" s="25"/>
      <c r="KT356" s="25"/>
      <c r="KU356" s="25"/>
      <c r="KV356" s="25"/>
      <c r="KW356" s="25"/>
      <c r="KX356" s="25"/>
      <c r="KY356" s="25"/>
      <c r="KZ356" s="25"/>
      <c r="LA356" s="25"/>
      <c r="LB356" s="25"/>
      <c r="LC356" s="25"/>
      <c r="LD356" s="25"/>
      <c r="LE356" s="25"/>
      <c r="LF356" s="25"/>
      <c r="LG356" s="25"/>
      <c r="LH356" s="25"/>
      <c r="LI356" s="25"/>
      <c r="LJ356" s="25"/>
      <c r="LK356" s="25"/>
      <c r="LL356" s="25"/>
      <c r="LM356" s="25"/>
      <c r="LN356" s="25"/>
      <c r="LO356" s="25"/>
      <c r="LP356" s="25"/>
      <c r="LQ356" s="25"/>
      <c r="LR356" s="25"/>
      <c r="LS356" s="25"/>
      <c r="LT356" s="25"/>
      <c r="LU356" s="25"/>
      <c r="LV356" s="25"/>
      <c r="LW356" s="25"/>
      <c r="LX356" s="25"/>
      <c r="LY356" s="25"/>
      <c r="LZ356" s="25"/>
      <c r="MA356" s="25"/>
      <c r="MB356" s="25"/>
      <c r="MC356" s="25"/>
      <c r="MD356" s="25"/>
      <c r="ME356" s="25"/>
      <c r="MF356" s="25"/>
      <c r="MG356" s="25"/>
      <c r="MH356" s="25"/>
      <c r="MI356" s="25"/>
      <c r="MJ356" s="25"/>
      <c r="MK356" s="25"/>
      <c r="ML356" s="25"/>
      <c r="MM356" s="25"/>
      <c r="MN356" s="25"/>
      <c r="MO356" s="25"/>
      <c r="MP356" s="25"/>
      <c r="MQ356" s="25"/>
      <c r="MR356" s="25"/>
      <c r="MS356" s="25"/>
      <c r="MT356" s="25"/>
      <c r="MU356" s="25"/>
      <c r="MV356" s="25"/>
      <c r="MW356" s="25"/>
      <c r="MX356" s="25"/>
      <c r="MY356" s="25"/>
      <c r="MZ356" s="25"/>
      <c r="NA356" s="25"/>
      <c r="NB356" s="25"/>
      <c r="NC356" s="25"/>
      <c r="ND356" s="25"/>
      <c r="NE356" s="25"/>
      <c r="NF356" s="25"/>
      <c r="NG356" s="25"/>
      <c r="NH356" s="25"/>
      <c r="NI356" s="25"/>
      <c r="NJ356" s="25"/>
      <c r="NK356" s="25"/>
      <c r="NL356" s="25"/>
      <c r="NM356" s="25"/>
      <c r="NN356" s="25"/>
      <c r="NO356" s="25"/>
      <c r="NP356" s="25"/>
      <c r="NQ356" s="25"/>
      <c r="NR356" s="25"/>
      <c r="NS356" s="25"/>
      <c r="NT356" s="25"/>
      <c r="NU356" s="25"/>
      <c r="NV356" s="25"/>
      <c r="NW356" s="25"/>
      <c r="NX356" s="25"/>
      <c r="NY356" s="25"/>
      <c r="NZ356" s="25"/>
      <c r="OA356" s="25"/>
      <c r="OB356" s="25"/>
      <c r="OC356" s="25"/>
      <c r="OD356" s="25"/>
      <c r="OE356" s="25"/>
      <c r="OF356" s="25"/>
      <c r="OG356" s="25"/>
      <c r="OH356" s="25"/>
      <c r="OI356" s="25"/>
      <c r="OJ356" s="25"/>
      <c r="OK356" s="25"/>
      <c r="OL356" s="25"/>
      <c r="OM356" s="25"/>
      <c r="ON356" s="25"/>
      <c r="OO356" s="25"/>
      <c r="OP356" s="25"/>
      <c r="OQ356" s="25"/>
      <c r="OR356" s="25"/>
      <c r="OS356" s="25"/>
      <c r="OT356" s="25"/>
      <c r="OU356" s="25"/>
      <c r="OV356" s="25"/>
      <c r="OW356" s="25"/>
      <c r="OX356" s="25"/>
      <c r="OY356" s="25"/>
      <c r="OZ356" s="25"/>
      <c r="PA356" s="25"/>
      <c r="PB356" s="25"/>
      <c r="PC356" s="25"/>
      <c r="PD356" s="25"/>
      <c r="PE356" s="25"/>
      <c r="PF356" s="25"/>
      <c r="PG356" s="25"/>
      <c r="PH356" s="25"/>
      <c r="PI356" s="25"/>
      <c r="PJ356" s="25"/>
      <c r="PK356" s="25"/>
      <c r="PL356" s="25"/>
      <c r="PM356" s="25"/>
      <c r="PN356" s="25"/>
      <c r="PO356" s="25"/>
      <c r="PP356" s="25"/>
      <c r="PQ356" s="25"/>
      <c r="PR356" s="25"/>
      <c r="PS356" s="25"/>
      <c r="PT356" s="25"/>
      <c r="PU356" s="25"/>
      <c r="PV356" s="25"/>
      <c r="PW356" s="25"/>
      <c r="PX356" s="25"/>
      <c r="PY356" s="25"/>
      <c r="PZ356" s="25"/>
      <c r="QA356" s="25"/>
      <c r="QB356" s="25"/>
      <c r="QC356" s="25"/>
      <c r="QD356" s="25"/>
      <c r="QE356" s="25"/>
      <c r="QF356" s="25"/>
      <c r="QG356" s="25"/>
      <c r="QH356" s="25"/>
      <c r="QI356" s="25"/>
      <c r="QJ356" s="25"/>
      <c r="QK356" s="25"/>
      <c r="QL356" s="25"/>
      <c r="QM356" s="25"/>
      <c r="QN356" s="25"/>
      <c r="QO356" s="25"/>
      <c r="QP356" s="25"/>
      <c r="QQ356" s="25"/>
      <c r="QR356" s="25"/>
      <c r="QS356" s="25"/>
      <c r="QT356" s="25"/>
      <c r="QU356" s="25"/>
      <c r="QV356" s="25"/>
      <c r="QW356" s="25"/>
      <c r="QX356" s="25"/>
      <c r="QY356" s="25"/>
      <c r="QZ356" s="25"/>
      <c r="RA356" s="25"/>
      <c r="RB356" s="25"/>
      <c r="RC356" s="25"/>
      <c r="RD356" s="25"/>
      <c r="RE356" s="25"/>
      <c r="RF356" s="25"/>
      <c r="RG356" s="25"/>
      <c r="RH356" s="25"/>
      <c r="RI356" s="25"/>
      <c r="RJ356" s="25"/>
      <c r="RK356" s="25"/>
      <c r="RL356" s="25"/>
      <c r="RM356" s="25"/>
      <c r="RN356" s="25"/>
      <c r="RO356" s="25"/>
      <c r="RP356" s="25"/>
      <c r="RQ356" s="25"/>
      <c r="RR356" s="25"/>
      <c r="RS356" s="25"/>
      <c r="RT356" s="25"/>
      <c r="RU356" s="25"/>
      <c r="RV356" s="25"/>
      <c r="RW356" s="25"/>
      <c r="RX356" s="25"/>
      <c r="RY356" s="25"/>
      <c r="RZ356" s="25"/>
      <c r="SA356" s="25"/>
      <c r="SB356" s="25"/>
      <c r="SC356" s="25"/>
      <c r="SD356" s="25"/>
      <c r="SE356" s="25"/>
      <c r="SF356" s="25"/>
      <c r="SG356" s="25"/>
      <c r="SH356" s="25"/>
      <c r="SI356" s="25"/>
      <c r="SJ356" s="25"/>
      <c r="SK356" s="25"/>
      <c r="SL356" s="25"/>
      <c r="SM356" s="25"/>
      <c r="SN356" s="25"/>
      <c r="SO356" s="25"/>
      <c r="SP356" s="25"/>
      <c r="SQ356" s="25"/>
      <c r="SR356" s="25"/>
      <c r="SS356" s="25"/>
      <c r="ST356" s="25"/>
      <c r="SU356" s="25"/>
      <c r="SV356" s="25"/>
      <c r="SW356" s="25"/>
      <c r="SX356" s="25"/>
      <c r="SY356" s="25"/>
      <c r="SZ356" s="25"/>
      <c r="TA356" s="25"/>
      <c r="TB356" s="25"/>
      <c r="TC356" s="25"/>
      <c r="TD356" s="25"/>
      <c r="TE356" s="25"/>
      <c r="TF356" s="25"/>
      <c r="TG356" s="25"/>
      <c r="TH356" s="25"/>
      <c r="TI356" s="25"/>
      <c r="TJ356" s="25"/>
      <c r="TK356" s="25"/>
      <c r="TL356" s="25"/>
      <c r="TM356" s="25"/>
      <c r="TN356" s="25"/>
      <c r="TO356" s="25"/>
      <c r="TP356" s="25"/>
      <c r="TQ356" s="25"/>
      <c r="TR356" s="25"/>
      <c r="TS356" s="25"/>
      <c r="TT356" s="25"/>
      <c r="TU356" s="25"/>
      <c r="TV356" s="25"/>
      <c r="TW356" s="25"/>
      <c r="TX356" s="25"/>
      <c r="TY356" s="25"/>
      <c r="TZ356" s="25"/>
      <c r="UA356" s="25"/>
      <c r="UB356" s="25"/>
      <c r="UC356" s="25"/>
      <c r="UD356" s="25"/>
      <c r="UE356" s="25"/>
      <c r="UF356" s="25"/>
      <c r="UG356" s="25"/>
      <c r="UH356" s="25"/>
      <c r="UI356" s="25"/>
      <c r="UJ356" s="25"/>
      <c r="UK356" s="25"/>
      <c r="UL356" s="25"/>
      <c r="UM356" s="25"/>
      <c r="UN356" s="25"/>
      <c r="UO356" s="25"/>
      <c r="UP356" s="25"/>
      <c r="UQ356" s="25"/>
      <c r="UR356" s="25"/>
      <c r="US356" s="25"/>
      <c r="UT356" s="25"/>
      <c r="UU356" s="25"/>
      <c r="UV356" s="25"/>
      <c r="UW356" s="25"/>
      <c r="UX356" s="25"/>
      <c r="UY356" s="25"/>
      <c r="UZ356" s="25"/>
      <c r="VA356" s="25"/>
      <c r="VB356" s="25"/>
      <c r="VC356" s="25"/>
      <c r="VD356" s="25"/>
      <c r="VE356" s="25"/>
      <c r="VF356" s="25"/>
      <c r="VG356" s="25"/>
      <c r="VH356" s="25"/>
      <c r="VI356" s="25"/>
      <c r="VJ356" s="25"/>
      <c r="VK356" s="25"/>
      <c r="VL356" s="25"/>
      <c r="VM356" s="25"/>
      <c r="VN356" s="25"/>
      <c r="VO356" s="25"/>
      <c r="VP356" s="25"/>
      <c r="VQ356" s="25"/>
      <c r="VR356" s="25"/>
      <c r="VS356" s="25"/>
      <c r="VT356" s="25"/>
      <c r="VU356" s="25"/>
      <c r="VV356" s="25"/>
      <c r="VW356" s="25"/>
      <c r="VX356" s="25"/>
      <c r="VY356" s="25"/>
      <c r="VZ356" s="25"/>
      <c r="WA356" s="25"/>
      <c r="WB356" s="25"/>
      <c r="WC356" s="25"/>
      <c r="WD356" s="25"/>
      <c r="WE356" s="25"/>
      <c r="WF356" s="25"/>
      <c r="WG356" s="25"/>
      <c r="WH356" s="25"/>
      <c r="WI356" s="25"/>
      <c r="WJ356" s="25"/>
      <c r="WK356" s="25"/>
      <c r="WL356" s="25"/>
      <c r="WM356" s="25"/>
      <c r="WN356" s="25"/>
      <c r="WO356" s="25"/>
      <c r="WP356" s="25"/>
      <c r="WQ356" s="25"/>
      <c r="WR356" s="25"/>
      <c r="WS356" s="25"/>
      <c r="WT356" s="25"/>
      <c r="WU356" s="25"/>
      <c r="WV356" s="25"/>
      <c r="WW356" s="25"/>
      <c r="WX356" s="25"/>
      <c r="WY356" s="25"/>
      <c r="WZ356" s="25"/>
      <c r="XA356" s="25"/>
      <c r="XB356" s="25"/>
      <c r="XC356" s="25"/>
      <c r="XD356" s="25"/>
      <c r="XE356" s="25"/>
      <c r="XF356" s="25"/>
      <c r="XG356" s="25"/>
      <c r="XH356" s="25"/>
      <c r="XI356" s="25"/>
      <c r="XJ356" s="25"/>
      <c r="XK356" s="25"/>
      <c r="XL356" s="25"/>
      <c r="XM356" s="25"/>
      <c r="XN356" s="25"/>
      <c r="XO356" s="25"/>
      <c r="XP356" s="25"/>
      <c r="XQ356" s="25"/>
      <c r="XR356" s="25"/>
      <c r="XS356" s="25"/>
      <c r="XT356" s="25"/>
      <c r="XU356" s="25"/>
      <c r="XV356" s="25"/>
      <c r="XW356" s="25"/>
      <c r="XX356" s="25"/>
      <c r="XY356" s="25"/>
      <c r="XZ356" s="25"/>
      <c r="YA356" s="25"/>
      <c r="YB356" s="25"/>
      <c r="YC356" s="25"/>
      <c r="YD356" s="25"/>
      <c r="YE356" s="25"/>
      <c r="YF356" s="25"/>
      <c r="YG356" s="25"/>
      <c r="YH356" s="25"/>
      <c r="YI356" s="25"/>
      <c r="YJ356" s="25"/>
      <c r="YK356" s="25"/>
      <c r="YL356" s="25"/>
      <c r="YM356" s="25"/>
      <c r="YN356" s="25"/>
      <c r="YO356" s="25"/>
      <c r="YP356" s="25"/>
      <c r="YQ356" s="25"/>
      <c r="YR356" s="25"/>
      <c r="YS356" s="25"/>
      <c r="YT356" s="25"/>
      <c r="YU356" s="25"/>
      <c r="YV356" s="25"/>
      <c r="YW356" s="25"/>
      <c r="YX356" s="25"/>
      <c r="YY356" s="25"/>
      <c r="YZ356" s="25"/>
      <c r="ZA356" s="25"/>
      <c r="ZB356" s="25"/>
      <c r="ZC356" s="25"/>
      <c r="ZD356" s="25"/>
      <c r="ZE356" s="25"/>
      <c r="ZF356" s="25"/>
      <c r="ZG356" s="25"/>
      <c r="ZH356" s="25"/>
      <c r="ZI356" s="25"/>
      <c r="ZJ356" s="25"/>
      <c r="ZK356" s="25"/>
      <c r="ZL356" s="25"/>
      <c r="ZM356" s="25"/>
      <c r="ZN356" s="25"/>
      <c r="ZO356" s="25"/>
      <c r="ZP356" s="25"/>
      <c r="ZQ356" s="25"/>
      <c r="ZR356" s="25"/>
      <c r="ZS356" s="25"/>
      <c r="ZT356" s="25"/>
      <c r="ZU356" s="25"/>
      <c r="ZV356" s="25"/>
      <c r="ZW356" s="25"/>
      <c r="ZX356" s="25"/>
      <c r="ZY356" s="25"/>
      <c r="ZZ356" s="25"/>
      <c r="AAA356" s="25"/>
      <c r="AAB356" s="25"/>
      <c r="AAC356" s="25"/>
      <c r="AAD356" s="25"/>
      <c r="AAE356" s="25"/>
      <c r="AAF356" s="25"/>
      <c r="AAG356" s="25"/>
      <c r="AAH356" s="25"/>
      <c r="AAI356" s="25"/>
      <c r="AAJ356" s="25"/>
      <c r="AAK356" s="25"/>
      <c r="AAL356" s="25"/>
      <c r="AAM356" s="25"/>
      <c r="AAN356" s="25"/>
      <c r="AAO356" s="25"/>
      <c r="AAP356" s="25"/>
      <c r="AAQ356" s="25"/>
      <c r="AAR356" s="25"/>
      <c r="AAS356" s="25"/>
      <c r="AAT356" s="25"/>
      <c r="AAU356" s="25"/>
      <c r="AAV356" s="25"/>
      <c r="AAW356" s="25"/>
      <c r="AAX356" s="25"/>
      <c r="AAY356" s="25"/>
      <c r="AAZ356" s="25"/>
      <c r="ABA356" s="25"/>
      <c r="ABB356" s="25"/>
      <c r="ABC356" s="25"/>
      <c r="ABD356" s="25"/>
      <c r="ABE356" s="25"/>
      <c r="ABF356" s="25"/>
      <c r="ABG356" s="25"/>
      <c r="ABH356" s="25"/>
      <c r="ABI356" s="25"/>
      <c r="ABJ356" s="25"/>
      <c r="ABK356" s="25"/>
      <c r="ABL356" s="25"/>
      <c r="ABM356" s="25"/>
      <c r="ABN356" s="25"/>
      <c r="ABO356" s="25"/>
      <c r="ABP356" s="25"/>
      <c r="ABQ356" s="25"/>
      <c r="ABR356" s="25"/>
      <c r="ABS356" s="25"/>
      <c r="ABT356" s="25"/>
      <c r="ABU356" s="25"/>
      <c r="ABV356" s="25"/>
      <c r="ABW356" s="25"/>
      <c r="ABX356" s="25"/>
      <c r="ABY356" s="25"/>
      <c r="ABZ356" s="25"/>
      <c r="ACA356" s="25"/>
      <c r="ACB356" s="25"/>
      <c r="ACC356" s="25"/>
      <c r="ACD356" s="25"/>
      <c r="ACE356" s="25"/>
      <c r="ACF356" s="25"/>
      <c r="ACG356" s="25"/>
      <c r="ACH356" s="25"/>
      <c r="ACI356" s="25"/>
      <c r="ACJ356" s="25"/>
      <c r="ACK356" s="25"/>
      <c r="ACL356" s="25"/>
      <c r="ACM356" s="25"/>
      <c r="ACN356" s="25"/>
      <c r="ACO356" s="25"/>
      <c r="ACP356" s="25"/>
      <c r="ACQ356" s="25"/>
      <c r="ACR356" s="25"/>
      <c r="ACS356" s="25"/>
      <c r="ACT356" s="25"/>
      <c r="ACU356" s="25"/>
      <c r="ACV356" s="25"/>
      <c r="ACW356" s="25"/>
      <c r="ACX356" s="25"/>
      <c r="ACY356" s="25"/>
      <c r="ACZ356" s="25"/>
      <c r="ADA356" s="25"/>
      <c r="ADB356" s="25"/>
      <c r="ADC356" s="25"/>
      <c r="ADD356" s="25"/>
      <c r="ADE356" s="25"/>
      <c r="ADF356" s="25"/>
      <c r="ADG356" s="25"/>
      <c r="ADH356" s="25"/>
      <c r="ADI356" s="25"/>
      <c r="ADJ356" s="25"/>
      <c r="ADK356" s="25"/>
      <c r="ADL356" s="25"/>
      <c r="ADM356" s="25"/>
      <c r="ADN356" s="25"/>
      <c r="ADO356" s="25"/>
      <c r="ADP356" s="25"/>
      <c r="ADQ356" s="25"/>
      <c r="ADR356" s="25"/>
      <c r="ADS356" s="25"/>
      <c r="ADT356" s="25"/>
      <c r="ADU356" s="25"/>
      <c r="ADV356" s="25"/>
      <c r="ADW356" s="25"/>
      <c r="ADX356" s="25"/>
      <c r="ADY356" s="25"/>
      <c r="ADZ356" s="25"/>
      <c r="AEA356" s="25"/>
      <c r="AEB356" s="25"/>
      <c r="AEC356" s="25"/>
      <c r="AED356" s="25"/>
      <c r="AEE356" s="25"/>
      <c r="AEF356" s="25"/>
      <c r="AEG356" s="25"/>
      <c r="AEH356" s="25"/>
      <c r="AEI356" s="25"/>
      <c r="AEJ356" s="25"/>
      <c r="AEK356" s="25"/>
      <c r="AEL356" s="25"/>
      <c r="AEM356" s="25"/>
      <c r="AEN356" s="25"/>
      <c r="AEO356" s="25"/>
      <c r="AEP356" s="25"/>
      <c r="AEQ356" s="25"/>
      <c r="AER356" s="25"/>
      <c r="AES356" s="25"/>
      <c r="AET356" s="25"/>
      <c r="AEU356" s="25"/>
      <c r="AEV356" s="25"/>
      <c r="AEW356" s="25"/>
      <c r="AEX356" s="25"/>
      <c r="AEY356" s="25"/>
      <c r="AEZ356" s="25"/>
      <c r="AFA356" s="25"/>
      <c r="AFB356" s="25"/>
      <c r="AFC356" s="25"/>
      <c r="AFD356" s="25"/>
      <c r="AFE356" s="25"/>
      <c r="AFF356" s="25"/>
      <c r="AFG356" s="25"/>
      <c r="AFH356" s="25"/>
      <c r="AFI356" s="25"/>
      <c r="AFJ356" s="25"/>
      <c r="AFK356" s="25"/>
      <c r="AFL356" s="25"/>
      <c r="AFM356" s="25"/>
      <c r="AFN356" s="25"/>
      <c r="AFO356" s="25"/>
      <c r="AFP356" s="25"/>
      <c r="AFQ356" s="25"/>
      <c r="AFR356" s="25"/>
      <c r="AFS356" s="25"/>
      <c r="AFT356" s="25"/>
      <c r="AFU356" s="25"/>
      <c r="AFV356" s="25"/>
      <c r="AFW356" s="25"/>
      <c r="AFX356" s="25"/>
      <c r="AFY356" s="25"/>
      <c r="AFZ356" s="25"/>
      <c r="AGA356" s="25"/>
      <c r="AGB356" s="25"/>
      <c r="AGC356" s="25"/>
      <c r="AGD356" s="25"/>
      <c r="AGE356" s="25"/>
      <c r="AGF356" s="25"/>
      <c r="AGG356" s="25"/>
      <c r="AGH356" s="25"/>
      <c r="AGI356" s="25"/>
      <c r="AGJ356" s="25"/>
      <c r="AGK356" s="25"/>
      <c r="AGL356" s="25"/>
      <c r="AGM356" s="25"/>
      <c r="AGN356" s="25"/>
      <c r="AGO356" s="25"/>
      <c r="AGP356" s="25"/>
      <c r="AGQ356" s="25"/>
      <c r="AGR356" s="25"/>
      <c r="AGS356" s="25"/>
      <c r="AGT356" s="25"/>
      <c r="AGU356" s="25"/>
      <c r="AGV356" s="25"/>
      <c r="AGW356" s="25"/>
      <c r="AGX356" s="25"/>
      <c r="AGY356" s="25"/>
      <c r="AGZ356" s="25"/>
      <c r="AHA356" s="25"/>
      <c r="AHB356" s="25"/>
      <c r="AHC356" s="25"/>
      <c r="AHD356" s="25"/>
      <c r="AHE356" s="25"/>
      <c r="AHF356" s="25"/>
      <c r="AHG356" s="25"/>
      <c r="AHH356" s="25"/>
      <c r="AHI356" s="25"/>
      <c r="AHJ356" s="25"/>
      <c r="AHK356" s="25"/>
      <c r="AHL356" s="25"/>
      <c r="AHM356" s="25"/>
      <c r="AHN356" s="25"/>
      <c r="AHO356" s="25"/>
      <c r="AHP356" s="25"/>
      <c r="AHQ356" s="25"/>
      <c r="AHR356" s="25"/>
      <c r="AHS356" s="25"/>
      <c r="AHT356" s="25"/>
      <c r="AHU356" s="25"/>
      <c r="AHV356" s="25"/>
      <c r="AHW356" s="25"/>
      <c r="AHX356" s="25"/>
      <c r="AHY356" s="25"/>
      <c r="AHZ356" s="25"/>
      <c r="AIA356" s="25"/>
      <c r="AIB356" s="25"/>
      <c r="AIC356" s="25"/>
      <c r="AID356" s="25"/>
      <c r="AIE356" s="25"/>
      <c r="AIF356" s="25"/>
      <c r="AIG356" s="25"/>
      <c r="AIH356" s="25"/>
      <c r="AII356" s="25"/>
      <c r="AIJ356" s="25"/>
      <c r="AIK356" s="25"/>
      <c r="AIL356" s="25"/>
      <c r="AIM356" s="25"/>
      <c r="AIN356" s="25"/>
      <c r="AIO356" s="25"/>
      <c r="AIP356" s="25"/>
      <c r="AIQ356" s="25"/>
      <c r="AIR356" s="25"/>
      <c r="AIS356" s="25"/>
      <c r="AIT356" s="25"/>
      <c r="AIU356" s="25"/>
      <c r="AIV356" s="25"/>
      <c r="AIW356" s="25"/>
      <c r="AIX356" s="25"/>
      <c r="AIY356" s="25"/>
      <c r="AIZ356" s="25"/>
      <c r="AJA356" s="25"/>
      <c r="AJB356" s="25"/>
      <c r="AJC356" s="25"/>
      <c r="AJD356" s="25"/>
      <c r="AJE356" s="25"/>
      <c r="AJF356" s="25"/>
      <c r="AJG356" s="25"/>
      <c r="AJH356" s="25"/>
      <c r="AJI356" s="25"/>
      <c r="AJJ356" s="25"/>
      <c r="AJK356" s="25"/>
      <c r="AJL356" s="25"/>
      <c r="AJM356" s="25"/>
      <c r="AJN356" s="25"/>
      <c r="AJO356" s="25"/>
      <c r="AJP356" s="25"/>
      <c r="AJQ356" s="25"/>
      <c r="AJR356" s="25"/>
      <c r="AJS356" s="25"/>
      <c r="AJT356" s="25"/>
      <c r="AJU356" s="25"/>
      <c r="AJV356" s="25"/>
      <c r="AJW356" s="25"/>
      <c r="AJX356" s="25"/>
      <c r="AJY356" s="25"/>
      <c r="AJZ356" s="25"/>
      <c r="AKA356" s="25"/>
      <c r="AKB356" s="25"/>
      <c r="AKC356" s="25"/>
      <c r="AKD356" s="25"/>
      <c r="AKE356" s="25"/>
      <c r="AKF356" s="25"/>
      <c r="AKG356" s="25"/>
      <c r="AKH356" s="25"/>
      <c r="AKI356" s="25"/>
      <c r="AKJ356" s="25"/>
      <c r="AKK356" s="25"/>
      <c r="AKL356" s="25"/>
      <c r="AKM356" s="25"/>
      <c r="AKN356" s="25"/>
      <c r="AKO356" s="25"/>
      <c r="AKP356" s="25"/>
      <c r="AKQ356" s="25"/>
      <c r="AKR356" s="25"/>
      <c r="AKS356" s="25"/>
      <c r="AKT356" s="25"/>
      <c r="AKU356" s="25"/>
      <c r="AKV356" s="25"/>
      <c r="AKW356" s="25"/>
      <c r="AKX356" s="25"/>
      <c r="AKY356" s="25"/>
      <c r="AKZ356" s="25"/>
      <c r="ALA356" s="25"/>
      <c r="ALB356" s="25"/>
      <c r="ALC356" s="25"/>
      <c r="ALD356" s="25"/>
      <c r="ALE356" s="25"/>
      <c r="ALF356" s="25"/>
      <c r="ALG356" s="25"/>
      <c r="ALH356" s="25"/>
      <c r="ALI356" s="25"/>
      <c r="ALJ356" s="25"/>
      <c r="ALK356" s="25"/>
      <c r="ALL356" s="25"/>
      <c r="ALM356" s="25"/>
      <c r="ALN356" s="25"/>
      <c r="ALO356" s="25"/>
      <c r="ALP356" s="25"/>
      <c r="ALQ356" s="25"/>
      <c r="ALR356" s="25"/>
      <c r="ALS356" s="25"/>
      <c r="ALT356" s="25"/>
      <c r="ALU356" s="25"/>
      <c r="ALV356" s="25"/>
      <c r="ALW356" s="25"/>
      <c r="ALX356" s="25"/>
      <c r="ALY356" s="25"/>
      <c r="ALZ356" s="25"/>
      <c r="AMA356" s="25"/>
      <c r="AMB356" s="25"/>
      <c r="AMC356" s="25"/>
      <c r="AMD356" s="25"/>
      <c r="AME356" s="25"/>
      <c r="AMF356" s="25"/>
      <c r="AMG356" s="25"/>
      <c r="AMH356" s="25"/>
      <c r="AMI356" s="25"/>
      <c r="AMJ356" s="25"/>
      <c r="AMK356" s="25"/>
      <c r="AML356" s="25"/>
      <c r="AMM356" s="25"/>
      <c r="AMN356" s="25"/>
      <c r="AMO356" s="25"/>
      <c r="AMP356" s="25"/>
      <c r="AMQ356" s="25"/>
      <c r="AMR356" s="25"/>
      <c r="AMS356" s="25"/>
      <c r="AMT356" s="25"/>
      <c r="AMU356" s="25"/>
      <c r="AMV356" s="25"/>
      <c r="AMW356" s="25"/>
      <c r="AMX356" s="25"/>
      <c r="AMY356" s="25"/>
      <c r="AMZ356" s="25"/>
      <c r="ANA356" s="25"/>
      <c r="ANB356" s="25"/>
      <c r="ANC356" s="25"/>
      <c r="AND356" s="25"/>
      <c r="ANE356" s="25"/>
      <c r="ANF356" s="25"/>
      <c r="ANG356" s="25"/>
      <c r="ANH356" s="25"/>
      <c r="ANI356" s="25"/>
      <c r="ANJ356" s="25"/>
      <c r="ANK356" s="25"/>
      <c r="ANL356" s="25"/>
      <c r="ANM356" s="25"/>
      <c r="ANN356" s="25"/>
      <c r="ANO356" s="25"/>
      <c r="ANP356" s="25"/>
      <c r="ANQ356" s="25"/>
      <c r="ANR356" s="25"/>
      <c r="ANS356" s="25"/>
      <c r="ANT356" s="25"/>
      <c r="ANU356" s="25"/>
      <c r="ANV356" s="25"/>
      <c r="ANW356" s="25"/>
      <c r="ANX356" s="25"/>
      <c r="ANY356" s="25"/>
      <c r="ANZ356" s="25"/>
      <c r="AOA356" s="25"/>
      <c r="AOB356" s="25"/>
      <c r="AOC356" s="25"/>
      <c r="AOD356" s="25"/>
      <c r="AOE356" s="25"/>
      <c r="AOF356" s="25"/>
      <c r="AOG356" s="25"/>
      <c r="AOH356" s="25"/>
      <c r="AOI356" s="25"/>
      <c r="AOJ356" s="25"/>
      <c r="AOK356" s="25"/>
      <c r="AOL356" s="25"/>
      <c r="AOM356" s="25"/>
      <c r="AON356" s="25"/>
      <c r="AOO356" s="25"/>
      <c r="AOP356" s="25"/>
      <c r="AOQ356" s="25"/>
      <c r="AOR356" s="25"/>
      <c r="AOS356" s="25"/>
      <c r="AOT356" s="25"/>
      <c r="AOU356" s="25"/>
      <c r="AOV356" s="25"/>
      <c r="AOW356" s="25"/>
      <c r="AOX356" s="25"/>
      <c r="AOY356" s="25"/>
      <c r="AOZ356" s="25"/>
      <c r="APA356" s="25"/>
      <c r="APB356" s="25"/>
      <c r="APC356" s="25"/>
      <c r="APD356" s="25"/>
      <c r="APE356" s="25"/>
      <c r="APF356" s="25"/>
      <c r="APG356" s="25"/>
      <c r="APH356" s="25"/>
      <c r="API356" s="25"/>
      <c r="APJ356" s="25"/>
      <c r="APK356" s="25"/>
      <c r="APL356" s="25"/>
      <c r="APM356" s="25"/>
      <c r="APN356" s="25"/>
      <c r="APO356" s="25"/>
      <c r="APP356" s="25"/>
      <c r="APQ356" s="25"/>
      <c r="APR356" s="25"/>
      <c r="APS356" s="25"/>
      <c r="APT356" s="25"/>
      <c r="APU356" s="25"/>
      <c r="APV356" s="25"/>
      <c r="APW356" s="25"/>
      <c r="APX356" s="25"/>
      <c r="APY356" s="25"/>
      <c r="APZ356" s="25"/>
      <c r="AQA356" s="25"/>
      <c r="AQB356" s="25"/>
      <c r="AQC356" s="25"/>
      <c r="AQD356" s="25"/>
      <c r="AQE356" s="25"/>
      <c r="AQF356" s="25"/>
      <c r="AQG356" s="25"/>
      <c r="AQH356" s="25"/>
      <c r="AQI356" s="25"/>
      <c r="AQJ356" s="25"/>
      <c r="AQK356" s="25"/>
      <c r="AQL356" s="25"/>
      <c r="AQM356" s="25"/>
      <c r="AQN356" s="25"/>
      <c r="AQO356" s="25"/>
      <c r="AQP356" s="25"/>
      <c r="AQQ356" s="25"/>
      <c r="AQR356" s="25"/>
      <c r="AQS356" s="25"/>
      <c r="AQT356" s="25"/>
      <c r="AQU356" s="25"/>
      <c r="AQV356" s="25"/>
      <c r="AQW356" s="25"/>
      <c r="AQX356" s="25"/>
      <c r="AQY356" s="25"/>
      <c r="AQZ356" s="25"/>
      <c r="ARA356" s="25"/>
      <c r="ARB356" s="25"/>
      <c r="ARC356" s="25"/>
      <c r="ARD356" s="25"/>
      <c r="ARE356" s="25"/>
      <c r="ARF356" s="25"/>
      <c r="ARG356" s="25"/>
      <c r="ARH356" s="25"/>
      <c r="ARI356" s="25"/>
      <c r="ARJ356" s="25"/>
      <c r="ARK356" s="25"/>
      <c r="ARL356" s="25"/>
      <c r="ARM356" s="25"/>
      <c r="ARN356" s="25"/>
      <c r="ARO356" s="25"/>
      <c r="ARP356" s="25"/>
      <c r="ARQ356" s="25"/>
      <c r="ARR356" s="25"/>
      <c r="ARS356" s="25"/>
      <c r="ART356" s="25"/>
      <c r="ARU356" s="25"/>
      <c r="ARV356" s="25"/>
      <c r="ARW356" s="25"/>
      <c r="ARX356" s="25"/>
      <c r="ARY356" s="25"/>
      <c r="ARZ356" s="25"/>
      <c r="ASA356" s="25"/>
      <c r="ASB356" s="25"/>
      <c r="ASC356" s="25"/>
      <c r="ASD356" s="25"/>
      <c r="ASE356" s="25"/>
      <c r="ASF356" s="25"/>
      <c r="ASG356" s="25"/>
      <c r="ASH356" s="25"/>
      <c r="ASI356" s="25"/>
      <c r="ASJ356" s="25"/>
      <c r="ASK356" s="25"/>
      <c r="ASL356" s="25"/>
      <c r="ASM356" s="25"/>
      <c r="ASN356" s="25"/>
      <c r="ASO356" s="25"/>
      <c r="ASP356" s="25"/>
      <c r="ASQ356" s="25"/>
      <c r="ASR356" s="25"/>
      <c r="ASS356" s="25"/>
      <c r="AST356" s="25"/>
      <c r="ASU356" s="25"/>
      <c r="ASV356" s="25"/>
      <c r="ASW356" s="25"/>
      <c r="ASX356" s="25"/>
      <c r="ASY356" s="25"/>
      <c r="ASZ356" s="25"/>
      <c r="ATA356" s="25"/>
      <c r="ATB356" s="25"/>
      <c r="ATC356" s="25"/>
      <c r="ATD356" s="25"/>
      <c r="ATE356" s="25"/>
      <c r="ATF356" s="25"/>
      <c r="ATG356" s="25"/>
      <c r="ATH356" s="25"/>
      <c r="ATI356" s="25"/>
      <c r="ATJ356" s="25"/>
      <c r="ATK356" s="25"/>
      <c r="ATL356" s="25"/>
      <c r="ATM356" s="25"/>
      <c r="ATN356" s="25"/>
      <c r="ATO356" s="25"/>
      <c r="ATP356" s="25"/>
      <c r="ATQ356" s="25"/>
      <c r="ATR356" s="25"/>
      <c r="ATS356" s="25"/>
      <c r="ATT356" s="25"/>
      <c r="ATU356" s="25"/>
      <c r="ATV356" s="25"/>
      <c r="ATW356" s="25"/>
      <c r="ATX356" s="25"/>
      <c r="ATY356" s="25"/>
      <c r="ATZ356" s="25"/>
      <c r="AUA356" s="25"/>
      <c r="AUB356" s="25"/>
      <c r="AUC356" s="25"/>
      <c r="AUD356" s="25"/>
      <c r="AUE356" s="25"/>
      <c r="AUF356" s="25"/>
      <c r="AUG356" s="25"/>
      <c r="AUH356" s="25"/>
      <c r="AUI356" s="25"/>
      <c r="AUJ356" s="25"/>
      <c r="AUK356" s="25"/>
      <c r="AUL356" s="25"/>
      <c r="AUM356" s="25"/>
      <c r="AUN356" s="25"/>
      <c r="AUO356" s="25"/>
      <c r="AUP356" s="25"/>
      <c r="AUQ356" s="25"/>
      <c r="AUR356" s="25"/>
      <c r="AUS356" s="25"/>
      <c r="AUT356" s="25"/>
      <c r="AUU356" s="25"/>
      <c r="AUV356" s="25"/>
      <c r="AUW356" s="25"/>
      <c r="AUX356" s="25"/>
      <c r="AUY356" s="25"/>
      <c r="AUZ356" s="25"/>
      <c r="AVA356" s="25"/>
      <c r="AVB356" s="25"/>
      <c r="AVC356" s="25"/>
      <c r="AVD356" s="25"/>
      <c r="AVE356" s="25"/>
      <c r="AVF356" s="25"/>
      <c r="AVG356" s="25"/>
      <c r="AVH356" s="25"/>
      <c r="AVI356" s="25"/>
      <c r="AVJ356" s="25"/>
      <c r="AVK356" s="25"/>
      <c r="AVL356" s="25"/>
      <c r="AVM356" s="25"/>
      <c r="AVN356" s="25"/>
      <c r="AVO356" s="25"/>
      <c r="AVP356" s="25"/>
      <c r="AVQ356" s="25"/>
      <c r="AVR356" s="25"/>
      <c r="AVS356" s="25"/>
      <c r="AVT356" s="25"/>
      <c r="AVU356" s="25"/>
      <c r="AVV356" s="25"/>
      <c r="AVW356" s="25"/>
      <c r="AVX356" s="25"/>
      <c r="AVY356" s="25"/>
      <c r="AVZ356" s="25"/>
      <c r="AWA356" s="25"/>
      <c r="AWB356" s="25"/>
      <c r="AWC356" s="25"/>
      <c r="AWD356" s="25"/>
      <c r="AWE356" s="25"/>
      <c r="AWF356" s="25"/>
      <c r="AWG356" s="25"/>
      <c r="AWH356" s="25"/>
      <c r="AWI356" s="25"/>
      <c r="AWJ356" s="25"/>
      <c r="AWK356" s="25"/>
      <c r="AWL356" s="25"/>
      <c r="AWM356" s="25"/>
      <c r="AWN356" s="25"/>
      <c r="AWO356" s="25"/>
      <c r="AWP356" s="25"/>
      <c r="AWQ356" s="25"/>
      <c r="AWR356" s="25"/>
      <c r="AWS356" s="25"/>
      <c r="AWT356" s="25"/>
      <c r="AWU356" s="25"/>
      <c r="AWV356" s="25"/>
      <c r="AWW356" s="25"/>
      <c r="AWX356" s="25"/>
      <c r="AWY356" s="25"/>
      <c r="AWZ356" s="25"/>
      <c r="AXA356" s="25"/>
      <c r="AXB356" s="25"/>
      <c r="AXC356" s="25"/>
      <c r="AXD356" s="25"/>
      <c r="AXE356" s="25"/>
      <c r="AXF356" s="25"/>
      <c r="AXG356" s="25"/>
      <c r="AXH356" s="25"/>
      <c r="AXI356" s="25"/>
      <c r="AXJ356" s="25"/>
      <c r="AXK356" s="25"/>
      <c r="AXL356" s="25"/>
      <c r="AXM356" s="25"/>
      <c r="AXN356" s="25"/>
      <c r="AXO356" s="25"/>
      <c r="AXP356" s="25"/>
      <c r="AXQ356" s="25"/>
      <c r="AXR356" s="25"/>
      <c r="AXS356" s="25"/>
      <c r="AXT356" s="25"/>
      <c r="AXU356" s="25"/>
      <c r="AXV356" s="25"/>
      <c r="AXW356" s="25"/>
      <c r="AXX356" s="25"/>
      <c r="AXY356" s="25"/>
      <c r="AXZ356" s="25"/>
      <c r="AYA356" s="25"/>
      <c r="AYB356" s="25"/>
      <c r="AYC356" s="25"/>
      <c r="AYD356" s="25"/>
      <c r="AYE356" s="25"/>
      <c r="AYF356" s="25"/>
      <c r="AYG356" s="25"/>
      <c r="AYH356" s="25"/>
      <c r="AYI356" s="25"/>
      <c r="AYJ356" s="25"/>
      <c r="AYK356" s="25"/>
      <c r="AYL356" s="25"/>
      <c r="AYM356" s="25"/>
      <c r="AYN356" s="25"/>
      <c r="AYO356" s="25"/>
      <c r="AYP356" s="25"/>
      <c r="AYQ356" s="25"/>
      <c r="AYR356" s="25"/>
      <c r="AYS356" s="25"/>
      <c r="AYT356" s="25"/>
      <c r="AYU356" s="25"/>
      <c r="AYV356" s="25"/>
      <c r="AYW356" s="25"/>
      <c r="AYX356" s="25"/>
      <c r="AYY356" s="25"/>
      <c r="AYZ356" s="25"/>
      <c r="AZA356" s="25"/>
      <c r="AZB356" s="25"/>
      <c r="AZC356" s="25"/>
      <c r="AZD356" s="25"/>
      <c r="AZE356" s="25"/>
      <c r="AZF356" s="25"/>
      <c r="AZG356" s="25"/>
      <c r="AZH356" s="25"/>
      <c r="AZI356" s="25"/>
      <c r="AZJ356" s="25"/>
      <c r="AZK356" s="25"/>
      <c r="AZL356" s="25"/>
      <c r="AZM356" s="25"/>
      <c r="AZN356" s="25"/>
      <c r="AZO356" s="25"/>
      <c r="AZP356" s="25"/>
      <c r="AZQ356" s="25"/>
      <c r="AZR356" s="25"/>
      <c r="AZS356" s="25"/>
      <c r="AZT356" s="25"/>
      <c r="AZU356" s="25"/>
      <c r="AZV356" s="25"/>
      <c r="AZW356" s="25"/>
      <c r="AZX356" s="25"/>
      <c r="AZY356" s="25"/>
      <c r="AZZ356" s="25"/>
      <c r="BAA356" s="25"/>
      <c r="BAB356" s="25"/>
      <c r="BAC356" s="25"/>
      <c r="BAD356" s="25"/>
      <c r="BAE356" s="25"/>
      <c r="BAF356" s="25"/>
      <c r="BAG356" s="25"/>
      <c r="BAH356" s="25"/>
      <c r="BAI356" s="25"/>
      <c r="BAJ356" s="25"/>
      <c r="BAK356" s="25"/>
      <c r="BAL356" s="25"/>
      <c r="BAM356" s="25"/>
      <c r="BAN356" s="25"/>
      <c r="BAO356" s="25"/>
      <c r="BAP356" s="25"/>
      <c r="BAQ356" s="25"/>
      <c r="BAR356" s="25"/>
      <c r="BAS356" s="25"/>
      <c r="BAT356" s="25"/>
      <c r="BAU356" s="25"/>
      <c r="BAV356" s="25"/>
      <c r="BAW356" s="25"/>
      <c r="BAX356" s="25"/>
      <c r="BAY356" s="25"/>
      <c r="BAZ356" s="25"/>
      <c r="BBA356" s="25"/>
      <c r="BBB356" s="25"/>
      <c r="BBC356" s="25"/>
      <c r="BBD356" s="25"/>
      <c r="BBE356" s="25"/>
      <c r="BBF356" s="25"/>
      <c r="BBG356" s="25"/>
      <c r="BBH356" s="25"/>
      <c r="BBI356" s="25"/>
      <c r="BBJ356" s="25"/>
      <c r="BBK356" s="25"/>
      <c r="BBL356" s="25"/>
      <c r="BBM356" s="25"/>
      <c r="BBN356" s="25"/>
      <c r="BBO356" s="25"/>
      <c r="BBP356" s="25"/>
      <c r="BBQ356" s="25"/>
      <c r="BBR356" s="25"/>
      <c r="BBS356" s="25"/>
      <c r="BBT356" s="25"/>
      <c r="BBU356" s="25"/>
      <c r="BBV356" s="25"/>
      <c r="BBW356" s="25"/>
      <c r="BBX356" s="25"/>
      <c r="BBY356" s="25"/>
      <c r="BBZ356" s="25"/>
      <c r="BCA356" s="25"/>
      <c r="BCB356" s="25"/>
      <c r="BCC356" s="25"/>
      <c r="BCD356" s="25"/>
      <c r="BCE356" s="25"/>
      <c r="BCF356" s="25"/>
      <c r="BCG356" s="25"/>
      <c r="BCH356" s="25"/>
      <c r="BCI356" s="25"/>
      <c r="BCJ356" s="25"/>
      <c r="BCK356" s="25"/>
      <c r="BCL356" s="25"/>
      <c r="BCM356" s="25"/>
      <c r="BCN356" s="25"/>
      <c r="BCO356" s="25"/>
      <c r="BCP356" s="25"/>
      <c r="BCQ356" s="25"/>
      <c r="BCR356" s="25"/>
      <c r="BCS356" s="25"/>
      <c r="BCT356" s="25"/>
      <c r="BCU356" s="25"/>
      <c r="BCV356" s="25"/>
      <c r="BCW356" s="25"/>
      <c r="BCX356" s="25"/>
      <c r="BCY356" s="25"/>
      <c r="BCZ356" s="25"/>
      <c r="BDA356" s="25"/>
      <c r="BDB356" s="25"/>
      <c r="BDC356" s="25"/>
      <c r="BDD356" s="25"/>
      <c r="BDE356" s="25"/>
      <c r="BDF356" s="25"/>
      <c r="BDG356" s="25"/>
      <c r="BDH356" s="25"/>
      <c r="BDI356" s="25"/>
      <c r="BDJ356" s="25"/>
      <c r="BDK356" s="25"/>
      <c r="BDL356" s="25"/>
      <c r="BDM356" s="25"/>
      <c r="BDN356" s="25"/>
      <c r="BDO356" s="25"/>
      <c r="BDP356" s="25"/>
      <c r="BDQ356" s="25"/>
      <c r="BDR356" s="25"/>
      <c r="BDS356" s="25"/>
      <c r="BDT356" s="25"/>
      <c r="BDU356" s="25"/>
      <c r="BDV356" s="25"/>
      <c r="BDW356" s="25"/>
      <c r="BDX356" s="25"/>
      <c r="BDY356" s="25"/>
      <c r="BDZ356" s="25"/>
      <c r="BEA356" s="25"/>
      <c r="BEB356" s="25"/>
      <c r="BEC356" s="25"/>
      <c r="BED356" s="25"/>
      <c r="BEE356" s="25"/>
      <c r="BEF356" s="25"/>
      <c r="BEG356" s="25"/>
      <c r="BEH356" s="25"/>
      <c r="BEI356" s="25"/>
      <c r="BEJ356" s="25"/>
      <c r="BEK356" s="25"/>
      <c r="BEL356" s="25"/>
      <c r="BEM356" s="25"/>
      <c r="BEN356" s="25"/>
      <c r="BEO356" s="25"/>
      <c r="BEP356" s="25"/>
      <c r="BEQ356" s="25"/>
      <c r="BER356" s="25"/>
      <c r="BES356" s="25"/>
      <c r="BET356" s="25"/>
      <c r="BEU356" s="25"/>
      <c r="BEV356" s="25"/>
      <c r="BEW356" s="25"/>
      <c r="BEX356" s="25"/>
      <c r="BEY356" s="25"/>
      <c r="BEZ356" s="25"/>
      <c r="BFA356" s="25"/>
      <c r="BFB356" s="25"/>
      <c r="BFC356" s="25"/>
      <c r="BFD356" s="25"/>
      <c r="BFE356" s="25"/>
      <c r="BFF356" s="25"/>
      <c r="BFG356" s="25"/>
      <c r="BFH356" s="25"/>
      <c r="BFI356" s="25"/>
      <c r="BFJ356" s="25"/>
      <c r="BFK356" s="25"/>
      <c r="BFL356" s="25"/>
      <c r="BFM356" s="25"/>
      <c r="BFN356" s="25"/>
      <c r="BFO356" s="25"/>
      <c r="BFP356" s="25"/>
      <c r="BFQ356" s="25"/>
      <c r="BFR356" s="25"/>
      <c r="BFS356" s="25"/>
      <c r="BFT356" s="25"/>
      <c r="BFU356" s="25"/>
      <c r="BFV356" s="25"/>
      <c r="BFW356" s="25"/>
      <c r="BFX356" s="25"/>
      <c r="BFY356" s="25"/>
      <c r="BFZ356" s="25"/>
      <c r="BGA356" s="25"/>
      <c r="BGB356" s="25"/>
      <c r="BGC356" s="25"/>
      <c r="BGD356" s="25"/>
      <c r="BGE356" s="25"/>
      <c r="BGF356" s="25"/>
      <c r="BGG356" s="25"/>
      <c r="BGH356" s="25"/>
      <c r="BGI356" s="25"/>
      <c r="BGJ356" s="25"/>
      <c r="BGK356" s="25"/>
      <c r="BGL356" s="25"/>
      <c r="BGM356" s="25"/>
      <c r="BGN356" s="25"/>
      <c r="BGO356" s="25"/>
      <c r="BGP356" s="25"/>
      <c r="BGQ356" s="25"/>
      <c r="BGR356" s="25"/>
      <c r="BGS356" s="25"/>
      <c r="BGT356" s="25"/>
      <c r="BGU356" s="25"/>
      <c r="BGV356" s="25"/>
      <c r="BGW356" s="25"/>
      <c r="BGX356" s="25"/>
      <c r="BGY356" s="25"/>
      <c r="BGZ356" s="25"/>
      <c r="BHA356" s="25"/>
      <c r="BHB356" s="25"/>
      <c r="BHC356" s="25"/>
      <c r="BHD356" s="25"/>
      <c r="BHE356" s="25"/>
      <c r="BHF356" s="25"/>
      <c r="BHG356" s="25"/>
      <c r="BHH356" s="25"/>
      <c r="BHI356" s="25"/>
      <c r="BHJ356" s="25"/>
      <c r="BHK356" s="25"/>
      <c r="BHL356" s="25"/>
      <c r="BHM356" s="25"/>
      <c r="BHN356" s="25"/>
      <c r="BHO356" s="25"/>
      <c r="BHP356" s="25"/>
      <c r="BHQ356" s="25"/>
      <c r="BHR356" s="25"/>
      <c r="BHS356" s="25"/>
      <c r="BHT356" s="25"/>
      <c r="BHU356" s="25"/>
      <c r="BHV356" s="25"/>
      <c r="BHW356" s="25"/>
      <c r="BHX356" s="25"/>
      <c r="BHY356" s="25"/>
      <c r="BHZ356" s="25"/>
      <c r="BIA356" s="25"/>
      <c r="BIB356" s="25"/>
      <c r="BIC356" s="25"/>
      <c r="BID356" s="25"/>
      <c r="BIE356" s="25"/>
      <c r="BIF356" s="25"/>
      <c r="BIG356" s="25"/>
      <c r="BIH356" s="25"/>
      <c r="BII356" s="25"/>
      <c r="BIJ356" s="25"/>
      <c r="BIK356" s="25"/>
      <c r="BIL356" s="25"/>
      <c r="BIM356" s="25"/>
      <c r="BIN356" s="25"/>
      <c r="BIO356" s="25"/>
      <c r="BIP356" s="25"/>
      <c r="BIQ356" s="25"/>
      <c r="BIR356" s="25"/>
      <c r="BIS356" s="25"/>
      <c r="BIT356" s="25"/>
      <c r="BIU356" s="25"/>
      <c r="BIV356" s="25"/>
      <c r="BIW356" s="25"/>
      <c r="BIX356" s="25"/>
      <c r="BIY356" s="25"/>
      <c r="BIZ356" s="25"/>
      <c r="BJA356" s="25"/>
      <c r="BJB356" s="25"/>
      <c r="BJC356" s="25"/>
      <c r="BJD356" s="25"/>
      <c r="BJE356" s="25"/>
      <c r="BJF356" s="25"/>
      <c r="BJG356" s="25"/>
      <c r="BJH356" s="25"/>
      <c r="BJI356" s="25"/>
      <c r="BJJ356" s="25"/>
      <c r="BJK356" s="25"/>
      <c r="BJL356" s="25"/>
      <c r="BJM356" s="25"/>
      <c r="BJN356" s="25"/>
      <c r="BJO356" s="25"/>
      <c r="BJP356" s="25"/>
      <c r="BJQ356" s="25"/>
      <c r="BJR356" s="25"/>
      <c r="BJS356" s="25"/>
      <c r="BJT356" s="25"/>
      <c r="BJU356" s="25"/>
      <c r="BJV356" s="25"/>
      <c r="BJW356" s="25"/>
      <c r="BJX356" s="25"/>
      <c r="BJY356" s="25"/>
      <c r="BJZ356" s="25"/>
      <c r="BKA356" s="25"/>
      <c r="BKB356" s="25"/>
      <c r="BKC356" s="25"/>
      <c r="BKD356" s="25"/>
      <c r="BKE356" s="25"/>
      <c r="BKF356" s="25"/>
      <c r="BKG356" s="25"/>
      <c r="BKH356" s="25"/>
      <c r="BKI356" s="25"/>
      <c r="BKJ356" s="25"/>
      <c r="BKK356" s="25"/>
      <c r="BKL356" s="25"/>
      <c r="BKM356" s="25"/>
      <c r="BKN356" s="25"/>
      <c r="BKO356" s="25"/>
      <c r="BKP356" s="25"/>
      <c r="BKQ356" s="25"/>
      <c r="BKR356" s="25"/>
      <c r="BKS356" s="25"/>
      <c r="BKT356" s="25"/>
      <c r="BKU356" s="25"/>
      <c r="BKV356" s="25"/>
      <c r="BKW356" s="25"/>
      <c r="BKX356" s="25"/>
      <c r="BKY356" s="25"/>
      <c r="BKZ356" s="25"/>
      <c r="BLA356" s="25"/>
      <c r="BLB356" s="25"/>
      <c r="BLC356" s="25"/>
      <c r="BLD356" s="25"/>
      <c r="BLE356" s="25"/>
      <c r="BLF356" s="25"/>
      <c r="BLG356" s="25"/>
      <c r="BLH356" s="25"/>
      <c r="BLI356" s="25"/>
      <c r="BLJ356" s="25"/>
      <c r="BLK356" s="25"/>
      <c r="BLL356" s="25"/>
      <c r="BLM356" s="25"/>
      <c r="BLN356" s="25"/>
      <c r="BLO356" s="25"/>
      <c r="BLP356" s="25"/>
      <c r="BLQ356" s="25"/>
      <c r="BLR356" s="25"/>
      <c r="BLS356" s="25"/>
      <c r="BLT356" s="25"/>
      <c r="BLU356" s="25"/>
      <c r="BLV356" s="25"/>
      <c r="BLW356" s="25"/>
      <c r="BLX356" s="25"/>
      <c r="BLY356" s="25"/>
      <c r="BLZ356" s="25"/>
      <c r="BMA356" s="25"/>
      <c r="BMB356" s="25"/>
      <c r="BMC356" s="25"/>
      <c r="BMD356" s="25"/>
      <c r="BME356" s="25"/>
      <c r="BMF356" s="25"/>
      <c r="BMG356" s="25"/>
      <c r="BMH356" s="25"/>
      <c r="BMI356" s="25"/>
      <c r="BMJ356" s="25"/>
      <c r="BMK356" s="25"/>
      <c r="BML356" s="25"/>
      <c r="BMM356" s="25"/>
      <c r="BMN356" s="25"/>
      <c r="BMO356" s="25"/>
      <c r="BMP356" s="25"/>
      <c r="BMQ356" s="25"/>
      <c r="BMR356" s="25"/>
      <c r="BMS356" s="25"/>
      <c r="BMT356" s="25"/>
      <c r="BMU356" s="25"/>
      <c r="BMV356" s="25"/>
      <c r="BMW356" s="25"/>
      <c r="BMX356" s="25"/>
      <c r="BMY356" s="25"/>
      <c r="BMZ356" s="25"/>
      <c r="BNA356" s="25"/>
      <c r="BNB356" s="25"/>
      <c r="BNC356" s="25"/>
      <c r="BND356" s="25"/>
      <c r="BNE356" s="25"/>
      <c r="BNF356" s="25"/>
      <c r="BNG356" s="25"/>
      <c r="BNH356" s="25"/>
      <c r="BNI356" s="25"/>
      <c r="BNJ356" s="25"/>
      <c r="BNK356" s="25"/>
      <c r="BNL356" s="25"/>
      <c r="BNM356" s="25"/>
      <c r="BNN356" s="25"/>
      <c r="BNO356" s="25"/>
      <c r="BNP356" s="25"/>
      <c r="BNQ356" s="25"/>
      <c r="BNR356" s="25"/>
      <c r="BNS356" s="25"/>
      <c r="BNT356" s="25"/>
      <c r="BNU356" s="25"/>
      <c r="BNV356" s="25"/>
      <c r="BNW356" s="25"/>
      <c r="BNX356" s="25"/>
      <c r="BNY356" s="25"/>
      <c r="BNZ356" s="25"/>
      <c r="BOA356" s="25"/>
      <c r="BOB356" s="25"/>
      <c r="BOC356" s="25"/>
      <c r="BOD356" s="25"/>
      <c r="BOE356" s="25"/>
      <c r="BOF356" s="25"/>
      <c r="BOG356" s="25"/>
      <c r="BOH356" s="25"/>
      <c r="BOI356" s="25"/>
      <c r="BOJ356" s="25"/>
      <c r="BOK356" s="25"/>
      <c r="BOL356" s="25"/>
      <c r="BOM356" s="25"/>
      <c r="BON356" s="25"/>
      <c r="BOO356" s="25"/>
      <c r="BOP356" s="25"/>
      <c r="BOQ356" s="25"/>
      <c r="BOR356" s="25"/>
      <c r="BOS356" s="25"/>
      <c r="BOT356" s="25"/>
      <c r="BOU356" s="25"/>
      <c r="BOV356" s="25"/>
      <c r="BOW356" s="25"/>
      <c r="BOX356" s="25"/>
      <c r="BOY356" s="25"/>
      <c r="BOZ356" s="25"/>
      <c r="BPA356" s="25"/>
      <c r="BPB356" s="25"/>
      <c r="BPC356" s="25"/>
      <c r="BPD356" s="25"/>
      <c r="BPE356" s="25"/>
      <c r="BPF356" s="25"/>
      <c r="BPG356" s="25"/>
      <c r="BPH356" s="25"/>
      <c r="BPI356" s="25"/>
      <c r="BPJ356" s="25"/>
      <c r="BPK356" s="25"/>
      <c r="BPL356" s="25"/>
      <c r="BPM356" s="25"/>
      <c r="BPN356" s="25"/>
      <c r="BPO356" s="25"/>
      <c r="BPP356" s="25"/>
      <c r="BPQ356" s="25"/>
      <c r="BPR356" s="25"/>
      <c r="BPS356" s="25"/>
      <c r="BPT356" s="25"/>
      <c r="BPU356" s="25"/>
      <c r="BPV356" s="25"/>
      <c r="BPW356" s="25"/>
      <c r="BPX356" s="25"/>
      <c r="BPY356" s="25"/>
      <c r="BPZ356" s="25"/>
      <c r="BQA356" s="25"/>
      <c r="BQB356" s="25"/>
      <c r="BQC356" s="25"/>
      <c r="BQD356" s="25"/>
      <c r="BQE356" s="25"/>
      <c r="BQF356" s="25"/>
      <c r="BQG356" s="25"/>
      <c r="BQH356" s="25"/>
      <c r="BQI356" s="25"/>
      <c r="BQJ356" s="25"/>
      <c r="BQK356" s="25"/>
      <c r="BQL356" s="25"/>
      <c r="BQM356" s="25"/>
      <c r="BQN356" s="25"/>
      <c r="BQO356" s="25"/>
      <c r="BQP356" s="25"/>
      <c r="BQQ356" s="25"/>
      <c r="BQR356" s="25"/>
      <c r="BQS356" s="25"/>
      <c r="BQT356" s="25"/>
      <c r="BQU356" s="25"/>
      <c r="BQV356" s="25"/>
      <c r="BQW356" s="25"/>
      <c r="BQX356" s="25"/>
      <c r="BQY356" s="25"/>
      <c r="BQZ356" s="25"/>
      <c r="BRA356" s="25"/>
      <c r="BRB356" s="25"/>
      <c r="BRC356" s="25"/>
      <c r="BRD356" s="25"/>
      <c r="BRE356" s="25"/>
      <c r="BRF356" s="25"/>
      <c r="BRG356" s="25"/>
      <c r="BRH356" s="25"/>
      <c r="BRI356" s="25"/>
      <c r="BRJ356" s="25"/>
      <c r="BRK356" s="25"/>
      <c r="BRL356" s="25"/>
      <c r="BRM356" s="25"/>
      <c r="BRN356" s="25"/>
      <c r="BRO356" s="25"/>
      <c r="BRP356" s="25"/>
      <c r="BRQ356" s="25"/>
      <c r="BRR356" s="25"/>
      <c r="BRS356" s="25"/>
      <c r="BRT356" s="25"/>
      <c r="BRU356" s="25"/>
      <c r="BRV356" s="25"/>
      <c r="BRW356" s="25"/>
      <c r="BRX356" s="25"/>
      <c r="BRY356" s="25"/>
      <c r="BRZ356" s="25"/>
      <c r="BSA356" s="25"/>
      <c r="BSB356" s="25"/>
      <c r="BSC356" s="25"/>
      <c r="BSD356" s="25"/>
      <c r="BSE356" s="25"/>
      <c r="BSF356" s="25"/>
      <c r="BSG356" s="25"/>
      <c r="BSH356" s="25"/>
      <c r="BSI356" s="25"/>
      <c r="BSJ356" s="25"/>
      <c r="BSK356" s="25"/>
      <c r="BSL356" s="25"/>
      <c r="BSM356" s="25"/>
      <c r="BSN356" s="25"/>
      <c r="BSO356" s="25"/>
      <c r="BSP356" s="25"/>
      <c r="BSQ356" s="25"/>
      <c r="BSR356" s="25"/>
      <c r="BSS356" s="25"/>
      <c r="BST356" s="25"/>
      <c r="BSU356" s="25"/>
      <c r="BSV356" s="25"/>
      <c r="BSW356" s="25"/>
      <c r="BSX356" s="25"/>
      <c r="BSY356" s="25"/>
      <c r="BSZ356" s="25"/>
      <c r="BTA356" s="25"/>
      <c r="BTB356" s="25"/>
      <c r="BTC356" s="25"/>
      <c r="BTD356" s="25"/>
      <c r="BTE356" s="25"/>
      <c r="BTF356" s="25"/>
      <c r="BTG356" s="25"/>
      <c r="BTH356" s="25"/>
      <c r="BTI356" s="25"/>
      <c r="BTJ356" s="25"/>
      <c r="BTK356" s="25"/>
      <c r="BTL356" s="25"/>
      <c r="BTM356" s="25"/>
      <c r="BTN356" s="25"/>
      <c r="BTO356" s="25"/>
      <c r="BTP356" s="25"/>
      <c r="BTQ356" s="25"/>
      <c r="BTR356" s="25"/>
      <c r="BTS356" s="25"/>
      <c r="BTT356" s="25"/>
      <c r="BTU356" s="25"/>
      <c r="BTV356" s="25"/>
      <c r="BTW356" s="25"/>
      <c r="BTX356" s="25"/>
      <c r="BTY356" s="25"/>
      <c r="BTZ356" s="25"/>
      <c r="BUA356" s="25"/>
      <c r="BUB356" s="25"/>
      <c r="BUC356" s="25"/>
      <c r="BUD356" s="25"/>
      <c r="BUE356" s="25"/>
      <c r="BUF356" s="25"/>
      <c r="BUG356" s="25"/>
      <c r="BUH356" s="25"/>
      <c r="BUI356" s="25"/>
      <c r="BUJ356" s="25"/>
      <c r="BUK356" s="25"/>
      <c r="BUL356" s="25"/>
      <c r="BUM356" s="25"/>
      <c r="BUN356" s="25"/>
      <c r="BUO356" s="25"/>
      <c r="BUP356" s="25"/>
      <c r="BUQ356" s="25"/>
      <c r="BUR356" s="25"/>
      <c r="BUS356" s="25"/>
      <c r="BUT356" s="25"/>
      <c r="BUU356" s="25"/>
      <c r="BUV356" s="25"/>
      <c r="BUW356" s="25"/>
      <c r="BUX356" s="25"/>
      <c r="BUY356" s="25"/>
      <c r="BUZ356" s="25"/>
      <c r="BVA356" s="25"/>
      <c r="BVB356" s="25"/>
      <c r="BVC356" s="25"/>
      <c r="BVD356" s="25"/>
      <c r="BVE356" s="25"/>
      <c r="BVF356" s="25"/>
      <c r="BVG356" s="25"/>
      <c r="BVH356" s="25"/>
      <c r="BVI356" s="25"/>
      <c r="BVJ356" s="25"/>
      <c r="BVK356" s="25"/>
      <c r="BVL356" s="25"/>
      <c r="BVM356" s="25"/>
      <c r="BVN356" s="25"/>
      <c r="BVO356" s="25"/>
      <c r="BVP356" s="25"/>
      <c r="BVQ356" s="25"/>
      <c r="BVR356" s="25"/>
      <c r="BVS356" s="25"/>
      <c r="BVT356" s="25"/>
      <c r="BVU356" s="25"/>
      <c r="BVV356" s="25"/>
      <c r="BVW356" s="25"/>
      <c r="BVX356" s="25"/>
      <c r="BVY356" s="25"/>
      <c r="BVZ356" s="25"/>
      <c r="BWA356" s="25"/>
      <c r="BWB356" s="25"/>
      <c r="BWC356" s="25"/>
      <c r="BWD356" s="25"/>
      <c r="BWE356" s="25"/>
      <c r="BWF356" s="25"/>
      <c r="BWG356" s="25"/>
      <c r="BWH356" s="25"/>
      <c r="BWI356" s="25"/>
      <c r="BWJ356" s="25"/>
      <c r="BWK356" s="25"/>
      <c r="BWL356" s="25"/>
      <c r="BWM356" s="25"/>
      <c r="BWN356" s="25"/>
      <c r="BWO356" s="25"/>
      <c r="BWP356" s="25"/>
      <c r="BWQ356" s="25"/>
      <c r="BWR356" s="25"/>
      <c r="BWS356" s="25"/>
      <c r="BWT356" s="25"/>
      <c r="BWU356" s="25"/>
      <c r="BWV356" s="25"/>
      <c r="BWW356" s="25"/>
      <c r="BWX356" s="25"/>
      <c r="BWY356" s="25"/>
      <c r="BWZ356" s="25"/>
      <c r="BXA356" s="25"/>
      <c r="BXB356" s="25"/>
      <c r="BXC356" s="25"/>
      <c r="BXD356" s="25"/>
      <c r="BXE356" s="25"/>
      <c r="BXF356" s="25"/>
      <c r="BXG356" s="25"/>
      <c r="BXH356" s="25"/>
      <c r="BXI356" s="25"/>
      <c r="BXJ356" s="25"/>
      <c r="BXK356" s="25"/>
      <c r="BXL356" s="25"/>
      <c r="BXM356" s="25"/>
      <c r="BXN356" s="25"/>
      <c r="BXO356" s="25"/>
      <c r="BXP356" s="25"/>
      <c r="BXQ356" s="25"/>
      <c r="BXR356" s="25"/>
      <c r="BXS356" s="25"/>
      <c r="BXT356" s="25"/>
      <c r="BXU356" s="25"/>
      <c r="BXV356" s="25"/>
      <c r="BXW356" s="25"/>
      <c r="BXX356" s="25"/>
      <c r="BXY356" s="25"/>
      <c r="BXZ356" s="25"/>
      <c r="BYA356" s="25"/>
      <c r="BYB356" s="25"/>
      <c r="BYC356" s="25"/>
      <c r="BYD356" s="25"/>
      <c r="BYE356" s="25"/>
      <c r="BYF356" s="25"/>
      <c r="BYG356" s="25"/>
      <c r="BYH356" s="25"/>
      <c r="BYI356" s="25"/>
      <c r="BYJ356" s="25"/>
      <c r="BYK356" s="25"/>
      <c r="BYL356" s="25"/>
      <c r="BYM356" s="25"/>
      <c r="BYN356" s="25"/>
      <c r="BYO356" s="25"/>
      <c r="BYP356" s="25"/>
      <c r="BYQ356" s="25"/>
      <c r="BYR356" s="25"/>
      <c r="BYS356" s="25"/>
      <c r="BYT356" s="25"/>
      <c r="BYU356" s="25"/>
      <c r="BYV356" s="25"/>
      <c r="BYW356" s="25"/>
      <c r="BYX356" s="25"/>
      <c r="BYY356" s="25"/>
      <c r="BYZ356" s="25"/>
      <c r="BZA356" s="25"/>
      <c r="BZB356" s="25"/>
      <c r="BZC356" s="25"/>
      <c r="BZD356" s="25"/>
      <c r="BZE356" s="25"/>
      <c r="BZF356" s="25"/>
      <c r="BZG356" s="25"/>
      <c r="BZH356" s="25"/>
      <c r="BZI356" s="25"/>
      <c r="BZJ356" s="25"/>
      <c r="BZK356" s="25"/>
      <c r="BZL356" s="25"/>
      <c r="BZM356" s="25"/>
      <c r="BZN356" s="25"/>
      <c r="BZO356" s="25"/>
      <c r="BZP356" s="25"/>
      <c r="BZQ356" s="25"/>
      <c r="BZR356" s="25"/>
      <c r="BZS356" s="25"/>
      <c r="BZT356" s="25"/>
      <c r="BZU356" s="25"/>
      <c r="BZV356" s="25"/>
      <c r="BZW356" s="25"/>
      <c r="BZX356" s="25"/>
      <c r="BZY356" s="25"/>
      <c r="BZZ356" s="25"/>
      <c r="CAA356" s="25"/>
      <c r="CAB356" s="25"/>
      <c r="CAC356" s="25"/>
      <c r="CAD356" s="25"/>
      <c r="CAE356" s="25"/>
      <c r="CAF356" s="25"/>
      <c r="CAG356" s="25"/>
      <c r="CAH356" s="25"/>
      <c r="CAI356" s="25"/>
      <c r="CAJ356" s="25"/>
      <c r="CAK356" s="25"/>
      <c r="CAL356" s="25"/>
      <c r="CAM356" s="25"/>
      <c r="CAN356" s="25"/>
      <c r="CAO356" s="25"/>
      <c r="CAP356" s="25"/>
      <c r="CAQ356" s="25"/>
      <c r="CAR356" s="25"/>
      <c r="CAS356" s="25"/>
      <c r="CAT356" s="25"/>
      <c r="CAU356" s="25"/>
      <c r="CAV356" s="25"/>
      <c r="CAW356" s="25"/>
      <c r="CAX356" s="25"/>
      <c r="CAY356" s="25"/>
      <c r="CAZ356" s="25"/>
      <c r="CBA356" s="25"/>
      <c r="CBB356" s="25"/>
      <c r="CBC356" s="25"/>
      <c r="CBD356" s="25"/>
      <c r="CBE356" s="25"/>
      <c r="CBF356" s="25"/>
      <c r="CBG356" s="25"/>
      <c r="CBH356" s="25"/>
      <c r="CBI356" s="25"/>
      <c r="CBJ356" s="25"/>
      <c r="CBK356" s="25"/>
      <c r="CBL356" s="25"/>
      <c r="CBM356" s="25"/>
      <c r="CBN356" s="25"/>
      <c r="CBO356" s="25"/>
      <c r="CBP356" s="25"/>
      <c r="CBQ356" s="25"/>
      <c r="CBR356" s="25"/>
      <c r="CBS356" s="25"/>
      <c r="CBT356" s="25"/>
      <c r="CBU356" s="25"/>
      <c r="CBV356" s="25"/>
      <c r="CBW356" s="25"/>
      <c r="CBX356" s="25"/>
      <c r="CBY356" s="25"/>
      <c r="CBZ356" s="25"/>
      <c r="CCA356" s="25"/>
      <c r="CCB356" s="25"/>
      <c r="CCC356" s="25"/>
      <c r="CCD356" s="25"/>
      <c r="CCE356" s="25"/>
      <c r="CCF356" s="25"/>
      <c r="CCG356" s="25"/>
      <c r="CCH356" s="25"/>
      <c r="CCI356" s="25"/>
      <c r="CCJ356" s="25"/>
      <c r="CCK356" s="25"/>
      <c r="CCL356" s="25"/>
      <c r="CCM356" s="25"/>
      <c r="CCN356" s="25"/>
      <c r="CCO356" s="25"/>
      <c r="CCP356" s="25"/>
      <c r="CCQ356" s="25"/>
      <c r="CCR356" s="25"/>
      <c r="CCS356" s="25"/>
      <c r="CCT356" s="25"/>
      <c r="CCU356" s="25"/>
      <c r="CCV356" s="25"/>
      <c r="CCW356" s="25"/>
      <c r="CCX356" s="25"/>
      <c r="CCY356" s="25"/>
      <c r="CCZ356" s="25"/>
      <c r="CDA356" s="25"/>
      <c r="CDB356" s="25"/>
      <c r="CDC356" s="25"/>
      <c r="CDD356" s="25"/>
      <c r="CDE356" s="25"/>
      <c r="CDF356" s="25"/>
      <c r="CDG356" s="25"/>
      <c r="CDH356" s="25"/>
      <c r="CDI356" s="25"/>
      <c r="CDJ356" s="25"/>
      <c r="CDK356" s="25"/>
      <c r="CDL356" s="25"/>
      <c r="CDM356" s="25"/>
      <c r="CDN356" s="25"/>
      <c r="CDO356" s="25"/>
      <c r="CDP356" s="25"/>
      <c r="CDQ356" s="25"/>
      <c r="CDR356" s="25"/>
      <c r="CDS356" s="25"/>
      <c r="CDT356" s="25"/>
      <c r="CDU356" s="25"/>
      <c r="CDV356" s="25"/>
      <c r="CDW356" s="25"/>
      <c r="CDX356" s="25"/>
      <c r="CDY356" s="25"/>
      <c r="CDZ356" s="25"/>
      <c r="CEA356" s="25"/>
      <c r="CEB356" s="25"/>
      <c r="CEC356" s="25"/>
      <c r="CED356" s="25"/>
      <c r="CEE356" s="25"/>
      <c r="CEF356" s="25"/>
      <c r="CEG356" s="25"/>
      <c r="CEH356" s="25"/>
      <c r="CEI356" s="25"/>
      <c r="CEJ356" s="25"/>
      <c r="CEK356" s="25"/>
      <c r="CEL356" s="25"/>
      <c r="CEM356" s="25"/>
      <c r="CEN356" s="25"/>
      <c r="CEO356" s="25"/>
      <c r="CEP356" s="25"/>
      <c r="CEQ356" s="25"/>
      <c r="CER356" s="25"/>
      <c r="CES356" s="25"/>
      <c r="CET356" s="25"/>
      <c r="CEU356" s="25"/>
      <c r="CEV356" s="25"/>
      <c r="CEW356" s="25"/>
      <c r="CEX356" s="25"/>
      <c r="CEY356" s="25"/>
      <c r="CEZ356" s="25"/>
      <c r="CFA356" s="25"/>
      <c r="CFB356" s="25"/>
      <c r="CFC356" s="25"/>
      <c r="CFD356" s="25"/>
      <c r="CFE356" s="25"/>
      <c r="CFF356" s="25"/>
      <c r="CFG356" s="25"/>
      <c r="CFH356" s="25"/>
      <c r="CFI356" s="25"/>
      <c r="CFJ356" s="25"/>
      <c r="CFK356" s="25"/>
      <c r="CFL356" s="25"/>
      <c r="CFM356" s="25"/>
      <c r="CFN356" s="25"/>
      <c r="CFO356" s="25"/>
      <c r="CFP356" s="25"/>
      <c r="CFQ356" s="25"/>
      <c r="CFR356" s="25"/>
      <c r="CFS356" s="25"/>
      <c r="CFT356" s="25"/>
      <c r="CFU356" s="25"/>
      <c r="CFV356" s="25"/>
      <c r="CFW356" s="25"/>
      <c r="CFX356" s="25"/>
      <c r="CFY356" s="25"/>
      <c r="CFZ356" s="25"/>
      <c r="CGA356" s="25"/>
      <c r="CGB356" s="25"/>
      <c r="CGC356" s="25"/>
      <c r="CGD356" s="25"/>
      <c r="CGE356" s="25"/>
      <c r="CGF356" s="25"/>
      <c r="CGG356" s="25"/>
      <c r="CGH356" s="25"/>
      <c r="CGI356" s="25"/>
      <c r="CGJ356" s="25"/>
      <c r="CGK356" s="25"/>
      <c r="CGL356" s="25"/>
      <c r="CGM356" s="25"/>
      <c r="CGN356" s="25"/>
      <c r="CGO356" s="25"/>
      <c r="CGP356" s="25"/>
      <c r="CGQ356" s="25"/>
      <c r="CGR356" s="25"/>
      <c r="CGS356" s="25"/>
      <c r="CGT356" s="25"/>
      <c r="CGU356" s="25"/>
      <c r="CGV356" s="25"/>
      <c r="CGW356" s="25"/>
      <c r="CGX356" s="25"/>
      <c r="CGY356" s="25"/>
      <c r="CGZ356" s="25"/>
      <c r="CHA356" s="25"/>
      <c r="CHB356" s="25"/>
      <c r="CHC356" s="25"/>
      <c r="CHD356" s="25"/>
      <c r="CHE356" s="25"/>
      <c r="CHF356" s="25"/>
      <c r="CHG356" s="25"/>
      <c r="CHH356" s="25"/>
      <c r="CHI356" s="25"/>
      <c r="CHJ356" s="25"/>
      <c r="CHK356" s="25"/>
      <c r="CHL356" s="25"/>
      <c r="CHM356" s="25"/>
      <c r="CHN356" s="25"/>
      <c r="CHO356" s="25"/>
      <c r="CHP356" s="25"/>
      <c r="CHQ356" s="25"/>
      <c r="CHR356" s="25"/>
      <c r="CHS356" s="25"/>
      <c r="CHT356" s="25"/>
      <c r="CHU356" s="25"/>
      <c r="CHV356" s="25"/>
      <c r="CHW356" s="25"/>
      <c r="CHX356" s="25"/>
      <c r="CHY356" s="25"/>
      <c r="CHZ356" s="25"/>
      <c r="CIA356" s="25"/>
      <c r="CIB356" s="25"/>
      <c r="CIC356" s="25"/>
      <c r="CID356" s="25"/>
      <c r="CIE356" s="25"/>
      <c r="CIF356" s="25"/>
      <c r="CIG356" s="25"/>
      <c r="CIH356" s="25"/>
      <c r="CII356" s="25"/>
      <c r="CIJ356" s="25"/>
      <c r="CIK356" s="25"/>
      <c r="CIL356" s="25"/>
      <c r="CIM356" s="25"/>
      <c r="CIN356" s="25"/>
      <c r="CIO356" s="25"/>
      <c r="CIP356" s="25"/>
      <c r="CIQ356" s="25"/>
      <c r="CIR356" s="25"/>
      <c r="CIS356" s="25"/>
      <c r="CIT356" s="25"/>
      <c r="CIU356" s="25"/>
      <c r="CIV356" s="25"/>
      <c r="CIW356" s="25"/>
      <c r="CIX356" s="25"/>
      <c r="CIY356" s="25"/>
      <c r="CIZ356" s="25"/>
      <c r="CJA356" s="25"/>
      <c r="CJB356" s="25"/>
      <c r="CJC356" s="25"/>
      <c r="CJD356" s="25"/>
      <c r="CJE356" s="25"/>
      <c r="CJF356" s="25"/>
      <c r="CJG356" s="25"/>
      <c r="CJH356" s="25"/>
      <c r="CJI356" s="25"/>
      <c r="CJJ356" s="25"/>
      <c r="CJK356" s="25"/>
      <c r="CJL356" s="25"/>
      <c r="CJM356" s="25"/>
      <c r="CJN356" s="25"/>
      <c r="CJO356" s="25"/>
      <c r="CJP356" s="25"/>
      <c r="CJQ356" s="25"/>
      <c r="CJR356" s="25"/>
      <c r="CJS356" s="25"/>
      <c r="CJT356" s="25"/>
      <c r="CJU356" s="25"/>
      <c r="CJV356" s="25"/>
      <c r="CJW356" s="25"/>
      <c r="CJX356" s="25"/>
      <c r="CJY356" s="25"/>
      <c r="CJZ356" s="25"/>
      <c r="CKA356" s="25"/>
      <c r="CKB356" s="25"/>
      <c r="CKC356" s="25"/>
      <c r="CKD356" s="25"/>
      <c r="CKE356" s="25"/>
      <c r="CKF356" s="25"/>
      <c r="CKG356" s="25"/>
      <c r="CKH356" s="25"/>
      <c r="CKI356" s="25"/>
      <c r="CKJ356" s="25"/>
      <c r="CKK356" s="25"/>
      <c r="CKL356" s="25"/>
      <c r="CKM356" s="25"/>
      <c r="CKN356" s="25"/>
      <c r="CKO356" s="25"/>
      <c r="CKP356" s="25"/>
      <c r="CKQ356" s="25"/>
      <c r="CKR356" s="25"/>
      <c r="CKS356" s="25"/>
      <c r="CKT356" s="25"/>
      <c r="CKU356" s="25"/>
      <c r="CKV356" s="25"/>
      <c r="CKW356" s="25"/>
      <c r="CKX356" s="25"/>
      <c r="CKY356" s="25"/>
      <c r="CKZ356" s="25"/>
      <c r="CLA356" s="25"/>
      <c r="CLB356" s="25"/>
      <c r="CLC356" s="25"/>
      <c r="CLD356" s="25"/>
      <c r="CLE356" s="25"/>
      <c r="CLF356" s="25"/>
      <c r="CLG356" s="25"/>
      <c r="CLH356" s="25"/>
      <c r="CLI356" s="25"/>
      <c r="CLJ356" s="25"/>
      <c r="CLK356" s="25"/>
      <c r="CLL356" s="25"/>
      <c r="CLM356" s="25"/>
      <c r="CLN356" s="25"/>
      <c r="CLO356" s="25"/>
      <c r="CLP356" s="25"/>
      <c r="CLQ356" s="25"/>
      <c r="CLR356" s="25"/>
      <c r="CLS356" s="25"/>
      <c r="CLT356" s="25"/>
      <c r="CLU356" s="25"/>
      <c r="CLV356" s="25"/>
      <c r="CLW356" s="25"/>
      <c r="CLX356" s="25"/>
      <c r="CLY356" s="25"/>
      <c r="CLZ356" s="25"/>
      <c r="CMA356" s="25"/>
      <c r="CMB356" s="25"/>
      <c r="CMC356" s="25"/>
      <c r="CMD356" s="25"/>
      <c r="CME356" s="25"/>
      <c r="CMF356" s="25"/>
      <c r="CMG356" s="25"/>
      <c r="CMH356" s="25"/>
      <c r="CMI356" s="25"/>
      <c r="CMJ356" s="25"/>
      <c r="CMK356" s="25"/>
      <c r="CML356" s="25"/>
      <c r="CMM356" s="25"/>
      <c r="CMN356" s="25"/>
      <c r="CMO356" s="25"/>
      <c r="CMP356" s="25"/>
      <c r="CMQ356" s="25"/>
      <c r="CMR356" s="25"/>
      <c r="CMS356" s="25"/>
      <c r="CMT356" s="25"/>
      <c r="CMU356" s="25"/>
      <c r="CMV356" s="25"/>
      <c r="CMW356" s="25"/>
      <c r="CMX356" s="25"/>
      <c r="CMY356" s="25"/>
      <c r="CMZ356" s="25"/>
      <c r="CNA356" s="25"/>
      <c r="CNB356" s="25"/>
      <c r="CNC356" s="25"/>
      <c r="CND356" s="25"/>
      <c r="CNE356" s="25"/>
      <c r="CNF356" s="25"/>
      <c r="CNG356" s="25"/>
      <c r="CNH356" s="25"/>
      <c r="CNI356" s="25"/>
      <c r="CNJ356" s="25"/>
      <c r="CNK356" s="25"/>
      <c r="CNL356" s="25"/>
      <c r="CNM356" s="25"/>
      <c r="CNN356" s="25"/>
      <c r="CNO356" s="25"/>
      <c r="CNP356" s="25"/>
      <c r="CNQ356" s="25"/>
      <c r="CNR356" s="25"/>
      <c r="CNS356" s="25"/>
      <c r="CNT356" s="25"/>
      <c r="CNU356" s="25"/>
      <c r="CNV356" s="25"/>
      <c r="CNW356" s="25"/>
      <c r="CNX356" s="25"/>
      <c r="CNY356" s="25"/>
      <c r="CNZ356" s="25"/>
      <c r="COA356" s="25"/>
      <c r="COB356" s="25"/>
      <c r="COC356" s="25"/>
      <c r="COD356" s="25"/>
      <c r="COE356" s="25"/>
      <c r="COF356" s="25"/>
      <c r="COG356" s="25"/>
      <c r="COH356" s="25"/>
      <c r="COI356" s="25"/>
      <c r="COJ356" s="25"/>
      <c r="COK356" s="25"/>
      <c r="COL356" s="25"/>
      <c r="COM356" s="25"/>
      <c r="CON356" s="25"/>
      <c r="COO356" s="25"/>
      <c r="COP356" s="25"/>
      <c r="COQ356" s="25"/>
      <c r="COR356" s="25"/>
      <c r="COS356" s="25"/>
      <c r="COT356" s="25"/>
      <c r="COU356" s="25"/>
      <c r="COV356" s="25"/>
      <c r="COW356" s="25"/>
      <c r="COX356" s="25"/>
      <c r="COY356" s="25"/>
      <c r="COZ356" s="25"/>
      <c r="CPA356" s="25"/>
      <c r="CPB356" s="25"/>
      <c r="CPC356" s="25"/>
      <c r="CPD356" s="25"/>
      <c r="CPE356" s="25"/>
      <c r="CPF356" s="25"/>
      <c r="CPG356" s="25"/>
      <c r="CPH356" s="25"/>
      <c r="CPI356" s="25"/>
      <c r="CPJ356" s="25"/>
      <c r="CPK356" s="25"/>
      <c r="CPL356" s="25"/>
      <c r="CPM356" s="25"/>
      <c r="CPN356" s="25"/>
      <c r="CPO356" s="25"/>
      <c r="CPP356" s="25"/>
      <c r="CPQ356" s="25"/>
      <c r="CPR356" s="25"/>
      <c r="CPS356" s="25"/>
      <c r="CPT356" s="25"/>
      <c r="CPU356" s="25"/>
      <c r="CPV356" s="25"/>
      <c r="CPW356" s="25"/>
      <c r="CPX356" s="25"/>
      <c r="CPY356" s="25"/>
      <c r="CPZ356" s="25"/>
      <c r="CQA356" s="25"/>
      <c r="CQB356" s="25"/>
      <c r="CQC356" s="25"/>
      <c r="CQD356" s="25"/>
      <c r="CQE356" s="25"/>
      <c r="CQF356" s="25"/>
      <c r="CQG356" s="25"/>
      <c r="CQH356" s="25"/>
      <c r="CQI356" s="25"/>
      <c r="CQJ356" s="25"/>
      <c r="CQK356" s="25"/>
      <c r="CQL356" s="25"/>
      <c r="CQM356" s="25"/>
      <c r="CQN356" s="25"/>
      <c r="CQO356" s="25"/>
      <c r="CQP356" s="25"/>
      <c r="CQQ356" s="25"/>
      <c r="CQR356" s="25"/>
      <c r="CQS356" s="25"/>
      <c r="CQT356" s="25"/>
      <c r="CQU356" s="25"/>
      <c r="CQV356" s="25"/>
      <c r="CQW356" s="25"/>
      <c r="CQX356" s="25"/>
      <c r="CQY356" s="25"/>
      <c r="CQZ356" s="25"/>
      <c r="CRA356" s="25"/>
      <c r="CRB356" s="25"/>
      <c r="CRC356" s="25"/>
      <c r="CRD356" s="25"/>
      <c r="CRE356" s="25"/>
      <c r="CRF356" s="25"/>
      <c r="CRG356" s="25"/>
      <c r="CRH356" s="25"/>
      <c r="CRI356" s="25"/>
      <c r="CRJ356" s="25"/>
      <c r="CRK356" s="25"/>
      <c r="CRL356" s="25"/>
      <c r="CRM356" s="25"/>
      <c r="CRN356" s="25"/>
      <c r="CRO356" s="25"/>
      <c r="CRP356" s="25"/>
      <c r="CRQ356" s="25"/>
      <c r="CRR356" s="25"/>
      <c r="CRS356" s="25"/>
      <c r="CRT356" s="25"/>
      <c r="CRU356" s="25"/>
      <c r="CRV356" s="25"/>
      <c r="CRW356" s="25"/>
      <c r="CRX356" s="25"/>
      <c r="CRY356" s="25"/>
      <c r="CRZ356" s="25"/>
      <c r="CSA356" s="25"/>
      <c r="CSB356" s="25"/>
      <c r="CSC356" s="25"/>
      <c r="CSD356" s="25"/>
      <c r="CSE356" s="25"/>
      <c r="CSF356" s="25"/>
      <c r="CSG356" s="25"/>
      <c r="CSH356" s="25"/>
      <c r="CSI356" s="25"/>
      <c r="CSJ356" s="25"/>
      <c r="CSK356" s="25"/>
      <c r="CSL356" s="25"/>
      <c r="CSM356" s="25"/>
      <c r="CSN356" s="25"/>
      <c r="CSO356" s="25"/>
      <c r="CSP356" s="25"/>
      <c r="CSQ356" s="25"/>
      <c r="CSR356" s="25"/>
      <c r="CSS356" s="25"/>
      <c r="CST356" s="25"/>
      <c r="CSU356" s="25"/>
      <c r="CSV356" s="25"/>
      <c r="CSW356" s="25"/>
      <c r="CSX356" s="25"/>
      <c r="CSY356" s="25"/>
      <c r="CSZ356" s="25"/>
      <c r="CTA356" s="25"/>
      <c r="CTB356" s="25"/>
      <c r="CTC356" s="25"/>
      <c r="CTD356" s="25"/>
      <c r="CTE356" s="25"/>
      <c r="CTF356" s="25"/>
      <c r="CTG356" s="25"/>
      <c r="CTH356" s="25"/>
      <c r="CTI356" s="25"/>
      <c r="CTJ356" s="25"/>
      <c r="CTK356" s="25"/>
      <c r="CTL356" s="25"/>
      <c r="CTM356" s="25"/>
      <c r="CTN356" s="25"/>
      <c r="CTO356" s="25"/>
      <c r="CTP356" s="25"/>
      <c r="CTQ356" s="25"/>
      <c r="CTR356" s="25"/>
      <c r="CTS356" s="25"/>
      <c r="CTT356" s="25"/>
      <c r="CTU356" s="25"/>
      <c r="CTV356" s="25"/>
      <c r="CTW356" s="25"/>
      <c r="CTX356" s="25"/>
      <c r="CTY356" s="25"/>
      <c r="CTZ356" s="25"/>
      <c r="CUA356" s="25"/>
      <c r="CUB356" s="25"/>
      <c r="CUC356" s="25"/>
      <c r="CUD356" s="25"/>
      <c r="CUE356" s="25"/>
      <c r="CUF356" s="25"/>
      <c r="CUG356" s="25"/>
      <c r="CUH356" s="25"/>
      <c r="CUI356" s="25"/>
      <c r="CUJ356" s="25"/>
      <c r="CUK356" s="25"/>
      <c r="CUL356" s="25"/>
      <c r="CUM356" s="25"/>
      <c r="CUN356" s="25"/>
      <c r="CUO356" s="25"/>
      <c r="CUP356" s="25"/>
      <c r="CUQ356" s="25"/>
      <c r="CUR356" s="25"/>
      <c r="CUS356" s="25"/>
      <c r="CUT356" s="25"/>
      <c r="CUU356" s="25"/>
      <c r="CUV356" s="25"/>
      <c r="CUW356" s="25"/>
      <c r="CUX356" s="25"/>
      <c r="CUY356" s="25"/>
      <c r="CUZ356" s="25"/>
      <c r="CVA356" s="25"/>
      <c r="CVB356" s="25"/>
      <c r="CVC356" s="25"/>
      <c r="CVD356" s="25"/>
      <c r="CVE356" s="25"/>
      <c r="CVF356" s="25"/>
      <c r="CVG356" s="25"/>
      <c r="CVH356" s="25"/>
      <c r="CVI356" s="25"/>
      <c r="CVJ356" s="25"/>
      <c r="CVK356" s="25"/>
      <c r="CVL356" s="25"/>
      <c r="CVM356" s="25"/>
      <c r="CVN356" s="25"/>
      <c r="CVO356" s="25"/>
      <c r="CVP356" s="25"/>
      <c r="CVQ356" s="25"/>
      <c r="CVR356" s="25"/>
      <c r="CVS356" s="25"/>
      <c r="CVT356" s="25"/>
      <c r="CVU356" s="25"/>
      <c r="CVV356" s="25"/>
      <c r="CVW356" s="25"/>
      <c r="CVX356" s="25"/>
      <c r="CVY356" s="25"/>
      <c r="CVZ356" s="25"/>
      <c r="CWA356" s="25"/>
      <c r="CWB356" s="25"/>
      <c r="CWC356" s="25"/>
      <c r="CWD356" s="25"/>
      <c r="CWE356" s="25"/>
      <c r="CWF356" s="25"/>
      <c r="CWG356" s="25"/>
      <c r="CWH356" s="25"/>
      <c r="CWI356" s="25"/>
      <c r="CWJ356" s="25"/>
      <c r="CWK356" s="25"/>
      <c r="CWL356" s="25"/>
      <c r="CWM356" s="25"/>
      <c r="CWN356" s="25"/>
      <c r="CWO356" s="25"/>
      <c r="CWP356" s="25"/>
      <c r="CWQ356" s="25"/>
      <c r="CWR356" s="25"/>
      <c r="CWS356" s="25"/>
      <c r="CWT356" s="25"/>
      <c r="CWU356" s="25"/>
      <c r="CWV356" s="25"/>
      <c r="CWW356" s="25"/>
      <c r="CWX356" s="25"/>
      <c r="CWY356" s="25"/>
      <c r="CWZ356" s="25"/>
      <c r="CXA356" s="25"/>
      <c r="CXB356" s="25"/>
      <c r="CXC356" s="25"/>
      <c r="CXD356" s="25"/>
      <c r="CXE356" s="25"/>
      <c r="CXF356" s="25"/>
      <c r="CXG356" s="25"/>
      <c r="CXH356" s="25"/>
      <c r="CXI356" s="25"/>
      <c r="CXJ356" s="25"/>
      <c r="CXK356" s="25"/>
      <c r="CXL356" s="25"/>
      <c r="CXM356" s="25"/>
      <c r="CXN356" s="25"/>
      <c r="CXO356" s="25"/>
      <c r="CXP356" s="25"/>
      <c r="CXQ356" s="25"/>
      <c r="CXR356" s="25"/>
      <c r="CXS356" s="25"/>
      <c r="CXT356" s="25"/>
      <c r="CXU356" s="25"/>
      <c r="CXV356" s="25"/>
      <c r="CXW356" s="25"/>
      <c r="CXX356" s="25"/>
      <c r="CXY356" s="25"/>
      <c r="CXZ356" s="25"/>
      <c r="CYA356" s="25"/>
      <c r="CYB356" s="25"/>
      <c r="CYC356" s="25"/>
      <c r="CYD356" s="25"/>
      <c r="CYE356" s="25"/>
      <c r="CYF356" s="25"/>
      <c r="CYG356" s="25"/>
      <c r="CYH356" s="25"/>
      <c r="CYI356" s="25"/>
      <c r="CYJ356" s="25"/>
      <c r="CYK356" s="25"/>
      <c r="CYL356" s="25"/>
      <c r="CYM356" s="25"/>
      <c r="CYN356" s="25"/>
      <c r="CYO356" s="25"/>
      <c r="CYP356" s="25"/>
      <c r="CYQ356" s="25"/>
      <c r="CYR356" s="25"/>
      <c r="CYS356" s="25"/>
      <c r="CYT356" s="25"/>
      <c r="CYU356" s="25"/>
      <c r="CYV356" s="25"/>
      <c r="CYW356" s="25"/>
      <c r="CYX356" s="25"/>
      <c r="CYY356" s="25"/>
      <c r="CYZ356" s="25"/>
      <c r="CZA356" s="25"/>
      <c r="CZB356" s="25"/>
      <c r="CZC356" s="25"/>
      <c r="CZD356" s="25"/>
      <c r="CZE356" s="25"/>
      <c r="CZF356" s="25"/>
      <c r="CZG356" s="25"/>
      <c r="CZH356" s="25"/>
      <c r="CZI356" s="25"/>
      <c r="CZJ356" s="25"/>
      <c r="CZK356" s="25"/>
      <c r="CZL356" s="25"/>
      <c r="CZM356" s="25"/>
      <c r="CZN356" s="25"/>
      <c r="CZO356" s="25"/>
      <c r="CZP356" s="25"/>
      <c r="CZQ356" s="25"/>
      <c r="CZR356" s="25"/>
      <c r="CZS356" s="25"/>
      <c r="CZT356" s="25"/>
      <c r="CZU356" s="25"/>
      <c r="CZV356" s="25"/>
      <c r="CZW356" s="25"/>
      <c r="CZX356" s="25"/>
      <c r="CZY356" s="25"/>
      <c r="CZZ356" s="25"/>
      <c r="DAA356" s="25"/>
      <c r="DAB356" s="25"/>
      <c r="DAC356" s="25"/>
      <c r="DAD356" s="25"/>
      <c r="DAE356" s="25"/>
      <c r="DAF356" s="25"/>
      <c r="DAG356" s="25"/>
      <c r="DAH356" s="25"/>
      <c r="DAI356" s="25"/>
      <c r="DAJ356" s="25"/>
      <c r="DAK356" s="25"/>
      <c r="DAL356" s="25"/>
      <c r="DAM356" s="25"/>
      <c r="DAN356" s="25"/>
      <c r="DAO356" s="25"/>
      <c r="DAP356" s="25"/>
      <c r="DAQ356" s="25"/>
      <c r="DAR356" s="25"/>
      <c r="DAS356" s="25"/>
      <c r="DAT356" s="25"/>
      <c r="DAU356" s="25"/>
      <c r="DAV356" s="25"/>
      <c r="DAW356" s="25"/>
      <c r="DAX356" s="25"/>
      <c r="DAY356" s="25"/>
      <c r="DAZ356" s="25"/>
      <c r="DBA356" s="25"/>
      <c r="DBB356" s="25"/>
      <c r="DBC356" s="25"/>
      <c r="DBD356" s="25"/>
      <c r="DBE356" s="25"/>
      <c r="DBF356" s="25"/>
      <c r="DBG356" s="25"/>
      <c r="DBH356" s="25"/>
      <c r="DBI356" s="25"/>
      <c r="DBJ356" s="25"/>
      <c r="DBK356" s="25"/>
      <c r="DBL356" s="25"/>
      <c r="DBM356" s="25"/>
      <c r="DBN356" s="25"/>
      <c r="DBO356" s="25"/>
      <c r="DBP356" s="25"/>
      <c r="DBQ356" s="25"/>
      <c r="DBR356" s="25"/>
      <c r="DBS356" s="25"/>
      <c r="DBT356" s="25"/>
      <c r="DBU356" s="25"/>
      <c r="DBV356" s="25"/>
      <c r="DBW356" s="25"/>
      <c r="DBX356" s="25"/>
      <c r="DBY356" s="25"/>
      <c r="DBZ356" s="25"/>
      <c r="DCA356" s="25"/>
      <c r="DCB356" s="25"/>
      <c r="DCC356" s="25"/>
      <c r="DCD356" s="25"/>
      <c r="DCE356" s="25"/>
      <c r="DCF356" s="25"/>
      <c r="DCG356" s="25"/>
      <c r="DCH356" s="25"/>
      <c r="DCI356" s="25"/>
      <c r="DCJ356" s="25"/>
      <c r="DCK356" s="25"/>
      <c r="DCL356" s="25"/>
      <c r="DCM356" s="25"/>
      <c r="DCN356" s="25"/>
      <c r="DCO356" s="25"/>
      <c r="DCP356" s="25"/>
      <c r="DCQ356" s="25"/>
      <c r="DCR356" s="25"/>
      <c r="DCS356" s="25"/>
      <c r="DCT356" s="25"/>
      <c r="DCU356" s="25"/>
      <c r="DCV356" s="25"/>
      <c r="DCW356" s="25"/>
      <c r="DCX356" s="25"/>
      <c r="DCY356" s="25"/>
      <c r="DCZ356" s="25"/>
      <c r="DDA356" s="25"/>
      <c r="DDB356" s="25"/>
      <c r="DDC356" s="25"/>
      <c r="DDD356" s="25"/>
      <c r="DDE356" s="25"/>
      <c r="DDF356" s="25"/>
      <c r="DDG356" s="25"/>
      <c r="DDH356" s="25"/>
      <c r="DDI356" s="25"/>
      <c r="DDJ356" s="25"/>
      <c r="DDK356" s="25"/>
      <c r="DDL356" s="25"/>
      <c r="DDM356" s="25"/>
      <c r="DDN356" s="25"/>
      <c r="DDO356" s="25"/>
      <c r="DDP356" s="25"/>
      <c r="DDQ356" s="25"/>
      <c r="DDR356" s="25"/>
      <c r="DDS356" s="25"/>
      <c r="DDT356" s="25"/>
      <c r="DDU356" s="25"/>
      <c r="DDV356" s="25"/>
      <c r="DDW356" s="25"/>
      <c r="DDX356" s="25"/>
      <c r="DDY356" s="25"/>
      <c r="DDZ356" s="25"/>
      <c r="DEA356" s="25"/>
      <c r="DEB356" s="25"/>
      <c r="DEC356" s="25"/>
      <c r="DED356" s="25"/>
      <c r="DEE356" s="25"/>
      <c r="DEF356" s="25"/>
      <c r="DEG356" s="25"/>
      <c r="DEH356" s="25"/>
      <c r="DEI356" s="25"/>
      <c r="DEJ356" s="25"/>
      <c r="DEK356" s="25"/>
      <c r="DEL356" s="25"/>
      <c r="DEM356" s="25"/>
      <c r="DEN356" s="25"/>
      <c r="DEO356" s="25"/>
      <c r="DEP356" s="25"/>
      <c r="DEQ356" s="25"/>
      <c r="DER356" s="25"/>
      <c r="DES356" s="25"/>
      <c r="DET356" s="25"/>
      <c r="DEU356" s="25"/>
      <c r="DEV356" s="25"/>
      <c r="DEW356" s="25"/>
      <c r="DEX356" s="25"/>
      <c r="DEY356" s="25"/>
      <c r="DEZ356" s="25"/>
      <c r="DFA356" s="25"/>
      <c r="DFB356" s="25"/>
      <c r="DFC356" s="25"/>
      <c r="DFD356" s="25"/>
      <c r="DFE356" s="25"/>
      <c r="DFF356" s="25"/>
      <c r="DFG356" s="25"/>
      <c r="DFH356" s="25"/>
      <c r="DFI356" s="25"/>
      <c r="DFJ356" s="25"/>
      <c r="DFK356" s="25"/>
      <c r="DFL356" s="25"/>
      <c r="DFM356" s="25"/>
      <c r="DFN356" s="25"/>
      <c r="DFO356" s="25"/>
      <c r="DFP356" s="25"/>
      <c r="DFQ356" s="25"/>
      <c r="DFR356" s="25"/>
      <c r="DFS356" s="25"/>
      <c r="DFT356" s="25"/>
      <c r="DFU356" s="25"/>
      <c r="DFV356" s="25"/>
      <c r="DFW356" s="25"/>
      <c r="DFX356" s="25"/>
      <c r="DFY356" s="25"/>
      <c r="DFZ356" s="25"/>
      <c r="DGA356" s="25"/>
      <c r="DGB356" s="25"/>
      <c r="DGC356" s="25"/>
      <c r="DGD356" s="25"/>
      <c r="DGE356" s="25"/>
      <c r="DGF356" s="25"/>
      <c r="DGG356" s="25"/>
      <c r="DGH356" s="25"/>
      <c r="DGI356" s="25"/>
      <c r="DGJ356" s="25"/>
      <c r="DGK356" s="25"/>
      <c r="DGL356" s="25"/>
      <c r="DGM356" s="25"/>
      <c r="DGN356" s="25"/>
      <c r="DGO356" s="25"/>
      <c r="DGP356" s="25"/>
      <c r="DGQ356" s="25"/>
      <c r="DGR356" s="25"/>
      <c r="DGS356" s="25"/>
      <c r="DGT356" s="25"/>
      <c r="DGU356" s="25"/>
      <c r="DGV356" s="25"/>
      <c r="DGW356" s="25"/>
      <c r="DGX356" s="25"/>
      <c r="DGY356" s="25"/>
      <c r="DGZ356" s="25"/>
      <c r="DHA356" s="25"/>
      <c r="DHB356" s="25"/>
      <c r="DHC356" s="25"/>
      <c r="DHD356" s="25"/>
      <c r="DHE356" s="25"/>
      <c r="DHF356" s="25"/>
      <c r="DHG356" s="25"/>
      <c r="DHH356" s="25"/>
      <c r="DHI356" s="25"/>
      <c r="DHJ356" s="25"/>
      <c r="DHK356" s="25"/>
      <c r="DHL356" s="25"/>
      <c r="DHM356" s="25"/>
      <c r="DHN356" s="25"/>
      <c r="DHO356" s="25"/>
      <c r="DHP356" s="25"/>
      <c r="DHQ356" s="25"/>
      <c r="DHR356" s="25"/>
      <c r="DHS356" s="25"/>
      <c r="DHT356" s="25"/>
      <c r="DHU356" s="25"/>
      <c r="DHV356" s="25"/>
      <c r="DHW356" s="25"/>
      <c r="DHX356" s="25"/>
      <c r="DHY356" s="25"/>
      <c r="DHZ356" s="25"/>
      <c r="DIA356" s="25"/>
      <c r="DIB356" s="25"/>
      <c r="DIC356" s="25"/>
      <c r="DID356" s="25"/>
      <c r="DIE356" s="25"/>
      <c r="DIF356" s="25"/>
      <c r="DIG356" s="25"/>
      <c r="DIH356" s="25"/>
      <c r="DII356" s="25"/>
      <c r="DIJ356" s="25"/>
      <c r="DIK356" s="25"/>
      <c r="DIL356" s="25"/>
      <c r="DIM356" s="25"/>
      <c r="DIN356" s="25"/>
      <c r="DIO356" s="25"/>
      <c r="DIP356" s="25"/>
      <c r="DIQ356" s="25"/>
      <c r="DIR356" s="25"/>
      <c r="DIS356" s="25"/>
      <c r="DIT356" s="25"/>
      <c r="DIU356" s="25"/>
      <c r="DIV356" s="25"/>
      <c r="DIW356" s="25"/>
      <c r="DIX356" s="25"/>
      <c r="DIY356" s="25"/>
      <c r="DIZ356" s="25"/>
      <c r="DJA356" s="25"/>
      <c r="DJB356" s="25"/>
      <c r="DJC356" s="25"/>
      <c r="DJD356" s="25"/>
      <c r="DJE356" s="25"/>
      <c r="DJF356" s="25"/>
      <c r="DJG356" s="25"/>
      <c r="DJH356" s="25"/>
      <c r="DJI356" s="25"/>
      <c r="DJJ356" s="25"/>
      <c r="DJK356" s="25"/>
      <c r="DJL356" s="25"/>
      <c r="DJM356" s="25"/>
      <c r="DJN356" s="25"/>
      <c r="DJO356" s="25"/>
      <c r="DJP356" s="25"/>
      <c r="DJQ356" s="25"/>
      <c r="DJR356" s="25"/>
      <c r="DJS356" s="25"/>
      <c r="DJT356" s="25"/>
      <c r="DJU356" s="25"/>
      <c r="DJV356" s="25"/>
      <c r="DJW356" s="25"/>
      <c r="DJX356" s="25"/>
      <c r="DJY356" s="25"/>
      <c r="DJZ356" s="25"/>
      <c r="DKA356" s="25"/>
      <c r="DKB356" s="25"/>
      <c r="DKC356" s="25"/>
      <c r="DKD356" s="25"/>
      <c r="DKE356" s="25"/>
      <c r="DKF356" s="25"/>
      <c r="DKG356" s="25"/>
      <c r="DKH356" s="25"/>
      <c r="DKI356" s="25"/>
      <c r="DKJ356" s="25"/>
      <c r="DKK356" s="25"/>
      <c r="DKL356" s="25"/>
      <c r="DKM356" s="25"/>
      <c r="DKN356" s="25"/>
      <c r="DKO356" s="25"/>
      <c r="DKP356" s="25"/>
      <c r="DKQ356" s="25"/>
      <c r="DKR356" s="25"/>
      <c r="DKS356" s="25"/>
      <c r="DKT356" s="25"/>
      <c r="DKU356" s="25"/>
      <c r="DKV356" s="25"/>
      <c r="DKW356" s="25"/>
      <c r="DKX356" s="25"/>
      <c r="DKY356" s="25"/>
      <c r="DKZ356" s="25"/>
      <c r="DLA356" s="25"/>
      <c r="DLB356" s="25"/>
      <c r="DLC356" s="25"/>
      <c r="DLD356" s="25"/>
      <c r="DLE356" s="25"/>
      <c r="DLF356" s="25"/>
      <c r="DLG356" s="25"/>
      <c r="DLH356" s="25"/>
      <c r="DLI356" s="25"/>
      <c r="DLJ356" s="25"/>
      <c r="DLK356" s="25"/>
      <c r="DLL356" s="25"/>
      <c r="DLM356" s="25"/>
      <c r="DLN356" s="25"/>
      <c r="DLO356" s="25"/>
      <c r="DLP356" s="25"/>
      <c r="DLQ356" s="25"/>
      <c r="DLR356" s="25"/>
      <c r="DLS356" s="25"/>
      <c r="DLT356" s="25"/>
      <c r="DLU356" s="25"/>
      <c r="DLV356" s="25"/>
      <c r="DLW356" s="25"/>
      <c r="DLX356" s="25"/>
      <c r="DLY356" s="25"/>
      <c r="DLZ356" s="25"/>
      <c r="DMA356" s="25"/>
      <c r="DMB356" s="25"/>
      <c r="DMC356" s="25"/>
      <c r="DMD356" s="25"/>
      <c r="DME356" s="25"/>
      <c r="DMF356" s="25"/>
      <c r="DMG356" s="25"/>
      <c r="DMH356" s="25"/>
      <c r="DMI356" s="25"/>
      <c r="DMJ356" s="25"/>
      <c r="DMK356" s="25"/>
      <c r="DML356" s="25"/>
      <c r="DMM356" s="25"/>
      <c r="DMN356" s="25"/>
      <c r="DMO356" s="25"/>
      <c r="DMP356" s="25"/>
      <c r="DMQ356" s="25"/>
      <c r="DMR356" s="25"/>
      <c r="DMS356" s="25"/>
      <c r="DMT356" s="25"/>
      <c r="DMU356" s="25"/>
      <c r="DMV356" s="25"/>
      <c r="DMW356" s="25"/>
      <c r="DMX356" s="25"/>
      <c r="DMY356" s="25"/>
      <c r="DMZ356" s="25"/>
      <c r="DNA356" s="25"/>
      <c r="DNB356" s="25"/>
      <c r="DNC356" s="25"/>
      <c r="DND356" s="25"/>
      <c r="DNE356" s="25"/>
      <c r="DNF356" s="25"/>
      <c r="DNG356" s="25"/>
      <c r="DNH356" s="25"/>
      <c r="DNI356" s="25"/>
      <c r="DNJ356" s="25"/>
      <c r="DNK356" s="25"/>
      <c r="DNL356" s="25"/>
      <c r="DNM356" s="25"/>
      <c r="DNN356" s="25"/>
      <c r="DNO356" s="25"/>
      <c r="DNP356" s="25"/>
      <c r="DNQ356" s="25"/>
      <c r="DNR356" s="25"/>
      <c r="DNS356" s="25"/>
      <c r="DNT356" s="25"/>
      <c r="DNU356" s="25"/>
      <c r="DNV356" s="25"/>
      <c r="DNW356" s="25"/>
      <c r="DNX356" s="25"/>
      <c r="DNY356" s="25"/>
      <c r="DNZ356" s="25"/>
      <c r="DOA356" s="25"/>
      <c r="DOB356" s="25"/>
      <c r="DOC356" s="25"/>
      <c r="DOD356" s="25"/>
      <c r="DOE356" s="25"/>
      <c r="DOF356" s="25"/>
      <c r="DOG356" s="25"/>
      <c r="DOH356" s="25"/>
      <c r="DOI356" s="25"/>
      <c r="DOJ356" s="25"/>
      <c r="DOK356" s="25"/>
      <c r="DOL356" s="25"/>
      <c r="DOM356" s="25"/>
      <c r="DON356" s="25"/>
      <c r="DOO356" s="25"/>
      <c r="DOP356" s="25"/>
      <c r="DOQ356" s="25"/>
      <c r="DOR356" s="25"/>
      <c r="DOS356" s="25"/>
      <c r="DOT356" s="25"/>
      <c r="DOU356" s="25"/>
      <c r="DOV356" s="25"/>
      <c r="DOW356" s="25"/>
      <c r="DOX356" s="25"/>
      <c r="DOY356" s="25"/>
      <c r="DOZ356" s="25"/>
      <c r="DPA356" s="25"/>
      <c r="DPB356" s="25"/>
      <c r="DPC356" s="25"/>
      <c r="DPD356" s="25"/>
      <c r="DPE356" s="25"/>
      <c r="DPF356" s="25"/>
      <c r="DPG356" s="25"/>
      <c r="DPH356" s="25"/>
      <c r="DPI356" s="25"/>
      <c r="DPJ356" s="25"/>
      <c r="DPK356" s="25"/>
      <c r="DPL356" s="25"/>
      <c r="DPM356" s="25"/>
      <c r="DPN356" s="25"/>
      <c r="DPO356" s="25"/>
      <c r="DPP356" s="25"/>
      <c r="DPQ356" s="25"/>
      <c r="DPR356" s="25"/>
      <c r="DPS356" s="25"/>
      <c r="DPT356" s="25"/>
      <c r="DPU356" s="25"/>
      <c r="DPV356" s="25"/>
      <c r="DPW356" s="25"/>
      <c r="DPX356" s="25"/>
      <c r="DPY356" s="25"/>
      <c r="DPZ356" s="25"/>
      <c r="DQA356" s="25"/>
      <c r="DQB356" s="25"/>
      <c r="DQC356" s="25"/>
      <c r="DQD356" s="25"/>
      <c r="DQE356" s="25"/>
      <c r="DQF356" s="25"/>
      <c r="DQG356" s="25"/>
      <c r="DQH356" s="25"/>
      <c r="DQI356" s="25"/>
      <c r="DQJ356" s="25"/>
      <c r="DQK356" s="25"/>
      <c r="DQL356" s="25"/>
      <c r="DQM356" s="25"/>
      <c r="DQN356" s="25"/>
      <c r="DQO356" s="25"/>
      <c r="DQP356" s="25"/>
      <c r="DQQ356" s="25"/>
      <c r="DQR356" s="25"/>
      <c r="DQS356" s="25"/>
      <c r="DQT356" s="25"/>
      <c r="DQU356" s="25"/>
      <c r="DQV356" s="25"/>
      <c r="DQW356" s="25"/>
      <c r="DQX356" s="25"/>
      <c r="DQY356" s="25"/>
      <c r="DQZ356" s="25"/>
      <c r="DRA356" s="25"/>
      <c r="DRB356" s="25"/>
      <c r="DRC356" s="25"/>
      <c r="DRD356" s="25"/>
      <c r="DRE356" s="25"/>
      <c r="DRF356" s="25"/>
      <c r="DRG356" s="25"/>
      <c r="DRH356" s="25"/>
      <c r="DRI356" s="25"/>
      <c r="DRJ356" s="25"/>
      <c r="DRK356" s="25"/>
      <c r="DRL356" s="25"/>
      <c r="DRM356" s="25"/>
      <c r="DRN356" s="25"/>
      <c r="DRO356" s="25"/>
      <c r="DRP356" s="25"/>
      <c r="DRQ356" s="25"/>
      <c r="DRR356" s="25"/>
      <c r="DRS356" s="25"/>
      <c r="DRT356" s="25"/>
      <c r="DRU356" s="25"/>
      <c r="DRV356" s="25"/>
      <c r="DRW356" s="25"/>
      <c r="DRX356" s="25"/>
      <c r="DRY356" s="25"/>
      <c r="DRZ356" s="25"/>
      <c r="DSA356" s="25"/>
      <c r="DSB356" s="25"/>
      <c r="DSC356" s="25"/>
      <c r="DSD356" s="25"/>
      <c r="DSE356" s="25"/>
      <c r="DSF356" s="25"/>
      <c r="DSG356" s="25"/>
      <c r="DSH356" s="25"/>
      <c r="DSI356" s="25"/>
      <c r="DSJ356" s="25"/>
      <c r="DSK356" s="25"/>
      <c r="DSL356" s="25"/>
      <c r="DSM356" s="25"/>
      <c r="DSN356" s="25"/>
      <c r="DSO356" s="25"/>
      <c r="DSP356" s="25"/>
      <c r="DSQ356" s="25"/>
      <c r="DSR356" s="25"/>
      <c r="DSS356" s="25"/>
      <c r="DST356" s="25"/>
      <c r="DSU356" s="25"/>
      <c r="DSV356" s="25"/>
      <c r="DSW356" s="25"/>
      <c r="DSX356" s="25"/>
      <c r="DSY356" s="25"/>
      <c r="DSZ356" s="25"/>
      <c r="DTA356" s="25"/>
      <c r="DTB356" s="25"/>
      <c r="DTC356" s="25"/>
      <c r="DTD356" s="25"/>
      <c r="DTE356" s="25"/>
      <c r="DTF356" s="25"/>
      <c r="DTG356" s="25"/>
      <c r="DTH356" s="25"/>
      <c r="DTI356" s="25"/>
      <c r="DTJ356" s="25"/>
      <c r="DTK356" s="25"/>
      <c r="DTL356" s="25"/>
      <c r="DTM356" s="25"/>
      <c r="DTN356" s="25"/>
      <c r="DTO356" s="25"/>
      <c r="DTP356" s="25"/>
      <c r="DTQ356" s="25"/>
      <c r="DTR356" s="25"/>
      <c r="DTS356" s="25"/>
      <c r="DTT356" s="25"/>
      <c r="DTU356" s="25"/>
      <c r="DTV356" s="25"/>
      <c r="DTW356" s="25"/>
      <c r="DTX356" s="25"/>
      <c r="DTY356" s="25"/>
      <c r="DTZ356" s="25"/>
      <c r="DUA356" s="25"/>
      <c r="DUB356" s="25"/>
      <c r="DUC356" s="25"/>
      <c r="DUD356" s="25"/>
      <c r="DUE356" s="25"/>
      <c r="DUF356" s="25"/>
      <c r="DUG356" s="25"/>
      <c r="DUH356" s="25"/>
      <c r="DUI356" s="25"/>
      <c r="DUJ356" s="25"/>
      <c r="DUK356" s="25"/>
      <c r="DUL356" s="25"/>
      <c r="DUM356" s="25"/>
      <c r="DUN356" s="25"/>
      <c r="DUO356" s="25"/>
      <c r="DUP356" s="25"/>
      <c r="DUQ356" s="25"/>
      <c r="DUR356" s="25"/>
      <c r="DUS356" s="25"/>
      <c r="DUT356" s="25"/>
      <c r="DUU356" s="25"/>
      <c r="DUV356" s="25"/>
      <c r="DUW356" s="25"/>
      <c r="DUX356" s="25"/>
      <c r="DUY356" s="25"/>
      <c r="DUZ356" s="25"/>
      <c r="DVA356" s="25"/>
      <c r="DVB356" s="25"/>
      <c r="DVC356" s="25"/>
      <c r="DVD356" s="25"/>
      <c r="DVE356" s="25"/>
      <c r="DVF356" s="25"/>
      <c r="DVG356" s="25"/>
      <c r="DVH356" s="25"/>
      <c r="DVI356" s="25"/>
      <c r="DVJ356" s="25"/>
      <c r="DVK356" s="25"/>
      <c r="DVL356" s="25"/>
      <c r="DVM356" s="25"/>
      <c r="DVN356" s="25"/>
      <c r="DVO356" s="25"/>
      <c r="DVP356" s="25"/>
      <c r="DVQ356" s="25"/>
      <c r="DVR356" s="25"/>
      <c r="DVS356" s="25"/>
      <c r="DVT356" s="25"/>
      <c r="DVU356" s="25"/>
      <c r="DVV356" s="25"/>
      <c r="DVW356" s="25"/>
      <c r="DVX356" s="25"/>
      <c r="DVY356" s="25"/>
      <c r="DVZ356" s="25"/>
      <c r="DWA356" s="25"/>
      <c r="DWB356" s="25"/>
      <c r="DWC356" s="25"/>
      <c r="DWD356" s="25"/>
      <c r="DWE356" s="25"/>
      <c r="DWF356" s="25"/>
      <c r="DWG356" s="25"/>
      <c r="DWH356" s="25"/>
      <c r="DWI356" s="25"/>
      <c r="DWJ356" s="25"/>
      <c r="DWK356" s="25"/>
      <c r="DWL356" s="25"/>
      <c r="DWM356" s="25"/>
      <c r="DWN356" s="25"/>
      <c r="DWO356" s="25"/>
      <c r="DWP356" s="25"/>
      <c r="DWQ356" s="25"/>
      <c r="DWR356" s="25"/>
      <c r="DWS356" s="25"/>
      <c r="DWT356" s="25"/>
      <c r="DWU356" s="25"/>
      <c r="DWV356" s="25"/>
      <c r="DWW356" s="25"/>
      <c r="DWX356" s="25"/>
      <c r="DWY356" s="25"/>
      <c r="DWZ356" s="25"/>
      <c r="DXA356" s="25"/>
      <c r="DXB356" s="25"/>
      <c r="DXC356" s="25"/>
      <c r="DXD356" s="25"/>
      <c r="DXE356" s="25"/>
      <c r="DXF356" s="25"/>
      <c r="DXG356" s="25"/>
      <c r="DXH356" s="25"/>
      <c r="DXI356" s="25"/>
      <c r="DXJ356" s="25"/>
      <c r="DXK356" s="25"/>
      <c r="DXL356" s="25"/>
      <c r="DXM356" s="25"/>
      <c r="DXN356" s="25"/>
      <c r="DXO356" s="25"/>
      <c r="DXP356" s="25"/>
      <c r="DXQ356" s="25"/>
      <c r="DXR356" s="25"/>
      <c r="DXS356" s="25"/>
      <c r="DXT356" s="25"/>
      <c r="DXU356" s="25"/>
      <c r="DXV356" s="25"/>
      <c r="DXW356" s="25"/>
      <c r="DXX356" s="25"/>
      <c r="DXY356" s="25"/>
      <c r="DXZ356" s="25"/>
      <c r="DYA356" s="25"/>
      <c r="DYB356" s="25"/>
      <c r="DYC356" s="25"/>
      <c r="DYD356" s="25"/>
      <c r="DYE356" s="25"/>
      <c r="DYF356" s="25"/>
      <c r="DYG356" s="25"/>
      <c r="DYH356" s="25"/>
      <c r="DYI356" s="25"/>
      <c r="DYJ356" s="25"/>
      <c r="DYK356" s="25"/>
      <c r="DYL356" s="25"/>
      <c r="DYM356" s="25"/>
      <c r="DYN356" s="25"/>
      <c r="DYO356" s="25"/>
      <c r="DYP356" s="25"/>
      <c r="DYQ356" s="25"/>
      <c r="DYR356" s="25"/>
      <c r="DYS356" s="25"/>
      <c r="DYT356" s="25"/>
      <c r="DYU356" s="25"/>
      <c r="DYV356" s="25"/>
      <c r="DYW356" s="25"/>
      <c r="DYX356" s="25"/>
      <c r="DYY356" s="25"/>
      <c r="DYZ356" s="25"/>
      <c r="DZA356" s="25"/>
      <c r="DZB356" s="25"/>
      <c r="DZC356" s="25"/>
      <c r="DZD356" s="25"/>
      <c r="DZE356" s="25"/>
      <c r="DZF356" s="25"/>
      <c r="DZG356" s="25"/>
      <c r="DZH356" s="25"/>
      <c r="DZI356" s="25"/>
      <c r="DZJ356" s="25"/>
      <c r="DZK356" s="25"/>
      <c r="DZL356" s="25"/>
      <c r="DZM356" s="25"/>
      <c r="DZN356" s="25"/>
      <c r="DZO356" s="25"/>
      <c r="DZP356" s="25"/>
      <c r="DZQ356" s="25"/>
      <c r="DZR356" s="25"/>
      <c r="DZS356" s="25"/>
      <c r="DZT356" s="25"/>
      <c r="DZU356" s="25"/>
      <c r="DZV356" s="25"/>
      <c r="DZW356" s="25"/>
      <c r="DZX356" s="25"/>
      <c r="DZY356" s="25"/>
      <c r="DZZ356" s="25"/>
      <c r="EAA356" s="25"/>
      <c r="EAB356" s="25"/>
      <c r="EAC356" s="25"/>
      <c r="EAD356" s="25"/>
      <c r="EAE356" s="25"/>
      <c r="EAF356" s="25"/>
      <c r="EAG356" s="25"/>
      <c r="EAH356" s="25"/>
      <c r="EAI356" s="25"/>
      <c r="EAJ356" s="25"/>
      <c r="EAK356" s="25"/>
      <c r="EAL356" s="25"/>
      <c r="EAM356" s="25"/>
      <c r="EAN356" s="25"/>
      <c r="EAO356" s="25"/>
      <c r="EAP356" s="25"/>
      <c r="EAQ356" s="25"/>
      <c r="EAR356" s="25"/>
      <c r="EAS356" s="25"/>
      <c r="EAT356" s="25"/>
      <c r="EAU356" s="25"/>
      <c r="EAV356" s="25"/>
      <c r="EAW356" s="25"/>
      <c r="EAX356" s="25"/>
      <c r="EAY356" s="25"/>
      <c r="EAZ356" s="25"/>
      <c r="EBA356" s="25"/>
      <c r="EBB356" s="25"/>
      <c r="EBC356" s="25"/>
      <c r="EBD356" s="25"/>
      <c r="EBE356" s="25"/>
      <c r="EBF356" s="25"/>
      <c r="EBG356" s="25"/>
      <c r="EBH356" s="25"/>
      <c r="EBI356" s="25"/>
      <c r="EBJ356" s="25"/>
      <c r="EBK356" s="25"/>
      <c r="EBL356" s="25"/>
      <c r="EBM356" s="25"/>
      <c r="EBN356" s="25"/>
      <c r="EBO356" s="25"/>
      <c r="EBP356" s="25"/>
      <c r="EBQ356" s="25"/>
      <c r="EBR356" s="25"/>
      <c r="EBS356" s="25"/>
      <c r="EBT356" s="25"/>
      <c r="EBU356" s="25"/>
      <c r="EBV356" s="25"/>
      <c r="EBW356" s="25"/>
      <c r="EBX356" s="25"/>
      <c r="EBY356" s="25"/>
      <c r="EBZ356" s="25"/>
      <c r="ECA356" s="25"/>
      <c r="ECB356" s="25"/>
      <c r="ECC356" s="25"/>
      <c r="ECD356" s="25"/>
      <c r="ECE356" s="25"/>
      <c r="ECF356" s="25"/>
      <c r="ECG356" s="25"/>
      <c r="ECH356" s="25"/>
      <c r="ECI356" s="25"/>
      <c r="ECJ356" s="25"/>
      <c r="ECK356" s="25"/>
      <c r="ECL356" s="25"/>
      <c r="ECM356" s="25"/>
      <c r="ECN356" s="25"/>
      <c r="ECO356" s="25"/>
      <c r="ECP356" s="25"/>
      <c r="ECQ356" s="25"/>
      <c r="ECR356" s="25"/>
      <c r="ECS356" s="25"/>
      <c r="ECT356" s="25"/>
      <c r="ECU356" s="25"/>
      <c r="ECV356" s="25"/>
      <c r="ECW356" s="25"/>
      <c r="ECX356" s="25"/>
      <c r="ECY356" s="25"/>
      <c r="ECZ356" s="25"/>
      <c r="EDA356" s="25"/>
      <c r="EDB356" s="25"/>
      <c r="EDC356" s="25"/>
      <c r="EDD356" s="25"/>
      <c r="EDE356" s="25"/>
      <c r="EDF356" s="25"/>
      <c r="EDG356" s="25"/>
      <c r="EDH356" s="25"/>
      <c r="EDI356" s="25"/>
      <c r="EDJ356" s="25"/>
      <c r="EDK356" s="25"/>
      <c r="EDL356" s="25"/>
      <c r="EDM356" s="25"/>
      <c r="EDN356" s="25"/>
      <c r="EDO356" s="25"/>
      <c r="EDP356" s="25"/>
      <c r="EDQ356" s="25"/>
      <c r="EDR356" s="25"/>
      <c r="EDS356" s="25"/>
      <c r="EDT356" s="25"/>
      <c r="EDU356" s="25"/>
      <c r="EDV356" s="25"/>
      <c r="EDW356" s="25"/>
      <c r="EDX356" s="25"/>
      <c r="EDY356" s="25"/>
      <c r="EDZ356" s="25"/>
      <c r="EEA356" s="25"/>
      <c r="EEB356" s="25"/>
      <c r="EEC356" s="25"/>
      <c r="EED356" s="25"/>
      <c r="EEE356" s="25"/>
      <c r="EEF356" s="25"/>
      <c r="EEG356" s="25"/>
      <c r="EEH356" s="25"/>
      <c r="EEI356" s="25"/>
      <c r="EEJ356" s="25"/>
      <c r="EEK356" s="25"/>
      <c r="EEL356" s="25"/>
      <c r="EEM356" s="25"/>
      <c r="EEN356" s="25"/>
      <c r="EEO356" s="25"/>
      <c r="EEP356" s="25"/>
      <c r="EEQ356" s="25"/>
      <c r="EER356" s="25"/>
      <c r="EES356" s="25"/>
      <c r="EET356" s="25"/>
      <c r="EEU356" s="25"/>
      <c r="EEV356" s="25"/>
      <c r="EEW356" s="25"/>
      <c r="EEX356" s="25"/>
      <c r="EEY356" s="25"/>
      <c r="EEZ356" s="25"/>
      <c r="EFA356" s="25"/>
      <c r="EFB356" s="25"/>
      <c r="EFC356" s="25"/>
      <c r="EFD356" s="25"/>
      <c r="EFE356" s="25"/>
      <c r="EFF356" s="25"/>
      <c r="EFG356" s="25"/>
      <c r="EFH356" s="25"/>
      <c r="EFI356" s="25"/>
      <c r="EFJ356" s="25"/>
      <c r="EFK356" s="25"/>
      <c r="EFL356" s="25"/>
      <c r="EFM356" s="25"/>
      <c r="EFN356" s="25"/>
      <c r="EFO356" s="25"/>
      <c r="EFP356" s="25"/>
      <c r="EFQ356" s="25"/>
      <c r="EFR356" s="25"/>
      <c r="EFS356" s="25"/>
      <c r="EFT356" s="25"/>
      <c r="EFU356" s="25"/>
      <c r="EFV356" s="25"/>
      <c r="EFW356" s="25"/>
      <c r="EFX356" s="25"/>
      <c r="EFY356" s="25"/>
      <c r="EFZ356" s="25"/>
      <c r="EGA356" s="25"/>
      <c r="EGB356" s="25"/>
      <c r="EGC356" s="25"/>
      <c r="EGD356" s="25"/>
      <c r="EGE356" s="25"/>
      <c r="EGF356" s="25"/>
      <c r="EGG356" s="25"/>
      <c r="EGH356" s="25"/>
      <c r="EGI356" s="25"/>
      <c r="EGJ356" s="25"/>
      <c r="EGK356" s="25"/>
      <c r="EGL356" s="25"/>
      <c r="EGM356" s="25"/>
      <c r="EGN356" s="25"/>
      <c r="EGO356" s="25"/>
      <c r="EGP356" s="25"/>
      <c r="EGQ356" s="25"/>
      <c r="EGR356" s="25"/>
      <c r="EGS356" s="25"/>
      <c r="EGT356" s="25"/>
      <c r="EGU356" s="25"/>
      <c r="EGV356" s="25"/>
      <c r="EGW356" s="25"/>
      <c r="EGX356" s="25"/>
      <c r="EGY356" s="25"/>
      <c r="EGZ356" s="25"/>
      <c r="EHA356" s="25"/>
      <c r="EHB356" s="25"/>
      <c r="EHC356" s="25"/>
      <c r="EHD356" s="25"/>
      <c r="EHE356" s="25"/>
      <c r="EHF356" s="25"/>
      <c r="EHG356" s="25"/>
      <c r="EHH356" s="25"/>
      <c r="EHI356" s="25"/>
      <c r="EHJ356" s="25"/>
      <c r="EHK356" s="25"/>
      <c r="EHL356" s="25"/>
      <c r="EHM356" s="25"/>
      <c r="EHN356" s="25"/>
      <c r="EHO356" s="25"/>
      <c r="EHP356" s="25"/>
      <c r="EHQ356" s="25"/>
      <c r="EHR356" s="25"/>
      <c r="EHS356" s="25"/>
      <c r="EHT356" s="25"/>
      <c r="EHU356" s="25"/>
      <c r="EHV356" s="25"/>
      <c r="EHW356" s="25"/>
      <c r="EHX356" s="25"/>
      <c r="EHY356" s="25"/>
      <c r="EHZ356" s="25"/>
      <c r="EIA356" s="25"/>
      <c r="EIB356" s="25"/>
      <c r="EIC356" s="25"/>
      <c r="EID356" s="25"/>
      <c r="EIE356" s="25"/>
      <c r="EIF356" s="25"/>
      <c r="EIG356" s="25"/>
      <c r="EIH356" s="25"/>
      <c r="EII356" s="25"/>
      <c r="EIJ356" s="25"/>
      <c r="EIK356" s="25"/>
      <c r="EIL356" s="25"/>
      <c r="EIM356" s="25"/>
      <c r="EIN356" s="25"/>
      <c r="EIO356" s="25"/>
      <c r="EIP356" s="25"/>
      <c r="EIQ356" s="25"/>
      <c r="EIR356" s="25"/>
      <c r="EIS356" s="25"/>
      <c r="EIT356" s="25"/>
      <c r="EIU356" s="25"/>
      <c r="EIV356" s="25"/>
      <c r="EIW356" s="25"/>
      <c r="EIX356" s="25"/>
      <c r="EIY356" s="25"/>
      <c r="EIZ356" s="25"/>
      <c r="EJA356" s="25"/>
      <c r="EJB356" s="25"/>
      <c r="EJC356" s="25"/>
      <c r="EJD356" s="25"/>
      <c r="EJE356" s="25"/>
      <c r="EJF356" s="25"/>
      <c r="EJG356" s="25"/>
      <c r="EJH356" s="25"/>
      <c r="EJI356" s="25"/>
      <c r="EJJ356" s="25"/>
      <c r="EJK356" s="25"/>
      <c r="EJL356" s="25"/>
      <c r="EJM356" s="25"/>
      <c r="EJN356" s="25"/>
      <c r="EJO356" s="25"/>
      <c r="EJP356" s="25"/>
      <c r="EJQ356" s="25"/>
      <c r="EJR356" s="25"/>
      <c r="EJS356" s="25"/>
      <c r="EJT356" s="25"/>
      <c r="EJU356" s="25"/>
      <c r="EJV356" s="25"/>
      <c r="EJW356" s="25"/>
      <c r="EJX356" s="25"/>
      <c r="EJY356" s="25"/>
      <c r="EJZ356" s="25"/>
      <c r="EKA356" s="25"/>
      <c r="EKB356" s="25"/>
      <c r="EKC356" s="25"/>
      <c r="EKD356" s="25"/>
      <c r="EKE356" s="25"/>
      <c r="EKF356" s="25"/>
      <c r="EKG356" s="25"/>
      <c r="EKH356" s="25"/>
      <c r="EKI356" s="25"/>
      <c r="EKJ356" s="25"/>
      <c r="EKK356" s="25"/>
      <c r="EKL356" s="25"/>
      <c r="EKM356" s="25"/>
      <c r="EKN356" s="25"/>
      <c r="EKO356" s="25"/>
      <c r="EKP356" s="25"/>
      <c r="EKQ356" s="25"/>
      <c r="EKR356" s="25"/>
      <c r="EKS356" s="25"/>
      <c r="EKT356" s="25"/>
      <c r="EKU356" s="25"/>
      <c r="EKV356" s="25"/>
      <c r="EKW356" s="25"/>
      <c r="EKX356" s="25"/>
      <c r="EKY356" s="25"/>
      <c r="EKZ356" s="25"/>
      <c r="ELA356" s="25"/>
      <c r="ELB356" s="25"/>
      <c r="ELC356" s="25"/>
      <c r="ELD356" s="25"/>
      <c r="ELE356" s="25"/>
      <c r="ELF356" s="25"/>
      <c r="ELG356" s="25"/>
      <c r="ELH356" s="25"/>
      <c r="ELI356" s="25"/>
      <c r="ELJ356" s="25"/>
      <c r="ELK356" s="25"/>
      <c r="ELL356" s="25"/>
      <c r="ELM356" s="25"/>
      <c r="ELN356" s="25"/>
      <c r="ELO356" s="25"/>
      <c r="ELP356" s="25"/>
      <c r="ELQ356" s="25"/>
      <c r="ELR356" s="25"/>
      <c r="ELS356" s="25"/>
      <c r="ELT356" s="25"/>
      <c r="ELU356" s="25"/>
      <c r="ELV356" s="25"/>
      <c r="ELW356" s="25"/>
      <c r="ELX356" s="25"/>
      <c r="ELY356" s="25"/>
      <c r="ELZ356" s="25"/>
      <c r="EMA356" s="25"/>
      <c r="EMB356" s="25"/>
      <c r="EMC356" s="25"/>
      <c r="EMD356" s="25"/>
      <c r="EME356" s="25"/>
      <c r="EMF356" s="25"/>
      <c r="EMG356" s="25"/>
      <c r="EMH356" s="25"/>
      <c r="EMI356" s="25"/>
      <c r="EMJ356" s="25"/>
      <c r="EMK356" s="25"/>
      <c r="EML356" s="25"/>
      <c r="EMM356" s="25"/>
      <c r="EMN356" s="25"/>
      <c r="EMO356" s="25"/>
      <c r="EMP356" s="25"/>
      <c r="EMQ356" s="25"/>
      <c r="EMR356" s="25"/>
      <c r="EMS356" s="25"/>
      <c r="EMT356" s="25"/>
      <c r="EMU356" s="25"/>
      <c r="EMV356" s="25"/>
      <c r="EMW356" s="25"/>
      <c r="EMX356" s="25"/>
      <c r="EMY356" s="25"/>
      <c r="EMZ356" s="25"/>
      <c r="ENA356" s="25"/>
      <c r="ENB356" s="25"/>
      <c r="ENC356" s="25"/>
      <c r="END356" s="25"/>
      <c r="ENE356" s="25"/>
      <c r="ENF356" s="25"/>
      <c r="ENG356" s="25"/>
      <c r="ENH356" s="25"/>
      <c r="ENI356" s="25"/>
      <c r="ENJ356" s="25"/>
      <c r="ENK356" s="25"/>
      <c r="ENL356" s="25"/>
      <c r="ENM356" s="25"/>
      <c r="ENN356" s="25"/>
      <c r="ENO356" s="25"/>
      <c r="ENP356" s="25"/>
      <c r="ENQ356" s="25"/>
      <c r="ENR356" s="25"/>
      <c r="ENS356" s="25"/>
      <c r="ENT356" s="25"/>
      <c r="ENU356" s="25"/>
      <c r="ENV356" s="25"/>
      <c r="ENW356" s="25"/>
      <c r="ENX356" s="25"/>
      <c r="ENY356" s="25"/>
      <c r="ENZ356" s="25"/>
      <c r="EOA356" s="25"/>
      <c r="EOB356" s="25"/>
      <c r="EOC356" s="25"/>
      <c r="EOD356" s="25"/>
      <c r="EOE356" s="25"/>
      <c r="EOF356" s="25"/>
      <c r="EOG356" s="25"/>
      <c r="EOH356" s="25"/>
      <c r="EOI356" s="25"/>
      <c r="EOJ356" s="25"/>
      <c r="EOK356" s="25"/>
      <c r="EOL356" s="25"/>
      <c r="EOM356" s="25"/>
      <c r="EON356" s="25"/>
      <c r="EOO356" s="25"/>
      <c r="EOP356" s="25"/>
      <c r="EOQ356" s="25"/>
      <c r="EOR356" s="25"/>
      <c r="EOS356" s="25"/>
      <c r="EOT356" s="25"/>
      <c r="EOU356" s="25"/>
      <c r="EOV356" s="25"/>
      <c r="EOW356" s="25"/>
      <c r="EOX356" s="25"/>
      <c r="EOY356" s="25"/>
      <c r="EOZ356" s="25"/>
      <c r="EPA356" s="25"/>
      <c r="EPB356" s="25"/>
      <c r="EPC356" s="25"/>
      <c r="EPD356" s="25"/>
      <c r="EPE356" s="25"/>
      <c r="EPF356" s="25"/>
      <c r="EPG356" s="25"/>
      <c r="EPH356" s="25"/>
      <c r="EPI356" s="25"/>
      <c r="EPJ356" s="25"/>
      <c r="EPK356" s="25"/>
      <c r="EPL356" s="25"/>
      <c r="EPM356" s="25"/>
      <c r="EPN356" s="25"/>
      <c r="EPO356" s="25"/>
      <c r="EPP356" s="25"/>
      <c r="EPQ356" s="25"/>
      <c r="EPR356" s="25"/>
      <c r="EPS356" s="25"/>
      <c r="EPT356" s="25"/>
      <c r="EPU356" s="25"/>
      <c r="EPV356" s="25"/>
      <c r="EPW356" s="25"/>
      <c r="EPX356" s="25"/>
      <c r="EPY356" s="25"/>
      <c r="EPZ356" s="25"/>
      <c r="EQA356" s="25"/>
      <c r="EQB356" s="25"/>
      <c r="EQC356" s="25"/>
      <c r="EQD356" s="25"/>
      <c r="EQE356" s="25"/>
      <c r="EQF356" s="25"/>
      <c r="EQG356" s="25"/>
      <c r="EQH356" s="25"/>
      <c r="EQI356" s="25"/>
      <c r="EQJ356" s="25"/>
      <c r="EQK356" s="25"/>
      <c r="EQL356" s="25"/>
      <c r="EQM356" s="25"/>
      <c r="EQN356" s="25"/>
      <c r="EQO356" s="25"/>
      <c r="EQP356" s="25"/>
      <c r="EQQ356" s="25"/>
      <c r="EQR356" s="25"/>
      <c r="EQS356" s="25"/>
      <c r="EQT356" s="25"/>
      <c r="EQU356" s="25"/>
      <c r="EQV356" s="25"/>
      <c r="EQW356" s="25"/>
      <c r="EQX356" s="25"/>
      <c r="EQY356" s="25"/>
      <c r="EQZ356" s="25"/>
      <c r="ERA356" s="25"/>
      <c r="ERB356" s="25"/>
      <c r="ERC356" s="25"/>
      <c r="ERD356" s="25"/>
      <c r="ERE356" s="25"/>
      <c r="ERF356" s="25"/>
      <c r="ERG356" s="25"/>
      <c r="ERH356" s="25"/>
      <c r="ERI356" s="25"/>
      <c r="ERJ356" s="25"/>
      <c r="ERK356" s="25"/>
      <c r="ERL356" s="25"/>
      <c r="ERM356" s="25"/>
      <c r="ERN356" s="25"/>
      <c r="ERO356" s="25"/>
      <c r="ERP356" s="25"/>
      <c r="ERQ356" s="25"/>
      <c r="ERR356" s="25"/>
      <c r="ERS356" s="25"/>
      <c r="ERT356" s="25"/>
      <c r="ERU356" s="25"/>
      <c r="ERV356" s="25"/>
      <c r="ERW356" s="25"/>
      <c r="ERX356" s="25"/>
      <c r="ERY356" s="25"/>
      <c r="ERZ356" s="25"/>
      <c r="ESA356" s="25"/>
      <c r="ESB356" s="25"/>
      <c r="ESC356" s="25"/>
      <c r="ESD356" s="25"/>
      <c r="ESE356" s="25"/>
      <c r="ESF356" s="25"/>
      <c r="ESG356" s="25"/>
      <c r="ESH356" s="25"/>
      <c r="ESI356" s="25"/>
      <c r="ESJ356" s="25"/>
      <c r="ESK356" s="25"/>
      <c r="ESL356" s="25"/>
      <c r="ESM356" s="25"/>
      <c r="ESN356" s="25"/>
      <c r="ESO356" s="25"/>
      <c r="ESP356" s="25"/>
      <c r="ESQ356" s="25"/>
      <c r="ESR356" s="25"/>
      <c r="ESS356" s="25"/>
      <c r="EST356" s="25"/>
      <c r="ESU356" s="25"/>
      <c r="ESV356" s="25"/>
      <c r="ESW356" s="25"/>
      <c r="ESX356" s="25"/>
      <c r="ESY356" s="25"/>
      <c r="ESZ356" s="25"/>
      <c r="ETA356" s="25"/>
      <c r="ETB356" s="25"/>
      <c r="ETC356" s="25"/>
      <c r="ETD356" s="25"/>
      <c r="ETE356" s="25"/>
      <c r="ETF356" s="25"/>
      <c r="ETG356" s="25"/>
      <c r="ETH356" s="25"/>
      <c r="ETI356" s="25"/>
      <c r="ETJ356" s="25"/>
      <c r="ETK356" s="25"/>
      <c r="ETL356" s="25"/>
      <c r="ETM356" s="25"/>
      <c r="ETN356" s="25"/>
      <c r="ETO356" s="25"/>
      <c r="ETP356" s="25"/>
      <c r="ETQ356" s="25"/>
      <c r="ETR356" s="25"/>
      <c r="ETS356" s="25"/>
      <c r="ETT356" s="25"/>
      <c r="ETU356" s="25"/>
      <c r="ETV356" s="25"/>
      <c r="ETW356" s="25"/>
      <c r="ETX356" s="25"/>
      <c r="ETY356" s="25"/>
      <c r="ETZ356" s="25"/>
      <c r="EUA356" s="25"/>
      <c r="EUB356" s="25"/>
      <c r="EUC356" s="25"/>
      <c r="EUD356" s="25"/>
      <c r="EUE356" s="25"/>
      <c r="EUF356" s="25"/>
      <c r="EUG356" s="25"/>
      <c r="EUH356" s="25"/>
      <c r="EUI356" s="25"/>
      <c r="EUJ356" s="25"/>
      <c r="EUK356" s="25"/>
      <c r="EUL356" s="25"/>
      <c r="EUM356" s="25"/>
      <c r="EUN356" s="25"/>
      <c r="EUO356" s="25"/>
      <c r="EUP356" s="25"/>
      <c r="EUQ356" s="25"/>
      <c r="EUR356" s="25"/>
      <c r="EUS356" s="25"/>
      <c r="EUT356" s="25"/>
      <c r="EUU356" s="25"/>
      <c r="EUV356" s="25"/>
      <c r="EUW356" s="25"/>
      <c r="EUX356" s="25"/>
      <c r="EUY356" s="25"/>
      <c r="EUZ356" s="25"/>
      <c r="EVA356" s="25"/>
      <c r="EVB356" s="25"/>
      <c r="EVC356" s="25"/>
      <c r="EVD356" s="25"/>
      <c r="EVE356" s="25"/>
      <c r="EVF356" s="25"/>
      <c r="EVG356" s="25"/>
      <c r="EVH356" s="25"/>
      <c r="EVI356" s="25"/>
      <c r="EVJ356" s="25"/>
      <c r="EVK356" s="25"/>
      <c r="EVL356" s="25"/>
      <c r="EVM356" s="25"/>
      <c r="EVN356" s="25"/>
      <c r="EVO356" s="25"/>
      <c r="EVP356" s="25"/>
      <c r="EVQ356" s="25"/>
      <c r="EVR356" s="25"/>
      <c r="EVS356" s="25"/>
      <c r="EVT356" s="25"/>
      <c r="EVU356" s="25"/>
      <c r="EVV356" s="25"/>
      <c r="EVW356" s="25"/>
      <c r="EVX356" s="25"/>
      <c r="EVY356" s="25"/>
      <c r="EVZ356" s="25"/>
      <c r="EWA356" s="25"/>
      <c r="EWB356" s="25"/>
      <c r="EWC356" s="25"/>
      <c r="EWD356" s="25"/>
      <c r="EWE356" s="25"/>
      <c r="EWF356" s="25"/>
      <c r="EWG356" s="25"/>
      <c r="EWH356" s="25"/>
      <c r="EWI356" s="25"/>
      <c r="EWJ356" s="25"/>
      <c r="EWK356" s="25"/>
      <c r="EWL356" s="25"/>
      <c r="EWM356" s="25"/>
      <c r="EWN356" s="25"/>
      <c r="EWO356" s="25"/>
      <c r="EWP356" s="25"/>
      <c r="EWQ356" s="25"/>
      <c r="EWR356" s="25"/>
      <c r="EWS356" s="25"/>
      <c r="EWT356" s="25"/>
      <c r="EWU356" s="25"/>
      <c r="EWV356" s="25"/>
      <c r="EWW356" s="25"/>
      <c r="EWX356" s="25"/>
      <c r="EWY356" s="25"/>
      <c r="EWZ356" s="25"/>
      <c r="EXA356" s="25"/>
      <c r="EXB356" s="25"/>
      <c r="EXC356" s="25"/>
      <c r="EXD356" s="25"/>
      <c r="EXE356" s="25"/>
      <c r="EXF356" s="25"/>
      <c r="EXG356" s="25"/>
      <c r="EXH356" s="25"/>
      <c r="EXI356" s="25"/>
      <c r="EXJ356" s="25"/>
      <c r="EXK356" s="25"/>
      <c r="EXL356" s="25"/>
      <c r="EXM356" s="25"/>
      <c r="EXN356" s="25"/>
      <c r="EXO356" s="25"/>
      <c r="EXP356" s="25"/>
      <c r="EXQ356" s="25"/>
      <c r="EXR356" s="25"/>
      <c r="EXS356" s="25"/>
      <c r="EXT356" s="25"/>
      <c r="EXU356" s="25"/>
      <c r="EXV356" s="25"/>
      <c r="EXW356" s="25"/>
      <c r="EXX356" s="25"/>
      <c r="EXY356" s="25"/>
      <c r="EXZ356" s="25"/>
      <c r="EYA356" s="25"/>
      <c r="EYB356" s="25"/>
      <c r="EYC356" s="25"/>
      <c r="EYD356" s="25"/>
      <c r="EYE356" s="25"/>
      <c r="EYF356" s="25"/>
      <c r="EYG356" s="25"/>
      <c r="EYH356" s="25"/>
      <c r="EYI356" s="25"/>
      <c r="EYJ356" s="25"/>
      <c r="EYK356" s="25"/>
      <c r="EYL356" s="25"/>
      <c r="EYM356" s="25"/>
      <c r="EYN356" s="25"/>
      <c r="EYO356" s="25"/>
      <c r="EYP356" s="25"/>
      <c r="EYQ356" s="25"/>
      <c r="EYR356" s="25"/>
      <c r="EYS356" s="25"/>
      <c r="EYT356" s="25"/>
      <c r="EYU356" s="25"/>
      <c r="EYV356" s="25"/>
      <c r="EYW356" s="25"/>
      <c r="EYX356" s="25"/>
      <c r="EYY356" s="25"/>
      <c r="EYZ356" s="25"/>
      <c r="EZA356" s="25"/>
      <c r="EZB356" s="25"/>
      <c r="EZC356" s="25"/>
      <c r="EZD356" s="25"/>
      <c r="EZE356" s="25"/>
      <c r="EZF356" s="25"/>
      <c r="EZG356" s="25"/>
      <c r="EZH356" s="25"/>
      <c r="EZI356" s="25"/>
      <c r="EZJ356" s="25"/>
      <c r="EZK356" s="25"/>
      <c r="EZL356" s="25"/>
      <c r="EZM356" s="25"/>
      <c r="EZN356" s="25"/>
      <c r="EZO356" s="25"/>
      <c r="EZP356" s="25"/>
      <c r="EZQ356" s="25"/>
      <c r="EZR356" s="25"/>
      <c r="EZS356" s="25"/>
      <c r="EZT356" s="25"/>
      <c r="EZU356" s="25"/>
      <c r="EZV356" s="25"/>
      <c r="EZW356" s="25"/>
      <c r="EZX356" s="25"/>
      <c r="EZY356" s="25"/>
      <c r="EZZ356" s="25"/>
      <c r="FAA356" s="25"/>
      <c r="FAB356" s="25"/>
      <c r="FAC356" s="25"/>
      <c r="FAD356" s="25"/>
      <c r="FAE356" s="25"/>
      <c r="FAF356" s="25"/>
      <c r="FAG356" s="25"/>
      <c r="FAH356" s="25"/>
      <c r="FAI356" s="25"/>
      <c r="FAJ356" s="25"/>
      <c r="FAK356" s="25"/>
      <c r="FAL356" s="25"/>
      <c r="FAM356" s="25"/>
      <c r="FAN356" s="25"/>
      <c r="FAO356" s="25"/>
      <c r="FAP356" s="25"/>
      <c r="FAQ356" s="25"/>
      <c r="FAR356" s="25"/>
      <c r="FAS356" s="25"/>
      <c r="FAT356" s="25"/>
      <c r="FAU356" s="25"/>
      <c r="FAV356" s="25"/>
      <c r="FAW356" s="25"/>
      <c r="FAX356" s="25"/>
      <c r="FAY356" s="25"/>
      <c r="FAZ356" s="25"/>
      <c r="FBA356" s="25"/>
      <c r="FBB356" s="25"/>
      <c r="FBC356" s="25"/>
      <c r="FBD356" s="25"/>
      <c r="FBE356" s="25"/>
      <c r="FBF356" s="25"/>
      <c r="FBG356" s="25"/>
      <c r="FBH356" s="25"/>
      <c r="FBI356" s="25"/>
      <c r="FBJ356" s="25"/>
      <c r="FBK356" s="25"/>
      <c r="FBL356" s="25"/>
      <c r="FBM356" s="25"/>
      <c r="FBN356" s="25"/>
      <c r="FBO356" s="25"/>
      <c r="FBP356" s="25"/>
      <c r="FBQ356" s="25"/>
      <c r="FBR356" s="25"/>
      <c r="FBS356" s="25"/>
      <c r="FBT356" s="25"/>
      <c r="FBU356" s="25"/>
      <c r="FBV356" s="25"/>
      <c r="FBW356" s="25"/>
      <c r="FBX356" s="25"/>
      <c r="FBY356" s="25"/>
      <c r="FBZ356" s="25"/>
      <c r="FCA356" s="25"/>
      <c r="FCB356" s="25"/>
      <c r="FCC356" s="25"/>
      <c r="FCD356" s="25"/>
      <c r="FCE356" s="25"/>
      <c r="FCF356" s="25"/>
      <c r="FCG356" s="25"/>
      <c r="FCH356" s="25"/>
      <c r="FCI356" s="25"/>
      <c r="FCJ356" s="25"/>
      <c r="FCK356" s="25"/>
      <c r="FCL356" s="25"/>
      <c r="FCM356" s="25"/>
      <c r="FCN356" s="25"/>
      <c r="FCO356" s="25"/>
      <c r="FCP356" s="25"/>
      <c r="FCQ356" s="25"/>
      <c r="FCR356" s="25"/>
      <c r="FCS356" s="25"/>
      <c r="FCT356" s="25"/>
      <c r="FCU356" s="25"/>
      <c r="FCV356" s="25"/>
      <c r="FCW356" s="25"/>
      <c r="FCX356" s="25"/>
      <c r="FCY356" s="25"/>
      <c r="FCZ356" s="25"/>
      <c r="FDA356" s="25"/>
      <c r="FDB356" s="25"/>
      <c r="FDC356" s="25"/>
      <c r="FDD356" s="25"/>
      <c r="FDE356" s="25"/>
      <c r="FDF356" s="25"/>
      <c r="FDG356" s="25"/>
      <c r="FDH356" s="25"/>
      <c r="FDI356" s="25"/>
      <c r="FDJ356" s="25"/>
      <c r="FDK356" s="25"/>
      <c r="FDL356" s="25"/>
      <c r="FDM356" s="25"/>
      <c r="FDN356" s="25"/>
      <c r="FDO356" s="25"/>
      <c r="FDP356" s="25"/>
      <c r="FDQ356" s="25"/>
      <c r="FDR356" s="25"/>
      <c r="FDS356" s="25"/>
      <c r="FDT356" s="25"/>
      <c r="FDU356" s="25"/>
      <c r="FDV356" s="25"/>
      <c r="FDW356" s="25"/>
      <c r="FDX356" s="25"/>
      <c r="FDY356" s="25"/>
      <c r="FDZ356" s="25"/>
      <c r="FEA356" s="25"/>
      <c r="FEB356" s="25"/>
      <c r="FEC356" s="25"/>
      <c r="FED356" s="25"/>
      <c r="FEE356" s="25"/>
      <c r="FEF356" s="25"/>
      <c r="FEG356" s="25"/>
      <c r="FEH356" s="25"/>
      <c r="FEI356" s="25"/>
      <c r="FEJ356" s="25"/>
      <c r="FEK356" s="25"/>
      <c r="FEL356" s="25"/>
      <c r="FEM356" s="25"/>
      <c r="FEN356" s="25"/>
      <c r="FEO356" s="25"/>
      <c r="FEP356" s="25"/>
      <c r="FEQ356" s="25"/>
      <c r="FER356" s="25"/>
      <c r="FES356" s="25"/>
      <c r="FET356" s="25"/>
      <c r="FEU356" s="25"/>
      <c r="FEV356" s="25"/>
      <c r="FEW356" s="25"/>
      <c r="FEX356" s="25"/>
      <c r="FEY356" s="25"/>
      <c r="FEZ356" s="25"/>
      <c r="FFA356" s="25"/>
      <c r="FFB356" s="25"/>
      <c r="FFC356" s="25"/>
      <c r="FFD356" s="25"/>
      <c r="FFE356" s="25"/>
      <c r="FFF356" s="25"/>
      <c r="FFG356" s="25"/>
      <c r="FFH356" s="25"/>
      <c r="FFI356" s="25"/>
      <c r="FFJ356" s="25"/>
      <c r="FFK356" s="25"/>
      <c r="FFL356" s="25"/>
      <c r="FFM356" s="25"/>
      <c r="FFN356" s="25"/>
      <c r="FFO356" s="25"/>
      <c r="FFP356" s="25"/>
      <c r="FFQ356" s="25"/>
      <c r="FFR356" s="25"/>
      <c r="FFS356" s="25"/>
      <c r="FFT356" s="25"/>
      <c r="FFU356" s="25"/>
      <c r="FFV356" s="25"/>
      <c r="FFW356" s="25"/>
      <c r="FFX356" s="25"/>
      <c r="FFY356" s="25"/>
      <c r="FFZ356" s="25"/>
      <c r="FGA356" s="25"/>
      <c r="FGB356" s="25"/>
      <c r="FGC356" s="25"/>
      <c r="FGD356" s="25"/>
      <c r="FGE356" s="25"/>
      <c r="FGF356" s="25"/>
      <c r="FGG356" s="25"/>
      <c r="FGH356" s="25"/>
      <c r="FGI356" s="25"/>
      <c r="FGJ356" s="25"/>
      <c r="FGK356" s="25"/>
      <c r="FGL356" s="25"/>
      <c r="FGM356" s="25"/>
      <c r="FGN356" s="25"/>
      <c r="FGO356" s="25"/>
      <c r="FGP356" s="25"/>
      <c r="FGQ356" s="25"/>
      <c r="FGR356" s="25"/>
      <c r="FGS356" s="25"/>
      <c r="FGT356" s="25"/>
      <c r="FGU356" s="25"/>
      <c r="FGV356" s="25"/>
      <c r="FGW356" s="25"/>
      <c r="FGX356" s="25"/>
      <c r="FGY356" s="25"/>
      <c r="FGZ356" s="25"/>
      <c r="FHA356" s="25"/>
      <c r="FHB356" s="25"/>
      <c r="FHC356" s="25"/>
      <c r="FHD356" s="25"/>
      <c r="FHE356" s="25"/>
      <c r="FHF356" s="25"/>
      <c r="FHG356" s="25"/>
      <c r="FHH356" s="25"/>
      <c r="FHI356" s="25"/>
      <c r="FHJ356" s="25"/>
      <c r="FHK356" s="25"/>
      <c r="FHL356" s="25"/>
      <c r="FHM356" s="25"/>
      <c r="FHN356" s="25"/>
      <c r="FHO356" s="25"/>
      <c r="FHP356" s="25"/>
      <c r="FHQ356" s="25"/>
      <c r="FHR356" s="25"/>
      <c r="FHS356" s="25"/>
      <c r="FHT356" s="25"/>
      <c r="FHU356" s="25"/>
      <c r="FHV356" s="25"/>
      <c r="FHW356" s="25"/>
      <c r="FHX356" s="25"/>
      <c r="FHY356" s="25"/>
      <c r="FHZ356" s="25"/>
      <c r="FIA356" s="25"/>
      <c r="FIB356" s="25"/>
      <c r="FIC356" s="25"/>
      <c r="FID356" s="25"/>
      <c r="FIE356" s="25"/>
      <c r="FIF356" s="25"/>
      <c r="FIG356" s="25"/>
      <c r="FIH356" s="25"/>
      <c r="FII356" s="25"/>
      <c r="FIJ356" s="25"/>
      <c r="FIK356" s="25"/>
      <c r="FIL356" s="25"/>
      <c r="FIM356" s="25"/>
      <c r="FIN356" s="25"/>
      <c r="FIO356" s="25"/>
      <c r="FIP356" s="25"/>
      <c r="FIQ356" s="25"/>
      <c r="FIR356" s="25"/>
      <c r="FIS356" s="25"/>
      <c r="FIT356" s="25"/>
      <c r="FIU356" s="25"/>
      <c r="FIV356" s="25"/>
      <c r="FIW356" s="25"/>
      <c r="FIX356" s="25"/>
      <c r="FIY356" s="25"/>
      <c r="FIZ356" s="25"/>
      <c r="FJA356" s="25"/>
      <c r="FJB356" s="25"/>
      <c r="FJC356" s="25"/>
      <c r="FJD356" s="25"/>
      <c r="FJE356" s="25"/>
      <c r="FJF356" s="25"/>
      <c r="FJG356" s="25"/>
      <c r="FJH356" s="25"/>
      <c r="FJI356" s="25"/>
      <c r="FJJ356" s="25"/>
      <c r="FJK356" s="25"/>
      <c r="FJL356" s="25"/>
      <c r="FJM356" s="25"/>
      <c r="FJN356" s="25"/>
      <c r="FJO356" s="25"/>
      <c r="FJP356" s="25"/>
      <c r="FJQ356" s="25"/>
      <c r="FJR356" s="25"/>
      <c r="FJS356" s="25"/>
      <c r="FJT356" s="25"/>
      <c r="FJU356" s="25"/>
      <c r="FJV356" s="25"/>
      <c r="FJW356" s="25"/>
      <c r="FJX356" s="25"/>
      <c r="FJY356" s="25"/>
      <c r="FJZ356" s="25"/>
      <c r="FKA356" s="25"/>
      <c r="FKB356" s="25"/>
      <c r="FKC356" s="25"/>
      <c r="FKD356" s="25"/>
      <c r="FKE356" s="25"/>
      <c r="FKF356" s="25"/>
      <c r="FKG356" s="25"/>
      <c r="FKH356" s="25"/>
      <c r="FKI356" s="25"/>
      <c r="FKJ356" s="25"/>
      <c r="FKK356" s="25"/>
      <c r="FKL356" s="25"/>
      <c r="FKM356" s="25"/>
      <c r="FKN356" s="25"/>
      <c r="FKO356" s="25"/>
      <c r="FKP356" s="25"/>
      <c r="FKQ356" s="25"/>
      <c r="FKR356" s="25"/>
      <c r="FKS356" s="25"/>
      <c r="FKT356" s="25"/>
      <c r="FKU356" s="25"/>
      <c r="FKV356" s="25"/>
      <c r="FKW356" s="25"/>
      <c r="FKX356" s="25"/>
      <c r="FKY356" s="25"/>
      <c r="FKZ356" s="25"/>
      <c r="FLA356" s="25"/>
      <c r="FLB356" s="25"/>
      <c r="FLC356" s="25"/>
      <c r="FLD356" s="25"/>
      <c r="FLE356" s="25"/>
      <c r="FLF356" s="25"/>
      <c r="FLG356" s="25"/>
      <c r="FLH356" s="25"/>
      <c r="FLI356" s="25"/>
      <c r="FLJ356" s="25"/>
      <c r="FLK356" s="25"/>
      <c r="FLL356" s="25"/>
      <c r="FLM356" s="25"/>
      <c r="FLN356" s="25"/>
      <c r="FLO356" s="25"/>
      <c r="FLP356" s="25"/>
      <c r="FLQ356" s="25"/>
      <c r="FLR356" s="25"/>
      <c r="FLS356" s="25"/>
      <c r="FLT356" s="25"/>
      <c r="FLU356" s="25"/>
      <c r="FLV356" s="25"/>
      <c r="FLW356" s="25"/>
      <c r="FLX356" s="25"/>
      <c r="FLY356" s="25"/>
      <c r="FLZ356" s="25"/>
      <c r="FMA356" s="25"/>
      <c r="FMB356" s="25"/>
      <c r="FMC356" s="25"/>
      <c r="FMD356" s="25"/>
      <c r="FME356" s="25"/>
      <c r="FMF356" s="25"/>
      <c r="FMG356" s="25"/>
      <c r="FMH356" s="25"/>
      <c r="FMI356" s="25"/>
      <c r="FMJ356" s="25"/>
      <c r="FMK356" s="25"/>
      <c r="FML356" s="25"/>
      <c r="FMM356" s="25"/>
      <c r="FMN356" s="25"/>
      <c r="FMO356" s="25"/>
      <c r="FMP356" s="25"/>
      <c r="FMQ356" s="25"/>
      <c r="FMR356" s="25"/>
      <c r="FMS356" s="25"/>
      <c r="FMT356" s="25"/>
      <c r="FMU356" s="25"/>
      <c r="FMV356" s="25"/>
      <c r="FMW356" s="25"/>
      <c r="FMX356" s="25"/>
      <c r="FMY356" s="25"/>
      <c r="FMZ356" s="25"/>
      <c r="FNA356" s="25"/>
      <c r="FNB356" s="25"/>
      <c r="FNC356" s="25"/>
      <c r="FND356" s="25"/>
      <c r="FNE356" s="25"/>
      <c r="FNF356" s="25"/>
      <c r="FNG356" s="25"/>
      <c r="FNH356" s="25"/>
      <c r="FNI356" s="25"/>
      <c r="FNJ356" s="25"/>
      <c r="FNK356" s="25"/>
      <c r="FNL356" s="25"/>
      <c r="FNM356" s="25"/>
      <c r="FNN356" s="25"/>
      <c r="FNO356" s="25"/>
      <c r="FNP356" s="25"/>
      <c r="FNQ356" s="25"/>
      <c r="FNR356" s="25"/>
      <c r="FNS356" s="25"/>
      <c r="FNT356" s="25"/>
      <c r="FNU356" s="25"/>
      <c r="FNV356" s="25"/>
      <c r="FNW356" s="25"/>
      <c r="FNX356" s="25"/>
      <c r="FNY356" s="25"/>
      <c r="FNZ356" s="25"/>
      <c r="FOA356" s="25"/>
      <c r="FOB356" s="25"/>
      <c r="FOC356" s="25"/>
      <c r="FOD356" s="25"/>
      <c r="FOE356" s="25"/>
      <c r="FOF356" s="25"/>
      <c r="FOG356" s="25"/>
      <c r="FOH356" s="25"/>
      <c r="FOI356" s="25"/>
      <c r="FOJ356" s="25"/>
      <c r="FOK356" s="25"/>
      <c r="FOL356" s="25"/>
      <c r="FOM356" s="25"/>
      <c r="FON356" s="25"/>
      <c r="FOO356" s="25"/>
      <c r="FOP356" s="25"/>
      <c r="FOQ356" s="25"/>
      <c r="FOR356" s="25"/>
      <c r="FOS356" s="25"/>
      <c r="FOT356" s="25"/>
      <c r="FOU356" s="25"/>
      <c r="FOV356" s="25"/>
      <c r="FOW356" s="25"/>
      <c r="FOX356" s="25"/>
      <c r="FOY356" s="25"/>
      <c r="FOZ356" s="25"/>
      <c r="FPA356" s="25"/>
      <c r="FPB356" s="25"/>
      <c r="FPC356" s="25"/>
      <c r="FPD356" s="25"/>
      <c r="FPE356" s="25"/>
      <c r="FPF356" s="25"/>
      <c r="FPG356" s="25"/>
      <c r="FPH356" s="25"/>
      <c r="FPI356" s="25"/>
      <c r="FPJ356" s="25"/>
      <c r="FPK356" s="25"/>
      <c r="FPL356" s="25"/>
      <c r="FPM356" s="25"/>
      <c r="FPN356" s="25"/>
      <c r="FPO356" s="25"/>
      <c r="FPP356" s="25"/>
      <c r="FPQ356" s="25"/>
      <c r="FPR356" s="25"/>
      <c r="FPS356" s="25"/>
      <c r="FPT356" s="25"/>
      <c r="FPU356" s="25"/>
      <c r="FPV356" s="25"/>
      <c r="FPW356" s="25"/>
      <c r="FPX356" s="25"/>
      <c r="FPY356" s="25"/>
      <c r="FPZ356" s="25"/>
      <c r="FQA356" s="25"/>
      <c r="FQB356" s="25"/>
      <c r="FQC356" s="25"/>
      <c r="FQD356" s="25"/>
      <c r="FQE356" s="25"/>
      <c r="FQF356" s="25"/>
      <c r="FQG356" s="25"/>
      <c r="FQH356" s="25"/>
      <c r="FQI356" s="25"/>
      <c r="FQJ356" s="25"/>
      <c r="FQK356" s="25"/>
      <c r="FQL356" s="25"/>
      <c r="FQM356" s="25"/>
      <c r="FQN356" s="25"/>
      <c r="FQO356" s="25"/>
      <c r="FQP356" s="25"/>
      <c r="FQQ356" s="25"/>
      <c r="FQR356" s="25"/>
      <c r="FQS356" s="25"/>
      <c r="FQT356" s="25"/>
      <c r="FQU356" s="25"/>
      <c r="FQV356" s="25"/>
      <c r="FQW356" s="25"/>
      <c r="FQX356" s="25"/>
      <c r="FQY356" s="25"/>
      <c r="FQZ356" s="25"/>
      <c r="FRA356" s="25"/>
      <c r="FRB356" s="25"/>
      <c r="FRC356" s="25"/>
      <c r="FRD356" s="25"/>
      <c r="FRE356" s="25"/>
      <c r="FRF356" s="25"/>
      <c r="FRG356" s="25"/>
      <c r="FRH356" s="25"/>
      <c r="FRI356" s="25"/>
      <c r="FRJ356" s="25"/>
      <c r="FRK356" s="25"/>
      <c r="FRL356" s="25"/>
      <c r="FRM356" s="25"/>
      <c r="FRN356" s="25"/>
      <c r="FRO356" s="25"/>
      <c r="FRP356" s="25"/>
      <c r="FRQ356" s="25"/>
      <c r="FRR356" s="25"/>
      <c r="FRS356" s="25"/>
      <c r="FRT356" s="25"/>
      <c r="FRU356" s="25"/>
      <c r="FRV356" s="25"/>
      <c r="FRW356" s="25"/>
      <c r="FRX356" s="25"/>
      <c r="FRY356" s="25"/>
      <c r="FRZ356" s="25"/>
      <c r="FSA356" s="25"/>
      <c r="FSB356" s="25"/>
      <c r="FSC356" s="25"/>
      <c r="FSD356" s="25"/>
      <c r="FSE356" s="25"/>
      <c r="FSF356" s="25"/>
      <c r="FSG356" s="25"/>
      <c r="FSH356" s="25"/>
      <c r="FSI356" s="25"/>
      <c r="FSJ356" s="25"/>
      <c r="FSK356" s="25"/>
      <c r="FSL356" s="25"/>
      <c r="FSM356" s="25"/>
      <c r="FSN356" s="25"/>
      <c r="FSO356" s="25"/>
      <c r="FSP356" s="25"/>
      <c r="FSQ356" s="25"/>
      <c r="FSR356" s="25"/>
      <c r="FSS356" s="25"/>
      <c r="FST356" s="25"/>
      <c r="FSU356" s="25"/>
      <c r="FSV356" s="25"/>
      <c r="FSW356" s="25"/>
      <c r="FSX356" s="25"/>
      <c r="FSY356" s="25"/>
      <c r="FSZ356" s="25"/>
      <c r="FTA356" s="25"/>
      <c r="FTB356" s="25"/>
      <c r="FTC356" s="25"/>
      <c r="FTD356" s="25"/>
      <c r="FTE356" s="25"/>
      <c r="FTF356" s="25"/>
      <c r="FTG356" s="25"/>
      <c r="FTH356" s="25"/>
      <c r="FTI356" s="25"/>
      <c r="FTJ356" s="25"/>
      <c r="FTK356" s="25"/>
      <c r="FTL356" s="25"/>
      <c r="FTM356" s="25"/>
      <c r="FTN356" s="25"/>
      <c r="FTO356" s="25"/>
      <c r="FTP356" s="25"/>
      <c r="FTQ356" s="25"/>
      <c r="FTR356" s="25"/>
      <c r="FTS356" s="25"/>
      <c r="FTT356" s="25"/>
      <c r="FTU356" s="25"/>
      <c r="FTV356" s="25"/>
      <c r="FTW356" s="25"/>
      <c r="FTX356" s="25"/>
      <c r="FTY356" s="25"/>
      <c r="FTZ356" s="25"/>
      <c r="FUA356" s="25"/>
      <c r="FUB356" s="25"/>
      <c r="FUC356" s="25"/>
      <c r="FUD356" s="25"/>
      <c r="FUE356" s="25"/>
      <c r="FUF356" s="25"/>
      <c r="FUG356" s="25"/>
      <c r="FUH356" s="25"/>
      <c r="FUI356" s="25"/>
      <c r="FUJ356" s="25"/>
      <c r="FUK356" s="25"/>
      <c r="FUL356" s="25"/>
      <c r="FUM356" s="25"/>
      <c r="FUN356" s="25"/>
      <c r="FUO356" s="25"/>
      <c r="FUP356" s="25"/>
      <c r="FUQ356" s="25"/>
      <c r="FUR356" s="25"/>
      <c r="FUS356" s="25"/>
      <c r="FUT356" s="25"/>
      <c r="FUU356" s="25"/>
      <c r="FUV356" s="25"/>
      <c r="FUW356" s="25"/>
      <c r="FUX356" s="25"/>
      <c r="FUY356" s="25"/>
      <c r="FUZ356" s="25"/>
      <c r="FVA356" s="25"/>
      <c r="FVB356" s="25"/>
      <c r="FVC356" s="25"/>
      <c r="FVD356" s="25"/>
      <c r="FVE356" s="25"/>
      <c r="FVF356" s="25"/>
      <c r="FVG356" s="25"/>
      <c r="FVH356" s="25"/>
      <c r="FVI356" s="25"/>
      <c r="FVJ356" s="25"/>
      <c r="FVK356" s="25"/>
      <c r="FVL356" s="25"/>
      <c r="FVM356" s="25"/>
      <c r="FVN356" s="25"/>
      <c r="FVO356" s="25"/>
      <c r="FVP356" s="25"/>
      <c r="FVQ356" s="25"/>
      <c r="FVR356" s="25"/>
      <c r="FVS356" s="25"/>
      <c r="FVT356" s="25"/>
      <c r="FVU356" s="25"/>
      <c r="FVV356" s="25"/>
      <c r="FVW356" s="25"/>
      <c r="FVX356" s="25"/>
      <c r="FVY356" s="25"/>
      <c r="FVZ356" s="25"/>
      <c r="FWA356" s="25"/>
      <c r="FWB356" s="25"/>
      <c r="FWC356" s="25"/>
      <c r="FWD356" s="25"/>
      <c r="FWE356" s="25"/>
      <c r="FWF356" s="25"/>
      <c r="FWG356" s="25"/>
      <c r="FWH356" s="25"/>
      <c r="FWI356" s="25"/>
      <c r="FWJ356" s="25"/>
      <c r="FWK356" s="25"/>
      <c r="FWL356" s="25"/>
      <c r="FWM356" s="25"/>
      <c r="FWN356" s="25"/>
      <c r="FWO356" s="25"/>
      <c r="FWP356" s="25"/>
      <c r="FWQ356" s="25"/>
      <c r="FWR356" s="25"/>
      <c r="FWS356" s="25"/>
      <c r="FWT356" s="25"/>
      <c r="FWU356" s="25"/>
      <c r="FWV356" s="25"/>
      <c r="FWW356" s="25"/>
      <c r="FWX356" s="25"/>
      <c r="FWY356" s="25"/>
      <c r="FWZ356" s="25"/>
      <c r="FXA356" s="25"/>
      <c r="FXB356" s="25"/>
      <c r="FXC356" s="25"/>
      <c r="FXD356" s="25"/>
      <c r="FXE356" s="25"/>
      <c r="FXF356" s="25"/>
      <c r="FXG356" s="25"/>
      <c r="FXH356" s="25"/>
      <c r="FXI356" s="25"/>
      <c r="FXJ356" s="25"/>
      <c r="FXK356" s="25"/>
      <c r="FXL356" s="25"/>
      <c r="FXM356" s="25"/>
      <c r="FXN356" s="25"/>
      <c r="FXO356" s="25"/>
      <c r="FXP356" s="25"/>
      <c r="FXQ356" s="25"/>
      <c r="FXR356" s="25"/>
      <c r="FXS356" s="25"/>
      <c r="FXT356" s="25"/>
      <c r="FXU356" s="25"/>
      <c r="FXV356" s="25"/>
      <c r="FXW356" s="25"/>
      <c r="FXX356" s="25"/>
      <c r="FXY356" s="25"/>
      <c r="FXZ356" s="25"/>
      <c r="FYA356" s="25"/>
      <c r="FYB356" s="25"/>
      <c r="FYC356" s="25"/>
      <c r="FYD356" s="25"/>
      <c r="FYE356" s="25"/>
      <c r="FYF356" s="25"/>
      <c r="FYG356" s="25"/>
      <c r="FYH356" s="25"/>
      <c r="FYI356" s="25"/>
      <c r="FYJ356" s="25"/>
      <c r="FYK356" s="25"/>
      <c r="FYL356" s="25"/>
      <c r="FYM356" s="25"/>
      <c r="FYN356" s="25"/>
      <c r="FYO356" s="25"/>
      <c r="FYP356" s="25"/>
      <c r="FYQ356" s="25"/>
      <c r="FYR356" s="25"/>
      <c r="FYS356" s="25"/>
      <c r="FYT356" s="25"/>
      <c r="FYU356" s="25"/>
      <c r="FYV356" s="25"/>
      <c r="FYW356" s="25"/>
      <c r="FYX356" s="25"/>
      <c r="FYY356" s="25"/>
      <c r="FYZ356" s="25"/>
      <c r="FZA356" s="25"/>
      <c r="FZB356" s="25"/>
      <c r="FZC356" s="25"/>
      <c r="FZD356" s="25"/>
      <c r="FZE356" s="25"/>
      <c r="FZF356" s="25"/>
      <c r="FZG356" s="25"/>
      <c r="FZH356" s="25"/>
      <c r="FZI356" s="25"/>
      <c r="FZJ356" s="25"/>
      <c r="FZK356" s="25"/>
      <c r="FZL356" s="25"/>
      <c r="FZM356" s="25"/>
      <c r="FZN356" s="25"/>
      <c r="FZO356" s="25"/>
      <c r="FZP356" s="25"/>
      <c r="FZQ356" s="25"/>
      <c r="FZR356" s="25"/>
      <c r="FZS356" s="25"/>
      <c r="FZT356" s="25"/>
      <c r="FZU356" s="25"/>
      <c r="FZV356" s="25"/>
      <c r="FZW356" s="25"/>
      <c r="FZX356" s="25"/>
      <c r="FZY356" s="25"/>
      <c r="FZZ356" s="25"/>
      <c r="GAA356" s="25"/>
      <c r="GAB356" s="25"/>
      <c r="GAC356" s="25"/>
      <c r="GAD356" s="25"/>
      <c r="GAE356" s="25"/>
      <c r="GAF356" s="25"/>
      <c r="GAG356" s="25"/>
      <c r="GAH356" s="25"/>
      <c r="GAI356" s="25"/>
      <c r="GAJ356" s="25"/>
      <c r="GAK356" s="25"/>
      <c r="GAL356" s="25"/>
      <c r="GAM356" s="25"/>
      <c r="GAN356" s="25"/>
      <c r="GAO356" s="25"/>
      <c r="GAP356" s="25"/>
      <c r="GAQ356" s="25"/>
      <c r="GAR356" s="25"/>
      <c r="GAS356" s="25"/>
      <c r="GAT356" s="25"/>
      <c r="GAU356" s="25"/>
      <c r="GAV356" s="25"/>
      <c r="GAW356" s="25"/>
      <c r="GAX356" s="25"/>
      <c r="GAY356" s="25"/>
      <c r="GAZ356" s="25"/>
      <c r="GBA356" s="25"/>
      <c r="GBB356" s="25"/>
      <c r="GBC356" s="25"/>
      <c r="GBD356" s="25"/>
      <c r="GBE356" s="25"/>
      <c r="GBF356" s="25"/>
      <c r="GBG356" s="25"/>
      <c r="GBH356" s="25"/>
      <c r="GBI356" s="25"/>
      <c r="GBJ356" s="25"/>
      <c r="GBK356" s="25"/>
      <c r="GBL356" s="25"/>
      <c r="GBM356" s="25"/>
      <c r="GBN356" s="25"/>
      <c r="GBO356" s="25"/>
      <c r="GBP356" s="25"/>
      <c r="GBQ356" s="25"/>
      <c r="GBR356" s="25"/>
      <c r="GBS356" s="25"/>
      <c r="GBT356" s="25"/>
      <c r="GBU356" s="25"/>
      <c r="GBV356" s="25"/>
      <c r="GBW356" s="25"/>
      <c r="GBX356" s="25"/>
      <c r="GBY356" s="25"/>
      <c r="GBZ356" s="25"/>
      <c r="GCA356" s="25"/>
      <c r="GCB356" s="25"/>
      <c r="GCC356" s="25"/>
      <c r="GCD356" s="25"/>
      <c r="GCE356" s="25"/>
      <c r="GCF356" s="25"/>
      <c r="GCG356" s="25"/>
      <c r="GCH356" s="25"/>
      <c r="GCI356" s="25"/>
      <c r="GCJ356" s="25"/>
      <c r="GCK356" s="25"/>
      <c r="GCL356" s="25"/>
      <c r="GCM356" s="25"/>
      <c r="GCN356" s="25"/>
      <c r="GCO356" s="25"/>
      <c r="GCP356" s="25"/>
      <c r="GCQ356" s="25"/>
      <c r="GCR356" s="25"/>
      <c r="GCS356" s="25"/>
      <c r="GCT356" s="25"/>
      <c r="GCU356" s="25"/>
      <c r="GCV356" s="25"/>
      <c r="GCW356" s="25"/>
      <c r="GCX356" s="25"/>
      <c r="GCY356" s="25"/>
      <c r="GCZ356" s="25"/>
      <c r="GDA356" s="25"/>
      <c r="GDB356" s="25"/>
      <c r="GDC356" s="25"/>
      <c r="GDD356" s="25"/>
      <c r="GDE356" s="25"/>
      <c r="GDF356" s="25"/>
      <c r="GDG356" s="25"/>
      <c r="GDH356" s="25"/>
      <c r="GDI356" s="25"/>
      <c r="GDJ356" s="25"/>
      <c r="GDK356" s="25"/>
      <c r="GDL356" s="25"/>
      <c r="GDM356" s="25"/>
      <c r="GDN356" s="25"/>
      <c r="GDO356" s="25"/>
      <c r="GDP356" s="25"/>
      <c r="GDQ356" s="25"/>
      <c r="GDR356" s="25"/>
      <c r="GDS356" s="25"/>
      <c r="GDT356" s="25"/>
      <c r="GDU356" s="25"/>
      <c r="GDV356" s="25"/>
      <c r="GDW356" s="25"/>
      <c r="GDX356" s="25"/>
      <c r="GDY356" s="25"/>
      <c r="GDZ356" s="25"/>
      <c r="GEA356" s="25"/>
      <c r="GEB356" s="25"/>
      <c r="GEC356" s="25"/>
      <c r="GED356" s="25"/>
      <c r="GEE356" s="25"/>
      <c r="GEF356" s="25"/>
      <c r="GEG356" s="25"/>
      <c r="GEH356" s="25"/>
      <c r="GEI356" s="25"/>
      <c r="GEJ356" s="25"/>
      <c r="GEK356" s="25"/>
      <c r="GEL356" s="25"/>
      <c r="GEM356" s="25"/>
      <c r="GEN356" s="25"/>
      <c r="GEO356" s="25"/>
      <c r="GEP356" s="25"/>
      <c r="GEQ356" s="25"/>
      <c r="GER356" s="25"/>
      <c r="GES356" s="25"/>
      <c r="GET356" s="25"/>
      <c r="GEU356" s="25"/>
      <c r="GEV356" s="25"/>
      <c r="GEW356" s="25"/>
      <c r="GEX356" s="25"/>
      <c r="GEY356" s="25"/>
      <c r="GEZ356" s="25"/>
      <c r="GFA356" s="25"/>
      <c r="GFB356" s="25"/>
      <c r="GFC356" s="25"/>
      <c r="GFD356" s="25"/>
      <c r="GFE356" s="25"/>
      <c r="GFF356" s="25"/>
      <c r="GFG356" s="25"/>
      <c r="GFH356" s="25"/>
      <c r="GFI356" s="25"/>
      <c r="GFJ356" s="25"/>
      <c r="GFK356" s="25"/>
      <c r="GFL356" s="25"/>
      <c r="GFM356" s="25"/>
      <c r="GFN356" s="25"/>
      <c r="GFO356" s="25"/>
      <c r="GFP356" s="25"/>
      <c r="GFQ356" s="25"/>
      <c r="GFR356" s="25"/>
      <c r="GFS356" s="25"/>
      <c r="GFT356" s="25"/>
      <c r="GFU356" s="25"/>
      <c r="GFV356" s="25"/>
      <c r="GFW356" s="25"/>
      <c r="GFX356" s="25"/>
      <c r="GFY356" s="25"/>
      <c r="GFZ356" s="25"/>
      <c r="GGA356" s="25"/>
      <c r="GGB356" s="25"/>
      <c r="GGC356" s="25"/>
      <c r="GGD356" s="25"/>
      <c r="GGE356" s="25"/>
      <c r="GGF356" s="25"/>
      <c r="GGG356" s="25"/>
      <c r="GGH356" s="25"/>
      <c r="GGI356" s="25"/>
      <c r="GGJ356" s="25"/>
      <c r="GGK356" s="25"/>
      <c r="GGL356" s="25"/>
      <c r="GGM356" s="25"/>
      <c r="GGN356" s="25"/>
      <c r="GGO356" s="25"/>
      <c r="GGP356" s="25"/>
      <c r="GGQ356" s="25"/>
      <c r="GGR356" s="25"/>
      <c r="GGS356" s="25"/>
      <c r="GGT356" s="25"/>
      <c r="GGU356" s="25"/>
      <c r="GGV356" s="25"/>
      <c r="GGW356" s="25"/>
      <c r="GGX356" s="25"/>
      <c r="GGY356" s="25"/>
      <c r="GGZ356" s="25"/>
      <c r="GHA356" s="25"/>
      <c r="GHB356" s="25"/>
      <c r="GHC356" s="25"/>
      <c r="GHD356" s="25"/>
      <c r="GHE356" s="25"/>
      <c r="GHF356" s="25"/>
      <c r="GHG356" s="25"/>
      <c r="GHH356" s="25"/>
      <c r="GHI356" s="25"/>
      <c r="GHJ356" s="25"/>
      <c r="GHK356" s="25"/>
      <c r="GHL356" s="25"/>
      <c r="GHM356" s="25"/>
      <c r="GHN356" s="25"/>
      <c r="GHO356" s="25"/>
      <c r="GHP356" s="25"/>
      <c r="GHQ356" s="25"/>
      <c r="GHR356" s="25"/>
      <c r="GHS356" s="25"/>
      <c r="GHT356" s="25"/>
      <c r="GHU356" s="25"/>
      <c r="GHV356" s="25"/>
      <c r="GHW356" s="25"/>
      <c r="GHX356" s="25"/>
      <c r="GHY356" s="25"/>
      <c r="GHZ356" s="25"/>
      <c r="GIA356" s="25"/>
      <c r="GIB356" s="25"/>
      <c r="GIC356" s="25"/>
      <c r="GID356" s="25"/>
      <c r="GIE356" s="25"/>
      <c r="GIF356" s="25"/>
      <c r="GIG356" s="25"/>
      <c r="GIH356" s="25"/>
      <c r="GII356" s="25"/>
      <c r="GIJ356" s="25"/>
      <c r="GIK356" s="25"/>
      <c r="GIL356" s="25"/>
      <c r="GIM356" s="25"/>
      <c r="GIN356" s="25"/>
      <c r="GIO356" s="25"/>
      <c r="GIP356" s="25"/>
      <c r="GIQ356" s="25"/>
      <c r="GIR356" s="25"/>
      <c r="GIS356" s="25"/>
      <c r="GIT356" s="25"/>
      <c r="GIU356" s="25"/>
      <c r="GIV356" s="25"/>
      <c r="GIW356" s="25"/>
      <c r="GIX356" s="25"/>
      <c r="GIY356" s="25"/>
      <c r="GIZ356" s="25"/>
      <c r="GJA356" s="25"/>
      <c r="GJB356" s="25"/>
      <c r="GJC356" s="25"/>
      <c r="GJD356" s="25"/>
      <c r="GJE356" s="25"/>
      <c r="GJF356" s="25"/>
      <c r="GJG356" s="25"/>
      <c r="GJH356" s="25"/>
      <c r="GJI356" s="25"/>
      <c r="GJJ356" s="25"/>
      <c r="GJK356" s="25"/>
      <c r="GJL356" s="25"/>
      <c r="GJM356" s="25"/>
      <c r="GJN356" s="25"/>
      <c r="GJO356" s="25"/>
      <c r="GJP356" s="25"/>
      <c r="GJQ356" s="25"/>
      <c r="GJR356" s="25"/>
      <c r="GJS356" s="25"/>
      <c r="GJT356" s="25"/>
      <c r="GJU356" s="25"/>
      <c r="GJV356" s="25"/>
      <c r="GJW356" s="25"/>
      <c r="GJX356" s="25"/>
      <c r="GJY356" s="25"/>
      <c r="GJZ356" s="25"/>
      <c r="GKA356" s="25"/>
      <c r="GKB356" s="25"/>
      <c r="GKC356" s="25"/>
      <c r="GKD356" s="25"/>
      <c r="GKE356" s="25"/>
      <c r="GKF356" s="25"/>
      <c r="GKG356" s="25"/>
      <c r="GKH356" s="25"/>
      <c r="GKI356" s="25"/>
      <c r="GKJ356" s="25"/>
      <c r="GKK356" s="25"/>
      <c r="GKL356" s="25"/>
      <c r="GKM356" s="25"/>
      <c r="GKN356" s="25"/>
      <c r="GKO356" s="25"/>
      <c r="GKP356" s="25"/>
      <c r="GKQ356" s="25"/>
      <c r="GKR356" s="25"/>
      <c r="GKS356" s="25"/>
      <c r="GKT356" s="25"/>
      <c r="GKU356" s="25"/>
      <c r="GKV356" s="25"/>
      <c r="GKW356" s="25"/>
      <c r="GKX356" s="25"/>
      <c r="GKY356" s="25"/>
      <c r="GKZ356" s="25"/>
      <c r="GLA356" s="25"/>
      <c r="GLB356" s="25"/>
      <c r="GLC356" s="25"/>
      <c r="GLD356" s="25"/>
      <c r="GLE356" s="25"/>
      <c r="GLF356" s="25"/>
      <c r="GLG356" s="25"/>
      <c r="GLH356" s="25"/>
      <c r="GLI356" s="25"/>
      <c r="GLJ356" s="25"/>
      <c r="GLK356" s="25"/>
      <c r="GLL356" s="25"/>
      <c r="GLM356" s="25"/>
      <c r="GLN356" s="25"/>
      <c r="GLO356" s="25"/>
      <c r="GLP356" s="25"/>
      <c r="GLQ356" s="25"/>
      <c r="GLR356" s="25"/>
      <c r="GLS356" s="25"/>
      <c r="GLT356" s="25"/>
      <c r="GLU356" s="25"/>
      <c r="GLV356" s="25"/>
      <c r="GLW356" s="25"/>
      <c r="GLX356" s="25"/>
      <c r="GLY356" s="25"/>
      <c r="GLZ356" s="25"/>
      <c r="GMA356" s="25"/>
      <c r="GMB356" s="25"/>
      <c r="GMC356" s="25"/>
      <c r="GMD356" s="25"/>
      <c r="GME356" s="25"/>
      <c r="GMF356" s="25"/>
      <c r="GMG356" s="25"/>
      <c r="GMH356" s="25"/>
      <c r="GMI356" s="25"/>
      <c r="GMJ356" s="25"/>
      <c r="GMK356" s="25"/>
      <c r="GML356" s="25"/>
      <c r="GMM356" s="25"/>
      <c r="GMN356" s="25"/>
      <c r="GMO356" s="25"/>
      <c r="GMP356" s="25"/>
      <c r="GMQ356" s="25"/>
      <c r="GMR356" s="25"/>
      <c r="GMS356" s="25"/>
      <c r="GMT356" s="25"/>
      <c r="GMU356" s="25"/>
      <c r="GMV356" s="25"/>
      <c r="GMW356" s="25"/>
      <c r="GMX356" s="25"/>
      <c r="GMY356" s="25"/>
      <c r="GMZ356" s="25"/>
      <c r="GNA356" s="25"/>
      <c r="GNB356" s="25"/>
      <c r="GNC356" s="25"/>
      <c r="GND356" s="25"/>
      <c r="GNE356" s="25"/>
      <c r="GNF356" s="25"/>
      <c r="GNG356" s="25"/>
      <c r="GNH356" s="25"/>
      <c r="GNI356" s="25"/>
      <c r="GNJ356" s="25"/>
      <c r="GNK356" s="25"/>
      <c r="GNL356" s="25"/>
      <c r="GNM356" s="25"/>
      <c r="GNN356" s="25"/>
      <c r="GNO356" s="25"/>
      <c r="GNP356" s="25"/>
      <c r="GNQ356" s="25"/>
      <c r="GNR356" s="25"/>
      <c r="GNS356" s="25"/>
      <c r="GNT356" s="25"/>
      <c r="GNU356" s="25"/>
      <c r="GNV356" s="25"/>
      <c r="GNW356" s="25"/>
      <c r="GNX356" s="25"/>
      <c r="GNY356" s="25"/>
      <c r="GNZ356" s="25"/>
      <c r="GOA356" s="25"/>
      <c r="GOB356" s="25"/>
      <c r="GOC356" s="25"/>
      <c r="GOD356" s="25"/>
      <c r="GOE356" s="25"/>
      <c r="GOF356" s="25"/>
      <c r="GOG356" s="25"/>
      <c r="GOH356" s="25"/>
      <c r="GOI356" s="25"/>
      <c r="GOJ356" s="25"/>
      <c r="GOK356" s="25"/>
      <c r="GOL356" s="25"/>
      <c r="GOM356" s="25"/>
      <c r="GON356" s="25"/>
      <c r="GOO356" s="25"/>
      <c r="GOP356" s="25"/>
      <c r="GOQ356" s="25"/>
      <c r="GOR356" s="25"/>
      <c r="GOS356" s="25"/>
      <c r="GOT356" s="25"/>
      <c r="GOU356" s="25"/>
      <c r="GOV356" s="25"/>
      <c r="GOW356" s="25"/>
      <c r="GOX356" s="25"/>
      <c r="GOY356" s="25"/>
      <c r="GOZ356" s="25"/>
      <c r="GPA356" s="25"/>
      <c r="GPB356" s="25"/>
      <c r="GPC356" s="25"/>
      <c r="GPD356" s="25"/>
      <c r="GPE356" s="25"/>
      <c r="GPF356" s="25"/>
      <c r="GPG356" s="25"/>
      <c r="GPH356" s="25"/>
      <c r="GPI356" s="25"/>
      <c r="GPJ356" s="25"/>
      <c r="GPK356" s="25"/>
      <c r="GPL356" s="25"/>
      <c r="GPM356" s="25"/>
      <c r="GPN356" s="25"/>
      <c r="GPO356" s="25"/>
      <c r="GPP356" s="25"/>
      <c r="GPQ356" s="25"/>
      <c r="GPR356" s="25"/>
      <c r="GPS356" s="25"/>
      <c r="GPT356" s="25"/>
      <c r="GPU356" s="25"/>
      <c r="GPV356" s="25"/>
      <c r="GPW356" s="25"/>
      <c r="GPX356" s="25"/>
      <c r="GPY356" s="25"/>
      <c r="GPZ356" s="25"/>
      <c r="GQA356" s="25"/>
      <c r="GQB356" s="25"/>
      <c r="GQC356" s="25"/>
      <c r="GQD356" s="25"/>
      <c r="GQE356" s="25"/>
      <c r="GQF356" s="25"/>
      <c r="GQG356" s="25"/>
      <c r="GQH356" s="25"/>
      <c r="GQI356" s="25"/>
      <c r="GQJ356" s="25"/>
      <c r="GQK356" s="25"/>
      <c r="GQL356" s="25"/>
      <c r="GQM356" s="25"/>
      <c r="GQN356" s="25"/>
      <c r="GQO356" s="25"/>
      <c r="GQP356" s="25"/>
      <c r="GQQ356" s="25"/>
      <c r="GQR356" s="25"/>
      <c r="GQS356" s="25"/>
      <c r="GQT356" s="25"/>
      <c r="GQU356" s="25"/>
      <c r="GQV356" s="25"/>
      <c r="GQW356" s="25"/>
      <c r="GQX356" s="25"/>
      <c r="GQY356" s="25"/>
      <c r="GQZ356" s="25"/>
      <c r="GRA356" s="25"/>
      <c r="GRB356" s="25"/>
      <c r="GRC356" s="25"/>
      <c r="GRD356" s="25"/>
      <c r="GRE356" s="25"/>
      <c r="GRF356" s="25"/>
      <c r="GRG356" s="25"/>
      <c r="GRH356" s="25"/>
      <c r="GRI356" s="25"/>
      <c r="GRJ356" s="25"/>
      <c r="GRK356" s="25"/>
      <c r="GRL356" s="25"/>
      <c r="GRM356" s="25"/>
      <c r="GRN356" s="25"/>
      <c r="GRO356" s="25"/>
      <c r="GRP356" s="25"/>
      <c r="GRQ356" s="25"/>
      <c r="GRR356" s="25"/>
      <c r="GRS356" s="25"/>
      <c r="GRT356" s="25"/>
      <c r="GRU356" s="25"/>
      <c r="GRV356" s="25"/>
      <c r="GRW356" s="25"/>
      <c r="GRX356" s="25"/>
      <c r="GRY356" s="25"/>
      <c r="GRZ356" s="25"/>
      <c r="GSA356" s="25"/>
      <c r="GSB356" s="25"/>
      <c r="GSC356" s="25"/>
      <c r="GSD356" s="25"/>
      <c r="GSE356" s="25"/>
      <c r="GSF356" s="25"/>
      <c r="GSG356" s="25"/>
      <c r="GSH356" s="25"/>
      <c r="GSI356" s="25"/>
      <c r="GSJ356" s="25"/>
      <c r="GSK356" s="25"/>
      <c r="GSL356" s="25"/>
      <c r="GSM356" s="25"/>
      <c r="GSN356" s="25"/>
      <c r="GSO356" s="25"/>
      <c r="GSP356" s="25"/>
      <c r="GSQ356" s="25"/>
      <c r="GSR356" s="25"/>
      <c r="GSS356" s="25"/>
      <c r="GST356" s="25"/>
      <c r="GSU356" s="25"/>
      <c r="GSV356" s="25"/>
      <c r="GSW356" s="25"/>
      <c r="GSX356" s="25"/>
      <c r="GSY356" s="25"/>
      <c r="GSZ356" s="25"/>
      <c r="GTA356" s="25"/>
      <c r="GTB356" s="25"/>
      <c r="GTC356" s="25"/>
      <c r="GTD356" s="25"/>
      <c r="GTE356" s="25"/>
      <c r="GTF356" s="25"/>
      <c r="GTG356" s="25"/>
      <c r="GTH356" s="25"/>
      <c r="GTI356" s="25"/>
      <c r="GTJ356" s="25"/>
      <c r="GTK356" s="25"/>
      <c r="GTL356" s="25"/>
      <c r="GTM356" s="25"/>
      <c r="GTN356" s="25"/>
      <c r="GTO356" s="25"/>
      <c r="GTP356" s="25"/>
      <c r="GTQ356" s="25"/>
      <c r="GTR356" s="25"/>
      <c r="GTS356" s="25"/>
      <c r="GTT356" s="25"/>
      <c r="GTU356" s="25"/>
      <c r="GTV356" s="25"/>
      <c r="GTW356" s="25"/>
      <c r="GTX356" s="25"/>
      <c r="GTY356" s="25"/>
      <c r="GTZ356" s="25"/>
      <c r="GUA356" s="25"/>
      <c r="GUB356" s="25"/>
      <c r="GUC356" s="25"/>
      <c r="GUD356" s="25"/>
      <c r="GUE356" s="25"/>
      <c r="GUF356" s="25"/>
      <c r="GUG356" s="25"/>
      <c r="GUH356" s="25"/>
      <c r="GUI356" s="25"/>
      <c r="GUJ356" s="25"/>
      <c r="GUK356" s="25"/>
      <c r="GUL356" s="25"/>
      <c r="GUM356" s="25"/>
      <c r="GUN356" s="25"/>
      <c r="GUO356" s="25"/>
      <c r="GUP356" s="25"/>
      <c r="GUQ356" s="25"/>
      <c r="GUR356" s="25"/>
      <c r="GUS356" s="25"/>
      <c r="GUT356" s="25"/>
      <c r="GUU356" s="25"/>
      <c r="GUV356" s="25"/>
      <c r="GUW356" s="25"/>
      <c r="GUX356" s="25"/>
      <c r="GUY356" s="25"/>
      <c r="GUZ356" s="25"/>
      <c r="GVA356" s="25"/>
      <c r="GVB356" s="25"/>
      <c r="GVC356" s="25"/>
      <c r="GVD356" s="25"/>
      <c r="GVE356" s="25"/>
      <c r="GVF356" s="25"/>
      <c r="GVG356" s="25"/>
      <c r="GVH356" s="25"/>
      <c r="GVI356" s="25"/>
      <c r="GVJ356" s="25"/>
      <c r="GVK356" s="25"/>
      <c r="GVL356" s="25"/>
      <c r="GVM356" s="25"/>
      <c r="GVN356" s="25"/>
      <c r="GVO356" s="25"/>
      <c r="GVP356" s="25"/>
      <c r="GVQ356" s="25"/>
      <c r="GVR356" s="25"/>
      <c r="GVS356" s="25"/>
      <c r="GVT356" s="25"/>
      <c r="GVU356" s="25"/>
      <c r="GVV356" s="25"/>
      <c r="GVW356" s="25"/>
      <c r="GVX356" s="25"/>
      <c r="GVY356" s="25"/>
      <c r="GVZ356" s="25"/>
      <c r="GWA356" s="25"/>
      <c r="GWB356" s="25"/>
      <c r="GWC356" s="25"/>
      <c r="GWD356" s="25"/>
      <c r="GWE356" s="25"/>
      <c r="GWF356" s="25"/>
      <c r="GWG356" s="25"/>
      <c r="GWH356" s="25"/>
      <c r="GWI356" s="25"/>
      <c r="GWJ356" s="25"/>
      <c r="GWK356" s="25"/>
      <c r="GWL356" s="25"/>
      <c r="GWM356" s="25"/>
      <c r="GWN356" s="25"/>
      <c r="GWO356" s="25"/>
      <c r="GWP356" s="25"/>
      <c r="GWQ356" s="25"/>
      <c r="GWR356" s="25"/>
      <c r="GWS356" s="25"/>
      <c r="GWT356" s="25"/>
      <c r="GWU356" s="25"/>
      <c r="GWV356" s="25"/>
      <c r="GWW356" s="25"/>
      <c r="GWX356" s="25"/>
      <c r="GWY356" s="25"/>
      <c r="GWZ356" s="25"/>
      <c r="GXA356" s="25"/>
      <c r="GXB356" s="25"/>
      <c r="GXC356" s="25"/>
      <c r="GXD356" s="25"/>
      <c r="GXE356" s="25"/>
      <c r="GXF356" s="25"/>
      <c r="GXG356" s="25"/>
      <c r="GXH356" s="25"/>
      <c r="GXI356" s="25"/>
      <c r="GXJ356" s="25"/>
      <c r="GXK356" s="25"/>
      <c r="GXL356" s="25"/>
      <c r="GXM356" s="25"/>
      <c r="GXN356" s="25"/>
      <c r="GXO356" s="25"/>
      <c r="GXP356" s="25"/>
      <c r="GXQ356" s="25"/>
      <c r="GXR356" s="25"/>
      <c r="GXS356" s="25"/>
      <c r="GXT356" s="25"/>
      <c r="GXU356" s="25"/>
      <c r="GXV356" s="25"/>
      <c r="GXW356" s="25"/>
      <c r="GXX356" s="25"/>
      <c r="GXY356" s="25"/>
      <c r="GXZ356" s="25"/>
      <c r="GYA356" s="25"/>
      <c r="GYB356" s="25"/>
      <c r="GYC356" s="25"/>
      <c r="GYD356" s="25"/>
      <c r="GYE356" s="25"/>
      <c r="GYF356" s="25"/>
      <c r="GYG356" s="25"/>
      <c r="GYH356" s="25"/>
      <c r="GYI356" s="25"/>
      <c r="GYJ356" s="25"/>
      <c r="GYK356" s="25"/>
      <c r="GYL356" s="25"/>
      <c r="GYM356" s="25"/>
      <c r="GYN356" s="25"/>
      <c r="GYO356" s="25"/>
      <c r="GYP356" s="25"/>
      <c r="GYQ356" s="25"/>
      <c r="GYR356" s="25"/>
      <c r="GYS356" s="25"/>
      <c r="GYT356" s="25"/>
      <c r="GYU356" s="25"/>
      <c r="GYV356" s="25"/>
      <c r="GYW356" s="25"/>
      <c r="GYX356" s="25"/>
      <c r="GYY356" s="25"/>
      <c r="GYZ356" s="25"/>
      <c r="GZA356" s="25"/>
      <c r="GZB356" s="25"/>
      <c r="GZC356" s="25"/>
      <c r="GZD356" s="25"/>
      <c r="GZE356" s="25"/>
      <c r="GZF356" s="25"/>
      <c r="GZG356" s="25"/>
      <c r="GZH356" s="25"/>
      <c r="GZI356" s="25"/>
      <c r="GZJ356" s="25"/>
      <c r="GZK356" s="25"/>
      <c r="GZL356" s="25"/>
      <c r="GZM356" s="25"/>
      <c r="GZN356" s="25"/>
      <c r="GZO356" s="25"/>
      <c r="GZP356" s="25"/>
      <c r="GZQ356" s="25"/>
      <c r="GZR356" s="25"/>
      <c r="GZS356" s="25"/>
      <c r="GZT356" s="25"/>
      <c r="GZU356" s="25"/>
      <c r="GZV356" s="25"/>
      <c r="GZW356" s="25"/>
      <c r="GZX356" s="25"/>
      <c r="GZY356" s="25"/>
      <c r="GZZ356" s="25"/>
      <c r="HAA356" s="25"/>
      <c r="HAB356" s="25"/>
      <c r="HAC356" s="25"/>
      <c r="HAD356" s="25"/>
      <c r="HAE356" s="25"/>
      <c r="HAF356" s="25"/>
      <c r="HAG356" s="25"/>
      <c r="HAH356" s="25"/>
      <c r="HAI356" s="25"/>
      <c r="HAJ356" s="25"/>
      <c r="HAK356" s="25"/>
      <c r="HAL356" s="25"/>
      <c r="HAM356" s="25"/>
      <c r="HAN356" s="25"/>
      <c r="HAO356" s="25"/>
      <c r="HAP356" s="25"/>
      <c r="HAQ356" s="25"/>
      <c r="HAR356" s="25"/>
      <c r="HAS356" s="25"/>
      <c r="HAT356" s="25"/>
      <c r="HAU356" s="25"/>
      <c r="HAV356" s="25"/>
      <c r="HAW356" s="25"/>
      <c r="HAX356" s="25"/>
      <c r="HAY356" s="25"/>
      <c r="HAZ356" s="25"/>
      <c r="HBA356" s="25"/>
      <c r="HBB356" s="25"/>
      <c r="HBC356" s="25"/>
      <c r="HBD356" s="25"/>
      <c r="HBE356" s="25"/>
      <c r="HBF356" s="25"/>
      <c r="HBG356" s="25"/>
      <c r="HBH356" s="25"/>
      <c r="HBI356" s="25"/>
      <c r="HBJ356" s="25"/>
      <c r="HBK356" s="25"/>
      <c r="HBL356" s="25"/>
      <c r="HBM356" s="25"/>
      <c r="HBN356" s="25"/>
      <c r="HBO356" s="25"/>
      <c r="HBP356" s="25"/>
      <c r="HBQ356" s="25"/>
      <c r="HBR356" s="25"/>
      <c r="HBS356" s="25"/>
      <c r="HBT356" s="25"/>
      <c r="HBU356" s="25"/>
      <c r="HBV356" s="25"/>
      <c r="HBW356" s="25"/>
      <c r="HBX356" s="25"/>
      <c r="HBY356" s="25"/>
      <c r="HBZ356" s="25"/>
      <c r="HCA356" s="25"/>
      <c r="HCB356" s="25"/>
      <c r="HCC356" s="25"/>
      <c r="HCD356" s="25"/>
      <c r="HCE356" s="25"/>
      <c r="HCF356" s="25"/>
      <c r="HCG356" s="25"/>
      <c r="HCH356" s="25"/>
      <c r="HCI356" s="25"/>
      <c r="HCJ356" s="25"/>
      <c r="HCK356" s="25"/>
      <c r="HCL356" s="25"/>
      <c r="HCM356" s="25"/>
      <c r="HCN356" s="25"/>
      <c r="HCO356" s="25"/>
      <c r="HCP356" s="25"/>
      <c r="HCQ356" s="25"/>
      <c r="HCR356" s="25"/>
      <c r="HCS356" s="25"/>
      <c r="HCT356" s="25"/>
      <c r="HCU356" s="25"/>
      <c r="HCV356" s="25"/>
      <c r="HCW356" s="25"/>
      <c r="HCX356" s="25"/>
      <c r="HCY356" s="25"/>
      <c r="HCZ356" s="25"/>
      <c r="HDA356" s="25"/>
      <c r="HDB356" s="25"/>
      <c r="HDC356" s="25"/>
      <c r="HDD356" s="25"/>
      <c r="HDE356" s="25"/>
      <c r="HDF356" s="25"/>
      <c r="HDG356" s="25"/>
      <c r="HDH356" s="25"/>
      <c r="HDI356" s="25"/>
      <c r="HDJ356" s="25"/>
      <c r="HDK356" s="25"/>
      <c r="HDL356" s="25"/>
      <c r="HDM356" s="25"/>
      <c r="HDN356" s="25"/>
      <c r="HDO356" s="25"/>
      <c r="HDP356" s="25"/>
      <c r="HDQ356" s="25"/>
      <c r="HDR356" s="25"/>
      <c r="HDS356" s="25"/>
      <c r="HDT356" s="25"/>
      <c r="HDU356" s="25"/>
      <c r="HDV356" s="25"/>
      <c r="HDW356" s="25"/>
      <c r="HDX356" s="25"/>
      <c r="HDY356" s="25"/>
      <c r="HDZ356" s="25"/>
      <c r="HEA356" s="25"/>
      <c r="HEB356" s="25"/>
      <c r="HEC356" s="25"/>
      <c r="HED356" s="25"/>
      <c r="HEE356" s="25"/>
      <c r="HEF356" s="25"/>
      <c r="HEG356" s="25"/>
      <c r="HEH356" s="25"/>
      <c r="HEI356" s="25"/>
      <c r="HEJ356" s="25"/>
      <c r="HEK356" s="25"/>
      <c r="HEL356" s="25"/>
      <c r="HEM356" s="25"/>
      <c r="HEN356" s="25"/>
      <c r="HEO356" s="25"/>
      <c r="HEP356" s="25"/>
      <c r="HEQ356" s="25"/>
      <c r="HER356" s="25"/>
      <c r="HES356" s="25"/>
      <c r="HET356" s="25"/>
      <c r="HEU356" s="25"/>
      <c r="HEV356" s="25"/>
      <c r="HEW356" s="25"/>
      <c r="HEX356" s="25"/>
      <c r="HEY356" s="25"/>
      <c r="HEZ356" s="25"/>
      <c r="HFA356" s="25"/>
      <c r="HFB356" s="25"/>
      <c r="HFC356" s="25"/>
      <c r="HFD356" s="25"/>
      <c r="HFE356" s="25"/>
      <c r="HFF356" s="25"/>
      <c r="HFG356" s="25"/>
      <c r="HFH356" s="25"/>
      <c r="HFI356" s="25"/>
      <c r="HFJ356" s="25"/>
      <c r="HFK356" s="25"/>
      <c r="HFL356" s="25"/>
      <c r="HFM356" s="25"/>
      <c r="HFN356" s="25"/>
      <c r="HFO356" s="25"/>
      <c r="HFP356" s="25"/>
      <c r="HFQ356" s="25"/>
      <c r="HFR356" s="25"/>
      <c r="HFS356" s="25"/>
      <c r="HFT356" s="25"/>
      <c r="HFU356" s="25"/>
      <c r="HFV356" s="25"/>
      <c r="HFW356" s="25"/>
      <c r="HFX356" s="25"/>
      <c r="HFY356" s="25"/>
      <c r="HFZ356" s="25"/>
      <c r="HGA356" s="25"/>
      <c r="HGB356" s="25"/>
      <c r="HGC356" s="25"/>
      <c r="HGD356" s="25"/>
      <c r="HGE356" s="25"/>
      <c r="HGF356" s="25"/>
      <c r="HGG356" s="25"/>
      <c r="HGH356" s="25"/>
      <c r="HGI356" s="25"/>
      <c r="HGJ356" s="25"/>
      <c r="HGK356" s="25"/>
      <c r="HGL356" s="25"/>
      <c r="HGM356" s="25"/>
      <c r="HGN356" s="25"/>
      <c r="HGO356" s="25"/>
      <c r="HGP356" s="25"/>
      <c r="HGQ356" s="25"/>
      <c r="HGR356" s="25"/>
      <c r="HGS356" s="25"/>
      <c r="HGT356" s="25"/>
      <c r="HGU356" s="25"/>
      <c r="HGV356" s="25"/>
      <c r="HGW356" s="25"/>
      <c r="HGX356" s="25"/>
      <c r="HGY356" s="25"/>
      <c r="HGZ356" s="25"/>
      <c r="HHA356" s="25"/>
      <c r="HHB356" s="25"/>
      <c r="HHC356" s="25"/>
      <c r="HHD356" s="25"/>
      <c r="HHE356" s="25"/>
      <c r="HHF356" s="25"/>
      <c r="HHG356" s="25"/>
      <c r="HHH356" s="25"/>
      <c r="HHI356" s="25"/>
      <c r="HHJ356" s="25"/>
      <c r="HHK356" s="25"/>
      <c r="HHL356" s="25"/>
      <c r="HHM356" s="25"/>
      <c r="HHN356" s="25"/>
      <c r="HHO356" s="25"/>
      <c r="HHP356" s="25"/>
      <c r="HHQ356" s="25"/>
      <c r="HHR356" s="25"/>
      <c r="HHS356" s="25"/>
      <c r="HHT356" s="25"/>
      <c r="HHU356" s="25"/>
      <c r="HHV356" s="25"/>
      <c r="HHW356" s="25"/>
      <c r="HHX356" s="25"/>
      <c r="HHY356" s="25"/>
      <c r="HHZ356" s="25"/>
      <c r="HIA356" s="25"/>
      <c r="HIB356" s="25"/>
      <c r="HIC356" s="25"/>
      <c r="HID356" s="25"/>
      <c r="HIE356" s="25"/>
      <c r="HIF356" s="25"/>
      <c r="HIG356" s="25"/>
      <c r="HIH356" s="25"/>
      <c r="HII356" s="25"/>
      <c r="HIJ356" s="25"/>
      <c r="HIK356" s="25"/>
      <c r="HIL356" s="25"/>
      <c r="HIM356" s="25"/>
      <c r="HIN356" s="25"/>
      <c r="HIO356" s="25"/>
      <c r="HIP356" s="25"/>
      <c r="HIQ356" s="25"/>
      <c r="HIR356" s="25"/>
      <c r="HIS356" s="25"/>
      <c r="HIT356" s="25"/>
      <c r="HIU356" s="25"/>
      <c r="HIV356" s="25"/>
      <c r="HIW356" s="25"/>
      <c r="HIX356" s="25"/>
      <c r="HIY356" s="25"/>
      <c r="HIZ356" s="25"/>
      <c r="HJA356" s="25"/>
      <c r="HJB356" s="25"/>
      <c r="HJC356" s="25"/>
      <c r="HJD356" s="25"/>
      <c r="HJE356" s="25"/>
      <c r="HJF356" s="25"/>
      <c r="HJG356" s="25"/>
      <c r="HJH356" s="25"/>
      <c r="HJI356" s="25"/>
      <c r="HJJ356" s="25"/>
      <c r="HJK356" s="25"/>
      <c r="HJL356" s="25"/>
      <c r="HJM356" s="25"/>
      <c r="HJN356" s="25"/>
      <c r="HJO356" s="25"/>
      <c r="HJP356" s="25"/>
      <c r="HJQ356" s="25"/>
      <c r="HJR356" s="25"/>
      <c r="HJS356" s="25"/>
      <c r="HJT356" s="25"/>
      <c r="HJU356" s="25"/>
      <c r="HJV356" s="25"/>
      <c r="HJW356" s="25"/>
      <c r="HJX356" s="25"/>
      <c r="HJY356" s="25"/>
      <c r="HJZ356" s="25"/>
      <c r="HKA356" s="25"/>
      <c r="HKB356" s="25"/>
      <c r="HKC356" s="25"/>
      <c r="HKD356" s="25"/>
      <c r="HKE356" s="25"/>
      <c r="HKF356" s="25"/>
      <c r="HKG356" s="25"/>
      <c r="HKH356" s="25"/>
      <c r="HKI356" s="25"/>
      <c r="HKJ356" s="25"/>
      <c r="HKK356" s="25"/>
      <c r="HKL356" s="25"/>
      <c r="HKM356" s="25"/>
      <c r="HKN356" s="25"/>
      <c r="HKO356" s="25"/>
      <c r="HKP356" s="25"/>
      <c r="HKQ356" s="25"/>
      <c r="HKR356" s="25"/>
      <c r="HKS356" s="25"/>
      <c r="HKT356" s="25"/>
      <c r="HKU356" s="25"/>
      <c r="HKV356" s="25"/>
      <c r="HKW356" s="25"/>
      <c r="HKX356" s="25"/>
      <c r="HKY356" s="25"/>
      <c r="HKZ356" s="25"/>
      <c r="HLA356" s="25"/>
      <c r="HLB356" s="25"/>
      <c r="HLC356" s="25"/>
      <c r="HLD356" s="25"/>
      <c r="HLE356" s="25"/>
      <c r="HLF356" s="25"/>
      <c r="HLG356" s="25"/>
      <c r="HLH356" s="25"/>
      <c r="HLI356" s="25"/>
      <c r="HLJ356" s="25"/>
      <c r="HLK356" s="25"/>
      <c r="HLL356" s="25"/>
      <c r="HLM356" s="25"/>
      <c r="HLN356" s="25"/>
      <c r="HLO356" s="25"/>
      <c r="HLP356" s="25"/>
      <c r="HLQ356" s="25"/>
      <c r="HLR356" s="25"/>
      <c r="HLS356" s="25"/>
      <c r="HLT356" s="25"/>
      <c r="HLU356" s="25"/>
      <c r="HLV356" s="25"/>
      <c r="HLW356" s="25"/>
      <c r="HLX356" s="25"/>
      <c r="HLY356" s="25"/>
      <c r="HLZ356" s="25"/>
      <c r="HMA356" s="25"/>
      <c r="HMB356" s="25"/>
      <c r="HMC356" s="25"/>
      <c r="HMD356" s="25"/>
      <c r="HME356" s="25"/>
      <c r="HMF356" s="25"/>
      <c r="HMG356" s="25"/>
      <c r="HMH356" s="25"/>
      <c r="HMI356" s="25"/>
      <c r="HMJ356" s="25"/>
      <c r="HMK356" s="25"/>
      <c r="HML356" s="25"/>
      <c r="HMM356" s="25"/>
      <c r="HMN356" s="25"/>
      <c r="HMO356" s="25"/>
      <c r="HMP356" s="25"/>
      <c r="HMQ356" s="25"/>
      <c r="HMR356" s="25"/>
      <c r="HMS356" s="25"/>
      <c r="HMT356" s="25"/>
      <c r="HMU356" s="25"/>
      <c r="HMV356" s="25"/>
      <c r="HMW356" s="25"/>
      <c r="HMX356" s="25"/>
      <c r="HMY356" s="25"/>
      <c r="HMZ356" s="25"/>
      <c r="HNA356" s="25"/>
      <c r="HNB356" s="25"/>
      <c r="HNC356" s="25"/>
      <c r="HND356" s="25"/>
      <c r="HNE356" s="25"/>
      <c r="HNF356" s="25"/>
      <c r="HNG356" s="25"/>
      <c r="HNH356" s="25"/>
      <c r="HNI356" s="25"/>
      <c r="HNJ356" s="25"/>
      <c r="HNK356" s="25"/>
      <c r="HNL356" s="25"/>
      <c r="HNM356" s="25"/>
      <c r="HNN356" s="25"/>
      <c r="HNO356" s="25"/>
      <c r="HNP356" s="25"/>
      <c r="HNQ356" s="25"/>
      <c r="HNR356" s="25"/>
      <c r="HNS356" s="25"/>
      <c r="HNT356" s="25"/>
      <c r="HNU356" s="25"/>
      <c r="HNV356" s="25"/>
      <c r="HNW356" s="25"/>
      <c r="HNX356" s="25"/>
      <c r="HNY356" s="25"/>
      <c r="HNZ356" s="25"/>
      <c r="HOA356" s="25"/>
      <c r="HOB356" s="25"/>
      <c r="HOC356" s="25"/>
      <c r="HOD356" s="25"/>
      <c r="HOE356" s="25"/>
      <c r="HOF356" s="25"/>
      <c r="HOG356" s="25"/>
      <c r="HOH356" s="25"/>
      <c r="HOI356" s="25"/>
      <c r="HOJ356" s="25"/>
      <c r="HOK356" s="25"/>
      <c r="HOL356" s="25"/>
      <c r="HOM356" s="25"/>
      <c r="HON356" s="25"/>
      <c r="HOO356" s="25"/>
      <c r="HOP356" s="25"/>
      <c r="HOQ356" s="25"/>
      <c r="HOR356" s="25"/>
      <c r="HOS356" s="25"/>
      <c r="HOT356" s="25"/>
      <c r="HOU356" s="25"/>
      <c r="HOV356" s="25"/>
      <c r="HOW356" s="25"/>
      <c r="HOX356" s="25"/>
      <c r="HOY356" s="25"/>
      <c r="HOZ356" s="25"/>
      <c r="HPA356" s="25"/>
      <c r="HPB356" s="25"/>
      <c r="HPC356" s="25"/>
      <c r="HPD356" s="25"/>
      <c r="HPE356" s="25"/>
      <c r="HPF356" s="25"/>
      <c r="HPG356" s="25"/>
      <c r="HPH356" s="25"/>
      <c r="HPI356" s="25"/>
      <c r="HPJ356" s="25"/>
      <c r="HPK356" s="25"/>
      <c r="HPL356" s="25"/>
      <c r="HPM356" s="25"/>
      <c r="HPN356" s="25"/>
      <c r="HPO356" s="25"/>
      <c r="HPP356" s="25"/>
      <c r="HPQ356" s="25"/>
      <c r="HPR356" s="25"/>
      <c r="HPS356" s="25"/>
      <c r="HPT356" s="25"/>
      <c r="HPU356" s="25"/>
      <c r="HPV356" s="25"/>
      <c r="HPW356" s="25"/>
      <c r="HPX356" s="25"/>
      <c r="HPY356" s="25"/>
      <c r="HPZ356" s="25"/>
      <c r="HQA356" s="25"/>
      <c r="HQB356" s="25"/>
      <c r="HQC356" s="25"/>
      <c r="HQD356" s="25"/>
      <c r="HQE356" s="25"/>
      <c r="HQF356" s="25"/>
      <c r="HQG356" s="25"/>
      <c r="HQH356" s="25"/>
      <c r="HQI356" s="25"/>
      <c r="HQJ356" s="25"/>
      <c r="HQK356" s="25"/>
      <c r="HQL356" s="25"/>
      <c r="HQM356" s="25"/>
      <c r="HQN356" s="25"/>
      <c r="HQO356" s="25"/>
      <c r="HQP356" s="25"/>
      <c r="HQQ356" s="25"/>
      <c r="HQR356" s="25"/>
      <c r="HQS356" s="25"/>
      <c r="HQT356" s="25"/>
      <c r="HQU356" s="25"/>
      <c r="HQV356" s="25"/>
      <c r="HQW356" s="25"/>
      <c r="HQX356" s="25"/>
      <c r="HQY356" s="25"/>
      <c r="HQZ356" s="25"/>
      <c r="HRA356" s="25"/>
      <c r="HRB356" s="25"/>
      <c r="HRC356" s="25"/>
      <c r="HRD356" s="25"/>
      <c r="HRE356" s="25"/>
      <c r="HRF356" s="25"/>
      <c r="HRG356" s="25"/>
      <c r="HRH356" s="25"/>
      <c r="HRI356" s="25"/>
      <c r="HRJ356" s="25"/>
      <c r="HRK356" s="25"/>
      <c r="HRL356" s="25"/>
      <c r="HRM356" s="25"/>
      <c r="HRN356" s="25"/>
      <c r="HRO356" s="25"/>
      <c r="HRP356" s="25"/>
      <c r="HRQ356" s="25"/>
      <c r="HRR356" s="25"/>
      <c r="HRS356" s="25"/>
      <c r="HRT356" s="25"/>
      <c r="HRU356" s="25"/>
      <c r="HRV356" s="25"/>
      <c r="HRW356" s="25"/>
      <c r="HRX356" s="25"/>
      <c r="HRY356" s="25"/>
      <c r="HRZ356" s="25"/>
      <c r="HSA356" s="25"/>
      <c r="HSB356" s="25"/>
      <c r="HSC356" s="25"/>
      <c r="HSD356" s="25"/>
      <c r="HSE356" s="25"/>
      <c r="HSF356" s="25"/>
      <c r="HSG356" s="25"/>
      <c r="HSH356" s="25"/>
      <c r="HSI356" s="25"/>
      <c r="HSJ356" s="25"/>
      <c r="HSK356" s="25"/>
      <c r="HSL356" s="25"/>
      <c r="HSM356" s="25"/>
      <c r="HSN356" s="25"/>
      <c r="HSO356" s="25"/>
      <c r="HSP356" s="25"/>
      <c r="HSQ356" s="25"/>
      <c r="HSR356" s="25"/>
      <c r="HSS356" s="25"/>
      <c r="HST356" s="25"/>
      <c r="HSU356" s="25"/>
      <c r="HSV356" s="25"/>
      <c r="HSW356" s="25"/>
      <c r="HSX356" s="25"/>
      <c r="HSY356" s="25"/>
      <c r="HSZ356" s="25"/>
      <c r="HTA356" s="25"/>
      <c r="HTB356" s="25"/>
      <c r="HTC356" s="25"/>
      <c r="HTD356" s="25"/>
      <c r="HTE356" s="25"/>
      <c r="HTF356" s="25"/>
      <c r="HTG356" s="25"/>
      <c r="HTH356" s="25"/>
      <c r="HTI356" s="25"/>
      <c r="HTJ356" s="25"/>
      <c r="HTK356" s="25"/>
      <c r="HTL356" s="25"/>
      <c r="HTM356" s="25"/>
      <c r="HTN356" s="25"/>
      <c r="HTO356" s="25"/>
      <c r="HTP356" s="25"/>
      <c r="HTQ356" s="25"/>
      <c r="HTR356" s="25"/>
      <c r="HTS356" s="25"/>
      <c r="HTT356" s="25"/>
      <c r="HTU356" s="25"/>
      <c r="HTV356" s="25"/>
      <c r="HTW356" s="25"/>
      <c r="HTX356" s="25"/>
      <c r="HTY356" s="25"/>
      <c r="HTZ356" s="25"/>
      <c r="HUA356" s="25"/>
      <c r="HUB356" s="25"/>
      <c r="HUC356" s="25"/>
      <c r="HUD356" s="25"/>
      <c r="HUE356" s="25"/>
      <c r="HUF356" s="25"/>
      <c r="HUG356" s="25"/>
      <c r="HUH356" s="25"/>
      <c r="HUI356" s="25"/>
      <c r="HUJ356" s="25"/>
      <c r="HUK356" s="25"/>
      <c r="HUL356" s="25"/>
      <c r="HUM356" s="25"/>
      <c r="HUN356" s="25"/>
      <c r="HUO356" s="25"/>
      <c r="HUP356" s="25"/>
      <c r="HUQ356" s="25"/>
      <c r="HUR356" s="25"/>
      <c r="HUS356" s="25"/>
      <c r="HUT356" s="25"/>
      <c r="HUU356" s="25"/>
      <c r="HUV356" s="25"/>
      <c r="HUW356" s="25"/>
      <c r="HUX356" s="25"/>
      <c r="HUY356" s="25"/>
      <c r="HUZ356" s="25"/>
      <c r="HVA356" s="25"/>
      <c r="HVB356" s="25"/>
      <c r="HVC356" s="25"/>
      <c r="HVD356" s="25"/>
      <c r="HVE356" s="25"/>
      <c r="HVF356" s="25"/>
      <c r="HVG356" s="25"/>
      <c r="HVH356" s="25"/>
      <c r="HVI356" s="25"/>
      <c r="HVJ356" s="25"/>
      <c r="HVK356" s="25"/>
      <c r="HVL356" s="25"/>
      <c r="HVM356" s="25"/>
      <c r="HVN356" s="25"/>
      <c r="HVO356" s="25"/>
      <c r="HVP356" s="25"/>
      <c r="HVQ356" s="25"/>
      <c r="HVR356" s="25"/>
      <c r="HVS356" s="25"/>
      <c r="HVT356" s="25"/>
      <c r="HVU356" s="25"/>
      <c r="HVV356" s="25"/>
      <c r="HVW356" s="25"/>
      <c r="HVX356" s="25"/>
      <c r="HVY356" s="25"/>
      <c r="HVZ356" s="25"/>
      <c r="HWA356" s="25"/>
      <c r="HWB356" s="25"/>
      <c r="HWC356" s="25"/>
      <c r="HWD356" s="25"/>
      <c r="HWE356" s="25"/>
      <c r="HWF356" s="25"/>
      <c r="HWG356" s="25"/>
      <c r="HWH356" s="25"/>
      <c r="HWI356" s="25"/>
      <c r="HWJ356" s="25"/>
      <c r="HWK356" s="25"/>
      <c r="HWL356" s="25"/>
      <c r="HWM356" s="25"/>
      <c r="HWN356" s="25"/>
      <c r="HWO356" s="25"/>
      <c r="HWP356" s="25"/>
      <c r="HWQ356" s="25"/>
      <c r="HWR356" s="25"/>
      <c r="HWS356" s="25"/>
      <c r="HWT356" s="25"/>
      <c r="HWU356" s="25"/>
      <c r="HWV356" s="25"/>
      <c r="HWW356" s="25"/>
      <c r="HWX356" s="25"/>
      <c r="HWY356" s="25"/>
      <c r="HWZ356" s="25"/>
      <c r="HXA356" s="25"/>
      <c r="HXB356" s="25"/>
      <c r="HXC356" s="25"/>
      <c r="HXD356" s="25"/>
      <c r="HXE356" s="25"/>
      <c r="HXF356" s="25"/>
      <c r="HXG356" s="25"/>
      <c r="HXH356" s="25"/>
      <c r="HXI356" s="25"/>
      <c r="HXJ356" s="25"/>
      <c r="HXK356" s="25"/>
      <c r="HXL356" s="25"/>
      <c r="HXM356" s="25"/>
      <c r="HXN356" s="25"/>
      <c r="HXO356" s="25"/>
      <c r="HXP356" s="25"/>
      <c r="HXQ356" s="25"/>
      <c r="HXR356" s="25"/>
      <c r="HXS356" s="25"/>
      <c r="HXT356" s="25"/>
      <c r="HXU356" s="25"/>
      <c r="HXV356" s="25"/>
      <c r="HXW356" s="25"/>
      <c r="HXX356" s="25"/>
      <c r="HXY356" s="25"/>
      <c r="HXZ356" s="25"/>
      <c r="HYA356" s="25"/>
      <c r="HYB356" s="25"/>
      <c r="HYC356" s="25"/>
      <c r="HYD356" s="25"/>
      <c r="HYE356" s="25"/>
      <c r="HYF356" s="25"/>
      <c r="HYG356" s="25"/>
      <c r="HYH356" s="25"/>
      <c r="HYI356" s="25"/>
      <c r="HYJ356" s="25"/>
      <c r="HYK356" s="25"/>
      <c r="HYL356" s="25"/>
      <c r="HYM356" s="25"/>
      <c r="HYN356" s="25"/>
      <c r="HYO356" s="25"/>
      <c r="HYP356" s="25"/>
      <c r="HYQ356" s="25"/>
      <c r="HYR356" s="25"/>
      <c r="HYS356" s="25"/>
      <c r="HYT356" s="25"/>
      <c r="HYU356" s="25"/>
      <c r="HYV356" s="25"/>
      <c r="HYW356" s="25"/>
      <c r="HYX356" s="25"/>
      <c r="HYY356" s="25"/>
      <c r="HYZ356" s="25"/>
      <c r="HZA356" s="25"/>
      <c r="HZB356" s="25"/>
      <c r="HZC356" s="25"/>
      <c r="HZD356" s="25"/>
      <c r="HZE356" s="25"/>
      <c r="HZF356" s="25"/>
      <c r="HZG356" s="25"/>
      <c r="HZH356" s="25"/>
      <c r="HZI356" s="25"/>
      <c r="HZJ356" s="25"/>
      <c r="HZK356" s="25"/>
      <c r="HZL356" s="25"/>
      <c r="HZM356" s="25"/>
      <c r="HZN356" s="25"/>
      <c r="HZO356" s="25"/>
      <c r="HZP356" s="25"/>
      <c r="HZQ356" s="25"/>
      <c r="HZR356" s="25"/>
      <c r="HZS356" s="25"/>
      <c r="HZT356" s="25"/>
      <c r="HZU356" s="25"/>
      <c r="HZV356" s="25"/>
      <c r="HZW356" s="25"/>
      <c r="HZX356" s="25"/>
      <c r="HZY356" s="25"/>
      <c r="HZZ356" s="25"/>
      <c r="IAA356" s="25"/>
      <c r="IAB356" s="25"/>
      <c r="IAC356" s="25"/>
      <c r="IAD356" s="25"/>
      <c r="IAE356" s="25"/>
      <c r="IAF356" s="25"/>
      <c r="IAG356" s="25"/>
      <c r="IAH356" s="25"/>
      <c r="IAI356" s="25"/>
      <c r="IAJ356" s="25"/>
      <c r="IAK356" s="25"/>
      <c r="IAL356" s="25"/>
      <c r="IAM356" s="25"/>
      <c r="IAN356" s="25"/>
      <c r="IAO356" s="25"/>
      <c r="IAP356" s="25"/>
      <c r="IAQ356" s="25"/>
      <c r="IAR356" s="25"/>
      <c r="IAS356" s="25"/>
      <c r="IAT356" s="25"/>
      <c r="IAU356" s="25"/>
      <c r="IAV356" s="25"/>
      <c r="IAW356" s="25"/>
      <c r="IAX356" s="25"/>
      <c r="IAY356" s="25"/>
      <c r="IAZ356" s="25"/>
      <c r="IBA356" s="25"/>
      <c r="IBB356" s="25"/>
      <c r="IBC356" s="25"/>
      <c r="IBD356" s="25"/>
      <c r="IBE356" s="25"/>
      <c r="IBF356" s="25"/>
      <c r="IBG356" s="25"/>
      <c r="IBH356" s="25"/>
      <c r="IBI356" s="25"/>
      <c r="IBJ356" s="25"/>
      <c r="IBK356" s="25"/>
      <c r="IBL356" s="25"/>
      <c r="IBM356" s="25"/>
      <c r="IBN356" s="25"/>
      <c r="IBO356" s="25"/>
      <c r="IBP356" s="25"/>
      <c r="IBQ356" s="25"/>
      <c r="IBR356" s="25"/>
      <c r="IBS356" s="25"/>
      <c r="IBT356" s="25"/>
      <c r="IBU356" s="25"/>
      <c r="IBV356" s="25"/>
      <c r="IBW356" s="25"/>
      <c r="IBX356" s="25"/>
      <c r="IBY356" s="25"/>
      <c r="IBZ356" s="25"/>
      <c r="ICA356" s="25"/>
      <c r="ICB356" s="25"/>
      <c r="ICC356" s="25"/>
      <c r="ICD356" s="25"/>
      <c r="ICE356" s="25"/>
      <c r="ICF356" s="25"/>
      <c r="ICG356" s="25"/>
      <c r="ICH356" s="25"/>
      <c r="ICI356" s="25"/>
      <c r="ICJ356" s="25"/>
      <c r="ICK356" s="25"/>
      <c r="ICL356" s="25"/>
      <c r="ICM356" s="25"/>
      <c r="ICN356" s="25"/>
      <c r="ICO356" s="25"/>
      <c r="ICP356" s="25"/>
      <c r="ICQ356" s="25"/>
      <c r="ICR356" s="25"/>
      <c r="ICS356" s="25"/>
      <c r="ICT356" s="25"/>
      <c r="ICU356" s="25"/>
      <c r="ICV356" s="25"/>
      <c r="ICW356" s="25"/>
      <c r="ICX356" s="25"/>
      <c r="ICY356" s="25"/>
      <c r="ICZ356" s="25"/>
      <c r="IDA356" s="25"/>
      <c r="IDB356" s="25"/>
      <c r="IDC356" s="25"/>
      <c r="IDD356" s="25"/>
      <c r="IDE356" s="25"/>
      <c r="IDF356" s="25"/>
      <c r="IDG356" s="25"/>
      <c r="IDH356" s="25"/>
      <c r="IDI356" s="25"/>
      <c r="IDJ356" s="25"/>
      <c r="IDK356" s="25"/>
      <c r="IDL356" s="25"/>
      <c r="IDM356" s="25"/>
      <c r="IDN356" s="25"/>
      <c r="IDO356" s="25"/>
      <c r="IDP356" s="25"/>
      <c r="IDQ356" s="25"/>
      <c r="IDR356" s="25"/>
      <c r="IDS356" s="25"/>
      <c r="IDT356" s="25"/>
      <c r="IDU356" s="25"/>
      <c r="IDV356" s="25"/>
      <c r="IDW356" s="25"/>
      <c r="IDX356" s="25"/>
      <c r="IDY356" s="25"/>
      <c r="IDZ356" s="25"/>
      <c r="IEA356" s="25"/>
      <c r="IEB356" s="25"/>
      <c r="IEC356" s="25"/>
      <c r="IED356" s="25"/>
      <c r="IEE356" s="25"/>
      <c r="IEF356" s="25"/>
      <c r="IEG356" s="25"/>
      <c r="IEH356" s="25"/>
      <c r="IEI356" s="25"/>
      <c r="IEJ356" s="25"/>
      <c r="IEK356" s="25"/>
      <c r="IEL356" s="25"/>
      <c r="IEM356" s="25"/>
      <c r="IEN356" s="25"/>
      <c r="IEO356" s="25"/>
      <c r="IEP356" s="25"/>
      <c r="IEQ356" s="25"/>
      <c r="IER356" s="25"/>
      <c r="IES356" s="25"/>
      <c r="IET356" s="25"/>
      <c r="IEU356" s="25"/>
      <c r="IEV356" s="25"/>
      <c r="IEW356" s="25"/>
      <c r="IEX356" s="25"/>
      <c r="IEY356" s="25"/>
      <c r="IEZ356" s="25"/>
      <c r="IFA356" s="25"/>
      <c r="IFB356" s="25"/>
      <c r="IFC356" s="25"/>
      <c r="IFD356" s="25"/>
      <c r="IFE356" s="25"/>
      <c r="IFF356" s="25"/>
      <c r="IFG356" s="25"/>
      <c r="IFH356" s="25"/>
      <c r="IFI356" s="25"/>
      <c r="IFJ356" s="25"/>
      <c r="IFK356" s="25"/>
      <c r="IFL356" s="25"/>
      <c r="IFM356" s="25"/>
      <c r="IFN356" s="25"/>
      <c r="IFO356" s="25"/>
      <c r="IFP356" s="25"/>
      <c r="IFQ356" s="25"/>
      <c r="IFR356" s="25"/>
      <c r="IFS356" s="25"/>
      <c r="IFT356" s="25"/>
      <c r="IFU356" s="25"/>
      <c r="IFV356" s="25"/>
      <c r="IFW356" s="25"/>
      <c r="IFX356" s="25"/>
      <c r="IFY356" s="25"/>
      <c r="IFZ356" s="25"/>
      <c r="IGA356" s="25"/>
      <c r="IGB356" s="25"/>
      <c r="IGC356" s="25"/>
      <c r="IGD356" s="25"/>
      <c r="IGE356" s="25"/>
      <c r="IGF356" s="25"/>
      <c r="IGG356" s="25"/>
      <c r="IGH356" s="25"/>
      <c r="IGI356" s="25"/>
      <c r="IGJ356" s="25"/>
      <c r="IGK356" s="25"/>
      <c r="IGL356" s="25"/>
      <c r="IGM356" s="25"/>
      <c r="IGN356" s="25"/>
      <c r="IGO356" s="25"/>
      <c r="IGP356" s="25"/>
      <c r="IGQ356" s="25"/>
      <c r="IGR356" s="25"/>
      <c r="IGS356" s="25"/>
      <c r="IGT356" s="25"/>
      <c r="IGU356" s="25"/>
      <c r="IGV356" s="25"/>
      <c r="IGW356" s="25"/>
      <c r="IGX356" s="25"/>
      <c r="IGY356" s="25"/>
      <c r="IGZ356" s="25"/>
      <c r="IHA356" s="25"/>
      <c r="IHB356" s="25"/>
      <c r="IHC356" s="25"/>
      <c r="IHD356" s="25"/>
      <c r="IHE356" s="25"/>
      <c r="IHF356" s="25"/>
      <c r="IHG356" s="25"/>
      <c r="IHH356" s="25"/>
      <c r="IHI356" s="25"/>
      <c r="IHJ356" s="25"/>
      <c r="IHK356" s="25"/>
      <c r="IHL356" s="25"/>
      <c r="IHM356" s="25"/>
      <c r="IHN356" s="25"/>
      <c r="IHO356" s="25"/>
      <c r="IHP356" s="25"/>
      <c r="IHQ356" s="25"/>
      <c r="IHR356" s="25"/>
      <c r="IHS356" s="25"/>
      <c r="IHT356" s="25"/>
      <c r="IHU356" s="25"/>
      <c r="IHV356" s="25"/>
      <c r="IHW356" s="25"/>
      <c r="IHX356" s="25"/>
      <c r="IHY356" s="25"/>
      <c r="IHZ356" s="25"/>
      <c r="IIA356" s="25"/>
      <c r="IIB356" s="25"/>
      <c r="IIC356" s="25"/>
      <c r="IID356" s="25"/>
      <c r="IIE356" s="25"/>
      <c r="IIF356" s="25"/>
      <c r="IIG356" s="25"/>
      <c r="IIH356" s="25"/>
      <c r="III356" s="25"/>
      <c r="IIJ356" s="25"/>
      <c r="IIK356" s="25"/>
      <c r="IIL356" s="25"/>
      <c r="IIM356" s="25"/>
      <c r="IIN356" s="25"/>
      <c r="IIO356" s="25"/>
      <c r="IIP356" s="25"/>
      <c r="IIQ356" s="25"/>
      <c r="IIR356" s="25"/>
      <c r="IIS356" s="25"/>
      <c r="IIT356" s="25"/>
      <c r="IIU356" s="25"/>
      <c r="IIV356" s="25"/>
      <c r="IIW356" s="25"/>
      <c r="IIX356" s="25"/>
      <c r="IIY356" s="25"/>
      <c r="IIZ356" s="25"/>
      <c r="IJA356" s="25"/>
      <c r="IJB356" s="25"/>
      <c r="IJC356" s="25"/>
      <c r="IJD356" s="25"/>
      <c r="IJE356" s="25"/>
      <c r="IJF356" s="25"/>
      <c r="IJG356" s="25"/>
      <c r="IJH356" s="25"/>
      <c r="IJI356" s="25"/>
      <c r="IJJ356" s="25"/>
      <c r="IJK356" s="25"/>
      <c r="IJL356" s="25"/>
      <c r="IJM356" s="25"/>
      <c r="IJN356" s="25"/>
      <c r="IJO356" s="25"/>
      <c r="IJP356" s="25"/>
      <c r="IJQ356" s="25"/>
      <c r="IJR356" s="25"/>
      <c r="IJS356" s="25"/>
      <c r="IJT356" s="25"/>
      <c r="IJU356" s="25"/>
      <c r="IJV356" s="25"/>
      <c r="IJW356" s="25"/>
      <c r="IJX356" s="25"/>
      <c r="IJY356" s="25"/>
      <c r="IJZ356" s="25"/>
      <c r="IKA356" s="25"/>
      <c r="IKB356" s="25"/>
      <c r="IKC356" s="25"/>
      <c r="IKD356" s="25"/>
      <c r="IKE356" s="25"/>
      <c r="IKF356" s="25"/>
      <c r="IKG356" s="25"/>
      <c r="IKH356" s="25"/>
      <c r="IKI356" s="25"/>
      <c r="IKJ356" s="25"/>
      <c r="IKK356" s="25"/>
      <c r="IKL356" s="25"/>
      <c r="IKM356" s="25"/>
      <c r="IKN356" s="25"/>
      <c r="IKO356" s="25"/>
      <c r="IKP356" s="25"/>
      <c r="IKQ356" s="25"/>
      <c r="IKR356" s="25"/>
      <c r="IKS356" s="25"/>
      <c r="IKT356" s="25"/>
      <c r="IKU356" s="25"/>
      <c r="IKV356" s="25"/>
      <c r="IKW356" s="25"/>
      <c r="IKX356" s="25"/>
      <c r="IKY356" s="25"/>
      <c r="IKZ356" s="25"/>
      <c r="ILA356" s="25"/>
      <c r="ILB356" s="25"/>
      <c r="ILC356" s="25"/>
      <c r="ILD356" s="25"/>
      <c r="ILE356" s="25"/>
      <c r="ILF356" s="25"/>
      <c r="ILG356" s="25"/>
      <c r="ILH356" s="25"/>
      <c r="ILI356" s="25"/>
      <c r="ILJ356" s="25"/>
      <c r="ILK356" s="25"/>
      <c r="ILL356" s="25"/>
      <c r="ILM356" s="25"/>
      <c r="ILN356" s="25"/>
      <c r="ILO356" s="25"/>
      <c r="ILP356" s="25"/>
      <c r="ILQ356" s="25"/>
      <c r="ILR356" s="25"/>
      <c r="ILS356" s="25"/>
      <c r="ILT356" s="25"/>
      <c r="ILU356" s="25"/>
      <c r="ILV356" s="25"/>
      <c r="ILW356" s="25"/>
      <c r="ILX356" s="25"/>
      <c r="ILY356" s="25"/>
      <c r="ILZ356" s="25"/>
      <c r="IMA356" s="25"/>
      <c r="IMB356" s="25"/>
      <c r="IMC356" s="25"/>
      <c r="IMD356" s="25"/>
      <c r="IME356" s="25"/>
      <c r="IMF356" s="25"/>
      <c r="IMG356" s="25"/>
      <c r="IMH356" s="25"/>
      <c r="IMI356" s="25"/>
      <c r="IMJ356" s="25"/>
      <c r="IMK356" s="25"/>
      <c r="IML356" s="25"/>
      <c r="IMM356" s="25"/>
      <c r="IMN356" s="25"/>
      <c r="IMO356" s="25"/>
      <c r="IMP356" s="25"/>
      <c r="IMQ356" s="25"/>
      <c r="IMR356" s="25"/>
      <c r="IMS356" s="25"/>
      <c r="IMT356" s="25"/>
      <c r="IMU356" s="25"/>
      <c r="IMV356" s="25"/>
      <c r="IMW356" s="25"/>
      <c r="IMX356" s="25"/>
      <c r="IMY356" s="25"/>
      <c r="IMZ356" s="25"/>
      <c r="INA356" s="25"/>
      <c r="INB356" s="25"/>
      <c r="INC356" s="25"/>
      <c r="IND356" s="25"/>
      <c r="INE356" s="25"/>
      <c r="INF356" s="25"/>
      <c r="ING356" s="25"/>
      <c r="INH356" s="25"/>
      <c r="INI356" s="25"/>
      <c r="INJ356" s="25"/>
      <c r="INK356" s="25"/>
      <c r="INL356" s="25"/>
      <c r="INM356" s="25"/>
      <c r="INN356" s="25"/>
      <c r="INO356" s="25"/>
      <c r="INP356" s="25"/>
      <c r="INQ356" s="25"/>
      <c r="INR356" s="25"/>
      <c r="INS356" s="25"/>
      <c r="INT356" s="25"/>
      <c r="INU356" s="25"/>
      <c r="INV356" s="25"/>
      <c r="INW356" s="25"/>
      <c r="INX356" s="25"/>
      <c r="INY356" s="25"/>
      <c r="INZ356" s="25"/>
      <c r="IOA356" s="25"/>
      <c r="IOB356" s="25"/>
      <c r="IOC356" s="25"/>
      <c r="IOD356" s="25"/>
      <c r="IOE356" s="25"/>
      <c r="IOF356" s="25"/>
      <c r="IOG356" s="25"/>
      <c r="IOH356" s="25"/>
      <c r="IOI356" s="25"/>
      <c r="IOJ356" s="25"/>
      <c r="IOK356" s="25"/>
      <c r="IOL356" s="25"/>
      <c r="IOM356" s="25"/>
      <c r="ION356" s="25"/>
      <c r="IOO356" s="25"/>
      <c r="IOP356" s="25"/>
      <c r="IOQ356" s="25"/>
      <c r="IOR356" s="25"/>
      <c r="IOS356" s="25"/>
      <c r="IOT356" s="25"/>
      <c r="IOU356" s="25"/>
      <c r="IOV356" s="25"/>
      <c r="IOW356" s="25"/>
      <c r="IOX356" s="25"/>
      <c r="IOY356" s="25"/>
      <c r="IOZ356" s="25"/>
      <c r="IPA356" s="25"/>
      <c r="IPB356" s="25"/>
      <c r="IPC356" s="25"/>
      <c r="IPD356" s="25"/>
      <c r="IPE356" s="25"/>
      <c r="IPF356" s="25"/>
      <c r="IPG356" s="25"/>
      <c r="IPH356" s="25"/>
      <c r="IPI356" s="25"/>
      <c r="IPJ356" s="25"/>
      <c r="IPK356" s="25"/>
      <c r="IPL356" s="25"/>
      <c r="IPM356" s="25"/>
      <c r="IPN356" s="25"/>
      <c r="IPO356" s="25"/>
      <c r="IPP356" s="25"/>
      <c r="IPQ356" s="25"/>
      <c r="IPR356" s="25"/>
      <c r="IPS356" s="25"/>
      <c r="IPT356" s="25"/>
      <c r="IPU356" s="25"/>
      <c r="IPV356" s="25"/>
      <c r="IPW356" s="25"/>
      <c r="IPX356" s="25"/>
      <c r="IPY356" s="25"/>
      <c r="IPZ356" s="25"/>
      <c r="IQA356" s="25"/>
      <c r="IQB356" s="25"/>
      <c r="IQC356" s="25"/>
      <c r="IQD356" s="25"/>
      <c r="IQE356" s="25"/>
      <c r="IQF356" s="25"/>
      <c r="IQG356" s="25"/>
      <c r="IQH356" s="25"/>
      <c r="IQI356" s="25"/>
      <c r="IQJ356" s="25"/>
      <c r="IQK356" s="25"/>
      <c r="IQL356" s="25"/>
      <c r="IQM356" s="25"/>
      <c r="IQN356" s="25"/>
      <c r="IQO356" s="25"/>
      <c r="IQP356" s="25"/>
      <c r="IQQ356" s="25"/>
      <c r="IQR356" s="25"/>
      <c r="IQS356" s="25"/>
      <c r="IQT356" s="25"/>
      <c r="IQU356" s="25"/>
      <c r="IQV356" s="25"/>
      <c r="IQW356" s="25"/>
      <c r="IQX356" s="25"/>
      <c r="IQY356" s="25"/>
      <c r="IQZ356" s="25"/>
      <c r="IRA356" s="25"/>
      <c r="IRB356" s="25"/>
      <c r="IRC356" s="25"/>
      <c r="IRD356" s="25"/>
      <c r="IRE356" s="25"/>
      <c r="IRF356" s="25"/>
      <c r="IRG356" s="25"/>
      <c r="IRH356" s="25"/>
      <c r="IRI356" s="25"/>
      <c r="IRJ356" s="25"/>
      <c r="IRK356" s="25"/>
      <c r="IRL356" s="25"/>
      <c r="IRM356" s="25"/>
      <c r="IRN356" s="25"/>
      <c r="IRO356" s="25"/>
      <c r="IRP356" s="25"/>
      <c r="IRQ356" s="25"/>
      <c r="IRR356" s="25"/>
      <c r="IRS356" s="25"/>
      <c r="IRT356" s="25"/>
      <c r="IRU356" s="25"/>
      <c r="IRV356" s="25"/>
      <c r="IRW356" s="25"/>
      <c r="IRX356" s="25"/>
      <c r="IRY356" s="25"/>
      <c r="IRZ356" s="25"/>
      <c r="ISA356" s="25"/>
      <c r="ISB356" s="25"/>
      <c r="ISC356" s="25"/>
      <c r="ISD356" s="25"/>
      <c r="ISE356" s="25"/>
      <c r="ISF356" s="25"/>
      <c r="ISG356" s="25"/>
      <c r="ISH356" s="25"/>
      <c r="ISI356" s="25"/>
      <c r="ISJ356" s="25"/>
      <c r="ISK356" s="25"/>
      <c r="ISL356" s="25"/>
      <c r="ISM356" s="25"/>
      <c r="ISN356" s="25"/>
      <c r="ISO356" s="25"/>
      <c r="ISP356" s="25"/>
      <c r="ISQ356" s="25"/>
      <c r="ISR356" s="25"/>
      <c r="ISS356" s="25"/>
      <c r="IST356" s="25"/>
      <c r="ISU356" s="25"/>
      <c r="ISV356" s="25"/>
      <c r="ISW356" s="25"/>
      <c r="ISX356" s="25"/>
      <c r="ISY356" s="25"/>
      <c r="ISZ356" s="25"/>
      <c r="ITA356" s="25"/>
      <c r="ITB356" s="25"/>
      <c r="ITC356" s="25"/>
      <c r="ITD356" s="25"/>
      <c r="ITE356" s="25"/>
      <c r="ITF356" s="25"/>
      <c r="ITG356" s="25"/>
      <c r="ITH356" s="25"/>
      <c r="ITI356" s="25"/>
      <c r="ITJ356" s="25"/>
      <c r="ITK356" s="25"/>
      <c r="ITL356" s="25"/>
      <c r="ITM356" s="25"/>
      <c r="ITN356" s="25"/>
      <c r="ITO356" s="25"/>
      <c r="ITP356" s="25"/>
      <c r="ITQ356" s="25"/>
      <c r="ITR356" s="25"/>
      <c r="ITS356" s="25"/>
      <c r="ITT356" s="25"/>
      <c r="ITU356" s="25"/>
      <c r="ITV356" s="25"/>
      <c r="ITW356" s="25"/>
      <c r="ITX356" s="25"/>
      <c r="ITY356" s="25"/>
      <c r="ITZ356" s="25"/>
      <c r="IUA356" s="25"/>
      <c r="IUB356" s="25"/>
      <c r="IUC356" s="25"/>
      <c r="IUD356" s="25"/>
      <c r="IUE356" s="25"/>
      <c r="IUF356" s="25"/>
      <c r="IUG356" s="25"/>
      <c r="IUH356" s="25"/>
      <c r="IUI356" s="25"/>
      <c r="IUJ356" s="25"/>
      <c r="IUK356" s="25"/>
      <c r="IUL356" s="25"/>
      <c r="IUM356" s="25"/>
      <c r="IUN356" s="25"/>
      <c r="IUO356" s="25"/>
      <c r="IUP356" s="25"/>
      <c r="IUQ356" s="25"/>
      <c r="IUR356" s="25"/>
      <c r="IUS356" s="25"/>
      <c r="IUT356" s="25"/>
      <c r="IUU356" s="25"/>
      <c r="IUV356" s="25"/>
      <c r="IUW356" s="25"/>
      <c r="IUX356" s="25"/>
      <c r="IUY356" s="25"/>
      <c r="IUZ356" s="25"/>
      <c r="IVA356" s="25"/>
      <c r="IVB356" s="25"/>
      <c r="IVC356" s="25"/>
      <c r="IVD356" s="25"/>
      <c r="IVE356" s="25"/>
      <c r="IVF356" s="25"/>
      <c r="IVG356" s="25"/>
      <c r="IVH356" s="25"/>
      <c r="IVI356" s="25"/>
      <c r="IVJ356" s="25"/>
      <c r="IVK356" s="25"/>
      <c r="IVL356" s="25"/>
      <c r="IVM356" s="25"/>
      <c r="IVN356" s="25"/>
      <c r="IVO356" s="25"/>
      <c r="IVP356" s="25"/>
      <c r="IVQ356" s="25"/>
      <c r="IVR356" s="25"/>
      <c r="IVS356" s="25"/>
      <c r="IVT356" s="25"/>
      <c r="IVU356" s="25"/>
      <c r="IVV356" s="25"/>
      <c r="IVW356" s="25"/>
      <c r="IVX356" s="25"/>
      <c r="IVY356" s="25"/>
      <c r="IVZ356" s="25"/>
      <c r="IWA356" s="25"/>
      <c r="IWB356" s="25"/>
      <c r="IWC356" s="25"/>
      <c r="IWD356" s="25"/>
      <c r="IWE356" s="25"/>
      <c r="IWF356" s="25"/>
      <c r="IWG356" s="25"/>
      <c r="IWH356" s="25"/>
      <c r="IWI356" s="25"/>
      <c r="IWJ356" s="25"/>
      <c r="IWK356" s="25"/>
      <c r="IWL356" s="25"/>
      <c r="IWM356" s="25"/>
      <c r="IWN356" s="25"/>
      <c r="IWO356" s="25"/>
      <c r="IWP356" s="25"/>
      <c r="IWQ356" s="25"/>
      <c r="IWR356" s="25"/>
      <c r="IWS356" s="25"/>
      <c r="IWT356" s="25"/>
      <c r="IWU356" s="25"/>
      <c r="IWV356" s="25"/>
      <c r="IWW356" s="25"/>
      <c r="IWX356" s="25"/>
      <c r="IWY356" s="25"/>
      <c r="IWZ356" s="25"/>
      <c r="IXA356" s="25"/>
      <c r="IXB356" s="25"/>
      <c r="IXC356" s="25"/>
      <c r="IXD356" s="25"/>
      <c r="IXE356" s="25"/>
      <c r="IXF356" s="25"/>
      <c r="IXG356" s="25"/>
      <c r="IXH356" s="25"/>
      <c r="IXI356" s="25"/>
      <c r="IXJ356" s="25"/>
      <c r="IXK356" s="25"/>
      <c r="IXL356" s="25"/>
      <c r="IXM356" s="25"/>
      <c r="IXN356" s="25"/>
      <c r="IXO356" s="25"/>
      <c r="IXP356" s="25"/>
      <c r="IXQ356" s="25"/>
      <c r="IXR356" s="25"/>
      <c r="IXS356" s="25"/>
      <c r="IXT356" s="25"/>
      <c r="IXU356" s="25"/>
      <c r="IXV356" s="25"/>
      <c r="IXW356" s="25"/>
      <c r="IXX356" s="25"/>
      <c r="IXY356" s="25"/>
      <c r="IXZ356" s="25"/>
      <c r="IYA356" s="25"/>
      <c r="IYB356" s="25"/>
      <c r="IYC356" s="25"/>
      <c r="IYD356" s="25"/>
      <c r="IYE356" s="25"/>
      <c r="IYF356" s="25"/>
      <c r="IYG356" s="25"/>
      <c r="IYH356" s="25"/>
      <c r="IYI356" s="25"/>
      <c r="IYJ356" s="25"/>
      <c r="IYK356" s="25"/>
      <c r="IYL356" s="25"/>
      <c r="IYM356" s="25"/>
      <c r="IYN356" s="25"/>
      <c r="IYO356" s="25"/>
      <c r="IYP356" s="25"/>
      <c r="IYQ356" s="25"/>
      <c r="IYR356" s="25"/>
      <c r="IYS356" s="25"/>
      <c r="IYT356" s="25"/>
      <c r="IYU356" s="25"/>
      <c r="IYV356" s="25"/>
      <c r="IYW356" s="25"/>
      <c r="IYX356" s="25"/>
      <c r="IYY356" s="25"/>
      <c r="IYZ356" s="25"/>
      <c r="IZA356" s="25"/>
      <c r="IZB356" s="25"/>
      <c r="IZC356" s="25"/>
      <c r="IZD356" s="25"/>
      <c r="IZE356" s="25"/>
      <c r="IZF356" s="25"/>
      <c r="IZG356" s="25"/>
      <c r="IZH356" s="25"/>
      <c r="IZI356" s="25"/>
      <c r="IZJ356" s="25"/>
      <c r="IZK356" s="25"/>
      <c r="IZL356" s="25"/>
      <c r="IZM356" s="25"/>
      <c r="IZN356" s="25"/>
      <c r="IZO356" s="25"/>
      <c r="IZP356" s="25"/>
      <c r="IZQ356" s="25"/>
      <c r="IZR356" s="25"/>
      <c r="IZS356" s="25"/>
      <c r="IZT356" s="25"/>
      <c r="IZU356" s="25"/>
      <c r="IZV356" s="25"/>
      <c r="IZW356" s="25"/>
      <c r="IZX356" s="25"/>
      <c r="IZY356" s="25"/>
      <c r="IZZ356" s="25"/>
      <c r="JAA356" s="25"/>
      <c r="JAB356" s="25"/>
      <c r="JAC356" s="25"/>
      <c r="JAD356" s="25"/>
      <c r="JAE356" s="25"/>
      <c r="JAF356" s="25"/>
      <c r="JAG356" s="25"/>
      <c r="JAH356" s="25"/>
      <c r="JAI356" s="25"/>
      <c r="JAJ356" s="25"/>
      <c r="JAK356" s="25"/>
      <c r="JAL356" s="25"/>
      <c r="JAM356" s="25"/>
      <c r="JAN356" s="25"/>
      <c r="JAO356" s="25"/>
      <c r="JAP356" s="25"/>
      <c r="JAQ356" s="25"/>
      <c r="JAR356" s="25"/>
      <c r="JAS356" s="25"/>
      <c r="JAT356" s="25"/>
      <c r="JAU356" s="25"/>
      <c r="JAV356" s="25"/>
      <c r="JAW356" s="25"/>
      <c r="JAX356" s="25"/>
      <c r="JAY356" s="25"/>
      <c r="JAZ356" s="25"/>
      <c r="JBA356" s="25"/>
      <c r="JBB356" s="25"/>
      <c r="JBC356" s="25"/>
      <c r="JBD356" s="25"/>
      <c r="JBE356" s="25"/>
      <c r="JBF356" s="25"/>
      <c r="JBG356" s="25"/>
      <c r="JBH356" s="25"/>
      <c r="JBI356" s="25"/>
      <c r="JBJ356" s="25"/>
      <c r="JBK356" s="25"/>
      <c r="JBL356" s="25"/>
      <c r="JBM356" s="25"/>
      <c r="JBN356" s="25"/>
      <c r="JBO356" s="25"/>
      <c r="JBP356" s="25"/>
      <c r="JBQ356" s="25"/>
      <c r="JBR356" s="25"/>
      <c r="JBS356" s="25"/>
      <c r="JBT356" s="25"/>
      <c r="JBU356" s="25"/>
      <c r="JBV356" s="25"/>
      <c r="JBW356" s="25"/>
      <c r="JBX356" s="25"/>
      <c r="JBY356" s="25"/>
      <c r="JBZ356" s="25"/>
      <c r="JCA356" s="25"/>
      <c r="JCB356" s="25"/>
      <c r="JCC356" s="25"/>
      <c r="JCD356" s="25"/>
      <c r="JCE356" s="25"/>
      <c r="JCF356" s="25"/>
      <c r="JCG356" s="25"/>
      <c r="JCH356" s="25"/>
      <c r="JCI356" s="25"/>
      <c r="JCJ356" s="25"/>
      <c r="JCK356" s="25"/>
      <c r="JCL356" s="25"/>
      <c r="JCM356" s="25"/>
      <c r="JCN356" s="25"/>
      <c r="JCO356" s="25"/>
      <c r="JCP356" s="25"/>
      <c r="JCQ356" s="25"/>
      <c r="JCR356" s="25"/>
      <c r="JCS356" s="25"/>
      <c r="JCT356" s="25"/>
      <c r="JCU356" s="25"/>
      <c r="JCV356" s="25"/>
      <c r="JCW356" s="25"/>
      <c r="JCX356" s="25"/>
      <c r="JCY356" s="25"/>
      <c r="JCZ356" s="25"/>
      <c r="JDA356" s="25"/>
      <c r="JDB356" s="25"/>
      <c r="JDC356" s="25"/>
      <c r="JDD356" s="25"/>
      <c r="JDE356" s="25"/>
      <c r="JDF356" s="25"/>
      <c r="JDG356" s="25"/>
      <c r="JDH356" s="25"/>
      <c r="JDI356" s="25"/>
      <c r="JDJ356" s="25"/>
      <c r="JDK356" s="25"/>
      <c r="JDL356" s="25"/>
      <c r="JDM356" s="25"/>
      <c r="JDN356" s="25"/>
      <c r="JDO356" s="25"/>
      <c r="JDP356" s="25"/>
      <c r="JDQ356" s="25"/>
      <c r="JDR356" s="25"/>
      <c r="JDS356" s="25"/>
      <c r="JDT356" s="25"/>
      <c r="JDU356" s="25"/>
      <c r="JDV356" s="25"/>
      <c r="JDW356" s="25"/>
      <c r="JDX356" s="25"/>
      <c r="JDY356" s="25"/>
      <c r="JDZ356" s="25"/>
      <c r="JEA356" s="25"/>
      <c r="JEB356" s="25"/>
      <c r="JEC356" s="25"/>
      <c r="JED356" s="25"/>
      <c r="JEE356" s="25"/>
      <c r="JEF356" s="25"/>
      <c r="JEG356" s="25"/>
      <c r="JEH356" s="25"/>
      <c r="JEI356" s="25"/>
      <c r="JEJ356" s="25"/>
      <c r="JEK356" s="25"/>
      <c r="JEL356" s="25"/>
      <c r="JEM356" s="25"/>
      <c r="JEN356" s="25"/>
      <c r="JEO356" s="25"/>
      <c r="JEP356" s="25"/>
      <c r="JEQ356" s="25"/>
      <c r="JER356" s="25"/>
      <c r="JES356" s="25"/>
      <c r="JET356" s="25"/>
      <c r="JEU356" s="25"/>
      <c r="JEV356" s="25"/>
      <c r="JEW356" s="25"/>
      <c r="JEX356" s="25"/>
      <c r="JEY356" s="25"/>
      <c r="JEZ356" s="25"/>
      <c r="JFA356" s="25"/>
      <c r="JFB356" s="25"/>
      <c r="JFC356" s="25"/>
      <c r="JFD356" s="25"/>
      <c r="JFE356" s="25"/>
      <c r="JFF356" s="25"/>
      <c r="JFG356" s="25"/>
      <c r="JFH356" s="25"/>
      <c r="JFI356" s="25"/>
      <c r="JFJ356" s="25"/>
      <c r="JFK356" s="25"/>
      <c r="JFL356" s="25"/>
      <c r="JFM356" s="25"/>
      <c r="JFN356" s="25"/>
      <c r="JFO356" s="25"/>
      <c r="JFP356" s="25"/>
      <c r="JFQ356" s="25"/>
      <c r="JFR356" s="25"/>
      <c r="JFS356" s="25"/>
      <c r="JFT356" s="25"/>
      <c r="JFU356" s="25"/>
      <c r="JFV356" s="25"/>
      <c r="JFW356" s="25"/>
      <c r="JFX356" s="25"/>
      <c r="JFY356" s="25"/>
      <c r="JFZ356" s="25"/>
      <c r="JGA356" s="25"/>
      <c r="JGB356" s="25"/>
      <c r="JGC356" s="25"/>
      <c r="JGD356" s="25"/>
      <c r="JGE356" s="25"/>
      <c r="JGF356" s="25"/>
      <c r="JGG356" s="25"/>
      <c r="JGH356" s="25"/>
      <c r="JGI356" s="25"/>
      <c r="JGJ356" s="25"/>
      <c r="JGK356" s="25"/>
      <c r="JGL356" s="25"/>
      <c r="JGM356" s="25"/>
      <c r="JGN356" s="25"/>
      <c r="JGO356" s="25"/>
      <c r="JGP356" s="25"/>
      <c r="JGQ356" s="25"/>
      <c r="JGR356" s="25"/>
      <c r="JGS356" s="25"/>
      <c r="JGT356" s="25"/>
      <c r="JGU356" s="25"/>
      <c r="JGV356" s="25"/>
      <c r="JGW356" s="25"/>
      <c r="JGX356" s="25"/>
      <c r="JGY356" s="25"/>
      <c r="JGZ356" s="25"/>
      <c r="JHA356" s="25"/>
      <c r="JHB356" s="25"/>
      <c r="JHC356" s="25"/>
      <c r="JHD356" s="25"/>
      <c r="JHE356" s="25"/>
      <c r="JHF356" s="25"/>
      <c r="JHG356" s="25"/>
      <c r="JHH356" s="25"/>
      <c r="JHI356" s="25"/>
      <c r="JHJ356" s="25"/>
      <c r="JHK356" s="25"/>
      <c r="JHL356" s="25"/>
      <c r="JHM356" s="25"/>
      <c r="JHN356" s="25"/>
      <c r="JHO356" s="25"/>
      <c r="JHP356" s="25"/>
      <c r="JHQ356" s="25"/>
      <c r="JHR356" s="25"/>
      <c r="JHS356" s="25"/>
      <c r="JHT356" s="25"/>
      <c r="JHU356" s="25"/>
      <c r="JHV356" s="25"/>
      <c r="JHW356" s="25"/>
      <c r="JHX356" s="25"/>
      <c r="JHY356" s="25"/>
      <c r="JHZ356" s="25"/>
      <c r="JIA356" s="25"/>
      <c r="JIB356" s="25"/>
      <c r="JIC356" s="25"/>
      <c r="JID356" s="25"/>
      <c r="JIE356" s="25"/>
      <c r="JIF356" s="25"/>
      <c r="JIG356" s="25"/>
      <c r="JIH356" s="25"/>
      <c r="JII356" s="25"/>
      <c r="JIJ356" s="25"/>
      <c r="JIK356" s="25"/>
      <c r="JIL356" s="25"/>
      <c r="JIM356" s="25"/>
      <c r="JIN356" s="25"/>
      <c r="JIO356" s="25"/>
      <c r="JIP356" s="25"/>
      <c r="JIQ356" s="25"/>
      <c r="JIR356" s="25"/>
      <c r="JIS356" s="25"/>
      <c r="JIT356" s="25"/>
      <c r="JIU356" s="25"/>
      <c r="JIV356" s="25"/>
      <c r="JIW356" s="25"/>
      <c r="JIX356" s="25"/>
      <c r="JIY356" s="25"/>
      <c r="JIZ356" s="25"/>
      <c r="JJA356" s="25"/>
      <c r="JJB356" s="25"/>
      <c r="JJC356" s="25"/>
      <c r="JJD356" s="25"/>
      <c r="JJE356" s="25"/>
      <c r="JJF356" s="25"/>
      <c r="JJG356" s="25"/>
      <c r="JJH356" s="25"/>
      <c r="JJI356" s="25"/>
      <c r="JJJ356" s="25"/>
      <c r="JJK356" s="25"/>
      <c r="JJL356" s="25"/>
      <c r="JJM356" s="25"/>
      <c r="JJN356" s="25"/>
      <c r="JJO356" s="25"/>
      <c r="JJP356" s="25"/>
      <c r="JJQ356" s="25"/>
      <c r="JJR356" s="25"/>
      <c r="JJS356" s="25"/>
      <c r="JJT356" s="25"/>
      <c r="JJU356" s="25"/>
      <c r="JJV356" s="25"/>
      <c r="JJW356" s="25"/>
      <c r="JJX356" s="25"/>
      <c r="JJY356" s="25"/>
      <c r="JJZ356" s="25"/>
      <c r="JKA356" s="25"/>
      <c r="JKB356" s="25"/>
      <c r="JKC356" s="25"/>
      <c r="JKD356" s="25"/>
      <c r="JKE356" s="25"/>
      <c r="JKF356" s="25"/>
      <c r="JKG356" s="25"/>
      <c r="JKH356" s="25"/>
      <c r="JKI356" s="25"/>
      <c r="JKJ356" s="25"/>
      <c r="JKK356" s="25"/>
      <c r="JKL356" s="25"/>
      <c r="JKM356" s="25"/>
      <c r="JKN356" s="25"/>
      <c r="JKO356" s="25"/>
      <c r="JKP356" s="25"/>
      <c r="JKQ356" s="25"/>
      <c r="JKR356" s="25"/>
      <c r="JKS356" s="25"/>
      <c r="JKT356" s="25"/>
      <c r="JKU356" s="25"/>
      <c r="JKV356" s="25"/>
      <c r="JKW356" s="25"/>
      <c r="JKX356" s="25"/>
      <c r="JKY356" s="25"/>
      <c r="JKZ356" s="25"/>
      <c r="JLA356" s="25"/>
      <c r="JLB356" s="25"/>
      <c r="JLC356" s="25"/>
      <c r="JLD356" s="25"/>
      <c r="JLE356" s="25"/>
      <c r="JLF356" s="25"/>
      <c r="JLG356" s="25"/>
      <c r="JLH356" s="25"/>
      <c r="JLI356" s="25"/>
      <c r="JLJ356" s="25"/>
      <c r="JLK356" s="25"/>
      <c r="JLL356" s="25"/>
      <c r="JLM356" s="25"/>
      <c r="JLN356" s="25"/>
      <c r="JLO356" s="25"/>
      <c r="JLP356" s="25"/>
      <c r="JLQ356" s="25"/>
      <c r="JLR356" s="25"/>
      <c r="JLS356" s="25"/>
      <c r="JLT356" s="25"/>
      <c r="JLU356" s="25"/>
      <c r="JLV356" s="25"/>
      <c r="JLW356" s="25"/>
      <c r="JLX356" s="25"/>
      <c r="JLY356" s="25"/>
      <c r="JLZ356" s="25"/>
      <c r="JMA356" s="25"/>
      <c r="JMB356" s="25"/>
      <c r="JMC356" s="25"/>
      <c r="JMD356" s="25"/>
      <c r="JME356" s="25"/>
      <c r="JMF356" s="25"/>
      <c r="JMG356" s="25"/>
      <c r="JMH356" s="25"/>
      <c r="JMI356" s="25"/>
      <c r="JMJ356" s="25"/>
      <c r="JMK356" s="25"/>
      <c r="JML356" s="25"/>
      <c r="JMM356" s="25"/>
      <c r="JMN356" s="25"/>
      <c r="JMO356" s="25"/>
      <c r="JMP356" s="25"/>
      <c r="JMQ356" s="25"/>
      <c r="JMR356" s="25"/>
      <c r="JMS356" s="25"/>
      <c r="JMT356" s="25"/>
      <c r="JMU356" s="25"/>
      <c r="JMV356" s="25"/>
      <c r="JMW356" s="25"/>
      <c r="JMX356" s="25"/>
      <c r="JMY356" s="25"/>
      <c r="JMZ356" s="25"/>
      <c r="JNA356" s="25"/>
      <c r="JNB356" s="25"/>
      <c r="JNC356" s="25"/>
      <c r="JND356" s="25"/>
      <c r="JNE356" s="25"/>
      <c r="JNF356" s="25"/>
      <c r="JNG356" s="25"/>
      <c r="JNH356" s="25"/>
      <c r="JNI356" s="25"/>
      <c r="JNJ356" s="25"/>
      <c r="JNK356" s="25"/>
      <c r="JNL356" s="25"/>
      <c r="JNM356" s="25"/>
      <c r="JNN356" s="25"/>
      <c r="JNO356" s="25"/>
      <c r="JNP356" s="25"/>
      <c r="JNQ356" s="25"/>
      <c r="JNR356" s="25"/>
      <c r="JNS356" s="25"/>
      <c r="JNT356" s="25"/>
      <c r="JNU356" s="25"/>
      <c r="JNV356" s="25"/>
      <c r="JNW356" s="25"/>
      <c r="JNX356" s="25"/>
      <c r="JNY356" s="25"/>
      <c r="JNZ356" s="25"/>
      <c r="JOA356" s="25"/>
      <c r="JOB356" s="25"/>
      <c r="JOC356" s="25"/>
      <c r="JOD356" s="25"/>
      <c r="JOE356" s="25"/>
      <c r="JOF356" s="25"/>
      <c r="JOG356" s="25"/>
      <c r="JOH356" s="25"/>
      <c r="JOI356" s="25"/>
      <c r="JOJ356" s="25"/>
      <c r="JOK356" s="25"/>
      <c r="JOL356" s="25"/>
      <c r="JOM356" s="25"/>
      <c r="JON356" s="25"/>
      <c r="JOO356" s="25"/>
      <c r="JOP356" s="25"/>
      <c r="JOQ356" s="25"/>
      <c r="JOR356" s="25"/>
      <c r="JOS356" s="25"/>
      <c r="JOT356" s="25"/>
      <c r="JOU356" s="25"/>
      <c r="JOV356" s="25"/>
      <c r="JOW356" s="25"/>
      <c r="JOX356" s="25"/>
      <c r="JOY356" s="25"/>
      <c r="JOZ356" s="25"/>
      <c r="JPA356" s="25"/>
      <c r="JPB356" s="25"/>
      <c r="JPC356" s="25"/>
      <c r="JPD356" s="25"/>
      <c r="JPE356" s="25"/>
      <c r="JPF356" s="25"/>
      <c r="JPG356" s="25"/>
      <c r="JPH356" s="25"/>
      <c r="JPI356" s="25"/>
      <c r="JPJ356" s="25"/>
      <c r="JPK356" s="25"/>
      <c r="JPL356" s="25"/>
      <c r="JPM356" s="25"/>
      <c r="JPN356" s="25"/>
      <c r="JPO356" s="25"/>
      <c r="JPP356" s="25"/>
      <c r="JPQ356" s="25"/>
      <c r="JPR356" s="25"/>
      <c r="JPS356" s="25"/>
      <c r="JPT356" s="25"/>
      <c r="JPU356" s="25"/>
      <c r="JPV356" s="25"/>
      <c r="JPW356" s="25"/>
      <c r="JPX356" s="25"/>
      <c r="JPY356" s="25"/>
      <c r="JPZ356" s="25"/>
      <c r="JQA356" s="25"/>
      <c r="JQB356" s="25"/>
      <c r="JQC356" s="25"/>
      <c r="JQD356" s="25"/>
      <c r="JQE356" s="25"/>
      <c r="JQF356" s="25"/>
      <c r="JQG356" s="25"/>
      <c r="JQH356" s="25"/>
      <c r="JQI356" s="25"/>
      <c r="JQJ356" s="25"/>
      <c r="JQK356" s="25"/>
      <c r="JQL356" s="25"/>
      <c r="JQM356" s="25"/>
      <c r="JQN356" s="25"/>
      <c r="JQO356" s="25"/>
      <c r="JQP356" s="25"/>
      <c r="JQQ356" s="25"/>
      <c r="JQR356" s="25"/>
      <c r="JQS356" s="25"/>
      <c r="JQT356" s="25"/>
      <c r="JQU356" s="25"/>
      <c r="JQV356" s="25"/>
      <c r="JQW356" s="25"/>
      <c r="JQX356" s="25"/>
      <c r="JQY356" s="25"/>
      <c r="JQZ356" s="25"/>
      <c r="JRA356" s="25"/>
      <c r="JRB356" s="25"/>
      <c r="JRC356" s="25"/>
      <c r="JRD356" s="25"/>
      <c r="JRE356" s="25"/>
      <c r="JRF356" s="25"/>
      <c r="JRG356" s="25"/>
      <c r="JRH356" s="25"/>
      <c r="JRI356" s="25"/>
      <c r="JRJ356" s="25"/>
      <c r="JRK356" s="25"/>
      <c r="JRL356" s="25"/>
      <c r="JRM356" s="25"/>
      <c r="JRN356" s="25"/>
      <c r="JRO356" s="25"/>
      <c r="JRP356" s="25"/>
      <c r="JRQ356" s="25"/>
      <c r="JRR356" s="25"/>
      <c r="JRS356" s="25"/>
      <c r="JRT356" s="25"/>
      <c r="JRU356" s="25"/>
      <c r="JRV356" s="25"/>
      <c r="JRW356" s="25"/>
      <c r="JRX356" s="25"/>
      <c r="JRY356" s="25"/>
      <c r="JRZ356" s="25"/>
      <c r="JSA356" s="25"/>
      <c r="JSB356" s="25"/>
      <c r="JSC356" s="25"/>
      <c r="JSD356" s="25"/>
      <c r="JSE356" s="25"/>
      <c r="JSF356" s="25"/>
      <c r="JSG356" s="25"/>
      <c r="JSH356" s="25"/>
      <c r="JSI356" s="25"/>
      <c r="JSJ356" s="25"/>
      <c r="JSK356" s="25"/>
      <c r="JSL356" s="25"/>
      <c r="JSM356" s="25"/>
      <c r="JSN356" s="25"/>
      <c r="JSO356" s="25"/>
      <c r="JSP356" s="25"/>
      <c r="JSQ356" s="25"/>
      <c r="JSR356" s="25"/>
      <c r="JSS356" s="25"/>
      <c r="JST356" s="25"/>
      <c r="JSU356" s="25"/>
      <c r="JSV356" s="25"/>
      <c r="JSW356" s="25"/>
      <c r="JSX356" s="25"/>
      <c r="JSY356" s="25"/>
      <c r="JSZ356" s="25"/>
      <c r="JTA356" s="25"/>
      <c r="JTB356" s="25"/>
      <c r="JTC356" s="25"/>
      <c r="JTD356" s="25"/>
      <c r="JTE356" s="25"/>
      <c r="JTF356" s="25"/>
      <c r="JTG356" s="25"/>
      <c r="JTH356" s="25"/>
      <c r="JTI356" s="25"/>
      <c r="JTJ356" s="25"/>
      <c r="JTK356" s="25"/>
      <c r="JTL356" s="25"/>
      <c r="JTM356" s="25"/>
      <c r="JTN356" s="25"/>
      <c r="JTO356" s="25"/>
      <c r="JTP356" s="25"/>
      <c r="JTQ356" s="25"/>
      <c r="JTR356" s="25"/>
      <c r="JTS356" s="25"/>
      <c r="JTT356" s="25"/>
      <c r="JTU356" s="25"/>
      <c r="JTV356" s="25"/>
      <c r="JTW356" s="25"/>
      <c r="JTX356" s="25"/>
      <c r="JTY356" s="25"/>
      <c r="JTZ356" s="25"/>
      <c r="JUA356" s="25"/>
      <c r="JUB356" s="25"/>
      <c r="JUC356" s="25"/>
      <c r="JUD356" s="25"/>
      <c r="JUE356" s="25"/>
      <c r="JUF356" s="25"/>
      <c r="JUG356" s="25"/>
      <c r="JUH356" s="25"/>
      <c r="JUI356" s="25"/>
      <c r="JUJ356" s="25"/>
      <c r="JUK356" s="25"/>
      <c r="JUL356" s="25"/>
      <c r="JUM356" s="25"/>
      <c r="JUN356" s="25"/>
      <c r="JUO356" s="25"/>
      <c r="JUP356" s="25"/>
      <c r="JUQ356" s="25"/>
      <c r="JUR356" s="25"/>
      <c r="JUS356" s="25"/>
      <c r="JUT356" s="25"/>
      <c r="JUU356" s="25"/>
      <c r="JUV356" s="25"/>
      <c r="JUW356" s="25"/>
      <c r="JUX356" s="25"/>
      <c r="JUY356" s="25"/>
      <c r="JUZ356" s="25"/>
      <c r="JVA356" s="25"/>
      <c r="JVB356" s="25"/>
      <c r="JVC356" s="25"/>
      <c r="JVD356" s="25"/>
      <c r="JVE356" s="25"/>
      <c r="JVF356" s="25"/>
      <c r="JVG356" s="25"/>
      <c r="JVH356" s="25"/>
      <c r="JVI356" s="25"/>
      <c r="JVJ356" s="25"/>
      <c r="JVK356" s="25"/>
      <c r="JVL356" s="25"/>
      <c r="JVM356" s="25"/>
      <c r="JVN356" s="25"/>
      <c r="JVO356" s="25"/>
      <c r="JVP356" s="25"/>
      <c r="JVQ356" s="25"/>
      <c r="JVR356" s="25"/>
      <c r="JVS356" s="25"/>
      <c r="JVT356" s="25"/>
      <c r="JVU356" s="25"/>
      <c r="JVV356" s="25"/>
      <c r="JVW356" s="25"/>
      <c r="JVX356" s="25"/>
      <c r="JVY356" s="25"/>
      <c r="JVZ356" s="25"/>
      <c r="JWA356" s="25"/>
      <c r="JWB356" s="25"/>
      <c r="JWC356" s="25"/>
      <c r="JWD356" s="25"/>
      <c r="JWE356" s="25"/>
      <c r="JWF356" s="25"/>
      <c r="JWG356" s="25"/>
      <c r="JWH356" s="25"/>
      <c r="JWI356" s="25"/>
      <c r="JWJ356" s="25"/>
      <c r="JWK356" s="25"/>
      <c r="JWL356" s="25"/>
      <c r="JWM356" s="25"/>
      <c r="JWN356" s="25"/>
      <c r="JWO356" s="25"/>
      <c r="JWP356" s="25"/>
      <c r="JWQ356" s="25"/>
      <c r="JWR356" s="25"/>
      <c r="JWS356" s="25"/>
      <c r="JWT356" s="25"/>
      <c r="JWU356" s="25"/>
      <c r="JWV356" s="25"/>
      <c r="JWW356" s="25"/>
      <c r="JWX356" s="25"/>
      <c r="JWY356" s="25"/>
      <c r="JWZ356" s="25"/>
      <c r="JXA356" s="25"/>
      <c r="JXB356" s="25"/>
      <c r="JXC356" s="25"/>
      <c r="JXD356" s="25"/>
      <c r="JXE356" s="25"/>
      <c r="JXF356" s="25"/>
      <c r="JXG356" s="25"/>
      <c r="JXH356" s="25"/>
      <c r="JXI356" s="25"/>
      <c r="JXJ356" s="25"/>
      <c r="JXK356" s="25"/>
      <c r="JXL356" s="25"/>
      <c r="JXM356" s="25"/>
      <c r="JXN356" s="25"/>
      <c r="JXO356" s="25"/>
      <c r="JXP356" s="25"/>
      <c r="JXQ356" s="25"/>
      <c r="JXR356" s="25"/>
      <c r="JXS356" s="25"/>
      <c r="JXT356" s="25"/>
      <c r="JXU356" s="25"/>
      <c r="JXV356" s="25"/>
      <c r="JXW356" s="25"/>
      <c r="JXX356" s="25"/>
      <c r="JXY356" s="25"/>
      <c r="JXZ356" s="25"/>
      <c r="JYA356" s="25"/>
      <c r="JYB356" s="25"/>
      <c r="JYC356" s="25"/>
      <c r="JYD356" s="25"/>
      <c r="JYE356" s="25"/>
      <c r="JYF356" s="25"/>
      <c r="JYG356" s="25"/>
      <c r="JYH356" s="25"/>
      <c r="JYI356" s="25"/>
      <c r="JYJ356" s="25"/>
      <c r="JYK356" s="25"/>
      <c r="JYL356" s="25"/>
      <c r="JYM356" s="25"/>
      <c r="JYN356" s="25"/>
      <c r="JYO356" s="25"/>
      <c r="JYP356" s="25"/>
      <c r="JYQ356" s="25"/>
      <c r="JYR356" s="25"/>
      <c r="JYS356" s="25"/>
      <c r="JYT356" s="25"/>
      <c r="JYU356" s="25"/>
      <c r="JYV356" s="25"/>
      <c r="JYW356" s="25"/>
      <c r="JYX356" s="25"/>
      <c r="JYY356" s="25"/>
      <c r="JYZ356" s="25"/>
      <c r="JZA356" s="25"/>
      <c r="JZB356" s="25"/>
      <c r="JZC356" s="25"/>
      <c r="JZD356" s="25"/>
      <c r="JZE356" s="25"/>
      <c r="JZF356" s="25"/>
      <c r="JZG356" s="25"/>
      <c r="JZH356" s="25"/>
      <c r="JZI356" s="25"/>
      <c r="JZJ356" s="25"/>
      <c r="JZK356" s="25"/>
      <c r="JZL356" s="25"/>
      <c r="JZM356" s="25"/>
      <c r="JZN356" s="25"/>
      <c r="JZO356" s="25"/>
      <c r="JZP356" s="25"/>
      <c r="JZQ356" s="25"/>
      <c r="JZR356" s="25"/>
      <c r="JZS356" s="25"/>
      <c r="JZT356" s="25"/>
      <c r="JZU356" s="25"/>
      <c r="JZV356" s="25"/>
      <c r="JZW356" s="25"/>
      <c r="JZX356" s="25"/>
      <c r="JZY356" s="25"/>
      <c r="JZZ356" s="25"/>
      <c r="KAA356" s="25"/>
      <c r="KAB356" s="25"/>
      <c r="KAC356" s="25"/>
      <c r="KAD356" s="25"/>
      <c r="KAE356" s="25"/>
      <c r="KAF356" s="25"/>
      <c r="KAG356" s="25"/>
      <c r="KAH356" s="25"/>
      <c r="KAI356" s="25"/>
      <c r="KAJ356" s="25"/>
      <c r="KAK356" s="25"/>
      <c r="KAL356" s="25"/>
      <c r="KAM356" s="25"/>
      <c r="KAN356" s="25"/>
      <c r="KAO356" s="25"/>
      <c r="KAP356" s="25"/>
      <c r="KAQ356" s="25"/>
      <c r="KAR356" s="25"/>
      <c r="KAS356" s="25"/>
      <c r="KAT356" s="25"/>
      <c r="KAU356" s="25"/>
      <c r="KAV356" s="25"/>
      <c r="KAW356" s="25"/>
      <c r="KAX356" s="25"/>
      <c r="KAY356" s="25"/>
      <c r="KAZ356" s="25"/>
      <c r="KBA356" s="25"/>
      <c r="KBB356" s="25"/>
      <c r="KBC356" s="25"/>
      <c r="KBD356" s="25"/>
      <c r="KBE356" s="25"/>
      <c r="KBF356" s="25"/>
      <c r="KBG356" s="25"/>
      <c r="KBH356" s="25"/>
      <c r="KBI356" s="25"/>
      <c r="KBJ356" s="25"/>
      <c r="KBK356" s="25"/>
      <c r="KBL356" s="25"/>
      <c r="KBM356" s="25"/>
      <c r="KBN356" s="25"/>
      <c r="KBO356" s="25"/>
      <c r="KBP356" s="25"/>
      <c r="KBQ356" s="25"/>
      <c r="KBR356" s="25"/>
      <c r="KBS356" s="25"/>
      <c r="KBT356" s="25"/>
      <c r="KBU356" s="25"/>
      <c r="KBV356" s="25"/>
      <c r="KBW356" s="25"/>
      <c r="KBX356" s="25"/>
      <c r="KBY356" s="25"/>
      <c r="KBZ356" s="25"/>
      <c r="KCA356" s="25"/>
      <c r="KCB356" s="25"/>
      <c r="KCC356" s="25"/>
      <c r="KCD356" s="25"/>
      <c r="KCE356" s="25"/>
      <c r="KCF356" s="25"/>
      <c r="KCG356" s="25"/>
      <c r="KCH356" s="25"/>
      <c r="KCI356" s="25"/>
      <c r="KCJ356" s="25"/>
      <c r="KCK356" s="25"/>
      <c r="KCL356" s="25"/>
      <c r="KCM356" s="25"/>
      <c r="KCN356" s="25"/>
      <c r="KCO356" s="25"/>
      <c r="KCP356" s="25"/>
      <c r="KCQ356" s="25"/>
      <c r="KCR356" s="25"/>
      <c r="KCS356" s="25"/>
      <c r="KCT356" s="25"/>
      <c r="KCU356" s="25"/>
      <c r="KCV356" s="25"/>
      <c r="KCW356" s="25"/>
      <c r="KCX356" s="25"/>
      <c r="KCY356" s="25"/>
      <c r="KCZ356" s="25"/>
      <c r="KDA356" s="25"/>
      <c r="KDB356" s="25"/>
      <c r="KDC356" s="25"/>
      <c r="KDD356" s="25"/>
      <c r="KDE356" s="25"/>
      <c r="KDF356" s="25"/>
      <c r="KDG356" s="25"/>
      <c r="KDH356" s="25"/>
      <c r="KDI356" s="25"/>
      <c r="KDJ356" s="25"/>
      <c r="KDK356" s="25"/>
      <c r="KDL356" s="25"/>
      <c r="KDM356" s="25"/>
      <c r="KDN356" s="25"/>
      <c r="KDO356" s="25"/>
      <c r="KDP356" s="25"/>
      <c r="KDQ356" s="25"/>
      <c r="KDR356" s="25"/>
      <c r="KDS356" s="25"/>
      <c r="KDT356" s="25"/>
      <c r="KDU356" s="25"/>
      <c r="KDV356" s="25"/>
      <c r="KDW356" s="25"/>
      <c r="KDX356" s="25"/>
      <c r="KDY356" s="25"/>
      <c r="KDZ356" s="25"/>
      <c r="KEA356" s="25"/>
      <c r="KEB356" s="25"/>
      <c r="KEC356" s="25"/>
      <c r="KED356" s="25"/>
      <c r="KEE356" s="25"/>
      <c r="KEF356" s="25"/>
      <c r="KEG356" s="25"/>
      <c r="KEH356" s="25"/>
      <c r="KEI356" s="25"/>
      <c r="KEJ356" s="25"/>
      <c r="KEK356" s="25"/>
      <c r="KEL356" s="25"/>
      <c r="KEM356" s="25"/>
      <c r="KEN356" s="25"/>
      <c r="KEO356" s="25"/>
      <c r="KEP356" s="25"/>
      <c r="KEQ356" s="25"/>
      <c r="KER356" s="25"/>
      <c r="KES356" s="25"/>
      <c r="KET356" s="25"/>
      <c r="KEU356" s="25"/>
      <c r="KEV356" s="25"/>
      <c r="KEW356" s="25"/>
      <c r="KEX356" s="25"/>
      <c r="KEY356" s="25"/>
      <c r="KEZ356" s="25"/>
      <c r="KFA356" s="25"/>
      <c r="KFB356" s="25"/>
      <c r="KFC356" s="25"/>
      <c r="KFD356" s="25"/>
      <c r="KFE356" s="25"/>
      <c r="KFF356" s="25"/>
      <c r="KFG356" s="25"/>
      <c r="KFH356" s="25"/>
      <c r="KFI356" s="25"/>
      <c r="KFJ356" s="25"/>
      <c r="KFK356" s="25"/>
      <c r="KFL356" s="25"/>
      <c r="KFM356" s="25"/>
      <c r="KFN356" s="25"/>
      <c r="KFO356" s="25"/>
      <c r="KFP356" s="25"/>
      <c r="KFQ356" s="25"/>
      <c r="KFR356" s="25"/>
      <c r="KFS356" s="25"/>
      <c r="KFT356" s="25"/>
      <c r="KFU356" s="25"/>
      <c r="KFV356" s="25"/>
      <c r="KFW356" s="25"/>
      <c r="KFX356" s="25"/>
      <c r="KFY356" s="25"/>
      <c r="KFZ356" s="25"/>
      <c r="KGA356" s="25"/>
      <c r="KGB356" s="25"/>
      <c r="KGC356" s="25"/>
      <c r="KGD356" s="25"/>
      <c r="KGE356" s="25"/>
      <c r="KGF356" s="25"/>
      <c r="KGG356" s="25"/>
      <c r="KGH356" s="25"/>
      <c r="KGI356" s="25"/>
      <c r="KGJ356" s="25"/>
      <c r="KGK356" s="25"/>
      <c r="KGL356" s="25"/>
      <c r="KGM356" s="25"/>
      <c r="KGN356" s="25"/>
      <c r="KGO356" s="25"/>
      <c r="KGP356" s="25"/>
      <c r="KGQ356" s="25"/>
      <c r="KGR356" s="25"/>
      <c r="KGS356" s="25"/>
      <c r="KGT356" s="25"/>
      <c r="KGU356" s="25"/>
      <c r="KGV356" s="25"/>
      <c r="KGW356" s="25"/>
      <c r="KGX356" s="25"/>
      <c r="KGY356" s="25"/>
      <c r="KGZ356" s="25"/>
      <c r="KHA356" s="25"/>
      <c r="KHB356" s="25"/>
      <c r="KHC356" s="25"/>
      <c r="KHD356" s="25"/>
      <c r="KHE356" s="25"/>
      <c r="KHF356" s="25"/>
      <c r="KHG356" s="25"/>
      <c r="KHH356" s="25"/>
      <c r="KHI356" s="25"/>
      <c r="KHJ356" s="25"/>
      <c r="KHK356" s="25"/>
      <c r="KHL356" s="25"/>
      <c r="KHM356" s="25"/>
      <c r="KHN356" s="25"/>
      <c r="KHO356" s="25"/>
      <c r="KHP356" s="25"/>
      <c r="KHQ356" s="25"/>
      <c r="KHR356" s="25"/>
      <c r="KHS356" s="25"/>
      <c r="KHT356" s="25"/>
      <c r="KHU356" s="25"/>
      <c r="KHV356" s="25"/>
      <c r="KHW356" s="25"/>
      <c r="KHX356" s="25"/>
      <c r="KHY356" s="25"/>
      <c r="KHZ356" s="25"/>
      <c r="KIA356" s="25"/>
      <c r="KIB356" s="25"/>
      <c r="KIC356" s="25"/>
      <c r="KID356" s="25"/>
      <c r="KIE356" s="25"/>
      <c r="KIF356" s="25"/>
      <c r="KIG356" s="25"/>
      <c r="KIH356" s="25"/>
      <c r="KII356" s="25"/>
      <c r="KIJ356" s="25"/>
      <c r="KIK356" s="25"/>
      <c r="KIL356" s="25"/>
      <c r="KIM356" s="25"/>
      <c r="KIN356" s="25"/>
      <c r="KIO356" s="25"/>
      <c r="KIP356" s="25"/>
      <c r="KIQ356" s="25"/>
      <c r="KIR356" s="25"/>
      <c r="KIS356" s="25"/>
      <c r="KIT356" s="25"/>
      <c r="KIU356" s="25"/>
      <c r="KIV356" s="25"/>
      <c r="KIW356" s="25"/>
      <c r="KIX356" s="25"/>
      <c r="KIY356" s="25"/>
      <c r="KIZ356" s="25"/>
      <c r="KJA356" s="25"/>
      <c r="KJB356" s="25"/>
      <c r="KJC356" s="25"/>
      <c r="KJD356" s="25"/>
      <c r="KJE356" s="25"/>
      <c r="KJF356" s="25"/>
      <c r="KJG356" s="25"/>
      <c r="KJH356" s="25"/>
      <c r="KJI356" s="25"/>
      <c r="KJJ356" s="25"/>
      <c r="KJK356" s="25"/>
      <c r="KJL356" s="25"/>
      <c r="KJM356" s="25"/>
      <c r="KJN356" s="25"/>
      <c r="KJO356" s="25"/>
      <c r="KJP356" s="25"/>
      <c r="KJQ356" s="25"/>
      <c r="KJR356" s="25"/>
      <c r="KJS356" s="25"/>
      <c r="KJT356" s="25"/>
      <c r="KJU356" s="25"/>
      <c r="KJV356" s="25"/>
      <c r="KJW356" s="25"/>
      <c r="KJX356" s="25"/>
      <c r="KJY356" s="25"/>
      <c r="KJZ356" s="25"/>
      <c r="KKA356" s="25"/>
      <c r="KKB356" s="25"/>
      <c r="KKC356" s="25"/>
      <c r="KKD356" s="25"/>
      <c r="KKE356" s="25"/>
      <c r="KKF356" s="25"/>
      <c r="KKG356" s="25"/>
      <c r="KKH356" s="25"/>
      <c r="KKI356" s="25"/>
      <c r="KKJ356" s="25"/>
      <c r="KKK356" s="25"/>
      <c r="KKL356" s="25"/>
      <c r="KKM356" s="25"/>
      <c r="KKN356" s="25"/>
      <c r="KKO356" s="25"/>
      <c r="KKP356" s="25"/>
      <c r="KKQ356" s="25"/>
      <c r="KKR356" s="25"/>
      <c r="KKS356" s="25"/>
      <c r="KKT356" s="25"/>
      <c r="KKU356" s="25"/>
      <c r="KKV356" s="25"/>
      <c r="KKW356" s="25"/>
      <c r="KKX356" s="25"/>
      <c r="KKY356" s="25"/>
      <c r="KKZ356" s="25"/>
      <c r="KLA356" s="25"/>
      <c r="KLB356" s="25"/>
      <c r="KLC356" s="25"/>
      <c r="KLD356" s="25"/>
      <c r="KLE356" s="25"/>
      <c r="KLF356" s="25"/>
      <c r="KLG356" s="25"/>
      <c r="KLH356" s="25"/>
      <c r="KLI356" s="25"/>
      <c r="KLJ356" s="25"/>
      <c r="KLK356" s="25"/>
      <c r="KLL356" s="25"/>
      <c r="KLM356" s="25"/>
      <c r="KLN356" s="25"/>
      <c r="KLO356" s="25"/>
      <c r="KLP356" s="25"/>
      <c r="KLQ356" s="25"/>
      <c r="KLR356" s="25"/>
      <c r="KLS356" s="25"/>
      <c r="KLT356" s="25"/>
      <c r="KLU356" s="25"/>
      <c r="KLV356" s="25"/>
      <c r="KLW356" s="25"/>
      <c r="KLX356" s="25"/>
      <c r="KLY356" s="25"/>
      <c r="KLZ356" s="25"/>
      <c r="KMA356" s="25"/>
      <c r="KMB356" s="25"/>
      <c r="KMC356" s="25"/>
      <c r="KMD356" s="25"/>
      <c r="KME356" s="25"/>
      <c r="KMF356" s="25"/>
      <c r="KMG356" s="25"/>
      <c r="KMH356" s="25"/>
      <c r="KMI356" s="25"/>
      <c r="KMJ356" s="25"/>
      <c r="KMK356" s="25"/>
      <c r="KML356" s="25"/>
      <c r="KMM356" s="25"/>
      <c r="KMN356" s="25"/>
      <c r="KMO356" s="25"/>
      <c r="KMP356" s="25"/>
      <c r="KMQ356" s="25"/>
      <c r="KMR356" s="25"/>
      <c r="KMS356" s="25"/>
      <c r="KMT356" s="25"/>
      <c r="KMU356" s="25"/>
      <c r="KMV356" s="25"/>
      <c r="KMW356" s="25"/>
      <c r="KMX356" s="25"/>
      <c r="KMY356" s="25"/>
      <c r="KMZ356" s="25"/>
      <c r="KNA356" s="25"/>
      <c r="KNB356" s="25"/>
      <c r="KNC356" s="25"/>
      <c r="KND356" s="25"/>
      <c r="KNE356" s="25"/>
      <c r="KNF356" s="25"/>
      <c r="KNG356" s="25"/>
      <c r="KNH356" s="25"/>
      <c r="KNI356" s="25"/>
      <c r="KNJ356" s="25"/>
      <c r="KNK356" s="25"/>
      <c r="KNL356" s="25"/>
      <c r="KNM356" s="25"/>
      <c r="KNN356" s="25"/>
      <c r="KNO356" s="25"/>
      <c r="KNP356" s="25"/>
      <c r="KNQ356" s="25"/>
      <c r="KNR356" s="25"/>
      <c r="KNS356" s="25"/>
      <c r="KNT356" s="25"/>
      <c r="KNU356" s="25"/>
      <c r="KNV356" s="25"/>
      <c r="KNW356" s="25"/>
      <c r="KNX356" s="25"/>
      <c r="KNY356" s="25"/>
      <c r="KNZ356" s="25"/>
      <c r="KOA356" s="25"/>
      <c r="KOB356" s="25"/>
      <c r="KOC356" s="25"/>
      <c r="KOD356" s="25"/>
      <c r="KOE356" s="25"/>
      <c r="KOF356" s="25"/>
      <c r="KOG356" s="25"/>
      <c r="KOH356" s="25"/>
      <c r="KOI356" s="25"/>
      <c r="KOJ356" s="25"/>
      <c r="KOK356" s="25"/>
      <c r="KOL356" s="25"/>
      <c r="KOM356" s="25"/>
      <c r="KON356" s="25"/>
      <c r="KOO356" s="25"/>
      <c r="KOP356" s="25"/>
      <c r="KOQ356" s="25"/>
      <c r="KOR356" s="25"/>
      <c r="KOS356" s="25"/>
      <c r="KOT356" s="25"/>
      <c r="KOU356" s="25"/>
      <c r="KOV356" s="25"/>
      <c r="KOW356" s="25"/>
      <c r="KOX356" s="25"/>
      <c r="KOY356" s="25"/>
      <c r="KOZ356" s="25"/>
      <c r="KPA356" s="25"/>
      <c r="KPB356" s="25"/>
      <c r="KPC356" s="25"/>
      <c r="KPD356" s="25"/>
      <c r="KPE356" s="25"/>
      <c r="KPF356" s="25"/>
      <c r="KPG356" s="25"/>
      <c r="KPH356" s="25"/>
      <c r="KPI356" s="25"/>
      <c r="KPJ356" s="25"/>
      <c r="KPK356" s="25"/>
      <c r="KPL356" s="25"/>
      <c r="KPM356" s="25"/>
      <c r="KPN356" s="25"/>
      <c r="KPO356" s="25"/>
      <c r="KPP356" s="25"/>
      <c r="KPQ356" s="25"/>
      <c r="KPR356" s="25"/>
      <c r="KPS356" s="25"/>
      <c r="KPT356" s="25"/>
      <c r="KPU356" s="25"/>
      <c r="KPV356" s="25"/>
      <c r="KPW356" s="25"/>
      <c r="KPX356" s="25"/>
      <c r="KPY356" s="25"/>
      <c r="KPZ356" s="25"/>
      <c r="KQA356" s="25"/>
      <c r="KQB356" s="25"/>
      <c r="KQC356" s="25"/>
      <c r="KQD356" s="25"/>
      <c r="KQE356" s="25"/>
      <c r="KQF356" s="25"/>
      <c r="KQG356" s="25"/>
      <c r="KQH356" s="25"/>
      <c r="KQI356" s="25"/>
      <c r="KQJ356" s="25"/>
      <c r="KQK356" s="25"/>
      <c r="KQL356" s="25"/>
      <c r="KQM356" s="25"/>
      <c r="KQN356" s="25"/>
      <c r="KQO356" s="25"/>
      <c r="KQP356" s="25"/>
      <c r="KQQ356" s="25"/>
      <c r="KQR356" s="25"/>
      <c r="KQS356" s="25"/>
      <c r="KQT356" s="25"/>
      <c r="KQU356" s="25"/>
      <c r="KQV356" s="25"/>
      <c r="KQW356" s="25"/>
      <c r="KQX356" s="25"/>
      <c r="KQY356" s="25"/>
      <c r="KQZ356" s="25"/>
      <c r="KRA356" s="25"/>
      <c r="KRB356" s="25"/>
      <c r="KRC356" s="25"/>
      <c r="KRD356" s="25"/>
      <c r="KRE356" s="25"/>
      <c r="KRF356" s="25"/>
      <c r="KRG356" s="25"/>
      <c r="KRH356" s="25"/>
      <c r="KRI356" s="25"/>
      <c r="KRJ356" s="25"/>
      <c r="KRK356" s="25"/>
      <c r="KRL356" s="25"/>
      <c r="KRM356" s="25"/>
      <c r="KRN356" s="25"/>
      <c r="KRO356" s="25"/>
      <c r="KRP356" s="25"/>
      <c r="KRQ356" s="25"/>
      <c r="KRR356" s="25"/>
      <c r="KRS356" s="25"/>
      <c r="KRT356" s="25"/>
      <c r="KRU356" s="25"/>
      <c r="KRV356" s="25"/>
      <c r="KRW356" s="25"/>
      <c r="KRX356" s="25"/>
      <c r="KRY356" s="25"/>
      <c r="KRZ356" s="25"/>
      <c r="KSA356" s="25"/>
      <c r="KSB356" s="25"/>
      <c r="KSC356" s="25"/>
      <c r="KSD356" s="25"/>
      <c r="KSE356" s="25"/>
      <c r="KSF356" s="25"/>
      <c r="KSG356" s="25"/>
      <c r="KSH356" s="25"/>
      <c r="KSI356" s="25"/>
      <c r="KSJ356" s="25"/>
      <c r="KSK356" s="25"/>
      <c r="KSL356" s="25"/>
      <c r="KSM356" s="25"/>
      <c r="KSN356" s="25"/>
      <c r="KSO356" s="25"/>
      <c r="KSP356" s="25"/>
      <c r="KSQ356" s="25"/>
      <c r="KSR356" s="25"/>
      <c r="KSS356" s="25"/>
      <c r="KST356" s="25"/>
      <c r="KSU356" s="25"/>
      <c r="KSV356" s="25"/>
      <c r="KSW356" s="25"/>
      <c r="KSX356" s="25"/>
      <c r="KSY356" s="25"/>
      <c r="KSZ356" s="25"/>
      <c r="KTA356" s="25"/>
      <c r="KTB356" s="25"/>
      <c r="KTC356" s="25"/>
      <c r="KTD356" s="25"/>
      <c r="KTE356" s="25"/>
      <c r="KTF356" s="25"/>
      <c r="KTG356" s="25"/>
      <c r="KTH356" s="25"/>
      <c r="KTI356" s="25"/>
      <c r="KTJ356" s="25"/>
      <c r="KTK356" s="25"/>
      <c r="KTL356" s="25"/>
      <c r="KTM356" s="25"/>
      <c r="KTN356" s="25"/>
      <c r="KTO356" s="25"/>
      <c r="KTP356" s="25"/>
      <c r="KTQ356" s="25"/>
      <c r="KTR356" s="25"/>
      <c r="KTS356" s="25"/>
      <c r="KTT356" s="25"/>
      <c r="KTU356" s="25"/>
      <c r="KTV356" s="25"/>
      <c r="KTW356" s="25"/>
      <c r="KTX356" s="25"/>
      <c r="KTY356" s="25"/>
      <c r="KTZ356" s="25"/>
      <c r="KUA356" s="25"/>
      <c r="KUB356" s="25"/>
      <c r="KUC356" s="25"/>
      <c r="KUD356" s="25"/>
      <c r="KUE356" s="25"/>
      <c r="KUF356" s="25"/>
      <c r="KUG356" s="25"/>
      <c r="KUH356" s="25"/>
      <c r="KUI356" s="25"/>
      <c r="KUJ356" s="25"/>
      <c r="KUK356" s="25"/>
      <c r="KUL356" s="25"/>
      <c r="KUM356" s="25"/>
      <c r="KUN356" s="25"/>
      <c r="KUO356" s="25"/>
      <c r="KUP356" s="25"/>
      <c r="KUQ356" s="25"/>
      <c r="KUR356" s="25"/>
      <c r="KUS356" s="25"/>
      <c r="KUT356" s="25"/>
      <c r="KUU356" s="25"/>
      <c r="KUV356" s="25"/>
      <c r="KUW356" s="25"/>
      <c r="KUX356" s="25"/>
      <c r="KUY356" s="25"/>
      <c r="KUZ356" s="25"/>
      <c r="KVA356" s="25"/>
      <c r="KVB356" s="25"/>
      <c r="KVC356" s="25"/>
      <c r="KVD356" s="25"/>
      <c r="KVE356" s="25"/>
      <c r="KVF356" s="25"/>
      <c r="KVG356" s="25"/>
      <c r="KVH356" s="25"/>
      <c r="KVI356" s="25"/>
      <c r="KVJ356" s="25"/>
      <c r="KVK356" s="25"/>
      <c r="KVL356" s="25"/>
      <c r="KVM356" s="25"/>
      <c r="KVN356" s="25"/>
      <c r="KVO356" s="25"/>
      <c r="KVP356" s="25"/>
      <c r="KVQ356" s="25"/>
      <c r="KVR356" s="25"/>
      <c r="KVS356" s="25"/>
      <c r="KVT356" s="25"/>
      <c r="KVU356" s="25"/>
      <c r="KVV356" s="25"/>
      <c r="KVW356" s="25"/>
      <c r="KVX356" s="25"/>
      <c r="KVY356" s="25"/>
      <c r="KVZ356" s="25"/>
      <c r="KWA356" s="25"/>
      <c r="KWB356" s="25"/>
      <c r="KWC356" s="25"/>
      <c r="KWD356" s="25"/>
      <c r="KWE356" s="25"/>
      <c r="KWF356" s="25"/>
      <c r="KWG356" s="25"/>
      <c r="KWH356" s="25"/>
      <c r="KWI356" s="25"/>
      <c r="KWJ356" s="25"/>
      <c r="KWK356" s="25"/>
      <c r="KWL356" s="25"/>
      <c r="KWM356" s="25"/>
      <c r="KWN356" s="25"/>
      <c r="KWO356" s="25"/>
      <c r="KWP356" s="25"/>
      <c r="KWQ356" s="25"/>
      <c r="KWR356" s="25"/>
      <c r="KWS356" s="25"/>
      <c r="KWT356" s="25"/>
      <c r="KWU356" s="25"/>
      <c r="KWV356" s="25"/>
      <c r="KWW356" s="25"/>
      <c r="KWX356" s="25"/>
      <c r="KWY356" s="25"/>
      <c r="KWZ356" s="25"/>
      <c r="KXA356" s="25"/>
      <c r="KXB356" s="25"/>
      <c r="KXC356" s="25"/>
      <c r="KXD356" s="25"/>
      <c r="KXE356" s="25"/>
      <c r="KXF356" s="25"/>
      <c r="KXG356" s="25"/>
      <c r="KXH356" s="25"/>
      <c r="KXI356" s="25"/>
      <c r="KXJ356" s="25"/>
      <c r="KXK356" s="25"/>
      <c r="KXL356" s="25"/>
      <c r="KXM356" s="25"/>
      <c r="KXN356" s="25"/>
      <c r="KXO356" s="25"/>
      <c r="KXP356" s="25"/>
      <c r="KXQ356" s="25"/>
      <c r="KXR356" s="25"/>
      <c r="KXS356" s="25"/>
      <c r="KXT356" s="25"/>
      <c r="KXU356" s="25"/>
      <c r="KXV356" s="25"/>
      <c r="KXW356" s="25"/>
      <c r="KXX356" s="25"/>
      <c r="KXY356" s="25"/>
      <c r="KXZ356" s="25"/>
      <c r="KYA356" s="25"/>
      <c r="KYB356" s="25"/>
      <c r="KYC356" s="25"/>
      <c r="KYD356" s="25"/>
      <c r="KYE356" s="25"/>
      <c r="KYF356" s="25"/>
      <c r="KYG356" s="25"/>
      <c r="KYH356" s="25"/>
      <c r="KYI356" s="25"/>
      <c r="KYJ356" s="25"/>
      <c r="KYK356" s="25"/>
      <c r="KYL356" s="25"/>
      <c r="KYM356" s="25"/>
      <c r="KYN356" s="25"/>
      <c r="KYO356" s="25"/>
      <c r="KYP356" s="25"/>
      <c r="KYQ356" s="25"/>
      <c r="KYR356" s="25"/>
      <c r="KYS356" s="25"/>
      <c r="KYT356" s="25"/>
      <c r="KYU356" s="25"/>
      <c r="KYV356" s="25"/>
      <c r="KYW356" s="25"/>
      <c r="KYX356" s="25"/>
      <c r="KYY356" s="25"/>
      <c r="KYZ356" s="25"/>
      <c r="KZA356" s="25"/>
      <c r="KZB356" s="25"/>
      <c r="KZC356" s="25"/>
      <c r="KZD356" s="25"/>
      <c r="KZE356" s="25"/>
      <c r="KZF356" s="25"/>
      <c r="KZG356" s="25"/>
      <c r="KZH356" s="25"/>
      <c r="KZI356" s="25"/>
      <c r="KZJ356" s="25"/>
      <c r="KZK356" s="25"/>
      <c r="KZL356" s="25"/>
      <c r="KZM356" s="25"/>
      <c r="KZN356" s="25"/>
      <c r="KZO356" s="25"/>
      <c r="KZP356" s="25"/>
      <c r="KZQ356" s="25"/>
      <c r="KZR356" s="25"/>
      <c r="KZS356" s="25"/>
      <c r="KZT356" s="25"/>
      <c r="KZU356" s="25"/>
      <c r="KZV356" s="25"/>
      <c r="KZW356" s="25"/>
      <c r="KZX356" s="25"/>
      <c r="KZY356" s="25"/>
      <c r="KZZ356" s="25"/>
      <c r="LAA356" s="25"/>
      <c r="LAB356" s="25"/>
      <c r="LAC356" s="25"/>
      <c r="LAD356" s="25"/>
      <c r="LAE356" s="25"/>
      <c r="LAF356" s="25"/>
      <c r="LAG356" s="25"/>
      <c r="LAH356" s="25"/>
      <c r="LAI356" s="25"/>
      <c r="LAJ356" s="25"/>
      <c r="LAK356" s="25"/>
      <c r="LAL356" s="25"/>
      <c r="LAM356" s="25"/>
      <c r="LAN356" s="25"/>
      <c r="LAO356" s="25"/>
      <c r="LAP356" s="25"/>
      <c r="LAQ356" s="25"/>
      <c r="LAR356" s="25"/>
      <c r="LAS356" s="25"/>
      <c r="LAT356" s="25"/>
      <c r="LAU356" s="25"/>
      <c r="LAV356" s="25"/>
      <c r="LAW356" s="25"/>
      <c r="LAX356" s="25"/>
      <c r="LAY356" s="25"/>
      <c r="LAZ356" s="25"/>
      <c r="LBA356" s="25"/>
      <c r="LBB356" s="25"/>
      <c r="LBC356" s="25"/>
      <c r="LBD356" s="25"/>
      <c r="LBE356" s="25"/>
      <c r="LBF356" s="25"/>
      <c r="LBG356" s="25"/>
      <c r="LBH356" s="25"/>
      <c r="LBI356" s="25"/>
      <c r="LBJ356" s="25"/>
      <c r="LBK356" s="25"/>
      <c r="LBL356" s="25"/>
      <c r="LBM356" s="25"/>
      <c r="LBN356" s="25"/>
      <c r="LBO356" s="25"/>
      <c r="LBP356" s="25"/>
      <c r="LBQ356" s="25"/>
      <c r="LBR356" s="25"/>
      <c r="LBS356" s="25"/>
      <c r="LBT356" s="25"/>
      <c r="LBU356" s="25"/>
      <c r="LBV356" s="25"/>
      <c r="LBW356" s="25"/>
      <c r="LBX356" s="25"/>
      <c r="LBY356" s="25"/>
      <c r="LBZ356" s="25"/>
      <c r="LCA356" s="25"/>
      <c r="LCB356" s="25"/>
      <c r="LCC356" s="25"/>
      <c r="LCD356" s="25"/>
      <c r="LCE356" s="25"/>
      <c r="LCF356" s="25"/>
      <c r="LCG356" s="25"/>
      <c r="LCH356" s="25"/>
      <c r="LCI356" s="25"/>
      <c r="LCJ356" s="25"/>
      <c r="LCK356" s="25"/>
      <c r="LCL356" s="25"/>
      <c r="LCM356" s="25"/>
      <c r="LCN356" s="25"/>
      <c r="LCO356" s="25"/>
      <c r="LCP356" s="25"/>
      <c r="LCQ356" s="25"/>
      <c r="LCR356" s="25"/>
      <c r="LCS356" s="25"/>
      <c r="LCT356" s="25"/>
      <c r="LCU356" s="25"/>
      <c r="LCV356" s="25"/>
      <c r="LCW356" s="25"/>
      <c r="LCX356" s="25"/>
      <c r="LCY356" s="25"/>
      <c r="LCZ356" s="25"/>
      <c r="LDA356" s="25"/>
      <c r="LDB356" s="25"/>
      <c r="LDC356" s="25"/>
      <c r="LDD356" s="25"/>
      <c r="LDE356" s="25"/>
      <c r="LDF356" s="25"/>
      <c r="LDG356" s="25"/>
      <c r="LDH356" s="25"/>
      <c r="LDI356" s="25"/>
      <c r="LDJ356" s="25"/>
      <c r="LDK356" s="25"/>
      <c r="LDL356" s="25"/>
      <c r="LDM356" s="25"/>
      <c r="LDN356" s="25"/>
      <c r="LDO356" s="25"/>
      <c r="LDP356" s="25"/>
      <c r="LDQ356" s="25"/>
      <c r="LDR356" s="25"/>
      <c r="LDS356" s="25"/>
      <c r="LDT356" s="25"/>
      <c r="LDU356" s="25"/>
      <c r="LDV356" s="25"/>
      <c r="LDW356" s="25"/>
      <c r="LDX356" s="25"/>
      <c r="LDY356" s="25"/>
      <c r="LDZ356" s="25"/>
      <c r="LEA356" s="25"/>
      <c r="LEB356" s="25"/>
      <c r="LEC356" s="25"/>
      <c r="LED356" s="25"/>
      <c r="LEE356" s="25"/>
      <c r="LEF356" s="25"/>
      <c r="LEG356" s="25"/>
      <c r="LEH356" s="25"/>
      <c r="LEI356" s="25"/>
      <c r="LEJ356" s="25"/>
      <c r="LEK356" s="25"/>
      <c r="LEL356" s="25"/>
      <c r="LEM356" s="25"/>
      <c r="LEN356" s="25"/>
      <c r="LEO356" s="25"/>
      <c r="LEP356" s="25"/>
      <c r="LEQ356" s="25"/>
      <c r="LER356" s="25"/>
      <c r="LES356" s="25"/>
      <c r="LET356" s="25"/>
      <c r="LEU356" s="25"/>
      <c r="LEV356" s="25"/>
      <c r="LEW356" s="25"/>
      <c r="LEX356" s="25"/>
      <c r="LEY356" s="25"/>
      <c r="LEZ356" s="25"/>
      <c r="LFA356" s="25"/>
      <c r="LFB356" s="25"/>
      <c r="LFC356" s="25"/>
      <c r="LFD356" s="25"/>
      <c r="LFE356" s="25"/>
      <c r="LFF356" s="25"/>
      <c r="LFG356" s="25"/>
      <c r="LFH356" s="25"/>
      <c r="LFI356" s="25"/>
      <c r="LFJ356" s="25"/>
      <c r="LFK356" s="25"/>
      <c r="LFL356" s="25"/>
      <c r="LFM356" s="25"/>
      <c r="LFN356" s="25"/>
      <c r="LFO356" s="25"/>
      <c r="LFP356" s="25"/>
      <c r="LFQ356" s="25"/>
      <c r="LFR356" s="25"/>
      <c r="LFS356" s="25"/>
      <c r="LFT356" s="25"/>
      <c r="LFU356" s="25"/>
      <c r="LFV356" s="25"/>
      <c r="LFW356" s="25"/>
      <c r="LFX356" s="25"/>
      <c r="LFY356" s="25"/>
      <c r="LFZ356" s="25"/>
      <c r="LGA356" s="25"/>
      <c r="LGB356" s="25"/>
      <c r="LGC356" s="25"/>
      <c r="LGD356" s="25"/>
      <c r="LGE356" s="25"/>
      <c r="LGF356" s="25"/>
      <c r="LGG356" s="25"/>
      <c r="LGH356" s="25"/>
      <c r="LGI356" s="25"/>
      <c r="LGJ356" s="25"/>
      <c r="LGK356" s="25"/>
      <c r="LGL356" s="25"/>
      <c r="LGM356" s="25"/>
      <c r="LGN356" s="25"/>
      <c r="LGO356" s="25"/>
      <c r="LGP356" s="25"/>
      <c r="LGQ356" s="25"/>
      <c r="LGR356" s="25"/>
      <c r="LGS356" s="25"/>
      <c r="LGT356" s="25"/>
      <c r="LGU356" s="25"/>
      <c r="LGV356" s="25"/>
      <c r="LGW356" s="25"/>
      <c r="LGX356" s="25"/>
      <c r="LGY356" s="25"/>
      <c r="LGZ356" s="25"/>
      <c r="LHA356" s="25"/>
      <c r="LHB356" s="25"/>
      <c r="LHC356" s="25"/>
      <c r="LHD356" s="25"/>
      <c r="LHE356" s="25"/>
      <c r="LHF356" s="25"/>
      <c r="LHG356" s="25"/>
      <c r="LHH356" s="25"/>
      <c r="LHI356" s="25"/>
      <c r="LHJ356" s="25"/>
      <c r="LHK356" s="25"/>
      <c r="LHL356" s="25"/>
      <c r="LHM356" s="25"/>
      <c r="LHN356" s="25"/>
      <c r="LHO356" s="25"/>
      <c r="LHP356" s="25"/>
      <c r="LHQ356" s="25"/>
      <c r="LHR356" s="25"/>
      <c r="LHS356" s="25"/>
      <c r="LHT356" s="25"/>
      <c r="LHU356" s="25"/>
      <c r="LHV356" s="25"/>
      <c r="LHW356" s="25"/>
      <c r="LHX356" s="25"/>
      <c r="LHY356" s="25"/>
      <c r="LHZ356" s="25"/>
      <c r="LIA356" s="25"/>
      <c r="LIB356" s="25"/>
      <c r="LIC356" s="25"/>
      <c r="LID356" s="25"/>
      <c r="LIE356" s="25"/>
      <c r="LIF356" s="25"/>
      <c r="LIG356" s="25"/>
      <c r="LIH356" s="25"/>
      <c r="LII356" s="25"/>
      <c r="LIJ356" s="25"/>
      <c r="LIK356" s="25"/>
      <c r="LIL356" s="25"/>
      <c r="LIM356" s="25"/>
      <c r="LIN356" s="25"/>
      <c r="LIO356" s="25"/>
      <c r="LIP356" s="25"/>
      <c r="LIQ356" s="25"/>
      <c r="LIR356" s="25"/>
      <c r="LIS356" s="25"/>
      <c r="LIT356" s="25"/>
      <c r="LIU356" s="25"/>
      <c r="LIV356" s="25"/>
      <c r="LIW356" s="25"/>
      <c r="LIX356" s="25"/>
      <c r="LIY356" s="25"/>
      <c r="LIZ356" s="25"/>
      <c r="LJA356" s="25"/>
      <c r="LJB356" s="25"/>
      <c r="LJC356" s="25"/>
      <c r="LJD356" s="25"/>
      <c r="LJE356" s="25"/>
      <c r="LJF356" s="25"/>
      <c r="LJG356" s="25"/>
      <c r="LJH356" s="25"/>
      <c r="LJI356" s="25"/>
      <c r="LJJ356" s="25"/>
      <c r="LJK356" s="25"/>
      <c r="LJL356" s="25"/>
      <c r="LJM356" s="25"/>
      <c r="LJN356" s="25"/>
      <c r="LJO356" s="25"/>
      <c r="LJP356" s="25"/>
      <c r="LJQ356" s="25"/>
      <c r="LJR356" s="25"/>
      <c r="LJS356" s="25"/>
      <c r="LJT356" s="25"/>
      <c r="LJU356" s="25"/>
      <c r="LJV356" s="25"/>
      <c r="LJW356" s="25"/>
      <c r="LJX356" s="25"/>
      <c r="LJY356" s="25"/>
      <c r="LJZ356" s="25"/>
      <c r="LKA356" s="25"/>
      <c r="LKB356" s="25"/>
      <c r="LKC356" s="25"/>
      <c r="LKD356" s="25"/>
      <c r="LKE356" s="25"/>
      <c r="LKF356" s="25"/>
      <c r="LKG356" s="25"/>
      <c r="LKH356" s="25"/>
      <c r="LKI356" s="25"/>
      <c r="LKJ356" s="25"/>
      <c r="LKK356" s="25"/>
      <c r="LKL356" s="25"/>
      <c r="LKM356" s="25"/>
      <c r="LKN356" s="25"/>
      <c r="LKO356" s="25"/>
      <c r="LKP356" s="25"/>
      <c r="LKQ356" s="25"/>
      <c r="LKR356" s="25"/>
      <c r="LKS356" s="25"/>
      <c r="LKT356" s="25"/>
      <c r="LKU356" s="25"/>
      <c r="LKV356" s="25"/>
      <c r="LKW356" s="25"/>
      <c r="LKX356" s="25"/>
      <c r="LKY356" s="25"/>
      <c r="LKZ356" s="25"/>
      <c r="LLA356" s="25"/>
      <c r="LLB356" s="25"/>
      <c r="LLC356" s="25"/>
      <c r="LLD356" s="25"/>
      <c r="LLE356" s="25"/>
      <c r="LLF356" s="25"/>
      <c r="LLG356" s="25"/>
      <c r="LLH356" s="25"/>
      <c r="LLI356" s="25"/>
      <c r="LLJ356" s="25"/>
      <c r="LLK356" s="25"/>
      <c r="LLL356" s="25"/>
      <c r="LLM356" s="25"/>
      <c r="LLN356" s="25"/>
      <c r="LLO356" s="25"/>
      <c r="LLP356" s="25"/>
      <c r="LLQ356" s="25"/>
      <c r="LLR356" s="25"/>
      <c r="LLS356" s="25"/>
      <c r="LLT356" s="25"/>
      <c r="LLU356" s="25"/>
      <c r="LLV356" s="25"/>
      <c r="LLW356" s="25"/>
      <c r="LLX356" s="25"/>
      <c r="LLY356" s="25"/>
      <c r="LLZ356" s="25"/>
      <c r="LMA356" s="25"/>
      <c r="LMB356" s="25"/>
      <c r="LMC356" s="25"/>
      <c r="LMD356" s="25"/>
      <c r="LME356" s="25"/>
      <c r="LMF356" s="25"/>
      <c r="LMG356" s="25"/>
      <c r="LMH356" s="25"/>
      <c r="LMI356" s="25"/>
      <c r="LMJ356" s="25"/>
      <c r="LMK356" s="25"/>
      <c r="LML356" s="25"/>
      <c r="LMM356" s="25"/>
      <c r="LMN356" s="25"/>
      <c r="LMO356" s="25"/>
      <c r="LMP356" s="25"/>
      <c r="LMQ356" s="25"/>
      <c r="LMR356" s="25"/>
      <c r="LMS356" s="25"/>
      <c r="LMT356" s="25"/>
      <c r="LMU356" s="25"/>
      <c r="LMV356" s="25"/>
      <c r="LMW356" s="25"/>
      <c r="LMX356" s="25"/>
      <c r="LMY356" s="25"/>
      <c r="LMZ356" s="25"/>
      <c r="LNA356" s="25"/>
      <c r="LNB356" s="25"/>
      <c r="LNC356" s="25"/>
      <c r="LND356" s="25"/>
      <c r="LNE356" s="25"/>
      <c r="LNF356" s="25"/>
      <c r="LNG356" s="25"/>
      <c r="LNH356" s="25"/>
      <c r="LNI356" s="25"/>
      <c r="LNJ356" s="25"/>
      <c r="LNK356" s="25"/>
      <c r="LNL356" s="25"/>
      <c r="LNM356" s="25"/>
      <c r="LNN356" s="25"/>
      <c r="LNO356" s="25"/>
      <c r="LNP356" s="25"/>
      <c r="LNQ356" s="25"/>
      <c r="LNR356" s="25"/>
      <c r="LNS356" s="25"/>
      <c r="LNT356" s="25"/>
      <c r="LNU356" s="25"/>
      <c r="LNV356" s="25"/>
      <c r="LNW356" s="25"/>
      <c r="LNX356" s="25"/>
      <c r="LNY356" s="25"/>
      <c r="LNZ356" s="25"/>
      <c r="LOA356" s="25"/>
      <c r="LOB356" s="25"/>
      <c r="LOC356" s="25"/>
      <c r="LOD356" s="25"/>
      <c r="LOE356" s="25"/>
      <c r="LOF356" s="25"/>
      <c r="LOG356" s="25"/>
      <c r="LOH356" s="25"/>
      <c r="LOI356" s="25"/>
      <c r="LOJ356" s="25"/>
      <c r="LOK356" s="25"/>
      <c r="LOL356" s="25"/>
      <c r="LOM356" s="25"/>
      <c r="LON356" s="25"/>
      <c r="LOO356" s="25"/>
      <c r="LOP356" s="25"/>
      <c r="LOQ356" s="25"/>
      <c r="LOR356" s="25"/>
      <c r="LOS356" s="25"/>
      <c r="LOT356" s="25"/>
      <c r="LOU356" s="25"/>
      <c r="LOV356" s="25"/>
      <c r="LOW356" s="25"/>
      <c r="LOX356" s="25"/>
      <c r="LOY356" s="25"/>
      <c r="LOZ356" s="25"/>
      <c r="LPA356" s="25"/>
      <c r="LPB356" s="25"/>
      <c r="LPC356" s="25"/>
      <c r="LPD356" s="25"/>
      <c r="LPE356" s="25"/>
      <c r="LPF356" s="25"/>
      <c r="LPG356" s="25"/>
      <c r="LPH356" s="25"/>
      <c r="LPI356" s="25"/>
      <c r="LPJ356" s="25"/>
      <c r="LPK356" s="25"/>
      <c r="LPL356" s="25"/>
      <c r="LPM356" s="25"/>
      <c r="LPN356" s="25"/>
      <c r="LPO356" s="25"/>
      <c r="LPP356" s="25"/>
      <c r="LPQ356" s="25"/>
      <c r="LPR356" s="25"/>
      <c r="LPS356" s="25"/>
      <c r="LPT356" s="25"/>
      <c r="LPU356" s="25"/>
      <c r="LPV356" s="25"/>
      <c r="LPW356" s="25"/>
      <c r="LPX356" s="25"/>
      <c r="LPY356" s="25"/>
      <c r="LPZ356" s="25"/>
      <c r="LQA356" s="25"/>
      <c r="LQB356" s="25"/>
      <c r="LQC356" s="25"/>
      <c r="LQD356" s="25"/>
      <c r="LQE356" s="25"/>
      <c r="LQF356" s="25"/>
      <c r="LQG356" s="25"/>
      <c r="LQH356" s="25"/>
      <c r="LQI356" s="25"/>
      <c r="LQJ356" s="25"/>
      <c r="LQK356" s="25"/>
      <c r="LQL356" s="25"/>
      <c r="LQM356" s="25"/>
      <c r="LQN356" s="25"/>
      <c r="LQO356" s="25"/>
      <c r="LQP356" s="25"/>
      <c r="LQQ356" s="25"/>
      <c r="LQR356" s="25"/>
      <c r="LQS356" s="25"/>
      <c r="LQT356" s="25"/>
      <c r="LQU356" s="25"/>
      <c r="LQV356" s="25"/>
      <c r="LQW356" s="25"/>
      <c r="LQX356" s="25"/>
      <c r="LQY356" s="25"/>
      <c r="LQZ356" s="25"/>
      <c r="LRA356" s="25"/>
      <c r="LRB356" s="25"/>
      <c r="LRC356" s="25"/>
      <c r="LRD356" s="25"/>
      <c r="LRE356" s="25"/>
      <c r="LRF356" s="25"/>
      <c r="LRG356" s="25"/>
      <c r="LRH356" s="25"/>
      <c r="LRI356" s="25"/>
      <c r="LRJ356" s="25"/>
      <c r="LRK356" s="25"/>
      <c r="LRL356" s="25"/>
      <c r="LRM356" s="25"/>
      <c r="LRN356" s="25"/>
      <c r="LRO356" s="25"/>
      <c r="LRP356" s="25"/>
      <c r="LRQ356" s="25"/>
      <c r="LRR356" s="25"/>
      <c r="LRS356" s="25"/>
      <c r="LRT356" s="25"/>
      <c r="LRU356" s="25"/>
      <c r="LRV356" s="25"/>
      <c r="LRW356" s="25"/>
      <c r="LRX356" s="25"/>
      <c r="LRY356" s="25"/>
      <c r="LRZ356" s="25"/>
      <c r="LSA356" s="25"/>
      <c r="LSB356" s="25"/>
      <c r="LSC356" s="25"/>
      <c r="LSD356" s="25"/>
      <c r="LSE356" s="25"/>
      <c r="LSF356" s="25"/>
      <c r="LSG356" s="25"/>
      <c r="LSH356" s="25"/>
      <c r="LSI356" s="25"/>
      <c r="LSJ356" s="25"/>
      <c r="LSK356" s="25"/>
      <c r="LSL356" s="25"/>
      <c r="LSM356" s="25"/>
      <c r="LSN356" s="25"/>
      <c r="LSO356" s="25"/>
      <c r="LSP356" s="25"/>
      <c r="LSQ356" s="25"/>
      <c r="LSR356" s="25"/>
      <c r="LSS356" s="25"/>
      <c r="LST356" s="25"/>
      <c r="LSU356" s="25"/>
      <c r="LSV356" s="25"/>
      <c r="LSW356" s="25"/>
      <c r="LSX356" s="25"/>
      <c r="LSY356" s="25"/>
      <c r="LSZ356" s="25"/>
      <c r="LTA356" s="25"/>
      <c r="LTB356" s="25"/>
      <c r="LTC356" s="25"/>
      <c r="LTD356" s="25"/>
      <c r="LTE356" s="25"/>
      <c r="LTF356" s="25"/>
      <c r="LTG356" s="25"/>
      <c r="LTH356" s="25"/>
      <c r="LTI356" s="25"/>
      <c r="LTJ356" s="25"/>
      <c r="LTK356" s="25"/>
      <c r="LTL356" s="25"/>
      <c r="LTM356" s="25"/>
      <c r="LTN356" s="25"/>
      <c r="LTO356" s="25"/>
      <c r="LTP356" s="25"/>
      <c r="LTQ356" s="25"/>
      <c r="LTR356" s="25"/>
      <c r="LTS356" s="25"/>
      <c r="LTT356" s="25"/>
      <c r="LTU356" s="25"/>
      <c r="LTV356" s="25"/>
      <c r="LTW356" s="25"/>
      <c r="LTX356" s="25"/>
      <c r="LTY356" s="25"/>
      <c r="LTZ356" s="25"/>
      <c r="LUA356" s="25"/>
      <c r="LUB356" s="25"/>
      <c r="LUC356" s="25"/>
      <c r="LUD356" s="25"/>
      <c r="LUE356" s="25"/>
      <c r="LUF356" s="25"/>
      <c r="LUG356" s="25"/>
      <c r="LUH356" s="25"/>
      <c r="LUI356" s="25"/>
      <c r="LUJ356" s="25"/>
      <c r="LUK356" s="25"/>
      <c r="LUL356" s="25"/>
      <c r="LUM356" s="25"/>
      <c r="LUN356" s="25"/>
      <c r="LUO356" s="25"/>
      <c r="LUP356" s="25"/>
      <c r="LUQ356" s="25"/>
      <c r="LUR356" s="25"/>
      <c r="LUS356" s="25"/>
      <c r="LUT356" s="25"/>
      <c r="LUU356" s="25"/>
      <c r="LUV356" s="25"/>
      <c r="LUW356" s="25"/>
      <c r="LUX356" s="25"/>
      <c r="LUY356" s="25"/>
      <c r="LUZ356" s="25"/>
      <c r="LVA356" s="25"/>
      <c r="LVB356" s="25"/>
      <c r="LVC356" s="25"/>
      <c r="LVD356" s="25"/>
      <c r="LVE356" s="25"/>
      <c r="LVF356" s="25"/>
      <c r="LVG356" s="25"/>
      <c r="LVH356" s="25"/>
      <c r="LVI356" s="25"/>
      <c r="LVJ356" s="25"/>
      <c r="LVK356" s="25"/>
      <c r="LVL356" s="25"/>
      <c r="LVM356" s="25"/>
      <c r="LVN356" s="25"/>
      <c r="LVO356" s="25"/>
      <c r="LVP356" s="25"/>
      <c r="LVQ356" s="25"/>
      <c r="LVR356" s="25"/>
      <c r="LVS356" s="25"/>
      <c r="LVT356" s="25"/>
      <c r="LVU356" s="25"/>
      <c r="LVV356" s="25"/>
      <c r="LVW356" s="25"/>
      <c r="LVX356" s="25"/>
      <c r="LVY356" s="25"/>
      <c r="LVZ356" s="25"/>
      <c r="LWA356" s="25"/>
      <c r="LWB356" s="25"/>
      <c r="LWC356" s="25"/>
      <c r="LWD356" s="25"/>
      <c r="LWE356" s="25"/>
      <c r="LWF356" s="25"/>
      <c r="LWG356" s="25"/>
      <c r="LWH356" s="25"/>
      <c r="LWI356" s="25"/>
      <c r="LWJ356" s="25"/>
      <c r="LWK356" s="25"/>
      <c r="LWL356" s="25"/>
      <c r="LWM356" s="25"/>
      <c r="LWN356" s="25"/>
      <c r="LWO356" s="25"/>
      <c r="LWP356" s="25"/>
      <c r="LWQ356" s="25"/>
      <c r="LWR356" s="25"/>
      <c r="LWS356" s="25"/>
      <c r="LWT356" s="25"/>
      <c r="LWU356" s="25"/>
      <c r="LWV356" s="25"/>
      <c r="LWW356" s="25"/>
      <c r="LWX356" s="25"/>
      <c r="LWY356" s="25"/>
      <c r="LWZ356" s="25"/>
      <c r="LXA356" s="25"/>
      <c r="LXB356" s="25"/>
      <c r="LXC356" s="25"/>
      <c r="LXD356" s="25"/>
      <c r="LXE356" s="25"/>
      <c r="LXF356" s="25"/>
      <c r="LXG356" s="25"/>
      <c r="LXH356" s="25"/>
      <c r="LXI356" s="25"/>
      <c r="LXJ356" s="25"/>
      <c r="LXK356" s="25"/>
      <c r="LXL356" s="25"/>
      <c r="LXM356" s="25"/>
      <c r="LXN356" s="25"/>
      <c r="LXO356" s="25"/>
      <c r="LXP356" s="25"/>
      <c r="LXQ356" s="25"/>
      <c r="LXR356" s="25"/>
      <c r="LXS356" s="25"/>
      <c r="LXT356" s="25"/>
      <c r="LXU356" s="25"/>
      <c r="LXV356" s="25"/>
      <c r="LXW356" s="25"/>
      <c r="LXX356" s="25"/>
      <c r="LXY356" s="25"/>
      <c r="LXZ356" s="25"/>
      <c r="LYA356" s="25"/>
      <c r="LYB356" s="25"/>
      <c r="LYC356" s="25"/>
      <c r="LYD356" s="25"/>
      <c r="LYE356" s="25"/>
      <c r="LYF356" s="25"/>
      <c r="LYG356" s="25"/>
      <c r="LYH356" s="25"/>
      <c r="LYI356" s="25"/>
      <c r="LYJ356" s="25"/>
      <c r="LYK356" s="25"/>
      <c r="LYL356" s="25"/>
      <c r="LYM356" s="25"/>
      <c r="LYN356" s="25"/>
      <c r="LYO356" s="25"/>
      <c r="LYP356" s="25"/>
      <c r="LYQ356" s="25"/>
      <c r="LYR356" s="25"/>
      <c r="LYS356" s="25"/>
      <c r="LYT356" s="25"/>
      <c r="LYU356" s="25"/>
      <c r="LYV356" s="25"/>
      <c r="LYW356" s="25"/>
      <c r="LYX356" s="25"/>
      <c r="LYY356" s="25"/>
      <c r="LYZ356" s="25"/>
      <c r="LZA356" s="25"/>
      <c r="LZB356" s="25"/>
      <c r="LZC356" s="25"/>
      <c r="LZD356" s="25"/>
      <c r="LZE356" s="25"/>
      <c r="LZF356" s="25"/>
      <c r="LZG356" s="25"/>
      <c r="LZH356" s="25"/>
      <c r="LZI356" s="25"/>
      <c r="LZJ356" s="25"/>
      <c r="LZK356" s="25"/>
      <c r="LZL356" s="25"/>
      <c r="LZM356" s="25"/>
      <c r="LZN356" s="25"/>
      <c r="LZO356" s="25"/>
      <c r="LZP356" s="25"/>
      <c r="LZQ356" s="25"/>
      <c r="LZR356" s="25"/>
      <c r="LZS356" s="25"/>
      <c r="LZT356" s="25"/>
      <c r="LZU356" s="25"/>
      <c r="LZV356" s="25"/>
      <c r="LZW356" s="25"/>
      <c r="LZX356" s="25"/>
      <c r="LZY356" s="25"/>
      <c r="LZZ356" s="25"/>
      <c r="MAA356" s="25"/>
      <c r="MAB356" s="25"/>
      <c r="MAC356" s="25"/>
      <c r="MAD356" s="25"/>
      <c r="MAE356" s="25"/>
      <c r="MAF356" s="25"/>
      <c r="MAG356" s="25"/>
      <c r="MAH356" s="25"/>
      <c r="MAI356" s="25"/>
      <c r="MAJ356" s="25"/>
      <c r="MAK356" s="25"/>
      <c r="MAL356" s="25"/>
      <c r="MAM356" s="25"/>
      <c r="MAN356" s="25"/>
      <c r="MAO356" s="25"/>
      <c r="MAP356" s="25"/>
      <c r="MAQ356" s="25"/>
      <c r="MAR356" s="25"/>
      <c r="MAS356" s="25"/>
      <c r="MAT356" s="25"/>
      <c r="MAU356" s="25"/>
      <c r="MAV356" s="25"/>
      <c r="MAW356" s="25"/>
      <c r="MAX356" s="25"/>
      <c r="MAY356" s="25"/>
      <c r="MAZ356" s="25"/>
      <c r="MBA356" s="25"/>
      <c r="MBB356" s="25"/>
      <c r="MBC356" s="25"/>
      <c r="MBD356" s="25"/>
      <c r="MBE356" s="25"/>
      <c r="MBF356" s="25"/>
      <c r="MBG356" s="25"/>
      <c r="MBH356" s="25"/>
      <c r="MBI356" s="25"/>
      <c r="MBJ356" s="25"/>
      <c r="MBK356" s="25"/>
      <c r="MBL356" s="25"/>
      <c r="MBM356" s="25"/>
      <c r="MBN356" s="25"/>
      <c r="MBO356" s="25"/>
      <c r="MBP356" s="25"/>
      <c r="MBQ356" s="25"/>
      <c r="MBR356" s="25"/>
      <c r="MBS356" s="25"/>
      <c r="MBT356" s="25"/>
      <c r="MBU356" s="25"/>
      <c r="MBV356" s="25"/>
      <c r="MBW356" s="25"/>
      <c r="MBX356" s="25"/>
      <c r="MBY356" s="25"/>
      <c r="MBZ356" s="25"/>
      <c r="MCA356" s="25"/>
      <c r="MCB356" s="25"/>
      <c r="MCC356" s="25"/>
      <c r="MCD356" s="25"/>
      <c r="MCE356" s="25"/>
      <c r="MCF356" s="25"/>
      <c r="MCG356" s="25"/>
      <c r="MCH356" s="25"/>
      <c r="MCI356" s="25"/>
      <c r="MCJ356" s="25"/>
      <c r="MCK356" s="25"/>
      <c r="MCL356" s="25"/>
      <c r="MCM356" s="25"/>
      <c r="MCN356" s="25"/>
      <c r="MCO356" s="25"/>
      <c r="MCP356" s="25"/>
      <c r="MCQ356" s="25"/>
      <c r="MCR356" s="25"/>
      <c r="MCS356" s="25"/>
      <c r="MCT356" s="25"/>
      <c r="MCU356" s="25"/>
      <c r="MCV356" s="25"/>
      <c r="MCW356" s="25"/>
      <c r="MCX356" s="25"/>
      <c r="MCY356" s="25"/>
      <c r="MCZ356" s="25"/>
      <c r="MDA356" s="25"/>
      <c r="MDB356" s="25"/>
      <c r="MDC356" s="25"/>
      <c r="MDD356" s="25"/>
      <c r="MDE356" s="25"/>
      <c r="MDF356" s="25"/>
      <c r="MDG356" s="25"/>
      <c r="MDH356" s="25"/>
      <c r="MDI356" s="25"/>
      <c r="MDJ356" s="25"/>
      <c r="MDK356" s="25"/>
      <c r="MDL356" s="25"/>
      <c r="MDM356" s="25"/>
      <c r="MDN356" s="25"/>
      <c r="MDO356" s="25"/>
      <c r="MDP356" s="25"/>
      <c r="MDQ356" s="25"/>
      <c r="MDR356" s="25"/>
      <c r="MDS356" s="25"/>
      <c r="MDT356" s="25"/>
      <c r="MDU356" s="25"/>
      <c r="MDV356" s="25"/>
      <c r="MDW356" s="25"/>
      <c r="MDX356" s="25"/>
      <c r="MDY356" s="25"/>
      <c r="MDZ356" s="25"/>
      <c r="MEA356" s="25"/>
      <c r="MEB356" s="25"/>
      <c r="MEC356" s="25"/>
      <c r="MED356" s="25"/>
      <c r="MEE356" s="25"/>
      <c r="MEF356" s="25"/>
      <c r="MEG356" s="25"/>
      <c r="MEH356" s="25"/>
      <c r="MEI356" s="25"/>
      <c r="MEJ356" s="25"/>
      <c r="MEK356" s="25"/>
      <c r="MEL356" s="25"/>
      <c r="MEM356" s="25"/>
      <c r="MEN356" s="25"/>
      <c r="MEO356" s="25"/>
      <c r="MEP356" s="25"/>
      <c r="MEQ356" s="25"/>
      <c r="MER356" s="25"/>
      <c r="MES356" s="25"/>
      <c r="MET356" s="25"/>
      <c r="MEU356" s="25"/>
      <c r="MEV356" s="25"/>
      <c r="MEW356" s="25"/>
      <c r="MEX356" s="25"/>
      <c r="MEY356" s="25"/>
      <c r="MEZ356" s="25"/>
      <c r="MFA356" s="25"/>
      <c r="MFB356" s="25"/>
      <c r="MFC356" s="25"/>
      <c r="MFD356" s="25"/>
      <c r="MFE356" s="25"/>
      <c r="MFF356" s="25"/>
      <c r="MFG356" s="25"/>
      <c r="MFH356" s="25"/>
      <c r="MFI356" s="25"/>
      <c r="MFJ356" s="25"/>
      <c r="MFK356" s="25"/>
      <c r="MFL356" s="25"/>
      <c r="MFM356" s="25"/>
      <c r="MFN356" s="25"/>
      <c r="MFO356" s="25"/>
      <c r="MFP356" s="25"/>
      <c r="MFQ356" s="25"/>
      <c r="MFR356" s="25"/>
      <c r="MFS356" s="25"/>
      <c r="MFT356" s="25"/>
      <c r="MFU356" s="25"/>
      <c r="MFV356" s="25"/>
      <c r="MFW356" s="25"/>
      <c r="MFX356" s="25"/>
      <c r="MFY356" s="25"/>
      <c r="MFZ356" s="25"/>
      <c r="MGA356" s="25"/>
      <c r="MGB356" s="25"/>
      <c r="MGC356" s="25"/>
      <c r="MGD356" s="25"/>
      <c r="MGE356" s="25"/>
      <c r="MGF356" s="25"/>
      <c r="MGG356" s="25"/>
      <c r="MGH356" s="25"/>
      <c r="MGI356" s="25"/>
      <c r="MGJ356" s="25"/>
      <c r="MGK356" s="25"/>
      <c r="MGL356" s="25"/>
      <c r="MGM356" s="25"/>
      <c r="MGN356" s="25"/>
      <c r="MGO356" s="25"/>
      <c r="MGP356" s="25"/>
      <c r="MGQ356" s="25"/>
      <c r="MGR356" s="25"/>
      <c r="MGS356" s="25"/>
      <c r="MGT356" s="25"/>
      <c r="MGU356" s="25"/>
      <c r="MGV356" s="25"/>
      <c r="MGW356" s="25"/>
      <c r="MGX356" s="25"/>
      <c r="MGY356" s="25"/>
      <c r="MGZ356" s="25"/>
      <c r="MHA356" s="25"/>
      <c r="MHB356" s="25"/>
      <c r="MHC356" s="25"/>
      <c r="MHD356" s="25"/>
      <c r="MHE356" s="25"/>
      <c r="MHF356" s="25"/>
      <c r="MHG356" s="25"/>
      <c r="MHH356" s="25"/>
      <c r="MHI356" s="25"/>
      <c r="MHJ356" s="25"/>
      <c r="MHK356" s="25"/>
      <c r="MHL356" s="25"/>
      <c r="MHM356" s="25"/>
      <c r="MHN356" s="25"/>
      <c r="MHO356" s="25"/>
      <c r="MHP356" s="25"/>
      <c r="MHQ356" s="25"/>
      <c r="MHR356" s="25"/>
      <c r="MHS356" s="25"/>
      <c r="MHT356" s="25"/>
      <c r="MHU356" s="25"/>
      <c r="MHV356" s="25"/>
      <c r="MHW356" s="25"/>
      <c r="MHX356" s="25"/>
      <c r="MHY356" s="25"/>
      <c r="MHZ356" s="25"/>
      <c r="MIA356" s="25"/>
      <c r="MIB356" s="25"/>
      <c r="MIC356" s="25"/>
      <c r="MID356" s="25"/>
      <c r="MIE356" s="25"/>
      <c r="MIF356" s="25"/>
      <c r="MIG356" s="25"/>
      <c r="MIH356" s="25"/>
      <c r="MII356" s="25"/>
      <c r="MIJ356" s="25"/>
      <c r="MIK356" s="25"/>
      <c r="MIL356" s="25"/>
      <c r="MIM356" s="25"/>
      <c r="MIN356" s="25"/>
      <c r="MIO356" s="25"/>
      <c r="MIP356" s="25"/>
      <c r="MIQ356" s="25"/>
      <c r="MIR356" s="25"/>
      <c r="MIS356" s="25"/>
      <c r="MIT356" s="25"/>
      <c r="MIU356" s="25"/>
      <c r="MIV356" s="25"/>
      <c r="MIW356" s="25"/>
      <c r="MIX356" s="25"/>
      <c r="MIY356" s="25"/>
      <c r="MIZ356" s="25"/>
      <c r="MJA356" s="25"/>
      <c r="MJB356" s="25"/>
      <c r="MJC356" s="25"/>
      <c r="MJD356" s="25"/>
      <c r="MJE356" s="25"/>
      <c r="MJF356" s="25"/>
      <c r="MJG356" s="25"/>
      <c r="MJH356" s="25"/>
      <c r="MJI356" s="25"/>
      <c r="MJJ356" s="25"/>
      <c r="MJK356" s="25"/>
      <c r="MJL356" s="25"/>
      <c r="MJM356" s="25"/>
      <c r="MJN356" s="25"/>
      <c r="MJO356" s="25"/>
      <c r="MJP356" s="25"/>
      <c r="MJQ356" s="25"/>
      <c r="MJR356" s="25"/>
      <c r="MJS356" s="25"/>
      <c r="MJT356" s="25"/>
      <c r="MJU356" s="25"/>
      <c r="MJV356" s="25"/>
      <c r="MJW356" s="25"/>
      <c r="MJX356" s="25"/>
      <c r="MJY356" s="25"/>
      <c r="MJZ356" s="25"/>
      <c r="MKA356" s="25"/>
      <c r="MKB356" s="25"/>
      <c r="MKC356" s="25"/>
      <c r="MKD356" s="25"/>
      <c r="MKE356" s="25"/>
      <c r="MKF356" s="25"/>
      <c r="MKG356" s="25"/>
      <c r="MKH356" s="25"/>
      <c r="MKI356" s="25"/>
      <c r="MKJ356" s="25"/>
      <c r="MKK356" s="25"/>
      <c r="MKL356" s="25"/>
      <c r="MKM356" s="25"/>
      <c r="MKN356" s="25"/>
      <c r="MKO356" s="25"/>
      <c r="MKP356" s="25"/>
      <c r="MKQ356" s="25"/>
      <c r="MKR356" s="25"/>
      <c r="MKS356" s="25"/>
      <c r="MKT356" s="25"/>
      <c r="MKU356" s="25"/>
      <c r="MKV356" s="25"/>
      <c r="MKW356" s="25"/>
      <c r="MKX356" s="25"/>
      <c r="MKY356" s="25"/>
      <c r="MKZ356" s="25"/>
      <c r="MLA356" s="25"/>
      <c r="MLB356" s="25"/>
      <c r="MLC356" s="25"/>
      <c r="MLD356" s="25"/>
      <c r="MLE356" s="25"/>
      <c r="MLF356" s="25"/>
      <c r="MLG356" s="25"/>
      <c r="MLH356" s="25"/>
      <c r="MLI356" s="25"/>
      <c r="MLJ356" s="25"/>
      <c r="MLK356" s="25"/>
      <c r="MLL356" s="25"/>
      <c r="MLM356" s="25"/>
      <c r="MLN356" s="25"/>
      <c r="MLO356" s="25"/>
      <c r="MLP356" s="25"/>
      <c r="MLQ356" s="25"/>
      <c r="MLR356" s="25"/>
      <c r="MLS356" s="25"/>
      <c r="MLT356" s="25"/>
      <c r="MLU356" s="25"/>
      <c r="MLV356" s="25"/>
      <c r="MLW356" s="25"/>
      <c r="MLX356" s="25"/>
      <c r="MLY356" s="25"/>
      <c r="MLZ356" s="25"/>
      <c r="MMA356" s="25"/>
      <c r="MMB356" s="25"/>
      <c r="MMC356" s="25"/>
      <c r="MMD356" s="25"/>
      <c r="MME356" s="25"/>
      <c r="MMF356" s="25"/>
      <c r="MMG356" s="25"/>
      <c r="MMH356" s="25"/>
      <c r="MMI356" s="25"/>
      <c r="MMJ356" s="25"/>
      <c r="MMK356" s="25"/>
      <c r="MML356" s="25"/>
      <c r="MMM356" s="25"/>
      <c r="MMN356" s="25"/>
      <c r="MMO356" s="25"/>
      <c r="MMP356" s="25"/>
      <c r="MMQ356" s="25"/>
      <c r="MMR356" s="25"/>
      <c r="MMS356" s="25"/>
      <c r="MMT356" s="25"/>
      <c r="MMU356" s="25"/>
      <c r="MMV356" s="25"/>
      <c r="MMW356" s="25"/>
      <c r="MMX356" s="25"/>
      <c r="MMY356" s="25"/>
      <c r="MMZ356" s="25"/>
      <c r="MNA356" s="25"/>
      <c r="MNB356" s="25"/>
      <c r="MNC356" s="25"/>
      <c r="MND356" s="25"/>
      <c r="MNE356" s="25"/>
      <c r="MNF356" s="25"/>
      <c r="MNG356" s="25"/>
      <c r="MNH356" s="25"/>
      <c r="MNI356" s="25"/>
      <c r="MNJ356" s="25"/>
      <c r="MNK356" s="25"/>
      <c r="MNL356" s="25"/>
      <c r="MNM356" s="25"/>
      <c r="MNN356" s="25"/>
      <c r="MNO356" s="25"/>
      <c r="MNP356" s="25"/>
      <c r="MNQ356" s="25"/>
      <c r="MNR356" s="25"/>
      <c r="MNS356" s="25"/>
      <c r="MNT356" s="25"/>
      <c r="MNU356" s="25"/>
      <c r="MNV356" s="25"/>
      <c r="MNW356" s="25"/>
      <c r="MNX356" s="25"/>
      <c r="MNY356" s="25"/>
      <c r="MNZ356" s="25"/>
      <c r="MOA356" s="25"/>
      <c r="MOB356" s="25"/>
      <c r="MOC356" s="25"/>
      <c r="MOD356" s="25"/>
      <c r="MOE356" s="25"/>
      <c r="MOF356" s="25"/>
      <c r="MOG356" s="25"/>
      <c r="MOH356" s="25"/>
      <c r="MOI356" s="25"/>
      <c r="MOJ356" s="25"/>
      <c r="MOK356" s="25"/>
      <c r="MOL356" s="25"/>
      <c r="MOM356" s="25"/>
      <c r="MON356" s="25"/>
      <c r="MOO356" s="25"/>
      <c r="MOP356" s="25"/>
      <c r="MOQ356" s="25"/>
      <c r="MOR356" s="25"/>
      <c r="MOS356" s="25"/>
      <c r="MOT356" s="25"/>
      <c r="MOU356" s="25"/>
      <c r="MOV356" s="25"/>
      <c r="MOW356" s="25"/>
      <c r="MOX356" s="25"/>
      <c r="MOY356" s="25"/>
      <c r="MOZ356" s="25"/>
      <c r="MPA356" s="25"/>
      <c r="MPB356" s="25"/>
      <c r="MPC356" s="25"/>
      <c r="MPD356" s="25"/>
      <c r="MPE356" s="25"/>
      <c r="MPF356" s="25"/>
      <c r="MPG356" s="25"/>
      <c r="MPH356" s="25"/>
      <c r="MPI356" s="25"/>
      <c r="MPJ356" s="25"/>
      <c r="MPK356" s="25"/>
      <c r="MPL356" s="25"/>
      <c r="MPM356" s="25"/>
      <c r="MPN356" s="25"/>
      <c r="MPO356" s="25"/>
      <c r="MPP356" s="25"/>
      <c r="MPQ356" s="25"/>
      <c r="MPR356" s="25"/>
      <c r="MPS356" s="25"/>
      <c r="MPT356" s="25"/>
      <c r="MPU356" s="25"/>
      <c r="MPV356" s="25"/>
      <c r="MPW356" s="25"/>
      <c r="MPX356" s="25"/>
      <c r="MPY356" s="25"/>
      <c r="MPZ356" s="25"/>
      <c r="MQA356" s="25"/>
      <c r="MQB356" s="25"/>
      <c r="MQC356" s="25"/>
      <c r="MQD356" s="25"/>
      <c r="MQE356" s="25"/>
      <c r="MQF356" s="25"/>
      <c r="MQG356" s="25"/>
      <c r="MQH356" s="25"/>
      <c r="MQI356" s="25"/>
      <c r="MQJ356" s="25"/>
      <c r="MQK356" s="25"/>
      <c r="MQL356" s="25"/>
      <c r="MQM356" s="25"/>
      <c r="MQN356" s="25"/>
      <c r="MQO356" s="25"/>
      <c r="MQP356" s="25"/>
      <c r="MQQ356" s="25"/>
      <c r="MQR356" s="25"/>
      <c r="MQS356" s="25"/>
      <c r="MQT356" s="25"/>
      <c r="MQU356" s="25"/>
      <c r="MQV356" s="25"/>
      <c r="MQW356" s="25"/>
      <c r="MQX356" s="25"/>
      <c r="MQY356" s="25"/>
      <c r="MQZ356" s="25"/>
      <c r="MRA356" s="25"/>
      <c r="MRB356" s="25"/>
      <c r="MRC356" s="25"/>
      <c r="MRD356" s="25"/>
      <c r="MRE356" s="25"/>
      <c r="MRF356" s="25"/>
      <c r="MRG356" s="25"/>
      <c r="MRH356" s="25"/>
      <c r="MRI356" s="25"/>
      <c r="MRJ356" s="25"/>
      <c r="MRK356" s="25"/>
      <c r="MRL356" s="25"/>
      <c r="MRM356" s="25"/>
      <c r="MRN356" s="25"/>
      <c r="MRO356" s="25"/>
      <c r="MRP356" s="25"/>
      <c r="MRQ356" s="25"/>
      <c r="MRR356" s="25"/>
      <c r="MRS356" s="25"/>
      <c r="MRT356" s="25"/>
      <c r="MRU356" s="25"/>
      <c r="MRV356" s="25"/>
      <c r="MRW356" s="25"/>
      <c r="MRX356" s="25"/>
      <c r="MRY356" s="25"/>
      <c r="MRZ356" s="25"/>
      <c r="MSA356" s="25"/>
      <c r="MSB356" s="25"/>
      <c r="MSC356" s="25"/>
      <c r="MSD356" s="25"/>
      <c r="MSE356" s="25"/>
      <c r="MSF356" s="25"/>
      <c r="MSG356" s="25"/>
      <c r="MSH356" s="25"/>
      <c r="MSI356" s="25"/>
      <c r="MSJ356" s="25"/>
      <c r="MSK356" s="25"/>
      <c r="MSL356" s="25"/>
      <c r="MSM356" s="25"/>
      <c r="MSN356" s="25"/>
      <c r="MSO356" s="25"/>
      <c r="MSP356" s="25"/>
      <c r="MSQ356" s="25"/>
      <c r="MSR356" s="25"/>
      <c r="MSS356" s="25"/>
      <c r="MST356" s="25"/>
      <c r="MSU356" s="25"/>
      <c r="MSV356" s="25"/>
      <c r="MSW356" s="25"/>
      <c r="MSX356" s="25"/>
      <c r="MSY356" s="25"/>
      <c r="MSZ356" s="25"/>
      <c r="MTA356" s="25"/>
      <c r="MTB356" s="25"/>
      <c r="MTC356" s="25"/>
      <c r="MTD356" s="25"/>
      <c r="MTE356" s="25"/>
      <c r="MTF356" s="25"/>
      <c r="MTG356" s="25"/>
      <c r="MTH356" s="25"/>
      <c r="MTI356" s="25"/>
      <c r="MTJ356" s="25"/>
      <c r="MTK356" s="25"/>
      <c r="MTL356" s="25"/>
      <c r="MTM356" s="25"/>
      <c r="MTN356" s="25"/>
      <c r="MTO356" s="25"/>
      <c r="MTP356" s="25"/>
      <c r="MTQ356" s="25"/>
      <c r="MTR356" s="25"/>
      <c r="MTS356" s="25"/>
      <c r="MTT356" s="25"/>
      <c r="MTU356" s="25"/>
      <c r="MTV356" s="25"/>
      <c r="MTW356" s="25"/>
      <c r="MTX356" s="25"/>
      <c r="MTY356" s="25"/>
      <c r="MTZ356" s="25"/>
      <c r="MUA356" s="25"/>
      <c r="MUB356" s="25"/>
      <c r="MUC356" s="25"/>
      <c r="MUD356" s="25"/>
      <c r="MUE356" s="25"/>
      <c r="MUF356" s="25"/>
      <c r="MUG356" s="25"/>
      <c r="MUH356" s="25"/>
      <c r="MUI356" s="25"/>
      <c r="MUJ356" s="25"/>
      <c r="MUK356" s="25"/>
      <c r="MUL356" s="25"/>
      <c r="MUM356" s="25"/>
      <c r="MUN356" s="25"/>
      <c r="MUO356" s="25"/>
      <c r="MUP356" s="25"/>
      <c r="MUQ356" s="25"/>
      <c r="MUR356" s="25"/>
      <c r="MUS356" s="25"/>
      <c r="MUT356" s="25"/>
      <c r="MUU356" s="25"/>
      <c r="MUV356" s="25"/>
      <c r="MUW356" s="25"/>
      <c r="MUX356" s="25"/>
      <c r="MUY356" s="25"/>
      <c r="MUZ356" s="25"/>
      <c r="MVA356" s="25"/>
      <c r="MVB356" s="25"/>
      <c r="MVC356" s="25"/>
      <c r="MVD356" s="25"/>
      <c r="MVE356" s="25"/>
      <c r="MVF356" s="25"/>
      <c r="MVG356" s="25"/>
      <c r="MVH356" s="25"/>
      <c r="MVI356" s="25"/>
      <c r="MVJ356" s="25"/>
      <c r="MVK356" s="25"/>
      <c r="MVL356" s="25"/>
      <c r="MVM356" s="25"/>
      <c r="MVN356" s="25"/>
      <c r="MVO356" s="25"/>
      <c r="MVP356" s="25"/>
      <c r="MVQ356" s="25"/>
      <c r="MVR356" s="25"/>
      <c r="MVS356" s="25"/>
      <c r="MVT356" s="25"/>
      <c r="MVU356" s="25"/>
      <c r="MVV356" s="25"/>
      <c r="MVW356" s="25"/>
      <c r="MVX356" s="25"/>
      <c r="MVY356" s="25"/>
      <c r="MVZ356" s="25"/>
      <c r="MWA356" s="25"/>
      <c r="MWB356" s="25"/>
      <c r="MWC356" s="25"/>
      <c r="MWD356" s="25"/>
      <c r="MWE356" s="25"/>
      <c r="MWF356" s="25"/>
      <c r="MWG356" s="25"/>
      <c r="MWH356" s="25"/>
      <c r="MWI356" s="25"/>
      <c r="MWJ356" s="25"/>
      <c r="MWK356" s="25"/>
      <c r="MWL356" s="25"/>
      <c r="MWM356" s="25"/>
      <c r="MWN356" s="25"/>
      <c r="MWO356" s="25"/>
      <c r="MWP356" s="25"/>
      <c r="MWQ356" s="25"/>
      <c r="MWR356" s="25"/>
      <c r="MWS356" s="25"/>
      <c r="MWT356" s="25"/>
      <c r="MWU356" s="25"/>
      <c r="MWV356" s="25"/>
      <c r="MWW356" s="25"/>
      <c r="MWX356" s="25"/>
      <c r="MWY356" s="25"/>
      <c r="MWZ356" s="25"/>
      <c r="MXA356" s="25"/>
      <c r="MXB356" s="25"/>
      <c r="MXC356" s="25"/>
      <c r="MXD356" s="25"/>
      <c r="MXE356" s="25"/>
      <c r="MXF356" s="25"/>
      <c r="MXG356" s="25"/>
      <c r="MXH356" s="25"/>
      <c r="MXI356" s="25"/>
      <c r="MXJ356" s="25"/>
      <c r="MXK356" s="25"/>
      <c r="MXL356" s="25"/>
      <c r="MXM356" s="25"/>
      <c r="MXN356" s="25"/>
      <c r="MXO356" s="25"/>
      <c r="MXP356" s="25"/>
      <c r="MXQ356" s="25"/>
      <c r="MXR356" s="25"/>
      <c r="MXS356" s="25"/>
      <c r="MXT356" s="25"/>
      <c r="MXU356" s="25"/>
      <c r="MXV356" s="25"/>
      <c r="MXW356" s="25"/>
      <c r="MXX356" s="25"/>
      <c r="MXY356" s="25"/>
      <c r="MXZ356" s="25"/>
      <c r="MYA356" s="25"/>
      <c r="MYB356" s="25"/>
      <c r="MYC356" s="25"/>
      <c r="MYD356" s="25"/>
      <c r="MYE356" s="25"/>
      <c r="MYF356" s="25"/>
      <c r="MYG356" s="25"/>
      <c r="MYH356" s="25"/>
      <c r="MYI356" s="25"/>
      <c r="MYJ356" s="25"/>
      <c r="MYK356" s="25"/>
      <c r="MYL356" s="25"/>
      <c r="MYM356" s="25"/>
      <c r="MYN356" s="25"/>
      <c r="MYO356" s="25"/>
      <c r="MYP356" s="25"/>
      <c r="MYQ356" s="25"/>
      <c r="MYR356" s="25"/>
      <c r="MYS356" s="25"/>
      <c r="MYT356" s="25"/>
      <c r="MYU356" s="25"/>
      <c r="MYV356" s="25"/>
      <c r="MYW356" s="25"/>
      <c r="MYX356" s="25"/>
      <c r="MYY356" s="25"/>
      <c r="MYZ356" s="25"/>
      <c r="MZA356" s="25"/>
      <c r="MZB356" s="25"/>
      <c r="MZC356" s="25"/>
      <c r="MZD356" s="25"/>
      <c r="MZE356" s="25"/>
      <c r="MZF356" s="25"/>
      <c r="MZG356" s="25"/>
      <c r="MZH356" s="25"/>
      <c r="MZI356" s="25"/>
      <c r="MZJ356" s="25"/>
      <c r="MZK356" s="25"/>
      <c r="MZL356" s="25"/>
      <c r="MZM356" s="25"/>
      <c r="MZN356" s="25"/>
      <c r="MZO356" s="25"/>
      <c r="MZP356" s="25"/>
      <c r="MZQ356" s="25"/>
      <c r="MZR356" s="25"/>
      <c r="MZS356" s="25"/>
      <c r="MZT356" s="25"/>
      <c r="MZU356" s="25"/>
      <c r="MZV356" s="25"/>
      <c r="MZW356" s="25"/>
      <c r="MZX356" s="25"/>
      <c r="MZY356" s="25"/>
      <c r="MZZ356" s="25"/>
      <c r="NAA356" s="25"/>
      <c r="NAB356" s="25"/>
      <c r="NAC356" s="25"/>
      <c r="NAD356" s="25"/>
      <c r="NAE356" s="25"/>
      <c r="NAF356" s="25"/>
      <c r="NAG356" s="25"/>
      <c r="NAH356" s="25"/>
      <c r="NAI356" s="25"/>
      <c r="NAJ356" s="25"/>
      <c r="NAK356" s="25"/>
      <c r="NAL356" s="25"/>
      <c r="NAM356" s="25"/>
      <c r="NAN356" s="25"/>
      <c r="NAO356" s="25"/>
      <c r="NAP356" s="25"/>
      <c r="NAQ356" s="25"/>
      <c r="NAR356" s="25"/>
      <c r="NAS356" s="25"/>
      <c r="NAT356" s="25"/>
      <c r="NAU356" s="25"/>
      <c r="NAV356" s="25"/>
      <c r="NAW356" s="25"/>
      <c r="NAX356" s="25"/>
      <c r="NAY356" s="25"/>
      <c r="NAZ356" s="25"/>
      <c r="NBA356" s="25"/>
      <c r="NBB356" s="25"/>
      <c r="NBC356" s="25"/>
      <c r="NBD356" s="25"/>
      <c r="NBE356" s="25"/>
      <c r="NBF356" s="25"/>
      <c r="NBG356" s="25"/>
      <c r="NBH356" s="25"/>
      <c r="NBI356" s="25"/>
      <c r="NBJ356" s="25"/>
      <c r="NBK356" s="25"/>
      <c r="NBL356" s="25"/>
      <c r="NBM356" s="25"/>
      <c r="NBN356" s="25"/>
      <c r="NBO356" s="25"/>
      <c r="NBP356" s="25"/>
      <c r="NBQ356" s="25"/>
      <c r="NBR356" s="25"/>
      <c r="NBS356" s="25"/>
      <c r="NBT356" s="25"/>
      <c r="NBU356" s="25"/>
      <c r="NBV356" s="25"/>
      <c r="NBW356" s="25"/>
      <c r="NBX356" s="25"/>
      <c r="NBY356" s="25"/>
      <c r="NBZ356" s="25"/>
      <c r="NCA356" s="25"/>
      <c r="NCB356" s="25"/>
      <c r="NCC356" s="25"/>
      <c r="NCD356" s="25"/>
      <c r="NCE356" s="25"/>
      <c r="NCF356" s="25"/>
      <c r="NCG356" s="25"/>
      <c r="NCH356" s="25"/>
      <c r="NCI356" s="25"/>
      <c r="NCJ356" s="25"/>
      <c r="NCK356" s="25"/>
      <c r="NCL356" s="25"/>
      <c r="NCM356" s="25"/>
      <c r="NCN356" s="25"/>
      <c r="NCO356" s="25"/>
      <c r="NCP356" s="25"/>
      <c r="NCQ356" s="25"/>
      <c r="NCR356" s="25"/>
      <c r="NCS356" s="25"/>
      <c r="NCT356" s="25"/>
      <c r="NCU356" s="25"/>
      <c r="NCV356" s="25"/>
      <c r="NCW356" s="25"/>
      <c r="NCX356" s="25"/>
      <c r="NCY356" s="25"/>
      <c r="NCZ356" s="25"/>
      <c r="NDA356" s="25"/>
      <c r="NDB356" s="25"/>
      <c r="NDC356" s="25"/>
      <c r="NDD356" s="25"/>
      <c r="NDE356" s="25"/>
      <c r="NDF356" s="25"/>
      <c r="NDG356" s="25"/>
      <c r="NDH356" s="25"/>
      <c r="NDI356" s="25"/>
      <c r="NDJ356" s="25"/>
      <c r="NDK356" s="25"/>
      <c r="NDL356" s="25"/>
      <c r="NDM356" s="25"/>
      <c r="NDN356" s="25"/>
      <c r="NDO356" s="25"/>
      <c r="NDP356" s="25"/>
      <c r="NDQ356" s="25"/>
      <c r="NDR356" s="25"/>
      <c r="NDS356" s="25"/>
      <c r="NDT356" s="25"/>
      <c r="NDU356" s="25"/>
      <c r="NDV356" s="25"/>
      <c r="NDW356" s="25"/>
      <c r="NDX356" s="25"/>
      <c r="NDY356" s="25"/>
      <c r="NDZ356" s="25"/>
      <c r="NEA356" s="25"/>
      <c r="NEB356" s="25"/>
      <c r="NEC356" s="25"/>
      <c r="NED356" s="25"/>
      <c r="NEE356" s="25"/>
      <c r="NEF356" s="25"/>
      <c r="NEG356" s="25"/>
      <c r="NEH356" s="25"/>
      <c r="NEI356" s="25"/>
      <c r="NEJ356" s="25"/>
      <c r="NEK356" s="25"/>
      <c r="NEL356" s="25"/>
      <c r="NEM356" s="25"/>
      <c r="NEN356" s="25"/>
      <c r="NEO356" s="25"/>
      <c r="NEP356" s="25"/>
      <c r="NEQ356" s="25"/>
      <c r="NER356" s="25"/>
      <c r="NES356" s="25"/>
      <c r="NET356" s="25"/>
      <c r="NEU356" s="25"/>
      <c r="NEV356" s="25"/>
      <c r="NEW356" s="25"/>
      <c r="NEX356" s="25"/>
      <c r="NEY356" s="25"/>
      <c r="NEZ356" s="25"/>
      <c r="NFA356" s="25"/>
      <c r="NFB356" s="25"/>
      <c r="NFC356" s="25"/>
      <c r="NFD356" s="25"/>
      <c r="NFE356" s="25"/>
      <c r="NFF356" s="25"/>
      <c r="NFG356" s="25"/>
      <c r="NFH356" s="25"/>
      <c r="NFI356" s="25"/>
      <c r="NFJ356" s="25"/>
      <c r="NFK356" s="25"/>
      <c r="NFL356" s="25"/>
      <c r="NFM356" s="25"/>
      <c r="NFN356" s="25"/>
      <c r="NFO356" s="25"/>
      <c r="NFP356" s="25"/>
      <c r="NFQ356" s="25"/>
      <c r="NFR356" s="25"/>
      <c r="NFS356" s="25"/>
      <c r="NFT356" s="25"/>
      <c r="NFU356" s="25"/>
      <c r="NFV356" s="25"/>
      <c r="NFW356" s="25"/>
      <c r="NFX356" s="25"/>
      <c r="NFY356" s="25"/>
      <c r="NFZ356" s="25"/>
      <c r="NGA356" s="25"/>
      <c r="NGB356" s="25"/>
      <c r="NGC356" s="25"/>
      <c r="NGD356" s="25"/>
      <c r="NGE356" s="25"/>
      <c r="NGF356" s="25"/>
      <c r="NGG356" s="25"/>
      <c r="NGH356" s="25"/>
      <c r="NGI356" s="25"/>
      <c r="NGJ356" s="25"/>
      <c r="NGK356" s="25"/>
      <c r="NGL356" s="25"/>
      <c r="NGM356" s="25"/>
      <c r="NGN356" s="25"/>
      <c r="NGO356" s="25"/>
      <c r="NGP356" s="25"/>
      <c r="NGQ356" s="25"/>
      <c r="NGR356" s="25"/>
      <c r="NGS356" s="25"/>
      <c r="NGT356" s="25"/>
      <c r="NGU356" s="25"/>
      <c r="NGV356" s="25"/>
      <c r="NGW356" s="25"/>
      <c r="NGX356" s="25"/>
      <c r="NGY356" s="25"/>
      <c r="NGZ356" s="25"/>
      <c r="NHA356" s="25"/>
      <c r="NHB356" s="25"/>
      <c r="NHC356" s="25"/>
      <c r="NHD356" s="25"/>
      <c r="NHE356" s="25"/>
      <c r="NHF356" s="25"/>
      <c r="NHG356" s="25"/>
      <c r="NHH356" s="25"/>
      <c r="NHI356" s="25"/>
      <c r="NHJ356" s="25"/>
      <c r="NHK356" s="25"/>
      <c r="NHL356" s="25"/>
      <c r="NHM356" s="25"/>
      <c r="NHN356" s="25"/>
      <c r="NHO356" s="25"/>
      <c r="NHP356" s="25"/>
      <c r="NHQ356" s="25"/>
      <c r="NHR356" s="25"/>
      <c r="NHS356" s="25"/>
      <c r="NHT356" s="25"/>
      <c r="NHU356" s="25"/>
      <c r="NHV356" s="25"/>
      <c r="NHW356" s="25"/>
      <c r="NHX356" s="25"/>
      <c r="NHY356" s="25"/>
      <c r="NHZ356" s="25"/>
      <c r="NIA356" s="25"/>
      <c r="NIB356" s="25"/>
      <c r="NIC356" s="25"/>
      <c r="NID356" s="25"/>
      <c r="NIE356" s="25"/>
      <c r="NIF356" s="25"/>
      <c r="NIG356" s="25"/>
      <c r="NIH356" s="25"/>
      <c r="NII356" s="25"/>
      <c r="NIJ356" s="25"/>
      <c r="NIK356" s="25"/>
      <c r="NIL356" s="25"/>
      <c r="NIM356" s="25"/>
      <c r="NIN356" s="25"/>
      <c r="NIO356" s="25"/>
      <c r="NIP356" s="25"/>
      <c r="NIQ356" s="25"/>
      <c r="NIR356" s="25"/>
      <c r="NIS356" s="25"/>
      <c r="NIT356" s="25"/>
      <c r="NIU356" s="25"/>
      <c r="NIV356" s="25"/>
      <c r="NIW356" s="25"/>
      <c r="NIX356" s="25"/>
      <c r="NIY356" s="25"/>
      <c r="NIZ356" s="25"/>
      <c r="NJA356" s="25"/>
      <c r="NJB356" s="25"/>
      <c r="NJC356" s="25"/>
      <c r="NJD356" s="25"/>
      <c r="NJE356" s="25"/>
      <c r="NJF356" s="25"/>
      <c r="NJG356" s="25"/>
      <c r="NJH356" s="25"/>
      <c r="NJI356" s="25"/>
      <c r="NJJ356" s="25"/>
      <c r="NJK356" s="25"/>
      <c r="NJL356" s="25"/>
      <c r="NJM356" s="25"/>
      <c r="NJN356" s="25"/>
      <c r="NJO356" s="25"/>
      <c r="NJP356" s="25"/>
      <c r="NJQ356" s="25"/>
      <c r="NJR356" s="25"/>
      <c r="NJS356" s="25"/>
      <c r="NJT356" s="25"/>
      <c r="NJU356" s="25"/>
      <c r="NJV356" s="25"/>
      <c r="NJW356" s="25"/>
      <c r="NJX356" s="25"/>
      <c r="NJY356" s="25"/>
      <c r="NJZ356" s="25"/>
      <c r="NKA356" s="25"/>
      <c r="NKB356" s="25"/>
      <c r="NKC356" s="25"/>
      <c r="NKD356" s="25"/>
      <c r="NKE356" s="25"/>
      <c r="NKF356" s="25"/>
      <c r="NKG356" s="25"/>
      <c r="NKH356" s="25"/>
      <c r="NKI356" s="25"/>
      <c r="NKJ356" s="25"/>
      <c r="NKK356" s="25"/>
      <c r="NKL356" s="25"/>
      <c r="NKM356" s="25"/>
      <c r="NKN356" s="25"/>
      <c r="NKO356" s="25"/>
      <c r="NKP356" s="25"/>
      <c r="NKQ356" s="25"/>
      <c r="NKR356" s="25"/>
      <c r="NKS356" s="25"/>
      <c r="NKT356" s="25"/>
      <c r="NKU356" s="25"/>
      <c r="NKV356" s="25"/>
      <c r="NKW356" s="25"/>
      <c r="NKX356" s="25"/>
      <c r="NKY356" s="25"/>
      <c r="NKZ356" s="25"/>
      <c r="NLA356" s="25"/>
      <c r="NLB356" s="25"/>
      <c r="NLC356" s="25"/>
      <c r="NLD356" s="25"/>
      <c r="NLE356" s="25"/>
      <c r="NLF356" s="25"/>
      <c r="NLG356" s="25"/>
      <c r="NLH356" s="25"/>
      <c r="NLI356" s="25"/>
      <c r="NLJ356" s="25"/>
      <c r="NLK356" s="25"/>
      <c r="NLL356" s="25"/>
      <c r="NLM356" s="25"/>
      <c r="NLN356" s="25"/>
      <c r="NLO356" s="25"/>
      <c r="NLP356" s="25"/>
      <c r="NLQ356" s="25"/>
      <c r="NLR356" s="25"/>
      <c r="NLS356" s="25"/>
      <c r="NLT356" s="25"/>
      <c r="NLU356" s="25"/>
      <c r="NLV356" s="25"/>
      <c r="NLW356" s="25"/>
      <c r="NLX356" s="25"/>
      <c r="NLY356" s="25"/>
      <c r="NLZ356" s="25"/>
      <c r="NMA356" s="25"/>
      <c r="NMB356" s="25"/>
      <c r="NMC356" s="25"/>
      <c r="NMD356" s="25"/>
      <c r="NME356" s="25"/>
      <c r="NMF356" s="25"/>
      <c r="NMG356" s="25"/>
      <c r="NMH356" s="25"/>
      <c r="NMI356" s="25"/>
      <c r="NMJ356" s="25"/>
      <c r="NMK356" s="25"/>
      <c r="NML356" s="25"/>
      <c r="NMM356" s="25"/>
      <c r="NMN356" s="25"/>
      <c r="NMO356" s="25"/>
      <c r="NMP356" s="25"/>
      <c r="NMQ356" s="25"/>
      <c r="NMR356" s="25"/>
      <c r="NMS356" s="25"/>
      <c r="NMT356" s="25"/>
      <c r="NMU356" s="25"/>
      <c r="NMV356" s="25"/>
      <c r="NMW356" s="25"/>
      <c r="NMX356" s="25"/>
      <c r="NMY356" s="25"/>
      <c r="NMZ356" s="25"/>
      <c r="NNA356" s="25"/>
      <c r="NNB356" s="25"/>
      <c r="NNC356" s="25"/>
      <c r="NND356" s="25"/>
      <c r="NNE356" s="25"/>
      <c r="NNF356" s="25"/>
      <c r="NNG356" s="25"/>
      <c r="NNH356" s="25"/>
      <c r="NNI356" s="25"/>
      <c r="NNJ356" s="25"/>
      <c r="NNK356" s="25"/>
      <c r="NNL356" s="25"/>
      <c r="NNM356" s="25"/>
      <c r="NNN356" s="25"/>
      <c r="NNO356" s="25"/>
      <c r="NNP356" s="25"/>
      <c r="NNQ356" s="25"/>
      <c r="NNR356" s="25"/>
      <c r="NNS356" s="25"/>
      <c r="NNT356" s="25"/>
      <c r="NNU356" s="25"/>
      <c r="NNV356" s="25"/>
      <c r="NNW356" s="25"/>
      <c r="NNX356" s="25"/>
      <c r="NNY356" s="25"/>
      <c r="NNZ356" s="25"/>
      <c r="NOA356" s="25"/>
      <c r="NOB356" s="25"/>
      <c r="NOC356" s="25"/>
      <c r="NOD356" s="25"/>
      <c r="NOE356" s="25"/>
      <c r="NOF356" s="25"/>
      <c r="NOG356" s="25"/>
      <c r="NOH356" s="25"/>
      <c r="NOI356" s="25"/>
      <c r="NOJ356" s="25"/>
      <c r="NOK356" s="25"/>
      <c r="NOL356" s="25"/>
      <c r="NOM356" s="25"/>
      <c r="NON356" s="25"/>
      <c r="NOO356" s="25"/>
      <c r="NOP356" s="25"/>
      <c r="NOQ356" s="25"/>
      <c r="NOR356" s="25"/>
      <c r="NOS356" s="25"/>
      <c r="NOT356" s="25"/>
      <c r="NOU356" s="25"/>
      <c r="NOV356" s="25"/>
      <c r="NOW356" s="25"/>
      <c r="NOX356" s="25"/>
      <c r="NOY356" s="25"/>
      <c r="NOZ356" s="25"/>
      <c r="NPA356" s="25"/>
      <c r="NPB356" s="25"/>
      <c r="NPC356" s="25"/>
      <c r="NPD356" s="25"/>
      <c r="NPE356" s="25"/>
      <c r="NPF356" s="25"/>
      <c r="NPG356" s="25"/>
      <c r="NPH356" s="25"/>
      <c r="NPI356" s="25"/>
      <c r="NPJ356" s="25"/>
      <c r="NPK356" s="25"/>
      <c r="NPL356" s="25"/>
      <c r="NPM356" s="25"/>
      <c r="NPN356" s="25"/>
      <c r="NPO356" s="25"/>
      <c r="NPP356" s="25"/>
      <c r="NPQ356" s="25"/>
      <c r="NPR356" s="25"/>
      <c r="NPS356" s="25"/>
      <c r="NPT356" s="25"/>
      <c r="NPU356" s="25"/>
      <c r="NPV356" s="25"/>
      <c r="NPW356" s="25"/>
      <c r="NPX356" s="25"/>
      <c r="NPY356" s="25"/>
      <c r="NPZ356" s="25"/>
      <c r="NQA356" s="25"/>
      <c r="NQB356" s="25"/>
      <c r="NQC356" s="25"/>
      <c r="NQD356" s="25"/>
      <c r="NQE356" s="25"/>
      <c r="NQF356" s="25"/>
      <c r="NQG356" s="25"/>
      <c r="NQH356" s="25"/>
      <c r="NQI356" s="25"/>
      <c r="NQJ356" s="25"/>
      <c r="NQK356" s="25"/>
      <c r="NQL356" s="25"/>
      <c r="NQM356" s="25"/>
      <c r="NQN356" s="25"/>
      <c r="NQO356" s="25"/>
      <c r="NQP356" s="25"/>
      <c r="NQQ356" s="25"/>
      <c r="NQR356" s="25"/>
      <c r="NQS356" s="25"/>
      <c r="NQT356" s="25"/>
      <c r="NQU356" s="25"/>
      <c r="NQV356" s="25"/>
      <c r="NQW356" s="25"/>
      <c r="NQX356" s="25"/>
      <c r="NQY356" s="25"/>
      <c r="NQZ356" s="25"/>
      <c r="NRA356" s="25"/>
      <c r="NRB356" s="25"/>
      <c r="NRC356" s="25"/>
      <c r="NRD356" s="25"/>
      <c r="NRE356" s="25"/>
      <c r="NRF356" s="25"/>
      <c r="NRG356" s="25"/>
      <c r="NRH356" s="25"/>
      <c r="NRI356" s="25"/>
      <c r="NRJ356" s="25"/>
      <c r="NRK356" s="25"/>
      <c r="NRL356" s="25"/>
      <c r="NRM356" s="25"/>
      <c r="NRN356" s="25"/>
      <c r="NRO356" s="25"/>
      <c r="NRP356" s="25"/>
      <c r="NRQ356" s="25"/>
      <c r="NRR356" s="25"/>
      <c r="NRS356" s="25"/>
      <c r="NRT356" s="25"/>
      <c r="NRU356" s="25"/>
      <c r="NRV356" s="25"/>
      <c r="NRW356" s="25"/>
      <c r="NRX356" s="25"/>
      <c r="NRY356" s="25"/>
      <c r="NRZ356" s="25"/>
      <c r="NSA356" s="25"/>
      <c r="NSB356" s="25"/>
      <c r="NSC356" s="25"/>
      <c r="NSD356" s="25"/>
      <c r="NSE356" s="25"/>
      <c r="NSF356" s="25"/>
      <c r="NSG356" s="25"/>
      <c r="NSH356" s="25"/>
      <c r="NSI356" s="25"/>
      <c r="NSJ356" s="25"/>
      <c r="NSK356" s="25"/>
      <c r="NSL356" s="25"/>
      <c r="NSM356" s="25"/>
      <c r="NSN356" s="25"/>
      <c r="NSO356" s="25"/>
      <c r="NSP356" s="25"/>
      <c r="NSQ356" s="25"/>
      <c r="NSR356" s="25"/>
      <c r="NSS356" s="25"/>
      <c r="NST356" s="25"/>
      <c r="NSU356" s="25"/>
      <c r="NSV356" s="25"/>
      <c r="NSW356" s="25"/>
      <c r="NSX356" s="25"/>
      <c r="NSY356" s="25"/>
      <c r="NSZ356" s="25"/>
      <c r="NTA356" s="25"/>
      <c r="NTB356" s="25"/>
      <c r="NTC356" s="25"/>
      <c r="NTD356" s="25"/>
      <c r="NTE356" s="25"/>
      <c r="NTF356" s="25"/>
      <c r="NTG356" s="25"/>
      <c r="NTH356" s="25"/>
      <c r="NTI356" s="25"/>
      <c r="NTJ356" s="25"/>
      <c r="NTK356" s="25"/>
      <c r="NTL356" s="25"/>
      <c r="NTM356" s="25"/>
      <c r="NTN356" s="25"/>
      <c r="NTO356" s="25"/>
      <c r="NTP356" s="25"/>
      <c r="NTQ356" s="25"/>
      <c r="NTR356" s="25"/>
      <c r="NTS356" s="25"/>
      <c r="NTT356" s="25"/>
      <c r="NTU356" s="25"/>
      <c r="NTV356" s="25"/>
      <c r="NTW356" s="25"/>
      <c r="NTX356" s="25"/>
      <c r="NTY356" s="25"/>
      <c r="NTZ356" s="25"/>
      <c r="NUA356" s="25"/>
      <c r="NUB356" s="25"/>
      <c r="NUC356" s="25"/>
      <c r="NUD356" s="25"/>
      <c r="NUE356" s="25"/>
      <c r="NUF356" s="25"/>
      <c r="NUG356" s="25"/>
      <c r="NUH356" s="25"/>
      <c r="NUI356" s="25"/>
      <c r="NUJ356" s="25"/>
      <c r="NUK356" s="25"/>
      <c r="NUL356" s="25"/>
      <c r="NUM356" s="25"/>
      <c r="NUN356" s="25"/>
      <c r="NUO356" s="25"/>
      <c r="NUP356" s="25"/>
      <c r="NUQ356" s="25"/>
      <c r="NUR356" s="25"/>
      <c r="NUS356" s="25"/>
      <c r="NUT356" s="25"/>
      <c r="NUU356" s="25"/>
      <c r="NUV356" s="25"/>
      <c r="NUW356" s="25"/>
      <c r="NUX356" s="25"/>
      <c r="NUY356" s="25"/>
      <c r="NUZ356" s="25"/>
      <c r="NVA356" s="25"/>
      <c r="NVB356" s="25"/>
      <c r="NVC356" s="25"/>
      <c r="NVD356" s="25"/>
      <c r="NVE356" s="25"/>
      <c r="NVF356" s="25"/>
      <c r="NVG356" s="25"/>
      <c r="NVH356" s="25"/>
      <c r="NVI356" s="25"/>
      <c r="NVJ356" s="25"/>
      <c r="NVK356" s="25"/>
      <c r="NVL356" s="25"/>
      <c r="NVM356" s="25"/>
      <c r="NVN356" s="25"/>
      <c r="NVO356" s="25"/>
      <c r="NVP356" s="25"/>
      <c r="NVQ356" s="25"/>
      <c r="NVR356" s="25"/>
      <c r="NVS356" s="25"/>
      <c r="NVT356" s="25"/>
      <c r="NVU356" s="25"/>
      <c r="NVV356" s="25"/>
      <c r="NVW356" s="25"/>
      <c r="NVX356" s="25"/>
      <c r="NVY356" s="25"/>
      <c r="NVZ356" s="25"/>
      <c r="NWA356" s="25"/>
      <c r="NWB356" s="25"/>
      <c r="NWC356" s="25"/>
      <c r="NWD356" s="25"/>
      <c r="NWE356" s="25"/>
      <c r="NWF356" s="25"/>
      <c r="NWG356" s="25"/>
      <c r="NWH356" s="25"/>
      <c r="NWI356" s="25"/>
      <c r="NWJ356" s="25"/>
      <c r="NWK356" s="25"/>
      <c r="NWL356" s="25"/>
      <c r="NWM356" s="25"/>
      <c r="NWN356" s="25"/>
      <c r="NWO356" s="25"/>
      <c r="NWP356" s="25"/>
      <c r="NWQ356" s="25"/>
      <c r="NWR356" s="25"/>
      <c r="NWS356" s="25"/>
      <c r="NWT356" s="25"/>
      <c r="NWU356" s="25"/>
      <c r="NWV356" s="25"/>
      <c r="NWW356" s="25"/>
      <c r="NWX356" s="25"/>
      <c r="NWY356" s="25"/>
      <c r="NWZ356" s="25"/>
      <c r="NXA356" s="25"/>
      <c r="NXB356" s="25"/>
      <c r="NXC356" s="25"/>
      <c r="NXD356" s="25"/>
      <c r="NXE356" s="25"/>
      <c r="NXF356" s="25"/>
      <c r="NXG356" s="25"/>
      <c r="NXH356" s="25"/>
      <c r="NXI356" s="25"/>
      <c r="NXJ356" s="25"/>
      <c r="NXK356" s="25"/>
      <c r="NXL356" s="25"/>
      <c r="NXM356" s="25"/>
      <c r="NXN356" s="25"/>
      <c r="NXO356" s="25"/>
      <c r="NXP356" s="25"/>
      <c r="NXQ356" s="25"/>
      <c r="NXR356" s="25"/>
      <c r="NXS356" s="25"/>
      <c r="NXT356" s="25"/>
      <c r="NXU356" s="25"/>
      <c r="NXV356" s="25"/>
      <c r="NXW356" s="25"/>
      <c r="NXX356" s="25"/>
      <c r="NXY356" s="25"/>
      <c r="NXZ356" s="25"/>
      <c r="NYA356" s="25"/>
      <c r="NYB356" s="25"/>
      <c r="NYC356" s="25"/>
      <c r="NYD356" s="25"/>
      <c r="NYE356" s="25"/>
      <c r="NYF356" s="25"/>
      <c r="NYG356" s="25"/>
      <c r="NYH356" s="25"/>
      <c r="NYI356" s="25"/>
      <c r="NYJ356" s="25"/>
      <c r="NYK356" s="25"/>
      <c r="NYL356" s="25"/>
      <c r="NYM356" s="25"/>
      <c r="NYN356" s="25"/>
      <c r="NYO356" s="25"/>
      <c r="NYP356" s="25"/>
      <c r="NYQ356" s="25"/>
      <c r="NYR356" s="25"/>
      <c r="NYS356" s="25"/>
      <c r="NYT356" s="25"/>
      <c r="NYU356" s="25"/>
      <c r="NYV356" s="25"/>
      <c r="NYW356" s="25"/>
      <c r="NYX356" s="25"/>
      <c r="NYY356" s="25"/>
      <c r="NYZ356" s="25"/>
      <c r="NZA356" s="25"/>
      <c r="NZB356" s="25"/>
      <c r="NZC356" s="25"/>
      <c r="NZD356" s="25"/>
      <c r="NZE356" s="25"/>
      <c r="NZF356" s="25"/>
      <c r="NZG356" s="25"/>
      <c r="NZH356" s="25"/>
      <c r="NZI356" s="25"/>
      <c r="NZJ356" s="25"/>
      <c r="NZK356" s="25"/>
      <c r="NZL356" s="25"/>
      <c r="NZM356" s="25"/>
      <c r="NZN356" s="25"/>
      <c r="NZO356" s="25"/>
      <c r="NZP356" s="25"/>
      <c r="NZQ356" s="25"/>
      <c r="NZR356" s="25"/>
      <c r="NZS356" s="25"/>
      <c r="NZT356" s="25"/>
      <c r="NZU356" s="25"/>
      <c r="NZV356" s="25"/>
      <c r="NZW356" s="25"/>
      <c r="NZX356" s="25"/>
      <c r="NZY356" s="25"/>
      <c r="NZZ356" s="25"/>
      <c r="OAA356" s="25"/>
      <c r="OAB356" s="25"/>
      <c r="OAC356" s="25"/>
      <c r="OAD356" s="25"/>
      <c r="OAE356" s="25"/>
      <c r="OAF356" s="25"/>
      <c r="OAG356" s="25"/>
      <c r="OAH356" s="25"/>
      <c r="OAI356" s="25"/>
      <c r="OAJ356" s="25"/>
      <c r="OAK356" s="25"/>
      <c r="OAL356" s="25"/>
      <c r="OAM356" s="25"/>
      <c r="OAN356" s="25"/>
      <c r="OAO356" s="25"/>
      <c r="OAP356" s="25"/>
      <c r="OAQ356" s="25"/>
      <c r="OAR356" s="25"/>
      <c r="OAS356" s="25"/>
      <c r="OAT356" s="25"/>
      <c r="OAU356" s="25"/>
      <c r="OAV356" s="25"/>
      <c r="OAW356" s="25"/>
      <c r="OAX356" s="25"/>
      <c r="OAY356" s="25"/>
      <c r="OAZ356" s="25"/>
      <c r="OBA356" s="25"/>
      <c r="OBB356" s="25"/>
      <c r="OBC356" s="25"/>
      <c r="OBD356" s="25"/>
      <c r="OBE356" s="25"/>
      <c r="OBF356" s="25"/>
      <c r="OBG356" s="25"/>
      <c r="OBH356" s="25"/>
      <c r="OBI356" s="25"/>
      <c r="OBJ356" s="25"/>
      <c r="OBK356" s="25"/>
      <c r="OBL356" s="25"/>
      <c r="OBM356" s="25"/>
      <c r="OBN356" s="25"/>
      <c r="OBO356" s="25"/>
      <c r="OBP356" s="25"/>
      <c r="OBQ356" s="25"/>
      <c r="OBR356" s="25"/>
      <c r="OBS356" s="25"/>
      <c r="OBT356" s="25"/>
      <c r="OBU356" s="25"/>
      <c r="OBV356" s="25"/>
      <c r="OBW356" s="25"/>
      <c r="OBX356" s="25"/>
      <c r="OBY356" s="25"/>
      <c r="OBZ356" s="25"/>
      <c r="OCA356" s="25"/>
      <c r="OCB356" s="25"/>
      <c r="OCC356" s="25"/>
      <c r="OCD356" s="25"/>
      <c r="OCE356" s="25"/>
      <c r="OCF356" s="25"/>
      <c r="OCG356" s="25"/>
      <c r="OCH356" s="25"/>
      <c r="OCI356" s="25"/>
      <c r="OCJ356" s="25"/>
      <c r="OCK356" s="25"/>
      <c r="OCL356" s="25"/>
      <c r="OCM356" s="25"/>
      <c r="OCN356" s="25"/>
      <c r="OCO356" s="25"/>
      <c r="OCP356" s="25"/>
      <c r="OCQ356" s="25"/>
      <c r="OCR356" s="25"/>
      <c r="OCS356" s="25"/>
      <c r="OCT356" s="25"/>
      <c r="OCU356" s="25"/>
      <c r="OCV356" s="25"/>
      <c r="OCW356" s="25"/>
      <c r="OCX356" s="25"/>
      <c r="OCY356" s="25"/>
      <c r="OCZ356" s="25"/>
      <c r="ODA356" s="25"/>
      <c r="ODB356" s="25"/>
      <c r="ODC356" s="25"/>
      <c r="ODD356" s="25"/>
      <c r="ODE356" s="25"/>
      <c r="ODF356" s="25"/>
      <c r="ODG356" s="25"/>
      <c r="ODH356" s="25"/>
      <c r="ODI356" s="25"/>
      <c r="ODJ356" s="25"/>
      <c r="ODK356" s="25"/>
      <c r="ODL356" s="25"/>
      <c r="ODM356" s="25"/>
      <c r="ODN356" s="25"/>
      <c r="ODO356" s="25"/>
      <c r="ODP356" s="25"/>
      <c r="ODQ356" s="25"/>
      <c r="ODR356" s="25"/>
      <c r="ODS356" s="25"/>
      <c r="ODT356" s="25"/>
      <c r="ODU356" s="25"/>
      <c r="ODV356" s="25"/>
      <c r="ODW356" s="25"/>
      <c r="ODX356" s="25"/>
      <c r="ODY356" s="25"/>
      <c r="ODZ356" s="25"/>
      <c r="OEA356" s="25"/>
      <c r="OEB356" s="25"/>
      <c r="OEC356" s="25"/>
      <c r="OED356" s="25"/>
      <c r="OEE356" s="25"/>
      <c r="OEF356" s="25"/>
      <c r="OEG356" s="25"/>
      <c r="OEH356" s="25"/>
      <c r="OEI356" s="25"/>
      <c r="OEJ356" s="25"/>
      <c r="OEK356" s="25"/>
      <c r="OEL356" s="25"/>
      <c r="OEM356" s="25"/>
      <c r="OEN356" s="25"/>
      <c r="OEO356" s="25"/>
      <c r="OEP356" s="25"/>
      <c r="OEQ356" s="25"/>
      <c r="OER356" s="25"/>
      <c r="OES356" s="25"/>
      <c r="OET356" s="25"/>
      <c r="OEU356" s="25"/>
      <c r="OEV356" s="25"/>
      <c r="OEW356" s="25"/>
      <c r="OEX356" s="25"/>
      <c r="OEY356" s="25"/>
      <c r="OEZ356" s="25"/>
      <c r="OFA356" s="25"/>
      <c r="OFB356" s="25"/>
      <c r="OFC356" s="25"/>
      <c r="OFD356" s="25"/>
      <c r="OFE356" s="25"/>
      <c r="OFF356" s="25"/>
      <c r="OFG356" s="25"/>
      <c r="OFH356" s="25"/>
      <c r="OFI356" s="25"/>
      <c r="OFJ356" s="25"/>
      <c r="OFK356" s="25"/>
      <c r="OFL356" s="25"/>
      <c r="OFM356" s="25"/>
      <c r="OFN356" s="25"/>
      <c r="OFO356" s="25"/>
      <c r="OFP356" s="25"/>
      <c r="OFQ356" s="25"/>
      <c r="OFR356" s="25"/>
      <c r="OFS356" s="25"/>
      <c r="OFT356" s="25"/>
      <c r="OFU356" s="25"/>
      <c r="OFV356" s="25"/>
      <c r="OFW356" s="25"/>
      <c r="OFX356" s="25"/>
      <c r="OFY356" s="25"/>
      <c r="OFZ356" s="25"/>
      <c r="OGA356" s="25"/>
      <c r="OGB356" s="25"/>
      <c r="OGC356" s="25"/>
      <c r="OGD356" s="25"/>
      <c r="OGE356" s="25"/>
      <c r="OGF356" s="25"/>
      <c r="OGG356" s="25"/>
      <c r="OGH356" s="25"/>
      <c r="OGI356" s="25"/>
      <c r="OGJ356" s="25"/>
      <c r="OGK356" s="25"/>
      <c r="OGL356" s="25"/>
      <c r="OGM356" s="25"/>
      <c r="OGN356" s="25"/>
      <c r="OGO356" s="25"/>
      <c r="OGP356" s="25"/>
      <c r="OGQ356" s="25"/>
      <c r="OGR356" s="25"/>
      <c r="OGS356" s="25"/>
      <c r="OGT356" s="25"/>
      <c r="OGU356" s="25"/>
      <c r="OGV356" s="25"/>
      <c r="OGW356" s="25"/>
      <c r="OGX356" s="25"/>
      <c r="OGY356" s="25"/>
      <c r="OGZ356" s="25"/>
      <c r="OHA356" s="25"/>
      <c r="OHB356" s="25"/>
      <c r="OHC356" s="25"/>
      <c r="OHD356" s="25"/>
      <c r="OHE356" s="25"/>
      <c r="OHF356" s="25"/>
      <c r="OHG356" s="25"/>
      <c r="OHH356" s="25"/>
      <c r="OHI356" s="25"/>
      <c r="OHJ356" s="25"/>
      <c r="OHK356" s="25"/>
      <c r="OHL356" s="25"/>
      <c r="OHM356" s="25"/>
      <c r="OHN356" s="25"/>
      <c r="OHO356" s="25"/>
      <c r="OHP356" s="25"/>
      <c r="OHQ356" s="25"/>
      <c r="OHR356" s="25"/>
      <c r="OHS356" s="25"/>
      <c r="OHT356" s="25"/>
      <c r="OHU356" s="25"/>
      <c r="OHV356" s="25"/>
      <c r="OHW356" s="25"/>
      <c r="OHX356" s="25"/>
      <c r="OHY356" s="25"/>
      <c r="OHZ356" s="25"/>
      <c r="OIA356" s="25"/>
      <c r="OIB356" s="25"/>
      <c r="OIC356" s="25"/>
      <c r="OID356" s="25"/>
      <c r="OIE356" s="25"/>
      <c r="OIF356" s="25"/>
      <c r="OIG356" s="25"/>
      <c r="OIH356" s="25"/>
      <c r="OII356" s="25"/>
      <c r="OIJ356" s="25"/>
      <c r="OIK356" s="25"/>
      <c r="OIL356" s="25"/>
      <c r="OIM356" s="25"/>
      <c r="OIN356" s="25"/>
      <c r="OIO356" s="25"/>
      <c r="OIP356" s="25"/>
      <c r="OIQ356" s="25"/>
      <c r="OIR356" s="25"/>
      <c r="OIS356" s="25"/>
      <c r="OIT356" s="25"/>
      <c r="OIU356" s="25"/>
      <c r="OIV356" s="25"/>
      <c r="OIW356" s="25"/>
      <c r="OIX356" s="25"/>
      <c r="OIY356" s="25"/>
      <c r="OIZ356" s="25"/>
      <c r="OJA356" s="25"/>
      <c r="OJB356" s="25"/>
      <c r="OJC356" s="25"/>
      <c r="OJD356" s="25"/>
      <c r="OJE356" s="25"/>
      <c r="OJF356" s="25"/>
      <c r="OJG356" s="25"/>
      <c r="OJH356" s="25"/>
      <c r="OJI356" s="25"/>
      <c r="OJJ356" s="25"/>
      <c r="OJK356" s="25"/>
      <c r="OJL356" s="25"/>
      <c r="OJM356" s="25"/>
      <c r="OJN356" s="25"/>
      <c r="OJO356" s="25"/>
      <c r="OJP356" s="25"/>
      <c r="OJQ356" s="25"/>
      <c r="OJR356" s="25"/>
      <c r="OJS356" s="25"/>
      <c r="OJT356" s="25"/>
      <c r="OJU356" s="25"/>
      <c r="OJV356" s="25"/>
      <c r="OJW356" s="25"/>
      <c r="OJX356" s="25"/>
      <c r="OJY356" s="25"/>
      <c r="OJZ356" s="25"/>
      <c r="OKA356" s="25"/>
      <c r="OKB356" s="25"/>
      <c r="OKC356" s="25"/>
      <c r="OKD356" s="25"/>
      <c r="OKE356" s="25"/>
      <c r="OKF356" s="25"/>
      <c r="OKG356" s="25"/>
      <c r="OKH356" s="25"/>
      <c r="OKI356" s="25"/>
      <c r="OKJ356" s="25"/>
      <c r="OKK356" s="25"/>
      <c r="OKL356" s="25"/>
      <c r="OKM356" s="25"/>
      <c r="OKN356" s="25"/>
      <c r="OKO356" s="25"/>
      <c r="OKP356" s="25"/>
      <c r="OKQ356" s="25"/>
      <c r="OKR356" s="25"/>
      <c r="OKS356" s="25"/>
      <c r="OKT356" s="25"/>
      <c r="OKU356" s="25"/>
      <c r="OKV356" s="25"/>
      <c r="OKW356" s="25"/>
      <c r="OKX356" s="25"/>
      <c r="OKY356" s="25"/>
      <c r="OKZ356" s="25"/>
      <c r="OLA356" s="25"/>
      <c r="OLB356" s="25"/>
      <c r="OLC356" s="25"/>
      <c r="OLD356" s="25"/>
      <c r="OLE356" s="25"/>
      <c r="OLF356" s="25"/>
      <c r="OLG356" s="25"/>
      <c r="OLH356" s="25"/>
      <c r="OLI356" s="25"/>
      <c r="OLJ356" s="25"/>
      <c r="OLK356" s="25"/>
      <c r="OLL356" s="25"/>
      <c r="OLM356" s="25"/>
      <c r="OLN356" s="25"/>
      <c r="OLO356" s="25"/>
      <c r="OLP356" s="25"/>
      <c r="OLQ356" s="25"/>
      <c r="OLR356" s="25"/>
      <c r="OLS356" s="25"/>
      <c r="OLT356" s="25"/>
      <c r="OLU356" s="25"/>
      <c r="OLV356" s="25"/>
      <c r="OLW356" s="25"/>
      <c r="OLX356" s="25"/>
      <c r="OLY356" s="25"/>
      <c r="OLZ356" s="25"/>
      <c r="OMA356" s="25"/>
      <c r="OMB356" s="25"/>
      <c r="OMC356" s="25"/>
      <c r="OMD356" s="25"/>
      <c r="OME356" s="25"/>
      <c r="OMF356" s="25"/>
      <c r="OMG356" s="25"/>
      <c r="OMH356" s="25"/>
      <c r="OMI356" s="25"/>
      <c r="OMJ356" s="25"/>
      <c r="OMK356" s="25"/>
      <c r="OML356" s="25"/>
      <c r="OMM356" s="25"/>
      <c r="OMN356" s="25"/>
      <c r="OMO356" s="25"/>
      <c r="OMP356" s="25"/>
      <c r="OMQ356" s="25"/>
      <c r="OMR356" s="25"/>
      <c r="OMS356" s="25"/>
      <c r="OMT356" s="25"/>
      <c r="OMU356" s="25"/>
      <c r="OMV356" s="25"/>
      <c r="OMW356" s="25"/>
      <c r="OMX356" s="25"/>
      <c r="OMY356" s="25"/>
      <c r="OMZ356" s="25"/>
      <c r="ONA356" s="25"/>
      <c r="ONB356" s="25"/>
      <c r="ONC356" s="25"/>
      <c r="OND356" s="25"/>
      <c r="ONE356" s="25"/>
      <c r="ONF356" s="25"/>
      <c r="ONG356" s="25"/>
      <c r="ONH356" s="25"/>
      <c r="ONI356" s="25"/>
      <c r="ONJ356" s="25"/>
      <c r="ONK356" s="25"/>
      <c r="ONL356" s="25"/>
      <c r="ONM356" s="25"/>
      <c r="ONN356" s="25"/>
      <c r="ONO356" s="25"/>
      <c r="ONP356" s="25"/>
      <c r="ONQ356" s="25"/>
      <c r="ONR356" s="25"/>
      <c r="ONS356" s="25"/>
      <c r="ONT356" s="25"/>
      <c r="ONU356" s="25"/>
      <c r="ONV356" s="25"/>
      <c r="ONW356" s="25"/>
      <c r="ONX356" s="25"/>
      <c r="ONY356" s="25"/>
      <c r="ONZ356" s="25"/>
      <c r="OOA356" s="25"/>
      <c r="OOB356" s="25"/>
      <c r="OOC356" s="25"/>
      <c r="OOD356" s="25"/>
      <c r="OOE356" s="25"/>
      <c r="OOF356" s="25"/>
      <c r="OOG356" s="25"/>
      <c r="OOH356" s="25"/>
      <c r="OOI356" s="25"/>
      <c r="OOJ356" s="25"/>
      <c r="OOK356" s="25"/>
      <c r="OOL356" s="25"/>
      <c r="OOM356" s="25"/>
      <c r="OON356" s="25"/>
      <c r="OOO356" s="25"/>
      <c r="OOP356" s="25"/>
      <c r="OOQ356" s="25"/>
      <c r="OOR356" s="25"/>
      <c r="OOS356" s="25"/>
      <c r="OOT356" s="25"/>
      <c r="OOU356" s="25"/>
      <c r="OOV356" s="25"/>
      <c r="OOW356" s="25"/>
      <c r="OOX356" s="25"/>
      <c r="OOY356" s="25"/>
      <c r="OOZ356" s="25"/>
      <c r="OPA356" s="25"/>
      <c r="OPB356" s="25"/>
      <c r="OPC356" s="25"/>
      <c r="OPD356" s="25"/>
      <c r="OPE356" s="25"/>
      <c r="OPF356" s="25"/>
      <c r="OPG356" s="25"/>
      <c r="OPH356" s="25"/>
      <c r="OPI356" s="25"/>
      <c r="OPJ356" s="25"/>
      <c r="OPK356" s="25"/>
      <c r="OPL356" s="25"/>
      <c r="OPM356" s="25"/>
      <c r="OPN356" s="25"/>
      <c r="OPO356" s="25"/>
      <c r="OPP356" s="25"/>
      <c r="OPQ356" s="25"/>
      <c r="OPR356" s="25"/>
      <c r="OPS356" s="25"/>
      <c r="OPT356" s="25"/>
      <c r="OPU356" s="25"/>
      <c r="OPV356" s="25"/>
      <c r="OPW356" s="25"/>
      <c r="OPX356" s="25"/>
      <c r="OPY356" s="25"/>
      <c r="OPZ356" s="25"/>
      <c r="OQA356" s="25"/>
      <c r="OQB356" s="25"/>
      <c r="OQC356" s="25"/>
      <c r="OQD356" s="25"/>
      <c r="OQE356" s="25"/>
      <c r="OQF356" s="25"/>
      <c r="OQG356" s="25"/>
      <c r="OQH356" s="25"/>
      <c r="OQI356" s="25"/>
      <c r="OQJ356" s="25"/>
      <c r="OQK356" s="25"/>
      <c r="OQL356" s="25"/>
      <c r="OQM356" s="25"/>
      <c r="OQN356" s="25"/>
      <c r="OQO356" s="25"/>
      <c r="OQP356" s="25"/>
      <c r="OQQ356" s="25"/>
      <c r="OQR356" s="25"/>
      <c r="OQS356" s="25"/>
      <c r="OQT356" s="25"/>
      <c r="OQU356" s="25"/>
      <c r="OQV356" s="25"/>
      <c r="OQW356" s="25"/>
      <c r="OQX356" s="25"/>
      <c r="OQY356" s="25"/>
      <c r="OQZ356" s="25"/>
      <c r="ORA356" s="25"/>
      <c r="ORB356" s="25"/>
      <c r="ORC356" s="25"/>
      <c r="ORD356" s="25"/>
      <c r="ORE356" s="25"/>
      <c r="ORF356" s="25"/>
      <c r="ORG356" s="25"/>
      <c r="ORH356" s="25"/>
      <c r="ORI356" s="25"/>
      <c r="ORJ356" s="25"/>
      <c r="ORK356" s="25"/>
      <c r="ORL356" s="25"/>
      <c r="ORM356" s="25"/>
      <c r="ORN356" s="25"/>
      <c r="ORO356" s="25"/>
      <c r="ORP356" s="25"/>
      <c r="ORQ356" s="25"/>
      <c r="ORR356" s="25"/>
      <c r="ORS356" s="25"/>
      <c r="ORT356" s="25"/>
      <c r="ORU356" s="25"/>
      <c r="ORV356" s="25"/>
      <c r="ORW356" s="25"/>
      <c r="ORX356" s="25"/>
      <c r="ORY356" s="25"/>
      <c r="ORZ356" s="25"/>
      <c r="OSA356" s="25"/>
      <c r="OSB356" s="25"/>
      <c r="OSC356" s="25"/>
      <c r="OSD356" s="25"/>
      <c r="OSE356" s="25"/>
      <c r="OSF356" s="25"/>
      <c r="OSG356" s="25"/>
      <c r="OSH356" s="25"/>
      <c r="OSI356" s="25"/>
      <c r="OSJ356" s="25"/>
      <c r="OSK356" s="25"/>
      <c r="OSL356" s="25"/>
      <c r="OSM356" s="25"/>
      <c r="OSN356" s="25"/>
      <c r="OSO356" s="25"/>
      <c r="OSP356" s="25"/>
      <c r="OSQ356" s="25"/>
      <c r="OSR356" s="25"/>
      <c r="OSS356" s="25"/>
      <c r="OST356" s="25"/>
      <c r="OSU356" s="25"/>
      <c r="OSV356" s="25"/>
      <c r="OSW356" s="25"/>
      <c r="OSX356" s="25"/>
      <c r="OSY356" s="25"/>
      <c r="OSZ356" s="25"/>
      <c r="OTA356" s="25"/>
      <c r="OTB356" s="25"/>
      <c r="OTC356" s="25"/>
      <c r="OTD356" s="25"/>
      <c r="OTE356" s="25"/>
      <c r="OTF356" s="25"/>
      <c r="OTG356" s="25"/>
      <c r="OTH356" s="25"/>
      <c r="OTI356" s="25"/>
      <c r="OTJ356" s="25"/>
      <c r="OTK356" s="25"/>
      <c r="OTL356" s="25"/>
      <c r="OTM356" s="25"/>
      <c r="OTN356" s="25"/>
      <c r="OTO356" s="25"/>
      <c r="OTP356" s="25"/>
      <c r="OTQ356" s="25"/>
      <c r="OTR356" s="25"/>
      <c r="OTS356" s="25"/>
      <c r="OTT356" s="25"/>
      <c r="OTU356" s="25"/>
      <c r="OTV356" s="25"/>
      <c r="OTW356" s="25"/>
      <c r="OTX356" s="25"/>
      <c r="OTY356" s="25"/>
      <c r="OTZ356" s="25"/>
      <c r="OUA356" s="25"/>
      <c r="OUB356" s="25"/>
      <c r="OUC356" s="25"/>
      <c r="OUD356" s="25"/>
      <c r="OUE356" s="25"/>
      <c r="OUF356" s="25"/>
      <c r="OUG356" s="25"/>
      <c r="OUH356" s="25"/>
      <c r="OUI356" s="25"/>
      <c r="OUJ356" s="25"/>
      <c r="OUK356" s="25"/>
      <c r="OUL356" s="25"/>
      <c r="OUM356" s="25"/>
      <c r="OUN356" s="25"/>
      <c r="OUO356" s="25"/>
      <c r="OUP356" s="25"/>
      <c r="OUQ356" s="25"/>
      <c r="OUR356" s="25"/>
      <c r="OUS356" s="25"/>
      <c r="OUT356" s="25"/>
      <c r="OUU356" s="25"/>
      <c r="OUV356" s="25"/>
      <c r="OUW356" s="25"/>
      <c r="OUX356" s="25"/>
      <c r="OUY356" s="25"/>
      <c r="OUZ356" s="25"/>
      <c r="OVA356" s="25"/>
      <c r="OVB356" s="25"/>
      <c r="OVC356" s="25"/>
      <c r="OVD356" s="25"/>
      <c r="OVE356" s="25"/>
      <c r="OVF356" s="25"/>
      <c r="OVG356" s="25"/>
      <c r="OVH356" s="25"/>
      <c r="OVI356" s="25"/>
      <c r="OVJ356" s="25"/>
      <c r="OVK356" s="25"/>
      <c r="OVL356" s="25"/>
      <c r="OVM356" s="25"/>
      <c r="OVN356" s="25"/>
      <c r="OVO356" s="25"/>
      <c r="OVP356" s="25"/>
      <c r="OVQ356" s="25"/>
      <c r="OVR356" s="25"/>
      <c r="OVS356" s="25"/>
      <c r="OVT356" s="25"/>
      <c r="OVU356" s="25"/>
      <c r="OVV356" s="25"/>
      <c r="OVW356" s="25"/>
      <c r="OVX356" s="25"/>
      <c r="OVY356" s="25"/>
      <c r="OVZ356" s="25"/>
      <c r="OWA356" s="25"/>
      <c r="OWB356" s="25"/>
      <c r="OWC356" s="25"/>
      <c r="OWD356" s="25"/>
      <c r="OWE356" s="25"/>
      <c r="OWF356" s="25"/>
      <c r="OWG356" s="25"/>
      <c r="OWH356" s="25"/>
      <c r="OWI356" s="25"/>
      <c r="OWJ356" s="25"/>
      <c r="OWK356" s="25"/>
      <c r="OWL356" s="25"/>
      <c r="OWM356" s="25"/>
      <c r="OWN356" s="25"/>
      <c r="OWO356" s="25"/>
      <c r="OWP356" s="25"/>
      <c r="OWQ356" s="25"/>
      <c r="OWR356" s="25"/>
      <c r="OWS356" s="25"/>
      <c r="OWT356" s="25"/>
      <c r="OWU356" s="25"/>
      <c r="OWV356" s="25"/>
      <c r="OWW356" s="25"/>
      <c r="OWX356" s="25"/>
      <c r="OWY356" s="25"/>
      <c r="OWZ356" s="25"/>
      <c r="OXA356" s="25"/>
      <c r="OXB356" s="25"/>
      <c r="OXC356" s="25"/>
      <c r="OXD356" s="25"/>
      <c r="OXE356" s="25"/>
      <c r="OXF356" s="25"/>
      <c r="OXG356" s="25"/>
      <c r="OXH356" s="25"/>
      <c r="OXI356" s="25"/>
      <c r="OXJ356" s="25"/>
      <c r="OXK356" s="25"/>
      <c r="OXL356" s="25"/>
      <c r="OXM356" s="25"/>
      <c r="OXN356" s="25"/>
      <c r="OXO356" s="25"/>
      <c r="OXP356" s="25"/>
      <c r="OXQ356" s="25"/>
      <c r="OXR356" s="25"/>
      <c r="OXS356" s="25"/>
      <c r="OXT356" s="25"/>
      <c r="OXU356" s="25"/>
      <c r="OXV356" s="25"/>
      <c r="OXW356" s="25"/>
      <c r="OXX356" s="25"/>
      <c r="OXY356" s="25"/>
      <c r="OXZ356" s="25"/>
      <c r="OYA356" s="25"/>
      <c r="OYB356" s="25"/>
      <c r="OYC356" s="25"/>
      <c r="OYD356" s="25"/>
      <c r="OYE356" s="25"/>
      <c r="OYF356" s="25"/>
      <c r="OYG356" s="25"/>
      <c r="OYH356" s="25"/>
      <c r="OYI356" s="25"/>
      <c r="OYJ356" s="25"/>
      <c r="OYK356" s="25"/>
      <c r="OYL356" s="25"/>
      <c r="OYM356" s="25"/>
      <c r="OYN356" s="25"/>
      <c r="OYO356" s="25"/>
      <c r="OYP356" s="25"/>
      <c r="OYQ356" s="25"/>
      <c r="OYR356" s="25"/>
      <c r="OYS356" s="25"/>
      <c r="OYT356" s="25"/>
      <c r="OYU356" s="25"/>
      <c r="OYV356" s="25"/>
      <c r="OYW356" s="25"/>
      <c r="OYX356" s="25"/>
      <c r="OYY356" s="25"/>
      <c r="OYZ356" s="25"/>
      <c r="OZA356" s="25"/>
      <c r="OZB356" s="25"/>
      <c r="OZC356" s="25"/>
      <c r="OZD356" s="25"/>
      <c r="OZE356" s="25"/>
      <c r="OZF356" s="25"/>
      <c r="OZG356" s="25"/>
      <c r="OZH356" s="25"/>
      <c r="OZI356" s="25"/>
      <c r="OZJ356" s="25"/>
      <c r="OZK356" s="25"/>
      <c r="OZL356" s="25"/>
      <c r="OZM356" s="25"/>
      <c r="OZN356" s="25"/>
      <c r="OZO356" s="25"/>
      <c r="OZP356" s="25"/>
      <c r="OZQ356" s="25"/>
      <c r="OZR356" s="25"/>
      <c r="OZS356" s="25"/>
      <c r="OZT356" s="25"/>
      <c r="OZU356" s="25"/>
      <c r="OZV356" s="25"/>
      <c r="OZW356" s="25"/>
      <c r="OZX356" s="25"/>
      <c r="OZY356" s="25"/>
      <c r="OZZ356" s="25"/>
      <c r="PAA356" s="25"/>
      <c r="PAB356" s="25"/>
      <c r="PAC356" s="25"/>
      <c r="PAD356" s="25"/>
      <c r="PAE356" s="25"/>
      <c r="PAF356" s="25"/>
      <c r="PAG356" s="25"/>
      <c r="PAH356" s="25"/>
      <c r="PAI356" s="25"/>
      <c r="PAJ356" s="25"/>
      <c r="PAK356" s="25"/>
      <c r="PAL356" s="25"/>
      <c r="PAM356" s="25"/>
      <c r="PAN356" s="25"/>
      <c r="PAO356" s="25"/>
      <c r="PAP356" s="25"/>
      <c r="PAQ356" s="25"/>
      <c r="PAR356" s="25"/>
      <c r="PAS356" s="25"/>
      <c r="PAT356" s="25"/>
      <c r="PAU356" s="25"/>
      <c r="PAV356" s="25"/>
      <c r="PAW356" s="25"/>
      <c r="PAX356" s="25"/>
      <c r="PAY356" s="25"/>
      <c r="PAZ356" s="25"/>
      <c r="PBA356" s="25"/>
      <c r="PBB356" s="25"/>
      <c r="PBC356" s="25"/>
      <c r="PBD356" s="25"/>
      <c r="PBE356" s="25"/>
      <c r="PBF356" s="25"/>
      <c r="PBG356" s="25"/>
      <c r="PBH356" s="25"/>
      <c r="PBI356" s="25"/>
      <c r="PBJ356" s="25"/>
      <c r="PBK356" s="25"/>
      <c r="PBL356" s="25"/>
      <c r="PBM356" s="25"/>
      <c r="PBN356" s="25"/>
      <c r="PBO356" s="25"/>
      <c r="PBP356" s="25"/>
      <c r="PBQ356" s="25"/>
      <c r="PBR356" s="25"/>
      <c r="PBS356" s="25"/>
      <c r="PBT356" s="25"/>
      <c r="PBU356" s="25"/>
      <c r="PBV356" s="25"/>
      <c r="PBW356" s="25"/>
      <c r="PBX356" s="25"/>
      <c r="PBY356" s="25"/>
      <c r="PBZ356" s="25"/>
      <c r="PCA356" s="25"/>
      <c r="PCB356" s="25"/>
      <c r="PCC356" s="25"/>
      <c r="PCD356" s="25"/>
      <c r="PCE356" s="25"/>
      <c r="PCF356" s="25"/>
      <c r="PCG356" s="25"/>
      <c r="PCH356" s="25"/>
      <c r="PCI356" s="25"/>
      <c r="PCJ356" s="25"/>
      <c r="PCK356" s="25"/>
      <c r="PCL356" s="25"/>
      <c r="PCM356" s="25"/>
      <c r="PCN356" s="25"/>
      <c r="PCO356" s="25"/>
      <c r="PCP356" s="25"/>
      <c r="PCQ356" s="25"/>
      <c r="PCR356" s="25"/>
      <c r="PCS356" s="25"/>
      <c r="PCT356" s="25"/>
      <c r="PCU356" s="25"/>
      <c r="PCV356" s="25"/>
      <c r="PCW356" s="25"/>
      <c r="PCX356" s="25"/>
      <c r="PCY356" s="25"/>
      <c r="PCZ356" s="25"/>
      <c r="PDA356" s="25"/>
      <c r="PDB356" s="25"/>
      <c r="PDC356" s="25"/>
      <c r="PDD356" s="25"/>
      <c r="PDE356" s="25"/>
      <c r="PDF356" s="25"/>
      <c r="PDG356" s="25"/>
      <c r="PDH356" s="25"/>
      <c r="PDI356" s="25"/>
      <c r="PDJ356" s="25"/>
      <c r="PDK356" s="25"/>
      <c r="PDL356" s="25"/>
      <c r="PDM356" s="25"/>
      <c r="PDN356" s="25"/>
      <c r="PDO356" s="25"/>
      <c r="PDP356" s="25"/>
      <c r="PDQ356" s="25"/>
      <c r="PDR356" s="25"/>
      <c r="PDS356" s="25"/>
      <c r="PDT356" s="25"/>
      <c r="PDU356" s="25"/>
      <c r="PDV356" s="25"/>
      <c r="PDW356" s="25"/>
      <c r="PDX356" s="25"/>
      <c r="PDY356" s="25"/>
      <c r="PDZ356" s="25"/>
      <c r="PEA356" s="25"/>
      <c r="PEB356" s="25"/>
      <c r="PEC356" s="25"/>
      <c r="PED356" s="25"/>
      <c r="PEE356" s="25"/>
      <c r="PEF356" s="25"/>
      <c r="PEG356" s="25"/>
      <c r="PEH356" s="25"/>
      <c r="PEI356" s="25"/>
      <c r="PEJ356" s="25"/>
      <c r="PEK356" s="25"/>
      <c r="PEL356" s="25"/>
      <c r="PEM356" s="25"/>
      <c r="PEN356" s="25"/>
      <c r="PEO356" s="25"/>
      <c r="PEP356" s="25"/>
      <c r="PEQ356" s="25"/>
      <c r="PER356" s="25"/>
      <c r="PES356" s="25"/>
      <c r="PET356" s="25"/>
      <c r="PEU356" s="25"/>
      <c r="PEV356" s="25"/>
      <c r="PEW356" s="25"/>
      <c r="PEX356" s="25"/>
      <c r="PEY356" s="25"/>
      <c r="PEZ356" s="25"/>
      <c r="PFA356" s="25"/>
      <c r="PFB356" s="25"/>
      <c r="PFC356" s="25"/>
      <c r="PFD356" s="25"/>
      <c r="PFE356" s="25"/>
      <c r="PFF356" s="25"/>
      <c r="PFG356" s="25"/>
      <c r="PFH356" s="25"/>
      <c r="PFI356" s="25"/>
      <c r="PFJ356" s="25"/>
      <c r="PFK356" s="25"/>
      <c r="PFL356" s="25"/>
      <c r="PFM356" s="25"/>
      <c r="PFN356" s="25"/>
      <c r="PFO356" s="25"/>
      <c r="PFP356" s="25"/>
      <c r="PFQ356" s="25"/>
      <c r="PFR356" s="25"/>
      <c r="PFS356" s="25"/>
      <c r="PFT356" s="25"/>
      <c r="PFU356" s="25"/>
      <c r="PFV356" s="25"/>
      <c r="PFW356" s="25"/>
      <c r="PFX356" s="25"/>
      <c r="PFY356" s="25"/>
      <c r="PFZ356" s="25"/>
      <c r="PGA356" s="25"/>
      <c r="PGB356" s="25"/>
      <c r="PGC356" s="25"/>
      <c r="PGD356" s="25"/>
      <c r="PGE356" s="25"/>
      <c r="PGF356" s="25"/>
      <c r="PGG356" s="25"/>
      <c r="PGH356" s="25"/>
      <c r="PGI356" s="25"/>
      <c r="PGJ356" s="25"/>
      <c r="PGK356" s="25"/>
      <c r="PGL356" s="25"/>
      <c r="PGM356" s="25"/>
      <c r="PGN356" s="25"/>
      <c r="PGO356" s="25"/>
      <c r="PGP356" s="25"/>
      <c r="PGQ356" s="25"/>
      <c r="PGR356" s="25"/>
      <c r="PGS356" s="25"/>
      <c r="PGT356" s="25"/>
      <c r="PGU356" s="25"/>
      <c r="PGV356" s="25"/>
      <c r="PGW356" s="25"/>
      <c r="PGX356" s="25"/>
      <c r="PGY356" s="25"/>
      <c r="PGZ356" s="25"/>
      <c r="PHA356" s="25"/>
      <c r="PHB356" s="25"/>
      <c r="PHC356" s="25"/>
      <c r="PHD356" s="25"/>
      <c r="PHE356" s="25"/>
      <c r="PHF356" s="25"/>
      <c r="PHG356" s="25"/>
      <c r="PHH356" s="25"/>
      <c r="PHI356" s="25"/>
      <c r="PHJ356" s="25"/>
      <c r="PHK356" s="25"/>
      <c r="PHL356" s="25"/>
      <c r="PHM356" s="25"/>
      <c r="PHN356" s="25"/>
      <c r="PHO356" s="25"/>
      <c r="PHP356" s="25"/>
      <c r="PHQ356" s="25"/>
      <c r="PHR356" s="25"/>
      <c r="PHS356" s="25"/>
      <c r="PHT356" s="25"/>
      <c r="PHU356" s="25"/>
      <c r="PHV356" s="25"/>
      <c r="PHW356" s="25"/>
      <c r="PHX356" s="25"/>
      <c r="PHY356" s="25"/>
      <c r="PHZ356" s="25"/>
      <c r="PIA356" s="25"/>
      <c r="PIB356" s="25"/>
      <c r="PIC356" s="25"/>
      <c r="PID356" s="25"/>
      <c r="PIE356" s="25"/>
      <c r="PIF356" s="25"/>
      <c r="PIG356" s="25"/>
      <c r="PIH356" s="25"/>
      <c r="PII356" s="25"/>
      <c r="PIJ356" s="25"/>
      <c r="PIK356" s="25"/>
      <c r="PIL356" s="25"/>
      <c r="PIM356" s="25"/>
      <c r="PIN356" s="25"/>
      <c r="PIO356" s="25"/>
      <c r="PIP356" s="25"/>
      <c r="PIQ356" s="25"/>
      <c r="PIR356" s="25"/>
      <c r="PIS356" s="25"/>
      <c r="PIT356" s="25"/>
      <c r="PIU356" s="25"/>
      <c r="PIV356" s="25"/>
      <c r="PIW356" s="25"/>
      <c r="PIX356" s="25"/>
      <c r="PIY356" s="25"/>
      <c r="PIZ356" s="25"/>
      <c r="PJA356" s="25"/>
      <c r="PJB356" s="25"/>
      <c r="PJC356" s="25"/>
      <c r="PJD356" s="25"/>
      <c r="PJE356" s="25"/>
      <c r="PJF356" s="25"/>
      <c r="PJG356" s="25"/>
      <c r="PJH356" s="25"/>
      <c r="PJI356" s="25"/>
      <c r="PJJ356" s="25"/>
      <c r="PJK356" s="25"/>
      <c r="PJL356" s="25"/>
      <c r="PJM356" s="25"/>
      <c r="PJN356" s="25"/>
      <c r="PJO356" s="25"/>
      <c r="PJP356" s="25"/>
      <c r="PJQ356" s="25"/>
      <c r="PJR356" s="25"/>
      <c r="PJS356" s="25"/>
      <c r="PJT356" s="25"/>
      <c r="PJU356" s="25"/>
      <c r="PJV356" s="25"/>
      <c r="PJW356" s="25"/>
      <c r="PJX356" s="25"/>
      <c r="PJY356" s="25"/>
      <c r="PJZ356" s="25"/>
      <c r="PKA356" s="25"/>
      <c r="PKB356" s="25"/>
      <c r="PKC356" s="25"/>
      <c r="PKD356" s="25"/>
      <c r="PKE356" s="25"/>
      <c r="PKF356" s="25"/>
      <c r="PKG356" s="25"/>
      <c r="PKH356" s="25"/>
      <c r="PKI356" s="25"/>
      <c r="PKJ356" s="25"/>
      <c r="PKK356" s="25"/>
      <c r="PKL356" s="25"/>
      <c r="PKM356" s="25"/>
      <c r="PKN356" s="25"/>
      <c r="PKO356" s="25"/>
      <c r="PKP356" s="25"/>
      <c r="PKQ356" s="25"/>
      <c r="PKR356" s="25"/>
      <c r="PKS356" s="25"/>
      <c r="PKT356" s="25"/>
      <c r="PKU356" s="25"/>
      <c r="PKV356" s="25"/>
      <c r="PKW356" s="25"/>
      <c r="PKX356" s="25"/>
      <c r="PKY356" s="25"/>
      <c r="PKZ356" s="25"/>
      <c r="PLA356" s="25"/>
      <c r="PLB356" s="25"/>
      <c r="PLC356" s="25"/>
      <c r="PLD356" s="25"/>
      <c r="PLE356" s="25"/>
      <c r="PLF356" s="25"/>
      <c r="PLG356" s="25"/>
      <c r="PLH356" s="25"/>
      <c r="PLI356" s="25"/>
      <c r="PLJ356" s="25"/>
      <c r="PLK356" s="25"/>
      <c r="PLL356" s="25"/>
      <c r="PLM356" s="25"/>
      <c r="PLN356" s="25"/>
      <c r="PLO356" s="25"/>
      <c r="PLP356" s="25"/>
      <c r="PLQ356" s="25"/>
      <c r="PLR356" s="25"/>
      <c r="PLS356" s="25"/>
      <c r="PLT356" s="25"/>
      <c r="PLU356" s="25"/>
      <c r="PLV356" s="25"/>
      <c r="PLW356" s="25"/>
      <c r="PLX356" s="25"/>
      <c r="PLY356" s="25"/>
      <c r="PLZ356" s="25"/>
      <c r="PMA356" s="25"/>
      <c r="PMB356" s="25"/>
      <c r="PMC356" s="25"/>
      <c r="PMD356" s="25"/>
      <c r="PME356" s="25"/>
      <c r="PMF356" s="25"/>
      <c r="PMG356" s="25"/>
      <c r="PMH356" s="25"/>
      <c r="PMI356" s="25"/>
      <c r="PMJ356" s="25"/>
      <c r="PMK356" s="25"/>
      <c r="PML356" s="25"/>
      <c r="PMM356" s="25"/>
      <c r="PMN356" s="25"/>
      <c r="PMO356" s="25"/>
      <c r="PMP356" s="25"/>
      <c r="PMQ356" s="25"/>
      <c r="PMR356" s="25"/>
      <c r="PMS356" s="25"/>
      <c r="PMT356" s="25"/>
      <c r="PMU356" s="25"/>
      <c r="PMV356" s="25"/>
      <c r="PMW356" s="25"/>
      <c r="PMX356" s="25"/>
      <c r="PMY356" s="25"/>
      <c r="PMZ356" s="25"/>
      <c r="PNA356" s="25"/>
      <c r="PNB356" s="25"/>
      <c r="PNC356" s="25"/>
      <c r="PND356" s="25"/>
      <c r="PNE356" s="25"/>
      <c r="PNF356" s="25"/>
      <c r="PNG356" s="25"/>
      <c r="PNH356" s="25"/>
      <c r="PNI356" s="25"/>
      <c r="PNJ356" s="25"/>
      <c r="PNK356" s="25"/>
      <c r="PNL356" s="25"/>
      <c r="PNM356" s="25"/>
      <c r="PNN356" s="25"/>
      <c r="PNO356" s="25"/>
      <c r="PNP356" s="25"/>
      <c r="PNQ356" s="25"/>
      <c r="PNR356" s="25"/>
      <c r="PNS356" s="25"/>
      <c r="PNT356" s="25"/>
      <c r="PNU356" s="25"/>
      <c r="PNV356" s="25"/>
      <c r="PNW356" s="25"/>
      <c r="PNX356" s="25"/>
      <c r="PNY356" s="25"/>
      <c r="PNZ356" s="25"/>
      <c r="POA356" s="25"/>
      <c r="POB356" s="25"/>
      <c r="POC356" s="25"/>
      <c r="POD356" s="25"/>
      <c r="POE356" s="25"/>
      <c r="POF356" s="25"/>
      <c r="POG356" s="25"/>
      <c r="POH356" s="25"/>
      <c r="POI356" s="25"/>
      <c r="POJ356" s="25"/>
      <c r="POK356" s="25"/>
      <c r="POL356" s="25"/>
      <c r="POM356" s="25"/>
      <c r="PON356" s="25"/>
      <c r="POO356" s="25"/>
      <c r="POP356" s="25"/>
      <c r="POQ356" s="25"/>
      <c r="POR356" s="25"/>
      <c r="POS356" s="25"/>
      <c r="POT356" s="25"/>
      <c r="POU356" s="25"/>
      <c r="POV356" s="25"/>
      <c r="POW356" s="25"/>
      <c r="POX356" s="25"/>
      <c r="POY356" s="25"/>
      <c r="POZ356" s="25"/>
      <c r="PPA356" s="25"/>
      <c r="PPB356" s="25"/>
      <c r="PPC356" s="25"/>
      <c r="PPD356" s="25"/>
      <c r="PPE356" s="25"/>
      <c r="PPF356" s="25"/>
      <c r="PPG356" s="25"/>
      <c r="PPH356" s="25"/>
      <c r="PPI356" s="25"/>
      <c r="PPJ356" s="25"/>
      <c r="PPK356" s="25"/>
      <c r="PPL356" s="25"/>
      <c r="PPM356" s="25"/>
      <c r="PPN356" s="25"/>
      <c r="PPO356" s="25"/>
      <c r="PPP356" s="25"/>
      <c r="PPQ356" s="25"/>
      <c r="PPR356" s="25"/>
      <c r="PPS356" s="25"/>
      <c r="PPT356" s="25"/>
      <c r="PPU356" s="25"/>
      <c r="PPV356" s="25"/>
      <c r="PPW356" s="25"/>
      <c r="PPX356" s="25"/>
      <c r="PPY356" s="25"/>
      <c r="PPZ356" s="25"/>
      <c r="PQA356" s="25"/>
      <c r="PQB356" s="25"/>
      <c r="PQC356" s="25"/>
      <c r="PQD356" s="25"/>
      <c r="PQE356" s="25"/>
      <c r="PQF356" s="25"/>
      <c r="PQG356" s="25"/>
      <c r="PQH356" s="25"/>
      <c r="PQI356" s="25"/>
      <c r="PQJ356" s="25"/>
      <c r="PQK356" s="25"/>
      <c r="PQL356" s="25"/>
      <c r="PQM356" s="25"/>
      <c r="PQN356" s="25"/>
      <c r="PQO356" s="25"/>
      <c r="PQP356" s="25"/>
      <c r="PQQ356" s="25"/>
      <c r="PQR356" s="25"/>
      <c r="PQS356" s="25"/>
      <c r="PQT356" s="25"/>
      <c r="PQU356" s="25"/>
      <c r="PQV356" s="25"/>
      <c r="PQW356" s="25"/>
      <c r="PQX356" s="25"/>
      <c r="PQY356" s="25"/>
      <c r="PQZ356" s="25"/>
      <c r="PRA356" s="25"/>
      <c r="PRB356" s="25"/>
      <c r="PRC356" s="25"/>
      <c r="PRD356" s="25"/>
      <c r="PRE356" s="25"/>
      <c r="PRF356" s="25"/>
      <c r="PRG356" s="25"/>
      <c r="PRH356" s="25"/>
      <c r="PRI356" s="25"/>
      <c r="PRJ356" s="25"/>
      <c r="PRK356" s="25"/>
      <c r="PRL356" s="25"/>
      <c r="PRM356" s="25"/>
      <c r="PRN356" s="25"/>
      <c r="PRO356" s="25"/>
      <c r="PRP356" s="25"/>
      <c r="PRQ356" s="25"/>
      <c r="PRR356" s="25"/>
      <c r="PRS356" s="25"/>
      <c r="PRT356" s="25"/>
      <c r="PRU356" s="25"/>
      <c r="PRV356" s="25"/>
      <c r="PRW356" s="25"/>
      <c r="PRX356" s="25"/>
      <c r="PRY356" s="25"/>
      <c r="PRZ356" s="25"/>
      <c r="PSA356" s="25"/>
      <c r="PSB356" s="25"/>
      <c r="PSC356" s="25"/>
      <c r="PSD356" s="25"/>
      <c r="PSE356" s="25"/>
      <c r="PSF356" s="25"/>
      <c r="PSG356" s="25"/>
      <c r="PSH356" s="25"/>
      <c r="PSI356" s="25"/>
      <c r="PSJ356" s="25"/>
      <c r="PSK356" s="25"/>
      <c r="PSL356" s="25"/>
      <c r="PSM356" s="25"/>
      <c r="PSN356" s="25"/>
      <c r="PSO356" s="25"/>
      <c r="PSP356" s="25"/>
      <c r="PSQ356" s="25"/>
      <c r="PSR356" s="25"/>
      <c r="PSS356" s="25"/>
      <c r="PST356" s="25"/>
      <c r="PSU356" s="25"/>
      <c r="PSV356" s="25"/>
      <c r="PSW356" s="25"/>
      <c r="PSX356" s="25"/>
      <c r="PSY356" s="25"/>
      <c r="PSZ356" s="25"/>
      <c r="PTA356" s="25"/>
      <c r="PTB356" s="25"/>
      <c r="PTC356" s="25"/>
      <c r="PTD356" s="25"/>
      <c r="PTE356" s="25"/>
      <c r="PTF356" s="25"/>
      <c r="PTG356" s="25"/>
      <c r="PTH356" s="25"/>
      <c r="PTI356" s="25"/>
      <c r="PTJ356" s="25"/>
      <c r="PTK356" s="25"/>
      <c r="PTL356" s="25"/>
      <c r="PTM356" s="25"/>
      <c r="PTN356" s="25"/>
      <c r="PTO356" s="25"/>
      <c r="PTP356" s="25"/>
      <c r="PTQ356" s="25"/>
      <c r="PTR356" s="25"/>
      <c r="PTS356" s="25"/>
      <c r="PTT356" s="25"/>
      <c r="PTU356" s="25"/>
      <c r="PTV356" s="25"/>
      <c r="PTW356" s="25"/>
      <c r="PTX356" s="25"/>
      <c r="PTY356" s="25"/>
      <c r="PTZ356" s="25"/>
      <c r="PUA356" s="25"/>
      <c r="PUB356" s="25"/>
      <c r="PUC356" s="25"/>
      <c r="PUD356" s="25"/>
      <c r="PUE356" s="25"/>
      <c r="PUF356" s="25"/>
      <c r="PUG356" s="25"/>
      <c r="PUH356" s="25"/>
      <c r="PUI356" s="25"/>
      <c r="PUJ356" s="25"/>
      <c r="PUK356" s="25"/>
      <c r="PUL356" s="25"/>
      <c r="PUM356" s="25"/>
      <c r="PUN356" s="25"/>
      <c r="PUO356" s="25"/>
      <c r="PUP356" s="25"/>
      <c r="PUQ356" s="25"/>
      <c r="PUR356" s="25"/>
      <c r="PUS356" s="25"/>
      <c r="PUT356" s="25"/>
      <c r="PUU356" s="25"/>
      <c r="PUV356" s="25"/>
      <c r="PUW356" s="25"/>
      <c r="PUX356" s="25"/>
      <c r="PUY356" s="25"/>
      <c r="PUZ356" s="25"/>
      <c r="PVA356" s="25"/>
      <c r="PVB356" s="25"/>
      <c r="PVC356" s="25"/>
      <c r="PVD356" s="25"/>
      <c r="PVE356" s="25"/>
      <c r="PVF356" s="25"/>
      <c r="PVG356" s="25"/>
      <c r="PVH356" s="25"/>
      <c r="PVI356" s="25"/>
      <c r="PVJ356" s="25"/>
      <c r="PVK356" s="25"/>
      <c r="PVL356" s="25"/>
      <c r="PVM356" s="25"/>
      <c r="PVN356" s="25"/>
      <c r="PVO356" s="25"/>
      <c r="PVP356" s="25"/>
      <c r="PVQ356" s="25"/>
      <c r="PVR356" s="25"/>
      <c r="PVS356" s="25"/>
      <c r="PVT356" s="25"/>
      <c r="PVU356" s="25"/>
      <c r="PVV356" s="25"/>
      <c r="PVW356" s="25"/>
      <c r="PVX356" s="25"/>
      <c r="PVY356" s="25"/>
      <c r="PVZ356" s="25"/>
      <c r="PWA356" s="25"/>
      <c r="PWB356" s="25"/>
      <c r="PWC356" s="25"/>
      <c r="PWD356" s="25"/>
      <c r="PWE356" s="25"/>
      <c r="PWF356" s="25"/>
      <c r="PWG356" s="25"/>
      <c r="PWH356" s="25"/>
      <c r="PWI356" s="25"/>
      <c r="PWJ356" s="25"/>
      <c r="PWK356" s="25"/>
      <c r="PWL356" s="25"/>
      <c r="PWM356" s="25"/>
      <c r="PWN356" s="25"/>
      <c r="PWO356" s="25"/>
      <c r="PWP356" s="25"/>
      <c r="PWQ356" s="25"/>
      <c r="PWR356" s="25"/>
      <c r="PWS356" s="25"/>
      <c r="PWT356" s="25"/>
      <c r="PWU356" s="25"/>
      <c r="PWV356" s="25"/>
      <c r="PWW356" s="25"/>
      <c r="PWX356" s="25"/>
      <c r="PWY356" s="25"/>
      <c r="PWZ356" s="25"/>
      <c r="PXA356" s="25"/>
      <c r="PXB356" s="25"/>
      <c r="PXC356" s="25"/>
      <c r="PXD356" s="25"/>
      <c r="PXE356" s="25"/>
      <c r="PXF356" s="25"/>
      <c r="PXG356" s="25"/>
      <c r="PXH356" s="25"/>
      <c r="PXI356" s="25"/>
      <c r="PXJ356" s="25"/>
      <c r="PXK356" s="25"/>
      <c r="PXL356" s="25"/>
      <c r="PXM356" s="25"/>
      <c r="PXN356" s="25"/>
      <c r="PXO356" s="25"/>
      <c r="PXP356" s="25"/>
      <c r="PXQ356" s="25"/>
      <c r="PXR356" s="25"/>
      <c r="PXS356" s="25"/>
      <c r="PXT356" s="25"/>
      <c r="PXU356" s="25"/>
      <c r="PXV356" s="25"/>
      <c r="PXW356" s="25"/>
      <c r="PXX356" s="25"/>
      <c r="PXY356" s="25"/>
      <c r="PXZ356" s="25"/>
      <c r="PYA356" s="25"/>
      <c r="PYB356" s="25"/>
      <c r="PYC356" s="25"/>
      <c r="PYD356" s="25"/>
      <c r="PYE356" s="25"/>
      <c r="PYF356" s="25"/>
      <c r="PYG356" s="25"/>
      <c r="PYH356" s="25"/>
      <c r="PYI356" s="25"/>
      <c r="PYJ356" s="25"/>
      <c r="PYK356" s="25"/>
      <c r="PYL356" s="25"/>
      <c r="PYM356" s="25"/>
      <c r="PYN356" s="25"/>
      <c r="PYO356" s="25"/>
      <c r="PYP356" s="25"/>
      <c r="PYQ356" s="25"/>
      <c r="PYR356" s="25"/>
      <c r="PYS356" s="25"/>
      <c r="PYT356" s="25"/>
      <c r="PYU356" s="25"/>
      <c r="PYV356" s="25"/>
      <c r="PYW356" s="25"/>
      <c r="PYX356" s="25"/>
      <c r="PYY356" s="25"/>
      <c r="PYZ356" s="25"/>
      <c r="PZA356" s="25"/>
      <c r="PZB356" s="25"/>
      <c r="PZC356" s="25"/>
      <c r="PZD356" s="25"/>
      <c r="PZE356" s="25"/>
      <c r="PZF356" s="25"/>
      <c r="PZG356" s="25"/>
      <c r="PZH356" s="25"/>
      <c r="PZI356" s="25"/>
      <c r="PZJ356" s="25"/>
      <c r="PZK356" s="25"/>
      <c r="PZL356" s="25"/>
      <c r="PZM356" s="25"/>
      <c r="PZN356" s="25"/>
      <c r="PZO356" s="25"/>
      <c r="PZP356" s="25"/>
      <c r="PZQ356" s="25"/>
      <c r="PZR356" s="25"/>
      <c r="PZS356" s="25"/>
      <c r="PZT356" s="25"/>
      <c r="PZU356" s="25"/>
      <c r="PZV356" s="25"/>
      <c r="PZW356" s="25"/>
      <c r="PZX356" s="25"/>
      <c r="PZY356" s="25"/>
      <c r="PZZ356" s="25"/>
      <c r="QAA356" s="25"/>
      <c r="QAB356" s="25"/>
      <c r="QAC356" s="25"/>
      <c r="QAD356" s="25"/>
      <c r="QAE356" s="25"/>
      <c r="QAF356" s="25"/>
      <c r="QAG356" s="25"/>
      <c r="QAH356" s="25"/>
      <c r="QAI356" s="25"/>
      <c r="QAJ356" s="25"/>
      <c r="QAK356" s="25"/>
      <c r="QAL356" s="25"/>
      <c r="QAM356" s="25"/>
      <c r="QAN356" s="25"/>
      <c r="QAO356" s="25"/>
      <c r="QAP356" s="25"/>
      <c r="QAQ356" s="25"/>
      <c r="QAR356" s="25"/>
      <c r="QAS356" s="25"/>
      <c r="QAT356" s="25"/>
      <c r="QAU356" s="25"/>
      <c r="QAV356" s="25"/>
      <c r="QAW356" s="25"/>
      <c r="QAX356" s="25"/>
      <c r="QAY356" s="25"/>
      <c r="QAZ356" s="25"/>
      <c r="QBA356" s="25"/>
      <c r="QBB356" s="25"/>
      <c r="QBC356" s="25"/>
      <c r="QBD356" s="25"/>
      <c r="QBE356" s="25"/>
      <c r="QBF356" s="25"/>
      <c r="QBG356" s="25"/>
      <c r="QBH356" s="25"/>
      <c r="QBI356" s="25"/>
      <c r="QBJ356" s="25"/>
      <c r="QBK356" s="25"/>
      <c r="QBL356" s="25"/>
      <c r="QBM356" s="25"/>
      <c r="QBN356" s="25"/>
      <c r="QBO356" s="25"/>
      <c r="QBP356" s="25"/>
      <c r="QBQ356" s="25"/>
      <c r="QBR356" s="25"/>
      <c r="QBS356" s="25"/>
      <c r="QBT356" s="25"/>
      <c r="QBU356" s="25"/>
      <c r="QBV356" s="25"/>
      <c r="QBW356" s="25"/>
      <c r="QBX356" s="25"/>
      <c r="QBY356" s="25"/>
      <c r="QBZ356" s="25"/>
      <c r="QCA356" s="25"/>
      <c r="QCB356" s="25"/>
      <c r="QCC356" s="25"/>
      <c r="QCD356" s="25"/>
      <c r="QCE356" s="25"/>
      <c r="QCF356" s="25"/>
      <c r="QCG356" s="25"/>
      <c r="QCH356" s="25"/>
      <c r="QCI356" s="25"/>
      <c r="QCJ356" s="25"/>
      <c r="QCK356" s="25"/>
      <c r="QCL356" s="25"/>
      <c r="QCM356" s="25"/>
      <c r="QCN356" s="25"/>
      <c r="QCO356" s="25"/>
      <c r="QCP356" s="25"/>
      <c r="QCQ356" s="25"/>
      <c r="QCR356" s="25"/>
      <c r="QCS356" s="25"/>
      <c r="QCT356" s="25"/>
      <c r="QCU356" s="25"/>
      <c r="QCV356" s="25"/>
      <c r="QCW356" s="25"/>
      <c r="QCX356" s="25"/>
      <c r="QCY356" s="25"/>
      <c r="QCZ356" s="25"/>
      <c r="QDA356" s="25"/>
      <c r="QDB356" s="25"/>
      <c r="QDC356" s="25"/>
      <c r="QDD356" s="25"/>
      <c r="QDE356" s="25"/>
      <c r="QDF356" s="25"/>
      <c r="QDG356" s="25"/>
      <c r="QDH356" s="25"/>
      <c r="QDI356" s="25"/>
      <c r="QDJ356" s="25"/>
      <c r="QDK356" s="25"/>
      <c r="QDL356" s="25"/>
      <c r="QDM356" s="25"/>
      <c r="QDN356" s="25"/>
      <c r="QDO356" s="25"/>
      <c r="QDP356" s="25"/>
      <c r="QDQ356" s="25"/>
      <c r="QDR356" s="25"/>
      <c r="QDS356" s="25"/>
      <c r="QDT356" s="25"/>
      <c r="QDU356" s="25"/>
      <c r="QDV356" s="25"/>
      <c r="QDW356" s="25"/>
      <c r="QDX356" s="25"/>
      <c r="QDY356" s="25"/>
      <c r="QDZ356" s="25"/>
      <c r="QEA356" s="25"/>
      <c r="QEB356" s="25"/>
      <c r="QEC356" s="25"/>
      <c r="QED356" s="25"/>
      <c r="QEE356" s="25"/>
      <c r="QEF356" s="25"/>
      <c r="QEG356" s="25"/>
      <c r="QEH356" s="25"/>
      <c r="QEI356" s="25"/>
      <c r="QEJ356" s="25"/>
      <c r="QEK356" s="25"/>
      <c r="QEL356" s="25"/>
      <c r="QEM356" s="25"/>
      <c r="QEN356" s="25"/>
      <c r="QEO356" s="25"/>
      <c r="QEP356" s="25"/>
      <c r="QEQ356" s="25"/>
      <c r="QER356" s="25"/>
      <c r="QES356" s="25"/>
      <c r="QET356" s="25"/>
      <c r="QEU356" s="25"/>
      <c r="QEV356" s="25"/>
      <c r="QEW356" s="25"/>
      <c r="QEX356" s="25"/>
      <c r="QEY356" s="25"/>
      <c r="QEZ356" s="25"/>
      <c r="QFA356" s="25"/>
      <c r="QFB356" s="25"/>
      <c r="QFC356" s="25"/>
      <c r="QFD356" s="25"/>
      <c r="QFE356" s="25"/>
      <c r="QFF356" s="25"/>
      <c r="QFG356" s="25"/>
      <c r="QFH356" s="25"/>
      <c r="QFI356" s="25"/>
      <c r="QFJ356" s="25"/>
      <c r="QFK356" s="25"/>
      <c r="QFL356" s="25"/>
      <c r="QFM356" s="25"/>
      <c r="QFN356" s="25"/>
      <c r="QFO356" s="25"/>
      <c r="QFP356" s="25"/>
      <c r="QFQ356" s="25"/>
      <c r="QFR356" s="25"/>
      <c r="QFS356" s="25"/>
      <c r="QFT356" s="25"/>
      <c r="QFU356" s="25"/>
      <c r="QFV356" s="25"/>
      <c r="QFW356" s="25"/>
      <c r="QFX356" s="25"/>
      <c r="QFY356" s="25"/>
      <c r="QFZ356" s="25"/>
      <c r="QGA356" s="25"/>
      <c r="QGB356" s="25"/>
      <c r="QGC356" s="25"/>
      <c r="QGD356" s="25"/>
      <c r="QGE356" s="25"/>
      <c r="QGF356" s="25"/>
      <c r="QGG356" s="25"/>
      <c r="QGH356" s="25"/>
      <c r="QGI356" s="25"/>
      <c r="QGJ356" s="25"/>
      <c r="QGK356" s="25"/>
      <c r="QGL356" s="25"/>
      <c r="QGM356" s="25"/>
      <c r="QGN356" s="25"/>
      <c r="QGO356" s="25"/>
      <c r="QGP356" s="25"/>
      <c r="QGQ356" s="25"/>
      <c r="QGR356" s="25"/>
      <c r="QGS356" s="25"/>
      <c r="QGT356" s="25"/>
      <c r="QGU356" s="25"/>
      <c r="QGV356" s="25"/>
      <c r="QGW356" s="25"/>
      <c r="QGX356" s="25"/>
      <c r="QGY356" s="25"/>
      <c r="QGZ356" s="25"/>
      <c r="QHA356" s="25"/>
      <c r="QHB356" s="25"/>
      <c r="QHC356" s="25"/>
      <c r="QHD356" s="25"/>
      <c r="QHE356" s="25"/>
      <c r="QHF356" s="25"/>
      <c r="QHG356" s="25"/>
      <c r="QHH356" s="25"/>
      <c r="QHI356" s="25"/>
      <c r="QHJ356" s="25"/>
      <c r="QHK356" s="25"/>
      <c r="QHL356" s="25"/>
      <c r="QHM356" s="25"/>
      <c r="QHN356" s="25"/>
      <c r="QHO356" s="25"/>
      <c r="QHP356" s="25"/>
      <c r="QHQ356" s="25"/>
      <c r="QHR356" s="25"/>
      <c r="QHS356" s="25"/>
      <c r="QHT356" s="25"/>
      <c r="QHU356" s="25"/>
      <c r="QHV356" s="25"/>
      <c r="QHW356" s="25"/>
      <c r="QHX356" s="25"/>
      <c r="QHY356" s="25"/>
      <c r="QHZ356" s="25"/>
      <c r="QIA356" s="25"/>
      <c r="QIB356" s="25"/>
      <c r="QIC356" s="25"/>
      <c r="QID356" s="25"/>
      <c r="QIE356" s="25"/>
      <c r="QIF356" s="25"/>
      <c r="QIG356" s="25"/>
      <c r="QIH356" s="25"/>
      <c r="QII356" s="25"/>
      <c r="QIJ356" s="25"/>
      <c r="QIK356" s="25"/>
      <c r="QIL356" s="25"/>
      <c r="QIM356" s="25"/>
      <c r="QIN356" s="25"/>
      <c r="QIO356" s="25"/>
      <c r="QIP356" s="25"/>
      <c r="QIQ356" s="25"/>
      <c r="QIR356" s="25"/>
      <c r="QIS356" s="25"/>
      <c r="QIT356" s="25"/>
      <c r="QIU356" s="25"/>
      <c r="QIV356" s="25"/>
      <c r="QIW356" s="25"/>
      <c r="QIX356" s="25"/>
      <c r="QIY356" s="25"/>
      <c r="QIZ356" s="25"/>
      <c r="QJA356" s="25"/>
      <c r="QJB356" s="25"/>
      <c r="QJC356" s="25"/>
      <c r="QJD356" s="25"/>
      <c r="QJE356" s="25"/>
      <c r="QJF356" s="25"/>
      <c r="QJG356" s="25"/>
      <c r="QJH356" s="25"/>
      <c r="QJI356" s="25"/>
      <c r="QJJ356" s="25"/>
      <c r="QJK356" s="25"/>
      <c r="QJL356" s="25"/>
      <c r="QJM356" s="25"/>
      <c r="QJN356" s="25"/>
      <c r="QJO356" s="25"/>
      <c r="QJP356" s="25"/>
      <c r="QJQ356" s="25"/>
      <c r="QJR356" s="25"/>
      <c r="QJS356" s="25"/>
      <c r="QJT356" s="25"/>
      <c r="QJU356" s="25"/>
      <c r="QJV356" s="25"/>
      <c r="QJW356" s="25"/>
      <c r="QJX356" s="25"/>
      <c r="QJY356" s="25"/>
      <c r="QJZ356" s="25"/>
      <c r="QKA356" s="25"/>
      <c r="QKB356" s="25"/>
      <c r="QKC356" s="25"/>
      <c r="QKD356" s="25"/>
      <c r="QKE356" s="25"/>
      <c r="QKF356" s="25"/>
      <c r="QKG356" s="25"/>
      <c r="QKH356" s="25"/>
      <c r="QKI356" s="25"/>
      <c r="QKJ356" s="25"/>
      <c r="QKK356" s="25"/>
      <c r="QKL356" s="25"/>
      <c r="QKM356" s="25"/>
      <c r="QKN356" s="25"/>
      <c r="QKO356" s="25"/>
      <c r="QKP356" s="25"/>
      <c r="QKQ356" s="25"/>
      <c r="QKR356" s="25"/>
      <c r="QKS356" s="25"/>
      <c r="QKT356" s="25"/>
      <c r="QKU356" s="25"/>
      <c r="QKV356" s="25"/>
      <c r="QKW356" s="25"/>
      <c r="QKX356" s="25"/>
      <c r="QKY356" s="25"/>
      <c r="QKZ356" s="25"/>
      <c r="QLA356" s="25"/>
      <c r="QLB356" s="25"/>
      <c r="QLC356" s="25"/>
      <c r="QLD356" s="25"/>
      <c r="QLE356" s="25"/>
      <c r="QLF356" s="25"/>
      <c r="QLG356" s="25"/>
      <c r="QLH356" s="25"/>
      <c r="QLI356" s="25"/>
      <c r="QLJ356" s="25"/>
      <c r="QLK356" s="25"/>
      <c r="QLL356" s="25"/>
      <c r="QLM356" s="25"/>
      <c r="QLN356" s="25"/>
      <c r="QLO356" s="25"/>
      <c r="QLP356" s="25"/>
      <c r="QLQ356" s="25"/>
      <c r="QLR356" s="25"/>
      <c r="QLS356" s="25"/>
      <c r="QLT356" s="25"/>
      <c r="QLU356" s="25"/>
      <c r="QLV356" s="25"/>
      <c r="QLW356" s="25"/>
      <c r="QLX356" s="25"/>
      <c r="QLY356" s="25"/>
      <c r="QLZ356" s="25"/>
      <c r="QMA356" s="25"/>
      <c r="QMB356" s="25"/>
      <c r="QMC356" s="25"/>
      <c r="QMD356" s="25"/>
      <c r="QME356" s="25"/>
      <c r="QMF356" s="25"/>
      <c r="QMG356" s="25"/>
      <c r="QMH356" s="25"/>
      <c r="QMI356" s="25"/>
      <c r="QMJ356" s="25"/>
      <c r="QMK356" s="25"/>
      <c r="QML356" s="25"/>
      <c r="QMM356" s="25"/>
      <c r="QMN356" s="25"/>
      <c r="QMO356" s="25"/>
      <c r="QMP356" s="25"/>
      <c r="QMQ356" s="25"/>
      <c r="QMR356" s="25"/>
      <c r="QMS356" s="25"/>
      <c r="QMT356" s="25"/>
      <c r="QMU356" s="25"/>
      <c r="QMV356" s="25"/>
      <c r="QMW356" s="25"/>
      <c r="QMX356" s="25"/>
      <c r="QMY356" s="25"/>
      <c r="QMZ356" s="25"/>
      <c r="QNA356" s="25"/>
      <c r="QNB356" s="25"/>
      <c r="QNC356" s="25"/>
      <c r="QND356" s="25"/>
      <c r="QNE356" s="25"/>
      <c r="QNF356" s="25"/>
      <c r="QNG356" s="25"/>
      <c r="QNH356" s="25"/>
      <c r="QNI356" s="25"/>
      <c r="QNJ356" s="25"/>
      <c r="QNK356" s="25"/>
      <c r="QNL356" s="25"/>
      <c r="QNM356" s="25"/>
      <c r="QNN356" s="25"/>
      <c r="QNO356" s="25"/>
      <c r="QNP356" s="25"/>
      <c r="QNQ356" s="25"/>
      <c r="QNR356" s="25"/>
      <c r="QNS356" s="25"/>
      <c r="QNT356" s="25"/>
      <c r="QNU356" s="25"/>
      <c r="QNV356" s="25"/>
      <c r="QNW356" s="25"/>
      <c r="QNX356" s="25"/>
      <c r="QNY356" s="25"/>
      <c r="QNZ356" s="25"/>
      <c r="QOA356" s="25"/>
      <c r="QOB356" s="25"/>
      <c r="QOC356" s="25"/>
      <c r="QOD356" s="25"/>
      <c r="QOE356" s="25"/>
      <c r="QOF356" s="25"/>
      <c r="QOG356" s="25"/>
      <c r="QOH356" s="25"/>
      <c r="QOI356" s="25"/>
      <c r="QOJ356" s="25"/>
      <c r="QOK356" s="25"/>
      <c r="QOL356" s="25"/>
      <c r="QOM356" s="25"/>
      <c r="QON356" s="25"/>
      <c r="QOO356" s="25"/>
      <c r="QOP356" s="25"/>
      <c r="QOQ356" s="25"/>
      <c r="QOR356" s="25"/>
      <c r="QOS356" s="25"/>
      <c r="QOT356" s="25"/>
      <c r="QOU356" s="25"/>
      <c r="QOV356" s="25"/>
      <c r="QOW356" s="25"/>
      <c r="QOX356" s="25"/>
      <c r="QOY356" s="25"/>
      <c r="QOZ356" s="25"/>
      <c r="QPA356" s="25"/>
      <c r="QPB356" s="25"/>
      <c r="QPC356" s="25"/>
      <c r="QPD356" s="25"/>
      <c r="QPE356" s="25"/>
      <c r="QPF356" s="25"/>
      <c r="QPG356" s="25"/>
      <c r="QPH356" s="25"/>
      <c r="QPI356" s="25"/>
      <c r="QPJ356" s="25"/>
      <c r="QPK356" s="25"/>
      <c r="QPL356" s="25"/>
      <c r="QPM356" s="25"/>
      <c r="QPN356" s="25"/>
      <c r="QPO356" s="25"/>
      <c r="QPP356" s="25"/>
      <c r="QPQ356" s="25"/>
      <c r="QPR356" s="25"/>
      <c r="QPS356" s="25"/>
      <c r="QPT356" s="25"/>
      <c r="QPU356" s="25"/>
      <c r="QPV356" s="25"/>
      <c r="QPW356" s="25"/>
      <c r="QPX356" s="25"/>
      <c r="QPY356" s="25"/>
      <c r="QPZ356" s="25"/>
      <c r="QQA356" s="25"/>
      <c r="QQB356" s="25"/>
      <c r="QQC356" s="25"/>
      <c r="QQD356" s="25"/>
      <c r="QQE356" s="25"/>
      <c r="QQF356" s="25"/>
      <c r="QQG356" s="25"/>
      <c r="QQH356" s="25"/>
      <c r="QQI356" s="25"/>
      <c r="QQJ356" s="25"/>
      <c r="QQK356" s="25"/>
      <c r="QQL356" s="25"/>
      <c r="QQM356" s="25"/>
      <c r="QQN356" s="25"/>
      <c r="QQO356" s="25"/>
      <c r="QQP356" s="25"/>
      <c r="QQQ356" s="25"/>
      <c r="QQR356" s="25"/>
      <c r="QQS356" s="25"/>
      <c r="QQT356" s="25"/>
      <c r="QQU356" s="25"/>
      <c r="QQV356" s="25"/>
      <c r="QQW356" s="25"/>
      <c r="QQX356" s="25"/>
      <c r="QQY356" s="25"/>
      <c r="QQZ356" s="25"/>
      <c r="QRA356" s="25"/>
      <c r="QRB356" s="25"/>
      <c r="QRC356" s="25"/>
      <c r="QRD356" s="25"/>
      <c r="QRE356" s="25"/>
      <c r="QRF356" s="25"/>
      <c r="QRG356" s="25"/>
      <c r="QRH356" s="25"/>
      <c r="QRI356" s="25"/>
      <c r="QRJ356" s="25"/>
      <c r="QRK356" s="25"/>
      <c r="QRL356" s="25"/>
      <c r="QRM356" s="25"/>
      <c r="QRN356" s="25"/>
      <c r="QRO356" s="25"/>
      <c r="QRP356" s="25"/>
      <c r="QRQ356" s="25"/>
      <c r="QRR356" s="25"/>
      <c r="QRS356" s="25"/>
      <c r="QRT356" s="25"/>
      <c r="QRU356" s="25"/>
      <c r="QRV356" s="25"/>
      <c r="QRW356" s="25"/>
      <c r="QRX356" s="25"/>
      <c r="QRY356" s="25"/>
      <c r="QRZ356" s="25"/>
      <c r="QSA356" s="25"/>
      <c r="QSB356" s="25"/>
      <c r="QSC356" s="25"/>
      <c r="QSD356" s="25"/>
      <c r="QSE356" s="25"/>
      <c r="QSF356" s="25"/>
      <c r="QSG356" s="25"/>
      <c r="QSH356" s="25"/>
      <c r="QSI356" s="25"/>
      <c r="QSJ356" s="25"/>
      <c r="QSK356" s="25"/>
      <c r="QSL356" s="25"/>
      <c r="QSM356" s="25"/>
      <c r="QSN356" s="25"/>
      <c r="QSO356" s="25"/>
      <c r="QSP356" s="25"/>
      <c r="QSQ356" s="25"/>
      <c r="QSR356" s="25"/>
      <c r="QSS356" s="25"/>
      <c r="QST356" s="25"/>
      <c r="QSU356" s="25"/>
      <c r="QSV356" s="25"/>
      <c r="QSW356" s="25"/>
      <c r="QSX356" s="25"/>
      <c r="QSY356" s="25"/>
      <c r="QSZ356" s="25"/>
      <c r="QTA356" s="25"/>
      <c r="QTB356" s="25"/>
      <c r="QTC356" s="25"/>
      <c r="QTD356" s="25"/>
      <c r="QTE356" s="25"/>
      <c r="QTF356" s="25"/>
      <c r="QTG356" s="25"/>
      <c r="QTH356" s="25"/>
      <c r="QTI356" s="25"/>
      <c r="QTJ356" s="25"/>
      <c r="QTK356" s="25"/>
      <c r="QTL356" s="25"/>
      <c r="QTM356" s="25"/>
      <c r="QTN356" s="25"/>
      <c r="QTO356" s="25"/>
      <c r="QTP356" s="25"/>
      <c r="QTQ356" s="25"/>
      <c r="QTR356" s="25"/>
      <c r="QTS356" s="25"/>
      <c r="QTT356" s="25"/>
      <c r="QTU356" s="25"/>
      <c r="QTV356" s="25"/>
      <c r="QTW356" s="25"/>
      <c r="QTX356" s="25"/>
      <c r="QTY356" s="25"/>
      <c r="QTZ356" s="25"/>
      <c r="QUA356" s="25"/>
      <c r="QUB356" s="25"/>
      <c r="QUC356" s="25"/>
      <c r="QUD356" s="25"/>
      <c r="QUE356" s="25"/>
      <c r="QUF356" s="25"/>
      <c r="QUG356" s="25"/>
      <c r="QUH356" s="25"/>
      <c r="QUI356" s="25"/>
      <c r="QUJ356" s="25"/>
      <c r="QUK356" s="25"/>
      <c r="QUL356" s="25"/>
      <c r="QUM356" s="25"/>
      <c r="QUN356" s="25"/>
      <c r="QUO356" s="25"/>
      <c r="QUP356" s="25"/>
      <c r="QUQ356" s="25"/>
      <c r="QUR356" s="25"/>
      <c r="QUS356" s="25"/>
      <c r="QUT356" s="25"/>
      <c r="QUU356" s="25"/>
      <c r="QUV356" s="25"/>
      <c r="QUW356" s="25"/>
      <c r="QUX356" s="25"/>
      <c r="QUY356" s="25"/>
      <c r="QUZ356" s="25"/>
      <c r="QVA356" s="25"/>
      <c r="QVB356" s="25"/>
      <c r="QVC356" s="25"/>
      <c r="QVD356" s="25"/>
      <c r="QVE356" s="25"/>
      <c r="QVF356" s="25"/>
      <c r="QVG356" s="25"/>
      <c r="QVH356" s="25"/>
      <c r="QVI356" s="25"/>
      <c r="QVJ356" s="25"/>
      <c r="QVK356" s="25"/>
      <c r="QVL356" s="25"/>
      <c r="QVM356" s="25"/>
      <c r="QVN356" s="25"/>
      <c r="QVO356" s="25"/>
      <c r="QVP356" s="25"/>
      <c r="QVQ356" s="25"/>
      <c r="QVR356" s="25"/>
      <c r="QVS356" s="25"/>
      <c r="QVT356" s="25"/>
      <c r="QVU356" s="25"/>
      <c r="QVV356" s="25"/>
      <c r="QVW356" s="25"/>
      <c r="QVX356" s="25"/>
      <c r="QVY356" s="25"/>
      <c r="QVZ356" s="25"/>
      <c r="QWA356" s="25"/>
      <c r="QWB356" s="25"/>
      <c r="QWC356" s="25"/>
      <c r="QWD356" s="25"/>
      <c r="QWE356" s="25"/>
      <c r="QWF356" s="25"/>
      <c r="QWG356" s="25"/>
      <c r="QWH356" s="25"/>
      <c r="QWI356" s="25"/>
      <c r="QWJ356" s="25"/>
      <c r="QWK356" s="25"/>
      <c r="QWL356" s="25"/>
      <c r="QWM356" s="25"/>
      <c r="QWN356" s="25"/>
      <c r="QWO356" s="25"/>
      <c r="QWP356" s="25"/>
      <c r="QWQ356" s="25"/>
      <c r="QWR356" s="25"/>
      <c r="QWS356" s="25"/>
      <c r="QWT356" s="25"/>
      <c r="QWU356" s="25"/>
      <c r="QWV356" s="25"/>
      <c r="QWW356" s="25"/>
      <c r="QWX356" s="25"/>
      <c r="QWY356" s="25"/>
      <c r="QWZ356" s="25"/>
      <c r="QXA356" s="25"/>
      <c r="QXB356" s="25"/>
      <c r="QXC356" s="25"/>
      <c r="QXD356" s="25"/>
      <c r="QXE356" s="25"/>
      <c r="QXF356" s="25"/>
      <c r="QXG356" s="25"/>
      <c r="QXH356" s="25"/>
      <c r="QXI356" s="25"/>
      <c r="QXJ356" s="25"/>
      <c r="QXK356" s="25"/>
      <c r="QXL356" s="25"/>
      <c r="QXM356" s="25"/>
      <c r="QXN356" s="25"/>
      <c r="QXO356" s="25"/>
      <c r="QXP356" s="25"/>
      <c r="QXQ356" s="25"/>
      <c r="QXR356" s="25"/>
      <c r="QXS356" s="25"/>
      <c r="QXT356" s="25"/>
      <c r="QXU356" s="25"/>
      <c r="QXV356" s="25"/>
      <c r="QXW356" s="25"/>
      <c r="QXX356" s="25"/>
      <c r="QXY356" s="25"/>
      <c r="QXZ356" s="25"/>
      <c r="QYA356" s="25"/>
      <c r="QYB356" s="25"/>
      <c r="QYC356" s="25"/>
      <c r="QYD356" s="25"/>
      <c r="QYE356" s="25"/>
      <c r="QYF356" s="25"/>
      <c r="QYG356" s="25"/>
      <c r="QYH356" s="25"/>
      <c r="QYI356" s="25"/>
      <c r="QYJ356" s="25"/>
      <c r="QYK356" s="25"/>
      <c r="QYL356" s="25"/>
      <c r="QYM356" s="25"/>
      <c r="QYN356" s="25"/>
      <c r="QYO356" s="25"/>
      <c r="QYP356" s="25"/>
      <c r="QYQ356" s="25"/>
      <c r="QYR356" s="25"/>
      <c r="QYS356" s="25"/>
      <c r="QYT356" s="25"/>
      <c r="QYU356" s="25"/>
      <c r="QYV356" s="25"/>
      <c r="QYW356" s="25"/>
      <c r="QYX356" s="25"/>
      <c r="QYY356" s="25"/>
      <c r="QYZ356" s="25"/>
      <c r="QZA356" s="25"/>
      <c r="QZB356" s="25"/>
      <c r="QZC356" s="25"/>
      <c r="QZD356" s="25"/>
      <c r="QZE356" s="25"/>
      <c r="QZF356" s="25"/>
      <c r="QZG356" s="25"/>
      <c r="QZH356" s="25"/>
      <c r="QZI356" s="25"/>
      <c r="QZJ356" s="25"/>
      <c r="QZK356" s="25"/>
      <c r="QZL356" s="25"/>
      <c r="QZM356" s="25"/>
      <c r="QZN356" s="25"/>
      <c r="QZO356" s="25"/>
      <c r="QZP356" s="25"/>
      <c r="QZQ356" s="25"/>
      <c r="QZR356" s="25"/>
      <c r="QZS356" s="25"/>
      <c r="QZT356" s="25"/>
      <c r="QZU356" s="25"/>
      <c r="QZV356" s="25"/>
      <c r="QZW356" s="25"/>
      <c r="QZX356" s="25"/>
      <c r="QZY356" s="25"/>
      <c r="QZZ356" s="25"/>
      <c r="RAA356" s="25"/>
      <c r="RAB356" s="25"/>
      <c r="RAC356" s="25"/>
      <c r="RAD356" s="25"/>
      <c r="RAE356" s="25"/>
      <c r="RAF356" s="25"/>
      <c r="RAG356" s="25"/>
      <c r="RAH356" s="25"/>
      <c r="RAI356" s="25"/>
      <c r="RAJ356" s="25"/>
      <c r="RAK356" s="25"/>
      <c r="RAL356" s="25"/>
      <c r="RAM356" s="25"/>
      <c r="RAN356" s="25"/>
      <c r="RAO356" s="25"/>
      <c r="RAP356" s="25"/>
      <c r="RAQ356" s="25"/>
      <c r="RAR356" s="25"/>
      <c r="RAS356" s="25"/>
      <c r="RAT356" s="25"/>
      <c r="RAU356" s="25"/>
      <c r="RAV356" s="25"/>
      <c r="RAW356" s="25"/>
      <c r="RAX356" s="25"/>
      <c r="RAY356" s="25"/>
      <c r="RAZ356" s="25"/>
      <c r="RBA356" s="25"/>
      <c r="RBB356" s="25"/>
      <c r="RBC356" s="25"/>
      <c r="RBD356" s="25"/>
      <c r="RBE356" s="25"/>
      <c r="RBF356" s="25"/>
      <c r="RBG356" s="25"/>
      <c r="RBH356" s="25"/>
      <c r="RBI356" s="25"/>
      <c r="RBJ356" s="25"/>
      <c r="RBK356" s="25"/>
      <c r="RBL356" s="25"/>
      <c r="RBM356" s="25"/>
      <c r="RBN356" s="25"/>
      <c r="RBO356" s="25"/>
      <c r="RBP356" s="25"/>
      <c r="RBQ356" s="25"/>
      <c r="RBR356" s="25"/>
      <c r="RBS356" s="25"/>
      <c r="RBT356" s="25"/>
      <c r="RBU356" s="25"/>
      <c r="RBV356" s="25"/>
      <c r="RBW356" s="25"/>
      <c r="RBX356" s="25"/>
      <c r="RBY356" s="25"/>
      <c r="RBZ356" s="25"/>
      <c r="RCA356" s="25"/>
      <c r="RCB356" s="25"/>
      <c r="RCC356" s="25"/>
      <c r="RCD356" s="25"/>
      <c r="RCE356" s="25"/>
      <c r="RCF356" s="25"/>
      <c r="RCG356" s="25"/>
      <c r="RCH356" s="25"/>
      <c r="RCI356" s="25"/>
      <c r="RCJ356" s="25"/>
      <c r="RCK356" s="25"/>
      <c r="RCL356" s="25"/>
      <c r="RCM356" s="25"/>
      <c r="RCN356" s="25"/>
      <c r="RCO356" s="25"/>
      <c r="RCP356" s="25"/>
      <c r="RCQ356" s="25"/>
      <c r="RCR356" s="25"/>
      <c r="RCS356" s="25"/>
      <c r="RCT356" s="25"/>
      <c r="RCU356" s="25"/>
      <c r="RCV356" s="25"/>
      <c r="RCW356" s="25"/>
      <c r="RCX356" s="25"/>
      <c r="RCY356" s="25"/>
      <c r="RCZ356" s="25"/>
      <c r="RDA356" s="25"/>
      <c r="RDB356" s="25"/>
      <c r="RDC356" s="25"/>
      <c r="RDD356" s="25"/>
      <c r="RDE356" s="25"/>
      <c r="RDF356" s="25"/>
      <c r="RDG356" s="25"/>
      <c r="RDH356" s="25"/>
      <c r="RDI356" s="25"/>
      <c r="RDJ356" s="25"/>
      <c r="RDK356" s="25"/>
      <c r="RDL356" s="25"/>
      <c r="RDM356" s="25"/>
      <c r="RDN356" s="25"/>
      <c r="RDO356" s="25"/>
      <c r="RDP356" s="25"/>
      <c r="RDQ356" s="25"/>
      <c r="RDR356" s="25"/>
      <c r="RDS356" s="25"/>
      <c r="RDT356" s="25"/>
      <c r="RDU356" s="25"/>
      <c r="RDV356" s="25"/>
      <c r="RDW356" s="25"/>
      <c r="RDX356" s="25"/>
      <c r="RDY356" s="25"/>
      <c r="RDZ356" s="25"/>
      <c r="REA356" s="25"/>
      <c r="REB356" s="25"/>
      <c r="REC356" s="25"/>
      <c r="RED356" s="25"/>
      <c r="REE356" s="25"/>
      <c r="REF356" s="25"/>
      <c r="REG356" s="25"/>
      <c r="REH356" s="25"/>
      <c r="REI356" s="25"/>
      <c r="REJ356" s="25"/>
      <c r="REK356" s="25"/>
      <c r="REL356" s="25"/>
      <c r="REM356" s="25"/>
      <c r="REN356" s="25"/>
      <c r="REO356" s="25"/>
      <c r="REP356" s="25"/>
      <c r="REQ356" s="25"/>
      <c r="RER356" s="25"/>
      <c r="RES356" s="25"/>
      <c r="RET356" s="25"/>
      <c r="REU356" s="25"/>
      <c r="REV356" s="25"/>
      <c r="REW356" s="25"/>
      <c r="REX356" s="25"/>
      <c r="REY356" s="25"/>
      <c r="REZ356" s="25"/>
      <c r="RFA356" s="25"/>
      <c r="RFB356" s="25"/>
      <c r="RFC356" s="25"/>
      <c r="RFD356" s="25"/>
      <c r="RFE356" s="25"/>
      <c r="RFF356" s="25"/>
      <c r="RFG356" s="25"/>
      <c r="RFH356" s="25"/>
      <c r="RFI356" s="25"/>
      <c r="RFJ356" s="25"/>
      <c r="RFK356" s="25"/>
      <c r="RFL356" s="25"/>
      <c r="RFM356" s="25"/>
      <c r="RFN356" s="25"/>
      <c r="RFO356" s="25"/>
      <c r="RFP356" s="25"/>
      <c r="RFQ356" s="25"/>
      <c r="RFR356" s="25"/>
      <c r="RFS356" s="25"/>
      <c r="RFT356" s="25"/>
      <c r="RFU356" s="25"/>
      <c r="RFV356" s="25"/>
      <c r="RFW356" s="25"/>
      <c r="RFX356" s="25"/>
      <c r="RFY356" s="25"/>
      <c r="RFZ356" s="25"/>
      <c r="RGA356" s="25"/>
      <c r="RGB356" s="25"/>
      <c r="RGC356" s="25"/>
      <c r="RGD356" s="25"/>
      <c r="RGE356" s="25"/>
      <c r="RGF356" s="25"/>
      <c r="RGG356" s="25"/>
      <c r="RGH356" s="25"/>
      <c r="RGI356" s="25"/>
      <c r="RGJ356" s="25"/>
      <c r="RGK356" s="25"/>
      <c r="RGL356" s="25"/>
      <c r="RGM356" s="25"/>
      <c r="RGN356" s="25"/>
      <c r="RGO356" s="25"/>
      <c r="RGP356" s="25"/>
      <c r="RGQ356" s="25"/>
      <c r="RGR356" s="25"/>
      <c r="RGS356" s="25"/>
      <c r="RGT356" s="25"/>
      <c r="RGU356" s="25"/>
      <c r="RGV356" s="25"/>
      <c r="RGW356" s="25"/>
      <c r="RGX356" s="25"/>
      <c r="RGY356" s="25"/>
      <c r="RGZ356" s="25"/>
      <c r="RHA356" s="25"/>
      <c r="RHB356" s="25"/>
      <c r="RHC356" s="25"/>
      <c r="RHD356" s="25"/>
      <c r="RHE356" s="25"/>
      <c r="RHF356" s="25"/>
      <c r="RHG356" s="25"/>
      <c r="RHH356" s="25"/>
      <c r="RHI356" s="25"/>
      <c r="RHJ356" s="25"/>
      <c r="RHK356" s="25"/>
      <c r="RHL356" s="25"/>
      <c r="RHM356" s="25"/>
      <c r="RHN356" s="25"/>
      <c r="RHO356" s="25"/>
      <c r="RHP356" s="25"/>
      <c r="RHQ356" s="25"/>
      <c r="RHR356" s="25"/>
      <c r="RHS356" s="25"/>
      <c r="RHT356" s="25"/>
      <c r="RHU356" s="25"/>
      <c r="RHV356" s="25"/>
      <c r="RHW356" s="25"/>
      <c r="RHX356" s="25"/>
      <c r="RHY356" s="25"/>
      <c r="RHZ356" s="25"/>
      <c r="RIA356" s="25"/>
      <c r="RIB356" s="25"/>
      <c r="RIC356" s="25"/>
      <c r="RID356" s="25"/>
      <c r="RIE356" s="25"/>
      <c r="RIF356" s="25"/>
      <c r="RIG356" s="25"/>
      <c r="RIH356" s="25"/>
      <c r="RII356" s="25"/>
      <c r="RIJ356" s="25"/>
      <c r="RIK356" s="25"/>
      <c r="RIL356" s="25"/>
      <c r="RIM356" s="25"/>
      <c r="RIN356" s="25"/>
      <c r="RIO356" s="25"/>
      <c r="RIP356" s="25"/>
      <c r="RIQ356" s="25"/>
      <c r="RIR356" s="25"/>
      <c r="RIS356" s="25"/>
      <c r="RIT356" s="25"/>
      <c r="RIU356" s="25"/>
      <c r="RIV356" s="25"/>
      <c r="RIW356" s="25"/>
      <c r="RIX356" s="25"/>
      <c r="RIY356" s="25"/>
      <c r="RIZ356" s="25"/>
      <c r="RJA356" s="25"/>
      <c r="RJB356" s="25"/>
      <c r="RJC356" s="25"/>
      <c r="RJD356" s="25"/>
      <c r="RJE356" s="25"/>
      <c r="RJF356" s="25"/>
      <c r="RJG356" s="25"/>
      <c r="RJH356" s="25"/>
      <c r="RJI356" s="25"/>
      <c r="RJJ356" s="25"/>
      <c r="RJK356" s="25"/>
      <c r="RJL356" s="25"/>
      <c r="RJM356" s="25"/>
      <c r="RJN356" s="25"/>
      <c r="RJO356" s="25"/>
      <c r="RJP356" s="25"/>
      <c r="RJQ356" s="25"/>
      <c r="RJR356" s="25"/>
      <c r="RJS356" s="25"/>
      <c r="RJT356" s="25"/>
      <c r="RJU356" s="25"/>
      <c r="RJV356" s="25"/>
      <c r="RJW356" s="25"/>
      <c r="RJX356" s="25"/>
      <c r="RJY356" s="25"/>
      <c r="RJZ356" s="25"/>
      <c r="RKA356" s="25"/>
      <c r="RKB356" s="25"/>
      <c r="RKC356" s="25"/>
      <c r="RKD356" s="25"/>
      <c r="RKE356" s="25"/>
      <c r="RKF356" s="25"/>
      <c r="RKG356" s="25"/>
      <c r="RKH356" s="25"/>
      <c r="RKI356" s="25"/>
      <c r="RKJ356" s="25"/>
      <c r="RKK356" s="25"/>
      <c r="RKL356" s="25"/>
      <c r="RKM356" s="25"/>
      <c r="RKN356" s="25"/>
      <c r="RKO356" s="25"/>
      <c r="RKP356" s="25"/>
      <c r="RKQ356" s="25"/>
      <c r="RKR356" s="25"/>
      <c r="RKS356" s="25"/>
      <c r="RKT356" s="25"/>
      <c r="RKU356" s="25"/>
      <c r="RKV356" s="25"/>
      <c r="RKW356" s="25"/>
      <c r="RKX356" s="25"/>
      <c r="RKY356" s="25"/>
      <c r="RKZ356" s="25"/>
      <c r="RLA356" s="25"/>
      <c r="RLB356" s="25"/>
      <c r="RLC356" s="25"/>
      <c r="RLD356" s="25"/>
      <c r="RLE356" s="25"/>
      <c r="RLF356" s="25"/>
      <c r="RLG356" s="25"/>
      <c r="RLH356" s="25"/>
      <c r="RLI356" s="25"/>
      <c r="RLJ356" s="25"/>
      <c r="RLK356" s="25"/>
      <c r="RLL356" s="25"/>
      <c r="RLM356" s="25"/>
      <c r="RLN356" s="25"/>
      <c r="RLO356" s="25"/>
      <c r="RLP356" s="25"/>
      <c r="RLQ356" s="25"/>
      <c r="RLR356" s="25"/>
      <c r="RLS356" s="25"/>
      <c r="RLT356" s="25"/>
      <c r="RLU356" s="25"/>
      <c r="RLV356" s="25"/>
      <c r="RLW356" s="25"/>
      <c r="RLX356" s="25"/>
      <c r="RLY356" s="25"/>
      <c r="RLZ356" s="25"/>
      <c r="RMA356" s="25"/>
      <c r="RMB356" s="25"/>
      <c r="RMC356" s="25"/>
      <c r="RMD356" s="25"/>
      <c r="RME356" s="25"/>
      <c r="RMF356" s="25"/>
      <c r="RMG356" s="25"/>
      <c r="RMH356" s="25"/>
      <c r="RMI356" s="25"/>
      <c r="RMJ356" s="25"/>
      <c r="RMK356" s="25"/>
      <c r="RML356" s="25"/>
      <c r="RMM356" s="25"/>
      <c r="RMN356" s="25"/>
      <c r="RMO356" s="25"/>
      <c r="RMP356" s="25"/>
      <c r="RMQ356" s="25"/>
      <c r="RMR356" s="25"/>
      <c r="RMS356" s="25"/>
      <c r="RMT356" s="25"/>
      <c r="RMU356" s="25"/>
      <c r="RMV356" s="25"/>
      <c r="RMW356" s="25"/>
      <c r="RMX356" s="25"/>
      <c r="RMY356" s="25"/>
      <c r="RMZ356" s="25"/>
      <c r="RNA356" s="25"/>
      <c r="RNB356" s="25"/>
      <c r="RNC356" s="25"/>
      <c r="RND356" s="25"/>
      <c r="RNE356" s="25"/>
      <c r="RNF356" s="25"/>
      <c r="RNG356" s="25"/>
      <c r="RNH356" s="25"/>
      <c r="RNI356" s="25"/>
      <c r="RNJ356" s="25"/>
      <c r="RNK356" s="25"/>
      <c r="RNL356" s="25"/>
      <c r="RNM356" s="25"/>
      <c r="RNN356" s="25"/>
      <c r="RNO356" s="25"/>
      <c r="RNP356" s="25"/>
      <c r="RNQ356" s="25"/>
      <c r="RNR356" s="25"/>
      <c r="RNS356" s="25"/>
      <c r="RNT356" s="25"/>
      <c r="RNU356" s="25"/>
      <c r="RNV356" s="25"/>
      <c r="RNW356" s="25"/>
      <c r="RNX356" s="25"/>
      <c r="RNY356" s="25"/>
      <c r="RNZ356" s="25"/>
      <c r="ROA356" s="25"/>
      <c r="ROB356" s="25"/>
      <c r="ROC356" s="25"/>
      <c r="ROD356" s="25"/>
      <c r="ROE356" s="25"/>
      <c r="ROF356" s="25"/>
      <c r="ROG356" s="25"/>
      <c r="ROH356" s="25"/>
      <c r="ROI356" s="25"/>
      <c r="ROJ356" s="25"/>
      <c r="ROK356" s="25"/>
      <c r="ROL356" s="25"/>
      <c r="ROM356" s="25"/>
      <c r="RON356" s="25"/>
      <c r="ROO356" s="25"/>
      <c r="ROP356" s="25"/>
      <c r="ROQ356" s="25"/>
      <c r="ROR356" s="25"/>
      <c r="ROS356" s="25"/>
      <c r="ROT356" s="25"/>
      <c r="ROU356" s="25"/>
      <c r="ROV356" s="25"/>
      <c r="ROW356" s="25"/>
      <c r="ROX356" s="25"/>
      <c r="ROY356" s="25"/>
      <c r="ROZ356" s="25"/>
      <c r="RPA356" s="25"/>
      <c r="RPB356" s="25"/>
      <c r="RPC356" s="25"/>
      <c r="RPD356" s="25"/>
      <c r="RPE356" s="25"/>
      <c r="RPF356" s="25"/>
      <c r="RPG356" s="25"/>
      <c r="RPH356" s="25"/>
      <c r="RPI356" s="25"/>
      <c r="RPJ356" s="25"/>
      <c r="RPK356" s="25"/>
      <c r="RPL356" s="25"/>
      <c r="RPM356" s="25"/>
      <c r="RPN356" s="25"/>
      <c r="RPO356" s="25"/>
      <c r="RPP356" s="25"/>
      <c r="RPQ356" s="25"/>
      <c r="RPR356" s="25"/>
      <c r="RPS356" s="25"/>
      <c r="RPT356" s="25"/>
      <c r="RPU356" s="25"/>
      <c r="RPV356" s="25"/>
      <c r="RPW356" s="25"/>
      <c r="RPX356" s="25"/>
      <c r="RPY356" s="25"/>
      <c r="RPZ356" s="25"/>
      <c r="RQA356" s="25"/>
      <c r="RQB356" s="25"/>
      <c r="RQC356" s="25"/>
      <c r="RQD356" s="25"/>
      <c r="RQE356" s="25"/>
      <c r="RQF356" s="25"/>
      <c r="RQG356" s="25"/>
      <c r="RQH356" s="25"/>
      <c r="RQI356" s="25"/>
      <c r="RQJ356" s="25"/>
      <c r="RQK356" s="25"/>
      <c r="RQL356" s="25"/>
      <c r="RQM356" s="25"/>
      <c r="RQN356" s="25"/>
      <c r="RQO356" s="25"/>
      <c r="RQP356" s="25"/>
      <c r="RQQ356" s="25"/>
      <c r="RQR356" s="25"/>
      <c r="RQS356" s="25"/>
      <c r="RQT356" s="25"/>
      <c r="RQU356" s="25"/>
      <c r="RQV356" s="25"/>
      <c r="RQW356" s="25"/>
      <c r="RQX356" s="25"/>
      <c r="RQY356" s="25"/>
      <c r="RQZ356" s="25"/>
      <c r="RRA356" s="25"/>
      <c r="RRB356" s="25"/>
      <c r="RRC356" s="25"/>
      <c r="RRD356" s="25"/>
      <c r="RRE356" s="25"/>
      <c r="RRF356" s="25"/>
      <c r="RRG356" s="25"/>
      <c r="RRH356" s="25"/>
      <c r="RRI356" s="25"/>
      <c r="RRJ356" s="25"/>
      <c r="RRK356" s="25"/>
      <c r="RRL356" s="25"/>
      <c r="RRM356" s="25"/>
      <c r="RRN356" s="25"/>
      <c r="RRO356" s="25"/>
      <c r="RRP356" s="25"/>
      <c r="RRQ356" s="25"/>
      <c r="RRR356" s="25"/>
      <c r="RRS356" s="25"/>
      <c r="RRT356" s="25"/>
      <c r="RRU356" s="25"/>
      <c r="RRV356" s="25"/>
      <c r="RRW356" s="25"/>
      <c r="RRX356" s="25"/>
      <c r="RRY356" s="25"/>
      <c r="RRZ356" s="25"/>
      <c r="RSA356" s="25"/>
      <c r="RSB356" s="25"/>
      <c r="RSC356" s="25"/>
      <c r="RSD356" s="25"/>
      <c r="RSE356" s="25"/>
      <c r="RSF356" s="25"/>
      <c r="RSG356" s="25"/>
      <c r="RSH356" s="25"/>
      <c r="RSI356" s="25"/>
      <c r="RSJ356" s="25"/>
      <c r="RSK356" s="25"/>
      <c r="RSL356" s="25"/>
      <c r="RSM356" s="25"/>
      <c r="RSN356" s="25"/>
      <c r="RSO356" s="25"/>
      <c r="RSP356" s="25"/>
      <c r="RSQ356" s="25"/>
      <c r="RSR356" s="25"/>
      <c r="RSS356" s="25"/>
      <c r="RST356" s="25"/>
      <c r="RSU356" s="25"/>
      <c r="RSV356" s="25"/>
      <c r="RSW356" s="25"/>
      <c r="RSX356" s="25"/>
      <c r="RSY356" s="25"/>
      <c r="RSZ356" s="25"/>
      <c r="RTA356" s="25"/>
      <c r="RTB356" s="25"/>
      <c r="RTC356" s="25"/>
      <c r="RTD356" s="25"/>
      <c r="RTE356" s="25"/>
      <c r="RTF356" s="25"/>
      <c r="RTG356" s="25"/>
      <c r="RTH356" s="25"/>
      <c r="RTI356" s="25"/>
      <c r="RTJ356" s="25"/>
      <c r="RTK356" s="25"/>
      <c r="RTL356" s="25"/>
      <c r="RTM356" s="25"/>
      <c r="RTN356" s="25"/>
      <c r="RTO356" s="25"/>
      <c r="RTP356" s="25"/>
      <c r="RTQ356" s="25"/>
      <c r="RTR356" s="25"/>
      <c r="RTS356" s="25"/>
      <c r="RTT356" s="25"/>
      <c r="RTU356" s="25"/>
      <c r="RTV356" s="25"/>
      <c r="RTW356" s="25"/>
      <c r="RTX356" s="25"/>
      <c r="RTY356" s="25"/>
      <c r="RTZ356" s="25"/>
      <c r="RUA356" s="25"/>
      <c r="RUB356" s="25"/>
      <c r="RUC356" s="25"/>
      <c r="RUD356" s="25"/>
      <c r="RUE356" s="25"/>
      <c r="RUF356" s="25"/>
      <c r="RUG356" s="25"/>
      <c r="RUH356" s="25"/>
      <c r="RUI356" s="25"/>
      <c r="RUJ356" s="25"/>
      <c r="RUK356" s="25"/>
      <c r="RUL356" s="25"/>
      <c r="RUM356" s="25"/>
      <c r="RUN356" s="25"/>
      <c r="RUO356" s="25"/>
      <c r="RUP356" s="25"/>
      <c r="RUQ356" s="25"/>
      <c r="RUR356" s="25"/>
      <c r="RUS356" s="25"/>
      <c r="RUT356" s="25"/>
      <c r="RUU356" s="25"/>
      <c r="RUV356" s="25"/>
      <c r="RUW356" s="25"/>
      <c r="RUX356" s="25"/>
      <c r="RUY356" s="25"/>
      <c r="RUZ356" s="25"/>
      <c r="RVA356" s="25"/>
      <c r="RVB356" s="25"/>
      <c r="RVC356" s="25"/>
      <c r="RVD356" s="25"/>
      <c r="RVE356" s="25"/>
      <c r="RVF356" s="25"/>
      <c r="RVG356" s="25"/>
      <c r="RVH356" s="25"/>
      <c r="RVI356" s="25"/>
      <c r="RVJ356" s="25"/>
      <c r="RVK356" s="25"/>
      <c r="RVL356" s="25"/>
      <c r="RVM356" s="25"/>
      <c r="RVN356" s="25"/>
      <c r="RVO356" s="25"/>
      <c r="RVP356" s="25"/>
      <c r="RVQ356" s="25"/>
      <c r="RVR356" s="25"/>
      <c r="RVS356" s="25"/>
      <c r="RVT356" s="25"/>
      <c r="RVU356" s="25"/>
      <c r="RVV356" s="25"/>
      <c r="RVW356" s="25"/>
      <c r="RVX356" s="25"/>
      <c r="RVY356" s="25"/>
      <c r="RVZ356" s="25"/>
      <c r="RWA356" s="25"/>
      <c r="RWB356" s="25"/>
      <c r="RWC356" s="25"/>
      <c r="RWD356" s="25"/>
      <c r="RWE356" s="25"/>
      <c r="RWF356" s="25"/>
      <c r="RWG356" s="25"/>
      <c r="RWH356" s="25"/>
      <c r="RWI356" s="25"/>
      <c r="RWJ356" s="25"/>
      <c r="RWK356" s="25"/>
      <c r="RWL356" s="25"/>
      <c r="RWM356" s="25"/>
      <c r="RWN356" s="25"/>
      <c r="RWO356" s="25"/>
      <c r="RWP356" s="25"/>
      <c r="RWQ356" s="25"/>
      <c r="RWR356" s="25"/>
      <c r="RWS356" s="25"/>
      <c r="RWT356" s="25"/>
      <c r="RWU356" s="25"/>
      <c r="RWV356" s="25"/>
      <c r="RWW356" s="25"/>
      <c r="RWX356" s="25"/>
      <c r="RWY356" s="25"/>
      <c r="RWZ356" s="25"/>
      <c r="RXA356" s="25"/>
      <c r="RXB356" s="25"/>
      <c r="RXC356" s="25"/>
      <c r="RXD356" s="25"/>
      <c r="RXE356" s="25"/>
      <c r="RXF356" s="25"/>
      <c r="RXG356" s="25"/>
      <c r="RXH356" s="25"/>
      <c r="RXI356" s="25"/>
      <c r="RXJ356" s="25"/>
      <c r="RXK356" s="25"/>
      <c r="RXL356" s="25"/>
      <c r="RXM356" s="25"/>
      <c r="RXN356" s="25"/>
      <c r="RXO356" s="25"/>
      <c r="RXP356" s="25"/>
      <c r="RXQ356" s="25"/>
      <c r="RXR356" s="25"/>
      <c r="RXS356" s="25"/>
      <c r="RXT356" s="25"/>
      <c r="RXU356" s="25"/>
      <c r="RXV356" s="25"/>
      <c r="RXW356" s="25"/>
      <c r="RXX356" s="25"/>
      <c r="RXY356" s="25"/>
      <c r="RXZ356" s="25"/>
      <c r="RYA356" s="25"/>
      <c r="RYB356" s="25"/>
      <c r="RYC356" s="25"/>
      <c r="RYD356" s="25"/>
      <c r="RYE356" s="25"/>
      <c r="RYF356" s="25"/>
      <c r="RYG356" s="25"/>
      <c r="RYH356" s="25"/>
      <c r="RYI356" s="25"/>
      <c r="RYJ356" s="25"/>
      <c r="RYK356" s="25"/>
      <c r="RYL356" s="25"/>
      <c r="RYM356" s="25"/>
      <c r="RYN356" s="25"/>
      <c r="RYO356" s="25"/>
      <c r="RYP356" s="25"/>
      <c r="RYQ356" s="25"/>
      <c r="RYR356" s="25"/>
      <c r="RYS356" s="25"/>
      <c r="RYT356" s="25"/>
      <c r="RYU356" s="25"/>
      <c r="RYV356" s="25"/>
      <c r="RYW356" s="25"/>
      <c r="RYX356" s="25"/>
      <c r="RYY356" s="25"/>
      <c r="RYZ356" s="25"/>
      <c r="RZA356" s="25"/>
      <c r="RZB356" s="25"/>
      <c r="RZC356" s="25"/>
      <c r="RZD356" s="25"/>
      <c r="RZE356" s="25"/>
      <c r="RZF356" s="25"/>
      <c r="RZG356" s="25"/>
      <c r="RZH356" s="25"/>
      <c r="RZI356" s="25"/>
      <c r="RZJ356" s="25"/>
      <c r="RZK356" s="25"/>
      <c r="RZL356" s="25"/>
      <c r="RZM356" s="25"/>
      <c r="RZN356" s="25"/>
      <c r="RZO356" s="25"/>
      <c r="RZP356" s="25"/>
      <c r="RZQ356" s="25"/>
      <c r="RZR356" s="25"/>
      <c r="RZS356" s="25"/>
      <c r="RZT356" s="25"/>
      <c r="RZU356" s="25"/>
      <c r="RZV356" s="25"/>
      <c r="RZW356" s="25"/>
      <c r="RZX356" s="25"/>
      <c r="RZY356" s="25"/>
      <c r="RZZ356" s="25"/>
      <c r="SAA356" s="25"/>
      <c r="SAB356" s="25"/>
      <c r="SAC356" s="25"/>
      <c r="SAD356" s="25"/>
      <c r="SAE356" s="25"/>
      <c r="SAF356" s="25"/>
      <c r="SAG356" s="25"/>
      <c r="SAH356" s="25"/>
      <c r="SAI356" s="25"/>
      <c r="SAJ356" s="25"/>
      <c r="SAK356" s="25"/>
      <c r="SAL356" s="25"/>
      <c r="SAM356" s="25"/>
      <c r="SAN356" s="25"/>
      <c r="SAO356" s="25"/>
      <c r="SAP356" s="25"/>
      <c r="SAQ356" s="25"/>
      <c r="SAR356" s="25"/>
      <c r="SAS356" s="25"/>
      <c r="SAT356" s="25"/>
      <c r="SAU356" s="25"/>
      <c r="SAV356" s="25"/>
      <c r="SAW356" s="25"/>
      <c r="SAX356" s="25"/>
      <c r="SAY356" s="25"/>
      <c r="SAZ356" s="25"/>
      <c r="SBA356" s="25"/>
      <c r="SBB356" s="25"/>
      <c r="SBC356" s="25"/>
      <c r="SBD356" s="25"/>
      <c r="SBE356" s="25"/>
      <c r="SBF356" s="25"/>
      <c r="SBG356" s="25"/>
      <c r="SBH356" s="25"/>
      <c r="SBI356" s="25"/>
      <c r="SBJ356" s="25"/>
      <c r="SBK356" s="25"/>
      <c r="SBL356" s="25"/>
      <c r="SBM356" s="25"/>
      <c r="SBN356" s="25"/>
      <c r="SBO356" s="25"/>
      <c r="SBP356" s="25"/>
      <c r="SBQ356" s="25"/>
      <c r="SBR356" s="25"/>
      <c r="SBS356" s="25"/>
      <c r="SBT356" s="25"/>
      <c r="SBU356" s="25"/>
      <c r="SBV356" s="25"/>
      <c r="SBW356" s="25"/>
      <c r="SBX356" s="25"/>
      <c r="SBY356" s="25"/>
      <c r="SBZ356" s="25"/>
      <c r="SCA356" s="25"/>
      <c r="SCB356" s="25"/>
      <c r="SCC356" s="25"/>
      <c r="SCD356" s="25"/>
      <c r="SCE356" s="25"/>
      <c r="SCF356" s="25"/>
      <c r="SCG356" s="25"/>
      <c r="SCH356" s="25"/>
      <c r="SCI356" s="25"/>
      <c r="SCJ356" s="25"/>
      <c r="SCK356" s="25"/>
      <c r="SCL356" s="25"/>
      <c r="SCM356" s="25"/>
      <c r="SCN356" s="25"/>
      <c r="SCO356" s="25"/>
      <c r="SCP356" s="25"/>
      <c r="SCQ356" s="25"/>
      <c r="SCR356" s="25"/>
      <c r="SCS356" s="25"/>
      <c r="SCT356" s="25"/>
      <c r="SCU356" s="25"/>
      <c r="SCV356" s="25"/>
      <c r="SCW356" s="25"/>
      <c r="SCX356" s="25"/>
      <c r="SCY356" s="25"/>
      <c r="SCZ356" s="25"/>
      <c r="SDA356" s="25"/>
      <c r="SDB356" s="25"/>
      <c r="SDC356" s="25"/>
      <c r="SDD356" s="25"/>
      <c r="SDE356" s="25"/>
      <c r="SDF356" s="25"/>
      <c r="SDG356" s="25"/>
      <c r="SDH356" s="25"/>
      <c r="SDI356" s="25"/>
      <c r="SDJ356" s="25"/>
      <c r="SDK356" s="25"/>
      <c r="SDL356" s="25"/>
      <c r="SDM356" s="25"/>
      <c r="SDN356" s="25"/>
      <c r="SDO356" s="25"/>
      <c r="SDP356" s="25"/>
      <c r="SDQ356" s="25"/>
      <c r="SDR356" s="25"/>
      <c r="SDS356" s="25"/>
      <c r="SDT356" s="25"/>
      <c r="SDU356" s="25"/>
      <c r="SDV356" s="25"/>
      <c r="SDW356" s="25"/>
      <c r="SDX356" s="25"/>
      <c r="SDY356" s="25"/>
      <c r="SDZ356" s="25"/>
      <c r="SEA356" s="25"/>
      <c r="SEB356" s="25"/>
      <c r="SEC356" s="25"/>
      <c r="SED356" s="25"/>
      <c r="SEE356" s="25"/>
      <c r="SEF356" s="25"/>
      <c r="SEG356" s="25"/>
      <c r="SEH356" s="25"/>
      <c r="SEI356" s="25"/>
      <c r="SEJ356" s="25"/>
      <c r="SEK356" s="25"/>
      <c r="SEL356" s="25"/>
      <c r="SEM356" s="25"/>
      <c r="SEN356" s="25"/>
      <c r="SEO356" s="25"/>
      <c r="SEP356" s="25"/>
      <c r="SEQ356" s="25"/>
      <c r="SER356" s="25"/>
      <c r="SES356" s="25"/>
      <c r="SET356" s="25"/>
      <c r="SEU356" s="25"/>
      <c r="SEV356" s="25"/>
      <c r="SEW356" s="25"/>
      <c r="SEX356" s="25"/>
      <c r="SEY356" s="25"/>
      <c r="SEZ356" s="25"/>
      <c r="SFA356" s="25"/>
      <c r="SFB356" s="25"/>
      <c r="SFC356" s="25"/>
      <c r="SFD356" s="25"/>
      <c r="SFE356" s="25"/>
      <c r="SFF356" s="25"/>
      <c r="SFG356" s="25"/>
      <c r="SFH356" s="25"/>
      <c r="SFI356" s="25"/>
      <c r="SFJ356" s="25"/>
      <c r="SFK356" s="25"/>
      <c r="SFL356" s="25"/>
      <c r="SFM356" s="25"/>
      <c r="SFN356" s="25"/>
      <c r="SFO356" s="25"/>
      <c r="SFP356" s="25"/>
      <c r="SFQ356" s="25"/>
      <c r="SFR356" s="25"/>
      <c r="SFS356" s="25"/>
      <c r="SFT356" s="25"/>
      <c r="SFU356" s="25"/>
      <c r="SFV356" s="25"/>
      <c r="SFW356" s="25"/>
      <c r="SFX356" s="25"/>
      <c r="SFY356" s="25"/>
      <c r="SFZ356" s="25"/>
      <c r="SGA356" s="25"/>
      <c r="SGB356" s="25"/>
      <c r="SGC356" s="25"/>
      <c r="SGD356" s="25"/>
      <c r="SGE356" s="25"/>
      <c r="SGF356" s="25"/>
      <c r="SGG356" s="25"/>
      <c r="SGH356" s="25"/>
      <c r="SGI356" s="25"/>
      <c r="SGJ356" s="25"/>
      <c r="SGK356" s="25"/>
      <c r="SGL356" s="25"/>
      <c r="SGM356" s="25"/>
      <c r="SGN356" s="25"/>
      <c r="SGO356" s="25"/>
      <c r="SGP356" s="25"/>
      <c r="SGQ356" s="25"/>
      <c r="SGR356" s="25"/>
      <c r="SGS356" s="25"/>
      <c r="SGT356" s="25"/>
      <c r="SGU356" s="25"/>
      <c r="SGV356" s="25"/>
      <c r="SGW356" s="25"/>
      <c r="SGX356" s="25"/>
      <c r="SGY356" s="25"/>
      <c r="SGZ356" s="25"/>
      <c r="SHA356" s="25"/>
      <c r="SHB356" s="25"/>
      <c r="SHC356" s="25"/>
      <c r="SHD356" s="25"/>
      <c r="SHE356" s="25"/>
      <c r="SHF356" s="25"/>
      <c r="SHG356" s="25"/>
      <c r="SHH356" s="25"/>
      <c r="SHI356" s="25"/>
      <c r="SHJ356" s="25"/>
      <c r="SHK356" s="25"/>
      <c r="SHL356" s="25"/>
      <c r="SHM356" s="25"/>
      <c r="SHN356" s="25"/>
      <c r="SHO356" s="25"/>
      <c r="SHP356" s="25"/>
      <c r="SHQ356" s="25"/>
      <c r="SHR356" s="25"/>
      <c r="SHS356" s="25"/>
      <c r="SHT356" s="25"/>
      <c r="SHU356" s="25"/>
      <c r="SHV356" s="25"/>
      <c r="SHW356" s="25"/>
      <c r="SHX356" s="25"/>
      <c r="SHY356" s="25"/>
      <c r="SHZ356" s="25"/>
      <c r="SIA356" s="25"/>
      <c r="SIB356" s="25"/>
      <c r="SIC356" s="25"/>
      <c r="SID356" s="25"/>
      <c r="SIE356" s="25"/>
      <c r="SIF356" s="25"/>
      <c r="SIG356" s="25"/>
      <c r="SIH356" s="25"/>
      <c r="SII356" s="25"/>
      <c r="SIJ356" s="25"/>
      <c r="SIK356" s="25"/>
      <c r="SIL356" s="25"/>
      <c r="SIM356" s="25"/>
      <c r="SIN356" s="25"/>
      <c r="SIO356" s="25"/>
      <c r="SIP356" s="25"/>
      <c r="SIQ356" s="25"/>
      <c r="SIR356" s="25"/>
      <c r="SIS356" s="25"/>
      <c r="SIT356" s="25"/>
      <c r="SIU356" s="25"/>
      <c r="SIV356" s="25"/>
      <c r="SIW356" s="25"/>
      <c r="SIX356" s="25"/>
      <c r="SIY356" s="25"/>
      <c r="SIZ356" s="25"/>
      <c r="SJA356" s="25"/>
      <c r="SJB356" s="25"/>
      <c r="SJC356" s="25"/>
      <c r="SJD356" s="25"/>
      <c r="SJE356" s="25"/>
      <c r="SJF356" s="25"/>
      <c r="SJG356" s="25"/>
      <c r="SJH356" s="25"/>
      <c r="SJI356" s="25"/>
      <c r="SJJ356" s="25"/>
      <c r="SJK356" s="25"/>
      <c r="SJL356" s="25"/>
      <c r="SJM356" s="25"/>
      <c r="SJN356" s="25"/>
      <c r="SJO356" s="25"/>
      <c r="SJP356" s="25"/>
      <c r="SJQ356" s="25"/>
      <c r="SJR356" s="25"/>
      <c r="SJS356" s="25"/>
      <c r="SJT356" s="25"/>
      <c r="SJU356" s="25"/>
      <c r="SJV356" s="25"/>
      <c r="SJW356" s="25"/>
      <c r="SJX356" s="25"/>
      <c r="SJY356" s="25"/>
      <c r="SJZ356" s="25"/>
      <c r="SKA356" s="25"/>
      <c r="SKB356" s="25"/>
      <c r="SKC356" s="25"/>
      <c r="SKD356" s="25"/>
      <c r="SKE356" s="25"/>
      <c r="SKF356" s="25"/>
      <c r="SKG356" s="25"/>
      <c r="SKH356" s="25"/>
      <c r="SKI356" s="25"/>
      <c r="SKJ356" s="25"/>
      <c r="SKK356" s="25"/>
      <c r="SKL356" s="25"/>
      <c r="SKM356" s="25"/>
      <c r="SKN356" s="25"/>
      <c r="SKO356" s="25"/>
      <c r="SKP356" s="25"/>
      <c r="SKQ356" s="25"/>
      <c r="SKR356" s="25"/>
      <c r="SKS356" s="25"/>
      <c r="SKT356" s="25"/>
      <c r="SKU356" s="25"/>
      <c r="SKV356" s="25"/>
      <c r="SKW356" s="25"/>
      <c r="SKX356" s="25"/>
      <c r="SKY356" s="25"/>
      <c r="SKZ356" s="25"/>
      <c r="SLA356" s="25"/>
      <c r="SLB356" s="25"/>
      <c r="SLC356" s="25"/>
      <c r="SLD356" s="25"/>
      <c r="SLE356" s="25"/>
      <c r="SLF356" s="25"/>
      <c r="SLG356" s="25"/>
      <c r="SLH356" s="25"/>
      <c r="SLI356" s="25"/>
      <c r="SLJ356" s="25"/>
      <c r="SLK356" s="25"/>
      <c r="SLL356" s="25"/>
      <c r="SLM356" s="25"/>
      <c r="SLN356" s="25"/>
      <c r="SLO356" s="25"/>
      <c r="SLP356" s="25"/>
      <c r="SLQ356" s="25"/>
      <c r="SLR356" s="25"/>
      <c r="SLS356" s="25"/>
      <c r="SLT356" s="25"/>
      <c r="SLU356" s="25"/>
      <c r="SLV356" s="25"/>
      <c r="SLW356" s="25"/>
      <c r="SLX356" s="25"/>
      <c r="SLY356" s="25"/>
      <c r="SLZ356" s="25"/>
      <c r="SMA356" s="25"/>
      <c r="SMB356" s="25"/>
      <c r="SMC356" s="25"/>
      <c r="SMD356" s="25"/>
      <c r="SME356" s="25"/>
      <c r="SMF356" s="25"/>
      <c r="SMG356" s="25"/>
      <c r="SMH356" s="25"/>
      <c r="SMI356" s="25"/>
      <c r="SMJ356" s="25"/>
      <c r="SMK356" s="25"/>
      <c r="SML356" s="25"/>
      <c r="SMM356" s="25"/>
      <c r="SMN356" s="25"/>
      <c r="SMO356" s="25"/>
      <c r="SMP356" s="25"/>
      <c r="SMQ356" s="25"/>
      <c r="SMR356" s="25"/>
      <c r="SMS356" s="25"/>
      <c r="SMT356" s="25"/>
      <c r="SMU356" s="25"/>
      <c r="SMV356" s="25"/>
      <c r="SMW356" s="25"/>
      <c r="SMX356" s="25"/>
      <c r="SMY356" s="25"/>
      <c r="SMZ356" s="25"/>
      <c r="SNA356" s="25"/>
      <c r="SNB356" s="25"/>
      <c r="SNC356" s="25"/>
      <c r="SND356" s="25"/>
      <c r="SNE356" s="25"/>
      <c r="SNF356" s="25"/>
      <c r="SNG356" s="25"/>
      <c r="SNH356" s="25"/>
      <c r="SNI356" s="25"/>
      <c r="SNJ356" s="25"/>
      <c r="SNK356" s="25"/>
      <c r="SNL356" s="25"/>
      <c r="SNM356" s="25"/>
      <c r="SNN356" s="25"/>
      <c r="SNO356" s="25"/>
      <c r="SNP356" s="25"/>
      <c r="SNQ356" s="25"/>
      <c r="SNR356" s="25"/>
      <c r="SNS356" s="25"/>
      <c r="SNT356" s="25"/>
      <c r="SNU356" s="25"/>
      <c r="SNV356" s="25"/>
      <c r="SNW356" s="25"/>
      <c r="SNX356" s="25"/>
      <c r="SNY356" s="25"/>
      <c r="SNZ356" s="25"/>
      <c r="SOA356" s="25"/>
      <c r="SOB356" s="25"/>
      <c r="SOC356" s="25"/>
      <c r="SOD356" s="25"/>
      <c r="SOE356" s="25"/>
      <c r="SOF356" s="25"/>
      <c r="SOG356" s="25"/>
      <c r="SOH356" s="25"/>
      <c r="SOI356" s="25"/>
      <c r="SOJ356" s="25"/>
      <c r="SOK356" s="25"/>
      <c r="SOL356" s="25"/>
      <c r="SOM356" s="25"/>
      <c r="SON356" s="25"/>
      <c r="SOO356" s="25"/>
      <c r="SOP356" s="25"/>
      <c r="SOQ356" s="25"/>
      <c r="SOR356" s="25"/>
      <c r="SOS356" s="25"/>
      <c r="SOT356" s="25"/>
      <c r="SOU356" s="25"/>
      <c r="SOV356" s="25"/>
      <c r="SOW356" s="25"/>
      <c r="SOX356" s="25"/>
      <c r="SOY356" s="25"/>
      <c r="SOZ356" s="25"/>
      <c r="SPA356" s="25"/>
      <c r="SPB356" s="25"/>
      <c r="SPC356" s="25"/>
      <c r="SPD356" s="25"/>
      <c r="SPE356" s="25"/>
      <c r="SPF356" s="25"/>
      <c r="SPG356" s="25"/>
      <c r="SPH356" s="25"/>
      <c r="SPI356" s="25"/>
      <c r="SPJ356" s="25"/>
      <c r="SPK356" s="25"/>
      <c r="SPL356" s="25"/>
      <c r="SPM356" s="25"/>
      <c r="SPN356" s="25"/>
      <c r="SPO356" s="25"/>
      <c r="SPP356" s="25"/>
      <c r="SPQ356" s="25"/>
      <c r="SPR356" s="25"/>
      <c r="SPS356" s="25"/>
      <c r="SPT356" s="25"/>
      <c r="SPU356" s="25"/>
      <c r="SPV356" s="25"/>
      <c r="SPW356" s="25"/>
      <c r="SPX356" s="25"/>
      <c r="SPY356" s="25"/>
      <c r="SPZ356" s="25"/>
      <c r="SQA356" s="25"/>
      <c r="SQB356" s="25"/>
      <c r="SQC356" s="25"/>
      <c r="SQD356" s="25"/>
      <c r="SQE356" s="25"/>
      <c r="SQF356" s="25"/>
      <c r="SQG356" s="25"/>
      <c r="SQH356" s="25"/>
      <c r="SQI356" s="25"/>
      <c r="SQJ356" s="25"/>
      <c r="SQK356" s="25"/>
      <c r="SQL356" s="25"/>
      <c r="SQM356" s="25"/>
      <c r="SQN356" s="25"/>
      <c r="SQO356" s="25"/>
      <c r="SQP356" s="25"/>
      <c r="SQQ356" s="25"/>
      <c r="SQR356" s="25"/>
      <c r="SQS356" s="25"/>
      <c r="SQT356" s="25"/>
      <c r="SQU356" s="25"/>
      <c r="SQV356" s="25"/>
      <c r="SQW356" s="25"/>
      <c r="SQX356" s="25"/>
      <c r="SQY356" s="25"/>
      <c r="SQZ356" s="25"/>
      <c r="SRA356" s="25"/>
      <c r="SRB356" s="25"/>
      <c r="SRC356" s="25"/>
      <c r="SRD356" s="25"/>
      <c r="SRE356" s="25"/>
      <c r="SRF356" s="25"/>
      <c r="SRG356" s="25"/>
      <c r="SRH356" s="25"/>
      <c r="SRI356" s="25"/>
      <c r="SRJ356" s="25"/>
      <c r="SRK356" s="25"/>
      <c r="SRL356" s="25"/>
      <c r="SRM356" s="25"/>
      <c r="SRN356" s="25"/>
      <c r="SRO356" s="25"/>
      <c r="SRP356" s="25"/>
      <c r="SRQ356" s="25"/>
      <c r="SRR356" s="25"/>
      <c r="SRS356" s="25"/>
      <c r="SRT356" s="25"/>
      <c r="SRU356" s="25"/>
      <c r="SRV356" s="25"/>
      <c r="SRW356" s="25"/>
      <c r="SRX356" s="25"/>
      <c r="SRY356" s="25"/>
      <c r="SRZ356" s="25"/>
      <c r="SSA356" s="25"/>
      <c r="SSB356" s="25"/>
      <c r="SSC356" s="25"/>
      <c r="SSD356" s="25"/>
      <c r="SSE356" s="25"/>
      <c r="SSF356" s="25"/>
      <c r="SSG356" s="25"/>
      <c r="SSH356" s="25"/>
      <c r="SSI356" s="25"/>
      <c r="SSJ356" s="25"/>
      <c r="SSK356" s="25"/>
      <c r="SSL356" s="25"/>
      <c r="SSM356" s="25"/>
      <c r="SSN356" s="25"/>
      <c r="SSO356" s="25"/>
      <c r="SSP356" s="25"/>
      <c r="SSQ356" s="25"/>
      <c r="SSR356" s="25"/>
      <c r="SSS356" s="25"/>
      <c r="SST356" s="25"/>
      <c r="SSU356" s="25"/>
      <c r="SSV356" s="25"/>
      <c r="SSW356" s="25"/>
      <c r="SSX356" s="25"/>
      <c r="SSY356" s="25"/>
      <c r="SSZ356" s="25"/>
      <c r="STA356" s="25"/>
      <c r="STB356" s="25"/>
      <c r="STC356" s="25"/>
      <c r="STD356" s="25"/>
      <c r="STE356" s="25"/>
      <c r="STF356" s="25"/>
      <c r="STG356" s="25"/>
      <c r="STH356" s="25"/>
      <c r="STI356" s="25"/>
      <c r="STJ356" s="25"/>
      <c r="STK356" s="25"/>
      <c r="STL356" s="25"/>
      <c r="STM356" s="25"/>
      <c r="STN356" s="25"/>
      <c r="STO356" s="25"/>
      <c r="STP356" s="25"/>
      <c r="STQ356" s="25"/>
      <c r="STR356" s="25"/>
      <c r="STS356" s="25"/>
      <c r="STT356" s="25"/>
      <c r="STU356" s="25"/>
      <c r="STV356" s="25"/>
      <c r="STW356" s="25"/>
      <c r="STX356" s="25"/>
      <c r="STY356" s="25"/>
      <c r="STZ356" s="25"/>
      <c r="SUA356" s="25"/>
      <c r="SUB356" s="25"/>
      <c r="SUC356" s="25"/>
      <c r="SUD356" s="25"/>
      <c r="SUE356" s="25"/>
      <c r="SUF356" s="25"/>
      <c r="SUG356" s="25"/>
      <c r="SUH356" s="25"/>
      <c r="SUI356" s="25"/>
      <c r="SUJ356" s="25"/>
      <c r="SUK356" s="25"/>
      <c r="SUL356" s="25"/>
      <c r="SUM356" s="25"/>
      <c r="SUN356" s="25"/>
      <c r="SUO356" s="25"/>
      <c r="SUP356" s="25"/>
      <c r="SUQ356" s="25"/>
      <c r="SUR356" s="25"/>
      <c r="SUS356" s="25"/>
      <c r="SUT356" s="25"/>
      <c r="SUU356" s="25"/>
      <c r="SUV356" s="25"/>
      <c r="SUW356" s="25"/>
      <c r="SUX356" s="25"/>
      <c r="SUY356" s="25"/>
      <c r="SUZ356" s="25"/>
      <c r="SVA356" s="25"/>
      <c r="SVB356" s="25"/>
      <c r="SVC356" s="25"/>
      <c r="SVD356" s="25"/>
      <c r="SVE356" s="25"/>
      <c r="SVF356" s="25"/>
      <c r="SVG356" s="25"/>
      <c r="SVH356" s="25"/>
      <c r="SVI356" s="25"/>
      <c r="SVJ356" s="25"/>
      <c r="SVK356" s="25"/>
      <c r="SVL356" s="25"/>
      <c r="SVM356" s="25"/>
      <c r="SVN356" s="25"/>
      <c r="SVO356" s="25"/>
      <c r="SVP356" s="25"/>
      <c r="SVQ356" s="25"/>
      <c r="SVR356" s="25"/>
      <c r="SVS356" s="25"/>
      <c r="SVT356" s="25"/>
      <c r="SVU356" s="25"/>
      <c r="SVV356" s="25"/>
      <c r="SVW356" s="25"/>
      <c r="SVX356" s="25"/>
      <c r="SVY356" s="25"/>
      <c r="SVZ356" s="25"/>
      <c r="SWA356" s="25"/>
      <c r="SWB356" s="25"/>
      <c r="SWC356" s="25"/>
      <c r="SWD356" s="25"/>
      <c r="SWE356" s="25"/>
      <c r="SWF356" s="25"/>
      <c r="SWG356" s="25"/>
      <c r="SWH356" s="25"/>
      <c r="SWI356" s="25"/>
      <c r="SWJ356" s="25"/>
      <c r="SWK356" s="25"/>
      <c r="SWL356" s="25"/>
      <c r="SWM356" s="25"/>
      <c r="SWN356" s="25"/>
      <c r="SWO356" s="25"/>
      <c r="SWP356" s="25"/>
      <c r="SWQ356" s="25"/>
      <c r="SWR356" s="25"/>
      <c r="SWS356" s="25"/>
      <c r="SWT356" s="25"/>
      <c r="SWU356" s="25"/>
      <c r="SWV356" s="25"/>
      <c r="SWW356" s="25"/>
      <c r="SWX356" s="25"/>
      <c r="SWY356" s="25"/>
      <c r="SWZ356" s="25"/>
      <c r="SXA356" s="25"/>
      <c r="SXB356" s="25"/>
      <c r="SXC356" s="25"/>
      <c r="SXD356" s="25"/>
      <c r="SXE356" s="25"/>
      <c r="SXF356" s="25"/>
      <c r="SXG356" s="25"/>
      <c r="SXH356" s="25"/>
      <c r="SXI356" s="25"/>
      <c r="SXJ356" s="25"/>
      <c r="SXK356" s="25"/>
      <c r="SXL356" s="25"/>
      <c r="SXM356" s="25"/>
      <c r="SXN356" s="25"/>
      <c r="SXO356" s="25"/>
      <c r="SXP356" s="25"/>
      <c r="SXQ356" s="25"/>
      <c r="SXR356" s="25"/>
      <c r="SXS356" s="25"/>
      <c r="SXT356" s="25"/>
      <c r="SXU356" s="25"/>
      <c r="SXV356" s="25"/>
      <c r="SXW356" s="25"/>
      <c r="SXX356" s="25"/>
      <c r="SXY356" s="25"/>
      <c r="SXZ356" s="25"/>
      <c r="SYA356" s="25"/>
      <c r="SYB356" s="25"/>
      <c r="SYC356" s="25"/>
      <c r="SYD356" s="25"/>
      <c r="SYE356" s="25"/>
      <c r="SYF356" s="25"/>
      <c r="SYG356" s="25"/>
      <c r="SYH356" s="25"/>
      <c r="SYI356" s="25"/>
      <c r="SYJ356" s="25"/>
      <c r="SYK356" s="25"/>
      <c r="SYL356" s="25"/>
      <c r="SYM356" s="25"/>
      <c r="SYN356" s="25"/>
      <c r="SYO356" s="25"/>
      <c r="SYP356" s="25"/>
      <c r="SYQ356" s="25"/>
      <c r="SYR356" s="25"/>
      <c r="SYS356" s="25"/>
      <c r="SYT356" s="25"/>
      <c r="SYU356" s="25"/>
      <c r="SYV356" s="25"/>
      <c r="SYW356" s="25"/>
      <c r="SYX356" s="25"/>
      <c r="SYY356" s="25"/>
      <c r="SYZ356" s="25"/>
      <c r="SZA356" s="25"/>
      <c r="SZB356" s="25"/>
      <c r="SZC356" s="25"/>
      <c r="SZD356" s="25"/>
      <c r="SZE356" s="25"/>
      <c r="SZF356" s="25"/>
      <c r="SZG356" s="25"/>
      <c r="SZH356" s="25"/>
      <c r="SZI356" s="25"/>
      <c r="SZJ356" s="25"/>
      <c r="SZK356" s="25"/>
      <c r="SZL356" s="25"/>
      <c r="SZM356" s="25"/>
      <c r="SZN356" s="25"/>
      <c r="SZO356" s="25"/>
      <c r="SZP356" s="25"/>
      <c r="SZQ356" s="25"/>
      <c r="SZR356" s="25"/>
      <c r="SZS356" s="25"/>
      <c r="SZT356" s="25"/>
      <c r="SZU356" s="25"/>
      <c r="SZV356" s="25"/>
      <c r="SZW356" s="25"/>
      <c r="SZX356" s="25"/>
      <c r="SZY356" s="25"/>
      <c r="SZZ356" s="25"/>
      <c r="TAA356" s="25"/>
      <c r="TAB356" s="25"/>
      <c r="TAC356" s="25"/>
      <c r="TAD356" s="25"/>
      <c r="TAE356" s="25"/>
      <c r="TAF356" s="25"/>
      <c r="TAG356" s="25"/>
      <c r="TAH356" s="25"/>
      <c r="TAI356" s="25"/>
      <c r="TAJ356" s="25"/>
      <c r="TAK356" s="25"/>
      <c r="TAL356" s="25"/>
      <c r="TAM356" s="25"/>
      <c r="TAN356" s="25"/>
      <c r="TAO356" s="25"/>
      <c r="TAP356" s="25"/>
      <c r="TAQ356" s="25"/>
      <c r="TAR356" s="25"/>
      <c r="TAS356" s="25"/>
      <c r="TAT356" s="25"/>
      <c r="TAU356" s="25"/>
      <c r="TAV356" s="25"/>
      <c r="TAW356" s="25"/>
      <c r="TAX356" s="25"/>
      <c r="TAY356" s="25"/>
      <c r="TAZ356" s="25"/>
      <c r="TBA356" s="25"/>
      <c r="TBB356" s="25"/>
      <c r="TBC356" s="25"/>
      <c r="TBD356" s="25"/>
      <c r="TBE356" s="25"/>
      <c r="TBF356" s="25"/>
      <c r="TBG356" s="25"/>
      <c r="TBH356" s="25"/>
      <c r="TBI356" s="25"/>
      <c r="TBJ356" s="25"/>
      <c r="TBK356" s="25"/>
      <c r="TBL356" s="25"/>
      <c r="TBM356" s="25"/>
      <c r="TBN356" s="25"/>
      <c r="TBO356" s="25"/>
      <c r="TBP356" s="25"/>
      <c r="TBQ356" s="25"/>
      <c r="TBR356" s="25"/>
      <c r="TBS356" s="25"/>
      <c r="TBT356" s="25"/>
      <c r="TBU356" s="25"/>
      <c r="TBV356" s="25"/>
      <c r="TBW356" s="25"/>
      <c r="TBX356" s="25"/>
      <c r="TBY356" s="25"/>
      <c r="TBZ356" s="25"/>
      <c r="TCA356" s="25"/>
      <c r="TCB356" s="25"/>
      <c r="TCC356" s="25"/>
      <c r="TCD356" s="25"/>
      <c r="TCE356" s="25"/>
      <c r="TCF356" s="25"/>
      <c r="TCG356" s="25"/>
      <c r="TCH356" s="25"/>
      <c r="TCI356" s="25"/>
      <c r="TCJ356" s="25"/>
      <c r="TCK356" s="25"/>
      <c r="TCL356" s="25"/>
      <c r="TCM356" s="25"/>
      <c r="TCN356" s="25"/>
      <c r="TCO356" s="25"/>
      <c r="TCP356" s="25"/>
      <c r="TCQ356" s="25"/>
      <c r="TCR356" s="25"/>
      <c r="TCS356" s="25"/>
      <c r="TCT356" s="25"/>
      <c r="TCU356" s="25"/>
      <c r="TCV356" s="25"/>
      <c r="TCW356" s="25"/>
      <c r="TCX356" s="25"/>
      <c r="TCY356" s="25"/>
      <c r="TCZ356" s="25"/>
      <c r="TDA356" s="25"/>
      <c r="TDB356" s="25"/>
      <c r="TDC356" s="25"/>
      <c r="TDD356" s="25"/>
      <c r="TDE356" s="25"/>
      <c r="TDF356" s="25"/>
      <c r="TDG356" s="25"/>
      <c r="TDH356" s="25"/>
      <c r="TDI356" s="25"/>
      <c r="TDJ356" s="25"/>
      <c r="TDK356" s="25"/>
      <c r="TDL356" s="25"/>
      <c r="TDM356" s="25"/>
      <c r="TDN356" s="25"/>
      <c r="TDO356" s="25"/>
      <c r="TDP356" s="25"/>
      <c r="TDQ356" s="25"/>
      <c r="TDR356" s="25"/>
      <c r="TDS356" s="25"/>
      <c r="TDT356" s="25"/>
      <c r="TDU356" s="25"/>
      <c r="TDV356" s="25"/>
      <c r="TDW356" s="25"/>
      <c r="TDX356" s="25"/>
      <c r="TDY356" s="25"/>
      <c r="TDZ356" s="25"/>
      <c r="TEA356" s="25"/>
      <c r="TEB356" s="25"/>
      <c r="TEC356" s="25"/>
      <c r="TED356" s="25"/>
      <c r="TEE356" s="25"/>
      <c r="TEF356" s="25"/>
      <c r="TEG356" s="25"/>
      <c r="TEH356" s="25"/>
      <c r="TEI356" s="25"/>
      <c r="TEJ356" s="25"/>
      <c r="TEK356" s="25"/>
      <c r="TEL356" s="25"/>
      <c r="TEM356" s="25"/>
      <c r="TEN356" s="25"/>
      <c r="TEO356" s="25"/>
      <c r="TEP356" s="25"/>
      <c r="TEQ356" s="25"/>
      <c r="TER356" s="25"/>
      <c r="TES356" s="25"/>
      <c r="TET356" s="25"/>
      <c r="TEU356" s="25"/>
      <c r="TEV356" s="25"/>
      <c r="TEW356" s="25"/>
      <c r="TEX356" s="25"/>
      <c r="TEY356" s="25"/>
      <c r="TEZ356" s="25"/>
      <c r="TFA356" s="25"/>
      <c r="TFB356" s="25"/>
      <c r="TFC356" s="25"/>
      <c r="TFD356" s="25"/>
      <c r="TFE356" s="25"/>
      <c r="TFF356" s="25"/>
      <c r="TFG356" s="25"/>
      <c r="TFH356" s="25"/>
      <c r="TFI356" s="25"/>
      <c r="TFJ356" s="25"/>
      <c r="TFK356" s="25"/>
      <c r="TFL356" s="25"/>
      <c r="TFM356" s="25"/>
      <c r="TFN356" s="25"/>
      <c r="TFO356" s="25"/>
      <c r="TFP356" s="25"/>
      <c r="TFQ356" s="25"/>
      <c r="TFR356" s="25"/>
      <c r="TFS356" s="25"/>
      <c r="TFT356" s="25"/>
      <c r="TFU356" s="25"/>
      <c r="TFV356" s="25"/>
      <c r="TFW356" s="25"/>
      <c r="TFX356" s="25"/>
      <c r="TFY356" s="25"/>
      <c r="TFZ356" s="25"/>
      <c r="TGA356" s="25"/>
      <c r="TGB356" s="25"/>
      <c r="TGC356" s="25"/>
      <c r="TGD356" s="25"/>
      <c r="TGE356" s="25"/>
      <c r="TGF356" s="25"/>
      <c r="TGG356" s="25"/>
      <c r="TGH356" s="25"/>
      <c r="TGI356" s="25"/>
      <c r="TGJ356" s="25"/>
      <c r="TGK356" s="25"/>
      <c r="TGL356" s="25"/>
      <c r="TGM356" s="25"/>
      <c r="TGN356" s="25"/>
      <c r="TGO356" s="25"/>
      <c r="TGP356" s="25"/>
      <c r="TGQ356" s="25"/>
      <c r="TGR356" s="25"/>
      <c r="TGS356" s="25"/>
      <c r="TGT356" s="25"/>
      <c r="TGU356" s="25"/>
      <c r="TGV356" s="25"/>
      <c r="TGW356" s="25"/>
      <c r="TGX356" s="25"/>
      <c r="TGY356" s="25"/>
      <c r="TGZ356" s="25"/>
      <c r="THA356" s="25"/>
      <c r="THB356" s="25"/>
      <c r="THC356" s="25"/>
      <c r="THD356" s="25"/>
      <c r="THE356" s="25"/>
      <c r="THF356" s="25"/>
      <c r="THG356" s="25"/>
      <c r="THH356" s="25"/>
      <c r="THI356" s="25"/>
      <c r="THJ356" s="25"/>
      <c r="THK356" s="25"/>
      <c r="THL356" s="25"/>
      <c r="THM356" s="25"/>
      <c r="THN356" s="25"/>
      <c r="THO356" s="25"/>
      <c r="THP356" s="25"/>
      <c r="THQ356" s="25"/>
      <c r="THR356" s="25"/>
      <c r="THS356" s="25"/>
      <c r="THT356" s="25"/>
      <c r="THU356" s="25"/>
      <c r="THV356" s="25"/>
      <c r="THW356" s="25"/>
      <c r="THX356" s="25"/>
      <c r="THY356" s="25"/>
      <c r="THZ356" s="25"/>
      <c r="TIA356" s="25"/>
      <c r="TIB356" s="25"/>
      <c r="TIC356" s="25"/>
      <c r="TID356" s="25"/>
      <c r="TIE356" s="25"/>
      <c r="TIF356" s="25"/>
      <c r="TIG356" s="25"/>
      <c r="TIH356" s="25"/>
      <c r="TII356" s="25"/>
      <c r="TIJ356" s="25"/>
      <c r="TIK356" s="25"/>
      <c r="TIL356" s="25"/>
      <c r="TIM356" s="25"/>
      <c r="TIN356" s="25"/>
      <c r="TIO356" s="25"/>
      <c r="TIP356" s="25"/>
      <c r="TIQ356" s="25"/>
      <c r="TIR356" s="25"/>
      <c r="TIS356" s="25"/>
      <c r="TIT356" s="25"/>
      <c r="TIU356" s="25"/>
      <c r="TIV356" s="25"/>
      <c r="TIW356" s="25"/>
      <c r="TIX356" s="25"/>
      <c r="TIY356" s="25"/>
      <c r="TIZ356" s="25"/>
      <c r="TJA356" s="25"/>
      <c r="TJB356" s="25"/>
      <c r="TJC356" s="25"/>
      <c r="TJD356" s="25"/>
      <c r="TJE356" s="25"/>
      <c r="TJF356" s="25"/>
      <c r="TJG356" s="25"/>
      <c r="TJH356" s="25"/>
      <c r="TJI356" s="25"/>
      <c r="TJJ356" s="25"/>
      <c r="TJK356" s="25"/>
      <c r="TJL356" s="25"/>
      <c r="TJM356" s="25"/>
      <c r="TJN356" s="25"/>
      <c r="TJO356" s="25"/>
      <c r="TJP356" s="25"/>
      <c r="TJQ356" s="25"/>
      <c r="TJR356" s="25"/>
      <c r="TJS356" s="25"/>
      <c r="TJT356" s="25"/>
      <c r="TJU356" s="25"/>
      <c r="TJV356" s="25"/>
      <c r="TJW356" s="25"/>
      <c r="TJX356" s="25"/>
      <c r="TJY356" s="25"/>
      <c r="TJZ356" s="25"/>
      <c r="TKA356" s="25"/>
      <c r="TKB356" s="25"/>
      <c r="TKC356" s="25"/>
      <c r="TKD356" s="25"/>
      <c r="TKE356" s="25"/>
      <c r="TKF356" s="25"/>
      <c r="TKG356" s="25"/>
      <c r="TKH356" s="25"/>
      <c r="TKI356" s="25"/>
      <c r="TKJ356" s="25"/>
      <c r="TKK356" s="25"/>
      <c r="TKL356" s="25"/>
      <c r="TKM356" s="25"/>
      <c r="TKN356" s="25"/>
      <c r="TKO356" s="25"/>
      <c r="TKP356" s="25"/>
      <c r="TKQ356" s="25"/>
      <c r="TKR356" s="25"/>
      <c r="TKS356" s="25"/>
      <c r="TKT356" s="25"/>
      <c r="TKU356" s="25"/>
      <c r="TKV356" s="25"/>
      <c r="TKW356" s="25"/>
      <c r="TKX356" s="25"/>
      <c r="TKY356" s="25"/>
      <c r="TKZ356" s="25"/>
      <c r="TLA356" s="25"/>
      <c r="TLB356" s="25"/>
      <c r="TLC356" s="25"/>
      <c r="TLD356" s="25"/>
      <c r="TLE356" s="25"/>
      <c r="TLF356" s="25"/>
      <c r="TLG356" s="25"/>
      <c r="TLH356" s="25"/>
      <c r="TLI356" s="25"/>
      <c r="TLJ356" s="25"/>
      <c r="TLK356" s="25"/>
      <c r="TLL356" s="25"/>
      <c r="TLM356" s="25"/>
      <c r="TLN356" s="25"/>
      <c r="TLO356" s="25"/>
      <c r="TLP356" s="25"/>
      <c r="TLQ356" s="25"/>
      <c r="TLR356" s="25"/>
      <c r="TLS356" s="25"/>
      <c r="TLT356" s="25"/>
      <c r="TLU356" s="25"/>
      <c r="TLV356" s="25"/>
      <c r="TLW356" s="25"/>
      <c r="TLX356" s="25"/>
      <c r="TLY356" s="25"/>
      <c r="TLZ356" s="25"/>
      <c r="TMA356" s="25"/>
      <c r="TMB356" s="25"/>
      <c r="TMC356" s="25"/>
      <c r="TMD356" s="25"/>
      <c r="TME356" s="25"/>
      <c r="TMF356" s="25"/>
      <c r="TMG356" s="25"/>
      <c r="TMH356" s="25"/>
      <c r="TMI356" s="25"/>
      <c r="TMJ356" s="25"/>
      <c r="TMK356" s="25"/>
      <c r="TML356" s="25"/>
      <c r="TMM356" s="25"/>
      <c r="TMN356" s="25"/>
      <c r="TMO356" s="25"/>
      <c r="TMP356" s="25"/>
      <c r="TMQ356" s="25"/>
      <c r="TMR356" s="25"/>
      <c r="TMS356" s="25"/>
      <c r="TMT356" s="25"/>
      <c r="TMU356" s="25"/>
      <c r="TMV356" s="25"/>
      <c r="TMW356" s="25"/>
      <c r="TMX356" s="25"/>
      <c r="TMY356" s="25"/>
      <c r="TMZ356" s="25"/>
      <c r="TNA356" s="25"/>
      <c r="TNB356" s="25"/>
      <c r="TNC356" s="25"/>
      <c r="TND356" s="25"/>
      <c r="TNE356" s="25"/>
      <c r="TNF356" s="25"/>
      <c r="TNG356" s="25"/>
      <c r="TNH356" s="25"/>
      <c r="TNI356" s="25"/>
      <c r="TNJ356" s="25"/>
      <c r="TNK356" s="25"/>
      <c r="TNL356" s="25"/>
      <c r="TNM356" s="25"/>
      <c r="TNN356" s="25"/>
      <c r="TNO356" s="25"/>
      <c r="TNP356" s="25"/>
      <c r="TNQ356" s="25"/>
      <c r="TNR356" s="25"/>
      <c r="TNS356" s="25"/>
      <c r="TNT356" s="25"/>
      <c r="TNU356" s="25"/>
      <c r="TNV356" s="25"/>
      <c r="TNW356" s="25"/>
      <c r="TNX356" s="25"/>
      <c r="TNY356" s="25"/>
      <c r="TNZ356" s="25"/>
      <c r="TOA356" s="25"/>
      <c r="TOB356" s="25"/>
      <c r="TOC356" s="25"/>
      <c r="TOD356" s="25"/>
      <c r="TOE356" s="25"/>
      <c r="TOF356" s="25"/>
      <c r="TOG356" s="25"/>
      <c r="TOH356" s="25"/>
      <c r="TOI356" s="25"/>
      <c r="TOJ356" s="25"/>
      <c r="TOK356" s="25"/>
      <c r="TOL356" s="25"/>
      <c r="TOM356" s="25"/>
      <c r="TON356" s="25"/>
      <c r="TOO356" s="25"/>
      <c r="TOP356" s="25"/>
      <c r="TOQ356" s="25"/>
      <c r="TOR356" s="25"/>
      <c r="TOS356" s="25"/>
      <c r="TOT356" s="25"/>
      <c r="TOU356" s="25"/>
      <c r="TOV356" s="25"/>
      <c r="TOW356" s="25"/>
      <c r="TOX356" s="25"/>
      <c r="TOY356" s="25"/>
      <c r="TOZ356" s="25"/>
      <c r="TPA356" s="25"/>
      <c r="TPB356" s="25"/>
      <c r="TPC356" s="25"/>
      <c r="TPD356" s="25"/>
      <c r="TPE356" s="25"/>
      <c r="TPF356" s="25"/>
      <c r="TPG356" s="25"/>
      <c r="TPH356" s="25"/>
      <c r="TPI356" s="25"/>
      <c r="TPJ356" s="25"/>
      <c r="TPK356" s="25"/>
      <c r="TPL356" s="25"/>
      <c r="TPM356" s="25"/>
      <c r="TPN356" s="25"/>
      <c r="TPO356" s="25"/>
      <c r="TPP356" s="25"/>
      <c r="TPQ356" s="25"/>
      <c r="TPR356" s="25"/>
      <c r="TPS356" s="25"/>
      <c r="TPT356" s="25"/>
      <c r="TPU356" s="25"/>
      <c r="TPV356" s="25"/>
      <c r="TPW356" s="25"/>
      <c r="TPX356" s="25"/>
      <c r="TPY356" s="25"/>
      <c r="TPZ356" s="25"/>
      <c r="TQA356" s="25"/>
      <c r="TQB356" s="25"/>
      <c r="TQC356" s="25"/>
      <c r="TQD356" s="25"/>
      <c r="TQE356" s="25"/>
      <c r="TQF356" s="25"/>
      <c r="TQG356" s="25"/>
      <c r="TQH356" s="25"/>
      <c r="TQI356" s="25"/>
      <c r="TQJ356" s="25"/>
      <c r="TQK356" s="25"/>
      <c r="TQL356" s="25"/>
      <c r="TQM356" s="25"/>
      <c r="TQN356" s="25"/>
      <c r="TQO356" s="25"/>
      <c r="TQP356" s="25"/>
      <c r="TQQ356" s="25"/>
      <c r="TQR356" s="25"/>
      <c r="TQS356" s="25"/>
      <c r="TQT356" s="25"/>
      <c r="TQU356" s="25"/>
      <c r="TQV356" s="25"/>
      <c r="TQW356" s="25"/>
      <c r="TQX356" s="25"/>
      <c r="TQY356" s="25"/>
      <c r="TQZ356" s="25"/>
      <c r="TRA356" s="25"/>
      <c r="TRB356" s="25"/>
      <c r="TRC356" s="25"/>
      <c r="TRD356" s="25"/>
      <c r="TRE356" s="25"/>
      <c r="TRF356" s="25"/>
      <c r="TRG356" s="25"/>
      <c r="TRH356" s="25"/>
      <c r="TRI356" s="25"/>
      <c r="TRJ356" s="25"/>
      <c r="TRK356" s="25"/>
      <c r="TRL356" s="25"/>
      <c r="TRM356" s="25"/>
      <c r="TRN356" s="25"/>
      <c r="TRO356" s="25"/>
      <c r="TRP356" s="25"/>
      <c r="TRQ356" s="25"/>
      <c r="TRR356" s="25"/>
      <c r="TRS356" s="25"/>
      <c r="TRT356" s="25"/>
      <c r="TRU356" s="25"/>
      <c r="TRV356" s="25"/>
      <c r="TRW356" s="25"/>
      <c r="TRX356" s="25"/>
      <c r="TRY356" s="25"/>
      <c r="TRZ356" s="25"/>
      <c r="TSA356" s="25"/>
      <c r="TSB356" s="25"/>
      <c r="TSC356" s="25"/>
      <c r="TSD356" s="25"/>
      <c r="TSE356" s="25"/>
      <c r="TSF356" s="25"/>
      <c r="TSG356" s="25"/>
      <c r="TSH356" s="25"/>
      <c r="TSI356" s="25"/>
      <c r="TSJ356" s="25"/>
      <c r="TSK356" s="25"/>
      <c r="TSL356" s="25"/>
      <c r="TSM356" s="25"/>
      <c r="TSN356" s="25"/>
      <c r="TSO356" s="25"/>
      <c r="TSP356" s="25"/>
      <c r="TSQ356" s="25"/>
      <c r="TSR356" s="25"/>
      <c r="TSS356" s="25"/>
      <c r="TST356" s="25"/>
      <c r="TSU356" s="25"/>
      <c r="TSV356" s="25"/>
      <c r="TSW356" s="25"/>
      <c r="TSX356" s="25"/>
      <c r="TSY356" s="25"/>
      <c r="TSZ356" s="25"/>
      <c r="TTA356" s="25"/>
      <c r="TTB356" s="25"/>
      <c r="TTC356" s="25"/>
      <c r="TTD356" s="25"/>
      <c r="TTE356" s="25"/>
      <c r="TTF356" s="25"/>
      <c r="TTG356" s="25"/>
      <c r="TTH356" s="25"/>
      <c r="TTI356" s="25"/>
      <c r="TTJ356" s="25"/>
      <c r="TTK356" s="25"/>
      <c r="TTL356" s="25"/>
      <c r="TTM356" s="25"/>
      <c r="TTN356" s="25"/>
      <c r="TTO356" s="25"/>
      <c r="TTP356" s="25"/>
      <c r="TTQ356" s="25"/>
      <c r="TTR356" s="25"/>
      <c r="TTS356" s="25"/>
      <c r="TTT356" s="25"/>
      <c r="TTU356" s="25"/>
      <c r="TTV356" s="25"/>
      <c r="TTW356" s="25"/>
      <c r="TTX356" s="25"/>
      <c r="TTY356" s="25"/>
      <c r="TTZ356" s="25"/>
      <c r="TUA356" s="25"/>
      <c r="TUB356" s="25"/>
      <c r="TUC356" s="25"/>
      <c r="TUD356" s="25"/>
      <c r="TUE356" s="25"/>
      <c r="TUF356" s="25"/>
      <c r="TUG356" s="25"/>
      <c r="TUH356" s="25"/>
      <c r="TUI356" s="25"/>
      <c r="TUJ356" s="25"/>
      <c r="TUK356" s="25"/>
      <c r="TUL356" s="25"/>
      <c r="TUM356" s="25"/>
      <c r="TUN356" s="25"/>
      <c r="TUO356" s="25"/>
      <c r="TUP356" s="25"/>
      <c r="TUQ356" s="25"/>
      <c r="TUR356" s="25"/>
      <c r="TUS356" s="25"/>
      <c r="TUT356" s="25"/>
      <c r="TUU356" s="25"/>
      <c r="TUV356" s="25"/>
      <c r="TUW356" s="25"/>
      <c r="TUX356" s="25"/>
      <c r="TUY356" s="25"/>
      <c r="TUZ356" s="25"/>
      <c r="TVA356" s="25"/>
      <c r="TVB356" s="25"/>
      <c r="TVC356" s="25"/>
      <c r="TVD356" s="25"/>
      <c r="TVE356" s="25"/>
      <c r="TVF356" s="25"/>
      <c r="TVG356" s="25"/>
      <c r="TVH356" s="25"/>
      <c r="TVI356" s="25"/>
      <c r="TVJ356" s="25"/>
      <c r="TVK356" s="25"/>
      <c r="TVL356" s="25"/>
      <c r="TVM356" s="25"/>
      <c r="TVN356" s="25"/>
      <c r="TVO356" s="25"/>
      <c r="TVP356" s="25"/>
      <c r="TVQ356" s="25"/>
      <c r="TVR356" s="25"/>
      <c r="TVS356" s="25"/>
      <c r="TVT356" s="25"/>
      <c r="TVU356" s="25"/>
      <c r="TVV356" s="25"/>
      <c r="TVW356" s="25"/>
      <c r="TVX356" s="25"/>
      <c r="TVY356" s="25"/>
      <c r="TVZ356" s="25"/>
      <c r="TWA356" s="25"/>
      <c r="TWB356" s="25"/>
      <c r="TWC356" s="25"/>
      <c r="TWD356" s="25"/>
      <c r="TWE356" s="25"/>
      <c r="TWF356" s="25"/>
      <c r="TWG356" s="25"/>
      <c r="TWH356" s="25"/>
      <c r="TWI356" s="25"/>
      <c r="TWJ356" s="25"/>
      <c r="TWK356" s="25"/>
      <c r="TWL356" s="25"/>
      <c r="TWM356" s="25"/>
      <c r="TWN356" s="25"/>
      <c r="TWO356" s="25"/>
      <c r="TWP356" s="25"/>
      <c r="TWQ356" s="25"/>
      <c r="TWR356" s="25"/>
      <c r="TWS356" s="25"/>
      <c r="TWT356" s="25"/>
      <c r="TWU356" s="25"/>
      <c r="TWV356" s="25"/>
      <c r="TWW356" s="25"/>
      <c r="TWX356" s="25"/>
      <c r="TWY356" s="25"/>
      <c r="TWZ356" s="25"/>
      <c r="TXA356" s="25"/>
      <c r="TXB356" s="25"/>
      <c r="TXC356" s="25"/>
      <c r="TXD356" s="25"/>
      <c r="TXE356" s="25"/>
      <c r="TXF356" s="25"/>
      <c r="TXG356" s="25"/>
      <c r="TXH356" s="25"/>
      <c r="TXI356" s="25"/>
      <c r="TXJ356" s="25"/>
      <c r="TXK356" s="25"/>
      <c r="TXL356" s="25"/>
      <c r="TXM356" s="25"/>
      <c r="TXN356" s="25"/>
      <c r="TXO356" s="25"/>
      <c r="TXP356" s="25"/>
      <c r="TXQ356" s="25"/>
      <c r="TXR356" s="25"/>
      <c r="TXS356" s="25"/>
      <c r="TXT356" s="25"/>
      <c r="TXU356" s="25"/>
      <c r="TXV356" s="25"/>
      <c r="TXW356" s="25"/>
      <c r="TXX356" s="25"/>
      <c r="TXY356" s="25"/>
      <c r="TXZ356" s="25"/>
      <c r="TYA356" s="25"/>
      <c r="TYB356" s="25"/>
      <c r="TYC356" s="25"/>
      <c r="TYD356" s="25"/>
      <c r="TYE356" s="25"/>
      <c r="TYF356" s="25"/>
      <c r="TYG356" s="25"/>
      <c r="TYH356" s="25"/>
      <c r="TYI356" s="25"/>
      <c r="TYJ356" s="25"/>
      <c r="TYK356" s="25"/>
      <c r="TYL356" s="25"/>
      <c r="TYM356" s="25"/>
      <c r="TYN356" s="25"/>
      <c r="TYO356" s="25"/>
      <c r="TYP356" s="25"/>
      <c r="TYQ356" s="25"/>
      <c r="TYR356" s="25"/>
      <c r="TYS356" s="25"/>
      <c r="TYT356" s="25"/>
      <c r="TYU356" s="25"/>
      <c r="TYV356" s="25"/>
      <c r="TYW356" s="25"/>
      <c r="TYX356" s="25"/>
      <c r="TYY356" s="25"/>
      <c r="TYZ356" s="25"/>
      <c r="TZA356" s="25"/>
      <c r="TZB356" s="25"/>
      <c r="TZC356" s="25"/>
      <c r="TZD356" s="25"/>
      <c r="TZE356" s="25"/>
      <c r="TZF356" s="25"/>
      <c r="TZG356" s="25"/>
      <c r="TZH356" s="25"/>
      <c r="TZI356" s="25"/>
      <c r="TZJ356" s="25"/>
      <c r="TZK356" s="25"/>
      <c r="TZL356" s="25"/>
      <c r="TZM356" s="25"/>
      <c r="TZN356" s="25"/>
      <c r="TZO356" s="25"/>
      <c r="TZP356" s="25"/>
      <c r="TZQ356" s="25"/>
      <c r="TZR356" s="25"/>
      <c r="TZS356" s="25"/>
      <c r="TZT356" s="25"/>
      <c r="TZU356" s="25"/>
      <c r="TZV356" s="25"/>
      <c r="TZW356" s="25"/>
      <c r="TZX356" s="25"/>
      <c r="TZY356" s="25"/>
      <c r="TZZ356" s="25"/>
      <c r="UAA356" s="25"/>
      <c r="UAB356" s="25"/>
      <c r="UAC356" s="25"/>
      <c r="UAD356" s="25"/>
      <c r="UAE356" s="25"/>
      <c r="UAF356" s="25"/>
      <c r="UAG356" s="25"/>
      <c r="UAH356" s="25"/>
      <c r="UAI356" s="25"/>
      <c r="UAJ356" s="25"/>
      <c r="UAK356" s="25"/>
      <c r="UAL356" s="25"/>
      <c r="UAM356" s="25"/>
      <c r="UAN356" s="25"/>
      <c r="UAO356" s="25"/>
      <c r="UAP356" s="25"/>
      <c r="UAQ356" s="25"/>
      <c r="UAR356" s="25"/>
      <c r="UAS356" s="25"/>
      <c r="UAT356" s="25"/>
      <c r="UAU356" s="25"/>
      <c r="UAV356" s="25"/>
      <c r="UAW356" s="25"/>
      <c r="UAX356" s="25"/>
      <c r="UAY356" s="25"/>
      <c r="UAZ356" s="25"/>
      <c r="UBA356" s="25"/>
      <c r="UBB356" s="25"/>
      <c r="UBC356" s="25"/>
      <c r="UBD356" s="25"/>
      <c r="UBE356" s="25"/>
      <c r="UBF356" s="25"/>
      <c r="UBG356" s="25"/>
      <c r="UBH356" s="25"/>
      <c r="UBI356" s="25"/>
      <c r="UBJ356" s="25"/>
      <c r="UBK356" s="25"/>
      <c r="UBL356" s="25"/>
      <c r="UBM356" s="25"/>
      <c r="UBN356" s="25"/>
      <c r="UBO356" s="25"/>
      <c r="UBP356" s="25"/>
      <c r="UBQ356" s="25"/>
      <c r="UBR356" s="25"/>
      <c r="UBS356" s="25"/>
      <c r="UBT356" s="25"/>
      <c r="UBU356" s="25"/>
      <c r="UBV356" s="25"/>
      <c r="UBW356" s="25"/>
      <c r="UBX356" s="25"/>
      <c r="UBY356" s="25"/>
      <c r="UBZ356" s="25"/>
      <c r="UCA356" s="25"/>
      <c r="UCB356" s="25"/>
      <c r="UCC356" s="25"/>
      <c r="UCD356" s="25"/>
      <c r="UCE356" s="25"/>
      <c r="UCF356" s="25"/>
      <c r="UCG356" s="25"/>
      <c r="UCH356" s="25"/>
      <c r="UCI356" s="25"/>
      <c r="UCJ356" s="25"/>
      <c r="UCK356" s="25"/>
      <c r="UCL356" s="25"/>
      <c r="UCM356" s="25"/>
      <c r="UCN356" s="25"/>
      <c r="UCO356" s="25"/>
      <c r="UCP356" s="25"/>
      <c r="UCQ356" s="25"/>
      <c r="UCR356" s="25"/>
      <c r="UCS356" s="25"/>
      <c r="UCT356" s="25"/>
      <c r="UCU356" s="25"/>
      <c r="UCV356" s="25"/>
      <c r="UCW356" s="25"/>
      <c r="UCX356" s="25"/>
      <c r="UCY356" s="25"/>
      <c r="UCZ356" s="25"/>
      <c r="UDA356" s="25"/>
      <c r="UDB356" s="25"/>
      <c r="UDC356" s="25"/>
      <c r="UDD356" s="25"/>
      <c r="UDE356" s="25"/>
      <c r="UDF356" s="25"/>
      <c r="UDG356" s="25"/>
      <c r="UDH356" s="25"/>
      <c r="UDI356" s="25"/>
      <c r="UDJ356" s="25"/>
      <c r="UDK356" s="25"/>
      <c r="UDL356" s="25"/>
      <c r="UDM356" s="25"/>
      <c r="UDN356" s="25"/>
      <c r="UDO356" s="25"/>
      <c r="UDP356" s="25"/>
      <c r="UDQ356" s="25"/>
      <c r="UDR356" s="25"/>
      <c r="UDS356" s="25"/>
      <c r="UDT356" s="25"/>
      <c r="UDU356" s="25"/>
      <c r="UDV356" s="25"/>
      <c r="UDW356" s="25"/>
      <c r="UDX356" s="25"/>
      <c r="UDY356" s="25"/>
      <c r="UDZ356" s="25"/>
      <c r="UEA356" s="25"/>
      <c r="UEB356" s="25"/>
      <c r="UEC356" s="25"/>
      <c r="UED356" s="25"/>
      <c r="UEE356" s="25"/>
      <c r="UEF356" s="25"/>
      <c r="UEG356" s="25"/>
      <c r="UEH356" s="25"/>
      <c r="UEI356" s="25"/>
      <c r="UEJ356" s="25"/>
      <c r="UEK356" s="25"/>
      <c r="UEL356" s="25"/>
      <c r="UEM356" s="25"/>
      <c r="UEN356" s="25"/>
      <c r="UEO356" s="25"/>
      <c r="UEP356" s="25"/>
      <c r="UEQ356" s="25"/>
      <c r="UER356" s="25"/>
      <c r="UES356" s="25"/>
      <c r="UET356" s="25"/>
      <c r="UEU356" s="25"/>
      <c r="UEV356" s="25"/>
      <c r="UEW356" s="25"/>
      <c r="UEX356" s="25"/>
      <c r="UEY356" s="25"/>
      <c r="UEZ356" s="25"/>
      <c r="UFA356" s="25"/>
      <c r="UFB356" s="25"/>
      <c r="UFC356" s="25"/>
      <c r="UFD356" s="25"/>
      <c r="UFE356" s="25"/>
      <c r="UFF356" s="25"/>
      <c r="UFG356" s="25"/>
      <c r="UFH356" s="25"/>
      <c r="UFI356" s="25"/>
      <c r="UFJ356" s="25"/>
      <c r="UFK356" s="25"/>
      <c r="UFL356" s="25"/>
      <c r="UFM356" s="25"/>
      <c r="UFN356" s="25"/>
      <c r="UFO356" s="25"/>
      <c r="UFP356" s="25"/>
      <c r="UFQ356" s="25"/>
      <c r="UFR356" s="25"/>
      <c r="UFS356" s="25"/>
      <c r="UFT356" s="25"/>
      <c r="UFU356" s="25"/>
      <c r="UFV356" s="25"/>
      <c r="UFW356" s="25"/>
      <c r="UFX356" s="25"/>
      <c r="UFY356" s="25"/>
      <c r="UFZ356" s="25"/>
      <c r="UGA356" s="25"/>
      <c r="UGB356" s="25"/>
      <c r="UGC356" s="25"/>
      <c r="UGD356" s="25"/>
      <c r="UGE356" s="25"/>
      <c r="UGF356" s="25"/>
      <c r="UGG356" s="25"/>
      <c r="UGH356" s="25"/>
      <c r="UGI356" s="25"/>
      <c r="UGJ356" s="25"/>
      <c r="UGK356" s="25"/>
      <c r="UGL356" s="25"/>
      <c r="UGM356" s="25"/>
      <c r="UGN356" s="25"/>
      <c r="UGO356" s="25"/>
      <c r="UGP356" s="25"/>
      <c r="UGQ356" s="25"/>
      <c r="UGR356" s="25"/>
      <c r="UGS356" s="25"/>
      <c r="UGT356" s="25"/>
      <c r="UGU356" s="25"/>
      <c r="UGV356" s="25"/>
      <c r="UGW356" s="25"/>
      <c r="UGX356" s="25"/>
      <c r="UGY356" s="25"/>
      <c r="UGZ356" s="25"/>
      <c r="UHA356" s="25"/>
      <c r="UHB356" s="25"/>
      <c r="UHC356" s="25"/>
      <c r="UHD356" s="25"/>
      <c r="UHE356" s="25"/>
      <c r="UHF356" s="25"/>
      <c r="UHG356" s="25"/>
      <c r="UHH356" s="25"/>
      <c r="UHI356" s="25"/>
      <c r="UHJ356" s="25"/>
      <c r="UHK356" s="25"/>
      <c r="UHL356" s="25"/>
      <c r="UHM356" s="25"/>
      <c r="UHN356" s="25"/>
      <c r="UHO356" s="25"/>
      <c r="UHP356" s="25"/>
      <c r="UHQ356" s="25"/>
      <c r="UHR356" s="25"/>
      <c r="UHS356" s="25"/>
      <c r="UHT356" s="25"/>
      <c r="UHU356" s="25"/>
      <c r="UHV356" s="25"/>
      <c r="UHW356" s="25"/>
      <c r="UHX356" s="25"/>
      <c r="UHY356" s="25"/>
      <c r="UHZ356" s="25"/>
      <c r="UIA356" s="25"/>
      <c r="UIB356" s="25"/>
      <c r="UIC356" s="25"/>
      <c r="UID356" s="25"/>
      <c r="UIE356" s="25"/>
      <c r="UIF356" s="25"/>
      <c r="UIG356" s="25"/>
      <c r="UIH356" s="25"/>
      <c r="UII356" s="25"/>
      <c r="UIJ356" s="25"/>
      <c r="UIK356" s="25"/>
      <c r="UIL356" s="25"/>
      <c r="UIM356" s="25"/>
      <c r="UIN356" s="25"/>
      <c r="UIO356" s="25"/>
      <c r="UIP356" s="25"/>
      <c r="UIQ356" s="25"/>
      <c r="UIR356" s="25"/>
      <c r="UIS356" s="25"/>
      <c r="UIT356" s="25"/>
      <c r="UIU356" s="25"/>
      <c r="UIV356" s="25"/>
      <c r="UIW356" s="25"/>
      <c r="UIX356" s="25"/>
      <c r="UIY356" s="25"/>
      <c r="UIZ356" s="25"/>
      <c r="UJA356" s="25"/>
      <c r="UJB356" s="25"/>
      <c r="UJC356" s="25"/>
      <c r="UJD356" s="25"/>
      <c r="UJE356" s="25"/>
      <c r="UJF356" s="25"/>
      <c r="UJG356" s="25"/>
      <c r="UJH356" s="25"/>
      <c r="UJI356" s="25"/>
      <c r="UJJ356" s="25"/>
      <c r="UJK356" s="25"/>
      <c r="UJL356" s="25"/>
      <c r="UJM356" s="25"/>
      <c r="UJN356" s="25"/>
      <c r="UJO356" s="25"/>
      <c r="UJP356" s="25"/>
      <c r="UJQ356" s="25"/>
      <c r="UJR356" s="25"/>
      <c r="UJS356" s="25"/>
      <c r="UJT356" s="25"/>
      <c r="UJU356" s="25"/>
      <c r="UJV356" s="25"/>
      <c r="UJW356" s="25"/>
      <c r="UJX356" s="25"/>
      <c r="UJY356" s="25"/>
      <c r="UJZ356" s="25"/>
      <c r="UKA356" s="25"/>
      <c r="UKB356" s="25"/>
      <c r="UKC356" s="25"/>
      <c r="UKD356" s="25"/>
      <c r="UKE356" s="25"/>
      <c r="UKF356" s="25"/>
      <c r="UKG356" s="25"/>
      <c r="UKH356" s="25"/>
      <c r="UKI356" s="25"/>
      <c r="UKJ356" s="25"/>
      <c r="UKK356" s="25"/>
      <c r="UKL356" s="25"/>
      <c r="UKM356" s="25"/>
      <c r="UKN356" s="25"/>
      <c r="UKO356" s="25"/>
      <c r="UKP356" s="25"/>
      <c r="UKQ356" s="25"/>
      <c r="UKR356" s="25"/>
      <c r="UKS356" s="25"/>
      <c r="UKT356" s="25"/>
      <c r="UKU356" s="25"/>
      <c r="UKV356" s="25"/>
      <c r="UKW356" s="25"/>
      <c r="UKX356" s="25"/>
      <c r="UKY356" s="25"/>
      <c r="UKZ356" s="25"/>
      <c r="ULA356" s="25"/>
      <c r="ULB356" s="25"/>
      <c r="ULC356" s="25"/>
      <c r="ULD356" s="25"/>
      <c r="ULE356" s="25"/>
      <c r="ULF356" s="25"/>
      <c r="ULG356" s="25"/>
      <c r="ULH356" s="25"/>
      <c r="ULI356" s="25"/>
      <c r="ULJ356" s="25"/>
      <c r="ULK356" s="25"/>
      <c r="ULL356" s="25"/>
      <c r="ULM356" s="25"/>
      <c r="ULN356" s="25"/>
      <c r="ULO356" s="25"/>
      <c r="ULP356" s="25"/>
      <c r="ULQ356" s="25"/>
      <c r="ULR356" s="25"/>
      <c r="ULS356" s="25"/>
      <c r="ULT356" s="25"/>
      <c r="ULU356" s="25"/>
      <c r="ULV356" s="25"/>
      <c r="ULW356" s="25"/>
      <c r="ULX356" s="25"/>
      <c r="ULY356" s="25"/>
      <c r="ULZ356" s="25"/>
      <c r="UMA356" s="25"/>
      <c r="UMB356" s="25"/>
      <c r="UMC356" s="25"/>
      <c r="UMD356" s="25"/>
      <c r="UME356" s="25"/>
      <c r="UMF356" s="25"/>
      <c r="UMG356" s="25"/>
      <c r="UMH356" s="25"/>
      <c r="UMI356" s="25"/>
      <c r="UMJ356" s="25"/>
      <c r="UMK356" s="25"/>
      <c r="UML356" s="25"/>
      <c r="UMM356" s="25"/>
      <c r="UMN356" s="25"/>
      <c r="UMO356" s="25"/>
      <c r="UMP356" s="25"/>
      <c r="UMQ356" s="25"/>
      <c r="UMR356" s="25"/>
      <c r="UMS356" s="25"/>
      <c r="UMT356" s="25"/>
      <c r="UMU356" s="25"/>
      <c r="UMV356" s="25"/>
      <c r="UMW356" s="25"/>
      <c r="UMX356" s="25"/>
      <c r="UMY356" s="25"/>
      <c r="UMZ356" s="25"/>
      <c r="UNA356" s="25"/>
      <c r="UNB356" s="25"/>
      <c r="UNC356" s="25"/>
      <c r="UND356" s="25"/>
      <c r="UNE356" s="25"/>
      <c r="UNF356" s="25"/>
      <c r="UNG356" s="25"/>
      <c r="UNH356" s="25"/>
      <c r="UNI356" s="25"/>
      <c r="UNJ356" s="25"/>
      <c r="UNK356" s="25"/>
      <c r="UNL356" s="25"/>
      <c r="UNM356" s="25"/>
      <c r="UNN356" s="25"/>
      <c r="UNO356" s="25"/>
      <c r="UNP356" s="25"/>
      <c r="UNQ356" s="25"/>
      <c r="UNR356" s="25"/>
      <c r="UNS356" s="25"/>
      <c r="UNT356" s="25"/>
      <c r="UNU356" s="25"/>
      <c r="UNV356" s="25"/>
      <c r="UNW356" s="25"/>
      <c r="UNX356" s="25"/>
      <c r="UNY356" s="25"/>
      <c r="UNZ356" s="25"/>
      <c r="UOA356" s="25"/>
      <c r="UOB356" s="25"/>
      <c r="UOC356" s="25"/>
      <c r="UOD356" s="25"/>
      <c r="UOE356" s="25"/>
      <c r="UOF356" s="25"/>
      <c r="UOG356" s="25"/>
      <c r="UOH356" s="25"/>
      <c r="UOI356" s="25"/>
      <c r="UOJ356" s="25"/>
      <c r="UOK356" s="25"/>
      <c r="UOL356" s="25"/>
      <c r="UOM356" s="25"/>
      <c r="UON356" s="25"/>
      <c r="UOO356" s="25"/>
      <c r="UOP356" s="25"/>
      <c r="UOQ356" s="25"/>
      <c r="UOR356" s="25"/>
      <c r="UOS356" s="25"/>
      <c r="UOT356" s="25"/>
      <c r="UOU356" s="25"/>
      <c r="UOV356" s="25"/>
      <c r="UOW356" s="25"/>
      <c r="UOX356" s="25"/>
      <c r="UOY356" s="25"/>
      <c r="UOZ356" s="25"/>
      <c r="UPA356" s="25"/>
      <c r="UPB356" s="25"/>
      <c r="UPC356" s="25"/>
      <c r="UPD356" s="25"/>
      <c r="UPE356" s="25"/>
      <c r="UPF356" s="25"/>
      <c r="UPG356" s="25"/>
      <c r="UPH356" s="25"/>
      <c r="UPI356" s="25"/>
      <c r="UPJ356" s="25"/>
      <c r="UPK356" s="25"/>
      <c r="UPL356" s="25"/>
      <c r="UPM356" s="25"/>
      <c r="UPN356" s="25"/>
      <c r="UPO356" s="25"/>
      <c r="UPP356" s="25"/>
      <c r="UPQ356" s="25"/>
      <c r="UPR356" s="25"/>
      <c r="UPS356" s="25"/>
      <c r="UPT356" s="25"/>
      <c r="UPU356" s="25"/>
      <c r="UPV356" s="25"/>
      <c r="UPW356" s="25"/>
      <c r="UPX356" s="25"/>
      <c r="UPY356" s="25"/>
      <c r="UPZ356" s="25"/>
      <c r="UQA356" s="25"/>
      <c r="UQB356" s="25"/>
      <c r="UQC356" s="25"/>
      <c r="UQD356" s="25"/>
      <c r="UQE356" s="25"/>
      <c r="UQF356" s="25"/>
      <c r="UQG356" s="25"/>
      <c r="UQH356" s="25"/>
      <c r="UQI356" s="25"/>
      <c r="UQJ356" s="25"/>
      <c r="UQK356" s="25"/>
      <c r="UQL356" s="25"/>
      <c r="UQM356" s="25"/>
      <c r="UQN356" s="25"/>
      <c r="UQO356" s="25"/>
      <c r="UQP356" s="25"/>
      <c r="UQQ356" s="25"/>
      <c r="UQR356" s="25"/>
      <c r="UQS356" s="25"/>
      <c r="UQT356" s="25"/>
      <c r="UQU356" s="25"/>
      <c r="UQV356" s="25"/>
      <c r="UQW356" s="25"/>
      <c r="UQX356" s="25"/>
      <c r="UQY356" s="25"/>
      <c r="UQZ356" s="25"/>
      <c r="URA356" s="25"/>
      <c r="URB356" s="25"/>
      <c r="URC356" s="25"/>
      <c r="URD356" s="25"/>
      <c r="URE356" s="25"/>
      <c r="URF356" s="25"/>
      <c r="URG356" s="25"/>
      <c r="URH356" s="25"/>
      <c r="URI356" s="25"/>
      <c r="URJ356" s="25"/>
      <c r="URK356" s="25"/>
      <c r="URL356" s="25"/>
      <c r="URM356" s="25"/>
      <c r="URN356" s="25"/>
      <c r="URO356" s="25"/>
      <c r="URP356" s="25"/>
      <c r="URQ356" s="25"/>
      <c r="URR356" s="25"/>
      <c r="URS356" s="25"/>
      <c r="URT356" s="25"/>
      <c r="URU356" s="25"/>
      <c r="URV356" s="25"/>
      <c r="URW356" s="25"/>
      <c r="URX356" s="25"/>
      <c r="URY356" s="25"/>
      <c r="URZ356" s="25"/>
      <c r="USA356" s="25"/>
      <c r="USB356" s="25"/>
      <c r="USC356" s="25"/>
      <c r="USD356" s="25"/>
      <c r="USE356" s="25"/>
      <c r="USF356" s="25"/>
      <c r="USG356" s="25"/>
      <c r="USH356" s="25"/>
      <c r="USI356" s="25"/>
      <c r="USJ356" s="25"/>
      <c r="USK356" s="25"/>
      <c r="USL356" s="25"/>
      <c r="USM356" s="25"/>
      <c r="USN356" s="25"/>
      <c r="USO356" s="25"/>
      <c r="USP356" s="25"/>
      <c r="USQ356" s="25"/>
      <c r="USR356" s="25"/>
      <c r="USS356" s="25"/>
      <c r="UST356" s="25"/>
      <c r="USU356" s="25"/>
      <c r="USV356" s="25"/>
      <c r="USW356" s="25"/>
      <c r="USX356" s="25"/>
      <c r="USY356" s="25"/>
      <c r="USZ356" s="25"/>
      <c r="UTA356" s="25"/>
      <c r="UTB356" s="25"/>
      <c r="UTC356" s="25"/>
      <c r="UTD356" s="25"/>
      <c r="UTE356" s="25"/>
      <c r="UTF356" s="25"/>
      <c r="UTG356" s="25"/>
      <c r="UTH356" s="25"/>
      <c r="UTI356" s="25"/>
      <c r="UTJ356" s="25"/>
      <c r="UTK356" s="25"/>
      <c r="UTL356" s="25"/>
      <c r="UTM356" s="25"/>
      <c r="UTN356" s="25"/>
      <c r="UTO356" s="25"/>
      <c r="UTP356" s="25"/>
      <c r="UTQ356" s="25"/>
      <c r="UTR356" s="25"/>
      <c r="UTS356" s="25"/>
      <c r="UTT356" s="25"/>
      <c r="UTU356" s="25"/>
      <c r="UTV356" s="25"/>
      <c r="UTW356" s="25"/>
      <c r="UTX356" s="25"/>
      <c r="UTY356" s="25"/>
      <c r="UTZ356" s="25"/>
      <c r="UUA356" s="25"/>
      <c r="UUB356" s="25"/>
      <c r="UUC356" s="25"/>
      <c r="UUD356" s="25"/>
      <c r="UUE356" s="25"/>
      <c r="UUF356" s="25"/>
      <c r="UUG356" s="25"/>
      <c r="UUH356" s="25"/>
      <c r="UUI356" s="25"/>
      <c r="UUJ356" s="25"/>
      <c r="UUK356" s="25"/>
      <c r="UUL356" s="25"/>
      <c r="UUM356" s="25"/>
      <c r="UUN356" s="25"/>
      <c r="UUO356" s="25"/>
      <c r="UUP356" s="25"/>
      <c r="UUQ356" s="25"/>
      <c r="UUR356" s="25"/>
      <c r="UUS356" s="25"/>
      <c r="UUT356" s="25"/>
      <c r="UUU356" s="25"/>
      <c r="UUV356" s="25"/>
      <c r="UUW356" s="25"/>
      <c r="UUX356" s="25"/>
      <c r="UUY356" s="25"/>
      <c r="UUZ356" s="25"/>
      <c r="UVA356" s="25"/>
      <c r="UVB356" s="25"/>
      <c r="UVC356" s="25"/>
      <c r="UVD356" s="25"/>
      <c r="UVE356" s="25"/>
      <c r="UVF356" s="25"/>
      <c r="UVG356" s="25"/>
      <c r="UVH356" s="25"/>
      <c r="UVI356" s="25"/>
      <c r="UVJ356" s="25"/>
      <c r="UVK356" s="25"/>
      <c r="UVL356" s="25"/>
      <c r="UVM356" s="25"/>
      <c r="UVN356" s="25"/>
      <c r="UVO356" s="25"/>
      <c r="UVP356" s="25"/>
      <c r="UVQ356" s="25"/>
      <c r="UVR356" s="25"/>
      <c r="UVS356" s="25"/>
      <c r="UVT356" s="25"/>
      <c r="UVU356" s="25"/>
      <c r="UVV356" s="25"/>
      <c r="UVW356" s="25"/>
      <c r="UVX356" s="25"/>
      <c r="UVY356" s="25"/>
      <c r="UVZ356" s="25"/>
      <c r="UWA356" s="25"/>
      <c r="UWB356" s="25"/>
      <c r="UWC356" s="25"/>
      <c r="UWD356" s="25"/>
      <c r="UWE356" s="25"/>
      <c r="UWF356" s="25"/>
      <c r="UWG356" s="25"/>
      <c r="UWH356" s="25"/>
      <c r="UWI356" s="25"/>
      <c r="UWJ356" s="25"/>
      <c r="UWK356" s="25"/>
      <c r="UWL356" s="25"/>
      <c r="UWM356" s="25"/>
      <c r="UWN356" s="25"/>
      <c r="UWO356" s="25"/>
      <c r="UWP356" s="25"/>
      <c r="UWQ356" s="25"/>
      <c r="UWR356" s="25"/>
      <c r="UWS356" s="25"/>
      <c r="UWT356" s="25"/>
      <c r="UWU356" s="25"/>
      <c r="UWV356" s="25"/>
      <c r="UWW356" s="25"/>
      <c r="UWX356" s="25"/>
      <c r="UWY356" s="25"/>
      <c r="UWZ356" s="25"/>
      <c r="UXA356" s="25"/>
      <c r="UXB356" s="25"/>
      <c r="UXC356" s="25"/>
      <c r="UXD356" s="25"/>
      <c r="UXE356" s="25"/>
      <c r="UXF356" s="25"/>
      <c r="UXG356" s="25"/>
      <c r="UXH356" s="25"/>
      <c r="UXI356" s="25"/>
      <c r="UXJ356" s="25"/>
      <c r="UXK356" s="25"/>
      <c r="UXL356" s="25"/>
      <c r="UXM356" s="25"/>
      <c r="UXN356" s="25"/>
      <c r="UXO356" s="25"/>
      <c r="UXP356" s="25"/>
      <c r="UXQ356" s="25"/>
      <c r="UXR356" s="25"/>
      <c r="UXS356" s="25"/>
      <c r="UXT356" s="25"/>
      <c r="UXU356" s="25"/>
      <c r="UXV356" s="25"/>
      <c r="UXW356" s="25"/>
      <c r="UXX356" s="25"/>
      <c r="UXY356" s="25"/>
      <c r="UXZ356" s="25"/>
      <c r="UYA356" s="25"/>
      <c r="UYB356" s="25"/>
      <c r="UYC356" s="25"/>
      <c r="UYD356" s="25"/>
      <c r="UYE356" s="25"/>
      <c r="UYF356" s="25"/>
      <c r="UYG356" s="25"/>
      <c r="UYH356" s="25"/>
      <c r="UYI356" s="25"/>
      <c r="UYJ356" s="25"/>
      <c r="UYK356" s="25"/>
      <c r="UYL356" s="25"/>
      <c r="UYM356" s="25"/>
      <c r="UYN356" s="25"/>
      <c r="UYO356" s="25"/>
      <c r="UYP356" s="25"/>
      <c r="UYQ356" s="25"/>
      <c r="UYR356" s="25"/>
      <c r="UYS356" s="25"/>
      <c r="UYT356" s="25"/>
      <c r="UYU356" s="25"/>
      <c r="UYV356" s="25"/>
      <c r="UYW356" s="25"/>
      <c r="UYX356" s="25"/>
      <c r="UYY356" s="25"/>
      <c r="UYZ356" s="25"/>
      <c r="UZA356" s="25"/>
      <c r="UZB356" s="25"/>
      <c r="UZC356" s="25"/>
      <c r="UZD356" s="25"/>
      <c r="UZE356" s="25"/>
      <c r="UZF356" s="25"/>
      <c r="UZG356" s="25"/>
      <c r="UZH356" s="25"/>
      <c r="UZI356" s="25"/>
      <c r="UZJ356" s="25"/>
      <c r="UZK356" s="25"/>
      <c r="UZL356" s="25"/>
      <c r="UZM356" s="25"/>
      <c r="UZN356" s="25"/>
      <c r="UZO356" s="25"/>
      <c r="UZP356" s="25"/>
      <c r="UZQ356" s="25"/>
      <c r="UZR356" s="25"/>
      <c r="UZS356" s="25"/>
      <c r="UZT356" s="25"/>
      <c r="UZU356" s="25"/>
      <c r="UZV356" s="25"/>
      <c r="UZW356" s="25"/>
      <c r="UZX356" s="25"/>
      <c r="UZY356" s="25"/>
      <c r="UZZ356" s="25"/>
      <c r="VAA356" s="25"/>
      <c r="VAB356" s="25"/>
      <c r="VAC356" s="25"/>
      <c r="VAD356" s="25"/>
      <c r="VAE356" s="25"/>
      <c r="VAF356" s="25"/>
      <c r="VAG356" s="25"/>
      <c r="VAH356" s="25"/>
      <c r="VAI356" s="25"/>
      <c r="VAJ356" s="25"/>
      <c r="VAK356" s="25"/>
      <c r="VAL356" s="25"/>
      <c r="VAM356" s="25"/>
      <c r="VAN356" s="25"/>
      <c r="VAO356" s="25"/>
      <c r="VAP356" s="25"/>
      <c r="VAQ356" s="25"/>
      <c r="VAR356" s="25"/>
      <c r="VAS356" s="25"/>
      <c r="VAT356" s="25"/>
      <c r="VAU356" s="25"/>
      <c r="VAV356" s="25"/>
      <c r="VAW356" s="25"/>
      <c r="VAX356" s="25"/>
      <c r="VAY356" s="25"/>
      <c r="VAZ356" s="25"/>
      <c r="VBA356" s="25"/>
      <c r="VBB356" s="25"/>
      <c r="VBC356" s="25"/>
      <c r="VBD356" s="25"/>
      <c r="VBE356" s="25"/>
      <c r="VBF356" s="25"/>
      <c r="VBG356" s="25"/>
      <c r="VBH356" s="25"/>
      <c r="VBI356" s="25"/>
      <c r="VBJ356" s="25"/>
      <c r="VBK356" s="25"/>
      <c r="VBL356" s="25"/>
      <c r="VBM356" s="25"/>
      <c r="VBN356" s="25"/>
      <c r="VBO356" s="25"/>
      <c r="VBP356" s="25"/>
      <c r="VBQ356" s="25"/>
      <c r="VBR356" s="25"/>
      <c r="VBS356" s="25"/>
      <c r="VBT356" s="25"/>
      <c r="VBU356" s="25"/>
      <c r="VBV356" s="25"/>
      <c r="VBW356" s="25"/>
      <c r="VBX356" s="25"/>
      <c r="VBY356" s="25"/>
      <c r="VBZ356" s="25"/>
      <c r="VCA356" s="25"/>
      <c r="VCB356" s="25"/>
      <c r="VCC356" s="25"/>
      <c r="VCD356" s="25"/>
      <c r="VCE356" s="25"/>
      <c r="VCF356" s="25"/>
      <c r="VCG356" s="25"/>
      <c r="VCH356" s="25"/>
      <c r="VCI356" s="25"/>
      <c r="VCJ356" s="25"/>
      <c r="VCK356" s="25"/>
      <c r="VCL356" s="25"/>
      <c r="VCM356" s="25"/>
      <c r="VCN356" s="25"/>
      <c r="VCO356" s="25"/>
      <c r="VCP356" s="25"/>
      <c r="VCQ356" s="25"/>
      <c r="VCR356" s="25"/>
      <c r="VCS356" s="25"/>
      <c r="VCT356" s="25"/>
      <c r="VCU356" s="25"/>
      <c r="VCV356" s="25"/>
      <c r="VCW356" s="25"/>
      <c r="VCX356" s="25"/>
      <c r="VCY356" s="25"/>
      <c r="VCZ356" s="25"/>
      <c r="VDA356" s="25"/>
      <c r="VDB356" s="25"/>
      <c r="VDC356" s="25"/>
      <c r="VDD356" s="25"/>
      <c r="VDE356" s="25"/>
      <c r="VDF356" s="25"/>
      <c r="VDG356" s="25"/>
      <c r="VDH356" s="25"/>
      <c r="VDI356" s="25"/>
      <c r="VDJ356" s="25"/>
      <c r="VDK356" s="25"/>
      <c r="VDL356" s="25"/>
      <c r="VDM356" s="25"/>
      <c r="VDN356" s="25"/>
      <c r="VDO356" s="25"/>
      <c r="VDP356" s="25"/>
      <c r="VDQ356" s="25"/>
      <c r="VDR356" s="25"/>
      <c r="VDS356" s="25"/>
      <c r="VDT356" s="25"/>
      <c r="VDU356" s="25"/>
      <c r="VDV356" s="25"/>
      <c r="VDW356" s="25"/>
      <c r="VDX356" s="25"/>
      <c r="VDY356" s="25"/>
      <c r="VDZ356" s="25"/>
      <c r="VEA356" s="25"/>
      <c r="VEB356" s="25"/>
      <c r="VEC356" s="25"/>
      <c r="VED356" s="25"/>
      <c r="VEE356" s="25"/>
      <c r="VEF356" s="25"/>
      <c r="VEG356" s="25"/>
      <c r="VEH356" s="25"/>
      <c r="VEI356" s="25"/>
      <c r="VEJ356" s="25"/>
      <c r="VEK356" s="25"/>
      <c r="VEL356" s="25"/>
      <c r="VEM356" s="25"/>
      <c r="VEN356" s="25"/>
      <c r="VEO356" s="25"/>
      <c r="VEP356" s="25"/>
      <c r="VEQ356" s="25"/>
      <c r="VER356" s="25"/>
      <c r="VES356" s="25"/>
      <c r="VET356" s="25"/>
      <c r="VEU356" s="25"/>
      <c r="VEV356" s="25"/>
      <c r="VEW356" s="25"/>
      <c r="VEX356" s="25"/>
      <c r="VEY356" s="25"/>
      <c r="VEZ356" s="25"/>
      <c r="VFA356" s="25"/>
      <c r="VFB356" s="25"/>
      <c r="VFC356" s="25"/>
      <c r="VFD356" s="25"/>
      <c r="VFE356" s="25"/>
      <c r="VFF356" s="25"/>
      <c r="VFG356" s="25"/>
      <c r="VFH356" s="25"/>
      <c r="VFI356" s="25"/>
      <c r="VFJ356" s="25"/>
      <c r="VFK356" s="25"/>
      <c r="VFL356" s="25"/>
      <c r="VFM356" s="25"/>
      <c r="VFN356" s="25"/>
      <c r="VFO356" s="25"/>
      <c r="VFP356" s="25"/>
      <c r="VFQ356" s="25"/>
      <c r="VFR356" s="25"/>
      <c r="VFS356" s="25"/>
      <c r="VFT356" s="25"/>
      <c r="VFU356" s="25"/>
      <c r="VFV356" s="25"/>
      <c r="VFW356" s="25"/>
      <c r="VFX356" s="25"/>
      <c r="VFY356" s="25"/>
      <c r="VFZ356" s="25"/>
      <c r="VGA356" s="25"/>
      <c r="VGB356" s="25"/>
      <c r="VGC356" s="25"/>
      <c r="VGD356" s="25"/>
      <c r="VGE356" s="25"/>
      <c r="VGF356" s="25"/>
      <c r="VGG356" s="25"/>
      <c r="VGH356" s="25"/>
      <c r="VGI356" s="25"/>
      <c r="VGJ356" s="25"/>
      <c r="VGK356" s="25"/>
      <c r="VGL356" s="25"/>
      <c r="VGM356" s="25"/>
      <c r="VGN356" s="25"/>
      <c r="VGO356" s="25"/>
      <c r="VGP356" s="25"/>
      <c r="VGQ356" s="25"/>
      <c r="VGR356" s="25"/>
      <c r="VGS356" s="25"/>
      <c r="VGT356" s="25"/>
      <c r="VGU356" s="25"/>
      <c r="VGV356" s="25"/>
      <c r="VGW356" s="25"/>
      <c r="VGX356" s="25"/>
      <c r="VGY356" s="25"/>
      <c r="VGZ356" s="25"/>
      <c r="VHA356" s="25"/>
      <c r="VHB356" s="25"/>
      <c r="VHC356" s="25"/>
      <c r="VHD356" s="25"/>
      <c r="VHE356" s="25"/>
      <c r="VHF356" s="25"/>
      <c r="VHG356" s="25"/>
      <c r="VHH356" s="25"/>
      <c r="VHI356" s="25"/>
      <c r="VHJ356" s="25"/>
      <c r="VHK356" s="25"/>
      <c r="VHL356" s="25"/>
      <c r="VHM356" s="25"/>
      <c r="VHN356" s="25"/>
      <c r="VHO356" s="25"/>
      <c r="VHP356" s="25"/>
      <c r="VHQ356" s="25"/>
      <c r="VHR356" s="25"/>
      <c r="VHS356" s="25"/>
      <c r="VHT356" s="25"/>
      <c r="VHU356" s="25"/>
      <c r="VHV356" s="25"/>
      <c r="VHW356" s="25"/>
      <c r="VHX356" s="25"/>
      <c r="VHY356" s="25"/>
      <c r="VHZ356" s="25"/>
      <c r="VIA356" s="25"/>
      <c r="VIB356" s="25"/>
      <c r="VIC356" s="25"/>
      <c r="VID356" s="25"/>
      <c r="VIE356" s="25"/>
      <c r="VIF356" s="25"/>
      <c r="VIG356" s="25"/>
      <c r="VIH356" s="25"/>
      <c r="VII356" s="25"/>
      <c r="VIJ356" s="25"/>
      <c r="VIK356" s="25"/>
      <c r="VIL356" s="25"/>
      <c r="VIM356" s="25"/>
      <c r="VIN356" s="25"/>
      <c r="VIO356" s="25"/>
      <c r="VIP356" s="25"/>
      <c r="VIQ356" s="25"/>
      <c r="VIR356" s="25"/>
      <c r="VIS356" s="25"/>
      <c r="VIT356" s="25"/>
      <c r="VIU356" s="25"/>
      <c r="VIV356" s="25"/>
      <c r="VIW356" s="25"/>
      <c r="VIX356" s="25"/>
      <c r="VIY356" s="25"/>
      <c r="VIZ356" s="25"/>
      <c r="VJA356" s="25"/>
      <c r="VJB356" s="25"/>
      <c r="VJC356" s="25"/>
      <c r="VJD356" s="25"/>
      <c r="VJE356" s="25"/>
      <c r="VJF356" s="25"/>
      <c r="VJG356" s="25"/>
      <c r="VJH356" s="25"/>
      <c r="VJI356" s="25"/>
      <c r="VJJ356" s="25"/>
      <c r="VJK356" s="25"/>
      <c r="VJL356" s="25"/>
      <c r="VJM356" s="25"/>
      <c r="VJN356" s="25"/>
      <c r="VJO356" s="25"/>
      <c r="VJP356" s="25"/>
      <c r="VJQ356" s="25"/>
      <c r="VJR356" s="25"/>
      <c r="VJS356" s="25"/>
      <c r="VJT356" s="25"/>
      <c r="VJU356" s="25"/>
      <c r="VJV356" s="25"/>
      <c r="VJW356" s="25"/>
      <c r="VJX356" s="25"/>
      <c r="VJY356" s="25"/>
      <c r="VJZ356" s="25"/>
      <c r="VKA356" s="25"/>
      <c r="VKB356" s="25"/>
      <c r="VKC356" s="25"/>
      <c r="VKD356" s="25"/>
      <c r="VKE356" s="25"/>
      <c r="VKF356" s="25"/>
      <c r="VKG356" s="25"/>
      <c r="VKH356" s="25"/>
      <c r="VKI356" s="25"/>
      <c r="VKJ356" s="25"/>
      <c r="VKK356" s="25"/>
      <c r="VKL356" s="25"/>
      <c r="VKM356" s="25"/>
      <c r="VKN356" s="25"/>
      <c r="VKO356" s="25"/>
      <c r="VKP356" s="25"/>
      <c r="VKQ356" s="25"/>
      <c r="VKR356" s="25"/>
      <c r="VKS356" s="25"/>
      <c r="VKT356" s="25"/>
      <c r="VKU356" s="25"/>
      <c r="VKV356" s="25"/>
      <c r="VKW356" s="25"/>
      <c r="VKX356" s="25"/>
      <c r="VKY356" s="25"/>
      <c r="VKZ356" s="25"/>
      <c r="VLA356" s="25"/>
      <c r="VLB356" s="25"/>
      <c r="VLC356" s="25"/>
      <c r="VLD356" s="25"/>
      <c r="VLE356" s="25"/>
      <c r="VLF356" s="25"/>
      <c r="VLG356" s="25"/>
      <c r="VLH356" s="25"/>
      <c r="VLI356" s="25"/>
      <c r="VLJ356" s="25"/>
      <c r="VLK356" s="25"/>
      <c r="VLL356" s="25"/>
      <c r="VLM356" s="25"/>
      <c r="VLN356" s="25"/>
      <c r="VLO356" s="25"/>
      <c r="VLP356" s="25"/>
      <c r="VLQ356" s="25"/>
      <c r="VLR356" s="25"/>
      <c r="VLS356" s="25"/>
      <c r="VLT356" s="25"/>
      <c r="VLU356" s="25"/>
      <c r="VLV356" s="25"/>
      <c r="VLW356" s="25"/>
      <c r="VLX356" s="25"/>
      <c r="VLY356" s="25"/>
      <c r="VLZ356" s="25"/>
      <c r="VMA356" s="25"/>
      <c r="VMB356" s="25"/>
      <c r="VMC356" s="25"/>
      <c r="VMD356" s="25"/>
      <c r="VME356" s="25"/>
      <c r="VMF356" s="25"/>
      <c r="VMG356" s="25"/>
      <c r="VMH356" s="25"/>
      <c r="VMI356" s="25"/>
      <c r="VMJ356" s="25"/>
      <c r="VMK356" s="25"/>
      <c r="VML356" s="25"/>
      <c r="VMM356" s="25"/>
      <c r="VMN356" s="25"/>
      <c r="VMO356" s="25"/>
      <c r="VMP356" s="25"/>
      <c r="VMQ356" s="25"/>
      <c r="VMR356" s="25"/>
      <c r="VMS356" s="25"/>
      <c r="VMT356" s="25"/>
      <c r="VMU356" s="25"/>
      <c r="VMV356" s="25"/>
      <c r="VMW356" s="25"/>
      <c r="VMX356" s="25"/>
      <c r="VMY356" s="25"/>
      <c r="VMZ356" s="25"/>
      <c r="VNA356" s="25"/>
      <c r="VNB356" s="25"/>
      <c r="VNC356" s="25"/>
      <c r="VND356" s="25"/>
      <c r="VNE356" s="25"/>
      <c r="VNF356" s="25"/>
      <c r="VNG356" s="25"/>
      <c r="VNH356" s="25"/>
      <c r="VNI356" s="25"/>
      <c r="VNJ356" s="25"/>
      <c r="VNK356" s="25"/>
      <c r="VNL356" s="25"/>
      <c r="VNM356" s="25"/>
      <c r="VNN356" s="25"/>
      <c r="VNO356" s="25"/>
      <c r="VNP356" s="25"/>
      <c r="VNQ356" s="25"/>
      <c r="VNR356" s="25"/>
      <c r="VNS356" s="25"/>
      <c r="VNT356" s="25"/>
      <c r="VNU356" s="25"/>
      <c r="VNV356" s="25"/>
      <c r="VNW356" s="25"/>
      <c r="VNX356" s="25"/>
      <c r="VNY356" s="25"/>
      <c r="VNZ356" s="25"/>
      <c r="VOA356" s="25"/>
      <c r="VOB356" s="25"/>
      <c r="VOC356" s="25"/>
      <c r="VOD356" s="25"/>
      <c r="VOE356" s="25"/>
      <c r="VOF356" s="25"/>
      <c r="VOG356" s="25"/>
      <c r="VOH356" s="25"/>
      <c r="VOI356" s="25"/>
      <c r="VOJ356" s="25"/>
      <c r="VOK356" s="25"/>
      <c r="VOL356" s="25"/>
      <c r="VOM356" s="25"/>
      <c r="VON356" s="25"/>
      <c r="VOO356" s="25"/>
      <c r="VOP356" s="25"/>
      <c r="VOQ356" s="25"/>
      <c r="VOR356" s="25"/>
      <c r="VOS356" s="25"/>
      <c r="VOT356" s="25"/>
      <c r="VOU356" s="25"/>
      <c r="VOV356" s="25"/>
      <c r="VOW356" s="25"/>
      <c r="VOX356" s="25"/>
      <c r="VOY356" s="25"/>
      <c r="VOZ356" s="25"/>
      <c r="VPA356" s="25"/>
      <c r="VPB356" s="25"/>
      <c r="VPC356" s="25"/>
      <c r="VPD356" s="25"/>
      <c r="VPE356" s="25"/>
      <c r="VPF356" s="25"/>
      <c r="VPG356" s="25"/>
      <c r="VPH356" s="25"/>
      <c r="VPI356" s="25"/>
      <c r="VPJ356" s="25"/>
      <c r="VPK356" s="25"/>
      <c r="VPL356" s="25"/>
      <c r="VPM356" s="25"/>
      <c r="VPN356" s="25"/>
      <c r="VPO356" s="25"/>
      <c r="VPP356" s="25"/>
      <c r="VPQ356" s="25"/>
      <c r="VPR356" s="25"/>
      <c r="VPS356" s="25"/>
      <c r="VPT356" s="25"/>
      <c r="VPU356" s="25"/>
      <c r="VPV356" s="25"/>
      <c r="VPW356" s="25"/>
      <c r="VPX356" s="25"/>
      <c r="VPY356" s="25"/>
      <c r="VPZ356" s="25"/>
      <c r="VQA356" s="25"/>
      <c r="VQB356" s="25"/>
      <c r="VQC356" s="25"/>
      <c r="VQD356" s="25"/>
      <c r="VQE356" s="25"/>
      <c r="VQF356" s="25"/>
      <c r="VQG356" s="25"/>
      <c r="VQH356" s="25"/>
      <c r="VQI356" s="25"/>
      <c r="VQJ356" s="25"/>
      <c r="VQK356" s="25"/>
      <c r="VQL356" s="25"/>
      <c r="VQM356" s="25"/>
      <c r="VQN356" s="25"/>
      <c r="VQO356" s="25"/>
      <c r="VQP356" s="25"/>
      <c r="VQQ356" s="25"/>
      <c r="VQR356" s="25"/>
      <c r="VQS356" s="25"/>
      <c r="VQT356" s="25"/>
      <c r="VQU356" s="25"/>
      <c r="VQV356" s="25"/>
      <c r="VQW356" s="25"/>
      <c r="VQX356" s="25"/>
      <c r="VQY356" s="25"/>
      <c r="VQZ356" s="25"/>
      <c r="VRA356" s="25"/>
      <c r="VRB356" s="25"/>
      <c r="VRC356" s="25"/>
      <c r="VRD356" s="25"/>
      <c r="VRE356" s="25"/>
      <c r="VRF356" s="25"/>
      <c r="VRG356" s="25"/>
      <c r="VRH356" s="25"/>
      <c r="VRI356" s="25"/>
      <c r="VRJ356" s="25"/>
      <c r="VRK356" s="25"/>
      <c r="VRL356" s="25"/>
      <c r="VRM356" s="25"/>
      <c r="VRN356" s="25"/>
      <c r="VRO356" s="25"/>
      <c r="VRP356" s="25"/>
      <c r="VRQ356" s="25"/>
      <c r="VRR356" s="25"/>
      <c r="VRS356" s="25"/>
      <c r="VRT356" s="25"/>
      <c r="VRU356" s="25"/>
      <c r="VRV356" s="25"/>
      <c r="VRW356" s="25"/>
      <c r="VRX356" s="25"/>
      <c r="VRY356" s="25"/>
      <c r="VRZ356" s="25"/>
      <c r="VSA356" s="25"/>
      <c r="VSB356" s="25"/>
      <c r="VSC356" s="25"/>
      <c r="VSD356" s="25"/>
      <c r="VSE356" s="25"/>
      <c r="VSF356" s="25"/>
      <c r="VSG356" s="25"/>
      <c r="VSH356" s="25"/>
      <c r="VSI356" s="25"/>
      <c r="VSJ356" s="25"/>
      <c r="VSK356" s="25"/>
      <c r="VSL356" s="25"/>
      <c r="VSM356" s="25"/>
      <c r="VSN356" s="25"/>
      <c r="VSO356" s="25"/>
      <c r="VSP356" s="25"/>
      <c r="VSQ356" s="25"/>
      <c r="VSR356" s="25"/>
      <c r="VSS356" s="25"/>
      <c r="VST356" s="25"/>
      <c r="VSU356" s="25"/>
      <c r="VSV356" s="25"/>
      <c r="VSW356" s="25"/>
      <c r="VSX356" s="25"/>
      <c r="VSY356" s="25"/>
      <c r="VSZ356" s="25"/>
      <c r="VTA356" s="25"/>
      <c r="VTB356" s="25"/>
      <c r="VTC356" s="25"/>
      <c r="VTD356" s="25"/>
      <c r="VTE356" s="25"/>
      <c r="VTF356" s="25"/>
      <c r="VTG356" s="25"/>
      <c r="VTH356" s="25"/>
      <c r="VTI356" s="25"/>
      <c r="VTJ356" s="25"/>
      <c r="VTK356" s="25"/>
      <c r="VTL356" s="25"/>
      <c r="VTM356" s="25"/>
      <c r="VTN356" s="25"/>
      <c r="VTO356" s="25"/>
      <c r="VTP356" s="25"/>
      <c r="VTQ356" s="25"/>
      <c r="VTR356" s="25"/>
      <c r="VTS356" s="25"/>
      <c r="VTT356" s="25"/>
      <c r="VTU356" s="25"/>
      <c r="VTV356" s="25"/>
      <c r="VTW356" s="25"/>
      <c r="VTX356" s="25"/>
      <c r="VTY356" s="25"/>
      <c r="VTZ356" s="25"/>
      <c r="VUA356" s="25"/>
      <c r="VUB356" s="25"/>
      <c r="VUC356" s="25"/>
      <c r="VUD356" s="25"/>
      <c r="VUE356" s="25"/>
      <c r="VUF356" s="25"/>
      <c r="VUG356" s="25"/>
      <c r="VUH356" s="25"/>
      <c r="VUI356" s="25"/>
      <c r="VUJ356" s="25"/>
      <c r="VUK356" s="25"/>
      <c r="VUL356" s="25"/>
      <c r="VUM356" s="25"/>
      <c r="VUN356" s="25"/>
      <c r="VUO356" s="25"/>
      <c r="VUP356" s="25"/>
      <c r="VUQ356" s="25"/>
      <c r="VUR356" s="25"/>
      <c r="VUS356" s="25"/>
      <c r="VUT356" s="25"/>
      <c r="VUU356" s="25"/>
      <c r="VUV356" s="25"/>
      <c r="VUW356" s="25"/>
      <c r="VUX356" s="25"/>
      <c r="VUY356" s="25"/>
      <c r="VUZ356" s="25"/>
      <c r="VVA356" s="25"/>
      <c r="VVB356" s="25"/>
      <c r="VVC356" s="25"/>
      <c r="VVD356" s="25"/>
      <c r="VVE356" s="25"/>
      <c r="VVF356" s="25"/>
      <c r="VVG356" s="25"/>
      <c r="VVH356" s="25"/>
      <c r="VVI356" s="25"/>
      <c r="VVJ356" s="25"/>
      <c r="VVK356" s="25"/>
      <c r="VVL356" s="25"/>
      <c r="VVM356" s="25"/>
      <c r="VVN356" s="25"/>
      <c r="VVO356" s="25"/>
      <c r="VVP356" s="25"/>
      <c r="VVQ356" s="25"/>
      <c r="VVR356" s="25"/>
      <c r="VVS356" s="25"/>
      <c r="VVT356" s="25"/>
      <c r="VVU356" s="25"/>
      <c r="VVV356" s="25"/>
      <c r="VVW356" s="25"/>
      <c r="VVX356" s="25"/>
      <c r="VVY356" s="25"/>
      <c r="VVZ356" s="25"/>
      <c r="VWA356" s="25"/>
      <c r="VWB356" s="25"/>
      <c r="VWC356" s="25"/>
      <c r="VWD356" s="25"/>
      <c r="VWE356" s="25"/>
      <c r="VWF356" s="25"/>
      <c r="VWG356" s="25"/>
      <c r="VWH356" s="25"/>
      <c r="VWI356" s="25"/>
      <c r="VWJ356" s="25"/>
      <c r="VWK356" s="25"/>
      <c r="VWL356" s="25"/>
      <c r="VWM356" s="25"/>
      <c r="VWN356" s="25"/>
      <c r="VWO356" s="25"/>
      <c r="VWP356" s="25"/>
      <c r="VWQ356" s="25"/>
      <c r="VWR356" s="25"/>
      <c r="VWS356" s="25"/>
      <c r="VWT356" s="25"/>
      <c r="VWU356" s="25"/>
      <c r="VWV356" s="25"/>
      <c r="VWW356" s="25"/>
      <c r="VWX356" s="25"/>
      <c r="VWY356" s="25"/>
      <c r="VWZ356" s="25"/>
      <c r="VXA356" s="25"/>
      <c r="VXB356" s="25"/>
      <c r="VXC356" s="25"/>
      <c r="VXD356" s="25"/>
      <c r="VXE356" s="25"/>
      <c r="VXF356" s="25"/>
      <c r="VXG356" s="25"/>
      <c r="VXH356" s="25"/>
      <c r="VXI356" s="25"/>
      <c r="VXJ356" s="25"/>
      <c r="VXK356" s="25"/>
      <c r="VXL356" s="25"/>
      <c r="VXM356" s="25"/>
      <c r="VXN356" s="25"/>
      <c r="VXO356" s="25"/>
      <c r="VXP356" s="25"/>
      <c r="VXQ356" s="25"/>
      <c r="VXR356" s="25"/>
      <c r="VXS356" s="25"/>
      <c r="VXT356" s="25"/>
      <c r="VXU356" s="25"/>
      <c r="VXV356" s="25"/>
      <c r="VXW356" s="25"/>
      <c r="VXX356" s="25"/>
      <c r="VXY356" s="25"/>
      <c r="VXZ356" s="25"/>
      <c r="VYA356" s="25"/>
      <c r="VYB356" s="25"/>
      <c r="VYC356" s="25"/>
      <c r="VYD356" s="25"/>
      <c r="VYE356" s="25"/>
      <c r="VYF356" s="25"/>
      <c r="VYG356" s="25"/>
      <c r="VYH356" s="25"/>
      <c r="VYI356" s="25"/>
      <c r="VYJ356" s="25"/>
      <c r="VYK356" s="25"/>
      <c r="VYL356" s="25"/>
      <c r="VYM356" s="25"/>
      <c r="VYN356" s="25"/>
      <c r="VYO356" s="25"/>
      <c r="VYP356" s="25"/>
      <c r="VYQ356" s="25"/>
      <c r="VYR356" s="25"/>
      <c r="VYS356" s="25"/>
      <c r="VYT356" s="25"/>
      <c r="VYU356" s="25"/>
      <c r="VYV356" s="25"/>
      <c r="VYW356" s="25"/>
      <c r="VYX356" s="25"/>
      <c r="VYY356" s="25"/>
      <c r="VYZ356" s="25"/>
      <c r="VZA356" s="25"/>
      <c r="VZB356" s="25"/>
      <c r="VZC356" s="25"/>
      <c r="VZD356" s="25"/>
      <c r="VZE356" s="25"/>
      <c r="VZF356" s="25"/>
      <c r="VZG356" s="25"/>
      <c r="VZH356" s="25"/>
      <c r="VZI356" s="25"/>
      <c r="VZJ356" s="25"/>
      <c r="VZK356" s="25"/>
      <c r="VZL356" s="25"/>
      <c r="VZM356" s="25"/>
      <c r="VZN356" s="25"/>
      <c r="VZO356" s="25"/>
      <c r="VZP356" s="25"/>
      <c r="VZQ356" s="25"/>
      <c r="VZR356" s="25"/>
      <c r="VZS356" s="25"/>
      <c r="VZT356" s="25"/>
      <c r="VZU356" s="25"/>
      <c r="VZV356" s="25"/>
      <c r="VZW356" s="25"/>
      <c r="VZX356" s="25"/>
      <c r="VZY356" s="25"/>
      <c r="VZZ356" s="25"/>
      <c r="WAA356" s="25"/>
      <c r="WAB356" s="25"/>
      <c r="WAC356" s="25"/>
      <c r="WAD356" s="25"/>
      <c r="WAE356" s="25"/>
      <c r="WAF356" s="25"/>
      <c r="WAG356" s="25"/>
      <c r="WAH356" s="25"/>
      <c r="WAI356" s="25"/>
      <c r="WAJ356" s="25"/>
      <c r="WAK356" s="25"/>
      <c r="WAL356" s="25"/>
      <c r="WAM356" s="25"/>
      <c r="WAN356" s="25"/>
      <c r="WAO356" s="25"/>
      <c r="WAP356" s="25"/>
      <c r="WAQ356" s="25"/>
      <c r="WAR356" s="25"/>
      <c r="WAS356" s="25"/>
      <c r="WAT356" s="25"/>
      <c r="WAU356" s="25"/>
      <c r="WAV356" s="25"/>
      <c r="WAW356" s="25"/>
      <c r="WAX356" s="25"/>
      <c r="WAY356" s="25"/>
      <c r="WAZ356" s="25"/>
      <c r="WBA356" s="25"/>
      <c r="WBB356" s="25"/>
      <c r="WBC356" s="25"/>
      <c r="WBD356" s="25"/>
      <c r="WBE356" s="25"/>
      <c r="WBF356" s="25"/>
      <c r="WBG356" s="25"/>
      <c r="WBH356" s="25"/>
      <c r="WBI356" s="25"/>
      <c r="WBJ356" s="25"/>
      <c r="WBK356" s="25"/>
      <c r="WBL356" s="25"/>
      <c r="WBM356" s="25"/>
      <c r="WBN356" s="25"/>
      <c r="WBO356" s="25"/>
      <c r="WBP356" s="25"/>
      <c r="WBQ356" s="25"/>
      <c r="WBR356" s="25"/>
      <c r="WBS356" s="25"/>
      <c r="WBT356" s="25"/>
      <c r="WBU356" s="25"/>
      <c r="WBV356" s="25"/>
      <c r="WBW356" s="25"/>
      <c r="WBX356" s="25"/>
      <c r="WBY356" s="25"/>
      <c r="WBZ356" s="25"/>
      <c r="WCA356" s="25"/>
      <c r="WCB356" s="25"/>
      <c r="WCC356" s="25"/>
      <c r="WCD356" s="25"/>
      <c r="WCE356" s="25"/>
      <c r="WCF356" s="25"/>
      <c r="WCG356" s="25"/>
      <c r="WCH356" s="25"/>
      <c r="WCI356" s="25"/>
      <c r="WCJ356" s="25"/>
      <c r="WCK356" s="25"/>
      <c r="WCL356" s="25"/>
      <c r="WCM356" s="25"/>
      <c r="WCN356" s="25"/>
      <c r="WCO356" s="25"/>
      <c r="WCP356" s="25"/>
      <c r="WCQ356" s="25"/>
      <c r="WCR356" s="25"/>
      <c r="WCS356" s="25"/>
      <c r="WCT356" s="25"/>
      <c r="WCU356" s="25"/>
      <c r="WCV356" s="25"/>
      <c r="WCW356" s="25"/>
      <c r="WCX356" s="25"/>
      <c r="WCY356" s="25"/>
      <c r="WCZ356" s="25"/>
      <c r="WDA356" s="25"/>
      <c r="WDB356" s="25"/>
      <c r="WDC356" s="25"/>
      <c r="WDD356" s="25"/>
      <c r="WDE356" s="25"/>
      <c r="WDF356" s="25"/>
      <c r="WDG356" s="25"/>
      <c r="WDH356" s="25"/>
      <c r="WDI356" s="25"/>
      <c r="WDJ356" s="25"/>
      <c r="WDK356" s="25"/>
      <c r="WDL356" s="25"/>
      <c r="WDM356" s="25"/>
      <c r="WDN356" s="25"/>
      <c r="WDO356" s="25"/>
      <c r="WDP356" s="25"/>
      <c r="WDQ356" s="25"/>
      <c r="WDR356" s="25"/>
      <c r="WDS356" s="25"/>
      <c r="WDT356" s="25"/>
      <c r="WDU356" s="25"/>
      <c r="WDV356" s="25"/>
      <c r="WDW356" s="25"/>
      <c r="WDX356" s="25"/>
      <c r="WDY356" s="25"/>
      <c r="WDZ356" s="25"/>
      <c r="WEA356" s="25"/>
      <c r="WEB356" s="25"/>
      <c r="WEC356" s="25"/>
      <c r="WED356" s="25"/>
      <c r="WEE356" s="25"/>
      <c r="WEF356" s="25"/>
      <c r="WEG356" s="25"/>
      <c r="WEH356" s="25"/>
      <c r="WEI356" s="25"/>
      <c r="WEJ356" s="25"/>
      <c r="WEK356" s="25"/>
      <c r="WEL356" s="25"/>
      <c r="WEM356" s="25"/>
      <c r="WEN356" s="25"/>
      <c r="WEO356" s="25"/>
      <c r="WEP356" s="25"/>
      <c r="WEQ356" s="25"/>
      <c r="WER356" s="25"/>
      <c r="WES356" s="25"/>
      <c r="WET356" s="25"/>
      <c r="WEU356" s="25"/>
      <c r="WEV356" s="25"/>
      <c r="WEW356" s="25"/>
      <c r="WEX356" s="25"/>
      <c r="WEY356" s="25"/>
      <c r="WEZ356" s="25"/>
      <c r="WFA356" s="25"/>
      <c r="WFB356" s="25"/>
      <c r="WFC356" s="25"/>
      <c r="WFD356" s="25"/>
      <c r="WFE356" s="25"/>
      <c r="WFF356" s="25"/>
      <c r="WFG356" s="25"/>
      <c r="WFH356" s="25"/>
      <c r="WFI356" s="25"/>
      <c r="WFJ356" s="25"/>
      <c r="WFK356" s="25"/>
      <c r="WFL356" s="25"/>
      <c r="WFM356" s="25"/>
      <c r="WFN356" s="25"/>
      <c r="WFO356" s="25"/>
      <c r="WFP356" s="25"/>
      <c r="WFQ356" s="25"/>
      <c r="WFR356" s="25"/>
      <c r="WFS356" s="25"/>
      <c r="WFT356" s="25"/>
      <c r="WFU356" s="25"/>
      <c r="WFV356" s="25"/>
      <c r="WFW356" s="25"/>
      <c r="WFX356" s="25"/>
      <c r="WFY356" s="25"/>
      <c r="WFZ356" s="25"/>
      <c r="WGA356" s="25"/>
      <c r="WGB356" s="25"/>
      <c r="WGC356" s="25"/>
      <c r="WGD356" s="25"/>
      <c r="WGE356" s="25"/>
      <c r="WGF356" s="25"/>
      <c r="WGG356" s="25"/>
      <c r="WGH356" s="25"/>
      <c r="WGI356" s="25"/>
      <c r="WGJ356" s="25"/>
      <c r="WGK356" s="25"/>
      <c r="WGL356" s="25"/>
      <c r="WGM356" s="25"/>
      <c r="WGN356" s="25"/>
      <c r="WGO356" s="25"/>
      <c r="WGP356" s="25"/>
      <c r="WGQ356" s="25"/>
      <c r="WGR356" s="25"/>
      <c r="WGS356" s="25"/>
      <c r="WGT356" s="25"/>
      <c r="WGU356" s="25"/>
      <c r="WGV356" s="25"/>
      <c r="WGW356" s="25"/>
      <c r="WGX356" s="25"/>
      <c r="WGY356" s="25"/>
      <c r="WGZ356" s="25"/>
      <c r="WHA356" s="25"/>
      <c r="WHB356" s="25"/>
      <c r="WHC356" s="25"/>
      <c r="WHD356" s="25"/>
      <c r="WHE356" s="25"/>
      <c r="WHF356" s="25"/>
      <c r="WHG356" s="25"/>
      <c r="WHH356" s="25"/>
      <c r="WHI356" s="25"/>
      <c r="WHJ356" s="25"/>
      <c r="WHK356" s="25"/>
      <c r="WHL356" s="25"/>
      <c r="WHM356" s="25"/>
      <c r="WHN356" s="25"/>
      <c r="WHO356" s="25"/>
      <c r="WHP356" s="25"/>
      <c r="WHQ356" s="25"/>
      <c r="WHR356" s="25"/>
      <c r="WHS356" s="25"/>
      <c r="WHT356" s="25"/>
      <c r="WHU356" s="25"/>
      <c r="WHV356" s="25"/>
      <c r="WHW356" s="25"/>
      <c r="WHX356" s="25"/>
      <c r="WHY356" s="25"/>
      <c r="WHZ356" s="25"/>
      <c r="WIA356" s="25"/>
      <c r="WIB356" s="25"/>
      <c r="WIC356" s="25"/>
      <c r="WID356" s="25"/>
      <c r="WIE356" s="25"/>
      <c r="WIF356" s="25"/>
      <c r="WIG356" s="25"/>
      <c r="WIH356" s="25"/>
      <c r="WII356" s="25"/>
      <c r="WIJ356" s="25"/>
      <c r="WIK356" s="25"/>
      <c r="WIL356" s="25"/>
      <c r="WIM356" s="25"/>
      <c r="WIN356" s="25"/>
      <c r="WIO356" s="25"/>
      <c r="WIP356" s="25"/>
      <c r="WIQ356" s="25"/>
      <c r="WIR356" s="25"/>
      <c r="WIS356" s="25"/>
      <c r="WIT356" s="25"/>
      <c r="WIU356" s="25"/>
      <c r="WIV356" s="25"/>
      <c r="WIW356" s="25"/>
      <c r="WIX356" s="25"/>
      <c r="WIY356" s="25"/>
      <c r="WIZ356" s="25"/>
      <c r="WJA356" s="25"/>
      <c r="WJB356" s="25"/>
      <c r="WJC356" s="25"/>
      <c r="WJD356" s="25"/>
      <c r="WJE356" s="25"/>
      <c r="WJF356" s="25"/>
      <c r="WJG356" s="25"/>
      <c r="WJH356" s="25"/>
      <c r="WJI356" s="25"/>
      <c r="WJJ356" s="25"/>
      <c r="WJK356" s="25"/>
      <c r="WJL356" s="25"/>
      <c r="WJM356" s="25"/>
      <c r="WJN356" s="25"/>
      <c r="WJO356" s="25"/>
      <c r="WJP356" s="25"/>
      <c r="WJQ356" s="25"/>
      <c r="WJR356" s="25"/>
      <c r="WJS356" s="25"/>
      <c r="WJT356" s="25"/>
      <c r="WJU356" s="25"/>
      <c r="WJV356" s="25"/>
      <c r="WJW356" s="25"/>
      <c r="WJX356" s="25"/>
      <c r="WJY356" s="25"/>
      <c r="WJZ356" s="25"/>
      <c r="WKA356" s="25"/>
      <c r="WKB356" s="25"/>
      <c r="WKC356" s="25"/>
      <c r="WKD356" s="25"/>
      <c r="WKE356" s="25"/>
      <c r="WKF356" s="25"/>
      <c r="WKG356" s="25"/>
      <c r="WKH356" s="25"/>
      <c r="WKI356" s="25"/>
      <c r="WKJ356" s="25"/>
      <c r="WKK356" s="25"/>
      <c r="WKL356" s="25"/>
      <c r="WKM356" s="25"/>
      <c r="WKN356" s="25"/>
      <c r="WKO356" s="25"/>
      <c r="WKP356" s="25"/>
      <c r="WKQ356" s="25"/>
      <c r="WKR356" s="25"/>
      <c r="WKS356" s="25"/>
      <c r="WKT356" s="25"/>
      <c r="WKU356" s="25"/>
      <c r="WKV356" s="25"/>
      <c r="WKW356" s="25"/>
      <c r="WKX356" s="25"/>
      <c r="WKY356" s="25"/>
      <c r="WKZ356" s="25"/>
      <c r="WLA356" s="25"/>
      <c r="WLB356" s="25"/>
      <c r="WLC356" s="25"/>
      <c r="WLD356" s="25"/>
      <c r="WLE356" s="25"/>
      <c r="WLF356" s="25"/>
      <c r="WLG356" s="25"/>
      <c r="WLH356" s="25"/>
      <c r="WLI356" s="25"/>
      <c r="WLJ356" s="25"/>
      <c r="WLK356" s="25"/>
      <c r="WLL356" s="25"/>
      <c r="WLM356" s="25"/>
      <c r="WLN356" s="25"/>
      <c r="WLO356" s="25"/>
      <c r="WLP356" s="25"/>
      <c r="WLQ356" s="25"/>
      <c r="WLR356" s="25"/>
      <c r="WLS356" s="25"/>
      <c r="WLT356" s="25"/>
      <c r="WLU356" s="25"/>
      <c r="WLV356" s="25"/>
      <c r="WLW356" s="25"/>
      <c r="WLX356" s="25"/>
      <c r="WLY356" s="25"/>
      <c r="WLZ356" s="25"/>
      <c r="WMA356" s="25"/>
      <c r="WMB356" s="25"/>
      <c r="WMC356" s="25"/>
      <c r="WMD356" s="25"/>
      <c r="WME356" s="25"/>
      <c r="WMF356" s="25"/>
      <c r="WMG356" s="25"/>
      <c r="WMH356" s="25"/>
      <c r="WMI356" s="25"/>
      <c r="WMJ356" s="25"/>
      <c r="WMK356" s="25"/>
      <c r="WML356" s="25"/>
      <c r="WMM356" s="25"/>
      <c r="WMN356" s="25"/>
      <c r="WMO356" s="25"/>
      <c r="WMP356" s="25"/>
      <c r="WMQ356" s="25"/>
      <c r="WMR356" s="25"/>
      <c r="WMS356" s="25"/>
      <c r="WMT356" s="25"/>
      <c r="WMU356" s="25"/>
      <c r="WMV356" s="25"/>
      <c r="WMW356" s="25"/>
      <c r="WMX356" s="25"/>
      <c r="WMY356" s="25"/>
      <c r="WMZ356" s="25"/>
      <c r="WNA356" s="25"/>
      <c r="WNB356" s="25"/>
      <c r="WNC356" s="25"/>
      <c r="WND356" s="25"/>
      <c r="WNE356" s="25"/>
      <c r="WNF356" s="25"/>
      <c r="WNG356" s="25"/>
      <c r="WNH356" s="25"/>
      <c r="WNI356" s="25"/>
      <c r="WNJ356" s="25"/>
      <c r="WNK356" s="25"/>
      <c r="WNL356" s="25"/>
      <c r="WNM356" s="25"/>
      <c r="WNN356" s="25"/>
      <c r="WNO356" s="25"/>
      <c r="WNP356" s="25"/>
      <c r="WNQ356" s="25"/>
      <c r="WNR356" s="25"/>
      <c r="WNS356" s="25"/>
      <c r="WNT356" s="25"/>
      <c r="WNU356" s="25"/>
      <c r="WNV356" s="25"/>
      <c r="WNW356" s="25"/>
      <c r="WNX356" s="25"/>
      <c r="WNY356" s="25"/>
      <c r="WNZ356" s="25"/>
      <c r="WOA356" s="25"/>
      <c r="WOB356" s="25"/>
      <c r="WOC356" s="25"/>
      <c r="WOD356" s="25"/>
      <c r="WOE356" s="25"/>
      <c r="WOF356" s="25"/>
      <c r="WOG356" s="25"/>
      <c r="WOH356" s="25"/>
      <c r="WOI356" s="25"/>
      <c r="WOJ356" s="25"/>
      <c r="WOK356" s="25"/>
      <c r="WOL356" s="25"/>
      <c r="WOM356" s="25"/>
      <c r="WON356" s="25"/>
      <c r="WOO356" s="25"/>
      <c r="WOP356" s="25"/>
      <c r="WOQ356" s="25"/>
      <c r="WOR356" s="25"/>
      <c r="WOS356" s="25"/>
      <c r="WOT356" s="25"/>
      <c r="WOU356" s="25"/>
      <c r="WOV356" s="25"/>
      <c r="WOW356" s="25"/>
      <c r="WOX356" s="25"/>
      <c r="WOY356" s="25"/>
      <c r="WOZ356" s="25"/>
      <c r="WPA356" s="25"/>
      <c r="WPB356" s="25"/>
      <c r="WPC356" s="25"/>
      <c r="WPD356" s="25"/>
      <c r="WPE356" s="25"/>
      <c r="WPF356" s="25"/>
      <c r="WPG356" s="25"/>
      <c r="WPH356" s="25"/>
      <c r="WPI356" s="25"/>
      <c r="WPJ356" s="25"/>
      <c r="WPK356" s="25"/>
      <c r="WPL356" s="25"/>
      <c r="WPM356" s="25"/>
      <c r="WPN356" s="25"/>
      <c r="WPO356" s="25"/>
      <c r="WPP356" s="25"/>
      <c r="WPQ356" s="25"/>
      <c r="WPR356" s="25"/>
      <c r="WPS356" s="25"/>
      <c r="WPT356" s="25"/>
      <c r="WPU356" s="25"/>
      <c r="WPV356" s="25"/>
      <c r="WPW356" s="25"/>
      <c r="WPX356" s="25"/>
      <c r="WPY356" s="25"/>
      <c r="WPZ356" s="25"/>
      <c r="WQA356" s="25"/>
      <c r="WQB356" s="25"/>
      <c r="WQC356" s="25"/>
      <c r="WQD356" s="25"/>
      <c r="WQE356" s="25"/>
      <c r="WQF356" s="25"/>
      <c r="WQG356" s="25"/>
      <c r="WQH356" s="25"/>
      <c r="WQI356" s="25"/>
      <c r="WQJ356" s="25"/>
      <c r="WQK356" s="25"/>
      <c r="WQL356" s="25"/>
      <c r="WQM356" s="25"/>
      <c r="WQN356" s="25"/>
      <c r="WQO356" s="25"/>
      <c r="WQP356" s="25"/>
      <c r="WQQ356" s="25"/>
      <c r="WQR356" s="25"/>
      <c r="WQS356" s="25"/>
      <c r="WQT356" s="25"/>
      <c r="WQU356" s="25"/>
      <c r="WQV356" s="25"/>
      <c r="WQW356" s="25"/>
      <c r="WQX356" s="25"/>
      <c r="WQY356" s="25"/>
      <c r="WQZ356" s="25"/>
      <c r="WRA356" s="25"/>
      <c r="WRB356" s="25"/>
      <c r="WRC356" s="25"/>
      <c r="WRD356" s="25"/>
      <c r="WRE356" s="25"/>
      <c r="WRF356" s="25"/>
      <c r="WRG356" s="25"/>
      <c r="WRH356" s="25"/>
      <c r="WRI356" s="25"/>
      <c r="WRJ356" s="25"/>
      <c r="WRK356" s="25"/>
      <c r="WRL356" s="25"/>
      <c r="WRM356" s="25"/>
      <c r="WRN356" s="25"/>
      <c r="WRO356" s="25"/>
      <c r="WRP356" s="25"/>
      <c r="WRQ356" s="25"/>
      <c r="WRR356" s="25"/>
      <c r="WRS356" s="25"/>
      <c r="WRT356" s="25"/>
      <c r="WRU356" s="25"/>
      <c r="WRV356" s="25"/>
      <c r="WRW356" s="25"/>
      <c r="WRX356" s="25"/>
      <c r="WRY356" s="25"/>
      <c r="WRZ356" s="25"/>
      <c r="WSA356" s="25"/>
      <c r="WSB356" s="25"/>
      <c r="WSC356" s="25"/>
      <c r="WSD356" s="25"/>
      <c r="WSE356" s="25"/>
      <c r="WSF356" s="25"/>
      <c r="WSG356" s="25"/>
      <c r="WSH356" s="25"/>
      <c r="WSI356" s="25"/>
      <c r="WSJ356" s="25"/>
      <c r="WSK356" s="25"/>
      <c r="WSL356" s="25"/>
      <c r="WSM356" s="25"/>
      <c r="WSN356" s="25"/>
      <c r="WSO356" s="25"/>
      <c r="WSP356" s="25"/>
      <c r="WSQ356" s="25"/>
      <c r="WSR356" s="25"/>
      <c r="WSS356" s="25"/>
      <c r="WST356" s="25"/>
      <c r="WSU356" s="25"/>
      <c r="WSV356" s="25"/>
      <c r="WSW356" s="25"/>
      <c r="WSX356" s="25"/>
      <c r="WSY356" s="25"/>
      <c r="WSZ356" s="25"/>
      <c r="WTA356" s="25"/>
      <c r="WTB356" s="25"/>
      <c r="WTC356" s="25"/>
      <c r="WTD356" s="25"/>
      <c r="WTE356" s="25"/>
      <c r="WTF356" s="25"/>
      <c r="WTG356" s="25"/>
      <c r="WTH356" s="25"/>
      <c r="WTI356" s="25"/>
      <c r="WTJ356" s="25"/>
      <c r="WTK356" s="25"/>
      <c r="WTL356" s="25"/>
      <c r="WTM356" s="25"/>
      <c r="WTN356" s="25"/>
      <c r="WTO356" s="25"/>
      <c r="WTP356" s="25"/>
      <c r="WTQ356" s="25"/>
      <c r="WTR356" s="25"/>
      <c r="WTS356" s="25"/>
      <c r="WTT356" s="25"/>
      <c r="WTU356" s="25"/>
      <c r="WTV356" s="25"/>
      <c r="WTW356" s="25"/>
      <c r="WTX356" s="25"/>
      <c r="WTY356" s="25"/>
      <c r="WTZ356" s="25"/>
      <c r="WUA356" s="25"/>
      <c r="WUB356" s="25"/>
      <c r="WUC356" s="25"/>
      <c r="WUD356" s="25"/>
      <c r="WUE356" s="25"/>
      <c r="WUF356" s="25"/>
      <c r="WUG356" s="25"/>
      <c r="WUH356" s="25"/>
      <c r="WUI356" s="25"/>
      <c r="WUJ356" s="25"/>
      <c r="WUK356" s="25"/>
      <c r="WUL356" s="25"/>
      <c r="WUM356" s="25"/>
      <c r="WUN356" s="25"/>
      <c r="WUO356" s="25"/>
      <c r="WUP356" s="25"/>
      <c r="WUQ356" s="25"/>
      <c r="WUR356" s="25"/>
      <c r="WUS356" s="25"/>
      <c r="WUT356" s="25"/>
      <c r="WUU356" s="25"/>
      <c r="WUV356" s="25"/>
      <c r="WUW356" s="25"/>
      <c r="WUX356" s="25"/>
      <c r="WUY356" s="25"/>
      <c r="WUZ356" s="25"/>
      <c r="WVA356" s="25"/>
      <c r="WVB356" s="25"/>
      <c r="WVC356" s="25"/>
      <c r="WVD356" s="25"/>
      <c r="WVE356" s="25"/>
      <c r="WVF356" s="25"/>
      <c r="WVG356" s="25"/>
      <c r="WVH356" s="25"/>
      <c r="WVI356" s="25"/>
      <c r="WVJ356" s="25"/>
      <c r="WVK356" s="25"/>
      <c r="WVL356" s="25"/>
      <c r="WVM356" s="25"/>
      <c r="WVN356" s="25"/>
      <c r="WVO356" s="25"/>
      <c r="WVP356" s="25"/>
      <c r="WVQ356" s="25"/>
      <c r="WVR356" s="25"/>
      <c r="WVS356" s="25"/>
      <c r="WVT356" s="25"/>
      <c r="WVU356" s="25"/>
      <c r="WVV356" s="25"/>
      <c r="WVW356" s="25"/>
      <c r="WVX356" s="25"/>
      <c r="WVY356" s="25"/>
      <c r="WVZ356" s="25"/>
      <c r="WWA356" s="25"/>
      <c r="WWB356" s="25"/>
      <c r="WWC356" s="25"/>
      <c r="WWD356" s="25"/>
      <c r="WWE356" s="25"/>
      <c r="WWF356" s="25"/>
      <c r="WWG356" s="25"/>
      <c r="WWH356" s="25"/>
      <c r="WWI356" s="25"/>
      <c r="WWJ356" s="25"/>
      <c r="WWK356" s="25"/>
      <c r="WWL356" s="25"/>
      <c r="WWM356" s="25"/>
      <c r="WWN356" s="25"/>
      <c r="WWO356" s="25"/>
      <c r="WWP356" s="25"/>
      <c r="WWQ356" s="25"/>
      <c r="WWR356" s="25"/>
      <c r="WWS356" s="25"/>
      <c r="WWT356" s="25"/>
      <c r="WWU356" s="25"/>
      <c r="WWV356" s="25"/>
      <c r="WWW356" s="25"/>
      <c r="WWX356" s="25"/>
      <c r="WWY356" s="25"/>
      <c r="WWZ356" s="25"/>
      <c r="WXA356" s="25"/>
      <c r="WXB356" s="25"/>
      <c r="WXC356" s="25"/>
      <c r="WXD356" s="25"/>
      <c r="WXE356" s="25"/>
      <c r="WXF356" s="25"/>
      <c r="WXG356" s="25"/>
      <c r="WXH356" s="25"/>
      <c r="WXI356" s="25"/>
      <c r="WXJ356" s="25"/>
      <c r="WXK356" s="25"/>
      <c r="WXL356" s="25"/>
      <c r="WXM356" s="25"/>
      <c r="WXN356" s="25"/>
      <c r="WXO356" s="25"/>
      <c r="WXP356" s="25"/>
      <c r="WXQ356" s="25"/>
      <c r="WXR356" s="25"/>
      <c r="WXS356" s="25"/>
      <c r="WXT356" s="25"/>
      <c r="WXU356" s="25"/>
      <c r="WXV356" s="25"/>
      <c r="WXW356" s="25"/>
      <c r="WXX356" s="25"/>
      <c r="WXY356" s="25"/>
      <c r="WXZ356" s="25"/>
      <c r="WYA356" s="25"/>
      <c r="WYB356" s="25"/>
      <c r="WYC356" s="25"/>
      <c r="WYD356" s="25"/>
      <c r="WYE356" s="25"/>
      <c r="WYF356" s="25"/>
      <c r="WYG356" s="25"/>
      <c r="WYH356" s="25"/>
      <c r="WYI356" s="25"/>
      <c r="WYJ356" s="25"/>
      <c r="WYK356" s="25"/>
      <c r="WYL356" s="25"/>
      <c r="WYM356" s="25"/>
      <c r="WYN356" s="25"/>
      <c r="WYO356" s="25"/>
      <c r="WYP356" s="25"/>
      <c r="WYQ356" s="25"/>
      <c r="WYR356" s="25"/>
      <c r="WYS356" s="25"/>
      <c r="WYT356" s="25"/>
      <c r="WYU356" s="25"/>
      <c r="WYV356" s="25"/>
      <c r="WYW356" s="25"/>
      <c r="WYX356" s="25"/>
      <c r="WYY356" s="25"/>
      <c r="WYZ356" s="25"/>
      <c r="WZA356" s="25"/>
      <c r="WZB356" s="25"/>
      <c r="WZC356" s="25"/>
      <c r="WZD356" s="25"/>
      <c r="WZE356" s="25"/>
      <c r="WZF356" s="25"/>
      <c r="WZG356" s="25"/>
      <c r="WZH356" s="25"/>
      <c r="WZI356" s="25"/>
      <c r="WZJ356" s="25"/>
      <c r="WZK356" s="25"/>
      <c r="WZL356" s="25"/>
      <c r="WZM356" s="25"/>
      <c r="WZN356" s="25"/>
      <c r="WZO356" s="25"/>
      <c r="WZP356" s="25"/>
      <c r="WZQ356" s="25"/>
      <c r="WZR356" s="25"/>
      <c r="WZS356" s="25"/>
      <c r="WZT356" s="25"/>
      <c r="WZU356" s="25"/>
      <c r="WZV356" s="25"/>
      <c r="WZW356" s="25"/>
      <c r="WZX356" s="25"/>
      <c r="WZY356" s="25"/>
      <c r="WZZ356" s="25"/>
      <c r="XAA356" s="25"/>
      <c r="XAB356" s="25"/>
      <c r="XAC356" s="25"/>
      <c r="XAD356" s="25"/>
      <c r="XAE356" s="25"/>
      <c r="XAF356" s="25"/>
      <c r="XAG356" s="25"/>
      <c r="XAH356" s="25"/>
      <c r="XAI356" s="25"/>
      <c r="XAJ356" s="25"/>
      <c r="XAK356" s="25"/>
      <c r="XAL356" s="25"/>
      <c r="XAM356" s="25"/>
      <c r="XAN356" s="25"/>
      <c r="XAO356" s="25"/>
      <c r="XAP356" s="25"/>
      <c r="XAQ356" s="25"/>
      <c r="XAR356" s="25"/>
      <c r="XAS356" s="25"/>
      <c r="XAT356" s="25"/>
      <c r="XAU356" s="25"/>
      <c r="XAV356" s="25"/>
      <c r="XAW356" s="25"/>
      <c r="XAX356" s="25"/>
      <c r="XAY356" s="25"/>
      <c r="XAZ356" s="25"/>
      <c r="XBA356" s="25"/>
      <c r="XBB356" s="25"/>
      <c r="XBC356" s="25"/>
      <c r="XBD356" s="25"/>
      <c r="XBE356" s="25"/>
      <c r="XBF356" s="25"/>
      <c r="XBG356" s="25"/>
      <c r="XBH356" s="25"/>
      <c r="XBI356" s="25"/>
      <c r="XBJ356" s="25"/>
      <c r="XBK356" s="25"/>
      <c r="XBL356" s="25"/>
      <c r="XBM356" s="25"/>
      <c r="XBN356" s="25"/>
      <c r="XBO356" s="25"/>
      <c r="XBP356" s="25"/>
      <c r="XBQ356" s="25"/>
      <c r="XBR356" s="25"/>
      <c r="XBS356" s="25"/>
      <c r="XBT356" s="25"/>
      <c r="XBU356" s="25"/>
      <c r="XBV356" s="25"/>
      <c r="XBW356" s="25"/>
      <c r="XBX356" s="25"/>
      <c r="XBY356" s="25"/>
      <c r="XBZ356" s="25"/>
      <c r="XCA356" s="25"/>
      <c r="XCB356" s="25"/>
      <c r="XCC356" s="25"/>
      <c r="XCD356" s="25"/>
      <c r="XCE356" s="25"/>
      <c r="XCF356" s="25"/>
      <c r="XCG356" s="25"/>
      <c r="XCH356" s="25"/>
      <c r="XCI356" s="25"/>
      <c r="XCJ356" s="25"/>
      <c r="XCK356" s="25"/>
      <c r="XCL356" s="25"/>
      <c r="XCM356" s="25"/>
      <c r="XCN356" s="25"/>
      <c r="XCO356" s="25"/>
      <c r="XCP356" s="25"/>
      <c r="XCQ356" s="25"/>
      <c r="XCR356" s="25"/>
      <c r="XCS356" s="25"/>
      <c r="XCT356" s="25"/>
      <c r="XCU356" s="25"/>
      <c r="XCV356" s="25"/>
      <c r="XCW356" s="25"/>
      <c r="XCX356" s="25"/>
      <c r="XCY356" s="25"/>
      <c r="XCZ356" s="25"/>
      <c r="XDA356" s="25"/>
      <c r="XDB356" s="25"/>
      <c r="XDC356" s="25"/>
      <c r="XDD356" s="25"/>
      <c r="XDE356" s="25"/>
      <c r="XDF356" s="25"/>
      <c r="XDG356" s="25"/>
      <c r="XDH356" s="25"/>
      <c r="XDI356" s="25"/>
      <c r="XDJ356" s="25"/>
      <c r="XDK356" s="25"/>
      <c r="XDL356" s="25"/>
      <c r="XDM356" s="25"/>
      <c r="XDN356" s="25"/>
      <c r="XDO356" s="25"/>
      <c r="XDP356" s="25"/>
      <c r="XDQ356" s="25"/>
      <c r="XDR356" s="25"/>
      <c r="XDS356" s="25"/>
      <c r="XDT356" s="25"/>
      <c r="XDU356" s="25"/>
      <c r="XDV356" s="25"/>
      <c r="XDW356" s="25"/>
      <c r="XDX356" s="25"/>
      <c r="XDY356" s="25"/>
      <c r="XDZ356" s="25"/>
      <c r="XEA356" s="25"/>
      <c r="XEB356" s="25"/>
      <c r="XEC356" s="25"/>
      <c r="XED356" s="25"/>
      <c r="XEE356" s="25"/>
      <c r="XEF356" s="25"/>
      <c r="XEG356" s="25"/>
      <c r="XEH356" s="25"/>
      <c r="XEI356" s="25"/>
      <c r="XEJ356" s="25"/>
      <c r="XEK356" s="25"/>
      <c r="XEL356" s="25"/>
      <c r="XEM356" s="25"/>
      <c r="XEN356" s="25"/>
      <c r="XEO356" s="25"/>
      <c r="XEP356" s="25"/>
      <c r="XEQ356" s="25"/>
      <c r="XER356" s="25"/>
      <c r="XES356" s="25"/>
      <c r="XET356" s="25"/>
      <c r="XEU356" s="25"/>
      <c r="XEV356" s="25"/>
      <c r="XEW356" s="25"/>
      <c r="XEX356" s="25"/>
      <c r="XEY356" s="25"/>
      <c r="XEZ356" s="25"/>
      <c r="XFA356" s="25"/>
      <c r="XFB356" s="25"/>
    </row>
    <row r="357" spans="1:16382" ht="14" thickTop="1">
      <c r="BF357" s="1135">
        <v>349</v>
      </c>
      <c r="BG357" s="1102">
        <v>55928.93506530876</v>
      </c>
      <c r="BH357" s="1102">
        <v>52210.17912580524</v>
      </c>
      <c r="BI357" s="1102">
        <v>43779.519499815513</v>
      </c>
      <c r="BJ357" s="1102">
        <v>42636.877176677699</v>
      </c>
      <c r="BK357" s="1102">
        <v>54416.805242986957</v>
      </c>
      <c r="BL357" s="1102">
        <v>67857.318401234326</v>
      </c>
      <c r="BM357" s="1102">
        <v>58296.504011882418</v>
      </c>
      <c r="BN357" s="1102">
        <v>70240.377728870124</v>
      </c>
      <c r="BO357" s="1102">
        <v>125029.27854891257</v>
      </c>
      <c r="BP357" s="1102">
        <v>117147.09214464243</v>
      </c>
      <c r="BQ357" s="1102">
        <v>92437.257532897507</v>
      </c>
      <c r="BR357" s="1102">
        <v>67790.085323706589</v>
      </c>
      <c r="BS357" s="1102">
        <v>63174.722434189869</v>
      </c>
      <c r="BT357" s="1102">
        <v>30980.336692191006</v>
      </c>
      <c r="BU357" s="1102">
        <v>15309.282454803513</v>
      </c>
      <c r="BV357" s="1102">
        <v>13592.337045117019</v>
      </c>
      <c r="BW357" s="1102">
        <v>17313.880016944215</v>
      </c>
      <c r="BX357" s="1102">
        <v>23181.219542844628</v>
      </c>
      <c r="BY357" s="1102">
        <v>20303.022008179229</v>
      </c>
      <c r="BZ357" s="1102">
        <v>16672.179836542928</v>
      </c>
      <c r="CA357" s="1102">
        <v>11612.989246264015</v>
      </c>
      <c r="CB357" s="1102">
        <v>7635.7635245343863</v>
      </c>
      <c r="CC357" s="1102">
        <v>10165.801908960433</v>
      </c>
      <c r="CD357" s="1102">
        <v>13678.437611271458</v>
      </c>
      <c r="CE357" s="1102">
        <v>16026.744192453107</v>
      </c>
      <c r="CF357" s="1102">
        <v>11427.441969166019</v>
      </c>
      <c r="CG357" s="1102">
        <v>10835.238216165842</v>
      </c>
      <c r="CH357" s="1102">
        <v>14006.475961208142</v>
      </c>
      <c r="CI357" s="1102">
        <v>19952.076359503135</v>
      </c>
      <c r="CJ357" s="1102">
        <v>19075.053773505537</v>
      </c>
      <c r="CK357" s="1102">
        <v>19159.036094271301</v>
      </c>
      <c r="CL357" s="1102">
        <v>16293.720802482187</v>
      </c>
      <c r="CM357" s="1102">
        <v>18517.608244163435</v>
      </c>
      <c r="CN357" s="1102">
        <v>16848.31636405228</v>
      </c>
      <c r="CO357" s="1102">
        <v>14291.521396445074</v>
      </c>
      <c r="CP357" s="1102">
        <v>19164.528799466047</v>
      </c>
      <c r="CQ357" s="1106">
        <f t="shared" si="176"/>
        <v>21125.276846472145</v>
      </c>
      <c r="CR357" s="23" t="s">
        <v>541</v>
      </c>
      <c r="CS357"/>
      <c r="DQ357"/>
      <c r="DR357"/>
    </row>
    <row r="358" spans="1:16382" ht="13">
      <c r="A358" s="653"/>
      <c r="B358" s="654" t="s">
        <v>170</v>
      </c>
      <c r="C358" s="653"/>
      <c r="D358" s="653"/>
      <c r="E358" s="653"/>
      <c r="M358" s="491" t="s">
        <v>303</v>
      </c>
      <c r="BF358" s="1135">
        <v>350</v>
      </c>
      <c r="BG358" s="1102">
        <v>48445.273129012043</v>
      </c>
      <c r="BH358" s="1102">
        <v>53963.416525456327</v>
      </c>
      <c r="BI358" s="1102">
        <v>46825.982445531234</v>
      </c>
      <c r="BJ358" s="1102">
        <v>49366.785859897303</v>
      </c>
      <c r="BK358" s="1102">
        <v>56160.859995277162</v>
      </c>
      <c r="BL358" s="1102">
        <v>74837.796511564127</v>
      </c>
      <c r="BM358" s="1102">
        <v>69150.400341182438</v>
      </c>
      <c r="BN358" s="1102">
        <v>77959.965599845062</v>
      </c>
      <c r="BO358" s="1102">
        <v>94486.556463414061</v>
      </c>
      <c r="BP358" s="1102">
        <v>111018.78070025217</v>
      </c>
      <c r="BQ358" s="1102">
        <v>84425.929427301133</v>
      </c>
      <c r="BR358" s="1102">
        <v>64700.604951252506</v>
      </c>
      <c r="BS358" s="1102">
        <v>59352.584280784264</v>
      </c>
      <c r="BT358" s="1102">
        <v>31901.561175025134</v>
      </c>
      <c r="BU358" s="1102">
        <v>18831.610019032032</v>
      </c>
      <c r="BV358" s="1102">
        <v>17115.670841673076</v>
      </c>
      <c r="BW358" s="1102">
        <v>17489.766643160561</v>
      </c>
      <c r="BX358" s="1102">
        <v>22471.731392467835</v>
      </c>
      <c r="BY358" s="1102">
        <v>20372.883885916399</v>
      </c>
      <c r="BZ358" s="1102">
        <v>18385.897968729678</v>
      </c>
      <c r="CA358" s="1102">
        <v>13729.194802665763</v>
      </c>
      <c r="CB358" s="1102">
        <v>7622.9702997102004</v>
      </c>
      <c r="CC358" s="1102">
        <v>10372.247210949956</v>
      </c>
      <c r="CD358" s="1102">
        <v>11330.072713683763</v>
      </c>
      <c r="CE358" s="1102">
        <v>20024.771738312225</v>
      </c>
      <c r="CF358" s="1102">
        <v>14176.409797665454</v>
      </c>
      <c r="CG358" s="1102">
        <v>11680.989774350424</v>
      </c>
      <c r="CH358" s="1102">
        <v>14282.884756533898</v>
      </c>
      <c r="CI358" s="1102">
        <v>18589.572177924245</v>
      </c>
      <c r="CJ358" s="1102">
        <v>21285.364905295784</v>
      </c>
      <c r="CK358" s="1102">
        <v>19883.20768255246</v>
      </c>
      <c r="CL358" s="1102">
        <v>15668.780426823892</v>
      </c>
      <c r="CM358" s="1102">
        <v>18756.49966254241</v>
      </c>
      <c r="CN358" s="1102">
        <v>18096.53811427228</v>
      </c>
      <c r="CO358" s="1102">
        <v>24726.526985089713</v>
      </c>
      <c r="CP358" s="1102">
        <v>19260.247186644392</v>
      </c>
      <c r="CQ358" s="1106">
        <f t="shared" si="176"/>
        <v>21230.788307233794</v>
      </c>
      <c r="CR358" s="23" t="s">
        <v>541</v>
      </c>
      <c r="CS358"/>
      <c r="DQ358"/>
      <c r="DR358"/>
    </row>
    <row r="359" spans="1:16382" ht="13" outlineLevel="1">
      <c r="A359" s="492"/>
      <c r="B359" s="651" t="s">
        <v>188</v>
      </c>
      <c r="C359" s="652"/>
      <c r="D359" s="651" t="s">
        <v>189</v>
      </c>
      <c r="E359" s="652"/>
      <c r="F359" s="493" t="s">
        <v>148</v>
      </c>
      <c r="G359" s="493"/>
      <c r="M359" s="494"/>
      <c r="BF359" s="1135">
        <v>351</v>
      </c>
      <c r="BG359" s="1102">
        <v>60573.073337015834</v>
      </c>
      <c r="BH359" s="1102">
        <v>61484.497830484237</v>
      </c>
      <c r="BI359" s="1102">
        <v>55185.576163457175</v>
      </c>
      <c r="BJ359" s="1102">
        <v>53994.593243705742</v>
      </c>
      <c r="BK359" s="1102">
        <v>64876.611397214641</v>
      </c>
      <c r="BL359" s="1102">
        <v>87040.502740050724</v>
      </c>
      <c r="BM359" s="1102">
        <v>77570.228484422958</v>
      </c>
      <c r="BN359" s="1102">
        <v>81123.867498950669</v>
      </c>
      <c r="BO359" s="1102">
        <v>125377.43043674176</v>
      </c>
      <c r="BP359" s="1102">
        <v>115874.75506497885</v>
      </c>
      <c r="BQ359" s="1102">
        <v>90408.136552268508</v>
      </c>
      <c r="BR359" s="1102">
        <v>69505.454933535584</v>
      </c>
      <c r="BS359" s="1102">
        <v>81136.291107273311</v>
      </c>
      <c r="BT359" s="1102">
        <v>31886.881653649292</v>
      </c>
      <c r="BU359" s="1102">
        <v>12690.908834684844</v>
      </c>
      <c r="BV359" s="1102">
        <v>12482.472566056256</v>
      </c>
      <c r="BW359" s="1102">
        <v>20818.908049406866</v>
      </c>
      <c r="BX359" s="1102">
        <v>28274.586189518628</v>
      </c>
      <c r="BY359" s="1102">
        <v>27355.984046146448</v>
      </c>
      <c r="BZ359" s="1102">
        <v>21931.112224719942</v>
      </c>
      <c r="CA359" s="1102">
        <v>16098.46188213524</v>
      </c>
      <c r="CB359" s="1102">
        <v>8508.1654299139282</v>
      </c>
      <c r="CC359" s="1102">
        <v>9402.2245614911899</v>
      </c>
      <c r="CD359" s="1102">
        <v>11963.40414802345</v>
      </c>
      <c r="CE359" s="1102">
        <v>22515.403376501836</v>
      </c>
      <c r="CF359" s="1102">
        <v>15799.100324221117</v>
      </c>
      <c r="CG359" s="1102">
        <v>12471.519881781518</v>
      </c>
      <c r="CH359" s="1102">
        <v>11129.050651177673</v>
      </c>
      <c r="CI359" s="1102">
        <v>16892.75463253984</v>
      </c>
      <c r="CJ359" s="1102">
        <v>19995.547458902249</v>
      </c>
      <c r="CK359" s="1102">
        <v>23309.520939684691</v>
      </c>
      <c r="CL359" s="1102">
        <v>17872.599363914858</v>
      </c>
      <c r="CM359" s="1102">
        <v>21200.540252898074</v>
      </c>
      <c r="CN359" s="1102">
        <v>18521.6464913239</v>
      </c>
      <c r="CO359" s="1102">
        <v>25919.660935617911</v>
      </c>
      <c r="CP359" s="1102">
        <v>18624.012831740165</v>
      </c>
      <c r="CQ359" s="1106">
        <f t="shared" si="176"/>
        <v>20529.459982012311</v>
      </c>
      <c r="CR359" s="23" t="s">
        <v>541</v>
      </c>
      <c r="CS359"/>
      <c r="DQ359"/>
      <c r="DR359"/>
    </row>
    <row r="360" spans="1:16382" ht="13" outlineLevel="1">
      <c r="A360" s="637" t="s">
        <v>133</v>
      </c>
      <c r="B360" s="635" t="s">
        <v>163</v>
      </c>
      <c r="C360" s="640" t="s">
        <v>328</v>
      </c>
      <c r="D360" s="635" t="s">
        <v>163</v>
      </c>
      <c r="E360" s="640" t="s">
        <v>328</v>
      </c>
      <c r="F360" s="493"/>
      <c r="G360" s="493"/>
      <c r="P360" s="494"/>
      <c r="BF360" s="1135">
        <v>352</v>
      </c>
      <c r="BG360" s="1102">
        <v>59402.612043043016</v>
      </c>
      <c r="BH360" s="1102">
        <v>60531.476675282203</v>
      </c>
      <c r="BI360" s="1102">
        <v>56300.132323611047</v>
      </c>
      <c r="BJ360" s="1102">
        <v>70886.200070562714</v>
      </c>
      <c r="BK360" s="1102">
        <v>84769.251083876356</v>
      </c>
      <c r="BL360" s="1102">
        <v>104120.53376198444</v>
      </c>
      <c r="BM360" s="1102">
        <v>79347.168268364461</v>
      </c>
      <c r="BN360" s="1102">
        <v>83837.188700485276</v>
      </c>
      <c r="BO360" s="1102">
        <v>101253.12418975886</v>
      </c>
      <c r="BP360" s="1102">
        <v>97684.963034288943</v>
      </c>
      <c r="BQ360" s="1102">
        <v>75636.906923385206</v>
      </c>
      <c r="BR360" s="1102">
        <v>67983.767893599317</v>
      </c>
      <c r="BS360" s="1102">
        <v>79617.479287085429</v>
      </c>
      <c r="BT360" s="1102">
        <v>35389.858212998886</v>
      </c>
      <c r="BU360" s="1102">
        <v>15049.374185547669</v>
      </c>
      <c r="BV360" s="1102">
        <v>14567.31303379207</v>
      </c>
      <c r="BW360" s="1102">
        <v>23015.559954699449</v>
      </c>
      <c r="BX360" s="1102">
        <v>21630.036697169951</v>
      </c>
      <c r="BY360" s="1102">
        <v>22913.892336411769</v>
      </c>
      <c r="BZ360" s="1102">
        <v>18492.388328894584</v>
      </c>
      <c r="CA360" s="1102">
        <v>18762.814310981339</v>
      </c>
      <c r="CB360" s="1102">
        <v>10921.972197964937</v>
      </c>
      <c r="CC360" s="1102">
        <v>11107.068505598721</v>
      </c>
      <c r="CD360" s="1102">
        <v>9914.2559785834183</v>
      </c>
      <c r="CE360" s="1102">
        <v>22502.349641946472</v>
      </c>
      <c r="CF360" s="1102">
        <v>16471.500859395655</v>
      </c>
      <c r="CG360" s="1102">
        <v>11888.017873267163</v>
      </c>
      <c r="CH360" s="1102">
        <v>13353.434049823372</v>
      </c>
      <c r="CI360" s="1102">
        <v>18053.259780181372</v>
      </c>
      <c r="CJ360" s="1102">
        <v>21057.363781601904</v>
      </c>
      <c r="CK360" s="1102">
        <v>25084.809657018435</v>
      </c>
      <c r="CL360" s="1102">
        <v>18755.048310502556</v>
      </c>
      <c r="CM360" s="1102">
        <v>23209.738696309887</v>
      </c>
      <c r="CN360" s="1102">
        <v>18477.878346732345</v>
      </c>
      <c r="CO360" s="1102">
        <v>27135.797695338482</v>
      </c>
      <c r="CP360" s="1102">
        <v>18636.966172550245</v>
      </c>
      <c r="CQ360" s="1106">
        <f t="shared" si="176"/>
        <v>20543.738596089544</v>
      </c>
      <c r="CR360" s="23" t="s">
        <v>541</v>
      </c>
      <c r="CS360"/>
      <c r="DQ360"/>
      <c r="DR360"/>
    </row>
    <row r="361" spans="1:16382" ht="14" outlineLevel="1" thickBot="1">
      <c r="A361" s="636">
        <v>1993</v>
      </c>
      <c r="B361" s="1009">
        <v>4.8700785068803057E-2</v>
      </c>
      <c r="C361" s="642">
        <v>0</v>
      </c>
      <c r="D361" s="642">
        <v>0</v>
      </c>
      <c r="E361" s="1009">
        <v>0.30896297376015286</v>
      </c>
      <c r="F361" s="493" t="s">
        <v>193</v>
      </c>
      <c r="G361" s="493"/>
      <c r="M361" s="931" t="s">
        <v>419</v>
      </c>
      <c r="N361" s="658" t="s">
        <v>312</v>
      </c>
      <c r="O361" s="658" t="s">
        <v>304</v>
      </c>
      <c r="P361" s="658" t="s">
        <v>307</v>
      </c>
      <c r="Q361" s="658" t="s">
        <v>308</v>
      </c>
      <c r="AA361" s="308"/>
      <c r="AB361" s="308"/>
      <c r="AC361" s="308"/>
      <c r="AD361" s="659"/>
      <c r="BF361" s="1135">
        <v>353</v>
      </c>
      <c r="BG361" s="1102">
        <v>54062.579649214334</v>
      </c>
      <c r="BH361" s="1102">
        <v>60808.88126658184</v>
      </c>
      <c r="BI361" s="1102">
        <v>53902.632675256587</v>
      </c>
      <c r="BJ361" s="1102">
        <v>52377.208186454453</v>
      </c>
      <c r="BK361" s="1102">
        <v>62394.007774300815</v>
      </c>
      <c r="BL361" s="1102">
        <v>78923.34645976442</v>
      </c>
      <c r="BM361" s="1102">
        <v>70583.826716115058</v>
      </c>
      <c r="BN361" s="1102">
        <v>70284.377096797689</v>
      </c>
      <c r="BO361" s="1102">
        <v>86438.844810524752</v>
      </c>
      <c r="BP361" s="1102">
        <v>85322.53156601009</v>
      </c>
      <c r="BQ361" s="1102">
        <v>63094.218951195428</v>
      </c>
      <c r="BR361" s="1102">
        <v>42723.238868140077</v>
      </c>
      <c r="BS361" s="1102">
        <v>47966.077747050411</v>
      </c>
      <c r="BT361" s="1102">
        <v>22863.213012530538</v>
      </c>
      <c r="BU361" s="1102">
        <v>16974.670314748968</v>
      </c>
      <c r="BV361" s="1102">
        <v>13686.595779663578</v>
      </c>
      <c r="BW361" s="1102">
        <v>11696.381205573343</v>
      </c>
      <c r="BX361" s="1102">
        <v>17314.684207260765</v>
      </c>
      <c r="BY361" s="1102">
        <v>20675.482839534699</v>
      </c>
      <c r="BZ361" s="1102">
        <v>18206.775190445846</v>
      </c>
      <c r="CA361" s="1102">
        <v>11946.99595642703</v>
      </c>
      <c r="CB361" s="1102">
        <v>7187.4833685408821</v>
      </c>
      <c r="CC361" s="1102">
        <v>7078.4749005939702</v>
      </c>
      <c r="CD361" s="1102">
        <v>10991.379582217163</v>
      </c>
      <c r="CE361" s="1102">
        <v>17672.40044961101</v>
      </c>
      <c r="CF361" s="1102">
        <v>12208.204224164052</v>
      </c>
      <c r="CG361" s="1102">
        <v>8151.886406142914</v>
      </c>
      <c r="CH361" s="1102">
        <v>9162.132153543791</v>
      </c>
      <c r="CI361" s="1102">
        <v>16360.055988155513</v>
      </c>
      <c r="CJ361" s="1102">
        <v>20873.14541945728</v>
      </c>
      <c r="CK361" s="1102">
        <v>18993.068095086397</v>
      </c>
      <c r="CL361" s="1102">
        <v>14315.764222898453</v>
      </c>
      <c r="CM361" s="1102">
        <v>13554.742388066799</v>
      </c>
      <c r="CN361" s="1102">
        <v>11861.955837355687</v>
      </c>
      <c r="CO361" s="1102">
        <v>14164.6256417274</v>
      </c>
      <c r="CP361" s="1102">
        <v>12467.729404702113</v>
      </c>
      <c r="CQ361" s="1106">
        <f t="shared" si="176"/>
        <v>13743.319132822706</v>
      </c>
      <c r="CR361" s="23" t="s">
        <v>541</v>
      </c>
      <c r="CS361"/>
      <c r="DQ361"/>
      <c r="DR361"/>
    </row>
    <row r="362" spans="1:16382" ht="13" outlineLevel="1">
      <c r="A362" s="1007">
        <v>1994</v>
      </c>
      <c r="B362" s="1010">
        <v>1.038781163434903E-2</v>
      </c>
      <c r="C362" s="1008"/>
      <c r="D362" s="641"/>
      <c r="E362" s="1016">
        <v>7.4712643678160925E-2</v>
      </c>
      <c r="F362" s="493"/>
      <c r="G362" s="493"/>
      <c r="M362" s="671">
        <v>1980</v>
      </c>
      <c r="N362" s="495">
        <f t="shared" ref="N362:N393" si="192">B217</f>
        <v>535.3287777619131</v>
      </c>
      <c r="O362" s="495">
        <f t="shared" ref="O362:O393" si="193">S214</f>
        <v>64344.604073565788</v>
      </c>
      <c r="P362" s="495">
        <f>alpha2*O362*EXP(-beta2*O362)</f>
        <v>84.901282831700442</v>
      </c>
      <c r="Q362" s="768">
        <f>LN(N362)-LN(P362)</f>
        <v>1.8413918929004982</v>
      </c>
      <c r="AA362" s="499"/>
      <c r="AB362" s="499"/>
      <c r="AC362" s="499"/>
      <c r="AD362" s="660"/>
      <c r="BF362" s="1135">
        <v>354</v>
      </c>
      <c r="BG362" s="1102">
        <v>52130.592678157038</v>
      </c>
      <c r="BH362" s="1102">
        <v>56029.3966439301</v>
      </c>
      <c r="BI362" s="1102">
        <v>46428.910725651462</v>
      </c>
      <c r="BJ362" s="1102">
        <v>44661.974070022734</v>
      </c>
      <c r="BK362" s="1102">
        <v>53276.188313409963</v>
      </c>
      <c r="BL362" s="1102">
        <v>74950.28918567214</v>
      </c>
      <c r="BM362" s="1102">
        <v>71617.658121251312</v>
      </c>
      <c r="BN362" s="1102">
        <v>76439.402987451875</v>
      </c>
      <c r="BO362" s="1102">
        <v>95797.991353267993</v>
      </c>
      <c r="BP362" s="1102">
        <v>111580.41037789769</v>
      </c>
      <c r="BQ362" s="1102">
        <v>86251.213896442554</v>
      </c>
      <c r="BR362" s="1102">
        <v>58428.300974205245</v>
      </c>
      <c r="BS362" s="1102">
        <v>51296.988935347712</v>
      </c>
      <c r="BT362" s="1102">
        <v>27253.365468772106</v>
      </c>
      <c r="BU362" s="1102">
        <v>12488.576692578243</v>
      </c>
      <c r="BV362" s="1102">
        <v>12774.312104099614</v>
      </c>
      <c r="BW362" s="1102">
        <v>13781.587310623416</v>
      </c>
      <c r="BX362" s="1102">
        <v>20943.685134659205</v>
      </c>
      <c r="BY362" s="1102">
        <v>16940.765789576915</v>
      </c>
      <c r="BZ362" s="1102">
        <v>16075.109854376413</v>
      </c>
      <c r="CA362" s="1102">
        <v>11083.903111570697</v>
      </c>
      <c r="CB362" s="1102">
        <v>6607.1691585668614</v>
      </c>
      <c r="CC362" s="1102">
        <v>7626.9926714526482</v>
      </c>
      <c r="CD362" s="1102">
        <v>9093.9160117945139</v>
      </c>
      <c r="CE362" s="1102">
        <v>13987.273484822574</v>
      </c>
      <c r="CF362" s="1102">
        <v>11348.387740409142</v>
      </c>
      <c r="CG362" s="1102">
        <v>10473.623388852058</v>
      </c>
      <c r="CH362" s="1102">
        <v>11924.536653667881</v>
      </c>
      <c r="CI362" s="1102">
        <v>17389.248344927466</v>
      </c>
      <c r="CJ362" s="1102">
        <v>17933.94959311757</v>
      </c>
      <c r="CK362" s="1102">
        <v>16769.328870545811</v>
      </c>
      <c r="CL362" s="1102">
        <v>12727.470273101371</v>
      </c>
      <c r="CM362" s="1102">
        <v>13145.721981505541</v>
      </c>
      <c r="CN362" s="1102">
        <v>11406.444981412204</v>
      </c>
      <c r="CO362" s="1102">
        <v>14310.378743910944</v>
      </c>
      <c r="CP362" s="1102">
        <v>12297.608938264109</v>
      </c>
      <c r="CQ362" s="1106">
        <f t="shared" si="176"/>
        <v>13555.793418605619</v>
      </c>
      <c r="CR362" s="23" t="s">
        <v>541</v>
      </c>
      <c r="CS362"/>
      <c r="DQ362"/>
      <c r="DR362"/>
    </row>
    <row r="363" spans="1:16382" ht="13" outlineLevel="1">
      <c r="A363" s="1007">
        <v>1995</v>
      </c>
      <c r="B363" s="1011">
        <v>1.4239943040227838E-3</v>
      </c>
      <c r="C363" s="1008"/>
      <c r="D363" s="641"/>
      <c r="E363" s="1016">
        <v>0.11976047904191617</v>
      </c>
      <c r="M363" s="672">
        <v>1981</v>
      </c>
      <c r="N363" s="498">
        <f t="shared" si="192"/>
        <v>470.5148959659175</v>
      </c>
      <c r="O363" s="498">
        <f t="shared" si="193"/>
        <v>57538.168494554251</v>
      </c>
      <c r="P363" s="498">
        <f t="shared" ref="P363:P373" si="194">alpha2*O363*EXP(-beta2*O363)</f>
        <v>75.920341531498835</v>
      </c>
      <c r="Q363" s="752">
        <f t="shared" ref="Q363:Q373" si="195">LN(N363)-LN(P363)</f>
        <v>1.8241429655256676</v>
      </c>
      <c r="AA363" s="499"/>
      <c r="AB363" s="499"/>
      <c r="AC363" s="499"/>
      <c r="AD363" s="660"/>
      <c r="BF363" s="1135">
        <v>355</v>
      </c>
      <c r="BG363" s="1102">
        <v>66234.186796388647</v>
      </c>
      <c r="BH363" s="1102">
        <v>60786.003553932314</v>
      </c>
      <c r="BI363" s="1102">
        <v>49886.897982591363</v>
      </c>
      <c r="BJ363" s="1102">
        <v>63755.96844270156</v>
      </c>
      <c r="BK363" s="1102">
        <v>89937.233288911302</v>
      </c>
      <c r="BL363" s="1102">
        <v>117384.90436669534</v>
      </c>
      <c r="BM363" s="1102">
        <v>95454.10972096656</v>
      </c>
      <c r="BN363" s="1102">
        <v>116881.79960520669</v>
      </c>
      <c r="BO363" s="1102">
        <v>176475.6821139229</v>
      </c>
      <c r="BP363" s="1102">
        <v>163626.27389324727</v>
      </c>
      <c r="BQ363" s="1102">
        <v>129015.04806875743</v>
      </c>
      <c r="BR363" s="1102">
        <v>96633.57687306749</v>
      </c>
      <c r="BS363" s="1102">
        <v>89168.63114578111</v>
      </c>
      <c r="BT363" s="1102">
        <v>34863.126877372189</v>
      </c>
      <c r="BU363" s="1102">
        <v>15993.477486227117</v>
      </c>
      <c r="BV363" s="1102">
        <v>13928.666288861783</v>
      </c>
      <c r="BW363" s="1102">
        <v>21298.469066835027</v>
      </c>
      <c r="BX363" s="1102">
        <v>28888.42815335792</v>
      </c>
      <c r="BY363" s="1102">
        <v>27799.747052907795</v>
      </c>
      <c r="BZ363" s="1102">
        <v>23053.367501538312</v>
      </c>
      <c r="CA363" s="1102">
        <v>15774.003318984947</v>
      </c>
      <c r="CB363" s="1102">
        <v>8255.7156093895883</v>
      </c>
      <c r="CC363" s="1102">
        <v>11166.558866719919</v>
      </c>
      <c r="CD363" s="1102">
        <v>17647.400102400476</v>
      </c>
      <c r="CE363" s="1102">
        <v>24295.305655898563</v>
      </c>
      <c r="CF363" s="1102">
        <v>16129.651255047345</v>
      </c>
      <c r="CG363" s="1102">
        <v>15342.250362520574</v>
      </c>
      <c r="CH363" s="1102">
        <v>18556.418477861465</v>
      </c>
      <c r="CI363" s="1102">
        <v>24359.359197247628</v>
      </c>
      <c r="CJ363" s="1102">
        <v>21315.838682803696</v>
      </c>
      <c r="CK363" s="1102">
        <v>20566.180562611506</v>
      </c>
      <c r="CL363" s="1102">
        <v>16049.839450804609</v>
      </c>
      <c r="CM363" s="1102">
        <v>22689.665670270326</v>
      </c>
      <c r="CN363" s="1102">
        <v>24507.750791125683</v>
      </c>
      <c r="CO363" s="1102">
        <v>28561.363384659991</v>
      </c>
      <c r="CP363" s="1102">
        <v>26065.936686187379</v>
      </c>
      <c r="CQ363" s="1106">
        <f t="shared" si="176"/>
        <v>28732.776814928267</v>
      </c>
      <c r="CR363" s="23" t="s">
        <v>541</v>
      </c>
      <c r="CS363"/>
      <c r="DQ363"/>
      <c r="DR363"/>
    </row>
    <row r="364" spans="1:16382" ht="13" outlineLevel="1">
      <c r="A364" s="1007">
        <v>1996</v>
      </c>
      <c r="B364" s="1011">
        <v>0</v>
      </c>
      <c r="C364" s="1008"/>
      <c r="D364" s="641"/>
      <c r="E364" s="1016">
        <v>0.11347517730496454</v>
      </c>
      <c r="M364" s="672">
        <v>1982</v>
      </c>
      <c r="N364" s="498">
        <f t="shared" si="192"/>
        <v>145.33459805971523</v>
      </c>
      <c r="O364" s="498">
        <f t="shared" si="193"/>
        <v>53198.256873105347</v>
      </c>
      <c r="P364" s="498">
        <f t="shared" si="194"/>
        <v>70.193924074396321</v>
      </c>
      <c r="Q364" s="752">
        <f t="shared" si="195"/>
        <v>0.72777690124962824</v>
      </c>
      <c r="AA364" s="501"/>
      <c r="AB364" s="501"/>
      <c r="AC364" s="501"/>
      <c r="AD364" s="660"/>
      <c r="BF364" s="1135">
        <v>356</v>
      </c>
      <c r="BG364" s="1102">
        <v>64972.97252676222</v>
      </c>
      <c r="BH364" s="1102">
        <v>75056.795729521691</v>
      </c>
      <c r="BI364" s="1102">
        <v>69353.276160326699</v>
      </c>
      <c r="BJ364" s="1102">
        <v>71540.946034301451</v>
      </c>
      <c r="BK364" s="1102">
        <v>77502.056012396642</v>
      </c>
      <c r="BL364" s="1102">
        <v>95990.122030152212</v>
      </c>
      <c r="BM364" s="1102">
        <v>83769.702215664773</v>
      </c>
      <c r="BN364" s="1102">
        <v>87638.875310253585</v>
      </c>
      <c r="BO364" s="1102">
        <v>108921.64565869594</v>
      </c>
      <c r="BP364" s="1102">
        <v>116348.43703788331</v>
      </c>
      <c r="BQ364" s="1102">
        <v>88151.861690512247</v>
      </c>
      <c r="BR364" s="1102">
        <v>68377.018532121961</v>
      </c>
      <c r="BS364" s="1102">
        <v>73097.406369309509</v>
      </c>
      <c r="BT364" s="1102">
        <v>30114.238272416376</v>
      </c>
      <c r="BU364" s="1102">
        <v>14569.565656078314</v>
      </c>
      <c r="BV364" s="1102">
        <v>14285.081005033902</v>
      </c>
      <c r="BW364" s="1102">
        <v>26572.182275800507</v>
      </c>
      <c r="BX364" s="1102">
        <v>29833.711348226061</v>
      </c>
      <c r="BY364" s="1102">
        <v>26207.347208280797</v>
      </c>
      <c r="BZ364" s="1102">
        <v>16594.046949949006</v>
      </c>
      <c r="CA364" s="1102">
        <v>15065.703751791898</v>
      </c>
      <c r="CB364" s="1102">
        <v>11429.378425670047</v>
      </c>
      <c r="CC364" s="1102">
        <v>9845.3324891897555</v>
      </c>
      <c r="CD364" s="1102">
        <v>14001.34231327313</v>
      </c>
      <c r="CE364" s="1102">
        <v>28136.450555674404</v>
      </c>
      <c r="CF364" s="1102">
        <v>18487.352262797107</v>
      </c>
      <c r="CG364" s="1102">
        <v>12716.661885366861</v>
      </c>
      <c r="CH364" s="1102">
        <v>12285.321389722829</v>
      </c>
      <c r="CI364" s="1102">
        <v>20107.514715201833</v>
      </c>
      <c r="CJ364" s="1102">
        <v>24403.50981688251</v>
      </c>
      <c r="CK364" s="1102">
        <v>24101.841123856906</v>
      </c>
      <c r="CL364" s="1102">
        <v>17456.253364693916</v>
      </c>
      <c r="CM364" s="1102">
        <v>22695.579293833147</v>
      </c>
      <c r="CN364" s="1102">
        <v>24483.558383181855</v>
      </c>
      <c r="CO364" s="1102">
        <v>32003.013205798859</v>
      </c>
      <c r="CP364" s="1102">
        <v>26034.424846730068</v>
      </c>
      <c r="CQ364" s="1106">
        <f t="shared" si="176"/>
        <v>28698.04095789557</v>
      </c>
      <c r="CR364" s="23" t="s">
        <v>541</v>
      </c>
      <c r="CS364"/>
      <c r="DQ364"/>
      <c r="DR364"/>
    </row>
    <row r="365" spans="1:16382" ht="13" outlineLevel="1">
      <c r="A365" s="1007">
        <v>1997</v>
      </c>
      <c r="B365" s="1011">
        <v>9.3984962406015032E-4</v>
      </c>
      <c r="C365" s="1008"/>
      <c r="D365" s="641"/>
      <c r="E365" s="1016">
        <v>0.10236220472440945</v>
      </c>
      <c r="M365" s="672">
        <v>1983</v>
      </c>
      <c r="N365" s="498">
        <f t="shared" si="192"/>
        <v>47.78282535639967</v>
      </c>
      <c r="O365" s="498">
        <f t="shared" si="193"/>
        <v>65490.126383255374</v>
      </c>
      <c r="P365" s="498">
        <f t="shared" si="194"/>
        <v>86.412774199240502</v>
      </c>
      <c r="Q365" s="752">
        <f t="shared" si="195"/>
        <v>-0.59246924164404247</v>
      </c>
      <c r="AA365" s="501"/>
      <c r="AB365" s="501"/>
      <c r="AC365" s="501"/>
      <c r="AD365" s="660"/>
      <c r="BF365" s="1135">
        <v>357</v>
      </c>
      <c r="BG365" s="1102">
        <v>55796.55744300763</v>
      </c>
      <c r="BH365" s="1102">
        <v>57265.270984594987</v>
      </c>
      <c r="BI365" s="1102">
        <v>51674.464834252321</v>
      </c>
      <c r="BJ365" s="1102">
        <v>53335.915800794275</v>
      </c>
      <c r="BK365" s="1102">
        <v>65921.129860513814</v>
      </c>
      <c r="BL365" s="1102">
        <v>85489.308274397306</v>
      </c>
      <c r="BM365" s="1102">
        <v>74213.147445957875</v>
      </c>
      <c r="BN365" s="1102">
        <v>76771.328247433179</v>
      </c>
      <c r="BO365" s="1102">
        <v>105275.24076600715</v>
      </c>
      <c r="BP365" s="1102">
        <v>98332.508800163516</v>
      </c>
      <c r="BQ365" s="1102">
        <v>81442.326652660617</v>
      </c>
      <c r="BR365" s="1102">
        <v>63621.894667374967</v>
      </c>
      <c r="BS365" s="1102">
        <v>66044.47192545826</v>
      </c>
      <c r="BT365" s="1102">
        <v>26607.203003129751</v>
      </c>
      <c r="BU365" s="1102">
        <v>10797.883625177967</v>
      </c>
      <c r="BV365" s="1102">
        <v>9924.6558242827996</v>
      </c>
      <c r="BW365" s="1102">
        <v>20287.583141742103</v>
      </c>
      <c r="BX365" s="1102">
        <v>20794.040743853526</v>
      </c>
      <c r="BY365" s="1102">
        <v>21047.710527087525</v>
      </c>
      <c r="BZ365" s="1102">
        <v>12899.163063702212</v>
      </c>
      <c r="CA365" s="1102">
        <v>11016.132921748853</v>
      </c>
      <c r="CB365" s="1102">
        <v>6200.1632256415451</v>
      </c>
      <c r="CC365" s="1102">
        <v>6276.4446301189491</v>
      </c>
      <c r="CD365" s="1102">
        <v>8689.6023095885212</v>
      </c>
      <c r="CE365" s="1102">
        <v>14766.18543760349</v>
      </c>
      <c r="CF365" s="1102">
        <v>12028.850567929334</v>
      </c>
      <c r="CG365" s="1102">
        <v>10288.927085368641</v>
      </c>
      <c r="CH365" s="1102">
        <v>13070.154094309166</v>
      </c>
      <c r="CI365" s="1102">
        <v>18024.014512090769</v>
      </c>
      <c r="CJ365" s="1102">
        <v>20077.713521291906</v>
      </c>
      <c r="CK365" s="1102">
        <v>18258.990204601214</v>
      </c>
      <c r="CL365" s="1102">
        <v>14666.187815514693</v>
      </c>
      <c r="CM365" s="1102">
        <v>14722.494795353014</v>
      </c>
      <c r="CN365" s="1102">
        <v>14546.478718983803</v>
      </c>
      <c r="CO365" s="1102">
        <v>17001.013476826342</v>
      </c>
      <c r="CP365" s="1102">
        <v>14660.780581038425</v>
      </c>
      <c r="CQ365" s="1106">
        <f t="shared" si="176"/>
        <v>16160.744247907027</v>
      </c>
      <c r="CR365" s="23" t="s">
        <v>541</v>
      </c>
      <c r="CS365"/>
      <c r="DQ365"/>
      <c r="DR365"/>
    </row>
    <row r="366" spans="1:16382" ht="13" outlineLevel="1">
      <c r="A366" s="1007">
        <v>1998</v>
      </c>
      <c r="B366" s="1011">
        <v>5.9505488868369745E-3</v>
      </c>
      <c r="C366" s="1008"/>
      <c r="D366" s="641"/>
      <c r="E366" s="1016">
        <v>0.15189873417721519</v>
      </c>
      <c r="M366" s="672">
        <v>1984</v>
      </c>
      <c r="N366" s="498">
        <f t="shared" si="192"/>
        <v>811.07406574990466</v>
      </c>
      <c r="O366" s="498">
        <f t="shared" si="193"/>
        <v>85282.149632361179</v>
      </c>
      <c r="P366" s="498">
        <f t="shared" si="194"/>
        <v>112.52791140270736</v>
      </c>
      <c r="Q366" s="752">
        <f t="shared" si="195"/>
        <v>1.9751580841642964</v>
      </c>
      <c r="AA366" s="501"/>
      <c r="AB366" s="501"/>
      <c r="AC366" s="501"/>
      <c r="AD366" s="660"/>
      <c r="BF366" s="1135">
        <v>358</v>
      </c>
      <c r="BG366" s="1102">
        <v>58659.345447164633</v>
      </c>
      <c r="BH366" s="1102">
        <v>56566.077878024051</v>
      </c>
      <c r="BI366" s="1102">
        <v>48143.351469607413</v>
      </c>
      <c r="BJ366" s="1102">
        <v>62349.594248764741</v>
      </c>
      <c r="BK366" s="1102">
        <v>72391.992358507589</v>
      </c>
      <c r="BL366" s="1102">
        <v>84560.238688380021</v>
      </c>
      <c r="BM366" s="1102">
        <v>72930.859001916004</v>
      </c>
      <c r="BN366" s="1102">
        <v>91169.552746024274</v>
      </c>
      <c r="BO366" s="1102">
        <v>100935.32002544003</v>
      </c>
      <c r="BP366" s="1102">
        <v>96362.079114412511</v>
      </c>
      <c r="BQ366" s="1102">
        <v>77213.772212803771</v>
      </c>
      <c r="BR366" s="1102">
        <v>71974.648765239559</v>
      </c>
      <c r="BS366" s="1102">
        <v>64987.945448165949</v>
      </c>
      <c r="BT366" s="1102">
        <v>27325.16905210862</v>
      </c>
      <c r="BU366" s="1102">
        <v>12926.217249570778</v>
      </c>
      <c r="BV366" s="1102">
        <v>13331.71249754231</v>
      </c>
      <c r="BW366" s="1102">
        <v>20070.193061788959</v>
      </c>
      <c r="BX366" s="1102">
        <v>18611.96143102369</v>
      </c>
      <c r="BY366" s="1102">
        <v>18689.214920709317</v>
      </c>
      <c r="BZ366" s="1102">
        <v>16794.453731243346</v>
      </c>
      <c r="CA366" s="1102">
        <v>13506.457742579245</v>
      </c>
      <c r="CB366" s="1102">
        <v>8152.7319259671822</v>
      </c>
      <c r="CC366" s="1102">
        <v>8327.9326528165875</v>
      </c>
      <c r="CD366" s="1102">
        <v>9866.1132209832977</v>
      </c>
      <c r="CE366" s="1102">
        <v>15581.1112843091</v>
      </c>
      <c r="CF366" s="1102">
        <v>11273.227279174605</v>
      </c>
      <c r="CG366" s="1102">
        <v>9628.3791332045585</v>
      </c>
      <c r="CH366" s="1102">
        <v>13202.276106209783</v>
      </c>
      <c r="CI366" s="1102">
        <v>17632.2105659976</v>
      </c>
      <c r="CJ366" s="1102">
        <v>19528.076411959872</v>
      </c>
      <c r="CK366" s="1102">
        <v>18181.088037806119</v>
      </c>
      <c r="CL366" s="1102">
        <v>13188.061182059229</v>
      </c>
      <c r="CM366" s="1102">
        <v>14674.606687099822</v>
      </c>
      <c r="CN366" s="1102">
        <v>14339.798359137507</v>
      </c>
      <c r="CO366" s="1102">
        <v>14558.988805774708</v>
      </c>
      <c r="CP366" s="1102">
        <v>14486.001516904866</v>
      </c>
      <c r="CQ366" s="1106">
        <f t="shared" si="176"/>
        <v>15968.083308761388</v>
      </c>
      <c r="CR366" s="23" t="s">
        <v>541</v>
      </c>
      <c r="CS366"/>
      <c r="DQ366"/>
      <c r="DR366"/>
    </row>
    <row r="367" spans="1:16382" ht="13" outlineLevel="1">
      <c r="A367" s="1007">
        <v>1999</v>
      </c>
      <c r="B367" s="1011">
        <v>1.0526315789473685E-4</v>
      </c>
      <c r="C367" s="1008"/>
      <c r="D367" s="641"/>
      <c r="E367" s="1016">
        <v>0.11219512195121951</v>
      </c>
      <c r="M367" s="672">
        <v>1985</v>
      </c>
      <c r="N367" s="498">
        <f t="shared" si="192"/>
        <v>3.0131707316155683</v>
      </c>
      <c r="O367" s="498">
        <f t="shared" si="193"/>
        <v>108656.36014457738</v>
      </c>
      <c r="P367" s="498">
        <f t="shared" si="194"/>
        <v>143.36966552083786</v>
      </c>
      <c r="Q367" s="752">
        <f t="shared" si="195"/>
        <v>-3.8624334447437176</v>
      </c>
      <c r="AA367" s="501"/>
      <c r="AB367" s="501"/>
      <c r="AC367" s="501"/>
      <c r="AD367" s="660"/>
      <c r="BF367" s="1135">
        <v>359</v>
      </c>
      <c r="BG367" s="1102">
        <v>65458.725209565702</v>
      </c>
      <c r="BH367" s="1102">
        <v>63894.014499789562</v>
      </c>
      <c r="BI367" s="1102">
        <v>58391.245855039124</v>
      </c>
      <c r="BJ367" s="1102">
        <v>70865.751618864888</v>
      </c>
      <c r="BK367" s="1102">
        <v>82997.427100212779</v>
      </c>
      <c r="BL367" s="1102">
        <v>103133.57938743904</v>
      </c>
      <c r="BM367" s="1102">
        <v>92815.943145171463</v>
      </c>
      <c r="BN367" s="1102">
        <v>99549.434681698665</v>
      </c>
      <c r="BO367" s="1102">
        <v>143250.58100929577</v>
      </c>
      <c r="BP367" s="1102">
        <v>147217.72055008248</v>
      </c>
      <c r="BQ367" s="1102">
        <v>123561.9552553323</v>
      </c>
      <c r="BR367" s="1102">
        <v>98237.326072732219</v>
      </c>
      <c r="BS367" s="1102">
        <v>97433.586888106016</v>
      </c>
      <c r="BT367" s="1102">
        <v>39512.144167195722</v>
      </c>
      <c r="BU367" s="1102">
        <v>15787.922908957415</v>
      </c>
      <c r="BV367" s="1102">
        <v>13142.772433383274</v>
      </c>
      <c r="BW367" s="1102">
        <v>20604.588741943535</v>
      </c>
      <c r="BX367" s="1102">
        <v>29799.559773043518</v>
      </c>
      <c r="BY367" s="1102">
        <v>29822.824263227554</v>
      </c>
      <c r="BZ367" s="1102">
        <v>27378.43118374189</v>
      </c>
      <c r="CA367" s="1102">
        <v>17123.188776756411</v>
      </c>
      <c r="CB367" s="1102">
        <v>9652.7284684326441</v>
      </c>
      <c r="CC367" s="1102">
        <v>10978.915858180724</v>
      </c>
      <c r="CD367" s="1102">
        <v>13208.929131872481</v>
      </c>
      <c r="CE367" s="1102">
        <v>24092.951737419164</v>
      </c>
      <c r="CF367" s="1102">
        <v>17480.862950124963</v>
      </c>
      <c r="CG367" s="1102">
        <v>11485.803026073692</v>
      </c>
      <c r="CH367" s="1102">
        <v>13547.715349149043</v>
      </c>
      <c r="CI367" s="1102">
        <v>18567.422711077987</v>
      </c>
      <c r="CJ367" s="1102">
        <v>25108.028760114037</v>
      </c>
      <c r="CK367" s="1102">
        <v>28324.824991300749</v>
      </c>
      <c r="CL367" s="1102">
        <v>22070.769622878037</v>
      </c>
      <c r="CM367" s="1102">
        <v>28869.37775918455</v>
      </c>
      <c r="CN367" s="1102">
        <v>26241.678873397901</v>
      </c>
      <c r="CO367" s="1102">
        <v>35919.705036392785</v>
      </c>
      <c r="CP367" s="1102">
        <v>26429.961910546765</v>
      </c>
      <c r="CQ367" s="1106">
        <f t="shared" si="176"/>
        <v>29134.045936864906</v>
      </c>
      <c r="CR367" s="23" t="s">
        <v>541</v>
      </c>
      <c r="CS367"/>
      <c r="DQ367"/>
      <c r="DR367"/>
    </row>
    <row r="368" spans="1:16382" ht="13" outlineLevel="1">
      <c r="A368" s="1007">
        <v>2000</v>
      </c>
      <c r="B368" s="1011">
        <v>0</v>
      </c>
      <c r="C368" s="1008"/>
      <c r="D368" s="641"/>
      <c r="E368" s="1016">
        <v>0.11153846153846154</v>
      </c>
      <c r="M368" s="672">
        <v>1986</v>
      </c>
      <c r="N368" s="498">
        <f t="shared" si="192"/>
        <v>47.245213989465228</v>
      </c>
      <c r="O368" s="498">
        <f t="shared" si="193"/>
        <v>86689.108247325086</v>
      </c>
      <c r="P368" s="498">
        <f t="shared" si="194"/>
        <v>114.38436219638972</v>
      </c>
      <c r="Q368" s="752">
        <f t="shared" si="195"/>
        <v>-0.88421301793350748</v>
      </c>
      <c r="AA368" s="501"/>
      <c r="AB368" s="501"/>
      <c r="AC368" s="501"/>
      <c r="AD368" s="660"/>
      <c r="BF368" s="1135">
        <v>360</v>
      </c>
      <c r="BG368" s="1102">
        <v>66237.123546787247</v>
      </c>
      <c r="BH368" s="1102">
        <v>70168.293517596379</v>
      </c>
      <c r="BI368" s="1102">
        <v>62743.537058186477</v>
      </c>
      <c r="BJ368" s="1102">
        <v>64615.803023294975</v>
      </c>
      <c r="BK368" s="1102">
        <v>79031.634921699646</v>
      </c>
      <c r="BL368" s="1102">
        <v>96574.720431363661</v>
      </c>
      <c r="BM368" s="1102">
        <v>88328.104316216282</v>
      </c>
      <c r="BN368" s="1102">
        <v>93330.196206879235</v>
      </c>
      <c r="BO368" s="1102">
        <v>108490.56468888825</v>
      </c>
      <c r="BP368" s="1102">
        <v>98753.403809918673</v>
      </c>
      <c r="BQ368" s="1102">
        <v>74654.652427362569</v>
      </c>
      <c r="BR368" s="1102">
        <v>61698.340931949235</v>
      </c>
      <c r="BS368" s="1102">
        <v>85845.726581047289</v>
      </c>
      <c r="BT368" s="1102">
        <v>34244.803874076686</v>
      </c>
      <c r="BU368" s="1102">
        <v>21668.756193429028</v>
      </c>
      <c r="BV368" s="1102">
        <v>17204.963214288771</v>
      </c>
      <c r="BW368" s="1102">
        <v>16113.20751598041</v>
      </c>
      <c r="BX368" s="1102">
        <v>24461.886514029706</v>
      </c>
      <c r="BY368" s="1102">
        <v>20128.472108111091</v>
      </c>
      <c r="BZ368" s="1102">
        <v>14884.227488339824</v>
      </c>
      <c r="CA368" s="1102">
        <v>10636.423135398527</v>
      </c>
      <c r="CB368" s="1102">
        <v>7257.1588921084413</v>
      </c>
      <c r="CC368" s="1102">
        <v>9104.9620515688875</v>
      </c>
      <c r="CD368" s="1102">
        <v>13440.707205141658</v>
      </c>
      <c r="CE368" s="1102">
        <v>15769.623971443238</v>
      </c>
      <c r="CF368" s="1102">
        <v>11666.079298138204</v>
      </c>
      <c r="CG368" s="1102">
        <v>9899.3704755345989</v>
      </c>
      <c r="CH368" s="1102">
        <v>11979.078060814652</v>
      </c>
      <c r="CI368" s="1102">
        <v>17042.734506278219</v>
      </c>
      <c r="CJ368" s="1102">
        <v>17400.870346378182</v>
      </c>
      <c r="CK368" s="1102">
        <v>17886.275756159179</v>
      </c>
      <c r="CL368" s="1102">
        <v>16050.09504521612</v>
      </c>
      <c r="CM368" s="1102">
        <v>17650.192758080022</v>
      </c>
      <c r="CN368" s="1102">
        <v>17332.276243812204</v>
      </c>
      <c r="CO368" s="1102">
        <v>16430.490714718326</v>
      </c>
      <c r="CP368" s="1102">
        <v>18338.676613954183</v>
      </c>
      <c r="CQ368" s="1106">
        <f t="shared" si="176"/>
        <v>20214.9306419942</v>
      </c>
      <c r="CR368" s="23" t="s">
        <v>541</v>
      </c>
      <c r="CS368"/>
      <c r="DQ368"/>
      <c r="DR368"/>
    </row>
    <row r="369" spans="1:122" ht="13">
      <c r="A369" s="1007">
        <v>2001</v>
      </c>
      <c r="B369" s="1011">
        <v>6.3999999999999997E-5</v>
      </c>
      <c r="C369" s="1008"/>
      <c r="D369" s="641"/>
      <c r="E369" s="1016">
        <v>0.2</v>
      </c>
      <c r="M369" s="672">
        <v>1987</v>
      </c>
      <c r="N369" s="498">
        <f t="shared" si="192"/>
        <v>92.351588058801397</v>
      </c>
      <c r="O369" s="498">
        <f t="shared" si="193"/>
        <v>82241.020267405096</v>
      </c>
      <c r="P369" s="498">
        <f t="shared" si="194"/>
        <v>108.51520842536479</v>
      </c>
      <c r="Q369" s="752">
        <f t="shared" si="195"/>
        <v>-0.16128743039046789</v>
      </c>
      <c r="AA369" s="501"/>
      <c r="AB369" s="501"/>
      <c r="AC369" s="501"/>
      <c r="AD369" s="660"/>
      <c r="BF369" s="1135">
        <v>361</v>
      </c>
      <c r="BG369" s="1102">
        <v>61319.938625453695</v>
      </c>
      <c r="BH369" s="1102">
        <v>65090.679696258201</v>
      </c>
      <c r="BI369" s="1102">
        <v>51026.410595862064</v>
      </c>
      <c r="BJ369" s="1102">
        <v>49454.142992440138</v>
      </c>
      <c r="BK369" s="1102">
        <v>64310.986544432424</v>
      </c>
      <c r="BL369" s="1102">
        <v>86081.027183179642</v>
      </c>
      <c r="BM369" s="1102">
        <v>62065.419652209326</v>
      </c>
      <c r="BN369" s="1102">
        <v>68737.787475000296</v>
      </c>
      <c r="BO369" s="1102">
        <v>114542.22436875814</v>
      </c>
      <c r="BP369" s="1102">
        <v>107260.00268615331</v>
      </c>
      <c r="BQ369" s="1102">
        <v>81226.366595602129</v>
      </c>
      <c r="BR369" s="1102">
        <v>55025.800352080842</v>
      </c>
      <c r="BS369" s="1102">
        <v>52799.603427514543</v>
      </c>
      <c r="BT369" s="1102">
        <v>25523.505835639829</v>
      </c>
      <c r="BU369" s="1102">
        <v>11831.433432640679</v>
      </c>
      <c r="BV369" s="1102">
        <v>8624.1561982269341</v>
      </c>
      <c r="BW369" s="1102">
        <v>15502.265735634961</v>
      </c>
      <c r="BX369" s="1102">
        <v>18899.84158331158</v>
      </c>
      <c r="BY369" s="1102">
        <v>20275.281230756129</v>
      </c>
      <c r="BZ369" s="1102">
        <v>17245.682908997602</v>
      </c>
      <c r="CA369" s="1102">
        <v>9824.9999391892106</v>
      </c>
      <c r="CB369" s="1102">
        <v>4877.9247709556412</v>
      </c>
      <c r="CC369" s="1102">
        <v>6752.0881655057747</v>
      </c>
      <c r="CD369" s="1102">
        <v>8007.4335165407892</v>
      </c>
      <c r="CE369" s="1102">
        <v>17194.427670030076</v>
      </c>
      <c r="CF369" s="1102">
        <v>10637.229536954443</v>
      </c>
      <c r="CG369" s="1102">
        <v>7220.195612396481</v>
      </c>
      <c r="CH369" s="1102">
        <v>7860.3226728091922</v>
      </c>
      <c r="CI369" s="1102">
        <v>13696.694994232439</v>
      </c>
      <c r="CJ369" s="1102">
        <v>17698.75711731831</v>
      </c>
      <c r="CK369" s="1102">
        <v>20307.721803908993</v>
      </c>
      <c r="CL369" s="1102">
        <v>14014.576896488597</v>
      </c>
      <c r="CM369" s="1102">
        <v>18321.380837472512</v>
      </c>
      <c r="CN369" s="1102">
        <v>15255.287875267531</v>
      </c>
      <c r="CO369" s="1102">
        <v>21056.220602628298</v>
      </c>
      <c r="CP369" s="1102">
        <v>16768.025457956752</v>
      </c>
      <c r="CQ369" s="1106">
        <f t="shared" si="176"/>
        <v>18483.584108673655</v>
      </c>
      <c r="CR369" s="23" t="s">
        <v>541</v>
      </c>
      <c r="CS369"/>
      <c r="DQ369"/>
      <c r="DR369"/>
    </row>
    <row r="370" spans="1:122" ht="13">
      <c r="A370" s="1007">
        <v>2002</v>
      </c>
      <c r="B370" s="1011">
        <v>1.4349489795918368E-3</v>
      </c>
      <c r="C370" s="1008"/>
      <c r="D370" s="641"/>
      <c r="E370" s="1016">
        <v>0.15789473684210525</v>
      </c>
      <c r="M370" s="672">
        <v>1988</v>
      </c>
      <c r="N370" s="498">
        <f t="shared" si="192"/>
        <v>906.62915788107398</v>
      </c>
      <c r="O370" s="498">
        <f t="shared" si="193"/>
        <v>99861.176022645101</v>
      </c>
      <c r="P370" s="498">
        <f t="shared" si="194"/>
        <v>131.76461447663033</v>
      </c>
      <c r="Q370" s="752">
        <f t="shared" si="195"/>
        <v>1.9287163926935786</v>
      </c>
      <c r="AA370" s="501"/>
      <c r="AB370" s="501"/>
      <c r="AC370" s="501"/>
      <c r="AD370" s="660"/>
      <c r="BF370" s="1135">
        <v>362</v>
      </c>
      <c r="BG370" s="1102">
        <v>47667.050549938249</v>
      </c>
      <c r="BH370" s="1102">
        <v>49365.46342807055</v>
      </c>
      <c r="BI370" s="1102">
        <v>46467.635404760957</v>
      </c>
      <c r="BJ370" s="1102">
        <v>55124.850300381149</v>
      </c>
      <c r="BK370" s="1102">
        <v>65431.615323026963</v>
      </c>
      <c r="BL370" s="1102">
        <v>86769.555395867399</v>
      </c>
      <c r="BM370" s="1102">
        <v>80724.739093102631</v>
      </c>
      <c r="BN370" s="1102">
        <v>90795.379613870682</v>
      </c>
      <c r="BO370" s="1102">
        <v>117306.00273913486</v>
      </c>
      <c r="BP370" s="1102">
        <v>120437.20144272083</v>
      </c>
      <c r="BQ370" s="1102">
        <v>93328.043902579622</v>
      </c>
      <c r="BR370" s="1102">
        <v>76573.460135923277</v>
      </c>
      <c r="BS370" s="1102">
        <v>92393.258486165621</v>
      </c>
      <c r="BT370" s="1102">
        <v>44346.139424554996</v>
      </c>
      <c r="BU370" s="1102">
        <v>17657.318676171348</v>
      </c>
      <c r="BV370" s="1102">
        <v>13497.88824143366</v>
      </c>
      <c r="BW370" s="1102">
        <v>21510.07624865941</v>
      </c>
      <c r="BX370" s="1102">
        <v>32871.73818454468</v>
      </c>
      <c r="BY370" s="1102">
        <v>27331.9215486416</v>
      </c>
      <c r="BZ370" s="1102">
        <v>20101.801205264732</v>
      </c>
      <c r="CA370" s="1102">
        <v>13621.762736104518</v>
      </c>
      <c r="CB370" s="1102">
        <v>8492.6326157893491</v>
      </c>
      <c r="CC370" s="1102">
        <v>11394.189800946426</v>
      </c>
      <c r="CD370" s="1102">
        <v>13497.757267423396</v>
      </c>
      <c r="CE370" s="1102">
        <v>23435.433480248968</v>
      </c>
      <c r="CF370" s="1102">
        <v>14738.684009397117</v>
      </c>
      <c r="CG370" s="1102">
        <v>9881.3128837538952</v>
      </c>
      <c r="CH370" s="1102">
        <v>16016.977621652122</v>
      </c>
      <c r="CI370" s="1102">
        <v>17042.270746882459</v>
      </c>
      <c r="CJ370" s="1102">
        <v>22868.249686802545</v>
      </c>
      <c r="CK370" s="1102">
        <v>22558.648641236741</v>
      </c>
      <c r="CL370" s="1102">
        <v>15359.556421341375</v>
      </c>
      <c r="CM370" s="1102">
        <v>24768.731574834688</v>
      </c>
      <c r="CN370" s="1102">
        <v>16340.25235316034</v>
      </c>
      <c r="CO370" s="1102">
        <v>22321.770981258149</v>
      </c>
      <c r="CP370" s="1102">
        <v>16938.442238004976</v>
      </c>
      <c r="CQ370" s="1106">
        <f t="shared" si="176"/>
        <v>18671.436452734597</v>
      </c>
      <c r="CR370" s="23" t="s">
        <v>541</v>
      </c>
      <c r="CS370"/>
      <c r="DQ370"/>
      <c r="DR370"/>
    </row>
    <row r="371" spans="1:122" ht="13">
      <c r="A371" s="1007">
        <v>2003</v>
      </c>
      <c r="B371" s="1011">
        <v>1.7883158367617156E-4</v>
      </c>
      <c r="C371" s="1008"/>
      <c r="D371" s="641"/>
      <c r="E371" s="1016">
        <v>0.30303030303030304</v>
      </c>
      <c r="M371" s="672">
        <v>1989</v>
      </c>
      <c r="N371" s="498">
        <f t="shared" si="192"/>
        <v>184.42552256952507</v>
      </c>
      <c r="O371" s="498">
        <f t="shared" si="193"/>
        <v>90458.484435271646</v>
      </c>
      <c r="P371" s="498">
        <f t="shared" si="194"/>
        <v>119.35797075983724</v>
      </c>
      <c r="Q371" s="752">
        <f t="shared" si="195"/>
        <v>0.43511857496912665</v>
      </c>
      <c r="AA371" s="501"/>
      <c r="AB371" s="501"/>
      <c r="AC371" s="501"/>
      <c r="AD371" s="660"/>
      <c r="BF371" s="1135">
        <v>363</v>
      </c>
      <c r="BG371" s="1102">
        <v>57959.687081511627</v>
      </c>
      <c r="BH371" s="1102">
        <v>55644.446029741754</v>
      </c>
      <c r="BI371" s="1102">
        <v>50045.846351188295</v>
      </c>
      <c r="BJ371" s="1102">
        <v>63251.311004164265</v>
      </c>
      <c r="BK371" s="1102">
        <v>85614.189962725897</v>
      </c>
      <c r="BL371" s="1102">
        <v>109917.17383882927</v>
      </c>
      <c r="BM371" s="1102">
        <v>96963.847623434514</v>
      </c>
      <c r="BN371" s="1102">
        <v>101502.8706426581</v>
      </c>
      <c r="BO371" s="1102">
        <v>116422.63723536517</v>
      </c>
      <c r="BP371" s="1102">
        <v>110781.56386320005</v>
      </c>
      <c r="BQ371" s="1102">
        <v>76916.436537015878</v>
      </c>
      <c r="BR371" s="1102">
        <v>50487.222479472272</v>
      </c>
      <c r="BS371" s="1102">
        <v>39946.941224958464</v>
      </c>
      <c r="BT371" s="1102">
        <v>27775.120507231015</v>
      </c>
      <c r="BU371" s="1102">
        <v>17555.87505819217</v>
      </c>
      <c r="BV371" s="1102">
        <v>12590.462953358825</v>
      </c>
      <c r="BW371" s="1102">
        <v>13694.558323531774</v>
      </c>
      <c r="BX371" s="1102">
        <v>20520.235893472243</v>
      </c>
      <c r="BY371" s="1102">
        <v>17982.683819658698</v>
      </c>
      <c r="BZ371" s="1102">
        <v>14958.444462480003</v>
      </c>
      <c r="CA371" s="1102">
        <v>9720.7557102684332</v>
      </c>
      <c r="CB371" s="1102">
        <v>5908.1993432493728</v>
      </c>
      <c r="CC371" s="1102">
        <v>8543.6341974880143</v>
      </c>
      <c r="CD371" s="1102">
        <v>10658.754673004838</v>
      </c>
      <c r="CE371" s="1102">
        <v>17201.360445746541</v>
      </c>
      <c r="CF371" s="1102">
        <v>12568.489849359717</v>
      </c>
      <c r="CG371" s="1102">
        <v>10145.796866731856</v>
      </c>
      <c r="CH371" s="1102">
        <v>11331.135245742782</v>
      </c>
      <c r="CI371" s="1102">
        <v>18199.680322235472</v>
      </c>
      <c r="CJ371" s="1102">
        <v>20576.984509306832</v>
      </c>
      <c r="CK371" s="1102">
        <v>22405.204761170397</v>
      </c>
      <c r="CL371" s="1102">
        <v>17556.432791934301</v>
      </c>
      <c r="CM371" s="1102">
        <v>19448.17656983397</v>
      </c>
      <c r="CN371" s="1102">
        <v>16528.499327914484</v>
      </c>
      <c r="CO371" s="1102">
        <v>19213.986668641133</v>
      </c>
      <c r="CP371" s="1102">
        <v>17287.374498765173</v>
      </c>
      <c r="CQ371" s="1106">
        <f t="shared" si="176"/>
        <v>19056.068430194431</v>
      </c>
      <c r="CR371" s="23" t="s">
        <v>541</v>
      </c>
      <c r="CS371"/>
      <c r="DQ371"/>
      <c r="DR371"/>
    </row>
    <row r="372" spans="1:122" ht="13">
      <c r="A372" s="1007">
        <v>2004</v>
      </c>
      <c r="B372" s="1011">
        <v>1.7883158367617156E-4</v>
      </c>
      <c r="C372" s="1008"/>
      <c r="D372" s="641"/>
      <c r="E372" s="1016">
        <v>0.16417910447761194</v>
      </c>
      <c r="M372" s="672">
        <v>1990</v>
      </c>
      <c r="N372" s="498">
        <f t="shared" si="192"/>
        <v>0.1</v>
      </c>
      <c r="O372" s="498">
        <f t="shared" si="193"/>
        <v>65886.933311267843</v>
      </c>
      <c r="P372" s="498">
        <f t="shared" si="194"/>
        <v>86.936352169916148</v>
      </c>
      <c r="Q372" s="752">
        <f t="shared" si="195"/>
        <v>-6.7677613596564417</v>
      </c>
      <c r="AA372" s="501"/>
      <c r="AB372" s="501"/>
      <c r="AC372" s="501"/>
      <c r="AD372" s="660"/>
      <c r="BF372" s="1135">
        <v>364</v>
      </c>
      <c r="BG372" s="1102">
        <v>84320.645429933036</v>
      </c>
      <c r="BH372" s="1102">
        <v>82696.870225769177</v>
      </c>
      <c r="BI372" s="1102">
        <v>66202.065850200117</v>
      </c>
      <c r="BJ372" s="1102">
        <v>68522.196664673131</v>
      </c>
      <c r="BK372" s="1102">
        <v>81557.8765358604</v>
      </c>
      <c r="BL372" s="1102">
        <v>97510.353371569974</v>
      </c>
      <c r="BM372" s="1102">
        <v>82112.024912780485</v>
      </c>
      <c r="BN372" s="1102">
        <v>94823.3850407547</v>
      </c>
      <c r="BO372" s="1102">
        <v>127712.60637072168</v>
      </c>
      <c r="BP372" s="1102">
        <v>125012.54640924913</v>
      </c>
      <c r="BQ372" s="1102">
        <v>102687.78688303601</v>
      </c>
      <c r="BR372" s="1102">
        <v>81484.22049679255</v>
      </c>
      <c r="BS372" s="1102">
        <v>71660.952590937552</v>
      </c>
      <c r="BT372" s="1102">
        <v>34601.276875095318</v>
      </c>
      <c r="BU372" s="1102">
        <v>19843.661269786076</v>
      </c>
      <c r="BV372" s="1102">
        <v>13919.526523289209</v>
      </c>
      <c r="BW372" s="1102">
        <v>15527.376381617118</v>
      </c>
      <c r="BX372" s="1102">
        <v>25091.974703834825</v>
      </c>
      <c r="BY372" s="1102">
        <v>22626.348927033367</v>
      </c>
      <c r="BZ372" s="1102">
        <v>17874.790617337287</v>
      </c>
      <c r="CA372" s="1102">
        <v>14166.233242730685</v>
      </c>
      <c r="CB372" s="1102">
        <v>8892.7210501201916</v>
      </c>
      <c r="CC372" s="1102">
        <v>13052.964089699923</v>
      </c>
      <c r="CD372" s="1102">
        <v>15604.791367108421</v>
      </c>
      <c r="CE372" s="1102">
        <v>21287.56557239261</v>
      </c>
      <c r="CF372" s="1102">
        <v>15513.523463986343</v>
      </c>
      <c r="CG372" s="1102">
        <v>13376.690375815218</v>
      </c>
      <c r="CH372" s="1102">
        <v>16223.602652522222</v>
      </c>
      <c r="CI372" s="1102">
        <v>21943.460940350822</v>
      </c>
      <c r="CJ372" s="1102">
        <v>23387.373506837532</v>
      </c>
      <c r="CK372" s="1102">
        <v>26768.372403935275</v>
      </c>
      <c r="CL372" s="1102">
        <v>23002.559027168172</v>
      </c>
      <c r="CM372" s="1102">
        <v>27249.937245390978</v>
      </c>
      <c r="CN372" s="1102">
        <v>22739.042641070664</v>
      </c>
      <c r="CO372" s="1102">
        <v>19989.365614436658</v>
      </c>
      <c r="CP372" s="1102">
        <v>24743.63536782884</v>
      </c>
      <c r="CQ372" s="1106">
        <f t="shared" si="176"/>
        <v>27275.189116473739</v>
      </c>
      <c r="CR372" s="23" t="s">
        <v>541</v>
      </c>
      <c r="CS372"/>
      <c r="DQ372"/>
      <c r="DR372"/>
    </row>
    <row r="373" spans="1:122" ht="13">
      <c r="A373" s="1007">
        <v>2005</v>
      </c>
      <c r="B373" s="1011">
        <v>1.7883158367617156E-4</v>
      </c>
      <c r="C373" s="1008"/>
      <c r="D373" s="641"/>
      <c r="E373" s="1016">
        <v>0.16417910399999999</v>
      </c>
      <c r="F373" s="937"/>
      <c r="G373" s="630"/>
      <c r="H373" s="629"/>
      <c r="I373" s="631"/>
      <c r="K373" s="631"/>
      <c r="L373" s="631"/>
      <c r="M373" s="672">
        <v>1991</v>
      </c>
      <c r="N373" s="498">
        <f t="shared" si="192"/>
        <v>27.914097797327564</v>
      </c>
      <c r="O373" s="498">
        <f t="shared" si="193"/>
        <v>55209.797093640853</v>
      </c>
      <c r="P373" s="498">
        <f t="shared" si="194"/>
        <v>72.848106933238199</v>
      </c>
      <c r="Q373" s="752">
        <f t="shared" si="195"/>
        <v>-0.95924468788383477</v>
      </c>
      <c r="R373" s="631"/>
      <c r="S373" s="631"/>
      <c r="AA373" s="501"/>
      <c r="AB373" s="501"/>
      <c r="AC373" s="501"/>
      <c r="AD373" s="660"/>
      <c r="BF373" s="1135">
        <v>365</v>
      </c>
      <c r="BG373" s="1102">
        <v>57402.23349027404</v>
      </c>
      <c r="BH373" s="1102">
        <v>56681.694319400784</v>
      </c>
      <c r="BI373" s="1102">
        <v>48927.842475733371</v>
      </c>
      <c r="BJ373" s="1102">
        <v>60642.041588259322</v>
      </c>
      <c r="BK373" s="1102">
        <v>79219.374878834613</v>
      </c>
      <c r="BL373" s="1102">
        <v>97850.30365441466</v>
      </c>
      <c r="BM373" s="1102">
        <v>76711.624983925838</v>
      </c>
      <c r="BN373" s="1102">
        <v>87368.988336608105</v>
      </c>
      <c r="BO373" s="1102">
        <v>133340.78598712038</v>
      </c>
      <c r="BP373" s="1102">
        <v>130733.08602557033</v>
      </c>
      <c r="BQ373" s="1102">
        <v>108616.74201527104</v>
      </c>
      <c r="BR373" s="1102">
        <v>89529.27903637421</v>
      </c>
      <c r="BS373" s="1102">
        <v>99802.914482909051</v>
      </c>
      <c r="BT373" s="1102">
        <v>30213.16830716296</v>
      </c>
      <c r="BU373" s="1102">
        <v>18711.41844081373</v>
      </c>
      <c r="BV373" s="1102">
        <v>17553.396770714331</v>
      </c>
      <c r="BW373" s="1102">
        <v>18367.973459765773</v>
      </c>
      <c r="BX373" s="1102">
        <v>30238.476295789213</v>
      </c>
      <c r="BY373" s="1102">
        <v>25869.563799828367</v>
      </c>
      <c r="BZ373" s="1102">
        <v>21967.731786331438</v>
      </c>
      <c r="CA373" s="1102">
        <v>14942.204728931336</v>
      </c>
      <c r="CB373" s="1102">
        <v>9235.3464240326066</v>
      </c>
      <c r="CC373" s="1102">
        <v>11420.523114158344</v>
      </c>
      <c r="CD373" s="1102">
        <v>14802.296647359346</v>
      </c>
      <c r="CE373" s="1102">
        <v>24084.515172736792</v>
      </c>
      <c r="CF373" s="1102">
        <v>19420.400378310722</v>
      </c>
      <c r="CG373" s="1102">
        <v>14695.424175043378</v>
      </c>
      <c r="CH373" s="1102">
        <v>14517.035248291515</v>
      </c>
      <c r="CI373" s="1102">
        <v>16886.297220730397</v>
      </c>
      <c r="CJ373" s="1102">
        <v>18242.706791442499</v>
      </c>
      <c r="CK373" s="1102">
        <v>20858.478583103406</v>
      </c>
      <c r="CL373" s="1102">
        <v>18553.625911288116</v>
      </c>
      <c r="CM373" s="1102">
        <v>25623.595194111207</v>
      </c>
      <c r="CN373" s="1102">
        <v>26302.368762938644</v>
      </c>
      <c r="CO373" s="1102">
        <v>27948.46157136928</v>
      </c>
      <c r="CP373" s="1102">
        <v>28187.355960726662</v>
      </c>
      <c r="CQ373" s="1106">
        <f t="shared" si="176"/>
        <v>31071.241274504911</v>
      </c>
      <c r="CR373" s="23" t="s">
        <v>541</v>
      </c>
      <c r="CS373"/>
      <c r="DQ373"/>
      <c r="DR373"/>
    </row>
    <row r="374" spans="1:122" ht="14" thickBot="1">
      <c r="A374" s="1007">
        <v>2006</v>
      </c>
      <c r="B374" s="1011">
        <v>1.7883158367617156E-4</v>
      </c>
      <c r="C374" s="1008"/>
      <c r="D374" s="641"/>
      <c r="E374" s="1016">
        <v>0.16417910399999999</v>
      </c>
      <c r="F374" s="937"/>
      <c r="G374" s="630"/>
      <c r="H374" s="629"/>
      <c r="I374" s="631"/>
      <c r="K374" s="631"/>
      <c r="L374" s="631"/>
      <c r="M374" s="672">
        <v>1992</v>
      </c>
      <c r="N374" s="498">
        <f t="shared" si="192"/>
        <v>193.14437694962501</v>
      </c>
      <c r="O374" s="498">
        <f t="shared" si="193"/>
        <v>71477.11211481689</v>
      </c>
      <c r="P374" s="498">
        <f t="shared" ref="P374:P385" si="196">alpha2*O374*EXP(-beta2*O374)</f>
        <v>94.312469538472243</v>
      </c>
      <c r="Q374" s="752">
        <f>LN(N374)-LN(P374)</f>
        <v>0.71682456279569706</v>
      </c>
      <c r="R374" s="631"/>
      <c r="S374" s="631"/>
      <c r="AA374" s="501"/>
      <c r="AB374" s="501"/>
      <c r="AC374" s="501"/>
      <c r="AD374" s="660"/>
      <c r="BF374" s="1135">
        <v>366</v>
      </c>
      <c r="BG374" s="1102">
        <v>65027.253790473078</v>
      </c>
      <c r="BH374" s="1102">
        <v>72250.430976528034</v>
      </c>
      <c r="BI374" s="1102">
        <v>68548.701811030027</v>
      </c>
      <c r="BJ374" s="1102">
        <v>70432.10897142555</v>
      </c>
      <c r="BK374" s="1102">
        <v>83429.400510193154</v>
      </c>
      <c r="BL374" s="1102">
        <v>111167.47702165191</v>
      </c>
      <c r="BM374" s="1102">
        <v>90035.713460331521</v>
      </c>
      <c r="BN374" s="1102">
        <v>88216.569436518868</v>
      </c>
      <c r="BO374" s="1102">
        <v>116406.39891210539</v>
      </c>
      <c r="BP374" s="1102">
        <v>107506.12674327548</v>
      </c>
      <c r="BQ374" s="1102">
        <v>79199.164665737102</v>
      </c>
      <c r="BR374" s="1102">
        <v>65794.35676897291</v>
      </c>
      <c r="BS374" s="1102">
        <v>91520.865304252628</v>
      </c>
      <c r="BT374" s="1102">
        <v>35943.891895967965</v>
      </c>
      <c r="BU374" s="1102">
        <v>15847.439946616252</v>
      </c>
      <c r="BV374" s="1102">
        <v>15801.91138962657</v>
      </c>
      <c r="BW374" s="1102">
        <v>26429.310681692492</v>
      </c>
      <c r="BX374" s="1102">
        <v>29544.672989179213</v>
      </c>
      <c r="BY374" s="1102">
        <v>23964.152082298828</v>
      </c>
      <c r="BZ374" s="1102">
        <v>20578.512798200456</v>
      </c>
      <c r="CA374" s="1102">
        <v>15152.564742523195</v>
      </c>
      <c r="CB374" s="1102">
        <v>10997.295282007621</v>
      </c>
      <c r="CC374" s="1102">
        <v>10475.19333975629</v>
      </c>
      <c r="CD374" s="1102">
        <v>12857.114690408058</v>
      </c>
      <c r="CE374" s="1102">
        <v>20142.625936427117</v>
      </c>
      <c r="CF374" s="1102">
        <v>16778.407558477757</v>
      </c>
      <c r="CG374" s="1102">
        <v>14099.739810258276</v>
      </c>
      <c r="CH374" s="1102">
        <v>15070.047502963676</v>
      </c>
      <c r="CI374" s="1102">
        <v>21417.146207104954</v>
      </c>
      <c r="CJ374" s="1102">
        <v>23292.556038949537</v>
      </c>
      <c r="CK374" s="1102">
        <v>23079.420613729832</v>
      </c>
      <c r="CL374" s="1102">
        <v>20651.323226109005</v>
      </c>
      <c r="CM374" s="1102">
        <v>23039.067325622775</v>
      </c>
      <c r="CN374" s="1102">
        <v>22572.580497449937</v>
      </c>
      <c r="CO374" s="1102">
        <v>23307.174098784217</v>
      </c>
      <c r="CP374" s="1102">
        <v>23977.785287818067</v>
      </c>
      <c r="CQ374" s="1106">
        <f t="shared" si="176"/>
        <v>26430.98391151346</v>
      </c>
      <c r="CR374" s="23" t="s">
        <v>541</v>
      </c>
      <c r="CS374"/>
      <c r="DQ374"/>
      <c r="DR374"/>
    </row>
    <row r="375" spans="1:122" ht="13">
      <c r="A375" s="1007">
        <v>2007</v>
      </c>
      <c r="B375" s="1014">
        <v>0</v>
      </c>
      <c r="C375" s="1008"/>
      <c r="D375" s="1017"/>
      <c r="E375" s="1018">
        <v>0.29583333299999998</v>
      </c>
      <c r="F375" s="937"/>
      <c r="G375" s="630"/>
      <c r="H375" s="629"/>
      <c r="I375" s="631"/>
      <c r="K375" s="631"/>
      <c r="L375" s="631"/>
      <c r="M375" s="672">
        <v>1993</v>
      </c>
      <c r="N375" s="498">
        <f t="shared" si="192"/>
        <v>199.6280346718375</v>
      </c>
      <c r="O375" s="498">
        <f t="shared" si="193"/>
        <v>25017.09619977693</v>
      </c>
      <c r="P375" s="498">
        <f t="shared" si="196"/>
        <v>33.00950546928145</v>
      </c>
      <c r="Q375" s="752">
        <f t="shared" ref="Q375:Q386" si="197">LN(N375)-LN(P375)</f>
        <v>1.7996602437690079</v>
      </c>
      <c r="R375" s="631"/>
      <c r="S375" s="631"/>
      <c r="AA375" s="501"/>
      <c r="AB375" s="501"/>
      <c r="AC375" s="501"/>
      <c r="AD375" s="660"/>
      <c r="BF375" s="1135">
        <v>367</v>
      </c>
      <c r="BG375" s="1102">
        <v>58431.35415308136</v>
      </c>
      <c r="BH375" s="1102">
        <v>60200.260236980699</v>
      </c>
      <c r="BI375" s="1102">
        <v>54919.37357611717</v>
      </c>
      <c r="BJ375" s="1102">
        <v>62127.263509751741</v>
      </c>
      <c r="BK375" s="1102">
        <v>71721.231830959383</v>
      </c>
      <c r="BL375" s="1102">
        <v>84960.882031793881</v>
      </c>
      <c r="BM375" s="1102">
        <v>73633.818983419129</v>
      </c>
      <c r="BN375" s="1102">
        <v>80159.843236177461</v>
      </c>
      <c r="BO375" s="1102">
        <v>122602.11837160285</v>
      </c>
      <c r="BP375" s="1102">
        <v>126623.64706472964</v>
      </c>
      <c r="BQ375" s="1102">
        <v>109045.29101332312</v>
      </c>
      <c r="BR375" s="1102">
        <v>85439.919190818095</v>
      </c>
      <c r="BS375" s="1102">
        <v>81176.227503156711</v>
      </c>
      <c r="BT375" s="1102">
        <v>31438.621433244953</v>
      </c>
      <c r="BU375" s="1102">
        <v>15098.314211541407</v>
      </c>
      <c r="BV375" s="1102">
        <v>14234.879849543049</v>
      </c>
      <c r="BW375" s="1102">
        <v>21721.634285018765</v>
      </c>
      <c r="BX375" s="1102">
        <v>25602.942222547055</v>
      </c>
      <c r="BY375" s="1102">
        <v>27463.877211191015</v>
      </c>
      <c r="BZ375" s="1102">
        <v>23360.832018273657</v>
      </c>
      <c r="CA375" s="1102">
        <v>15439.452528888607</v>
      </c>
      <c r="CB375" s="1102">
        <v>9514.353577656495</v>
      </c>
      <c r="CC375" s="1102">
        <v>9574.6279614642081</v>
      </c>
      <c r="CD375" s="1102">
        <v>12306.899466242518</v>
      </c>
      <c r="CE375" s="1102">
        <v>20491.47057217437</v>
      </c>
      <c r="CF375" s="1102">
        <v>15846.750085523732</v>
      </c>
      <c r="CG375" s="1102">
        <v>11805.496459626531</v>
      </c>
      <c r="CH375" s="1102">
        <v>13109.797415832152</v>
      </c>
      <c r="CI375" s="1102">
        <v>18007.869232135406</v>
      </c>
      <c r="CJ375" s="1102">
        <v>21703.448193482076</v>
      </c>
      <c r="CK375" s="1102">
        <v>22236.730100092951</v>
      </c>
      <c r="CL375" s="1102">
        <v>18697.183006976764</v>
      </c>
      <c r="CM375" s="1102">
        <v>22798.651940505482</v>
      </c>
      <c r="CN375" s="1102">
        <v>20066.928531723446</v>
      </c>
      <c r="CO375" s="1102">
        <v>20450.983112818009</v>
      </c>
      <c r="CP375" s="1102">
        <v>21309.007874930718</v>
      </c>
      <c r="CQ375" s="1106">
        <f t="shared" si="176"/>
        <v>23489.160385415194</v>
      </c>
      <c r="CR375" s="23" t="s">
        <v>541</v>
      </c>
      <c r="CS375"/>
      <c r="DQ375"/>
      <c r="DR375"/>
    </row>
    <row r="376" spans="1:122" ht="13">
      <c r="A376" s="1007">
        <v>2008</v>
      </c>
      <c r="B376" s="1014">
        <v>0</v>
      </c>
      <c r="C376" s="1008"/>
      <c r="D376" s="1017"/>
      <c r="E376" s="1012">
        <v>0.17611940300000001</v>
      </c>
      <c r="F376" s="937"/>
      <c r="H376" s="629"/>
      <c r="I376" s="631"/>
      <c r="K376" s="631"/>
      <c r="L376" s="631"/>
      <c r="M376" s="672">
        <v>1994</v>
      </c>
      <c r="N376" s="498">
        <f t="shared" si="192"/>
        <v>161.08269310911319</v>
      </c>
      <c r="O376" s="498">
        <f t="shared" si="193"/>
        <v>11102.739775915512</v>
      </c>
      <c r="P376" s="498">
        <f t="shared" si="196"/>
        <v>14.649819724495433</v>
      </c>
      <c r="Q376" s="752">
        <f t="shared" si="197"/>
        <v>2.3974898250295</v>
      </c>
      <c r="R376" s="631"/>
      <c r="S376" s="631"/>
      <c r="AA376" s="501"/>
      <c r="AB376" s="501"/>
      <c r="AC376" s="501"/>
      <c r="AD376" s="660"/>
      <c r="BF376" s="1135">
        <v>368</v>
      </c>
      <c r="BG376" s="1102">
        <v>70073.106240162189</v>
      </c>
      <c r="BH376" s="1102">
        <v>73767.996815605817</v>
      </c>
      <c r="BI376" s="1102">
        <v>66136.894770265848</v>
      </c>
      <c r="BJ376" s="1102">
        <v>74238.890091395748</v>
      </c>
      <c r="BK376" s="1102">
        <v>83798.214960881945</v>
      </c>
      <c r="BL376" s="1102">
        <v>102359.58846406465</v>
      </c>
      <c r="BM376" s="1102">
        <v>87363.249377942397</v>
      </c>
      <c r="BN376" s="1102">
        <v>91275.619688203093</v>
      </c>
      <c r="BO376" s="1102">
        <v>124686.59060241992</v>
      </c>
      <c r="BP376" s="1102">
        <v>120768.25212274783</v>
      </c>
      <c r="BQ376" s="1102">
        <v>99648.492836525809</v>
      </c>
      <c r="BR376" s="1102">
        <v>75479.36451543757</v>
      </c>
      <c r="BS376" s="1102">
        <v>76469.477564599714</v>
      </c>
      <c r="BT376" s="1102">
        <v>33867.485636641322</v>
      </c>
      <c r="BU376" s="1102">
        <v>15696.770115382053</v>
      </c>
      <c r="BV376" s="1102">
        <v>15397.213828721035</v>
      </c>
      <c r="BW376" s="1102">
        <v>13907.841374005304</v>
      </c>
      <c r="BX376" s="1102">
        <v>25751.278676610586</v>
      </c>
      <c r="BY376" s="1102">
        <v>20312.238125605007</v>
      </c>
      <c r="BZ376" s="1102">
        <v>15274.747027564536</v>
      </c>
      <c r="CA376" s="1102">
        <v>11077.981383832232</v>
      </c>
      <c r="CB376" s="1102">
        <v>7393.891937655324</v>
      </c>
      <c r="CC376" s="1102">
        <v>13133.129318671879</v>
      </c>
      <c r="CD376" s="1102">
        <v>19212.409234573988</v>
      </c>
      <c r="CE376" s="1102">
        <v>21997.619687402534</v>
      </c>
      <c r="CF376" s="1102">
        <v>16861.447043632725</v>
      </c>
      <c r="CG376" s="1102">
        <v>14345.250809410929</v>
      </c>
      <c r="CH376" s="1102">
        <v>16554.156186674863</v>
      </c>
      <c r="CI376" s="1102">
        <v>21484.546045763458</v>
      </c>
      <c r="CJ376" s="1102">
        <v>21015.31771789815</v>
      </c>
      <c r="CK376" s="1102">
        <v>21662.206497480271</v>
      </c>
      <c r="CL376" s="1102">
        <v>19383.678078933026</v>
      </c>
      <c r="CM376" s="1102">
        <v>21371.106073864285</v>
      </c>
      <c r="CN376" s="1102">
        <v>19373.645608523653</v>
      </c>
      <c r="CO376" s="1102">
        <v>17367.671397966376</v>
      </c>
      <c r="CP376" s="1102">
        <v>21258.754399177924</v>
      </c>
      <c r="CQ376" s="1106">
        <f t="shared" si="176"/>
        <v>23433.765410726079</v>
      </c>
      <c r="CR376" s="23" t="s">
        <v>541</v>
      </c>
      <c r="CS376"/>
      <c r="DQ376"/>
      <c r="DR376"/>
    </row>
    <row r="377" spans="1:122" ht="13">
      <c r="A377" s="1007">
        <v>2009</v>
      </c>
      <c r="B377" s="1014">
        <v>0</v>
      </c>
      <c r="E377" s="1012">
        <v>0.209174312</v>
      </c>
      <c r="F377" s="937"/>
      <c r="H377" s="633"/>
      <c r="I377" s="631"/>
      <c r="K377" s="631"/>
      <c r="L377" s="631"/>
      <c r="M377" s="672">
        <v>1995</v>
      </c>
      <c r="N377" s="498">
        <f t="shared" si="192"/>
        <v>0.1</v>
      </c>
      <c r="O377" s="498">
        <f t="shared" si="193"/>
        <v>12623.327917941357</v>
      </c>
      <c r="P377" s="498">
        <f t="shared" si="196"/>
        <v>16.656202167521503</v>
      </c>
      <c r="Q377" s="752">
        <f t="shared" si="197"/>
        <v>-5.1153677426124906</v>
      </c>
      <c r="R377" s="392"/>
      <c r="S377" s="392"/>
      <c r="AA377" s="501"/>
      <c r="AB377" s="501"/>
      <c r="AC377" s="501"/>
      <c r="AD377" s="660"/>
      <c r="BF377" s="1135">
        <v>369</v>
      </c>
      <c r="BG377" s="1102">
        <v>77506.260665969457</v>
      </c>
      <c r="BH377" s="1102">
        <v>73881.404232152025</v>
      </c>
      <c r="BI377" s="1102">
        <v>59571.319305343815</v>
      </c>
      <c r="BJ377" s="1102">
        <v>61545.633553976673</v>
      </c>
      <c r="BK377" s="1102">
        <v>66829.360490670282</v>
      </c>
      <c r="BL377" s="1102">
        <v>84297.454439029461</v>
      </c>
      <c r="BM377" s="1102">
        <v>75848.779577471025</v>
      </c>
      <c r="BN377" s="1102">
        <v>79228.995562380354</v>
      </c>
      <c r="BO377" s="1102">
        <v>108120.57638575525</v>
      </c>
      <c r="BP377" s="1102">
        <v>98957.515576005215</v>
      </c>
      <c r="BQ377" s="1102">
        <v>75653.560344566635</v>
      </c>
      <c r="BR377" s="1102">
        <v>60752.232162186177</v>
      </c>
      <c r="BS377" s="1102">
        <v>69955.522993992214</v>
      </c>
      <c r="BT377" s="1102">
        <v>49218.638187579942</v>
      </c>
      <c r="BU377" s="1102">
        <v>21232.122498769422</v>
      </c>
      <c r="BV377" s="1102">
        <v>15714.434408478339</v>
      </c>
      <c r="BW377" s="1102">
        <v>15028.754397406999</v>
      </c>
      <c r="BX377" s="1102">
        <v>25177.791139747504</v>
      </c>
      <c r="BY377" s="1102">
        <v>26494.956174626226</v>
      </c>
      <c r="BZ377" s="1102">
        <v>20659.622294079829</v>
      </c>
      <c r="CA377" s="1102">
        <v>13223.928581983253</v>
      </c>
      <c r="CB377" s="1102">
        <v>7694.0810332422816</v>
      </c>
      <c r="CC377" s="1102">
        <v>9102.2921458184665</v>
      </c>
      <c r="CD377" s="1102">
        <v>14792.591883604287</v>
      </c>
      <c r="CE377" s="1102">
        <v>22094.740953939585</v>
      </c>
      <c r="CF377" s="1102">
        <v>17847.376508470912</v>
      </c>
      <c r="CG377" s="1102">
        <v>13141.769243405139</v>
      </c>
      <c r="CH377" s="1102">
        <v>14522.46862644982</v>
      </c>
      <c r="CI377" s="1102">
        <v>18784.68308723886</v>
      </c>
      <c r="CJ377" s="1102">
        <v>21023.449185182155</v>
      </c>
      <c r="CK377" s="1102">
        <v>22862.119643051323</v>
      </c>
      <c r="CL377" s="1102">
        <v>21025.806638329184</v>
      </c>
      <c r="CM377" s="1102">
        <v>25235.89026333053</v>
      </c>
      <c r="CN377" s="1102">
        <v>22898.84724928877</v>
      </c>
      <c r="CO377" s="1102">
        <v>20093.934238973561</v>
      </c>
      <c r="CP377" s="1102">
        <v>23404.223177100244</v>
      </c>
      <c r="CQ377" s="1106">
        <f t="shared" si="176"/>
        <v>25798.73990988173</v>
      </c>
      <c r="CR377" s="23" t="s">
        <v>541</v>
      </c>
      <c r="CS377"/>
      <c r="DQ377"/>
      <c r="DR377"/>
    </row>
    <row r="378" spans="1:122" ht="13">
      <c r="A378" s="1007">
        <v>2010</v>
      </c>
      <c r="B378" s="1014">
        <v>2.9805263946028592E-4</v>
      </c>
      <c r="E378" s="1012">
        <v>0.123515439</v>
      </c>
      <c r="F378" s="937"/>
      <c r="M378" s="672">
        <v>1996</v>
      </c>
      <c r="N378" s="498">
        <f t="shared" si="192"/>
        <v>29.670039710671297</v>
      </c>
      <c r="O378" s="498">
        <f t="shared" si="193"/>
        <v>24906.749487549234</v>
      </c>
      <c r="P378" s="498">
        <f t="shared" si="196"/>
        <v>32.863905421549696</v>
      </c>
      <c r="Q378" s="752">
        <f t="shared" si="197"/>
        <v>-0.10223718315462671</v>
      </c>
      <c r="AA378" s="501"/>
      <c r="AB378" s="501"/>
      <c r="AC378" s="501"/>
      <c r="AD378" s="660"/>
      <c r="BF378" s="1135">
        <v>370</v>
      </c>
      <c r="BG378" s="1102">
        <v>47042.549967501036</v>
      </c>
      <c r="BH378" s="1102">
        <v>57883.781736410681</v>
      </c>
      <c r="BI378" s="1102">
        <v>56191.316884033302</v>
      </c>
      <c r="BJ378" s="1102">
        <v>61695.850077576746</v>
      </c>
      <c r="BK378" s="1102">
        <v>62175.116666424423</v>
      </c>
      <c r="BL378" s="1102">
        <v>72532.95486067918</v>
      </c>
      <c r="BM378" s="1102">
        <v>65008.612349720264</v>
      </c>
      <c r="BN378" s="1102">
        <v>75165.91936745384</v>
      </c>
      <c r="BO378" s="1102">
        <v>79712.628678300724</v>
      </c>
      <c r="BP378" s="1102">
        <v>92085.580353494996</v>
      </c>
      <c r="BQ378" s="1102">
        <v>70686.028861908213</v>
      </c>
      <c r="BR378" s="1102">
        <v>57177.222982007086</v>
      </c>
      <c r="BS378" s="1102">
        <v>46482.703909841257</v>
      </c>
      <c r="BT378" s="1102">
        <v>23362.870922020502</v>
      </c>
      <c r="BU378" s="1102">
        <v>11984.525419660091</v>
      </c>
      <c r="BV378" s="1102">
        <v>13999.685903551393</v>
      </c>
      <c r="BW378" s="1102">
        <v>19917.654892791248</v>
      </c>
      <c r="BX378" s="1102">
        <v>22708.572496552395</v>
      </c>
      <c r="BY378" s="1102">
        <v>20155.763694740595</v>
      </c>
      <c r="BZ378" s="1102">
        <v>13957.809200246957</v>
      </c>
      <c r="CA378" s="1102">
        <v>12054.759112371903</v>
      </c>
      <c r="CB378" s="1102">
        <v>7323.7307452650821</v>
      </c>
      <c r="CC378" s="1102">
        <v>7947.7559351262189</v>
      </c>
      <c r="CD378" s="1102">
        <v>10997.240930541864</v>
      </c>
      <c r="CE378" s="1102">
        <v>15529.205885226851</v>
      </c>
      <c r="CF378" s="1102">
        <v>10511.08573214934</v>
      </c>
      <c r="CG378" s="1102">
        <v>8760.4648042753597</v>
      </c>
      <c r="CH378" s="1102">
        <v>11956.817504447816</v>
      </c>
      <c r="CI378" s="1102">
        <v>17943.079004089512</v>
      </c>
      <c r="CJ378" s="1102">
        <v>19136.687753399921</v>
      </c>
      <c r="CK378" s="1102">
        <v>18092.68323624288</v>
      </c>
      <c r="CL378" s="1102">
        <v>16181.009209265447</v>
      </c>
      <c r="CM378" s="1102">
        <v>20046.553839439577</v>
      </c>
      <c r="CN378" s="1102">
        <v>20970.059051546603</v>
      </c>
      <c r="CO378" s="1102">
        <v>18367.241691497195</v>
      </c>
      <c r="CP378" s="1102">
        <v>22991.972544457905</v>
      </c>
      <c r="CQ378" s="1106">
        <f t="shared" si="176"/>
        <v>25344.311374965426</v>
      </c>
      <c r="CR378" s="23" t="s">
        <v>541</v>
      </c>
      <c r="CS378"/>
      <c r="DQ378"/>
      <c r="DR378"/>
    </row>
    <row r="379" spans="1:122" ht="13">
      <c r="A379" s="1007">
        <v>2011</v>
      </c>
      <c r="B379" s="1014">
        <v>0</v>
      </c>
      <c r="E379" s="1012">
        <v>0.15642458100000001</v>
      </c>
      <c r="F379" s="937"/>
      <c r="M379" s="672">
        <v>1997</v>
      </c>
      <c r="N379" s="498">
        <f t="shared" si="192"/>
        <v>0.1</v>
      </c>
      <c r="O379" s="498">
        <f t="shared" si="193"/>
        <v>23150.117327317184</v>
      </c>
      <c r="P379" s="498">
        <f t="shared" si="196"/>
        <v>30.546068113908351</v>
      </c>
      <c r="Q379" s="752">
        <f t="shared" si="197"/>
        <v>-5.7218210670196132</v>
      </c>
      <c r="AA379" s="501"/>
      <c r="AB379" s="501"/>
      <c r="AC379" s="501"/>
      <c r="AD379" s="660"/>
      <c r="BF379" s="1135">
        <v>371</v>
      </c>
      <c r="BG379" s="1102">
        <v>55642.429134040562</v>
      </c>
      <c r="BH379" s="1102">
        <v>61631.808566856009</v>
      </c>
      <c r="BI379" s="1102">
        <v>53576.356678155687</v>
      </c>
      <c r="BJ379" s="1102">
        <v>58943.335187973775</v>
      </c>
      <c r="BK379" s="1102">
        <v>74388.081120701841</v>
      </c>
      <c r="BL379" s="1102">
        <v>101811.09202353939</v>
      </c>
      <c r="BM379" s="1102">
        <v>89466.401998871064</v>
      </c>
      <c r="BN379" s="1102">
        <v>97830.244306400797</v>
      </c>
      <c r="BO379" s="1102">
        <v>109794.12110914112</v>
      </c>
      <c r="BP379" s="1102">
        <v>113823.41692981629</v>
      </c>
      <c r="BQ379" s="1102">
        <v>81683.619140990428</v>
      </c>
      <c r="BR379" s="1102">
        <v>63758.127454902307</v>
      </c>
      <c r="BS379" s="1102">
        <v>69108.160614735738</v>
      </c>
      <c r="BT379" s="1102">
        <v>35068.69214566343</v>
      </c>
      <c r="BU379" s="1102">
        <v>17101.347430941711</v>
      </c>
      <c r="BV379" s="1102">
        <v>13893.581708784352</v>
      </c>
      <c r="BW379" s="1102">
        <v>15076.370165338942</v>
      </c>
      <c r="BX379" s="1102">
        <v>23932.295778343705</v>
      </c>
      <c r="BY379" s="1102">
        <v>25478.334870580213</v>
      </c>
      <c r="BZ379" s="1102">
        <v>24106.142914185359</v>
      </c>
      <c r="CA379" s="1102">
        <v>17027.851950288485</v>
      </c>
      <c r="CB379" s="1102">
        <v>12062.88685128717</v>
      </c>
      <c r="CC379" s="1102">
        <v>12778.605603229671</v>
      </c>
      <c r="CD379" s="1102">
        <v>17150.982043974873</v>
      </c>
      <c r="CE379" s="1102">
        <v>22474.094562843373</v>
      </c>
      <c r="CF379" s="1102">
        <v>15330.253227471667</v>
      </c>
      <c r="CG379" s="1102">
        <v>11172.474444270123</v>
      </c>
      <c r="CH379" s="1102">
        <v>11936.998945999872</v>
      </c>
      <c r="CI379" s="1102">
        <v>17907.345056987768</v>
      </c>
      <c r="CJ379" s="1102">
        <v>21002.277105228823</v>
      </c>
      <c r="CK379" s="1102">
        <v>25213.494118079852</v>
      </c>
      <c r="CL379" s="1102">
        <v>24311.233214818705</v>
      </c>
      <c r="CM379" s="1102">
        <v>27081.295925951905</v>
      </c>
      <c r="CN379" s="1102">
        <v>25376.337230906462</v>
      </c>
      <c r="CO379" s="1102">
        <v>25111.744239404678</v>
      </c>
      <c r="CP379" s="1102">
        <v>25473.587716028786</v>
      </c>
      <c r="CQ379" s="1106">
        <f t="shared" si="176"/>
        <v>28079.823845655596</v>
      </c>
      <c r="CR379" s="23" t="s">
        <v>541</v>
      </c>
      <c r="CS379"/>
      <c r="DQ379"/>
      <c r="DR379"/>
    </row>
    <row r="380" spans="1:122" ht="13">
      <c r="A380" s="1007">
        <v>2012</v>
      </c>
      <c r="B380" s="1014">
        <v>0</v>
      </c>
      <c r="E380" s="1012">
        <v>0.24496644300000001</v>
      </c>
      <c r="F380" s="937"/>
      <c r="M380" s="672">
        <v>1998</v>
      </c>
      <c r="N380" s="498">
        <f t="shared" si="192"/>
        <v>3.1207406247325089</v>
      </c>
      <c r="O380" s="498">
        <f t="shared" si="193"/>
        <v>21502.222796756167</v>
      </c>
      <c r="P380" s="498">
        <f t="shared" si="196"/>
        <v>28.371707705131655</v>
      </c>
      <c r="Q380" s="752">
        <f t="shared" si="197"/>
        <v>-2.2073220876835746</v>
      </c>
      <c r="AA380" s="501"/>
      <c r="AB380" s="501"/>
      <c r="AC380" s="501"/>
      <c r="AD380" s="660"/>
      <c r="BF380" s="1135">
        <v>372</v>
      </c>
      <c r="BG380" s="1102">
        <v>72896.225251646989</v>
      </c>
      <c r="BH380" s="1102">
        <v>69834.04006876213</v>
      </c>
      <c r="BI380" s="1102">
        <v>67773.17366927331</v>
      </c>
      <c r="BJ380" s="1102">
        <v>89580.046500384851</v>
      </c>
      <c r="BK380" s="1102">
        <v>103231.43504181833</v>
      </c>
      <c r="BL380" s="1102">
        <v>124979.62990073347</v>
      </c>
      <c r="BM380" s="1102">
        <v>109212.70467879358</v>
      </c>
      <c r="BN380" s="1102">
        <v>120257.94359203764</v>
      </c>
      <c r="BO380" s="1102">
        <v>144794.77916792629</v>
      </c>
      <c r="BP380" s="1102">
        <v>144141.32723637638</v>
      </c>
      <c r="BQ380" s="1102">
        <v>115939.85268483266</v>
      </c>
      <c r="BR380" s="1102">
        <v>97802.380898406249</v>
      </c>
      <c r="BS380" s="1102">
        <v>91855.567488604749</v>
      </c>
      <c r="BT380" s="1102">
        <v>32464.380050076361</v>
      </c>
      <c r="BU380" s="1102">
        <v>17128.206145884506</v>
      </c>
      <c r="BV380" s="1102">
        <v>18012.693554326303</v>
      </c>
      <c r="BW380" s="1102">
        <v>23248.988567757944</v>
      </c>
      <c r="BX380" s="1102">
        <v>32295.735810537342</v>
      </c>
      <c r="BY380" s="1102">
        <v>30530.059208427352</v>
      </c>
      <c r="BZ380" s="1102">
        <v>27279.349083020243</v>
      </c>
      <c r="CA380" s="1102">
        <v>16340.240667192344</v>
      </c>
      <c r="CB380" s="1102">
        <v>10307.163650649984</v>
      </c>
      <c r="CC380" s="1102">
        <v>15100.454487382216</v>
      </c>
      <c r="CD380" s="1102">
        <v>18891.586590236217</v>
      </c>
      <c r="CE380" s="1102">
        <v>27521.171299605085</v>
      </c>
      <c r="CF380" s="1102">
        <v>19037.440363724254</v>
      </c>
      <c r="CG380" s="1102">
        <v>12330.463464587474</v>
      </c>
      <c r="CH380" s="1102">
        <v>17817.098510361677</v>
      </c>
      <c r="CI380" s="1102">
        <v>21934.09022634209</v>
      </c>
      <c r="CJ380" s="1102">
        <v>28595.049389735887</v>
      </c>
      <c r="CK380" s="1102">
        <v>31711.964396795665</v>
      </c>
      <c r="CL380" s="1102">
        <v>23789.762706675345</v>
      </c>
      <c r="CM380" s="1102">
        <v>32667.494103370595</v>
      </c>
      <c r="CN380" s="1102">
        <v>23754.504207102775</v>
      </c>
      <c r="CO380" s="1102">
        <v>35501.062687511032</v>
      </c>
      <c r="CP380" s="1102">
        <v>26012.35073539822</v>
      </c>
      <c r="CQ380" s="1106">
        <f t="shared" si="176"/>
        <v>28673.708415316272</v>
      </c>
      <c r="CR380" s="23" t="s">
        <v>541</v>
      </c>
      <c r="CS380"/>
      <c r="DQ380"/>
      <c r="DR380"/>
    </row>
    <row r="381" spans="1:122" ht="13">
      <c r="A381" s="1007">
        <v>2013</v>
      </c>
      <c r="B381" s="1014">
        <v>0</v>
      </c>
      <c r="E381" s="1012">
        <v>0.16417910447761194</v>
      </c>
      <c r="F381" s="937"/>
      <c r="M381" s="672">
        <v>1999</v>
      </c>
      <c r="N381" s="498">
        <f t="shared" si="192"/>
        <v>307.71840017800923</v>
      </c>
      <c r="O381" s="498">
        <f t="shared" si="193"/>
        <v>19434.032612269875</v>
      </c>
      <c r="P381" s="498">
        <f t="shared" si="196"/>
        <v>25.64277647102131</v>
      </c>
      <c r="Q381" s="752">
        <f t="shared" si="197"/>
        <v>2.4849231667324685</v>
      </c>
      <c r="AA381" s="501"/>
      <c r="AB381" s="501"/>
      <c r="AC381" s="501"/>
      <c r="AD381" s="660"/>
      <c r="BF381" s="1135">
        <v>373</v>
      </c>
      <c r="BG381" s="1102">
        <v>76268.098402008472</v>
      </c>
      <c r="BH381" s="1102">
        <v>69982.349895821812</v>
      </c>
      <c r="BI381" s="1102">
        <v>59423.740896645511</v>
      </c>
      <c r="BJ381" s="1102">
        <v>64515.986615504611</v>
      </c>
      <c r="BK381" s="1102">
        <v>70815.292716281838</v>
      </c>
      <c r="BL381" s="1102">
        <v>85816.572994742804</v>
      </c>
      <c r="BM381" s="1102">
        <v>76504.586855073198</v>
      </c>
      <c r="BN381" s="1102">
        <v>94856.32239684237</v>
      </c>
      <c r="BO381" s="1102">
        <v>119973.08654108437</v>
      </c>
      <c r="BP381" s="1102">
        <v>110569.34946404122</v>
      </c>
      <c r="BQ381" s="1102">
        <v>85705.976801652519</v>
      </c>
      <c r="BR381" s="1102">
        <v>79400.048597894944</v>
      </c>
      <c r="BS381" s="1102">
        <v>91851.085598895748</v>
      </c>
      <c r="BT381" s="1102">
        <v>33361.010525525904</v>
      </c>
      <c r="BU381" s="1102">
        <v>16850.598794960337</v>
      </c>
      <c r="BV381" s="1102">
        <v>15961.193838489969</v>
      </c>
      <c r="BW381" s="1102">
        <v>16179.826507486681</v>
      </c>
      <c r="BX381" s="1102">
        <v>21021.691212089856</v>
      </c>
      <c r="BY381" s="1102">
        <v>18135.57387577854</v>
      </c>
      <c r="BZ381" s="1102">
        <v>16340.597450853656</v>
      </c>
      <c r="CA381" s="1102">
        <v>11588.11576599734</v>
      </c>
      <c r="CB381" s="1102">
        <v>7640.0081272745738</v>
      </c>
      <c r="CC381" s="1102">
        <v>12641.592248019926</v>
      </c>
      <c r="CD381" s="1102">
        <v>14136.475375113536</v>
      </c>
      <c r="CE381" s="1102">
        <v>18710.441487268457</v>
      </c>
      <c r="CF381" s="1102">
        <v>15422.977593996691</v>
      </c>
      <c r="CG381" s="1102">
        <v>12777.164514380534</v>
      </c>
      <c r="CH381" s="1102">
        <v>15900.155127701853</v>
      </c>
      <c r="CI381" s="1102">
        <v>17788.311698363479</v>
      </c>
      <c r="CJ381" s="1102">
        <v>18876.429221807586</v>
      </c>
      <c r="CK381" s="1102">
        <v>20748.14259821863</v>
      </c>
      <c r="CL381" s="1102">
        <v>16950.86736254063</v>
      </c>
      <c r="CM381" s="1102">
        <v>21412.630735722058</v>
      </c>
      <c r="CN381" s="1102">
        <v>18034.466397403117</v>
      </c>
      <c r="CO381" s="1102">
        <v>18925.355455704892</v>
      </c>
      <c r="CP381" s="1102">
        <v>18543.298963780544</v>
      </c>
      <c r="CQ381" s="1106">
        <f t="shared" si="176"/>
        <v>20440.488172486574</v>
      </c>
      <c r="CR381" s="23" t="s">
        <v>541</v>
      </c>
      <c r="CS381"/>
      <c r="DQ381"/>
      <c r="DR381"/>
    </row>
    <row r="382" spans="1:122" ht="14" thickBot="1">
      <c r="A382" s="1007">
        <v>2014</v>
      </c>
      <c r="B382" s="1015">
        <v>0</v>
      </c>
      <c r="E382" s="1013">
        <v>0.16417910447761194</v>
      </c>
      <c r="F382" s="937"/>
      <c r="M382" s="672">
        <v>2000</v>
      </c>
      <c r="N382" s="498">
        <f t="shared" si="192"/>
        <v>48.860184185980074</v>
      </c>
      <c r="O382" s="498">
        <f t="shared" si="193"/>
        <v>11832.340246487394</v>
      </c>
      <c r="P382" s="498">
        <f t="shared" si="196"/>
        <v>15.612511418663663</v>
      </c>
      <c r="Q382" s="752">
        <f t="shared" si="197"/>
        <v>1.1408902286595151</v>
      </c>
      <c r="AA382" s="501"/>
      <c r="AB382" s="501"/>
      <c r="AC382" s="501"/>
      <c r="AD382" s="660"/>
      <c r="BF382" s="1135">
        <v>374</v>
      </c>
      <c r="BG382" s="1102">
        <v>56217.463439418905</v>
      </c>
      <c r="BH382" s="1102">
        <v>62897.549967782979</v>
      </c>
      <c r="BI382" s="1102">
        <v>58543.640735731489</v>
      </c>
      <c r="BJ382" s="1102">
        <v>66963.395124017727</v>
      </c>
      <c r="BK382" s="1102">
        <v>89449.945334462318</v>
      </c>
      <c r="BL382" s="1102">
        <v>122972.30832839354</v>
      </c>
      <c r="BM382" s="1102">
        <v>104338.86199578649</v>
      </c>
      <c r="BN382" s="1102">
        <v>110462.75018635014</v>
      </c>
      <c r="BO382" s="1102">
        <v>137616.34947964223</v>
      </c>
      <c r="BP382" s="1102">
        <v>137709.81925611629</v>
      </c>
      <c r="BQ382" s="1102">
        <v>101249.28389212939</v>
      </c>
      <c r="BR382" s="1102">
        <v>78254.761753873623</v>
      </c>
      <c r="BS382" s="1102">
        <v>95917.195733857225</v>
      </c>
      <c r="BT382" s="1102">
        <v>34271.384777913176</v>
      </c>
      <c r="BU382" s="1102">
        <v>17103.459503522856</v>
      </c>
      <c r="BV382" s="1102">
        <v>16904.700165953749</v>
      </c>
      <c r="BW382" s="1102">
        <v>22775.82209731275</v>
      </c>
      <c r="BX382" s="1102">
        <v>31878.902846523575</v>
      </c>
      <c r="BY382" s="1102">
        <v>25993.132988525394</v>
      </c>
      <c r="BZ382" s="1102">
        <v>22628.34448498068</v>
      </c>
      <c r="CA382" s="1102">
        <v>16389.0882478331</v>
      </c>
      <c r="CB382" s="1102">
        <v>10537.876356756891</v>
      </c>
      <c r="CC382" s="1102">
        <v>13748.792001662292</v>
      </c>
      <c r="CD382" s="1102">
        <v>11456.119705879528</v>
      </c>
      <c r="CE382" s="1102">
        <v>21320.721251563387</v>
      </c>
      <c r="CF382" s="1102">
        <v>17508.258925184153</v>
      </c>
      <c r="CG382" s="1102">
        <v>15326.125098190272</v>
      </c>
      <c r="CH382" s="1102">
        <v>17888.295796801845</v>
      </c>
      <c r="CI382" s="1102">
        <v>22214.861355817418</v>
      </c>
      <c r="CJ382" s="1102">
        <v>25456.380275461168</v>
      </c>
      <c r="CK382" s="1102">
        <v>28132.677999352782</v>
      </c>
      <c r="CL382" s="1102">
        <v>21975.599042742804</v>
      </c>
      <c r="CM382" s="1102">
        <v>27683.129774443009</v>
      </c>
      <c r="CN382" s="1102">
        <v>23431.902575827575</v>
      </c>
      <c r="CO382" s="1102">
        <v>24669.497404418733</v>
      </c>
      <c r="CP382" s="1102">
        <v>25387.586466622171</v>
      </c>
      <c r="CQ382" s="1106">
        <f t="shared" si="176"/>
        <v>27985.023695760556</v>
      </c>
      <c r="CR382" s="23" t="s">
        <v>541</v>
      </c>
      <c r="CS382"/>
      <c r="DQ382"/>
      <c r="DR382"/>
    </row>
    <row r="383" spans="1:122" ht="13">
      <c r="A383" s="1007">
        <v>2015</v>
      </c>
      <c r="M383" s="672">
        <v>2001</v>
      </c>
      <c r="N383" s="498">
        <f t="shared" si="192"/>
        <v>14.568132667392229</v>
      </c>
      <c r="O383" s="498">
        <f t="shared" si="193"/>
        <v>8451.6670051724395</v>
      </c>
      <c r="P383" s="498">
        <f t="shared" si="196"/>
        <v>11.151787801586375</v>
      </c>
      <c r="Q383" s="752">
        <f t="shared" si="197"/>
        <v>0.26723662314922381</v>
      </c>
      <c r="AA383" s="501"/>
      <c r="AB383" s="501"/>
      <c r="AC383" s="501"/>
      <c r="AD383" s="660"/>
      <c r="BF383" s="1135">
        <v>375</v>
      </c>
      <c r="BG383" s="1102">
        <v>57409.191182477698</v>
      </c>
      <c r="BH383" s="1102">
        <v>53433.954572270151</v>
      </c>
      <c r="BI383" s="1102">
        <v>40958.883938831626</v>
      </c>
      <c r="BJ383" s="1102">
        <v>44017.318077580727</v>
      </c>
      <c r="BK383" s="1102">
        <v>55346.745148388865</v>
      </c>
      <c r="BL383" s="1102">
        <v>68339.480627137673</v>
      </c>
      <c r="BM383" s="1102">
        <v>58586.276543837252</v>
      </c>
      <c r="BN383" s="1102">
        <v>70413.137525285798</v>
      </c>
      <c r="BO383" s="1102">
        <v>125066.58584690893</v>
      </c>
      <c r="BP383" s="1102">
        <v>117118.54617541972</v>
      </c>
      <c r="BQ383" s="1102">
        <v>92398.905147224345</v>
      </c>
      <c r="BR383" s="1102">
        <v>68024.388250423799</v>
      </c>
      <c r="BS383" s="1102">
        <v>64116.146331201089</v>
      </c>
      <c r="BT383" s="1102">
        <v>32544.356598666462</v>
      </c>
      <c r="BU383" s="1102">
        <v>15583.341962484266</v>
      </c>
      <c r="BV383" s="1102">
        <v>13215.070198298537</v>
      </c>
      <c r="BW383" s="1102">
        <v>17304.536537684828</v>
      </c>
      <c r="BX383" s="1102">
        <v>23331.918303357124</v>
      </c>
      <c r="BY383" s="1102">
        <v>20567.684705009837</v>
      </c>
      <c r="BZ383" s="1102">
        <v>16830.073031639993</v>
      </c>
      <c r="CA383" s="1102">
        <v>11667.102477899418</v>
      </c>
      <c r="CB383" s="1102">
        <v>7623.0843192247912</v>
      </c>
      <c r="CC383" s="1102">
        <v>10235.237623021891</v>
      </c>
      <c r="CD383" s="1102">
        <v>13724.545400919222</v>
      </c>
      <c r="CE383" s="1102">
        <v>16165.784252829937</v>
      </c>
      <c r="CF383" s="1102">
        <v>11491.800697400333</v>
      </c>
      <c r="CG383" s="1102">
        <v>10900.996651059475</v>
      </c>
      <c r="CH383" s="1102">
        <v>14017.2588863007</v>
      </c>
      <c r="CI383" s="1102">
        <v>19584.879392042647</v>
      </c>
      <c r="CJ383" s="1102">
        <v>19234.321455747158</v>
      </c>
      <c r="CK383" s="1102">
        <v>19441.617553411968</v>
      </c>
      <c r="CL383" s="1102">
        <v>16785.831464843282</v>
      </c>
      <c r="CM383" s="1102">
        <v>18552.691003972985</v>
      </c>
      <c r="CN383" s="1102">
        <v>16777.471363081637</v>
      </c>
      <c r="CO383" s="1102">
        <v>14291.811347959672</v>
      </c>
      <c r="CP383" s="1102">
        <v>18966.479015029941</v>
      </c>
      <c r="CQ383" s="1106">
        <f t="shared" si="176"/>
        <v>20906.964329145165</v>
      </c>
      <c r="CR383" s="23" t="s">
        <v>541</v>
      </c>
      <c r="CS383"/>
      <c r="DQ383"/>
      <c r="DR383"/>
    </row>
    <row r="384" spans="1:122" ht="13">
      <c r="M384" s="672">
        <v>2002</v>
      </c>
      <c r="N384" s="498">
        <f t="shared" si="192"/>
        <v>13.536076412085588</v>
      </c>
      <c r="O384" s="498">
        <f t="shared" si="193"/>
        <v>8881.3695791867958</v>
      </c>
      <c r="P384" s="498">
        <f t="shared" si="196"/>
        <v>11.718770850051355</v>
      </c>
      <c r="Q384" s="752">
        <f t="shared" si="197"/>
        <v>0.14416654557533581</v>
      </c>
      <c r="AA384" s="501"/>
      <c r="AB384" s="501"/>
      <c r="AC384" s="501"/>
      <c r="AD384" s="660"/>
      <c r="BF384" s="1135">
        <v>376</v>
      </c>
      <c r="BG384" s="1102">
        <v>56085.86474676033</v>
      </c>
      <c r="BH384" s="1102">
        <v>59113.841492942352</v>
      </c>
      <c r="BI384" s="1102">
        <v>54309.884184216913</v>
      </c>
      <c r="BJ384" s="1102">
        <v>60394.609866046245</v>
      </c>
      <c r="BK384" s="1102">
        <v>71608.891823254002</v>
      </c>
      <c r="BL384" s="1102">
        <v>89818.098524459376</v>
      </c>
      <c r="BM384" s="1102">
        <v>73180.057313007972</v>
      </c>
      <c r="BN384" s="1102">
        <v>77031.442150768125</v>
      </c>
      <c r="BO384" s="1102">
        <v>111892.0624042808</v>
      </c>
      <c r="BP384" s="1102">
        <v>103544.90412644725</v>
      </c>
      <c r="BQ384" s="1102">
        <v>82913.201655954239</v>
      </c>
      <c r="BR384" s="1102">
        <v>63408.288972027622</v>
      </c>
      <c r="BS384" s="1102">
        <v>67330.526620122095</v>
      </c>
      <c r="BT384" s="1102">
        <v>31327.304006107435</v>
      </c>
      <c r="BU384" s="1102">
        <v>12926.446209687065</v>
      </c>
      <c r="BV384" s="1102">
        <v>11497.462885437233</v>
      </c>
      <c r="BW384" s="1102">
        <v>20088.324585967908</v>
      </c>
      <c r="BX384" s="1102">
        <v>27020.726812970919</v>
      </c>
      <c r="BY384" s="1102">
        <v>23387.990585686624</v>
      </c>
      <c r="BZ384" s="1102">
        <v>19394.080699841001</v>
      </c>
      <c r="CA384" s="1102">
        <v>12263.063141043831</v>
      </c>
      <c r="CB384" s="1102">
        <v>7068.8567605515464</v>
      </c>
      <c r="CC384" s="1102">
        <v>10850.759594593868</v>
      </c>
      <c r="CD384" s="1102">
        <v>13573.364901150022</v>
      </c>
      <c r="CE384" s="1102">
        <v>20060.792286695545</v>
      </c>
      <c r="CF384" s="1102">
        <v>13818.729446439107</v>
      </c>
      <c r="CG384" s="1102">
        <v>10077.370335306419</v>
      </c>
      <c r="CH384" s="1102">
        <v>14133.647644138129</v>
      </c>
      <c r="CI384" s="1102">
        <v>19212.399953135318</v>
      </c>
      <c r="CJ384" s="1102">
        <v>22906.97780299361</v>
      </c>
      <c r="CK384" s="1102">
        <v>23647.035337673333</v>
      </c>
      <c r="CL384" s="1102">
        <v>18796.945619344395</v>
      </c>
      <c r="CM384" s="1102">
        <v>20491.798068658769</v>
      </c>
      <c r="CN384" s="1102">
        <v>17896.77112055707</v>
      </c>
      <c r="CO384" s="1102">
        <v>19350.94011309306</v>
      </c>
      <c r="CP384" s="1102">
        <v>18815.265581421518</v>
      </c>
      <c r="CQ384" s="1106">
        <f t="shared" si="176"/>
        <v>20740.280051054662</v>
      </c>
      <c r="CR384" s="23" t="s">
        <v>541</v>
      </c>
      <c r="CS384"/>
      <c r="DQ384"/>
      <c r="DR384"/>
    </row>
    <row r="385" spans="1:122" ht="13">
      <c r="M385" s="672">
        <v>2003</v>
      </c>
      <c r="N385" s="498">
        <f t="shared" si="192"/>
        <v>66.830097098296378</v>
      </c>
      <c r="O385" s="498">
        <f t="shared" si="193"/>
        <v>7856.6918342157569</v>
      </c>
      <c r="P385" s="498">
        <f t="shared" si="196"/>
        <v>10.366731214565039</v>
      </c>
      <c r="Q385" s="752">
        <f t="shared" si="197"/>
        <v>1.8635517774536599</v>
      </c>
      <c r="AA385" s="501"/>
      <c r="AB385" s="501"/>
      <c r="AC385" s="501"/>
      <c r="AD385" s="660"/>
      <c r="BF385" s="1135">
        <v>377</v>
      </c>
      <c r="BG385" s="1102">
        <v>56055.424571496776</v>
      </c>
      <c r="BH385" s="1102">
        <v>58591.895483170512</v>
      </c>
      <c r="BI385" s="1102">
        <v>47450.32670688194</v>
      </c>
      <c r="BJ385" s="1102">
        <v>48615.473087373946</v>
      </c>
      <c r="BK385" s="1102">
        <v>64538.208759963454</v>
      </c>
      <c r="BL385" s="1102">
        <v>86963.464021804859</v>
      </c>
      <c r="BM385" s="1102">
        <v>73943.724313069717</v>
      </c>
      <c r="BN385" s="1102">
        <v>79051.086830757893</v>
      </c>
      <c r="BO385" s="1102">
        <v>109470.00666939036</v>
      </c>
      <c r="BP385" s="1102">
        <v>114092.63480627607</v>
      </c>
      <c r="BQ385" s="1102">
        <v>82981.128228927802</v>
      </c>
      <c r="BR385" s="1102">
        <v>56701.191013475196</v>
      </c>
      <c r="BS385" s="1102">
        <v>55902.713391056117</v>
      </c>
      <c r="BT385" s="1102">
        <v>29237.430599056454</v>
      </c>
      <c r="BU385" s="1102">
        <v>12974.483825748124</v>
      </c>
      <c r="BV385" s="1102">
        <v>14675.823676157557</v>
      </c>
      <c r="BW385" s="1102">
        <v>24187.436451141766</v>
      </c>
      <c r="BX385" s="1102">
        <v>32658.258356239403</v>
      </c>
      <c r="BY385" s="1102">
        <v>26943.36421847772</v>
      </c>
      <c r="BZ385" s="1102">
        <v>20541.805084817046</v>
      </c>
      <c r="CA385" s="1102">
        <v>14105.337636316233</v>
      </c>
      <c r="CB385" s="1102">
        <v>8833.7979131530246</v>
      </c>
      <c r="CC385" s="1102">
        <v>10071.958772080947</v>
      </c>
      <c r="CD385" s="1102">
        <v>12405.303711863797</v>
      </c>
      <c r="CE385" s="1102">
        <v>22501.969582635797</v>
      </c>
      <c r="CF385" s="1102">
        <v>18990.075453313751</v>
      </c>
      <c r="CG385" s="1102">
        <v>16107.127562661213</v>
      </c>
      <c r="CH385" s="1102">
        <v>19104.726717531285</v>
      </c>
      <c r="CI385" s="1102">
        <v>22456.483250414047</v>
      </c>
      <c r="CJ385" s="1102">
        <v>24461.74686332947</v>
      </c>
      <c r="CK385" s="1102">
        <v>23691.108864741393</v>
      </c>
      <c r="CL385" s="1102">
        <v>19327.506199611984</v>
      </c>
      <c r="CM385" s="1102">
        <v>21865.307826820463</v>
      </c>
      <c r="CN385" s="1102">
        <v>24354.518370532343</v>
      </c>
      <c r="CO385" s="1102">
        <v>27908.011045041574</v>
      </c>
      <c r="CP385" s="1102">
        <v>24398.016193239</v>
      </c>
      <c r="CQ385" s="1106">
        <f t="shared" si="176"/>
        <v>26894.209191370493</v>
      </c>
      <c r="CR385" s="23" t="s">
        <v>541</v>
      </c>
      <c r="CS385"/>
      <c r="DQ385"/>
      <c r="DR385"/>
    </row>
    <row r="386" spans="1:122" ht="13">
      <c r="M386" s="672">
        <v>2004</v>
      </c>
      <c r="N386" s="498">
        <f t="shared" si="192"/>
        <v>137.13410451876229</v>
      </c>
      <c r="O386" s="498">
        <f t="shared" si="193"/>
        <v>22940.705582716157</v>
      </c>
      <c r="P386" s="498">
        <f t="shared" ref="P386:P391" si="198">alpha2*O386*EXP(-beta2*O386)</f>
        <v>30.269753945647647</v>
      </c>
      <c r="Q386" s="752">
        <f t="shared" si="197"/>
        <v>1.5108103178058205</v>
      </c>
      <c r="AA386" s="501"/>
      <c r="AB386" s="501"/>
      <c r="AC386" s="501"/>
      <c r="AD386" s="660"/>
      <c r="BF386" s="1135">
        <v>378</v>
      </c>
      <c r="BG386" s="1102">
        <v>66104.884487931791</v>
      </c>
      <c r="BH386" s="1102">
        <v>72549.901202807843</v>
      </c>
      <c r="BI386" s="1102">
        <v>69351.55812669298</v>
      </c>
      <c r="BJ386" s="1102">
        <v>84459.597875603475</v>
      </c>
      <c r="BK386" s="1102">
        <v>95766.951029219839</v>
      </c>
      <c r="BL386" s="1102">
        <v>110779.6087929496</v>
      </c>
      <c r="BM386" s="1102">
        <v>85565.854225188959</v>
      </c>
      <c r="BN386" s="1102">
        <v>89362.638919694684</v>
      </c>
      <c r="BO386" s="1102">
        <v>109945.52386326746</v>
      </c>
      <c r="BP386" s="1102">
        <v>111697.75865979682</v>
      </c>
      <c r="BQ386" s="1102">
        <v>88392.860792783002</v>
      </c>
      <c r="BR386" s="1102">
        <v>72851.139324820775</v>
      </c>
      <c r="BS386" s="1102">
        <v>68999.251647193407</v>
      </c>
      <c r="BT386" s="1102">
        <v>40899.983238213237</v>
      </c>
      <c r="BU386" s="1102">
        <v>22738.319241332156</v>
      </c>
      <c r="BV386" s="1102">
        <v>17242.667861652888</v>
      </c>
      <c r="BW386" s="1102">
        <v>18031.906056495078</v>
      </c>
      <c r="BX386" s="1102">
        <v>26327.431704939754</v>
      </c>
      <c r="BY386" s="1102">
        <v>25802.495210905414</v>
      </c>
      <c r="BZ386" s="1102">
        <v>19411.693852061126</v>
      </c>
      <c r="CA386" s="1102">
        <v>13296.29038233744</v>
      </c>
      <c r="CB386" s="1102">
        <v>8586.2710944330338</v>
      </c>
      <c r="CC386" s="1102">
        <v>9736.8996555915273</v>
      </c>
      <c r="CD386" s="1102">
        <v>15750.795044962601</v>
      </c>
      <c r="CE386" s="1102">
        <v>20214.357096292984</v>
      </c>
      <c r="CF386" s="1102">
        <v>15830.224752489677</v>
      </c>
      <c r="CG386" s="1102">
        <v>13506.297596385219</v>
      </c>
      <c r="CH386" s="1102">
        <v>15629.614770840675</v>
      </c>
      <c r="CI386" s="1102">
        <v>21507.782625851414</v>
      </c>
      <c r="CJ386" s="1102">
        <v>21782.502096771663</v>
      </c>
      <c r="CK386" s="1102">
        <v>21063.268746753856</v>
      </c>
      <c r="CL386" s="1102">
        <v>18713.930243667899</v>
      </c>
      <c r="CM386" s="1102">
        <v>21880.825213198652</v>
      </c>
      <c r="CN386" s="1102">
        <v>24263.77593370933</v>
      </c>
      <c r="CO386" s="1102">
        <v>23900.039276161282</v>
      </c>
      <c r="CP386" s="1102">
        <v>24266.5496226951</v>
      </c>
      <c r="CQ386" s="1106">
        <f t="shared" si="176"/>
        <v>26749.292103773041</v>
      </c>
      <c r="CR386" s="23" t="s">
        <v>541</v>
      </c>
      <c r="CS386"/>
      <c r="DQ386"/>
      <c r="DR386"/>
    </row>
    <row r="387" spans="1:122" ht="13">
      <c r="M387" s="672">
        <v>2005</v>
      </c>
      <c r="N387" s="498">
        <f t="shared" si="192"/>
        <v>202.50803838348068</v>
      </c>
      <c r="O387" s="498">
        <f t="shared" si="193"/>
        <v>14199.691009841934</v>
      </c>
      <c r="P387" s="498">
        <f t="shared" si="198"/>
        <v>18.736178424083583</v>
      </c>
      <c r="Q387" s="752">
        <f>LN(N387)-LN(P387)</f>
        <v>2.3803232516079369</v>
      </c>
      <c r="AA387" s="501"/>
      <c r="AB387" s="501"/>
      <c r="AC387" s="501"/>
      <c r="AD387" s="660"/>
      <c r="BF387" s="1135">
        <v>379</v>
      </c>
      <c r="BG387" s="1102">
        <v>60306.363459390785</v>
      </c>
      <c r="BH387" s="1102">
        <v>61421.530902307422</v>
      </c>
      <c r="BI387" s="1102">
        <v>53583.901328418055</v>
      </c>
      <c r="BJ387" s="1102">
        <v>58258.319546645624</v>
      </c>
      <c r="BK387" s="1102">
        <v>68604.586188464848</v>
      </c>
      <c r="BL387" s="1102">
        <v>81056.193029601709</v>
      </c>
      <c r="BM387" s="1102">
        <v>65636.629569341982</v>
      </c>
      <c r="BN387" s="1102">
        <v>69048.96771444226</v>
      </c>
      <c r="BO387" s="1102">
        <v>103690.42340009092</v>
      </c>
      <c r="BP387" s="1102">
        <v>95810.862235899287</v>
      </c>
      <c r="BQ387" s="1102">
        <v>74405.556345394172</v>
      </c>
      <c r="BR387" s="1102">
        <v>51093.224036239757</v>
      </c>
      <c r="BS387" s="1102">
        <v>40553.320158322123</v>
      </c>
      <c r="BT387" s="1102">
        <v>21274.56370006792</v>
      </c>
      <c r="BU387" s="1102">
        <v>12644.661308324892</v>
      </c>
      <c r="BV387" s="1102">
        <v>14181.07341574812</v>
      </c>
      <c r="BW387" s="1102">
        <v>19757.157579944906</v>
      </c>
      <c r="BX387" s="1102">
        <v>21728.353369353223</v>
      </c>
      <c r="BY387" s="1102">
        <v>21530.700335963353</v>
      </c>
      <c r="BZ387" s="1102">
        <v>20856.056497079528</v>
      </c>
      <c r="CA387" s="1102">
        <v>13100.670506095908</v>
      </c>
      <c r="CB387" s="1102">
        <v>7322.2043512756827</v>
      </c>
      <c r="CC387" s="1102">
        <v>6582.2854254021177</v>
      </c>
      <c r="CD387" s="1102">
        <v>8875.0742900808418</v>
      </c>
      <c r="CE387" s="1102">
        <v>15519.741203940759</v>
      </c>
      <c r="CF387" s="1102">
        <v>13133.565171416583</v>
      </c>
      <c r="CG387" s="1102">
        <v>11299.962751763753</v>
      </c>
      <c r="CH387" s="1102">
        <v>12636.421947406132</v>
      </c>
      <c r="CI387" s="1102">
        <v>18872.921147700075</v>
      </c>
      <c r="CJ387" s="1102">
        <v>20730.619788743315</v>
      </c>
      <c r="CK387" s="1102">
        <v>21387.427932172392</v>
      </c>
      <c r="CL387" s="1102">
        <v>17907.591731786506</v>
      </c>
      <c r="CM387" s="1102">
        <v>20796.392151340002</v>
      </c>
      <c r="CN387" s="1102">
        <v>22287.874242274898</v>
      </c>
      <c r="CO387" s="1102">
        <v>26693.338736628837</v>
      </c>
      <c r="CP387" s="1102">
        <v>23914.272329739844</v>
      </c>
      <c r="CQ387" s="1106">
        <f t="shared" si="176"/>
        <v>26360.972859492278</v>
      </c>
      <c r="CR387" s="23" t="s">
        <v>541</v>
      </c>
      <c r="CS387"/>
      <c r="DQ387"/>
      <c r="DR387"/>
    </row>
    <row r="388" spans="1:122" ht="13">
      <c r="A388" s="502"/>
      <c r="B388" s="503" t="s">
        <v>144</v>
      </c>
      <c r="C388" s="30"/>
      <c r="D388" s="30"/>
      <c r="E388" s="173"/>
      <c r="F388" s="629"/>
      <c r="G388" s="630"/>
      <c r="M388" s="672">
        <v>2006</v>
      </c>
      <c r="N388" s="498">
        <f t="shared" si="192"/>
        <v>91.79235174061408</v>
      </c>
      <c r="O388" s="498">
        <f t="shared" si="193"/>
        <v>9681.3054915364155</v>
      </c>
      <c r="P388" s="498">
        <f t="shared" si="198"/>
        <v>12.774268604983236</v>
      </c>
      <c r="Q388" s="752">
        <f t="shared" ref="Q388:Q390" si="199">LN(N388)-LN(P388)</f>
        <v>1.9720960973885142</v>
      </c>
      <c r="AA388" s="501"/>
      <c r="AB388" s="501"/>
      <c r="AC388" s="501"/>
      <c r="AD388" s="660"/>
      <c r="BF388" s="1135">
        <v>380</v>
      </c>
      <c r="BG388" s="1102">
        <v>86277.962403068581</v>
      </c>
      <c r="BH388" s="1102">
        <v>85782.648639979961</v>
      </c>
      <c r="BI388" s="1102">
        <v>69582.845319306856</v>
      </c>
      <c r="BJ388" s="1102">
        <v>68517.328617640727</v>
      </c>
      <c r="BK388" s="1102">
        <v>87113.385381089203</v>
      </c>
      <c r="BL388" s="1102">
        <v>120099.02615879214</v>
      </c>
      <c r="BM388" s="1102">
        <v>107898.81280324234</v>
      </c>
      <c r="BN388" s="1102">
        <v>108380.95754783101</v>
      </c>
      <c r="BO388" s="1102">
        <v>131662.69256750148</v>
      </c>
      <c r="BP388" s="1102">
        <v>119663.31578427996</v>
      </c>
      <c r="BQ388" s="1102">
        <v>91604.568842332097</v>
      </c>
      <c r="BR388" s="1102">
        <v>68000.206137157715</v>
      </c>
      <c r="BS388" s="1102">
        <v>64938.583463502764</v>
      </c>
      <c r="BT388" s="1102">
        <v>35270.815121434425</v>
      </c>
      <c r="BU388" s="1102">
        <v>18717.412356284978</v>
      </c>
      <c r="BV388" s="1102">
        <v>15974.992824857582</v>
      </c>
      <c r="BW388" s="1102">
        <v>19558.150434516388</v>
      </c>
      <c r="BX388" s="1102">
        <v>22354.728308613398</v>
      </c>
      <c r="BY388" s="1102">
        <v>20862.391290088381</v>
      </c>
      <c r="BZ388" s="1102">
        <v>14533.58888041108</v>
      </c>
      <c r="CA388" s="1102">
        <v>11777.490811094289</v>
      </c>
      <c r="CB388" s="1102">
        <v>7435.3430521561513</v>
      </c>
      <c r="CC388" s="1102">
        <v>9449.8898860274439</v>
      </c>
      <c r="CD388" s="1102">
        <v>14153.934224858967</v>
      </c>
      <c r="CE388" s="1102">
        <v>19854.785287483941</v>
      </c>
      <c r="CF388" s="1102">
        <v>16255.238653561331</v>
      </c>
      <c r="CG388" s="1102">
        <v>14688.663407435064</v>
      </c>
      <c r="CH388" s="1102">
        <v>15828.222229560644</v>
      </c>
      <c r="CI388" s="1102">
        <v>19969.382537169833</v>
      </c>
      <c r="CJ388" s="1102">
        <v>19992.80500762496</v>
      </c>
      <c r="CK388" s="1102">
        <v>22239.201871872236</v>
      </c>
      <c r="CL388" s="1102">
        <v>20502.259115765792</v>
      </c>
      <c r="CM388" s="1102">
        <v>24345.682169102911</v>
      </c>
      <c r="CN388" s="1102">
        <v>21704.755893755926</v>
      </c>
      <c r="CO388" s="1102">
        <v>19085.838371534603</v>
      </c>
      <c r="CP388" s="1102">
        <v>23887.507573256255</v>
      </c>
      <c r="CQ388" s="1106">
        <f t="shared" si="176"/>
        <v>26331.469765711023</v>
      </c>
      <c r="CR388" s="23" t="s">
        <v>541</v>
      </c>
      <c r="CS388"/>
      <c r="DQ388"/>
      <c r="DR388"/>
    </row>
    <row r="389" spans="1:122" ht="13">
      <c r="A389" s="644" t="s">
        <v>145</v>
      </c>
      <c r="B389" s="646">
        <f>F274</f>
        <v>0.25</v>
      </c>
      <c r="C389" s="647"/>
      <c r="D389" s="648">
        <f>F272</f>
        <v>0.25</v>
      </c>
      <c r="E389" s="649"/>
      <c r="F389" s="632"/>
      <c r="G389" s="26"/>
      <c r="M389" s="672">
        <v>2007</v>
      </c>
      <c r="N389" s="498">
        <f t="shared" si="192"/>
        <v>72.217058844459373</v>
      </c>
      <c r="O389" s="498">
        <f t="shared" si="193"/>
        <v>8292.5637436536799</v>
      </c>
      <c r="P389" s="498">
        <f t="shared" si="198"/>
        <v>10.94185456475728</v>
      </c>
      <c r="Q389" s="752">
        <f t="shared" si="199"/>
        <v>1.8870809859895381</v>
      </c>
      <c r="AA389" s="661"/>
      <c r="AB389" s="661"/>
      <c r="AC389" s="661"/>
      <c r="AD389" s="660"/>
      <c r="BF389" s="1135">
        <v>381</v>
      </c>
      <c r="BG389" s="1102">
        <v>56672.629502840682</v>
      </c>
      <c r="BH389" s="1102">
        <v>62284.011863470616</v>
      </c>
      <c r="BI389" s="1102">
        <v>54550.003378080852</v>
      </c>
      <c r="BJ389" s="1102">
        <v>58943.333745984222</v>
      </c>
      <c r="BK389" s="1102">
        <v>72940.870112969875</v>
      </c>
      <c r="BL389" s="1102">
        <v>92044.744133220054</v>
      </c>
      <c r="BM389" s="1102">
        <v>80581.544395899153</v>
      </c>
      <c r="BN389" s="1102">
        <v>91785.375082020182</v>
      </c>
      <c r="BO389" s="1102">
        <v>113603.65707793123</v>
      </c>
      <c r="BP389" s="1102">
        <v>105415.28767710018</v>
      </c>
      <c r="BQ389" s="1102">
        <v>83571.407824014692</v>
      </c>
      <c r="BR389" s="1102">
        <v>66904.102813119011</v>
      </c>
      <c r="BS389" s="1102">
        <v>67727.657990277745</v>
      </c>
      <c r="BT389" s="1102">
        <v>30598.008144803396</v>
      </c>
      <c r="BU389" s="1102">
        <v>14343.684347525355</v>
      </c>
      <c r="BV389" s="1102">
        <v>12007.143720655191</v>
      </c>
      <c r="BW389" s="1102">
        <v>12984.957083064806</v>
      </c>
      <c r="BX389" s="1102">
        <v>29963.899641069336</v>
      </c>
      <c r="BY389" s="1102">
        <v>20337.161113185506</v>
      </c>
      <c r="BZ389" s="1102">
        <v>12496.39493791216</v>
      </c>
      <c r="CA389" s="1102">
        <v>9472.1676763396899</v>
      </c>
      <c r="CB389" s="1102">
        <v>8046.8726723448672</v>
      </c>
      <c r="CC389" s="1102">
        <v>11185.420478757456</v>
      </c>
      <c r="CD389" s="1102">
        <v>15135.138724476283</v>
      </c>
      <c r="CE389" s="1102">
        <v>15354.357003595163</v>
      </c>
      <c r="CF389" s="1102">
        <v>11653.504323037314</v>
      </c>
      <c r="CG389" s="1102">
        <v>9775.7174940061705</v>
      </c>
      <c r="CH389" s="1102">
        <v>11986.072369417798</v>
      </c>
      <c r="CI389" s="1102">
        <v>16563.557825342385</v>
      </c>
      <c r="CJ389" s="1102">
        <v>15655.417987919622</v>
      </c>
      <c r="CK389" s="1102">
        <v>15413.539157259453</v>
      </c>
      <c r="CL389" s="1102">
        <v>15441.208782410506</v>
      </c>
      <c r="CM389" s="1102">
        <v>20219.485308091716</v>
      </c>
      <c r="CN389" s="1102">
        <v>21118.526865537922</v>
      </c>
      <c r="CO389" s="1102">
        <v>18040.898223030705</v>
      </c>
      <c r="CP389" s="1102">
        <v>22573.791330235581</v>
      </c>
      <c r="CQ389" s="1106">
        <f t="shared" si="176"/>
        <v>24883.345492898625</v>
      </c>
      <c r="CR389" s="23" t="s">
        <v>541</v>
      </c>
      <c r="CS389"/>
      <c r="DQ389"/>
      <c r="DR389"/>
    </row>
    <row r="390" spans="1:122" ht="14">
      <c r="A390" s="645" t="s">
        <v>146</v>
      </c>
      <c r="B390" s="1009">
        <v>18.480189418969992</v>
      </c>
      <c r="C390" s="643">
        <v>1</v>
      </c>
      <c r="D390" s="643">
        <v>1</v>
      </c>
      <c r="E390" s="1009">
        <v>3.3040850721720325</v>
      </c>
      <c r="M390" s="672">
        <v>2008</v>
      </c>
      <c r="N390" s="498">
        <f t="shared" si="192"/>
        <v>40.244746930135882</v>
      </c>
      <c r="O390" s="498">
        <f t="shared" si="193"/>
        <v>13688.392871260879</v>
      </c>
      <c r="P390" s="498">
        <f t="shared" si="198"/>
        <v>18.061531831723467</v>
      </c>
      <c r="Q390" s="752">
        <f t="shared" si="199"/>
        <v>0.80119512087052369</v>
      </c>
      <c r="V390" s="26"/>
      <c r="W390" s="26"/>
      <c r="X390" s="26"/>
      <c r="Y390" s="26"/>
      <c r="Z390" s="26"/>
      <c r="AA390" s="26"/>
      <c r="AB390" s="26"/>
      <c r="AC390" s="26"/>
      <c r="AD390" s="26"/>
      <c r="BF390" s="1135">
        <v>382</v>
      </c>
      <c r="BG390" s="1102">
        <v>59304.633237317314</v>
      </c>
      <c r="BH390" s="1102">
        <v>67121.938352310754</v>
      </c>
      <c r="BI390" s="1102">
        <v>61731.154923395588</v>
      </c>
      <c r="BJ390" s="1102">
        <v>64335.33453431799</v>
      </c>
      <c r="BK390" s="1102">
        <v>80490.825327944229</v>
      </c>
      <c r="BL390" s="1102">
        <v>113076.4145698573</v>
      </c>
      <c r="BM390" s="1102">
        <v>102805.03291859606</v>
      </c>
      <c r="BN390" s="1102">
        <v>111934.48482701465</v>
      </c>
      <c r="BO390" s="1102">
        <v>157932.17524242896</v>
      </c>
      <c r="BP390" s="1102">
        <v>151030.26750752307</v>
      </c>
      <c r="BQ390" s="1102">
        <v>119892.09495323055</v>
      </c>
      <c r="BR390" s="1102">
        <v>100018.2140577817</v>
      </c>
      <c r="BS390" s="1102">
        <v>109894.57545979228</v>
      </c>
      <c r="BT390" s="1102">
        <v>35869.11561044916</v>
      </c>
      <c r="BU390" s="1102">
        <v>10915.983375658287</v>
      </c>
      <c r="BV390" s="1102">
        <v>10087.235556873573</v>
      </c>
      <c r="BW390" s="1102">
        <v>17408.275321104837</v>
      </c>
      <c r="BX390" s="1102">
        <v>34297.156965598188</v>
      </c>
      <c r="BY390" s="1102">
        <v>23016.833514887898</v>
      </c>
      <c r="BZ390" s="1102">
        <v>17189.263765232608</v>
      </c>
      <c r="CA390" s="1102">
        <v>10896.537096526738</v>
      </c>
      <c r="CB390" s="1102">
        <v>6235.0256889261409</v>
      </c>
      <c r="CC390" s="1102">
        <v>11291.678183360365</v>
      </c>
      <c r="CD390" s="1102">
        <v>15760.750282112966</v>
      </c>
      <c r="CE390" s="1102">
        <v>25005.077243136097</v>
      </c>
      <c r="CF390" s="1102">
        <v>17081.009949252562</v>
      </c>
      <c r="CG390" s="1102">
        <v>13631.148297103824</v>
      </c>
      <c r="CH390" s="1102">
        <v>14830.859590441089</v>
      </c>
      <c r="CI390" s="1102">
        <v>20230.636538303213</v>
      </c>
      <c r="CJ390" s="1102">
        <v>22503.682226263791</v>
      </c>
      <c r="CK390" s="1102">
        <v>21135.313028298555</v>
      </c>
      <c r="CL390" s="1102">
        <v>18314.101206390271</v>
      </c>
      <c r="CM390" s="1102">
        <v>20292.136336800366</v>
      </c>
      <c r="CN390" s="1102">
        <v>21246.511763914903</v>
      </c>
      <c r="CO390" s="1102">
        <v>22244.794633077625</v>
      </c>
      <c r="CP390" s="1102">
        <v>22709.113767128285</v>
      </c>
      <c r="CQ390" s="1106">
        <f t="shared" si="176"/>
        <v>25032.512945582213</v>
      </c>
      <c r="CR390" s="23" t="s">
        <v>541</v>
      </c>
      <c r="CS390"/>
      <c r="DQ390"/>
      <c r="DR390"/>
    </row>
    <row r="391" spans="1:122" ht="13">
      <c r="A391" s="798" t="s">
        <v>133</v>
      </c>
      <c r="B391" s="634" t="s">
        <v>188</v>
      </c>
      <c r="C391" s="26"/>
      <c r="D391" s="634" t="s">
        <v>189</v>
      </c>
      <c r="E391" s="650"/>
      <c r="M391" s="672">
        <v>2009</v>
      </c>
      <c r="N391" s="498">
        <f t="shared" si="192"/>
        <v>194.65841564783949</v>
      </c>
      <c r="O391" s="498">
        <f t="shared" si="193"/>
        <v>17619.584212521466</v>
      </c>
      <c r="P391" s="498">
        <f t="shared" si="198"/>
        <v>23.248651913281545</v>
      </c>
      <c r="Q391" s="752">
        <f>LN(N391)-LN(P391)</f>
        <v>2.1249991597632629</v>
      </c>
      <c r="Y391" s="494"/>
      <c r="BF391" s="1135">
        <v>383</v>
      </c>
      <c r="BG391" s="1102">
        <v>58364.06392227528</v>
      </c>
      <c r="BH391" s="1102">
        <v>73378.132811756863</v>
      </c>
      <c r="BI391" s="1102">
        <v>72959.462319380691</v>
      </c>
      <c r="BJ391" s="1102">
        <v>86221.466974424446</v>
      </c>
      <c r="BK391" s="1102">
        <v>95302.574366200715</v>
      </c>
      <c r="BL391" s="1102">
        <v>120473.63780775365</v>
      </c>
      <c r="BM391" s="1102">
        <v>111733.78722855631</v>
      </c>
      <c r="BN391" s="1102">
        <v>115362.70226234302</v>
      </c>
      <c r="BO391" s="1102">
        <v>123504.87026252893</v>
      </c>
      <c r="BP391" s="1102">
        <v>138435.83170684942</v>
      </c>
      <c r="BQ391" s="1102">
        <v>108155.10350444053</v>
      </c>
      <c r="BR391" s="1102">
        <v>87430.963656057414</v>
      </c>
      <c r="BS391" s="1102">
        <v>77102.163446901774</v>
      </c>
      <c r="BT391" s="1102">
        <v>42089.810335291448</v>
      </c>
      <c r="BU391" s="1102">
        <v>22218.701440623816</v>
      </c>
      <c r="BV391" s="1102">
        <v>19562.280659751046</v>
      </c>
      <c r="BW391" s="1102">
        <v>16661.999133713769</v>
      </c>
      <c r="BX391" s="1102">
        <v>28468.265624069631</v>
      </c>
      <c r="BY391" s="1102">
        <v>24845.797434397409</v>
      </c>
      <c r="BZ391" s="1102">
        <v>20357.91320994755</v>
      </c>
      <c r="CA391" s="1102">
        <v>14339.668204696887</v>
      </c>
      <c r="CB391" s="1102">
        <v>10561.625982112484</v>
      </c>
      <c r="CC391" s="1102">
        <v>14524.921096584074</v>
      </c>
      <c r="CD391" s="1102">
        <v>21871.305227410732</v>
      </c>
      <c r="CE391" s="1102">
        <v>25716.191887076442</v>
      </c>
      <c r="CF391" s="1102">
        <v>19027.355344903754</v>
      </c>
      <c r="CG391" s="1102">
        <v>14459.628606208729</v>
      </c>
      <c r="CH391" s="1102">
        <v>17847.068047606077</v>
      </c>
      <c r="CI391" s="1102">
        <v>26636.430513184558</v>
      </c>
      <c r="CJ391" s="1102">
        <v>28653.986965030181</v>
      </c>
      <c r="CK391" s="1102">
        <v>29196.719029351418</v>
      </c>
      <c r="CL391" s="1102">
        <v>23726.402431793162</v>
      </c>
      <c r="CM391" s="1102">
        <v>24604.570724239293</v>
      </c>
      <c r="CN391" s="1102">
        <v>21386.806191820408</v>
      </c>
      <c r="CO391" s="1102">
        <v>21604.22357178697</v>
      </c>
      <c r="CP391" s="1102">
        <v>23062.873515137071</v>
      </c>
      <c r="CQ391" s="1106">
        <f t="shared" si="176"/>
        <v>25422.466316835049</v>
      </c>
      <c r="CR391" s="23" t="s">
        <v>541</v>
      </c>
      <c r="CS391"/>
      <c r="DQ391"/>
      <c r="DR391"/>
    </row>
    <row r="392" spans="1:122" ht="13">
      <c r="A392" s="799">
        <v>1993</v>
      </c>
      <c r="B392" s="655">
        <f t="shared" ref="B392:B414" si="200">B$389+B$390*B361</f>
        <v>1.1499997329240261</v>
      </c>
      <c r="C392" s="657"/>
      <c r="D392" s="655">
        <f t="shared" ref="D392:D414" si="201">D$389+E$390*E361</f>
        <v>1.2708399494548004</v>
      </c>
      <c r="E392" s="30"/>
      <c r="M392" s="672">
        <v>2010</v>
      </c>
      <c r="N392" s="498">
        <f t="shared" si="192"/>
        <v>62.835558072706469</v>
      </c>
      <c r="O392" s="498">
        <f t="shared" si="193"/>
        <v>24099.358239287227</v>
      </c>
      <c r="P392" s="498">
        <f t="shared" ref="P392:P393" si="202">alpha2*O392*EXP(-beta2*O392)</f>
        <v>31.798570515670718</v>
      </c>
      <c r="Q392" s="752">
        <f t="shared" ref="Q392:Q393" si="203">LN(N392)-LN(P392)</f>
        <v>0.68109978814747274</v>
      </c>
      <c r="BF392" s="1135">
        <v>384</v>
      </c>
      <c r="BG392" s="1102">
        <v>48770.989517417023</v>
      </c>
      <c r="BH392" s="1102">
        <v>63144.549278809151</v>
      </c>
      <c r="BI392" s="1102">
        <v>59077.202110590617</v>
      </c>
      <c r="BJ392" s="1102">
        <v>73509.238329097439</v>
      </c>
      <c r="BK392" s="1102">
        <v>103978.98907704545</v>
      </c>
      <c r="BL392" s="1102">
        <v>136180.20205574777</v>
      </c>
      <c r="BM392" s="1102">
        <v>119779.51695015037</v>
      </c>
      <c r="BN392" s="1102">
        <v>110830.5063811373</v>
      </c>
      <c r="BO392" s="1102">
        <v>149238.74454196158</v>
      </c>
      <c r="BP392" s="1102">
        <v>134226.08889337414</v>
      </c>
      <c r="BQ392" s="1102">
        <v>96730.616842358097</v>
      </c>
      <c r="BR392" s="1102">
        <v>64299.785862894641</v>
      </c>
      <c r="BS392" s="1102">
        <v>80282.121929889254</v>
      </c>
      <c r="BT392" s="1102">
        <v>25458.262903971266</v>
      </c>
      <c r="BU392" s="1102">
        <v>11115.938828095428</v>
      </c>
      <c r="BV392" s="1102">
        <v>15793.639922690816</v>
      </c>
      <c r="BW392" s="1102">
        <v>26341.00750914665</v>
      </c>
      <c r="BX392" s="1102">
        <v>27899.633879902038</v>
      </c>
      <c r="BY392" s="1102">
        <v>24555.562392686526</v>
      </c>
      <c r="BZ392" s="1102">
        <v>16309.885054471115</v>
      </c>
      <c r="CA392" s="1102">
        <v>11903.071574550233</v>
      </c>
      <c r="CB392" s="1102">
        <v>8968.8221487709015</v>
      </c>
      <c r="CC392" s="1102">
        <v>9320.2327126640994</v>
      </c>
      <c r="CD392" s="1102">
        <v>11538.825106900389</v>
      </c>
      <c r="CE392" s="1102">
        <v>18801.256621498167</v>
      </c>
      <c r="CF392" s="1102">
        <v>17088.12951894242</v>
      </c>
      <c r="CG392" s="1102">
        <v>13800.765518690116</v>
      </c>
      <c r="CH392" s="1102">
        <v>16724.583310201302</v>
      </c>
      <c r="CI392" s="1102">
        <v>19480.558773329663</v>
      </c>
      <c r="CJ392" s="1102">
        <v>24095.071204298139</v>
      </c>
      <c r="CK392" s="1102">
        <v>24998.084807950785</v>
      </c>
      <c r="CL392" s="1102">
        <v>22931.37040493052</v>
      </c>
      <c r="CM392" s="1102">
        <v>24880.186123376781</v>
      </c>
      <c r="CN392" s="1102">
        <v>21377.365251250034</v>
      </c>
      <c r="CO392" s="1102">
        <v>25494.345768882358</v>
      </c>
      <c r="CP392" s="1102">
        <v>23158.295340231518</v>
      </c>
      <c r="CQ392" s="1106">
        <f t="shared" si="176"/>
        <v>25527.650873857499</v>
      </c>
      <c r="CR392" s="23" t="s">
        <v>541</v>
      </c>
      <c r="CS392"/>
      <c r="DQ392"/>
      <c r="DR392"/>
    </row>
    <row r="393" spans="1:122" ht="13">
      <c r="A393" s="800">
        <v>1994</v>
      </c>
      <c r="B393" s="656">
        <f t="shared" si="200"/>
        <v>0.44196872665135034</v>
      </c>
      <c r="C393" s="657"/>
      <c r="D393" s="656">
        <f t="shared" si="201"/>
        <v>0.49685693067951969</v>
      </c>
      <c r="E393" s="30"/>
      <c r="M393" s="672">
        <v>2011</v>
      </c>
      <c r="N393" s="498">
        <f t="shared" si="192"/>
        <v>74.596069565109332</v>
      </c>
      <c r="O393" s="498">
        <f t="shared" si="193"/>
        <v>19237.445976338975</v>
      </c>
      <c r="P393" s="498">
        <f t="shared" si="202"/>
        <v>25.38338475017057</v>
      </c>
      <c r="Q393" s="752">
        <f t="shared" si="203"/>
        <v>1.0779930027418527</v>
      </c>
      <c r="BF393" s="1135">
        <v>385</v>
      </c>
      <c r="BG393" s="1102">
        <v>60117.984827818625</v>
      </c>
      <c r="BH393" s="1102">
        <v>62222.099575947665</v>
      </c>
      <c r="BI393" s="1102">
        <v>53317.495160423903</v>
      </c>
      <c r="BJ393" s="1102">
        <v>60939.857282253179</v>
      </c>
      <c r="BK393" s="1102">
        <v>78572.814020370337</v>
      </c>
      <c r="BL393" s="1102">
        <v>99854.139358575441</v>
      </c>
      <c r="BM393" s="1102">
        <v>80586.240668832004</v>
      </c>
      <c r="BN393" s="1102">
        <v>84093.753668190984</v>
      </c>
      <c r="BO393" s="1102">
        <v>126493.46420476801</v>
      </c>
      <c r="BP393" s="1102">
        <v>124087.56232772848</v>
      </c>
      <c r="BQ393" s="1102">
        <v>92578.516185264089</v>
      </c>
      <c r="BR393" s="1102">
        <v>62010.458079220873</v>
      </c>
      <c r="BS393" s="1102">
        <v>51235.455699613856</v>
      </c>
      <c r="BT393" s="1102">
        <v>31359.909564937509</v>
      </c>
      <c r="BU393" s="1102">
        <v>13810.139303810058</v>
      </c>
      <c r="BV393" s="1102">
        <v>11348.041341294154</v>
      </c>
      <c r="BW393" s="1102">
        <v>20612.011432002895</v>
      </c>
      <c r="BX393" s="1102">
        <v>21801.673226346698</v>
      </c>
      <c r="BY393" s="1102">
        <v>19863.845204892892</v>
      </c>
      <c r="BZ393" s="1102">
        <v>18104.757723291088</v>
      </c>
      <c r="CA393" s="1102">
        <v>12550.282947073845</v>
      </c>
      <c r="CB393" s="1102">
        <v>10386.045968396822</v>
      </c>
      <c r="CC393" s="1102">
        <v>7874.1682391702934</v>
      </c>
      <c r="CD393" s="1102">
        <v>8519.9048663032936</v>
      </c>
      <c r="CE393" s="1102">
        <v>17835.218200753308</v>
      </c>
      <c r="CF393" s="1102">
        <v>15435.046332316102</v>
      </c>
      <c r="CG393" s="1102">
        <v>11442.075771926642</v>
      </c>
      <c r="CH393" s="1102">
        <v>11237.748714614771</v>
      </c>
      <c r="CI393" s="1102">
        <v>17819.08615623595</v>
      </c>
      <c r="CJ393" s="1102">
        <v>21133.399952344971</v>
      </c>
      <c r="CK393" s="1102">
        <v>23143.580010400914</v>
      </c>
      <c r="CL393" s="1102">
        <v>19485.225107443439</v>
      </c>
      <c r="CM393" s="1102">
        <v>20312.674513546342</v>
      </c>
      <c r="CN393" s="1102">
        <v>20092.085833173809</v>
      </c>
      <c r="CO393" s="1102">
        <v>29821.550095313192</v>
      </c>
      <c r="CP393" s="1102">
        <v>20092.086224495517</v>
      </c>
      <c r="CQ393" s="1106">
        <f t="shared" si="176"/>
        <v>22147.733886756607</v>
      </c>
      <c r="CR393" s="23" t="s">
        <v>541</v>
      </c>
      <c r="CS393"/>
      <c r="DQ393"/>
      <c r="DR393"/>
    </row>
    <row r="394" spans="1:122" ht="13">
      <c r="A394" s="800">
        <v>1995</v>
      </c>
      <c r="B394" s="656">
        <f t="shared" si="200"/>
        <v>0.27631568446987537</v>
      </c>
      <c r="C394" s="657"/>
      <c r="D394" s="656">
        <f t="shared" si="201"/>
        <v>0.64569881103856674</v>
      </c>
      <c r="E394" s="30"/>
      <c r="BF394" s="1135">
        <v>386</v>
      </c>
      <c r="BG394" s="1102">
        <v>51727.283463340507</v>
      </c>
      <c r="BH394" s="1102">
        <v>61122.1481858548</v>
      </c>
      <c r="BI394" s="1102">
        <v>53319.953811990599</v>
      </c>
      <c r="BJ394" s="1102">
        <v>54585.309462956371</v>
      </c>
      <c r="BK394" s="1102">
        <v>67036.283544135484</v>
      </c>
      <c r="BL394" s="1102">
        <v>86481.242943732708</v>
      </c>
      <c r="BM394" s="1102">
        <v>77655.365501485343</v>
      </c>
      <c r="BN394" s="1102">
        <v>87839.169702915431</v>
      </c>
      <c r="BO394" s="1102">
        <v>116553.09085245042</v>
      </c>
      <c r="BP394" s="1102">
        <v>124833.68019676775</v>
      </c>
      <c r="BQ394" s="1102">
        <v>97349.565676290178</v>
      </c>
      <c r="BR394" s="1102">
        <v>73752.804406526571</v>
      </c>
      <c r="BS394" s="1102">
        <v>65677.17093718765</v>
      </c>
      <c r="BT394" s="1102">
        <v>32744.153821173102</v>
      </c>
      <c r="BU394" s="1102">
        <v>13311.931856794588</v>
      </c>
      <c r="BV394" s="1102">
        <v>13300.542466906816</v>
      </c>
      <c r="BW394" s="1102">
        <v>13946.328571158994</v>
      </c>
      <c r="BX394" s="1102">
        <v>19151.558925789963</v>
      </c>
      <c r="BY394" s="1102">
        <v>21437.606415308339</v>
      </c>
      <c r="BZ394" s="1102">
        <v>24076.727953223046</v>
      </c>
      <c r="CA394" s="1102">
        <v>14062.362375720902</v>
      </c>
      <c r="CB394" s="1102">
        <v>8057.3330635061511</v>
      </c>
      <c r="CC394" s="1102">
        <v>9895.6874084345436</v>
      </c>
      <c r="CD394" s="1102">
        <v>12796.668049962545</v>
      </c>
      <c r="CE394" s="1102">
        <v>23617.872042760711</v>
      </c>
      <c r="CF394" s="1102">
        <v>14876.275460263696</v>
      </c>
      <c r="CG394" s="1102">
        <v>9851.4987959954051</v>
      </c>
      <c r="CH394" s="1102">
        <v>10222.024447070688</v>
      </c>
      <c r="CI394" s="1102">
        <v>15705.428119117891</v>
      </c>
      <c r="CJ394" s="1102">
        <v>19017.991582880473</v>
      </c>
      <c r="CK394" s="1102">
        <v>21368.737137270058</v>
      </c>
      <c r="CL394" s="1102">
        <v>17917.04770116986</v>
      </c>
      <c r="CM394" s="1102">
        <v>21179.788269551245</v>
      </c>
      <c r="CN394" s="1102">
        <v>19210.552043492618</v>
      </c>
      <c r="CO394" s="1102">
        <v>21695.809335512437</v>
      </c>
      <c r="CP394" s="1102">
        <v>20723.939589526664</v>
      </c>
      <c r="CQ394" s="1106">
        <f t="shared" ref="CQ394:CQ457" si="204">CP394*1.10231131</f>
        <v>22844.232997291998</v>
      </c>
      <c r="CR394" s="23" t="s">
        <v>541</v>
      </c>
      <c r="CS394"/>
      <c r="DQ394"/>
      <c r="DR394"/>
    </row>
    <row r="395" spans="1:122" ht="13">
      <c r="A395" s="800">
        <v>1996</v>
      </c>
      <c r="B395" s="656">
        <f t="shared" si="200"/>
        <v>0.25</v>
      </c>
      <c r="C395" s="657"/>
      <c r="D395" s="656">
        <f t="shared" si="201"/>
        <v>0.62493163939540786</v>
      </c>
      <c r="E395" s="30"/>
      <c r="BF395" s="1135">
        <v>387</v>
      </c>
      <c r="BG395" s="1102">
        <v>61459.942190908667</v>
      </c>
      <c r="BH395" s="1102">
        <v>65604.753954650121</v>
      </c>
      <c r="BI395" s="1102">
        <v>61525.596556207951</v>
      </c>
      <c r="BJ395" s="1102">
        <v>73030.265193917759</v>
      </c>
      <c r="BK395" s="1102">
        <v>81168.681481269319</v>
      </c>
      <c r="BL395" s="1102">
        <v>101096.61663114939</v>
      </c>
      <c r="BM395" s="1102">
        <v>96811.867672580658</v>
      </c>
      <c r="BN395" s="1102">
        <v>124771.13020336203</v>
      </c>
      <c r="BO395" s="1102">
        <v>137157.9758042685</v>
      </c>
      <c r="BP395" s="1102">
        <v>138483.56491232524</v>
      </c>
      <c r="BQ395" s="1102">
        <v>108200.99653592188</v>
      </c>
      <c r="BR395" s="1102">
        <v>87644.649156825413</v>
      </c>
      <c r="BS395" s="1102">
        <v>69395.698975628708</v>
      </c>
      <c r="BT395" s="1102">
        <v>39195.605715704485</v>
      </c>
      <c r="BU395" s="1102">
        <v>20965.232886570175</v>
      </c>
      <c r="BV395" s="1102">
        <v>16711.043385600704</v>
      </c>
      <c r="BW395" s="1102">
        <v>19874.380782549812</v>
      </c>
      <c r="BX395" s="1102">
        <v>29251.803005934438</v>
      </c>
      <c r="BY395" s="1102">
        <v>29205.769000046741</v>
      </c>
      <c r="BZ395" s="1102">
        <v>20864.31469492762</v>
      </c>
      <c r="CA395" s="1102">
        <v>14495.070782722203</v>
      </c>
      <c r="CB395" s="1102">
        <v>9173.8056220614726</v>
      </c>
      <c r="CC395" s="1102">
        <v>10280.221629965821</v>
      </c>
      <c r="CD395" s="1102">
        <v>19005.503170782806</v>
      </c>
      <c r="CE395" s="1102">
        <v>24285.888967807328</v>
      </c>
      <c r="CF395" s="1102">
        <v>17772.910409042208</v>
      </c>
      <c r="CG395" s="1102">
        <v>13736.895001920888</v>
      </c>
      <c r="CH395" s="1102">
        <v>16334.776590403468</v>
      </c>
      <c r="CI395" s="1102">
        <v>26572.108851526515</v>
      </c>
      <c r="CJ395" s="1102">
        <v>27580.050626960929</v>
      </c>
      <c r="CK395" s="1102">
        <v>23098.37662483743</v>
      </c>
      <c r="CL395" s="1102">
        <v>18925.476186681033</v>
      </c>
      <c r="CM395" s="1102">
        <v>20646.868635150378</v>
      </c>
      <c r="CN395" s="1102">
        <v>21659.536936880664</v>
      </c>
      <c r="CO395" s="1102">
        <v>19868.902138464666</v>
      </c>
      <c r="CP395" s="1102">
        <v>22900.816203528622</v>
      </c>
      <c r="CQ395" s="1106">
        <f t="shared" si="204"/>
        <v>25243.828709380861</v>
      </c>
      <c r="CR395" s="23" t="s">
        <v>541</v>
      </c>
      <c r="CS395"/>
      <c r="DQ395"/>
      <c r="DR395"/>
    </row>
    <row r="396" spans="1:122" ht="14" thickBot="1">
      <c r="A396" s="800">
        <v>1997</v>
      </c>
      <c r="B396" s="656">
        <f t="shared" si="200"/>
        <v>0.26736859907797933</v>
      </c>
      <c r="C396" s="657"/>
      <c r="D396" s="656">
        <f t="shared" si="201"/>
        <v>0.58821343258453873</v>
      </c>
      <c r="E396" s="30"/>
      <c r="BF396" s="1135">
        <v>388</v>
      </c>
      <c r="BG396" s="1102">
        <v>54980.490421728748</v>
      </c>
      <c r="BH396" s="1102">
        <v>60349.592075819994</v>
      </c>
      <c r="BI396" s="1102">
        <v>55180.558264252351</v>
      </c>
      <c r="BJ396" s="1102">
        <v>60075.519638943668</v>
      </c>
      <c r="BK396" s="1102">
        <v>63884.031475456912</v>
      </c>
      <c r="BL396" s="1102">
        <v>85042.404728858644</v>
      </c>
      <c r="BM396" s="1102">
        <v>74208.36737058268</v>
      </c>
      <c r="BN396" s="1102">
        <v>80619.476199338955</v>
      </c>
      <c r="BO396" s="1102">
        <v>116144.20508651435</v>
      </c>
      <c r="BP396" s="1102">
        <v>107854.61029518204</v>
      </c>
      <c r="BQ396" s="1102">
        <v>88596.015903789463</v>
      </c>
      <c r="BR396" s="1102">
        <v>77127.344503083164</v>
      </c>
      <c r="BS396" s="1102">
        <v>79771.659134298025</v>
      </c>
      <c r="BT396" s="1102">
        <v>27918.060619846343</v>
      </c>
      <c r="BU396" s="1102">
        <v>14082.949425612767</v>
      </c>
      <c r="BV396" s="1102">
        <v>13523.577757380081</v>
      </c>
      <c r="BW396" s="1102">
        <v>22976.702906923631</v>
      </c>
      <c r="BX396" s="1102">
        <v>32885.258774736183</v>
      </c>
      <c r="BY396" s="1102">
        <v>28124.098881434002</v>
      </c>
      <c r="BZ396" s="1102">
        <v>21253.880491563974</v>
      </c>
      <c r="CA396" s="1102">
        <v>13261.373267594365</v>
      </c>
      <c r="CB396" s="1102">
        <v>8719.515851092543</v>
      </c>
      <c r="CC396" s="1102">
        <v>12163.44562854741</v>
      </c>
      <c r="CD396" s="1102">
        <v>20765.842738729069</v>
      </c>
      <c r="CE396" s="1102">
        <v>29455.902143765907</v>
      </c>
      <c r="CF396" s="1102">
        <v>19516.629121674574</v>
      </c>
      <c r="CG396" s="1102">
        <v>12825.717920495181</v>
      </c>
      <c r="CH396" s="1102">
        <v>14276.711510178038</v>
      </c>
      <c r="CI396" s="1102">
        <v>20404.841702046364</v>
      </c>
      <c r="CJ396" s="1102">
        <v>24615.845582742779</v>
      </c>
      <c r="CK396" s="1102">
        <v>22037.693125419977</v>
      </c>
      <c r="CL396" s="1102">
        <v>17735.718746952538</v>
      </c>
      <c r="CM396" s="1102">
        <v>20112.728797486008</v>
      </c>
      <c r="CN396" s="1102">
        <v>21599.262410497733</v>
      </c>
      <c r="CO396" s="1102">
        <v>23792.287714833412</v>
      </c>
      <c r="CP396" s="1102">
        <v>23012.026346694809</v>
      </c>
      <c r="CQ396" s="1106">
        <f t="shared" si="204"/>
        <v>25366.416907979667</v>
      </c>
      <c r="CR396" s="23" t="s">
        <v>541</v>
      </c>
      <c r="CS396"/>
      <c r="DQ396"/>
      <c r="DR396"/>
    </row>
    <row r="397" spans="1:122" ht="14" thickBot="1">
      <c r="A397" s="800">
        <v>1998</v>
      </c>
      <c r="B397" s="656">
        <f t="shared" si="200"/>
        <v>0.35996727057558831</v>
      </c>
      <c r="C397" s="657"/>
      <c r="D397" s="656">
        <f t="shared" si="201"/>
        <v>0.75188634007676447</v>
      </c>
      <c r="E397" s="30"/>
      <c r="P397" s="662" t="s">
        <v>317</v>
      </c>
      <c r="Q397" s="769">
        <f>SUMSQ(Q362:Q393)/(COUNT(Q362:Q392)-2)</f>
        <v>6.3576430998492004</v>
      </c>
      <c r="BF397" s="1135">
        <v>389</v>
      </c>
      <c r="BG397" s="1102">
        <v>54349.40267584801</v>
      </c>
      <c r="BH397" s="1102">
        <v>61413.448024989528</v>
      </c>
      <c r="BI397" s="1102">
        <v>54607.841172548768</v>
      </c>
      <c r="BJ397" s="1102">
        <v>53326.519390118665</v>
      </c>
      <c r="BK397" s="1102">
        <v>69934.963962429349</v>
      </c>
      <c r="BL397" s="1102">
        <v>86959.787217142657</v>
      </c>
      <c r="BM397" s="1102">
        <v>68552.657642650287</v>
      </c>
      <c r="BN397" s="1102">
        <v>62623.903697243877</v>
      </c>
      <c r="BO397" s="1102">
        <v>103767.04102118278</v>
      </c>
      <c r="BP397" s="1102">
        <v>96461.153438301553</v>
      </c>
      <c r="BQ397" s="1102">
        <v>77440.485512243744</v>
      </c>
      <c r="BR397" s="1102">
        <v>54310.810647193772</v>
      </c>
      <c r="BS397" s="1102">
        <v>66901.318805755727</v>
      </c>
      <c r="BT397" s="1102">
        <v>21255.720565575557</v>
      </c>
      <c r="BU397" s="1102">
        <v>10432.107057648402</v>
      </c>
      <c r="BV397" s="1102">
        <v>12450.27481673122</v>
      </c>
      <c r="BW397" s="1102">
        <v>17834.892426448183</v>
      </c>
      <c r="BX397" s="1102">
        <v>21266.385962565899</v>
      </c>
      <c r="BY397" s="1102">
        <v>19378.104887512076</v>
      </c>
      <c r="BZ397" s="1102">
        <v>15819.361320957656</v>
      </c>
      <c r="CA397" s="1102">
        <v>10477.977419485062</v>
      </c>
      <c r="CB397" s="1102">
        <v>6271.8783811605872</v>
      </c>
      <c r="CC397" s="1102">
        <v>7729.8476036383017</v>
      </c>
      <c r="CD397" s="1102">
        <v>9583.0929346695066</v>
      </c>
      <c r="CE397" s="1102">
        <v>17798.4958366928</v>
      </c>
      <c r="CF397" s="1102">
        <v>14248.341550603174</v>
      </c>
      <c r="CG397" s="1102">
        <v>9509.8179629537117</v>
      </c>
      <c r="CH397" s="1102">
        <v>9220.4738577112785</v>
      </c>
      <c r="CI397" s="1102">
        <v>9992.047717129024</v>
      </c>
      <c r="CJ397" s="1102">
        <v>13257.603831292174</v>
      </c>
      <c r="CK397" s="1102">
        <v>15330.599058432548</v>
      </c>
      <c r="CL397" s="1102">
        <v>13417.505761653505</v>
      </c>
      <c r="CM397" s="1102">
        <v>17997.935184085654</v>
      </c>
      <c r="CN397" s="1102">
        <v>16957.805431889512</v>
      </c>
      <c r="CO397" s="1102">
        <v>21310.898207149465</v>
      </c>
      <c r="CP397" s="1102">
        <v>17028.727311114038</v>
      </c>
      <c r="CQ397" s="1106">
        <f t="shared" si="204"/>
        <v>18770.958709946892</v>
      </c>
      <c r="CR397" s="23" t="s">
        <v>541</v>
      </c>
      <c r="CS397"/>
      <c r="DQ397"/>
      <c r="DR397"/>
    </row>
    <row r="398" spans="1:122" ht="13">
      <c r="A398" s="800">
        <v>1999</v>
      </c>
      <c r="B398" s="656">
        <f t="shared" si="200"/>
        <v>0.2519452830967337</v>
      </c>
      <c r="C398" s="657"/>
      <c r="D398" s="656">
        <f t="shared" si="201"/>
        <v>0.62070222760954508</v>
      </c>
      <c r="E398" s="30"/>
      <c r="BF398" s="1135">
        <v>390</v>
      </c>
      <c r="BG398" s="1102">
        <v>49801.783278351097</v>
      </c>
      <c r="BH398" s="1102">
        <v>52214.24445767724</v>
      </c>
      <c r="BI398" s="1102">
        <v>49576.998167283702</v>
      </c>
      <c r="BJ398" s="1102">
        <v>60962.100445402131</v>
      </c>
      <c r="BK398" s="1102">
        <v>70361.65481995554</v>
      </c>
      <c r="BL398" s="1102">
        <v>92995.72080839338</v>
      </c>
      <c r="BM398" s="1102">
        <v>81997.463818889504</v>
      </c>
      <c r="BN398" s="1102">
        <v>85392.828183588659</v>
      </c>
      <c r="BO398" s="1102">
        <v>98196.290480111289</v>
      </c>
      <c r="BP398" s="1102">
        <v>92765.981435476031</v>
      </c>
      <c r="BQ398" s="1102">
        <v>69580.494508417498</v>
      </c>
      <c r="BR398" s="1102">
        <v>59237.74017238972</v>
      </c>
      <c r="BS398" s="1102">
        <v>64386.081426157652</v>
      </c>
      <c r="BT398" s="1102">
        <v>33267.810081143973</v>
      </c>
      <c r="BU398" s="1102">
        <v>19863.864704136406</v>
      </c>
      <c r="BV398" s="1102">
        <v>14169.539096028551</v>
      </c>
      <c r="BW398" s="1102">
        <v>17303.605088589055</v>
      </c>
      <c r="BX398" s="1102">
        <v>23269.912600508163</v>
      </c>
      <c r="BY398" s="1102">
        <v>20116.061244555167</v>
      </c>
      <c r="BZ398" s="1102">
        <v>15406.528184424065</v>
      </c>
      <c r="CA398" s="1102">
        <v>10541.10409075797</v>
      </c>
      <c r="CB398" s="1102">
        <v>6742.0792691817214</v>
      </c>
      <c r="CC398" s="1102">
        <v>7726.6568522596026</v>
      </c>
      <c r="CD398" s="1102">
        <v>11145.882233236043</v>
      </c>
      <c r="CE398" s="1102">
        <v>16993.421780094417</v>
      </c>
      <c r="CF398" s="1102">
        <v>14158.610584960654</v>
      </c>
      <c r="CG398" s="1102">
        <v>12362.227750151567</v>
      </c>
      <c r="CH398" s="1102">
        <v>12860.998452364574</v>
      </c>
      <c r="CI398" s="1102">
        <v>15508.777041886809</v>
      </c>
      <c r="CJ398" s="1102">
        <v>16257.260385441958</v>
      </c>
      <c r="CK398" s="1102">
        <v>17297.326794336172</v>
      </c>
      <c r="CL398" s="1102">
        <v>16146.911662949295</v>
      </c>
      <c r="CM398" s="1102">
        <v>17472.311104506127</v>
      </c>
      <c r="CN398" s="1102">
        <v>15887.949287824373</v>
      </c>
      <c r="CO398" s="1102">
        <v>13757.114301383313</v>
      </c>
      <c r="CP398" s="1102">
        <v>17172.49637274933</v>
      </c>
      <c r="CQ398" s="1106">
        <f t="shared" si="204"/>
        <v>18929.43697261556</v>
      </c>
      <c r="CR398" s="23" t="s">
        <v>541</v>
      </c>
      <c r="CS398"/>
      <c r="DQ398"/>
      <c r="DR398"/>
    </row>
    <row r="399" spans="1:122" ht="13">
      <c r="A399" s="800">
        <v>2000</v>
      </c>
      <c r="B399" s="656">
        <f t="shared" si="200"/>
        <v>0.25</v>
      </c>
      <c r="C399" s="657"/>
      <c r="D399" s="656">
        <f t="shared" si="201"/>
        <v>0.61853256574226512</v>
      </c>
      <c r="E399" s="30"/>
      <c r="BF399" s="1135">
        <v>391</v>
      </c>
      <c r="BG399" s="1102">
        <v>75557.931912014697</v>
      </c>
      <c r="BH399" s="1102">
        <v>76970.265603868393</v>
      </c>
      <c r="BI399" s="1102">
        <v>66356.292066758222</v>
      </c>
      <c r="BJ399" s="1102">
        <v>71183.363442319067</v>
      </c>
      <c r="BK399" s="1102">
        <v>81940.804836152514</v>
      </c>
      <c r="BL399" s="1102">
        <v>93745.377940412625</v>
      </c>
      <c r="BM399" s="1102">
        <v>74740.757151002326</v>
      </c>
      <c r="BN399" s="1102">
        <v>77892.671931321573</v>
      </c>
      <c r="BO399" s="1102">
        <v>113510.59286947493</v>
      </c>
      <c r="BP399" s="1102">
        <v>104188.40615772852</v>
      </c>
      <c r="BQ399" s="1102">
        <v>80885.681004739672</v>
      </c>
      <c r="BR399" s="1102">
        <v>60159.525022545829</v>
      </c>
      <c r="BS399" s="1102">
        <v>67335.60033655091</v>
      </c>
      <c r="BT399" s="1102">
        <v>32999.225302151994</v>
      </c>
      <c r="BU399" s="1102">
        <v>14244.900394656759</v>
      </c>
      <c r="BV399" s="1102">
        <v>12143.353435701405</v>
      </c>
      <c r="BW399" s="1102">
        <v>21125.419045209306</v>
      </c>
      <c r="BX399" s="1102">
        <v>29244.479000282779</v>
      </c>
      <c r="BY399" s="1102">
        <v>25769.842710111381</v>
      </c>
      <c r="BZ399" s="1102">
        <v>21462.233728578987</v>
      </c>
      <c r="CA399" s="1102">
        <v>13126.870247284531</v>
      </c>
      <c r="CB399" s="1102">
        <v>7222.119542127446</v>
      </c>
      <c r="CC399" s="1102">
        <v>9091.9680916562047</v>
      </c>
      <c r="CD399" s="1102">
        <v>10870.053834016389</v>
      </c>
      <c r="CE399" s="1102">
        <v>18732.191449879938</v>
      </c>
      <c r="CF399" s="1102">
        <v>13444.319397046849</v>
      </c>
      <c r="CG399" s="1102">
        <v>10421.645409925946</v>
      </c>
      <c r="CH399" s="1102">
        <v>12109.569951990426</v>
      </c>
      <c r="CI399" s="1102">
        <v>17839.168991706636</v>
      </c>
      <c r="CJ399" s="1102">
        <v>19822.301143791548</v>
      </c>
      <c r="CK399" s="1102">
        <v>24151.230960276887</v>
      </c>
      <c r="CL399" s="1102">
        <v>18507.982390085228</v>
      </c>
      <c r="CM399" s="1102">
        <v>21595.860366055167</v>
      </c>
      <c r="CN399" s="1102">
        <v>17197.603786538781</v>
      </c>
      <c r="CO399" s="1102">
        <v>19894.046050767254</v>
      </c>
      <c r="CP399" s="1102">
        <v>17587.302431313808</v>
      </c>
      <c r="CQ399" s="1106">
        <f t="shared" si="204"/>
        <v>19386.682382427709</v>
      </c>
      <c r="CR399" s="23" t="s">
        <v>541</v>
      </c>
      <c r="CS399"/>
      <c r="DQ399"/>
      <c r="DR399"/>
    </row>
    <row r="400" spans="1:122" ht="13">
      <c r="A400" s="800">
        <v>2001</v>
      </c>
      <c r="B400" s="656">
        <f t="shared" si="200"/>
        <v>0.25118273212281406</v>
      </c>
      <c r="C400" s="657"/>
      <c r="D400" s="656">
        <f t="shared" si="201"/>
        <v>0.91081701443440655</v>
      </c>
      <c r="E400" s="30"/>
      <c r="BF400" s="1135">
        <v>392</v>
      </c>
      <c r="BG400" s="1102">
        <v>48111.323948953912</v>
      </c>
      <c r="BH400" s="1102">
        <v>50007.531290657673</v>
      </c>
      <c r="BI400" s="1102">
        <v>43251.219159712149</v>
      </c>
      <c r="BJ400" s="1102">
        <v>43748.848918333446</v>
      </c>
      <c r="BK400" s="1102">
        <v>60655.590265323874</v>
      </c>
      <c r="BL400" s="1102">
        <v>92815.941750128695</v>
      </c>
      <c r="BM400" s="1102">
        <v>78775.879724887563</v>
      </c>
      <c r="BN400" s="1102">
        <v>76470.147096164626</v>
      </c>
      <c r="BO400" s="1102">
        <v>99641.216307185416</v>
      </c>
      <c r="BP400" s="1102">
        <v>94970.982387925731</v>
      </c>
      <c r="BQ400" s="1102">
        <v>74846.37945948806</v>
      </c>
      <c r="BR400" s="1102">
        <v>56451.690022537085</v>
      </c>
      <c r="BS400" s="1102">
        <v>74631.382154468665</v>
      </c>
      <c r="BT400" s="1102">
        <v>23679.330036830273</v>
      </c>
      <c r="BU400" s="1102">
        <v>10588.730548850584</v>
      </c>
      <c r="BV400" s="1102">
        <v>9485.7264248282518</v>
      </c>
      <c r="BW400" s="1102">
        <v>15054.846495974674</v>
      </c>
      <c r="BX400" s="1102">
        <v>18036.217211900617</v>
      </c>
      <c r="BY400" s="1102">
        <v>15003.427883731983</v>
      </c>
      <c r="BZ400" s="1102">
        <v>13883.067099276737</v>
      </c>
      <c r="CA400" s="1102">
        <v>9712.7470411420582</v>
      </c>
      <c r="CB400" s="1102">
        <v>6459.1505052642688</v>
      </c>
      <c r="CC400" s="1102">
        <v>8678.6968789398379</v>
      </c>
      <c r="CD400" s="1102">
        <v>10790.075312329231</v>
      </c>
      <c r="CE400" s="1102">
        <v>16041.114893007991</v>
      </c>
      <c r="CF400" s="1102">
        <v>13065.095672803203</v>
      </c>
      <c r="CG400" s="1102">
        <v>10181.678943708082</v>
      </c>
      <c r="CH400" s="1102">
        <v>11172.374030383658</v>
      </c>
      <c r="CI400" s="1102">
        <v>14543.614442238877</v>
      </c>
      <c r="CJ400" s="1102">
        <v>16020.224011474373</v>
      </c>
      <c r="CK400" s="1102">
        <v>18694.904112167853</v>
      </c>
      <c r="CL400" s="1102">
        <v>15991.05684479714</v>
      </c>
      <c r="CM400" s="1102">
        <v>18785.410541229117</v>
      </c>
      <c r="CN400" s="1102">
        <v>15911.760101884049</v>
      </c>
      <c r="CO400" s="1102">
        <v>15979.633076924067</v>
      </c>
      <c r="CP400" s="1102">
        <v>17334.126616508111</v>
      </c>
      <c r="CQ400" s="1106">
        <f t="shared" si="204"/>
        <v>19107.603818348922</v>
      </c>
      <c r="CR400" s="23" t="s">
        <v>541</v>
      </c>
      <c r="CS400"/>
      <c r="DQ400"/>
      <c r="DR400"/>
    </row>
    <row r="401" spans="1:122" ht="13">
      <c r="A401" s="800">
        <v>2002</v>
      </c>
      <c r="B401" s="656">
        <f t="shared" si="200"/>
        <v>0.27651812894941485</v>
      </c>
      <c r="C401" s="657"/>
      <c r="D401" s="656">
        <f t="shared" si="201"/>
        <v>0.77169764297453147</v>
      </c>
      <c r="E401" s="30"/>
      <c r="BF401" s="1135">
        <v>393</v>
      </c>
      <c r="BG401" s="1102">
        <v>58922.702505540976</v>
      </c>
      <c r="BH401" s="1102">
        <v>54266.209349531942</v>
      </c>
      <c r="BI401" s="1102">
        <v>43687.714240829708</v>
      </c>
      <c r="BJ401" s="1102">
        <v>52696.336601779629</v>
      </c>
      <c r="BK401" s="1102">
        <v>60802.365536835205</v>
      </c>
      <c r="BL401" s="1102">
        <v>69817.674150584033</v>
      </c>
      <c r="BM401" s="1102">
        <v>53718.953629697702</v>
      </c>
      <c r="BN401" s="1102">
        <v>73041.634149524747</v>
      </c>
      <c r="BO401" s="1102">
        <v>106650.02106789126</v>
      </c>
      <c r="BP401" s="1102">
        <v>100305.51795967532</v>
      </c>
      <c r="BQ401" s="1102">
        <v>80639.189779433029</v>
      </c>
      <c r="BR401" s="1102">
        <v>66775.293258197577</v>
      </c>
      <c r="BS401" s="1102">
        <v>62117.771948747453</v>
      </c>
      <c r="BT401" s="1102">
        <v>33153.173307092286</v>
      </c>
      <c r="BU401" s="1102">
        <v>15029.539077242944</v>
      </c>
      <c r="BV401" s="1102">
        <v>13087.645127775519</v>
      </c>
      <c r="BW401" s="1102">
        <v>20955.855385204926</v>
      </c>
      <c r="BX401" s="1102">
        <v>24275.459591363913</v>
      </c>
      <c r="BY401" s="1102">
        <v>21024.148099857688</v>
      </c>
      <c r="BZ401" s="1102">
        <v>18369.148263632032</v>
      </c>
      <c r="CA401" s="1102">
        <v>11627.751945586921</v>
      </c>
      <c r="CB401" s="1102">
        <v>7883.4547930551016</v>
      </c>
      <c r="CC401" s="1102">
        <v>9455.2104248319865</v>
      </c>
      <c r="CD401" s="1102">
        <v>11433.936403916381</v>
      </c>
      <c r="CE401" s="1102">
        <v>23232.353601170784</v>
      </c>
      <c r="CF401" s="1102">
        <v>16119.935163175247</v>
      </c>
      <c r="CG401" s="1102">
        <v>11550.36581065294</v>
      </c>
      <c r="CH401" s="1102">
        <v>11774.604901992632</v>
      </c>
      <c r="CI401" s="1102">
        <v>16420.396098069941</v>
      </c>
      <c r="CJ401" s="1102">
        <v>20086.639295438436</v>
      </c>
      <c r="CK401" s="1102">
        <v>18142.460274233752</v>
      </c>
      <c r="CL401" s="1102">
        <v>13518.308292648313</v>
      </c>
      <c r="CM401" s="1102">
        <v>12855.091545647094</v>
      </c>
      <c r="CN401" s="1102">
        <v>15651.839730828311</v>
      </c>
      <c r="CO401" s="1102">
        <v>22007.250900400584</v>
      </c>
      <c r="CP401" s="1102">
        <v>16847.598754895633</v>
      </c>
      <c r="CQ401" s="1106">
        <f t="shared" si="204"/>
        <v>18571.298653863374</v>
      </c>
      <c r="CR401" s="23" t="s">
        <v>541</v>
      </c>
      <c r="CS401"/>
      <c r="DQ401"/>
      <c r="DR401"/>
    </row>
    <row r="402" spans="1:122" ht="13">
      <c r="A402" s="800">
        <v>2003</v>
      </c>
      <c r="B402" s="656">
        <f t="shared" si="200"/>
        <v>0.25330484154043004</v>
      </c>
      <c r="C402" s="657"/>
      <c r="D402" s="656">
        <f t="shared" si="201"/>
        <v>1.2512379006581917</v>
      </c>
      <c r="E402" s="30"/>
      <c r="F402" s="30"/>
      <c r="BF402" s="1135">
        <v>394</v>
      </c>
      <c r="BG402" s="1102">
        <v>58477.19269001561</v>
      </c>
      <c r="BH402" s="1102">
        <v>54001.213497310695</v>
      </c>
      <c r="BI402" s="1102">
        <v>40857.09719518022</v>
      </c>
      <c r="BJ402" s="1102">
        <v>42983.646940029219</v>
      </c>
      <c r="BK402" s="1102">
        <v>63517.882423215415</v>
      </c>
      <c r="BL402" s="1102">
        <v>89090.793414624102</v>
      </c>
      <c r="BM402" s="1102">
        <v>79280.450459830594</v>
      </c>
      <c r="BN402" s="1102">
        <v>81171.470363724366</v>
      </c>
      <c r="BO402" s="1102">
        <v>92739.612668945745</v>
      </c>
      <c r="BP402" s="1102">
        <v>84515.435945892968</v>
      </c>
      <c r="BQ402" s="1102">
        <v>61916.492586280736</v>
      </c>
      <c r="BR402" s="1102">
        <v>48283.671472095812</v>
      </c>
      <c r="BS402" s="1102">
        <v>62116.785535800438</v>
      </c>
      <c r="BT402" s="1102">
        <v>33506.028063593374</v>
      </c>
      <c r="BU402" s="1102">
        <v>18700.462162341708</v>
      </c>
      <c r="BV402" s="1102">
        <v>13485.996255784157</v>
      </c>
      <c r="BW402" s="1102">
        <v>15229.434996831435</v>
      </c>
      <c r="BX402" s="1102">
        <v>23740.634897817021</v>
      </c>
      <c r="BY402" s="1102">
        <v>16037.696853243755</v>
      </c>
      <c r="BZ402" s="1102">
        <v>12205.775574729831</v>
      </c>
      <c r="CA402" s="1102">
        <v>9324.3928525938081</v>
      </c>
      <c r="CB402" s="1102">
        <v>7597.4401991385676</v>
      </c>
      <c r="CC402" s="1102">
        <v>9106.1444750803457</v>
      </c>
      <c r="CD402" s="1102">
        <v>11019.139877553302</v>
      </c>
      <c r="CE402" s="1102">
        <v>15855.516363645675</v>
      </c>
      <c r="CF402" s="1102">
        <v>13223.605811498068</v>
      </c>
      <c r="CG402" s="1102">
        <v>11787.310164389573</v>
      </c>
      <c r="CH402" s="1102">
        <v>12956.351713699907</v>
      </c>
      <c r="CI402" s="1102">
        <v>17124.441782728223</v>
      </c>
      <c r="CJ402" s="1102">
        <v>18050.891126668794</v>
      </c>
      <c r="CK402" s="1102">
        <v>17765.694926616554</v>
      </c>
      <c r="CL402" s="1102">
        <v>14047.501125634028</v>
      </c>
      <c r="CM402" s="1102">
        <v>16238.698253689861</v>
      </c>
      <c r="CN402" s="1102">
        <v>15609.787749127148</v>
      </c>
      <c r="CO402" s="1102">
        <v>19236.04978268527</v>
      </c>
      <c r="CP402" s="1102">
        <v>16876.257280825193</v>
      </c>
      <c r="CQ402" s="1106">
        <f t="shared" si="204"/>
        <v>18602.889271123455</v>
      </c>
      <c r="CR402" s="23" t="s">
        <v>541</v>
      </c>
      <c r="CS402"/>
      <c r="DQ402"/>
      <c r="DR402"/>
    </row>
    <row r="403" spans="1:122" ht="13">
      <c r="A403" s="800">
        <v>2004</v>
      </c>
      <c r="B403" s="656">
        <f t="shared" si="200"/>
        <v>0.25330484154043004</v>
      </c>
      <c r="C403" s="657"/>
      <c r="D403" s="656">
        <f t="shared" si="201"/>
        <v>0.79246172826705008</v>
      </c>
      <c r="E403" s="30"/>
      <c r="BF403" s="1135">
        <v>395</v>
      </c>
      <c r="BG403" s="1102">
        <v>75271.365638433213</v>
      </c>
      <c r="BH403" s="1102">
        <v>79896.859943922624</v>
      </c>
      <c r="BI403" s="1102">
        <v>73490.515956273171</v>
      </c>
      <c r="BJ403" s="1102">
        <v>83514.200580195364</v>
      </c>
      <c r="BK403" s="1102">
        <v>103525.21340922244</v>
      </c>
      <c r="BL403" s="1102">
        <v>130571.74248164882</v>
      </c>
      <c r="BM403" s="1102">
        <v>110611.73135574517</v>
      </c>
      <c r="BN403" s="1102">
        <v>103007.33697525023</v>
      </c>
      <c r="BO403" s="1102">
        <v>154473.14055777251</v>
      </c>
      <c r="BP403" s="1102">
        <v>142263.85134291241</v>
      </c>
      <c r="BQ403" s="1102">
        <v>118281.14840117974</v>
      </c>
      <c r="BR403" s="1102">
        <v>92461.760374716483</v>
      </c>
      <c r="BS403" s="1102">
        <v>102163.10519849842</v>
      </c>
      <c r="BT403" s="1102">
        <v>38588.132375111389</v>
      </c>
      <c r="BU403" s="1102">
        <v>14510.598910028086</v>
      </c>
      <c r="BV403" s="1102">
        <v>12277.429481161393</v>
      </c>
      <c r="BW403" s="1102">
        <v>20901.484654674055</v>
      </c>
      <c r="BX403" s="1102">
        <v>38138.68877259086</v>
      </c>
      <c r="BY403" s="1102">
        <v>33522.562864610765</v>
      </c>
      <c r="BZ403" s="1102">
        <v>25036.610356709582</v>
      </c>
      <c r="CA403" s="1102">
        <v>16731.454090278115</v>
      </c>
      <c r="CB403" s="1102">
        <v>10442.794649859818</v>
      </c>
      <c r="CC403" s="1102">
        <v>11455.354467613386</v>
      </c>
      <c r="CD403" s="1102">
        <v>17305.568423660472</v>
      </c>
      <c r="CE403" s="1102">
        <v>26108.575167511615</v>
      </c>
      <c r="CF403" s="1102">
        <v>20356.794971156134</v>
      </c>
      <c r="CG403" s="1102">
        <v>15941.369787959047</v>
      </c>
      <c r="CH403" s="1102">
        <v>18066.047867327841</v>
      </c>
      <c r="CI403" s="1102">
        <v>24358.843441351579</v>
      </c>
      <c r="CJ403" s="1102">
        <v>26071.565351609621</v>
      </c>
      <c r="CK403" s="1102">
        <v>25709.708679590196</v>
      </c>
      <c r="CL403" s="1102">
        <v>23830.271035129288</v>
      </c>
      <c r="CM403" s="1102">
        <v>26754.270692471418</v>
      </c>
      <c r="CN403" s="1102">
        <v>28667.509705822089</v>
      </c>
      <c r="CO403" s="1102">
        <v>28950.228891567647</v>
      </c>
      <c r="CP403" s="1102">
        <v>28128.94278039339</v>
      </c>
      <c r="CQ403" s="1106">
        <f t="shared" si="204"/>
        <v>31006.851765170479</v>
      </c>
      <c r="CR403" s="23" t="s">
        <v>541</v>
      </c>
      <c r="CS403"/>
      <c r="DQ403"/>
      <c r="DR403"/>
    </row>
    <row r="404" spans="1:122" ht="13">
      <c r="A404" s="800">
        <v>2005</v>
      </c>
      <c r="B404" s="656">
        <f t="shared" si="200"/>
        <v>0.25330484154043004</v>
      </c>
      <c r="C404" s="657"/>
      <c r="D404" s="656">
        <f t="shared" si="201"/>
        <v>0.79246172668897963</v>
      </c>
      <c r="E404" s="30"/>
      <c r="BF404" s="1135">
        <v>396</v>
      </c>
      <c r="BG404" s="1102">
        <v>62577.191962567958</v>
      </c>
      <c r="BH404" s="1102">
        <v>61591.950747256589</v>
      </c>
      <c r="BI404" s="1102">
        <v>54170.463277453135</v>
      </c>
      <c r="BJ404" s="1102">
        <v>59608.217699543209</v>
      </c>
      <c r="BK404" s="1102">
        <v>67180.629080515719</v>
      </c>
      <c r="BL404" s="1102">
        <v>76426.891216538104</v>
      </c>
      <c r="BM404" s="1102">
        <v>65825.943496384934</v>
      </c>
      <c r="BN404" s="1102">
        <v>70207.590601378033</v>
      </c>
      <c r="BO404" s="1102">
        <v>88895.973320257122</v>
      </c>
      <c r="BP404" s="1102">
        <v>88008.149164075265</v>
      </c>
      <c r="BQ404" s="1102">
        <v>69586.127235719774</v>
      </c>
      <c r="BR404" s="1102">
        <v>49945.884823020955</v>
      </c>
      <c r="BS404" s="1102">
        <v>43996.524965527358</v>
      </c>
      <c r="BT404" s="1102">
        <v>19592.303857585408</v>
      </c>
      <c r="BU404" s="1102">
        <v>12653.522298527134</v>
      </c>
      <c r="BV404" s="1102">
        <v>12398.354769196083</v>
      </c>
      <c r="BW404" s="1102">
        <v>19106.469737074414</v>
      </c>
      <c r="BX404" s="1102">
        <v>20326.115621783381</v>
      </c>
      <c r="BY404" s="1102">
        <v>18963.651467453583</v>
      </c>
      <c r="BZ404" s="1102">
        <v>16812.21355276557</v>
      </c>
      <c r="CA404" s="1102">
        <v>11605.78428391649</v>
      </c>
      <c r="CB404" s="1102">
        <v>7637.6630399271371</v>
      </c>
      <c r="CC404" s="1102">
        <v>8563.5988951548952</v>
      </c>
      <c r="CD404" s="1102">
        <v>9973.9941062944617</v>
      </c>
      <c r="CE404" s="1102">
        <v>15976.126119415481</v>
      </c>
      <c r="CF404" s="1102">
        <v>12548.249074263585</v>
      </c>
      <c r="CG404" s="1102">
        <v>10147.91802193448</v>
      </c>
      <c r="CH404" s="1102">
        <v>11710.433807716916</v>
      </c>
      <c r="CI404" s="1102">
        <v>15605.282578309767</v>
      </c>
      <c r="CJ404" s="1102">
        <v>18467.067190494803</v>
      </c>
      <c r="CK404" s="1102">
        <v>17761.370910092584</v>
      </c>
      <c r="CL404" s="1102">
        <v>14298.044373447499</v>
      </c>
      <c r="CM404" s="1102">
        <v>13175.606119728171</v>
      </c>
      <c r="CN404" s="1102">
        <v>12832.718571231593</v>
      </c>
      <c r="CO404" s="1102">
        <v>18049.835639417834</v>
      </c>
      <c r="CP404" s="1102">
        <v>12974.420534124578</v>
      </c>
      <c r="CQ404" s="1106">
        <f t="shared" si="204"/>
        <v>14301.850495461762</v>
      </c>
      <c r="CR404" s="23" t="s">
        <v>541</v>
      </c>
      <c r="CS404"/>
      <c r="DQ404"/>
      <c r="DR404"/>
    </row>
    <row r="405" spans="1:122" ht="13">
      <c r="A405" s="800">
        <v>2006</v>
      </c>
      <c r="B405" s="656">
        <f t="shared" si="200"/>
        <v>0.25330484154043004</v>
      </c>
      <c r="C405" s="657"/>
      <c r="D405" s="656">
        <f t="shared" si="201"/>
        <v>0.79246172668897963</v>
      </c>
      <c r="E405" s="30"/>
      <c r="BF405" s="1135">
        <v>397</v>
      </c>
      <c r="BG405" s="1102">
        <v>80097.65004490588</v>
      </c>
      <c r="BH405" s="1102">
        <v>79407.330698764476</v>
      </c>
      <c r="BI405" s="1102">
        <v>68728.949628136499</v>
      </c>
      <c r="BJ405" s="1102">
        <v>69508.590355257766</v>
      </c>
      <c r="BK405" s="1102">
        <v>82202.995307956327</v>
      </c>
      <c r="BL405" s="1102">
        <v>100098.3033084823</v>
      </c>
      <c r="BM405" s="1102">
        <v>78233.659131634093</v>
      </c>
      <c r="BN405" s="1102">
        <v>84406.739403530286</v>
      </c>
      <c r="BO405" s="1102">
        <v>106590.75447475151</v>
      </c>
      <c r="BP405" s="1102">
        <v>98445.722048726311</v>
      </c>
      <c r="BQ405" s="1102">
        <v>78039.62878707952</v>
      </c>
      <c r="BR405" s="1102">
        <v>66260.459298657341</v>
      </c>
      <c r="BS405" s="1102">
        <v>87286.19086488476</v>
      </c>
      <c r="BT405" s="1102">
        <v>41557.463884141107</v>
      </c>
      <c r="BU405" s="1102">
        <v>15653.631330236551</v>
      </c>
      <c r="BV405" s="1102">
        <v>12227.085314343562</v>
      </c>
      <c r="BW405" s="1102">
        <v>15995.937909093725</v>
      </c>
      <c r="BX405" s="1102">
        <v>23066.329256089331</v>
      </c>
      <c r="BY405" s="1102">
        <v>22163.700649085102</v>
      </c>
      <c r="BZ405" s="1102">
        <v>18069.896426827181</v>
      </c>
      <c r="CA405" s="1102">
        <v>12281.617076908315</v>
      </c>
      <c r="CB405" s="1102">
        <v>7807.7655951512052</v>
      </c>
      <c r="CC405" s="1102">
        <v>9231.0013756965</v>
      </c>
      <c r="CD405" s="1102">
        <v>10490.160885238101</v>
      </c>
      <c r="CE405" s="1102">
        <v>18668.298745735839</v>
      </c>
      <c r="CF405" s="1102">
        <v>14259.288264143635</v>
      </c>
      <c r="CG405" s="1102">
        <v>11167.022991593758</v>
      </c>
      <c r="CH405" s="1102">
        <v>10552.279524555863</v>
      </c>
      <c r="CI405" s="1102">
        <v>14689.861302062747</v>
      </c>
      <c r="CJ405" s="1102">
        <v>17496.603145510071</v>
      </c>
      <c r="CK405" s="1102">
        <v>19175.582152640494</v>
      </c>
      <c r="CL405" s="1102">
        <v>18629.351234929622</v>
      </c>
      <c r="CM405" s="1102">
        <v>21865.172589000285</v>
      </c>
      <c r="CN405" s="1102">
        <v>23421.055237155113</v>
      </c>
      <c r="CO405" s="1102">
        <v>28062.036282915447</v>
      </c>
      <c r="CP405" s="1102">
        <v>25000.055500585626</v>
      </c>
      <c r="CQ405" s="1106">
        <f t="shared" si="204"/>
        <v>27557.843928923245</v>
      </c>
      <c r="CR405" s="23" t="s">
        <v>541</v>
      </c>
      <c r="CS405"/>
      <c r="DQ405"/>
      <c r="DR405"/>
    </row>
    <row r="406" spans="1:122" ht="13">
      <c r="A406" s="800">
        <v>2007</v>
      </c>
      <c r="B406" s="656">
        <f t="shared" si="200"/>
        <v>0.25</v>
      </c>
      <c r="C406" s="657"/>
      <c r="D406" s="656">
        <f t="shared" si="201"/>
        <v>1.2274584994161979</v>
      </c>
      <c r="E406" s="30"/>
      <c r="BF406" s="1135">
        <v>398</v>
      </c>
      <c r="BG406" s="1103">
        <v>65456.319812069683</v>
      </c>
      <c r="BH406" s="1103">
        <v>71228.193830048855</v>
      </c>
      <c r="BI406" s="1103">
        <v>64839.973245577698</v>
      </c>
      <c r="BJ406" s="1103">
        <v>80490.053915451601</v>
      </c>
      <c r="BK406" s="1103">
        <v>96044.200124035808</v>
      </c>
      <c r="BL406" s="1103">
        <v>112691.06211270156</v>
      </c>
      <c r="BM406" s="1103">
        <v>90878.308166431671</v>
      </c>
      <c r="BN406" s="1103">
        <v>108088.37449433006</v>
      </c>
      <c r="BO406" s="1103">
        <v>140988.13012224706</v>
      </c>
      <c r="BP406" s="1103">
        <v>132133.82518007519</v>
      </c>
      <c r="BQ406" s="1103">
        <v>110321.09203959582</v>
      </c>
      <c r="BR406" s="1103">
        <v>98546.016714506026</v>
      </c>
      <c r="BS406" s="1103">
        <v>110520.19921297362</v>
      </c>
      <c r="BT406" s="1103">
        <v>41807.11506882299</v>
      </c>
      <c r="BU406" s="1103">
        <v>16575.494002160598</v>
      </c>
      <c r="BV406" s="1103">
        <v>16325.21936791734</v>
      </c>
      <c r="BW406" s="1103">
        <v>30872.621132022359</v>
      </c>
      <c r="BX406" s="1103">
        <v>27890.743761677135</v>
      </c>
      <c r="BY406" s="1103">
        <v>30421.794292042981</v>
      </c>
      <c r="BZ406" s="1103">
        <v>18954.149390683713</v>
      </c>
      <c r="CA406" s="1103">
        <v>18689.209028719848</v>
      </c>
      <c r="CB406" s="1103">
        <v>10954.859680949161</v>
      </c>
      <c r="CC406" s="1103">
        <v>11658.354021482373</v>
      </c>
      <c r="CD406" s="1103">
        <v>13065.112549474828</v>
      </c>
      <c r="CE406" s="1103">
        <v>25229.769282482772</v>
      </c>
      <c r="CF406" s="1103">
        <v>17525.847219228348</v>
      </c>
      <c r="CG406" s="1103">
        <v>14704.570108191603</v>
      </c>
      <c r="CH406" s="1103">
        <v>14788.497302630782</v>
      </c>
      <c r="CI406" s="1103">
        <v>20156.242406561403</v>
      </c>
      <c r="CJ406" s="1103">
        <v>21006.753943046711</v>
      </c>
      <c r="CK406" s="1103">
        <v>23566.134225926377</v>
      </c>
      <c r="CL406" s="1103">
        <v>21243.894954227937</v>
      </c>
      <c r="CM406" s="1103">
        <v>30572.821229563884</v>
      </c>
      <c r="CN406" s="1103">
        <v>26004.655708878803</v>
      </c>
      <c r="CO406" s="1103">
        <v>33113.698938467714</v>
      </c>
      <c r="CP406" s="1103">
        <v>28124.873752507039</v>
      </c>
      <c r="CQ406" s="1106">
        <f t="shared" si="204"/>
        <v>31002.366429710648</v>
      </c>
      <c r="CR406" s="23" t="s">
        <v>541</v>
      </c>
      <c r="CS406"/>
      <c r="DQ406"/>
      <c r="DR406"/>
    </row>
    <row r="407" spans="1:122" ht="13">
      <c r="A407" s="800">
        <v>2008</v>
      </c>
      <c r="B407" s="656">
        <f t="shared" si="200"/>
        <v>0.25</v>
      </c>
      <c r="D407" s="656">
        <f t="shared" si="201"/>
        <v>0.83191349037215034</v>
      </c>
      <c r="BF407" s="1135">
        <v>399</v>
      </c>
      <c r="BG407" s="1102">
        <v>64492.982771936164</v>
      </c>
      <c r="BH407" s="1102">
        <v>65411.24903117511</v>
      </c>
      <c r="BI407" s="1102">
        <v>57977.290048907511</v>
      </c>
      <c r="BJ407" s="1102">
        <v>68764.182600825778</v>
      </c>
      <c r="BK407" s="1102">
        <v>80472.958390992833</v>
      </c>
      <c r="BL407" s="1102">
        <v>93165.333567432826</v>
      </c>
      <c r="BM407" s="1102">
        <v>80695.539739135726</v>
      </c>
      <c r="BN407" s="1102">
        <v>94039.235492381646</v>
      </c>
      <c r="BO407" s="1102">
        <v>102738.10945010351</v>
      </c>
      <c r="BP407" s="1102">
        <v>100200.01701059658</v>
      </c>
      <c r="BQ407" s="1102">
        <v>82710.888264437119</v>
      </c>
      <c r="BR407" s="1102">
        <v>79267.270588690561</v>
      </c>
      <c r="BS407" s="1102">
        <v>75980.120489566398</v>
      </c>
      <c r="BT407" s="1102">
        <v>34352.083044355015</v>
      </c>
      <c r="BU407" s="1102">
        <v>17191.207516351878</v>
      </c>
      <c r="BV407" s="1102">
        <v>11678.505269733976</v>
      </c>
      <c r="BW407" s="1102">
        <v>16805.181082647105</v>
      </c>
      <c r="BX407" s="1102">
        <v>23675.321906356581</v>
      </c>
      <c r="BY407" s="1102">
        <v>20855.417416389188</v>
      </c>
      <c r="BZ407" s="1102">
        <v>18532.954767665655</v>
      </c>
      <c r="CA407" s="1102">
        <v>11794.339599639532</v>
      </c>
      <c r="CB407" s="1102">
        <v>8796.4209149680701</v>
      </c>
      <c r="CC407" s="1102">
        <v>10722.65335026038</v>
      </c>
      <c r="CD407" s="1102">
        <v>14934.175001755564</v>
      </c>
      <c r="CE407" s="1102">
        <v>23497.28274340351</v>
      </c>
      <c r="CF407" s="1102">
        <v>16863.471907055911</v>
      </c>
      <c r="CG407" s="1102">
        <v>11184.159718066552</v>
      </c>
      <c r="CH407" s="1102">
        <v>13034.677211807169</v>
      </c>
      <c r="CI407" s="1102">
        <v>17731.261840285519</v>
      </c>
      <c r="CJ407" s="1102">
        <v>22044.155964632202</v>
      </c>
      <c r="CK407" s="1102">
        <v>21560.835909214264</v>
      </c>
      <c r="CL407" s="1102">
        <v>15891.696954541507</v>
      </c>
      <c r="CM407" s="1102">
        <v>22458.977082189875</v>
      </c>
      <c r="CN407" s="1102">
        <v>20282.494445961787</v>
      </c>
      <c r="CO407" s="1102">
        <v>28699.054925182663</v>
      </c>
      <c r="CP407" s="1102">
        <v>21234.774046869272</v>
      </c>
      <c r="CQ407" s="1106">
        <f t="shared" si="204"/>
        <v>23407.331597158467</v>
      </c>
      <c r="CR407" s="23" t="s">
        <v>541</v>
      </c>
      <c r="CS407"/>
      <c r="DQ407"/>
      <c r="DR407"/>
    </row>
    <row r="408" spans="1:122" ht="13">
      <c r="A408" s="800">
        <v>2009</v>
      </c>
      <c r="B408" s="656">
        <f t="shared" si="200"/>
        <v>0.25</v>
      </c>
      <c r="D408" s="656">
        <f t="shared" si="201"/>
        <v>0.94112972176105525</v>
      </c>
      <c r="BF408" s="1135">
        <v>400</v>
      </c>
      <c r="BG408" s="1102">
        <v>80386.744480484369</v>
      </c>
      <c r="BH408" s="1102">
        <v>78144.322432865563</v>
      </c>
      <c r="BI408" s="1102">
        <v>62207.107160410342</v>
      </c>
      <c r="BJ408" s="1102">
        <v>61768.276057483679</v>
      </c>
      <c r="BK408" s="1102">
        <v>83247.175481685452</v>
      </c>
      <c r="BL408" s="1102">
        <v>114623.88547335952</v>
      </c>
      <c r="BM408" s="1102">
        <v>92654.90127827815</v>
      </c>
      <c r="BN408" s="1102">
        <v>104388.95761955279</v>
      </c>
      <c r="BO408" s="1102">
        <v>144576.44475062814</v>
      </c>
      <c r="BP408" s="1102">
        <v>134529.56260383557</v>
      </c>
      <c r="BQ408" s="1102">
        <v>109597.42383720235</v>
      </c>
      <c r="BR408" s="1102">
        <v>87182.670614042581</v>
      </c>
      <c r="BS408" s="1102">
        <v>94931.745527620194</v>
      </c>
      <c r="BT408" s="1102">
        <v>39077.007014905452</v>
      </c>
      <c r="BU408" s="1102">
        <v>12328.071720414546</v>
      </c>
      <c r="BV408" s="1102">
        <v>11647.535582228877</v>
      </c>
      <c r="BW408" s="1102">
        <v>23012.874905583176</v>
      </c>
      <c r="BX408" s="1102">
        <v>26189.121089534216</v>
      </c>
      <c r="BY408" s="1102">
        <v>25083.326057539965</v>
      </c>
      <c r="BZ408" s="1102">
        <v>22454.3471784131</v>
      </c>
      <c r="CA408" s="1102">
        <v>14827.446506888811</v>
      </c>
      <c r="CB408" s="1102">
        <v>10295.470136320504</v>
      </c>
      <c r="CC408" s="1102">
        <v>9695.493048375436</v>
      </c>
      <c r="CD408" s="1102">
        <v>13593.462861558091</v>
      </c>
      <c r="CE408" s="1102">
        <v>23713.180300685399</v>
      </c>
      <c r="CF408" s="1102">
        <v>17987.794209360167</v>
      </c>
      <c r="CG408" s="1102">
        <v>14733.149179927987</v>
      </c>
      <c r="CH408" s="1102">
        <v>17071.747082544694</v>
      </c>
      <c r="CI408" s="1102">
        <v>23942.363830922597</v>
      </c>
      <c r="CJ408" s="1102">
        <v>25784.073881043143</v>
      </c>
      <c r="CK408" s="1102">
        <v>24589.646527829034</v>
      </c>
      <c r="CL408" s="1102">
        <v>20990.06381872444</v>
      </c>
      <c r="CM408" s="1102">
        <v>24522.505651561969</v>
      </c>
      <c r="CN408" s="1102">
        <v>26329.614815072789</v>
      </c>
      <c r="CO408" s="1102">
        <v>24542.559075523081</v>
      </c>
      <c r="CP408" s="1102">
        <v>28084.081182286307</v>
      </c>
      <c r="CQ408" s="1106">
        <f t="shared" si="204"/>
        <v>30957.400318192365</v>
      </c>
      <c r="CR408" s="23" t="s">
        <v>541</v>
      </c>
      <c r="CS408"/>
      <c r="DQ408"/>
      <c r="DR408"/>
    </row>
    <row r="409" spans="1:122" ht="13">
      <c r="A409" s="800">
        <v>2010</v>
      </c>
      <c r="B409" s="656">
        <f t="shared" si="200"/>
        <v>0.25550806923405006</v>
      </c>
      <c r="D409" s="656">
        <f t="shared" si="201"/>
        <v>0.65810551818267538</v>
      </c>
      <c r="BF409" s="1135">
        <v>401</v>
      </c>
      <c r="BG409" s="1102">
        <v>66896.220495614398</v>
      </c>
      <c r="BH409" s="1102">
        <v>62081.981236315551</v>
      </c>
      <c r="BI409" s="1102">
        <v>53376.815291931118</v>
      </c>
      <c r="BJ409" s="1102">
        <v>52986.496851170159</v>
      </c>
      <c r="BK409" s="1102">
        <v>64211.570012932214</v>
      </c>
      <c r="BL409" s="1102">
        <v>79988.641066425567</v>
      </c>
      <c r="BM409" s="1102">
        <v>64624.590659492773</v>
      </c>
      <c r="BN409" s="1102">
        <v>67101.31337757557</v>
      </c>
      <c r="BO409" s="1102">
        <v>99467.41942201677</v>
      </c>
      <c r="BP409" s="1102">
        <v>92492.335075967072</v>
      </c>
      <c r="BQ409" s="1102">
        <v>72764.239800481213</v>
      </c>
      <c r="BR409" s="1102">
        <v>55525.814450722122</v>
      </c>
      <c r="BS409" s="1102">
        <v>66756.091910569347</v>
      </c>
      <c r="BT409" s="1102">
        <v>32460.468354945533</v>
      </c>
      <c r="BU409" s="1102">
        <v>14791.347963919707</v>
      </c>
      <c r="BV409" s="1102">
        <v>13121.305372669349</v>
      </c>
      <c r="BW409" s="1102">
        <v>18862.407838382413</v>
      </c>
      <c r="BX409" s="1102">
        <v>23109.574649228089</v>
      </c>
      <c r="BY409" s="1102">
        <v>18592.886531008506</v>
      </c>
      <c r="BZ409" s="1102">
        <v>16982.050755434379</v>
      </c>
      <c r="CA409" s="1102">
        <v>11539.476622755707</v>
      </c>
      <c r="CB409" s="1102">
        <v>7328.1949508054659</v>
      </c>
      <c r="CC409" s="1102">
        <v>6954.3947478796217</v>
      </c>
      <c r="CD409" s="1102">
        <v>8684.4678437230687</v>
      </c>
      <c r="CE409" s="1102">
        <v>14119.487153309665</v>
      </c>
      <c r="CF409" s="1102">
        <v>13315.074441775272</v>
      </c>
      <c r="CG409" s="1102">
        <v>11010.88870290685</v>
      </c>
      <c r="CH409" s="1102">
        <v>11816.929362287354</v>
      </c>
      <c r="CI409" s="1102">
        <v>15545.074708866616</v>
      </c>
      <c r="CJ409" s="1102">
        <v>18479.274455880677</v>
      </c>
      <c r="CK409" s="1102">
        <v>19683.621915256896</v>
      </c>
      <c r="CL409" s="1102">
        <v>16332.361147539235</v>
      </c>
      <c r="CM409" s="1102">
        <v>20270.370487827935</v>
      </c>
      <c r="CN409" s="1102">
        <v>17001.24324345787</v>
      </c>
      <c r="CO409" s="1102">
        <v>17981.480990251966</v>
      </c>
      <c r="CP409" s="1102">
        <v>18179.921114963185</v>
      </c>
      <c r="CQ409" s="1106">
        <f t="shared" si="204"/>
        <v>20039.932659931728</v>
      </c>
      <c r="CR409" s="23" t="s">
        <v>541</v>
      </c>
      <c r="CS409"/>
      <c r="DQ409"/>
      <c r="DR409"/>
    </row>
    <row r="410" spans="1:122" ht="13">
      <c r="A410" s="800">
        <v>2011</v>
      </c>
      <c r="B410" s="656">
        <f t="shared" si="200"/>
        <v>0.25</v>
      </c>
      <c r="D410" s="656">
        <f t="shared" si="201"/>
        <v>0.76684012300286497</v>
      </c>
      <c r="BF410" s="1135">
        <v>402</v>
      </c>
      <c r="BG410" s="1102">
        <v>60720.437409300706</v>
      </c>
      <c r="BH410" s="1102">
        <v>52703.240880638325</v>
      </c>
      <c r="BI410" s="1102">
        <v>42910.87345973515</v>
      </c>
      <c r="BJ410" s="1102">
        <v>53626.686006461714</v>
      </c>
      <c r="BK410" s="1102">
        <v>71644.646393155825</v>
      </c>
      <c r="BL410" s="1102">
        <v>98962.715211423259</v>
      </c>
      <c r="BM410" s="1102">
        <v>86142.95484889645</v>
      </c>
      <c r="BN410" s="1102">
        <v>102629.50225423274</v>
      </c>
      <c r="BO410" s="1102">
        <v>119682.11981189056</v>
      </c>
      <c r="BP410" s="1102">
        <v>114320.41823530718</v>
      </c>
      <c r="BQ410" s="1102">
        <v>89151.22003827148</v>
      </c>
      <c r="BR410" s="1102">
        <v>70619.716320586798</v>
      </c>
      <c r="BS410" s="1102">
        <v>59329.179575516886</v>
      </c>
      <c r="BT410" s="1102">
        <v>30868.439479962326</v>
      </c>
      <c r="BU410" s="1102">
        <v>12595.27311935434</v>
      </c>
      <c r="BV410" s="1102">
        <v>13202.298646439658</v>
      </c>
      <c r="BW410" s="1102">
        <v>26291.807344117366</v>
      </c>
      <c r="BX410" s="1102">
        <v>23781.638982550943</v>
      </c>
      <c r="BY410" s="1102">
        <v>25073.490273221734</v>
      </c>
      <c r="BZ410" s="1102">
        <v>18890.401565533102</v>
      </c>
      <c r="CA410" s="1102">
        <v>16921.114224941615</v>
      </c>
      <c r="CB410" s="1102">
        <v>8798.7039644780016</v>
      </c>
      <c r="CC410" s="1102">
        <v>10361.555416937144</v>
      </c>
      <c r="CD410" s="1102">
        <v>10078.700754843912</v>
      </c>
      <c r="CE410" s="1102">
        <v>24661.947199182388</v>
      </c>
      <c r="CF410" s="1102">
        <v>16802.262026282719</v>
      </c>
      <c r="CG410" s="1102">
        <v>11682.501546473146</v>
      </c>
      <c r="CH410" s="1102">
        <v>13622.063423701087</v>
      </c>
      <c r="CI410" s="1102">
        <v>17468.18823454516</v>
      </c>
      <c r="CJ410" s="1102">
        <v>22254.144125892995</v>
      </c>
      <c r="CK410" s="1102">
        <v>22370.383258316728</v>
      </c>
      <c r="CL410" s="1102">
        <v>16484.918931083121</v>
      </c>
      <c r="CM410" s="1102">
        <v>19651.21139609579</v>
      </c>
      <c r="CN410" s="1102">
        <v>15673.627619841838</v>
      </c>
      <c r="CO410" s="1102">
        <v>21571.354719370553</v>
      </c>
      <c r="CP410" s="1102">
        <v>17563.318084320057</v>
      </c>
      <c r="CQ410" s="1106">
        <f t="shared" si="204"/>
        <v>19360.24416547353</v>
      </c>
      <c r="CR410" s="23" t="s">
        <v>541</v>
      </c>
      <c r="CS410"/>
      <c r="DQ410"/>
      <c r="DR410"/>
    </row>
    <row r="411" spans="1:122" ht="13">
      <c r="A411" s="800">
        <v>2012</v>
      </c>
      <c r="B411" s="656">
        <f t="shared" si="200"/>
        <v>0.25</v>
      </c>
      <c r="D411" s="656">
        <f t="shared" si="201"/>
        <v>1.059389967499381</v>
      </c>
      <c r="BF411" s="1135">
        <v>403</v>
      </c>
      <c r="BG411" s="1102">
        <v>47065.242651886132</v>
      </c>
      <c r="BH411" s="1102">
        <v>54264.447383561957</v>
      </c>
      <c r="BI411" s="1102">
        <v>51371.782283989596</v>
      </c>
      <c r="BJ411" s="1102">
        <v>58392.496715307578</v>
      </c>
      <c r="BK411" s="1102">
        <v>58920.914285872088</v>
      </c>
      <c r="BL411" s="1102">
        <v>67449.958259454754</v>
      </c>
      <c r="BM411" s="1102">
        <v>60235.556907978505</v>
      </c>
      <c r="BN411" s="1102">
        <v>75661.935817618709</v>
      </c>
      <c r="BO411" s="1102">
        <v>93252.042387982394</v>
      </c>
      <c r="BP411" s="1102">
        <v>107399.21888969031</v>
      </c>
      <c r="BQ411" s="1102">
        <v>84782.711449994356</v>
      </c>
      <c r="BR411" s="1102">
        <v>72525.136240155174</v>
      </c>
      <c r="BS411" s="1102">
        <v>73635.335175048109</v>
      </c>
      <c r="BT411" s="1102">
        <v>31905.90149821758</v>
      </c>
      <c r="BU411" s="1102">
        <v>16255.87278076515</v>
      </c>
      <c r="BV411" s="1102">
        <v>16312.250299028639</v>
      </c>
      <c r="BW411" s="1102">
        <v>25838.367525191054</v>
      </c>
      <c r="BX411" s="1102">
        <v>26189.558372285468</v>
      </c>
      <c r="BY411" s="1102">
        <v>22817.989001475711</v>
      </c>
      <c r="BZ411" s="1102">
        <v>13307.357475029705</v>
      </c>
      <c r="CA411" s="1102">
        <v>10620.956810887188</v>
      </c>
      <c r="CB411" s="1102">
        <v>8146.0172760240293</v>
      </c>
      <c r="CC411" s="1102">
        <v>8495.2213903063275</v>
      </c>
      <c r="CD411" s="1102">
        <v>12595.050001035399</v>
      </c>
      <c r="CE411" s="1102">
        <v>23318.716894518129</v>
      </c>
      <c r="CF411" s="1102">
        <v>18279.342835494208</v>
      </c>
      <c r="CG411" s="1102">
        <v>11779.156735591974</v>
      </c>
      <c r="CH411" s="1102">
        <v>11908.118409752789</v>
      </c>
      <c r="CI411" s="1102">
        <v>18087.646658964859</v>
      </c>
      <c r="CJ411" s="1102">
        <v>22728.884682598375</v>
      </c>
      <c r="CK411" s="1102">
        <v>23334.208029612659</v>
      </c>
      <c r="CL411" s="1102">
        <v>17890.137452643168</v>
      </c>
      <c r="CM411" s="1102">
        <v>22231.720628722473</v>
      </c>
      <c r="CN411" s="1102">
        <v>19303.108454025969</v>
      </c>
      <c r="CO411" s="1102">
        <v>21181.105917475736</v>
      </c>
      <c r="CP411" s="1102">
        <v>20798.905325558</v>
      </c>
      <c r="CQ411" s="1106">
        <f t="shared" si="204"/>
        <v>22926.868575981815</v>
      </c>
      <c r="CR411" s="23" t="s">
        <v>541</v>
      </c>
      <c r="CS411"/>
      <c r="DQ411"/>
      <c r="DR411"/>
    </row>
    <row r="412" spans="1:122" ht="13">
      <c r="A412" s="800">
        <v>2013</v>
      </c>
      <c r="B412" s="656">
        <f t="shared" si="200"/>
        <v>0.25</v>
      </c>
      <c r="D412" s="656">
        <f t="shared" si="201"/>
        <v>0.79246172826705008</v>
      </c>
      <c r="BF412" s="1135">
        <v>404</v>
      </c>
      <c r="BG412" s="1102">
        <v>64999.56978037388</v>
      </c>
      <c r="BH412" s="1102">
        <v>66667.130040843185</v>
      </c>
      <c r="BI412" s="1102">
        <v>61970.877350250856</v>
      </c>
      <c r="BJ412" s="1102">
        <v>73724.53231221356</v>
      </c>
      <c r="BK412" s="1102">
        <v>84842.971595266092</v>
      </c>
      <c r="BL412" s="1102">
        <v>105322.40308724242</v>
      </c>
      <c r="BM412" s="1102">
        <v>89238.764548804786</v>
      </c>
      <c r="BN412" s="1102">
        <v>93887.849167749722</v>
      </c>
      <c r="BO412" s="1102">
        <v>121172.15848010746</v>
      </c>
      <c r="BP412" s="1102">
        <v>109619.61913196484</v>
      </c>
      <c r="BQ412" s="1102">
        <v>81285.369308843598</v>
      </c>
      <c r="BR412" s="1102">
        <v>65520.246493156112</v>
      </c>
      <c r="BS412" s="1102">
        <v>83348.675767686931</v>
      </c>
      <c r="BT412" s="1102">
        <v>29127.097741444864</v>
      </c>
      <c r="BU412" s="1102">
        <v>12838.198193355738</v>
      </c>
      <c r="BV412" s="1102">
        <v>11874.613481946721</v>
      </c>
      <c r="BW412" s="1102">
        <v>21402.963249679033</v>
      </c>
      <c r="BX412" s="1102">
        <v>29414.823187868118</v>
      </c>
      <c r="BY412" s="1102">
        <v>24816.899836761466</v>
      </c>
      <c r="BZ412" s="1102">
        <v>20696.579988668338</v>
      </c>
      <c r="CA412" s="1102">
        <v>12997.004193006413</v>
      </c>
      <c r="CB412" s="1102">
        <v>7385.9685140330685</v>
      </c>
      <c r="CC412" s="1102">
        <v>9760.5175253746856</v>
      </c>
      <c r="CD412" s="1102">
        <v>14153.535888696606</v>
      </c>
      <c r="CE412" s="1102">
        <v>20184.753912139317</v>
      </c>
      <c r="CF412" s="1102">
        <v>14419.307443663944</v>
      </c>
      <c r="CG412" s="1102">
        <v>10290.481154403338</v>
      </c>
      <c r="CH412" s="1102">
        <v>15003.380679444021</v>
      </c>
      <c r="CI412" s="1102">
        <v>20931.350399878738</v>
      </c>
      <c r="CJ412" s="1102">
        <v>24352.540058616269</v>
      </c>
      <c r="CK412" s="1102">
        <v>22068.696573884739</v>
      </c>
      <c r="CL412" s="1102">
        <v>17291.383706420493</v>
      </c>
      <c r="CM412" s="1102">
        <v>20039.260337778465</v>
      </c>
      <c r="CN412" s="1102">
        <v>18899.455078298397</v>
      </c>
      <c r="CO412" s="1102">
        <v>19448.031801604233</v>
      </c>
      <c r="CP412" s="1102">
        <v>20532.530431315765</v>
      </c>
      <c r="CQ412" s="1106">
        <f t="shared" si="204"/>
        <v>22633.240517358543</v>
      </c>
      <c r="CR412" s="23" t="s">
        <v>541</v>
      </c>
      <c r="CS412"/>
      <c r="DQ412"/>
      <c r="DR412"/>
    </row>
    <row r="413" spans="1:122" ht="13">
      <c r="A413" s="800">
        <v>2014</v>
      </c>
      <c r="B413" s="656">
        <f t="shared" si="200"/>
        <v>0.25</v>
      </c>
      <c r="D413" s="656">
        <f t="shared" si="201"/>
        <v>0.79246172826705008</v>
      </c>
      <c r="BF413" s="1135">
        <v>405</v>
      </c>
      <c r="BG413" s="1102">
        <v>49567.545367141211</v>
      </c>
      <c r="BH413" s="1102">
        <v>58761.916323772668</v>
      </c>
      <c r="BI413" s="1102">
        <v>56428.486381453011</v>
      </c>
      <c r="BJ413" s="1102">
        <v>65543.403691233383</v>
      </c>
      <c r="BK413" s="1102">
        <v>72958.122658162261</v>
      </c>
      <c r="BL413" s="1102">
        <v>88301.472501621349</v>
      </c>
      <c r="BM413" s="1102">
        <v>73296.042969521935</v>
      </c>
      <c r="BN413" s="1102">
        <v>74863.62141122407</v>
      </c>
      <c r="BO413" s="1102">
        <v>102073.29936274614</v>
      </c>
      <c r="BP413" s="1102">
        <v>100904.64239480949</v>
      </c>
      <c r="BQ413" s="1102">
        <v>75666.836112555233</v>
      </c>
      <c r="BR413" s="1102">
        <v>54975.0796273019</v>
      </c>
      <c r="BS413" s="1102">
        <v>60869.387856211659</v>
      </c>
      <c r="BT413" s="1102">
        <v>37795.156947602889</v>
      </c>
      <c r="BU413" s="1102">
        <v>12135.238975650513</v>
      </c>
      <c r="BV413" s="1102">
        <v>14040.716375378241</v>
      </c>
      <c r="BW413" s="1102">
        <v>22967.143274008809</v>
      </c>
      <c r="BX413" s="1102">
        <v>24312.667027495372</v>
      </c>
      <c r="BY413" s="1102">
        <v>21277.569811993646</v>
      </c>
      <c r="BZ413" s="1102">
        <v>13863.784872458031</v>
      </c>
      <c r="CA413" s="1102">
        <v>11591.284721609509</v>
      </c>
      <c r="CB413" s="1102">
        <v>7185.2160598216269</v>
      </c>
      <c r="CC413" s="1102">
        <v>8170.8465809445515</v>
      </c>
      <c r="CD413" s="1102">
        <v>11317.86959103514</v>
      </c>
      <c r="CE413" s="1102">
        <v>18106.090059332815</v>
      </c>
      <c r="CF413" s="1102">
        <v>13736.468825523789</v>
      </c>
      <c r="CG413" s="1102">
        <v>10240.112796636078</v>
      </c>
      <c r="CH413" s="1102">
        <v>10805.817091944093</v>
      </c>
      <c r="CI413" s="1102">
        <v>13949.751926579618</v>
      </c>
      <c r="CJ413" s="1102">
        <v>15998.565465237472</v>
      </c>
      <c r="CK413" s="1102">
        <v>17427.698117257401</v>
      </c>
      <c r="CL413" s="1102">
        <v>15134.142611750491</v>
      </c>
      <c r="CM413" s="1102">
        <v>19640.754750003263</v>
      </c>
      <c r="CN413" s="1102">
        <v>19673.145098921588</v>
      </c>
      <c r="CO413" s="1102">
        <v>23496.828502600038</v>
      </c>
      <c r="CP413" s="1102">
        <v>19480.859362377108</v>
      </c>
      <c r="CQ413" s="1106">
        <f t="shared" si="204"/>
        <v>21473.971603667673</v>
      </c>
      <c r="CR413" s="23" t="s">
        <v>541</v>
      </c>
      <c r="CS413"/>
      <c r="DQ413"/>
      <c r="DR413"/>
    </row>
    <row r="414" spans="1:122" ht="13">
      <c r="A414" s="800">
        <v>2015</v>
      </c>
      <c r="B414" s="656">
        <f t="shared" si="200"/>
        <v>0.25</v>
      </c>
      <c r="D414" s="656">
        <f t="shared" si="201"/>
        <v>0.25</v>
      </c>
      <c r="BF414" s="1135">
        <v>406</v>
      </c>
      <c r="BG414" s="1102">
        <v>55662.545288533925</v>
      </c>
      <c r="BH414" s="1102">
        <v>63567.64855347581</v>
      </c>
      <c r="BI414" s="1102">
        <v>60166.861949831444</v>
      </c>
      <c r="BJ414" s="1102">
        <v>65495.589248289623</v>
      </c>
      <c r="BK414" s="1102">
        <v>85205.417233765154</v>
      </c>
      <c r="BL414" s="1102">
        <v>109262.05257460548</v>
      </c>
      <c r="BM414" s="1102">
        <v>91535.753151388592</v>
      </c>
      <c r="BN414" s="1102">
        <v>94768.994290342016</v>
      </c>
      <c r="BO414" s="1102">
        <v>122975.40062236844</v>
      </c>
      <c r="BP414" s="1102">
        <v>112154.55382767692</v>
      </c>
      <c r="BQ414" s="1102">
        <v>83456.904810989567</v>
      </c>
      <c r="BR414" s="1102">
        <v>58720.462719821706</v>
      </c>
      <c r="BS414" s="1102">
        <v>54468.627695369352</v>
      </c>
      <c r="BT414" s="1102">
        <v>29386.018206652159</v>
      </c>
      <c r="BU414" s="1102">
        <v>11676.618271684105</v>
      </c>
      <c r="BV414" s="1102">
        <v>11194.332618581744</v>
      </c>
      <c r="BW414" s="1102">
        <v>23658.704338477044</v>
      </c>
      <c r="BX414" s="1102">
        <v>35645.634724475909</v>
      </c>
      <c r="BY414" s="1102">
        <v>27367.824054394718</v>
      </c>
      <c r="BZ414" s="1102">
        <v>20529.75154028894</v>
      </c>
      <c r="CA414" s="1102">
        <v>12796.088901125975</v>
      </c>
      <c r="CB414" s="1102">
        <v>7260.8427513766273</v>
      </c>
      <c r="CC414" s="1102">
        <v>12350.899655210173</v>
      </c>
      <c r="CD414" s="1102">
        <v>16353.120219155231</v>
      </c>
      <c r="CE414" s="1102">
        <v>29097.291721461577</v>
      </c>
      <c r="CF414" s="1102">
        <v>20231.911992436682</v>
      </c>
      <c r="CG414" s="1102">
        <v>14838.351412729124</v>
      </c>
      <c r="CH414" s="1102">
        <v>15215.871545055019</v>
      </c>
      <c r="CI414" s="1102">
        <v>20277.785688985965</v>
      </c>
      <c r="CJ414" s="1102">
        <v>23430.640185025535</v>
      </c>
      <c r="CK414" s="1102">
        <v>23045.025213047778</v>
      </c>
      <c r="CL414" s="1102">
        <v>18359.037311706867</v>
      </c>
      <c r="CM414" s="1102">
        <v>20222.803576104725</v>
      </c>
      <c r="CN414" s="1102">
        <v>17645.376475383298</v>
      </c>
      <c r="CO414" s="1102">
        <v>26124.279481911286</v>
      </c>
      <c r="CP414" s="1102">
        <v>19433.639261856588</v>
      </c>
      <c r="CQ414" s="1106">
        <f t="shared" si="204"/>
        <v>21421.920352804565</v>
      </c>
      <c r="CR414" s="23" t="s">
        <v>541</v>
      </c>
      <c r="CS414"/>
      <c r="DQ414"/>
      <c r="DR414"/>
    </row>
    <row r="415" spans="1:122" ht="13">
      <c r="BF415" s="1135">
        <v>407</v>
      </c>
      <c r="BG415" s="1102">
        <v>74221.198764546556</v>
      </c>
      <c r="BH415" s="1102">
        <v>66606.669297655288</v>
      </c>
      <c r="BI415" s="1102">
        <v>61492.586978237749</v>
      </c>
      <c r="BJ415" s="1102">
        <v>70429.467735287239</v>
      </c>
      <c r="BK415" s="1102">
        <v>78331.562766722214</v>
      </c>
      <c r="BL415" s="1102">
        <v>96641.146599452943</v>
      </c>
      <c r="BM415" s="1102">
        <v>94591.402942951448</v>
      </c>
      <c r="BN415" s="1102">
        <v>115750.66369298278</v>
      </c>
      <c r="BO415" s="1102">
        <v>150530.12935565278</v>
      </c>
      <c r="BP415" s="1102">
        <v>138850.81255799302</v>
      </c>
      <c r="BQ415" s="1102">
        <v>109663.62372867952</v>
      </c>
      <c r="BR415" s="1102">
        <v>88131.318404261459</v>
      </c>
      <c r="BS415" s="1102">
        <v>81968.105728398543</v>
      </c>
      <c r="BT415" s="1102">
        <v>46038.88649854817</v>
      </c>
      <c r="BU415" s="1102">
        <v>17246.135901417343</v>
      </c>
      <c r="BV415" s="1102">
        <v>17293.678640036916</v>
      </c>
      <c r="BW415" s="1102">
        <v>22629.40234100708</v>
      </c>
      <c r="BX415" s="1102">
        <v>31976.9682087035</v>
      </c>
      <c r="BY415" s="1102">
        <v>23876.476318332047</v>
      </c>
      <c r="BZ415" s="1102">
        <v>18043.347913738602</v>
      </c>
      <c r="CA415" s="1102">
        <v>12352.484462870427</v>
      </c>
      <c r="CB415" s="1102">
        <v>9332.3851659540778</v>
      </c>
      <c r="CC415" s="1102">
        <v>12992.046171402699</v>
      </c>
      <c r="CD415" s="1102">
        <v>16411.341328279399</v>
      </c>
      <c r="CE415" s="1102">
        <v>21428.212100447021</v>
      </c>
      <c r="CF415" s="1102">
        <v>14460.158950209561</v>
      </c>
      <c r="CG415" s="1102">
        <v>10424.588527758398</v>
      </c>
      <c r="CH415" s="1102">
        <v>12509.331052392301</v>
      </c>
      <c r="CI415" s="1102">
        <v>19636.877636501307</v>
      </c>
      <c r="CJ415" s="1102">
        <v>23789.272527225439</v>
      </c>
      <c r="CK415" s="1102">
        <v>25797.992143698521</v>
      </c>
      <c r="CL415" s="1102">
        <v>21679.290385490498</v>
      </c>
      <c r="CM415" s="1102">
        <v>23277.312203740341</v>
      </c>
      <c r="CN415" s="1102">
        <v>21032.131082562159</v>
      </c>
      <c r="CO415" s="1102">
        <v>19289.575102322618</v>
      </c>
      <c r="CP415" s="1102">
        <v>22764.130335778871</v>
      </c>
      <c r="CQ415" s="1106">
        <f t="shared" si="204"/>
        <v>25093.158331443145</v>
      </c>
      <c r="CR415" s="23" t="s">
        <v>541</v>
      </c>
      <c r="CS415"/>
      <c r="DQ415"/>
      <c r="DR415"/>
    </row>
    <row r="416" spans="1:122" ht="13">
      <c r="A416" s="502"/>
      <c r="B416" s="503" t="s">
        <v>147</v>
      </c>
      <c r="C416" s="30"/>
      <c r="D416" s="30"/>
      <c r="E416" s="30"/>
      <c r="F416" s="638" t="s">
        <v>196</v>
      </c>
      <c r="G416" s="639"/>
      <c r="BF416" s="1135">
        <v>408</v>
      </c>
      <c r="BG416" s="1102">
        <v>51193.159953820999</v>
      </c>
      <c r="BH416" s="1102">
        <v>52608.768984854207</v>
      </c>
      <c r="BI416" s="1102">
        <v>47142.185795290221</v>
      </c>
      <c r="BJ416" s="1102">
        <v>61901.824574985272</v>
      </c>
      <c r="BK416" s="1102">
        <v>72911.267231753445</v>
      </c>
      <c r="BL416" s="1102">
        <v>88912.945151235414</v>
      </c>
      <c r="BM416" s="1102">
        <v>78449.917274482621</v>
      </c>
      <c r="BN416" s="1102">
        <v>92077.303816953703</v>
      </c>
      <c r="BO416" s="1102">
        <v>110343.94600714098</v>
      </c>
      <c r="BP416" s="1102">
        <v>101655.57840956553</v>
      </c>
      <c r="BQ416" s="1102">
        <v>78372.815044689429</v>
      </c>
      <c r="BR416" s="1102">
        <v>65913.05167220984</v>
      </c>
      <c r="BS416" s="1102">
        <v>65033.669038648142</v>
      </c>
      <c r="BT416" s="1102">
        <v>38202.840806224005</v>
      </c>
      <c r="BU416" s="1102">
        <v>20506.660651838425</v>
      </c>
      <c r="BV416" s="1102">
        <v>14617.354259639644</v>
      </c>
      <c r="BW416" s="1102">
        <v>15310.805413796819</v>
      </c>
      <c r="BX416" s="1102">
        <v>25650.341003063604</v>
      </c>
      <c r="BY416" s="1102">
        <v>22305.244164455358</v>
      </c>
      <c r="BZ416" s="1102">
        <v>17493.116266333524</v>
      </c>
      <c r="CA416" s="1102">
        <v>14163.957244663083</v>
      </c>
      <c r="CB416" s="1102">
        <v>9813.6512653139471</v>
      </c>
      <c r="CC416" s="1102">
        <v>13136.965738304327</v>
      </c>
      <c r="CD416" s="1102">
        <v>19036.203139241607</v>
      </c>
      <c r="CE416" s="1102">
        <v>23036.240524440545</v>
      </c>
      <c r="CF416" s="1102">
        <v>16254.887319965957</v>
      </c>
      <c r="CG416" s="1102">
        <v>13478.980454652528</v>
      </c>
      <c r="CH416" s="1102">
        <v>15649.702058136038</v>
      </c>
      <c r="CI416" s="1102">
        <v>20606.077814367745</v>
      </c>
      <c r="CJ416" s="1102">
        <v>21341.246234759466</v>
      </c>
      <c r="CK416" s="1102">
        <v>23160.667104388027</v>
      </c>
      <c r="CL416" s="1102">
        <v>21735.932869525452</v>
      </c>
      <c r="CM416" s="1102">
        <v>23663.74261375286</v>
      </c>
      <c r="CN416" s="1102">
        <v>21172.443426384303</v>
      </c>
      <c r="CO416" s="1102">
        <v>17664.31708947687</v>
      </c>
      <c r="CP416" s="1102">
        <v>22760.991777640695</v>
      </c>
      <c r="CQ416" s="1106">
        <f t="shared" si="204"/>
        <v>25089.698663310341</v>
      </c>
      <c r="CR416" s="23" t="s">
        <v>541</v>
      </c>
      <c r="CS416"/>
      <c r="DQ416"/>
      <c r="DR416"/>
    </row>
    <row r="417" spans="1:122" ht="13">
      <c r="A417" s="798" t="s">
        <v>133</v>
      </c>
      <c r="B417" s="634" t="s">
        <v>188</v>
      </c>
      <c r="C417" s="30"/>
      <c r="D417" s="634" t="s">
        <v>189</v>
      </c>
      <c r="E417" s="30"/>
      <c r="F417" s="770">
        <f>B361*B390</f>
        <v>0.89999973292402602</v>
      </c>
      <c r="G417" s="771">
        <v>0.8</v>
      </c>
      <c r="BF417" s="1135">
        <v>409</v>
      </c>
      <c r="BG417" s="1102">
        <v>70662.585025642707</v>
      </c>
      <c r="BH417" s="1102">
        <v>67952.222592156613</v>
      </c>
      <c r="BI417" s="1102">
        <v>63056.282377463656</v>
      </c>
      <c r="BJ417" s="1102">
        <v>72926.753118952678</v>
      </c>
      <c r="BK417" s="1102">
        <v>86873.453100200801</v>
      </c>
      <c r="BL417" s="1102">
        <v>110762.51969709765</v>
      </c>
      <c r="BM417" s="1102">
        <v>95914.172116649235</v>
      </c>
      <c r="BN417" s="1102">
        <v>101011.42769995359</v>
      </c>
      <c r="BO417" s="1102">
        <v>134614.43222435779</v>
      </c>
      <c r="BP417" s="1102">
        <v>122785.18121667874</v>
      </c>
      <c r="BQ417" s="1102">
        <v>95154.085843216002</v>
      </c>
      <c r="BR417" s="1102">
        <v>72637.44365886072</v>
      </c>
      <c r="BS417" s="1102">
        <v>97266.061657747807</v>
      </c>
      <c r="BT417" s="1102">
        <v>35749.60901897338</v>
      </c>
      <c r="BU417" s="1102">
        <v>15621.943326878471</v>
      </c>
      <c r="BV417" s="1102">
        <v>13266.63538362154</v>
      </c>
      <c r="BW417" s="1102">
        <v>22191.677043275613</v>
      </c>
      <c r="BX417" s="1102">
        <v>27341.348552405336</v>
      </c>
      <c r="BY417" s="1102">
        <v>25885.849500657849</v>
      </c>
      <c r="BZ417" s="1102">
        <v>21408.625109496676</v>
      </c>
      <c r="CA417" s="1102">
        <v>15586.146125465353</v>
      </c>
      <c r="CB417" s="1102">
        <v>9545.568124197649</v>
      </c>
      <c r="CC417" s="1102">
        <v>11308.701144981667</v>
      </c>
      <c r="CD417" s="1102">
        <v>15513.872265809141</v>
      </c>
      <c r="CE417" s="1102">
        <v>24299.363067046197</v>
      </c>
      <c r="CF417" s="1102">
        <v>19292.689402877739</v>
      </c>
      <c r="CG417" s="1102">
        <v>15206.415719966437</v>
      </c>
      <c r="CH417" s="1102">
        <v>16262.980693429059</v>
      </c>
      <c r="CI417" s="1102">
        <v>19585.516163024025</v>
      </c>
      <c r="CJ417" s="1102">
        <v>21986.714116701645</v>
      </c>
      <c r="CK417" s="1102">
        <v>23055.997361238369</v>
      </c>
      <c r="CL417" s="1102">
        <v>19853.163542503884</v>
      </c>
      <c r="CM417" s="1102">
        <v>22872.253774780795</v>
      </c>
      <c r="CN417" s="1102">
        <v>18460.125887780639</v>
      </c>
      <c r="CO417" s="1102">
        <v>16770.00164094257</v>
      </c>
      <c r="CP417" s="1102">
        <v>19962.131165798233</v>
      </c>
      <c r="CQ417" s="1106">
        <f t="shared" si="204"/>
        <v>22004.482955762876</v>
      </c>
      <c r="CR417" s="23" t="s">
        <v>541</v>
      </c>
      <c r="CS417"/>
      <c r="DQ417"/>
      <c r="DR417"/>
    </row>
    <row r="418" spans="1:122" ht="13">
      <c r="A418" s="799">
        <v>1993</v>
      </c>
      <c r="B418" s="655">
        <f t="shared" ref="B418:B440" si="205">EXP(-B392/2)</f>
        <v>0.56270494394943615</v>
      </c>
      <c r="C418" s="657"/>
      <c r="D418" s="655">
        <f t="shared" ref="D418:D440" si="206">EXP(-D392/2)</f>
        <v>0.52971297553346608</v>
      </c>
      <c r="E418" s="30"/>
      <c r="BF418" s="1135">
        <v>410</v>
      </c>
      <c r="BG418" s="1102">
        <v>58040.430650515264</v>
      </c>
      <c r="BH418" s="1102">
        <v>62417.459347632321</v>
      </c>
      <c r="BI418" s="1102">
        <v>57881.487905865346</v>
      </c>
      <c r="BJ418" s="1102">
        <v>68708.233478139387</v>
      </c>
      <c r="BK418" s="1102">
        <v>75902.56030755298</v>
      </c>
      <c r="BL418" s="1102">
        <v>82409.687119957875</v>
      </c>
      <c r="BM418" s="1102">
        <v>62663.021398277771</v>
      </c>
      <c r="BN418" s="1102">
        <v>68802.165250811609</v>
      </c>
      <c r="BO418" s="1102">
        <v>92574.52806523678</v>
      </c>
      <c r="BP418" s="1102">
        <v>90503.947918085905</v>
      </c>
      <c r="BQ418" s="1102">
        <v>69620.444479961734</v>
      </c>
      <c r="BR418" s="1102">
        <v>53880.280557223494</v>
      </c>
      <c r="BS418" s="1102">
        <v>58026.023048082214</v>
      </c>
      <c r="BT418" s="1102">
        <v>25715.210432170039</v>
      </c>
      <c r="BU418" s="1102">
        <v>13866.786699011882</v>
      </c>
      <c r="BV418" s="1102">
        <v>15098.069116710776</v>
      </c>
      <c r="BW418" s="1102">
        <v>22705.121176380344</v>
      </c>
      <c r="BX418" s="1102">
        <v>22613.730461531624</v>
      </c>
      <c r="BY418" s="1102">
        <v>24655.641004310692</v>
      </c>
      <c r="BZ418" s="1102">
        <v>15159.837462657597</v>
      </c>
      <c r="CA418" s="1102">
        <v>12932.725617871542</v>
      </c>
      <c r="CB418" s="1102">
        <v>7433.0389313425849</v>
      </c>
      <c r="CC418" s="1102">
        <v>8688.469901033588</v>
      </c>
      <c r="CD418" s="1102">
        <v>11284.303206298366</v>
      </c>
      <c r="CE418" s="1102">
        <v>20621.090730745487</v>
      </c>
      <c r="CF418" s="1102">
        <v>14569.89105895978</v>
      </c>
      <c r="CG418" s="1102">
        <v>10067.850257400245</v>
      </c>
      <c r="CH418" s="1102">
        <v>11893.547021503002</v>
      </c>
      <c r="CI418" s="1102">
        <v>18885.561070294883</v>
      </c>
      <c r="CJ418" s="1102">
        <v>25764.612109289439</v>
      </c>
      <c r="CK418" s="1102">
        <v>26013.330345414241</v>
      </c>
      <c r="CL418" s="1102">
        <v>20246.056244671014</v>
      </c>
      <c r="CM418" s="1102">
        <v>22310.496317135458</v>
      </c>
      <c r="CN418" s="1102">
        <v>20217.825157963391</v>
      </c>
      <c r="CO418" s="1102">
        <v>20793.578708573579</v>
      </c>
      <c r="CP418" s="1102">
        <v>20637.743314722247</v>
      </c>
      <c r="CQ418" s="1106">
        <f t="shared" si="204"/>
        <v>22749.217868695221</v>
      </c>
      <c r="CR418" s="23" t="s">
        <v>541</v>
      </c>
      <c r="CS418"/>
      <c r="DQ418"/>
      <c r="DR418"/>
    </row>
    <row r="419" spans="1:122" ht="13">
      <c r="A419" s="800">
        <v>1994</v>
      </c>
      <c r="B419" s="656">
        <f t="shared" si="205"/>
        <v>0.8017292165708384</v>
      </c>
      <c r="C419" s="657"/>
      <c r="D419" s="656">
        <f t="shared" si="206"/>
        <v>0.78002565770980659</v>
      </c>
      <c r="E419" s="30"/>
      <c r="BF419" s="1135">
        <v>411</v>
      </c>
      <c r="BG419" s="1102">
        <v>55456.087944389663</v>
      </c>
      <c r="BH419" s="1102">
        <v>61376.988041888741</v>
      </c>
      <c r="BI419" s="1102">
        <v>60140.631584552328</v>
      </c>
      <c r="BJ419" s="1102">
        <v>69898.211757264333</v>
      </c>
      <c r="BK419" s="1102">
        <v>81534.94063076665</v>
      </c>
      <c r="BL419" s="1102">
        <v>105757.00721458849</v>
      </c>
      <c r="BM419" s="1102">
        <v>97624.601722517662</v>
      </c>
      <c r="BN419" s="1102">
        <v>103534.5743263356</v>
      </c>
      <c r="BO419" s="1102">
        <v>127784.56357162459</v>
      </c>
      <c r="BP419" s="1102">
        <v>125435.77817303539</v>
      </c>
      <c r="BQ419" s="1102">
        <v>95014.242181331676</v>
      </c>
      <c r="BR419" s="1102">
        <v>71958.693716857757</v>
      </c>
      <c r="BS419" s="1102">
        <v>71708.854419390002</v>
      </c>
      <c r="BT419" s="1102">
        <v>31881.454088022347</v>
      </c>
      <c r="BU419" s="1102">
        <v>13352.17575386763</v>
      </c>
      <c r="BV419" s="1102">
        <v>13504.742393437875</v>
      </c>
      <c r="BW419" s="1102">
        <v>21314.888629955218</v>
      </c>
      <c r="BX419" s="1102">
        <v>32256.507336118408</v>
      </c>
      <c r="BY419" s="1102">
        <v>28986.806750383228</v>
      </c>
      <c r="BZ419" s="1102">
        <v>25569.514567955423</v>
      </c>
      <c r="CA419" s="1102">
        <v>14241.300986888944</v>
      </c>
      <c r="CB419" s="1102">
        <v>6716.8549569202896</v>
      </c>
      <c r="CC419" s="1102">
        <v>9635.5033548482079</v>
      </c>
      <c r="CD419" s="1102">
        <v>13934.056287176201</v>
      </c>
      <c r="CE419" s="1102">
        <v>23976.974427278401</v>
      </c>
      <c r="CF419" s="1102">
        <v>14895.171877081946</v>
      </c>
      <c r="CG419" s="1102">
        <v>11209.094664142523</v>
      </c>
      <c r="CH419" s="1102">
        <v>15048.818111095834</v>
      </c>
      <c r="CI419" s="1102">
        <v>22557.799497745869</v>
      </c>
      <c r="CJ419" s="1102">
        <v>24916.45305022219</v>
      </c>
      <c r="CK419" s="1102">
        <v>24564.391228159566</v>
      </c>
      <c r="CL419" s="1102">
        <v>18444.168126547971</v>
      </c>
      <c r="CM419" s="1102">
        <v>21741.222774390921</v>
      </c>
      <c r="CN419" s="1102">
        <v>18917.140329575588</v>
      </c>
      <c r="CO419" s="1102">
        <v>19027.152326111482</v>
      </c>
      <c r="CP419" s="1102">
        <v>20420.239736501513</v>
      </c>
      <c r="CQ419" s="1106">
        <f t="shared" si="204"/>
        <v>22509.461214457035</v>
      </c>
      <c r="CR419" s="23" t="s">
        <v>541</v>
      </c>
      <c r="CS419"/>
      <c r="DQ419"/>
      <c r="DR419"/>
    </row>
    <row r="420" spans="1:122" ht="13">
      <c r="A420" s="800">
        <v>1995</v>
      </c>
      <c r="B420" s="656">
        <f t="shared" si="205"/>
        <v>0.87096120643222197</v>
      </c>
      <c r="C420" s="657"/>
      <c r="D420" s="656">
        <f t="shared" si="206"/>
        <v>0.72408288904437046</v>
      </c>
      <c r="E420" s="30"/>
      <c r="BF420" s="1135">
        <v>412</v>
      </c>
      <c r="BG420" s="1102">
        <v>52737.740828244197</v>
      </c>
      <c r="BH420" s="1102">
        <v>56617.829329247535</v>
      </c>
      <c r="BI420" s="1102">
        <v>51258.092217471494</v>
      </c>
      <c r="BJ420" s="1102">
        <v>60999.591156392671</v>
      </c>
      <c r="BK420" s="1102">
        <v>67444.591440188684</v>
      </c>
      <c r="BL420" s="1102">
        <v>82694.190985527166</v>
      </c>
      <c r="BM420" s="1102">
        <v>75241.378640310693</v>
      </c>
      <c r="BN420" s="1102">
        <v>90092.715525061576</v>
      </c>
      <c r="BO420" s="1102">
        <v>108855.11477673905</v>
      </c>
      <c r="BP420" s="1102">
        <v>103463.69081102659</v>
      </c>
      <c r="BQ420" s="1102">
        <v>82454.327510232688</v>
      </c>
      <c r="BR420" s="1102">
        <v>77763.066910030393</v>
      </c>
      <c r="BS420" s="1102">
        <v>84968.592315718241</v>
      </c>
      <c r="BT420" s="1102">
        <v>36867.581528021947</v>
      </c>
      <c r="BU420" s="1102">
        <v>21401.723919694312</v>
      </c>
      <c r="BV420" s="1102">
        <v>15962.935754319074</v>
      </c>
      <c r="BW420" s="1102">
        <v>16715.967297354411</v>
      </c>
      <c r="BX420" s="1102">
        <v>22012.708105017609</v>
      </c>
      <c r="BY420" s="1102">
        <v>19347.471521064454</v>
      </c>
      <c r="BZ420" s="1102">
        <v>15299.195057872417</v>
      </c>
      <c r="CA420" s="1102">
        <v>11177.699775570643</v>
      </c>
      <c r="CB420" s="1102">
        <v>8029.0397004777251</v>
      </c>
      <c r="CC420" s="1102">
        <v>8880.9837789046105</v>
      </c>
      <c r="CD420" s="1102">
        <v>13124.365521367517</v>
      </c>
      <c r="CE420" s="1102">
        <v>16601.022339550113</v>
      </c>
      <c r="CF420" s="1102">
        <v>12163.469075725658</v>
      </c>
      <c r="CG420" s="1102">
        <v>10861.820998856379</v>
      </c>
      <c r="CH420" s="1102">
        <v>14957.48554680698</v>
      </c>
      <c r="CI420" s="1102">
        <v>21693.479837655857</v>
      </c>
      <c r="CJ420" s="1102">
        <v>21651.65829417036</v>
      </c>
      <c r="CK420" s="1102">
        <v>19279.752787874524</v>
      </c>
      <c r="CL420" s="1102">
        <v>15424.670826984882</v>
      </c>
      <c r="CM420" s="1102">
        <v>18209.133583811541</v>
      </c>
      <c r="CN420" s="1102">
        <v>19932.510422954587</v>
      </c>
      <c r="CO420" s="1102">
        <v>20998.978456979665</v>
      </c>
      <c r="CP420" s="1102">
        <v>20689.421797904986</v>
      </c>
      <c r="CQ420" s="1106">
        <f t="shared" si="204"/>
        <v>22806.183645191199</v>
      </c>
      <c r="CR420" s="23" t="s">
        <v>541</v>
      </c>
      <c r="CS420"/>
      <c r="DQ420"/>
      <c r="DR420"/>
    </row>
    <row r="421" spans="1:122" ht="13">
      <c r="A421" s="800">
        <v>1996</v>
      </c>
      <c r="B421" s="656">
        <f t="shared" si="205"/>
        <v>0.88249690258459546</v>
      </c>
      <c r="C421" s="657"/>
      <c r="D421" s="656">
        <f t="shared" si="206"/>
        <v>0.73164063621737929</v>
      </c>
      <c r="E421" s="30"/>
      <c r="BF421" s="1135">
        <v>413</v>
      </c>
      <c r="BG421" s="1102">
        <v>50099.988530182629</v>
      </c>
      <c r="BH421" s="1102">
        <v>52228.539310746666</v>
      </c>
      <c r="BI421" s="1102">
        <v>47932.790485266458</v>
      </c>
      <c r="BJ421" s="1102">
        <v>61161.142481760377</v>
      </c>
      <c r="BK421" s="1102">
        <v>76237.466959925703</v>
      </c>
      <c r="BL421" s="1102">
        <v>96257.580087957889</v>
      </c>
      <c r="BM421" s="1102">
        <v>82341.359214217344</v>
      </c>
      <c r="BN421" s="1102">
        <v>81132.473777521474</v>
      </c>
      <c r="BO421" s="1102">
        <v>107008.62778508631</v>
      </c>
      <c r="BP421" s="1102">
        <v>107280.10800759497</v>
      </c>
      <c r="BQ421" s="1102">
        <v>81561.466634880315</v>
      </c>
      <c r="BR421" s="1102">
        <v>63936.348902697486</v>
      </c>
      <c r="BS421" s="1102">
        <v>70869.727632923183</v>
      </c>
      <c r="BT421" s="1102">
        <v>35295.714251846708</v>
      </c>
      <c r="BU421" s="1102">
        <v>17277.931925122888</v>
      </c>
      <c r="BV421" s="1102">
        <v>15511.001388300721</v>
      </c>
      <c r="BW421" s="1102">
        <v>24300.953241588988</v>
      </c>
      <c r="BX421" s="1102">
        <v>25995.453946639267</v>
      </c>
      <c r="BY421" s="1102">
        <v>27630.202047227234</v>
      </c>
      <c r="BZ421" s="1102">
        <v>17610.61648908602</v>
      </c>
      <c r="CA421" s="1102">
        <v>12194.161993681873</v>
      </c>
      <c r="CB421" s="1102">
        <v>9396.9668649150699</v>
      </c>
      <c r="CC421" s="1102">
        <v>9307.1778725841668</v>
      </c>
      <c r="CD421" s="1102">
        <v>11019.38407133524</v>
      </c>
      <c r="CE421" s="1102">
        <v>19871.862639171744</v>
      </c>
      <c r="CF421" s="1102">
        <v>17509.402305989315</v>
      </c>
      <c r="CG421" s="1102">
        <v>13385.805730999813</v>
      </c>
      <c r="CH421" s="1102">
        <v>13486.401637108898</v>
      </c>
      <c r="CI421" s="1102">
        <v>18142.694268987252</v>
      </c>
      <c r="CJ421" s="1102">
        <v>19811.213619728696</v>
      </c>
      <c r="CK421" s="1102">
        <v>22778.768997355815</v>
      </c>
      <c r="CL421" s="1102">
        <v>18204.452903573365</v>
      </c>
      <c r="CM421" s="1102">
        <v>22478.407382210291</v>
      </c>
      <c r="CN421" s="1102">
        <v>19135.429305642694</v>
      </c>
      <c r="CO421" s="1102">
        <v>22369.204178280052</v>
      </c>
      <c r="CP421" s="1102">
        <v>20290.88147955473</v>
      </c>
      <c r="CQ421" s="1106">
        <f t="shared" si="204"/>
        <v>22366.868144782711</v>
      </c>
      <c r="CR421" s="23" t="s">
        <v>541</v>
      </c>
      <c r="CS421"/>
      <c r="DQ421"/>
      <c r="DR421"/>
    </row>
    <row r="422" spans="1:122" ht="13">
      <c r="A422" s="800">
        <v>1997</v>
      </c>
      <c r="B422" s="656">
        <f t="shared" si="205"/>
        <v>0.87486621667829945</v>
      </c>
      <c r="C422" s="657"/>
      <c r="D422" s="656">
        <f t="shared" si="206"/>
        <v>0.74519696254299639</v>
      </c>
      <c r="E422" s="30"/>
      <c r="BF422" s="1135">
        <v>414</v>
      </c>
      <c r="BG422" s="1102">
        <v>62471.286274247606</v>
      </c>
      <c r="BH422" s="1102">
        <v>62482.917556218614</v>
      </c>
      <c r="BI422" s="1102">
        <v>57540.045897622265</v>
      </c>
      <c r="BJ422" s="1102">
        <v>67659.817334037813</v>
      </c>
      <c r="BK422" s="1102">
        <v>83708.346282349245</v>
      </c>
      <c r="BL422" s="1102">
        <v>108976.70854176274</v>
      </c>
      <c r="BM422" s="1102">
        <v>93778.577207449052</v>
      </c>
      <c r="BN422" s="1102">
        <v>100814.05438727606</v>
      </c>
      <c r="BO422" s="1102">
        <v>125104.56525821477</v>
      </c>
      <c r="BP422" s="1102">
        <v>113615.33785124769</v>
      </c>
      <c r="BQ422" s="1102">
        <v>84616.299766479831</v>
      </c>
      <c r="BR422" s="1102">
        <v>61756.906770933245</v>
      </c>
      <c r="BS422" s="1102">
        <v>60407.263521219596</v>
      </c>
      <c r="BT422" s="1102">
        <v>23829.978826298822</v>
      </c>
      <c r="BU422" s="1102">
        <v>11855.880899786844</v>
      </c>
      <c r="BV422" s="1102">
        <v>13440.966131535817</v>
      </c>
      <c r="BW422" s="1102">
        <v>18677.272766644011</v>
      </c>
      <c r="BX422" s="1102">
        <v>24147.224220997039</v>
      </c>
      <c r="BY422" s="1102">
        <v>18617.870154554934</v>
      </c>
      <c r="BZ422" s="1102">
        <v>15701.780556456857</v>
      </c>
      <c r="CA422" s="1102">
        <v>11038.592266825312</v>
      </c>
      <c r="CB422" s="1102">
        <v>7199.8162598561976</v>
      </c>
      <c r="CC422" s="1102">
        <v>9526.711755878765</v>
      </c>
      <c r="CD422" s="1102">
        <v>10247.581962279182</v>
      </c>
      <c r="CE422" s="1102">
        <v>14418.288641682331</v>
      </c>
      <c r="CF422" s="1102">
        <v>12010.305431205901</v>
      </c>
      <c r="CG422" s="1102">
        <v>11241.283239415332</v>
      </c>
      <c r="CH422" s="1102">
        <v>12241.380580887611</v>
      </c>
      <c r="CI422" s="1102">
        <v>16250.606801604285</v>
      </c>
      <c r="CJ422" s="1102">
        <v>16671.363733609243</v>
      </c>
      <c r="CK422" s="1102">
        <v>19143.999904988425</v>
      </c>
      <c r="CL422" s="1102">
        <v>16123.770070394981</v>
      </c>
      <c r="CM422" s="1102">
        <v>21642.587479551785</v>
      </c>
      <c r="CN422" s="1102">
        <v>18503.291184192738</v>
      </c>
      <c r="CO422" s="1102">
        <v>21615.635104380617</v>
      </c>
      <c r="CP422" s="1102">
        <v>20550.286616801521</v>
      </c>
      <c r="CQ422" s="1106">
        <f t="shared" si="204"/>
        <v>22652.813361441949</v>
      </c>
      <c r="CR422" s="23" t="s">
        <v>541</v>
      </c>
      <c r="CS422"/>
      <c r="DQ422"/>
      <c r="DR422"/>
    </row>
    <row r="423" spans="1:122" ht="13">
      <c r="A423" s="800">
        <v>1998</v>
      </c>
      <c r="B423" s="656">
        <f t="shared" si="205"/>
        <v>0.83528388047974078</v>
      </c>
      <c r="C423" s="657"/>
      <c r="D423" s="656">
        <f t="shared" si="206"/>
        <v>0.68664135373529622</v>
      </c>
      <c r="E423" s="30"/>
      <c r="BF423" s="1135">
        <v>415</v>
      </c>
      <c r="BG423" s="1102">
        <v>54960.33357750767</v>
      </c>
      <c r="BH423" s="1102">
        <v>58218.2206319615</v>
      </c>
      <c r="BI423" s="1102">
        <v>53206.164624248377</v>
      </c>
      <c r="BJ423" s="1102">
        <v>58310.965199147198</v>
      </c>
      <c r="BK423" s="1102">
        <v>63294.171874189669</v>
      </c>
      <c r="BL423" s="1102">
        <v>79757.96729347248</v>
      </c>
      <c r="BM423" s="1102">
        <v>70577.796974880563</v>
      </c>
      <c r="BN423" s="1102">
        <v>86383.961882098811</v>
      </c>
      <c r="BO423" s="1102">
        <v>133134.34002520223</v>
      </c>
      <c r="BP423" s="1102">
        <v>123963.37217168836</v>
      </c>
      <c r="BQ423" s="1102">
        <v>99235.154804520833</v>
      </c>
      <c r="BR423" s="1102">
        <v>78500.556021658093</v>
      </c>
      <c r="BS423" s="1102">
        <v>84696.863397586945</v>
      </c>
      <c r="BT423" s="1102">
        <v>33711.722089677394</v>
      </c>
      <c r="BU423" s="1102">
        <v>14034.175314680939</v>
      </c>
      <c r="BV423" s="1102">
        <v>14568.418064242185</v>
      </c>
      <c r="BW423" s="1102">
        <v>20035.304193470271</v>
      </c>
      <c r="BX423" s="1102">
        <v>22857.999938048728</v>
      </c>
      <c r="BY423" s="1102">
        <v>21562.904315387779</v>
      </c>
      <c r="BZ423" s="1102">
        <v>18418.989109321039</v>
      </c>
      <c r="CA423" s="1102">
        <v>11736.946730445934</v>
      </c>
      <c r="CB423" s="1102">
        <v>6724.0150568667887</v>
      </c>
      <c r="CC423" s="1102">
        <v>8290.2763985044166</v>
      </c>
      <c r="CD423" s="1102">
        <v>12962.371534291655</v>
      </c>
      <c r="CE423" s="1102">
        <v>19988.138247390048</v>
      </c>
      <c r="CF423" s="1102">
        <v>13849.948000237529</v>
      </c>
      <c r="CG423" s="1102">
        <v>10713.352268857765</v>
      </c>
      <c r="CH423" s="1102">
        <v>11622.974077540934</v>
      </c>
      <c r="CI423" s="1102">
        <v>19407.799882746152</v>
      </c>
      <c r="CJ423" s="1102">
        <v>22349.791155263916</v>
      </c>
      <c r="CK423" s="1102">
        <v>23269.842859204346</v>
      </c>
      <c r="CL423" s="1102">
        <v>18553.470195025551</v>
      </c>
      <c r="CM423" s="1102">
        <v>20172.16335604772</v>
      </c>
      <c r="CN423" s="1102">
        <v>20598.780009867645</v>
      </c>
      <c r="CO423" s="1102">
        <v>20905.705128391412</v>
      </c>
      <c r="CP423" s="1102">
        <v>21569.385878129615</v>
      </c>
      <c r="CQ423" s="1106">
        <f t="shared" si="204"/>
        <v>23776.178003216555</v>
      </c>
      <c r="CR423" s="23" t="s">
        <v>541</v>
      </c>
      <c r="CS423"/>
      <c r="DQ423"/>
      <c r="DR423"/>
    </row>
    <row r="424" spans="1:122" ht="13">
      <c r="A424" s="800">
        <v>1999</v>
      </c>
      <c r="B424" s="656">
        <f t="shared" si="205"/>
        <v>0.88163896673050157</v>
      </c>
      <c r="C424" s="657"/>
      <c r="D424" s="656">
        <f t="shared" si="206"/>
        <v>0.7331894780776016</v>
      </c>
      <c r="E424" s="30"/>
      <c r="BF424" s="1135">
        <v>416</v>
      </c>
      <c r="BG424" s="1102">
        <v>55451.49068895285</v>
      </c>
      <c r="BH424" s="1102">
        <v>59657.050470188391</v>
      </c>
      <c r="BI424" s="1102">
        <v>49178.16363191072</v>
      </c>
      <c r="BJ424" s="1102">
        <v>48640.023972329203</v>
      </c>
      <c r="BK424" s="1102">
        <v>64117.000615251629</v>
      </c>
      <c r="BL424" s="1102">
        <v>88374.80472665382</v>
      </c>
      <c r="BM424" s="1102">
        <v>77661.374575952665</v>
      </c>
      <c r="BN424" s="1102">
        <v>77978.198235314878</v>
      </c>
      <c r="BO424" s="1102">
        <v>106186.34269358809</v>
      </c>
      <c r="BP424" s="1102">
        <v>111827.05879291339</v>
      </c>
      <c r="BQ424" s="1102">
        <v>89268.630442890251</v>
      </c>
      <c r="BR424" s="1102">
        <v>71926.338023362638</v>
      </c>
      <c r="BS424" s="1102">
        <v>89806.674146030418</v>
      </c>
      <c r="BT424" s="1102">
        <v>38499.146421855359</v>
      </c>
      <c r="BU424" s="1102">
        <v>18144.351482745838</v>
      </c>
      <c r="BV424" s="1102">
        <v>16569.601871193179</v>
      </c>
      <c r="BW424" s="1102">
        <v>15247.497224741775</v>
      </c>
      <c r="BX424" s="1102">
        <v>21809.93525868651</v>
      </c>
      <c r="BY424" s="1102">
        <v>18536.13164782829</v>
      </c>
      <c r="BZ424" s="1102">
        <v>14681.804131323057</v>
      </c>
      <c r="CA424" s="1102">
        <v>11300.531901767778</v>
      </c>
      <c r="CB424" s="1102">
        <v>6648.6269391491223</v>
      </c>
      <c r="CC424" s="1102">
        <v>8084.4705706804771</v>
      </c>
      <c r="CD424" s="1102">
        <v>11621.002462209064</v>
      </c>
      <c r="CE424" s="1102">
        <v>17860.02404340381</v>
      </c>
      <c r="CF424" s="1102">
        <v>13685.345495011385</v>
      </c>
      <c r="CG424" s="1102">
        <v>9415.8026694282744</v>
      </c>
      <c r="CH424" s="1102">
        <v>11615.11514655262</v>
      </c>
      <c r="CI424" s="1102">
        <v>17133.731032498101</v>
      </c>
      <c r="CJ424" s="1102">
        <v>21245.834748473651</v>
      </c>
      <c r="CK424" s="1102">
        <v>20418.032750800412</v>
      </c>
      <c r="CL424" s="1102">
        <v>15852.375899999031</v>
      </c>
      <c r="CM424" s="1102">
        <v>20156.210617194974</v>
      </c>
      <c r="CN424" s="1102">
        <v>18856.595283041152</v>
      </c>
      <c r="CO424" s="1102">
        <v>19195.785500239032</v>
      </c>
      <c r="CP424" s="1102">
        <v>19865.759326164607</v>
      </c>
      <c r="CQ424" s="1106">
        <f t="shared" si="204"/>
        <v>21898.251186969224</v>
      </c>
      <c r="CR424" s="23" t="s">
        <v>541</v>
      </c>
      <c r="CS424"/>
      <c r="DQ424"/>
      <c r="DR424"/>
    </row>
    <row r="425" spans="1:122" ht="13">
      <c r="A425" s="800">
        <v>2000</v>
      </c>
      <c r="B425" s="656">
        <f t="shared" si="205"/>
        <v>0.88249690258459546</v>
      </c>
      <c r="C425" s="657"/>
      <c r="D425" s="656">
        <f t="shared" si="206"/>
        <v>0.73398529628969944</v>
      </c>
      <c r="E425" s="30"/>
      <c r="BF425" s="1135">
        <v>417</v>
      </c>
      <c r="BG425" s="1102">
        <v>44690.738302132064</v>
      </c>
      <c r="BH425" s="1102">
        <v>48289.841478362199</v>
      </c>
      <c r="BI425" s="1102">
        <v>43716.549567310351</v>
      </c>
      <c r="BJ425" s="1102">
        <v>49579.783118512605</v>
      </c>
      <c r="BK425" s="1102">
        <v>58039.763349470479</v>
      </c>
      <c r="BL425" s="1102">
        <v>83575.296438914083</v>
      </c>
      <c r="BM425" s="1102">
        <v>75495.531108333409</v>
      </c>
      <c r="BN425" s="1102">
        <v>77040.902844028562</v>
      </c>
      <c r="BO425" s="1102">
        <v>110356.92366730947</v>
      </c>
      <c r="BP425" s="1102">
        <v>117239.79588796275</v>
      </c>
      <c r="BQ425" s="1102">
        <v>90637.130277748482</v>
      </c>
      <c r="BR425" s="1102">
        <v>64938.316680754579</v>
      </c>
      <c r="BS425" s="1102">
        <v>75796.185370334773</v>
      </c>
      <c r="BT425" s="1102">
        <v>35821.402680083367</v>
      </c>
      <c r="BU425" s="1102">
        <v>12329.205841921103</v>
      </c>
      <c r="BV425" s="1102">
        <v>12824.007663761711</v>
      </c>
      <c r="BW425" s="1102">
        <v>12672.105098522554</v>
      </c>
      <c r="BX425" s="1102">
        <v>27577.295604164574</v>
      </c>
      <c r="BY425" s="1102">
        <v>17725.108506961078</v>
      </c>
      <c r="BZ425" s="1102">
        <v>16204.013286194215</v>
      </c>
      <c r="CA425" s="1102">
        <v>11272.743651171615</v>
      </c>
      <c r="CB425" s="1102">
        <v>6919.8664512774603</v>
      </c>
      <c r="CC425" s="1102">
        <v>10993.305256820264</v>
      </c>
      <c r="CD425" s="1102">
        <v>11668.838680316378</v>
      </c>
      <c r="CE425" s="1102">
        <v>18227.966646904748</v>
      </c>
      <c r="CF425" s="1102">
        <v>14769.548327759461</v>
      </c>
      <c r="CG425" s="1102">
        <v>13733.951335232277</v>
      </c>
      <c r="CH425" s="1102">
        <v>14223.463904814764</v>
      </c>
      <c r="CI425" s="1102">
        <v>20871.971632577639</v>
      </c>
      <c r="CJ425" s="1102">
        <v>20569.532229841563</v>
      </c>
      <c r="CK425" s="1102">
        <v>24073.014133286466</v>
      </c>
      <c r="CL425" s="1102">
        <v>20351.196430748263</v>
      </c>
      <c r="CM425" s="1102">
        <v>22971.929866155326</v>
      </c>
      <c r="CN425" s="1102">
        <v>18790.11520387376</v>
      </c>
      <c r="CO425" s="1102">
        <v>21301.119727325135</v>
      </c>
      <c r="CP425" s="1102">
        <v>21261.522793525135</v>
      </c>
      <c r="CQ425" s="1106">
        <f t="shared" si="204"/>
        <v>23436.817043125549</v>
      </c>
      <c r="CR425" s="23" t="s">
        <v>541</v>
      </c>
      <c r="CS425"/>
      <c r="DQ425"/>
      <c r="DR425"/>
    </row>
    <row r="426" spans="1:122" ht="13">
      <c r="A426" s="800">
        <v>2001</v>
      </c>
      <c r="B426" s="656">
        <f t="shared" si="205"/>
        <v>0.88197517814737736</v>
      </c>
      <c r="C426" s="657"/>
      <c r="D426" s="656">
        <f t="shared" si="206"/>
        <v>0.63418884430492406</v>
      </c>
      <c r="BF426" s="1135">
        <v>418</v>
      </c>
      <c r="BG426" s="1102">
        <v>67335.948727670751</v>
      </c>
      <c r="BH426" s="1102">
        <v>71078.852353473631</v>
      </c>
      <c r="BI426" s="1102">
        <v>67655.540200295</v>
      </c>
      <c r="BJ426" s="1102">
        <v>83181.261483249415</v>
      </c>
      <c r="BK426" s="1102">
        <v>109510.08143163168</v>
      </c>
      <c r="BL426" s="1102">
        <v>148806.7454279385</v>
      </c>
      <c r="BM426" s="1102">
        <v>124046.69813475249</v>
      </c>
      <c r="BN426" s="1102">
        <v>117022.00597713745</v>
      </c>
      <c r="BO426" s="1102">
        <v>142498.12000289364</v>
      </c>
      <c r="BP426" s="1102">
        <v>132226.77033795431</v>
      </c>
      <c r="BQ426" s="1102">
        <v>99671.339590034157</v>
      </c>
      <c r="BR426" s="1102">
        <v>71184.041927273473</v>
      </c>
      <c r="BS426" s="1102">
        <v>86660.644777438822</v>
      </c>
      <c r="BT426" s="1102">
        <v>29408.191067993394</v>
      </c>
      <c r="BU426" s="1102">
        <v>12338.414663176278</v>
      </c>
      <c r="BV426" s="1102">
        <v>10262.122646370464</v>
      </c>
      <c r="BW426" s="1102">
        <v>18264.756843405932</v>
      </c>
      <c r="BX426" s="1102">
        <v>33214.266035709508</v>
      </c>
      <c r="BY426" s="1102">
        <v>23036.121701225671</v>
      </c>
      <c r="BZ426" s="1102">
        <v>22553.233779588478</v>
      </c>
      <c r="CA426" s="1102">
        <v>14630.76102065711</v>
      </c>
      <c r="CB426" s="1102">
        <v>8652.6808931194573</v>
      </c>
      <c r="CC426" s="1102">
        <v>10898.953050006387</v>
      </c>
      <c r="CD426" s="1102">
        <v>9853.9588768784124</v>
      </c>
      <c r="CE426" s="1102">
        <v>17377.20832424083</v>
      </c>
      <c r="CF426" s="1102">
        <v>13737.241733884804</v>
      </c>
      <c r="CG426" s="1102">
        <v>13732.70531341137</v>
      </c>
      <c r="CH426" s="1102">
        <v>13436.519832186768</v>
      </c>
      <c r="CI426" s="1102">
        <v>21379.673653562673</v>
      </c>
      <c r="CJ426" s="1102">
        <v>20508.489945238412</v>
      </c>
      <c r="CK426" s="1102">
        <v>23350.057119487912</v>
      </c>
      <c r="CL426" s="1102">
        <v>17808.252059058403</v>
      </c>
      <c r="CM426" s="1102">
        <v>24638.957538516734</v>
      </c>
      <c r="CN426" s="1102">
        <v>18589.412144020545</v>
      </c>
      <c r="CO426" s="1102">
        <v>23323.208846756948</v>
      </c>
      <c r="CP426" s="1102">
        <v>21485.457398266048</v>
      </c>
      <c r="CQ426" s="1106">
        <f t="shared" si="204"/>
        <v>23683.662690631838</v>
      </c>
      <c r="CR426" s="23" t="s">
        <v>541</v>
      </c>
      <c r="CS426"/>
      <c r="DQ426"/>
      <c r="DR426"/>
    </row>
    <row r="427" spans="1:122" ht="13">
      <c r="A427" s="800">
        <v>2002</v>
      </c>
      <c r="B427" s="656">
        <f t="shared" si="205"/>
        <v>0.87087305024991268</v>
      </c>
      <c r="C427" s="657"/>
      <c r="D427" s="656">
        <f t="shared" si="206"/>
        <v>0.67987330014584368</v>
      </c>
      <c r="F427" s="30"/>
      <c r="BF427" s="1135">
        <v>419</v>
      </c>
      <c r="BG427" s="1102">
        <v>68420.848414309716</v>
      </c>
      <c r="BH427" s="1102">
        <v>70426.127436318144</v>
      </c>
      <c r="BI427" s="1102">
        <v>67501.44296518527</v>
      </c>
      <c r="BJ427" s="1102">
        <v>83602.502677131997</v>
      </c>
      <c r="BK427" s="1102">
        <v>97389.735375785036</v>
      </c>
      <c r="BL427" s="1102">
        <v>122138.04395717588</v>
      </c>
      <c r="BM427" s="1102">
        <v>102650.68205545477</v>
      </c>
      <c r="BN427" s="1102">
        <v>121762.33409440385</v>
      </c>
      <c r="BO427" s="1102">
        <v>136880.39254357482</v>
      </c>
      <c r="BP427" s="1102">
        <v>125026.56073240061</v>
      </c>
      <c r="BQ427" s="1102">
        <v>91959.410578116163</v>
      </c>
      <c r="BR427" s="1102">
        <v>80694.866854386084</v>
      </c>
      <c r="BS427" s="1102">
        <v>86877.643833592403</v>
      </c>
      <c r="BT427" s="1102">
        <v>45322.275767424246</v>
      </c>
      <c r="BU427" s="1102">
        <v>20314.189782691938</v>
      </c>
      <c r="BV427" s="1102">
        <v>16414.650088112761</v>
      </c>
      <c r="BW427" s="1102">
        <v>19483.395321065851</v>
      </c>
      <c r="BX427" s="1102">
        <v>26121.844373127911</v>
      </c>
      <c r="BY427" s="1102">
        <v>21697.186551679875</v>
      </c>
      <c r="BZ427" s="1102">
        <v>20352.179303012523</v>
      </c>
      <c r="CA427" s="1102">
        <v>14966.222003547249</v>
      </c>
      <c r="CB427" s="1102">
        <v>10511.819623943047</v>
      </c>
      <c r="CC427" s="1102">
        <v>12648.682369988284</v>
      </c>
      <c r="CD427" s="1102">
        <v>15056.741670702728</v>
      </c>
      <c r="CE427" s="1102">
        <v>22355.13872155549</v>
      </c>
      <c r="CF427" s="1102">
        <v>18157.232857002797</v>
      </c>
      <c r="CG427" s="1102">
        <v>16093.637158697034</v>
      </c>
      <c r="CH427" s="1102">
        <v>17246.314434145013</v>
      </c>
      <c r="CI427" s="1102">
        <v>24249.622943307084</v>
      </c>
      <c r="CJ427" s="1102">
        <v>24602.400363119705</v>
      </c>
      <c r="CK427" s="1102">
        <v>25712.244749390717</v>
      </c>
      <c r="CL427" s="1102">
        <v>21725.581644578735</v>
      </c>
      <c r="CM427" s="1102">
        <v>28013.119258546834</v>
      </c>
      <c r="CN427" s="1102">
        <v>28141.74287019196</v>
      </c>
      <c r="CO427" s="1102">
        <v>30674.894168610408</v>
      </c>
      <c r="CP427" s="1102">
        <v>27982.664557491542</v>
      </c>
      <c r="CQ427" s="1106">
        <f t="shared" si="204"/>
        <v>30845.607625659071</v>
      </c>
      <c r="CR427" s="23" t="s">
        <v>541</v>
      </c>
      <c r="CS427"/>
      <c r="DQ427"/>
      <c r="DR427"/>
    </row>
    <row r="428" spans="1:122" ht="13">
      <c r="A428" s="800">
        <v>2003</v>
      </c>
      <c r="B428" s="656">
        <f t="shared" si="205"/>
        <v>0.88103985053618761</v>
      </c>
      <c r="C428" s="657"/>
      <c r="D428" s="656">
        <f t="shared" si="206"/>
        <v>0.53493023078970137</v>
      </c>
      <c r="E428" s="30"/>
      <c r="BF428" s="1135">
        <v>420</v>
      </c>
      <c r="BG428" s="1102">
        <v>48773.746920600344</v>
      </c>
      <c r="BH428" s="1102">
        <v>50498.681960165115</v>
      </c>
      <c r="BI428" s="1102">
        <v>42470.625500701644</v>
      </c>
      <c r="BJ428" s="1102">
        <v>48579.510405310444</v>
      </c>
      <c r="BK428" s="1102">
        <v>59565.477086376908</v>
      </c>
      <c r="BL428" s="1102">
        <v>74178.30357691957</v>
      </c>
      <c r="BM428" s="1102">
        <v>60415.639104048401</v>
      </c>
      <c r="BN428" s="1102">
        <v>67069.872118902364</v>
      </c>
      <c r="BO428" s="1102">
        <v>84948.322856460203</v>
      </c>
      <c r="BP428" s="1102">
        <v>89984.295011506445</v>
      </c>
      <c r="BQ428" s="1102">
        <v>68126.394530238162</v>
      </c>
      <c r="BR428" s="1102">
        <v>56574.580561745839</v>
      </c>
      <c r="BS428" s="1102">
        <v>59825.495722023916</v>
      </c>
      <c r="BT428" s="1102">
        <v>23179.709005653742</v>
      </c>
      <c r="BU428" s="1102">
        <v>10658.617140234779</v>
      </c>
      <c r="BV428" s="1102">
        <v>11145.415779348996</v>
      </c>
      <c r="BW428" s="1102">
        <v>18550.70549244928</v>
      </c>
      <c r="BX428" s="1102">
        <v>22767.059977663052</v>
      </c>
      <c r="BY428" s="1102">
        <v>19559.313886707401</v>
      </c>
      <c r="BZ428" s="1102">
        <v>15441.669062174649</v>
      </c>
      <c r="CA428" s="1102">
        <v>10642.133326128293</v>
      </c>
      <c r="CB428" s="1102">
        <v>7045.9314161113298</v>
      </c>
      <c r="CC428" s="1102">
        <v>7718.4873030012095</v>
      </c>
      <c r="CD428" s="1102">
        <v>11129.224376199465</v>
      </c>
      <c r="CE428" s="1102">
        <v>17881.824309004125</v>
      </c>
      <c r="CF428" s="1102">
        <v>13665.585505370162</v>
      </c>
      <c r="CG428" s="1102">
        <v>10751.814918217391</v>
      </c>
      <c r="CH428" s="1102">
        <v>11246.033522487654</v>
      </c>
      <c r="CI428" s="1102">
        <v>15294.109671192251</v>
      </c>
      <c r="CJ428" s="1102">
        <v>16159.174315000515</v>
      </c>
      <c r="CK428" s="1102">
        <v>15895.117788547863</v>
      </c>
      <c r="CL428" s="1102">
        <v>12546.77371567943</v>
      </c>
      <c r="CM428" s="1102">
        <v>16394.647958340534</v>
      </c>
      <c r="CN428" s="1102">
        <v>17675.961810767076</v>
      </c>
      <c r="CO428" s="1102">
        <v>21184.907780743062</v>
      </c>
      <c r="CP428" s="1102">
        <v>17785.846430924008</v>
      </c>
      <c r="CQ428" s="1106">
        <f t="shared" si="204"/>
        <v>19605.539678730667</v>
      </c>
      <c r="CR428" s="23" t="s">
        <v>541</v>
      </c>
      <c r="CS428"/>
      <c r="DQ428"/>
      <c r="DR428"/>
    </row>
    <row r="429" spans="1:122" ht="13">
      <c r="A429" s="800">
        <v>2004</v>
      </c>
      <c r="B429" s="656">
        <f t="shared" si="205"/>
        <v>0.88103985053618761</v>
      </c>
      <c r="C429" s="657"/>
      <c r="D429" s="656">
        <f t="shared" si="206"/>
        <v>0.67285134076333108</v>
      </c>
      <c r="BF429" s="1135">
        <v>421</v>
      </c>
      <c r="BG429" s="1102">
        <v>89820.625274267557</v>
      </c>
      <c r="BH429" s="1102">
        <v>82997.995901754402</v>
      </c>
      <c r="BI429" s="1102">
        <v>66378.108532776736</v>
      </c>
      <c r="BJ429" s="1102">
        <v>67741.260116746504</v>
      </c>
      <c r="BK429" s="1102">
        <v>80647.577744751427</v>
      </c>
      <c r="BL429" s="1102">
        <v>99118.640278119739</v>
      </c>
      <c r="BM429" s="1102">
        <v>89364.370431580348</v>
      </c>
      <c r="BN429" s="1102">
        <v>110068.75154738259</v>
      </c>
      <c r="BO429" s="1102">
        <v>144778.65851836663</v>
      </c>
      <c r="BP429" s="1102">
        <v>133952.27810485743</v>
      </c>
      <c r="BQ429" s="1102">
        <v>106321.33420999574</v>
      </c>
      <c r="BR429" s="1102">
        <v>86636.530132008542</v>
      </c>
      <c r="BS429" s="1102">
        <v>74560.900117140744</v>
      </c>
      <c r="BT429" s="1102">
        <v>28518.102501461588</v>
      </c>
      <c r="BU429" s="1102">
        <v>11011.154938683585</v>
      </c>
      <c r="BV429" s="1102">
        <v>12258.571163762901</v>
      </c>
      <c r="BW429" s="1102">
        <v>24383.305415953171</v>
      </c>
      <c r="BX429" s="1102">
        <v>31643.679583380279</v>
      </c>
      <c r="BY429" s="1102">
        <v>30713.717719625718</v>
      </c>
      <c r="BZ429" s="1102">
        <v>27457.631423017934</v>
      </c>
      <c r="CA429" s="1102">
        <v>18081.703930685377</v>
      </c>
      <c r="CB429" s="1102">
        <v>10963.487764840165</v>
      </c>
      <c r="CC429" s="1102">
        <v>11055.319026120671</v>
      </c>
      <c r="CD429" s="1102">
        <v>15043.215326556901</v>
      </c>
      <c r="CE429" s="1102">
        <v>24307.229143046825</v>
      </c>
      <c r="CF429" s="1102">
        <v>19138.495556009228</v>
      </c>
      <c r="CG429" s="1102">
        <v>14615.925935479629</v>
      </c>
      <c r="CH429" s="1102">
        <v>17350.704662438678</v>
      </c>
      <c r="CI429" s="1102">
        <v>25052.375500355916</v>
      </c>
      <c r="CJ429" s="1102">
        <v>30898.198384137548</v>
      </c>
      <c r="CK429" s="1102">
        <v>29745.885889505847</v>
      </c>
      <c r="CL429" s="1102">
        <v>22147.999337024754</v>
      </c>
      <c r="CM429" s="1102">
        <v>24504.104278109207</v>
      </c>
      <c r="CN429" s="1102">
        <v>22352.754192099161</v>
      </c>
      <c r="CO429" s="1102">
        <v>27617.242623370195</v>
      </c>
      <c r="CP429" s="1102">
        <v>23469.998288374289</v>
      </c>
      <c r="CQ429" s="1106">
        <f t="shared" si="204"/>
        <v>25871.244558955619</v>
      </c>
      <c r="CR429" s="23" t="s">
        <v>541</v>
      </c>
      <c r="CS429"/>
      <c r="DQ429"/>
      <c r="DR429"/>
    </row>
    <row r="430" spans="1:122" ht="13">
      <c r="A430" s="800">
        <v>2005</v>
      </c>
      <c r="B430" s="656">
        <f t="shared" si="205"/>
        <v>0.88103985053618761</v>
      </c>
      <c r="C430" s="657"/>
      <c r="D430" s="656">
        <f t="shared" si="206"/>
        <v>0.67285134129423452</v>
      </c>
      <c r="BF430" s="1135">
        <v>422</v>
      </c>
      <c r="BG430" s="1102">
        <v>60863.610729645196</v>
      </c>
      <c r="BH430" s="1102">
        <v>62242.105470230767</v>
      </c>
      <c r="BI430" s="1102">
        <v>54093.544940545333</v>
      </c>
      <c r="BJ430" s="1102">
        <v>55016.81064558123</v>
      </c>
      <c r="BK430" s="1102">
        <v>66314.768909362872</v>
      </c>
      <c r="BL430" s="1102">
        <v>78743.658928493533</v>
      </c>
      <c r="BM430" s="1102">
        <v>64379.119746348719</v>
      </c>
      <c r="BN430" s="1102">
        <v>70189.386826246424</v>
      </c>
      <c r="BO430" s="1102">
        <v>101429.17396840639</v>
      </c>
      <c r="BP430" s="1102">
        <v>93953.030691891618</v>
      </c>
      <c r="BQ430" s="1102">
        <v>72569.204356470756</v>
      </c>
      <c r="BR430" s="1102">
        <v>50876.512899697511</v>
      </c>
      <c r="BS430" s="1102">
        <v>40638.274922616569</v>
      </c>
      <c r="BT430" s="1102">
        <v>21618.92458971182</v>
      </c>
      <c r="BU430" s="1102">
        <v>14368.481921227893</v>
      </c>
      <c r="BV430" s="1102">
        <v>17173.194883580578</v>
      </c>
      <c r="BW430" s="1102">
        <v>16239.087715870815</v>
      </c>
      <c r="BX430" s="1102">
        <v>18920.121559154777</v>
      </c>
      <c r="BY430" s="1102">
        <v>20935.305114159102</v>
      </c>
      <c r="BZ430" s="1102">
        <v>20057.14726864866</v>
      </c>
      <c r="CA430" s="1102">
        <v>12704.77126590415</v>
      </c>
      <c r="CB430" s="1102">
        <v>7061.8053119330507</v>
      </c>
      <c r="CC430" s="1102">
        <v>6696.5286372602241</v>
      </c>
      <c r="CD430" s="1102">
        <v>9140.9494156882774</v>
      </c>
      <c r="CE430" s="1102">
        <v>14851.425756215669</v>
      </c>
      <c r="CF430" s="1102">
        <v>12447.912929723469</v>
      </c>
      <c r="CG430" s="1102">
        <v>11041.420448212544</v>
      </c>
      <c r="CH430" s="1102">
        <v>12733.565986555679</v>
      </c>
      <c r="CI430" s="1102">
        <v>18552.571167378057</v>
      </c>
      <c r="CJ430" s="1102">
        <v>19984.896585054594</v>
      </c>
      <c r="CK430" s="1102">
        <v>20565.641332765364</v>
      </c>
      <c r="CL430" s="1102">
        <v>17410.855269546162</v>
      </c>
      <c r="CM430" s="1102">
        <v>20486.446474056185</v>
      </c>
      <c r="CN430" s="1102">
        <v>21906.201882502592</v>
      </c>
      <c r="CO430" s="1102">
        <v>24974.200992043956</v>
      </c>
      <c r="CP430" s="1102">
        <v>23490.699501497213</v>
      </c>
      <c r="CQ430" s="1106">
        <f t="shared" si="204"/>
        <v>25894.063740311736</v>
      </c>
      <c r="CR430" s="23" t="s">
        <v>541</v>
      </c>
      <c r="CS430"/>
      <c r="DQ430"/>
      <c r="DR430"/>
    </row>
    <row r="431" spans="1:122" ht="13">
      <c r="A431" s="800">
        <v>2006</v>
      </c>
      <c r="B431" s="656">
        <f t="shared" si="205"/>
        <v>0.88103985053618761</v>
      </c>
      <c r="C431" s="657"/>
      <c r="D431" s="656">
        <f t="shared" si="206"/>
        <v>0.67285134129423452</v>
      </c>
      <c r="BF431" s="1135">
        <v>423</v>
      </c>
      <c r="BG431" s="1102">
        <v>66140.348218721992</v>
      </c>
      <c r="BH431" s="1102">
        <v>69561.619883257168</v>
      </c>
      <c r="BI431" s="1102">
        <v>55129.402424419713</v>
      </c>
      <c r="BJ431" s="1102">
        <v>55016.480583784432</v>
      </c>
      <c r="BK431" s="1102">
        <v>71634.350771927668</v>
      </c>
      <c r="BL431" s="1102">
        <v>91373.69743164524</v>
      </c>
      <c r="BM431" s="1102">
        <v>73762.510785729362</v>
      </c>
      <c r="BN431" s="1102">
        <v>77271.249306633501</v>
      </c>
      <c r="BO431" s="1102">
        <v>110737.1456856813</v>
      </c>
      <c r="BP431" s="1102">
        <v>103068.43955682946</v>
      </c>
      <c r="BQ431" s="1102">
        <v>80747.439629520755</v>
      </c>
      <c r="BR431" s="1102">
        <v>62001.098703139971</v>
      </c>
      <c r="BS431" s="1102">
        <v>75003.253510615745</v>
      </c>
      <c r="BT431" s="1102">
        <v>45912.266710389908</v>
      </c>
      <c r="BU431" s="1102">
        <v>17324.921437756719</v>
      </c>
      <c r="BV431" s="1102">
        <v>16738.651836389799</v>
      </c>
      <c r="BW431" s="1102">
        <v>17556.284614844379</v>
      </c>
      <c r="BX431" s="1102">
        <v>29599.758877581291</v>
      </c>
      <c r="BY431" s="1102">
        <v>27927.34928712096</v>
      </c>
      <c r="BZ431" s="1102">
        <v>28332.698835196828</v>
      </c>
      <c r="CA431" s="1102">
        <v>17609.736653651024</v>
      </c>
      <c r="CB431" s="1102">
        <v>12181.403731102819</v>
      </c>
      <c r="CC431" s="1102">
        <v>14238.000515226238</v>
      </c>
      <c r="CD431" s="1102">
        <v>14390.056590981812</v>
      </c>
      <c r="CE431" s="1102">
        <v>27774.791716178548</v>
      </c>
      <c r="CF431" s="1102">
        <v>20806.309594967181</v>
      </c>
      <c r="CG431" s="1102">
        <v>15926.911501929664</v>
      </c>
      <c r="CH431" s="1102">
        <v>18447.299851841468</v>
      </c>
      <c r="CI431" s="1102">
        <v>18904.479467819605</v>
      </c>
      <c r="CJ431" s="1102">
        <v>26063.327155099039</v>
      </c>
      <c r="CK431" s="1102">
        <v>25666.183314532642</v>
      </c>
      <c r="CL431" s="1102">
        <v>22754.134269110426</v>
      </c>
      <c r="CM431" s="1102">
        <v>25325.852123109544</v>
      </c>
      <c r="CN431" s="1102">
        <v>25531.464073760111</v>
      </c>
      <c r="CO431" s="1102">
        <v>26829.770932267824</v>
      </c>
      <c r="CP431" s="1102">
        <v>27917.208713846212</v>
      </c>
      <c r="CQ431" s="1106">
        <f t="shared" si="204"/>
        <v>30773.45490890323</v>
      </c>
      <c r="CR431" s="23" t="s">
        <v>541</v>
      </c>
      <c r="CS431"/>
      <c r="DQ431"/>
      <c r="DR431"/>
    </row>
    <row r="432" spans="1:122" ht="13">
      <c r="A432" s="800">
        <v>2007</v>
      </c>
      <c r="B432" s="656">
        <f t="shared" si="205"/>
        <v>0.88249690258459546</v>
      </c>
      <c r="C432" s="657"/>
      <c r="D432" s="656">
        <f t="shared" si="206"/>
        <v>0.54132835158496695</v>
      </c>
      <c r="BF432" s="1135">
        <v>424</v>
      </c>
      <c r="BG432" s="1102">
        <v>55345.748987692379</v>
      </c>
      <c r="BH432" s="1102">
        <v>60036.361373719781</v>
      </c>
      <c r="BI432" s="1102">
        <v>58522.931143779424</v>
      </c>
      <c r="BJ432" s="1102">
        <v>64262.733607533613</v>
      </c>
      <c r="BK432" s="1102">
        <v>72757.973538271821</v>
      </c>
      <c r="BL432" s="1102">
        <v>89845.477219975364</v>
      </c>
      <c r="BM432" s="1102">
        <v>81505.93335597415</v>
      </c>
      <c r="BN432" s="1102">
        <v>86205.606469155027</v>
      </c>
      <c r="BO432" s="1102">
        <v>122012.94319219017</v>
      </c>
      <c r="BP432" s="1102">
        <v>125751.6841270797</v>
      </c>
      <c r="BQ432" s="1102">
        <v>100287.62341130544</v>
      </c>
      <c r="BR432" s="1102">
        <v>77881.799175725551</v>
      </c>
      <c r="BS432" s="1102">
        <v>80041.475079001888</v>
      </c>
      <c r="BT432" s="1102">
        <v>33614.624697570514</v>
      </c>
      <c r="BU432" s="1102">
        <v>13483.998994406138</v>
      </c>
      <c r="BV432" s="1102">
        <v>11575.199004567881</v>
      </c>
      <c r="BW432" s="1102">
        <v>17911.726939626853</v>
      </c>
      <c r="BX432" s="1102">
        <v>29384.625622535794</v>
      </c>
      <c r="BY432" s="1102">
        <v>23978.460731824318</v>
      </c>
      <c r="BZ432" s="1102">
        <v>19303.221005890184</v>
      </c>
      <c r="CA432" s="1102">
        <v>13158.049262930863</v>
      </c>
      <c r="CB432" s="1102">
        <v>8428.6571959591856</v>
      </c>
      <c r="CC432" s="1102">
        <v>10136.622521358255</v>
      </c>
      <c r="CD432" s="1102">
        <v>12192.182591457078</v>
      </c>
      <c r="CE432" s="1102">
        <v>19107.760837425012</v>
      </c>
      <c r="CF432" s="1102">
        <v>15039.992750062205</v>
      </c>
      <c r="CG432" s="1102">
        <v>12766.638405664295</v>
      </c>
      <c r="CH432" s="1102">
        <v>14063.258937605326</v>
      </c>
      <c r="CI432" s="1102">
        <v>18149.594345471345</v>
      </c>
      <c r="CJ432" s="1102">
        <v>19021.308898206204</v>
      </c>
      <c r="CK432" s="1102">
        <v>21384.337640306861</v>
      </c>
      <c r="CL432" s="1102">
        <v>19609.385023223687</v>
      </c>
      <c r="CM432" s="1102">
        <v>23080.212478132664</v>
      </c>
      <c r="CN432" s="1102">
        <v>20316.777271972307</v>
      </c>
      <c r="CO432" s="1102">
        <v>24790.685013337948</v>
      </c>
      <c r="CP432" s="1102">
        <v>22209.495473986084</v>
      </c>
      <c r="CQ432" s="1106">
        <f t="shared" si="204"/>
        <v>24481.77805036867</v>
      </c>
      <c r="CR432" s="23" t="s">
        <v>541</v>
      </c>
      <c r="CS432"/>
      <c r="DQ432"/>
      <c r="DR432"/>
    </row>
    <row r="433" spans="1:122" ht="13">
      <c r="A433" s="800">
        <v>2008</v>
      </c>
      <c r="B433" s="656">
        <f t="shared" si="205"/>
        <v>0.88249690258459546</v>
      </c>
      <c r="C433" s="657"/>
      <c r="D433" s="656">
        <f t="shared" si="206"/>
        <v>0.65970880544887156</v>
      </c>
      <c r="BF433" s="1135">
        <v>425</v>
      </c>
      <c r="BG433" s="1102">
        <v>56876.374996995663</v>
      </c>
      <c r="BH433" s="1102">
        <v>61877.549793870407</v>
      </c>
      <c r="BI433" s="1102">
        <v>59071.540594414058</v>
      </c>
      <c r="BJ433" s="1102">
        <v>63299.76574106553</v>
      </c>
      <c r="BK433" s="1102">
        <v>76602.221789750576</v>
      </c>
      <c r="BL433" s="1102">
        <v>99122.559487545208</v>
      </c>
      <c r="BM433" s="1102">
        <v>83015.371402630204</v>
      </c>
      <c r="BN433" s="1102">
        <v>85640.961692366196</v>
      </c>
      <c r="BO433" s="1102">
        <v>108416.20135544706</v>
      </c>
      <c r="BP433" s="1102">
        <v>103291.85851276261</v>
      </c>
      <c r="BQ433" s="1102">
        <v>79652.018874908594</v>
      </c>
      <c r="BR433" s="1102">
        <v>65369.87937899027</v>
      </c>
      <c r="BS433" s="1102">
        <v>72769.631988146517</v>
      </c>
      <c r="BT433" s="1102">
        <v>28330.814954839501</v>
      </c>
      <c r="BU433" s="1102">
        <v>12423.091456255544</v>
      </c>
      <c r="BV433" s="1102">
        <v>11831.292191475126</v>
      </c>
      <c r="BW433" s="1102">
        <v>19811.756077780272</v>
      </c>
      <c r="BX433" s="1102">
        <v>27432.52864788067</v>
      </c>
      <c r="BY433" s="1102">
        <v>23662.186306182535</v>
      </c>
      <c r="BZ433" s="1102">
        <v>18193.866217011931</v>
      </c>
      <c r="CA433" s="1102">
        <v>15666.699842156666</v>
      </c>
      <c r="CB433" s="1102">
        <v>10966.504086643725</v>
      </c>
      <c r="CC433" s="1102">
        <v>12961.167090809742</v>
      </c>
      <c r="CD433" s="1102">
        <v>15755.722715335472</v>
      </c>
      <c r="CE433" s="1102">
        <v>20817.710599666363</v>
      </c>
      <c r="CF433" s="1102">
        <v>16436.787104047013</v>
      </c>
      <c r="CG433" s="1102">
        <v>15224.930669303059</v>
      </c>
      <c r="CH433" s="1102">
        <v>18504.685797837981</v>
      </c>
      <c r="CI433" s="1102">
        <v>21861.604163984626</v>
      </c>
      <c r="CJ433" s="1102">
        <v>21078.170884509411</v>
      </c>
      <c r="CK433" s="1102">
        <v>19560.104704054658</v>
      </c>
      <c r="CL433" s="1102">
        <v>16416.839218270834</v>
      </c>
      <c r="CM433" s="1102">
        <v>19207.628491126787</v>
      </c>
      <c r="CN433" s="1102">
        <v>19398.79760401975</v>
      </c>
      <c r="CO433" s="1102">
        <v>20214.636678929528</v>
      </c>
      <c r="CP433" s="1102">
        <v>19581.625491144965</v>
      </c>
      <c r="CQ433" s="1106">
        <f t="shared" si="204"/>
        <v>21585.047247073398</v>
      </c>
      <c r="CR433" s="23" t="s">
        <v>541</v>
      </c>
      <c r="CS433"/>
      <c r="DQ433"/>
      <c r="DR433"/>
    </row>
    <row r="434" spans="1:122" ht="13">
      <c r="A434" s="800">
        <v>2009</v>
      </c>
      <c r="B434" s="656">
        <f t="shared" si="205"/>
        <v>0.88249690258459546</v>
      </c>
      <c r="C434" s="657"/>
      <c r="D434" s="656">
        <f t="shared" si="206"/>
        <v>0.62464932864138945</v>
      </c>
      <c r="BF434" s="1135">
        <v>426</v>
      </c>
      <c r="BG434" s="1102">
        <v>56033.421028261742</v>
      </c>
      <c r="BH434" s="1102">
        <v>82373.049789564437</v>
      </c>
      <c r="BI434" s="1102">
        <v>76512.306857329895</v>
      </c>
      <c r="BJ434" s="1102">
        <v>85212.191524434893</v>
      </c>
      <c r="BK434" s="1102">
        <v>108987.07483957437</v>
      </c>
      <c r="BL434" s="1102">
        <v>140900.46527640414</v>
      </c>
      <c r="BM434" s="1102">
        <v>125660.49903194333</v>
      </c>
      <c r="BN434" s="1102">
        <v>112180.51944207371</v>
      </c>
      <c r="BO434" s="1102">
        <v>160520.36518952288</v>
      </c>
      <c r="BP434" s="1102">
        <v>145104.71271111513</v>
      </c>
      <c r="BQ434" s="1102">
        <v>109023.61971699719</v>
      </c>
      <c r="BR434" s="1102">
        <v>78578.174801915142</v>
      </c>
      <c r="BS434" s="1102">
        <v>110209.96205864943</v>
      </c>
      <c r="BT434" s="1102">
        <v>33800.910741530352</v>
      </c>
      <c r="BU434" s="1102">
        <v>14028.705643267318</v>
      </c>
      <c r="BV434" s="1102">
        <v>19328.881192389326</v>
      </c>
      <c r="BW434" s="1102">
        <v>29821.069775260228</v>
      </c>
      <c r="BX434" s="1102">
        <v>29118.452294335679</v>
      </c>
      <c r="BY434" s="1102">
        <v>29103.575496761878</v>
      </c>
      <c r="BZ434" s="1102">
        <v>25199.591942244482</v>
      </c>
      <c r="CA434" s="1102">
        <v>16894.783547584881</v>
      </c>
      <c r="CB434" s="1102">
        <v>10288.128162264071</v>
      </c>
      <c r="CC434" s="1102">
        <v>9905.823133062926</v>
      </c>
      <c r="CD434" s="1102">
        <v>11455.442045622862</v>
      </c>
      <c r="CE434" s="1102">
        <v>25840.156598156769</v>
      </c>
      <c r="CF434" s="1102">
        <v>18910.026166263586</v>
      </c>
      <c r="CG434" s="1102">
        <v>13800.880822928191</v>
      </c>
      <c r="CH434" s="1102">
        <v>13200.268027538683</v>
      </c>
      <c r="CI434" s="1102">
        <v>22361.72195269003</v>
      </c>
      <c r="CJ434" s="1102">
        <v>27389.302500707461</v>
      </c>
      <c r="CK434" s="1102">
        <v>27687.877941411149</v>
      </c>
      <c r="CL434" s="1102">
        <v>21239.204646785765</v>
      </c>
      <c r="CM434" s="1102">
        <v>21633.972015418967</v>
      </c>
      <c r="CN434" s="1102">
        <v>18686.079505237612</v>
      </c>
      <c r="CO434" s="1102">
        <v>28246.827008491047</v>
      </c>
      <c r="CP434" s="1102">
        <v>19789.628054285717</v>
      </c>
      <c r="CQ434" s="1106">
        <f t="shared" si="204"/>
        <v>21814.330824932436</v>
      </c>
      <c r="CR434" s="23" t="s">
        <v>541</v>
      </c>
      <c r="CS434"/>
      <c r="DQ434"/>
      <c r="DR434"/>
    </row>
    <row r="435" spans="1:122" ht="13">
      <c r="A435" s="800">
        <v>2010</v>
      </c>
      <c r="B435" s="656">
        <f t="shared" si="205"/>
        <v>0.8800698192353007</v>
      </c>
      <c r="C435" s="657"/>
      <c r="D435" s="656">
        <f t="shared" si="206"/>
        <v>0.71960505003697772</v>
      </c>
      <c r="BF435" s="1135">
        <v>427</v>
      </c>
      <c r="BG435" s="1102">
        <v>70292.528888909073</v>
      </c>
      <c r="BH435" s="1102">
        <v>73964.971435390296</v>
      </c>
      <c r="BI435" s="1102">
        <v>68479.499703784095</v>
      </c>
      <c r="BJ435" s="1102">
        <v>69323.080954755729</v>
      </c>
      <c r="BK435" s="1102">
        <v>75888.320344100299</v>
      </c>
      <c r="BL435" s="1102">
        <v>97742.896705707579</v>
      </c>
      <c r="BM435" s="1102">
        <v>89352.219639965784</v>
      </c>
      <c r="BN435" s="1102">
        <v>95930.193351365233</v>
      </c>
      <c r="BO435" s="1102">
        <v>116333.09151528252</v>
      </c>
      <c r="BP435" s="1102">
        <v>110982.1335346016</v>
      </c>
      <c r="BQ435" s="1102">
        <v>84447.028399637202</v>
      </c>
      <c r="BR435" s="1102">
        <v>62730.705051118479</v>
      </c>
      <c r="BS435" s="1102">
        <v>56120.200363313357</v>
      </c>
      <c r="BT435" s="1102">
        <v>22130.305598224892</v>
      </c>
      <c r="BU435" s="1102">
        <v>11320.846903771871</v>
      </c>
      <c r="BV435" s="1102">
        <v>13449.032325743819</v>
      </c>
      <c r="BW435" s="1102">
        <v>21205.351633405393</v>
      </c>
      <c r="BX435" s="1102">
        <v>23295.753699263594</v>
      </c>
      <c r="BY435" s="1102">
        <v>22693.306624573193</v>
      </c>
      <c r="BZ435" s="1102">
        <v>22762.384529528783</v>
      </c>
      <c r="CA435" s="1102">
        <v>15465.377399411911</v>
      </c>
      <c r="CB435" s="1102">
        <v>9631.3459356657313</v>
      </c>
      <c r="CC435" s="1102">
        <v>9756.5235988786662</v>
      </c>
      <c r="CD435" s="1102">
        <v>9334.0773587709136</v>
      </c>
      <c r="CE435" s="1102">
        <v>17490.97468917552</v>
      </c>
      <c r="CF435" s="1102">
        <v>15092.496931380891</v>
      </c>
      <c r="CG435" s="1102">
        <v>11772.833426470032</v>
      </c>
      <c r="CH435" s="1102">
        <v>17395.582542371249</v>
      </c>
      <c r="CI435" s="1102">
        <v>19169.003545612912</v>
      </c>
      <c r="CJ435" s="1102">
        <v>24772.955061840537</v>
      </c>
      <c r="CK435" s="1102">
        <v>25436.896100280483</v>
      </c>
      <c r="CL435" s="1102">
        <v>19327.091387304801</v>
      </c>
      <c r="CM435" s="1102">
        <v>27072.510363026042</v>
      </c>
      <c r="CN435" s="1102">
        <v>26075.380331893626</v>
      </c>
      <c r="CO435" s="1102">
        <v>35903.908549615509</v>
      </c>
      <c r="CP435" s="1102">
        <v>27859.08726882824</v>
      </c>
      <c r="CQ435" s="1106">
        <f t="shared" si="204"/>
        <v>30709.386982706379</v>
      </c>
      <c r="CR435" s="23" t="s">
        <v>541</v>
      </c>
      <c r="CS435"/>
      <c r="DQ435"/>
      <c r="DR435"/>
    </row>
    <row r="436" spans="1:122" ht="13">
      <c r="A436" s="800">
        <v>2011</v>
      </c>
      <c r="B436" s="656">
        <f t="shared" si="205"/>
        <v>0.88249690258459546</v>
      </c>
      <c r="C436" s="657"/>
      <c r="D436" s="656">
        <f t="shared" si="206"/>
        <v>0.68152655608090928</v>
      </c>
      <c r="BF436" s="1135">
        <v>428</v>
      </c>
      <c r="BG436" s="1102">
        <v>41945.834053074075</v>
      </c>
      <c r="BH436" s="1102">
        <v>45150.131136599324</v>
      </c>
      <c r="BI436" s="1102">
        <v>42554.597478027732</v>
      </c>
      <c r="BJ436" s="1102">
        <v>53345.980442344749</v>
      </c>
      <c r="BK436" s="1102">
        <v>66200.661502751522</v>
      </c>
      <c r="BL436" s="1102">
        <v>89597.671950512129</v>
      </c>
      <c r="BM436" s="1102">
        <v>82755.516980319182</v>
      </c>
      <c r="BN436" s="1102">
        <v>89193.215296524519</v>
      </c>
      <c r="BO436" s="1102">
        <v>107838.57257534245</v>
      </c>
      <c r="BP436" s="1102">
        <v>112948.65048958932</v>
      </c>
      <c r="BQ436" s="1102">
        <v>91934.487834550717</v>
      </c>
      <c r="BR436" s="1102">
        <v>79484.823406309239</v>
      </c>
      <c r="BS436" s="1102">
        <v>84797.466690265559</v>
      </c>
      <c r="BT436" s="1102">
        <v>28251.365946182414</v>
      </c>
      <c r="BU436" s="1102">
        <v>12121.123824574293</v>
      </c>
      <c r="BV436" s="1102">
        <v>10102.745337180608</v>
      </c>
      <c r="BW436" s="1102">
        <v>15891.730489218764</v>
      </c>
      <c r="BX436" s="1102">
        <v>21344.078765293929</v>
      </c>
      <c r="BY436" s="1102">
        <v>19577.799748393474</v>
      </c>
      <c r="BZ436" s="1102">
        <v>14895.556855902198</v>
      </c>
      <c r="CA436" s="1102">
        <v>10659.256648802453</v>
      </c>
      <c r="CB436" s="1102">
        <v>6108.0683329407575</v>
      </c>
      <c r="CC436" s="1102">
        <v>6340.1098549139115</v>
      </c>
      <c r="CD436" s="1102">
        <v>9957.6914735185546</v>
      </c>
      <c r="CE436" s="1102">
        <v>15817.691106418961</v>
      </c>
      <c r="CF436" s="1102">
        <v>12004.481243559834</v>
      </c>
      <c r="CG436" s="1102">
        <v>8826.1376613353495</v>
      </c>
      <c r="CH436" s="1102">
        <v>10263.511431399333</v>
      </c>
      <c r="CI436" s="1102">
        <v>15438.648262147241</v>
      </c>
      <c r="CJ436" s="1102">
        <v>18949.607397489526</v>
      </c>
      <c r="CK436" s="1102">
        <v>18445.227566036541</v>
      </c>
      <c r="CL436" s="1102">
        <v>13950.915143778549</v>
      </c>
      <c r="CM436" s="1102">
        <v>15073.938275350749</v>
      </c>
      <c r="CN436" s="1102">
        <v>12205.393983972224</v>
      </c>
      <c r="CO436" s="1102">
        <v>13725.074380812544</v>
      </c>
      <c r="CP436" s="1102">
        <v>12647.842145849589</v>
      </c>
      <c r="CQ436" s="1106">
        <f t="shared" si="204"/>
        <v>13941.85944446467</v>
      </c>
      <c r="CR436" s="23" t="s">
        <v>541</v>
      </c>
      <c r="CS436"/>
      <c r="DQ436"/>
      <c r="DR436"/>
    </row>
    <row r="437" spans="1:122" ht="13">
      <c r="A437" s="800">
        <v>2012</v>
      </c>
      <c r="B437" s="656">
        <f t="shared" si="205"/>
        <v>0.88249690258459546</v>
      </c>
      <c r="C437" s="657"/>
      <c r="D437" s="656">
        <f t="shared" si="206"/>
        <v>0.58878453114231011</v>
      </c>
      <c r="BF437" s="1135">
        <v>429</v>
      </c>
      <c r="BG437" s="1102">
        <v>43592.125157757517</v>
      </c>
      <c r="BH437" s="1102">
        <v>39646.831937636329</v>
      </c>
      <c r="BI437" s="1102">
        <v>33077.995866691235</v>
      </c>
      <c r="BJ437" s="1102">
        <v>40165.195293029181</v>
      </c>
      <c r="BK437" s="1102">
        <v>54401.071820386591</v>
      </c>
      <c r="BL437" s="1102">
        <v>74770.354341065467</v>
      </c>
      <c r="BM437" s="1102">
        <v>62566.775607329721</v>
      </c>
      <c r="BN437" s="1102">
        <v>59527.586013684486</v>
      </c>
      <c r="BO437" s="1102">
        <v>74786.293083115073</v>
      </c>
      <c r="BP437" s="1102">
        <v>77102.203711629947</v>
      </c>
      <c r="BQ437" s="1102">
        <v>62780.576145718704</v>
      </c>
      <c r="BR437" s="1102">
        <v>56182.875617417259</v>
      </c>
      <c r="BS437" s="1102">
        <v>68816.408135703314</v>
      </c>
      <c r="BT437" s="1102">
        <v>29292.86229223237</v>
      </c>
      <c r="BU437" s="1102">
        <v>14284.449485159126</v>
      </c>
      <c r="BV437" s="1102">
        <v>9954.0552956573192</v>
      </c>
      <c r="BW437" s="1102">
        <v>10691.745255932356</v>
      </c>
      <c r="BX437" s="1102">
        <v>18353.259148237674</v>
      </c>
      <c r="BY437" s="1102">
        <v>20594.560641117325</v>
      </c>
      <c r="BZ437" s="1102">
        <v>16173.682467272964</v>
      </c>
      <c r="CA437" s="1102">
        <v>9866.6707815727295</v>
      </c>
      <c r="CB437" s="1102">
        <v>5340.9933467657984</v>
      </c>
      <c r="CC437" s="1102">
        <v>5662.5197929045353</v>
      </c>
      <c r="CD437" s="1102">
        <v>10260.292822733434</v>
      </c>
      <c r="CE437" s="1102">
        <v>16041.509539410217</v>
      </c>
      <c r="CF437" s="1102">
        <v>10596.08237571782</v>
      </c>
      <c r="CG437" s="1102">
        <v>7244.6960111252847</v>
      </c>
      <c r="CH437" s="1102">
        <v>9822.788402418093</v>
      </c>
      <c r="CI437" s="1102">
        <v>18766.854705083493</v>
      </c>
      <c r="CJ437" s="1102">
        <v>21755.429537041469</v>
      </c>
      <c r="CK437" s="1102">
        <v>18354.991367100796</v>
      </c>
      <c r="CL437" s="1102">
        <v>14170.443547310764</v>
      </c>
      <c r="CM437" s="1102">
        <v>14301.777577596327</v>
      </c>
      <c r="CN437" s="1102">
        <v>13737.544752136671</v>
      </c>
      <c r="CO437" s="1102">
        <v>12240.302664135865</v>
      </c>
      <c r="CP437" s="1102">
        <v>14969.085730636349</v>
      </c>
      <c r="CQ437" s="1106">
        <f t="shared" si="204"/>
        <v>16500.592501240058</v>
      </c>
      <c r="CR437" s="23" t="s">
        <v>541</v>
      </c>
      <c r="CS437"/>
      <c r="DQ437"/>
      <c r="DR437"/>
    </row>
    <row r="438" spans="1:122" ht="13">
      <c r="A438" s="800">
        <v>2013</v>
      </c>
      <c r="B438" s="656">
        <f t="shared" si="205"/>
        <v>0.88249690258459546</v>
      </c>
      <c r="C438" s="657"/>
      <c r="D438" s="656">
        <f t="shared" si="206"/>
        <v>0.67285134076333108</v>
      </c>
      <c r="BF438" s="1135">
        <v>430</v>
      </c>
      <c r="BG438" s="1102">
        <v>42363.161630984534</v>
      </c>
      <c r="BH438" s="1102">
        <v>46937.957326181298</v>
      </c>
      <c r="BI438" s="1102">
        <v>43816.271899605556</v>
      </c>
      <c r="BJ438" s="1102">
        <v>53311.436493836984</v>
      </c>
      <c r="BK438" s="1102">
        <v>59841.565614939704</v>
      </c>
      <c r="BL438" s="1102">
        <v>73487.438727800822</v>
      </c>
      <c r="BM438" s="1102">
        <v>64570.948756114696</v>
      </c>
      <c r="BN438" s="1102">
        <v>60975.558361509655</v>
      </c>
      <c r="BO438" s="1102">
        <v>56905.282614543386</v>
      </c>
      <c r="BP438" s="1102">
        <v>59095.388648356173</v>
      </c>
      <c r="BQ438" s="1102">
        <v>42716.415375291981</v>
      </c>
      <c r="BR438" s="1102">
        <v>22627.201824915574</v>
      </c>
      <c r="BS438" s="1102">
        <v>2169.9161296462084</v>
      </c>
      <c r="BT438" s="1102">
        <v>1669.6833790542132</v>
      </c>
      <c r="BU438" s="1102">
        <v>2828.4882699800723</v>
      </c>
      <c r="BV438" s="1102">
        <v>4876.5213364736683</v>
      </c>
      <c r="BW438" s="1102">
        <v>5694.2559493892759</v>
      </c>
      <c r="BX438" s="1102">
        <v>2532.3806318371644</v>
      </c>
      <c r="BY438" s="1102">
        <v>293.16053116438673</v>
      </c>
      <c r="BZ438" s="1102">
        <v>233.43506033333779</v>
      </c>
      <c r="CA438" s="1102">
        <v>1664.0448245638972</v>
      </c>
      <c r="CB438" s="1102">
        <v>1825.8710913043244</v>
      </c>
      <c r="CC438" s="1102">
        <v>11815.884752008895</v>
      </c>
      <c r="CD438" s="1102">
        <v>15789.51559279263</v>
      </c>
      <c r="CE438" s="1102">
        <v>15611.268709254542</v>
      </c>
      <c r="CF438" s="1102">
        <v>14280.694513058706</v>
      </c>
      <c r="CG438" s="1102">
        <v>13284.823669683225</v>
      </c>
      <c r="CH438" s="1102">
        <v>12908.240432473091</v>
      </c>
      <c r="CI438" s="1102">
        <v>15404.698018733256</v>
      </c>
      <c r="CJ438" s="1102">
        <v>14248.014322080617</v>
      </c>
      <c r="CK438" s="1102">
        <v>13298.328437167052</v>
      </c>
      <c r="CL438" s="1102">
        <v>10359.927408774267</v>
      </c>
      <c r="CM438" s="1102">
        <v>9407.1200528173504</v>
      </c>
      <c r="CN438" s="1102">
        <v>7699.6143915762987</v>
      </c>
      <c r="CO438" s="1102">
        <v>7097.402805289149</v>
      </c>
      <c r="CP438" s="1102">
        <v>7767.698557552394</v>
      </c>
      <c r="CQ438" s="1106">
        <f t="shared" si="204"/>
        <v>8562.4219726606898</v>
      </c>
      <c r="CR438" s="23" t="s">
        <v>541</v>
      </c>
      <c r="CS438"/>
      <c r="DQ438"/>
      <c r="DR438"/>
    </row>
    <row r="439" spans="1:122" ht="13">
      <c r="A439" s="800">
        <v>2014</v>
      </c>
      <c r="B439" s="656">
        <f t="shared" si="205"/>
        <v>0.88249690258459546</v>
      </c>
      <c r="C439" s="657"/>
      <c r="D439" s="656">
        <f t="shared" si="206"/>
        <v>0.67285134076333108</v>
      </c>
      <c r="BF439" s="1135">
        <v>431</v>
      </c>
      <c r="BG439" s="1102">
        <v>70033.07194048402</v>
      </c>
      <c r="BH439" s="1102">
        <v>73256.264846391874</v>
      </c>
      <c r="BI439" s="1102">
        <v>67817.191934487098</v>
      </c>
      <c r="BJ439" s="1102">
        <v>68987.933526316992</v>
      </c>
      <c r="BK439" s="1102">
        <v>75825.63819299842</v>
      </c>
      <c r="BL439" s="1102">
        <v>97165.591899724182</v>
      </c>
      <c r="BM439" s="1102">
        <v>88414.947283634625</v>
      </c>
      <c r="BN439" s="1102">
        <v>95366.759727351178</v>
      </c>
      <c r="BO439" s="1102">
        <v>115104.63261093896</v>
      </c>
      <c r="BP439" s="1102">
        <v>109830.35134235486</v>
      </c>
      <c r="BQ439" s="1102">
        <v>83368.912294659691</v>
      </c>
      <c r="BR439" s="1102">
        <v>62639.748606666944</v>
      </c>
      <c r="BS439" s="1102">
        <v>56058.036736144029</v>
      </c>
      <c r="BT439" s="1102">
        <v>21646.229525515537</v>
      </c>
      <c r="BU439" s="1102">
        <v>11229.45115247003</v>
      </c>
      <c r="BV439" s="1102">
        <v>13407.87124140601</v>
      </c>
      <c r="BW439" s="1102">
        <v>21037.444364674171</v>
      </c>
      <c r="BX439" s="1102">
        <v>23200.839340328286</v>
      </c>
      <c r="BY439" s="1102">
        <v>22490.406981837012</v>
      </c>
      <c r="BZ439" s="1102">
        <v>22500.700381105085</v>
      </c>
      <c r="CA439" s="1102">
        <v>15331.155407461594</v>
      </c>
      <c r="CB439" s="1102">
        <v>9581.8812266485656</v>
      </c>
      <c r="CC439" s="1102">
        <v>9694.7385051774581</v>
      </c>
      <c r="CD439" s="1102">
        <v>9268.1646228611098</v>
      </c>
      <c r="CE439" s="1102">
        <v>17308.497020516956</v>
      </c>
      <c r="CF439" s="1102">
        <v>14934.986317022929</v>
      </c>
      <c r="CG439" s="1102">
        <v>11780.763452520283</v>
      </c>
      <c r="CH439" s="1102">
        <v>17286.762466090844</v>
      </c>
      <c r="CI439" s="1102">
        <v>19068.103491339003</v>
      </c>
      <c r="CJ439" s="1102">
        <v>24423.340541514335</v>
      </c>
      <c r="CK439" s="1102">
        <v>25363.624314530152</v>
      </c>
      <c r="CL439" s="1102">
        <v>18937.907459341477</v>
      </c>
      <c r="CM439" s="1102">
        <v>26816.163653732492</v>
      </c>
      <c r="CN439" s="1102">
        <v>25935.896220559869</v>
      </c>
      <c r="CO439" s="1102">
        <v>35562.9060358469</v>
      </c>
      <c r="CP439" s="1102">
        <v>27739.886864914472</v>
      </c>
      <c r="CQ439" s="1106">
        <f t="shared" si="204"/>
        <v>30577.991029315661</v>
      </c>
      <c r="CR439" s="23" t="s">
        <v>541</v>
      </c>
      <c r="CS439"/>
      <c r="DQ439"/>
      <c r="DR439"/>
    </row>
    <row r="440" spans="1:122" ht="13">
      <c r="A440" s="800">
        <v>2015</v>
      </c>
      <c r="B440" s="656">
        <f t="shared" si="205"/>
        <v>0.88249690258459546</v>
      </c>
      <c r="D440" s="656">
        <f t="shared" si="206"/>
        <v>0.88249690258459546</v>
      </c>
      <c r="BF440" s="1135">
        <v>432</v>
      </c>
      <c r="BG440" s="1102">
        <v>79028.211122232839</v>
      </c>
      <c r="BH440" s="1102">
        <v>83214.636142319199</v>
      </c>
      <c r="BI440" s="1102">
        <v>77191.585153125066</v>
      </c>
      <c r="BJ440" s="1102">
        <v>89822.653549641604</v>
      </c>
      <c r="BK440" s="1102">
        <v>109147.49023906543</v>
      </c>
      <c r="BL440" s="1102">
        <v>139919.71343810402</v>
      </c>
      <c r="BM440" s="1102">
        <v>112487.20751555046</v>
      </c>
      <c r="BN440" s="1102">
        <v>107825.81506454144</v>
      </c>
      <c r="BO440" s="1102">
        <v>161760.84494857324</v>
      </c>
      <c r="BP440" s="1102">
        <v>148609.55994666583</v>
      </c>
      <c r="BQ440" s="1102">
        <v>112634.07856422699</v>
      </c>
      <c r="BR440" s="1102">
        <v>85657.60399098933</v>
      </c>
      <c r="BS440" s="1102">
        <v>108083.12346787986</v>
      </c>
      <c r="BT440" s="1102">
        <v>48491.893064874399</v>
      </c>
      <c r="BU440" s="1102">
        <v>22122.80977652553</v>
      </c>
      <c r="BV440" s="1102">
        <v>16263.961370382291</v>
      </c>
      <c r="BW440" s="1102">
        <v>23549.033362858652</v>
      </c>
      <c r="BX440" s="1102">
        <v>31735.905993524702</v>
      </c>
      <c r="BY440" s="1102">
        <v>35173.87794545856</v>
      </c>
      <c r="BZ440" s="1102">
        <v>27805.995228272168</v>
      </c>
      <c r="CA440" s="1102">
        <v>19072.474696831909</v>
      </c>
      <c r="CB440" s="1102">
        <v>10816.299477495624</v>
      </c>
      <c r="CC440" s="1102">
        <v>12806.835946390725</v>
      </c>
      <c r="CD440" s="1102">
        <v>19973.215678564484</v>
      </c>
      <c r="CE440" s="1102">
        <v>35257.435742623828</v>
      </c>
      <c r="CF440" s="1102">
        <v>27133.140465761255</v>
      </c>
      <c r="CG440" s="1102">
        <v>19727.346959238781</v>
      </c>
      <c r="CH440" s="1102">
        <v>20080.77938294605</v>
      </c>
      <c r="CI440" s="1102">
        <v>27225.913249917634</v>
      </c>
      <c r="CJ440" s="1102">
        <v>29613.79835707424</v>
      </c>
      <c r="CK440" s="1102">
        <v>31627.906193372055</v>
      </c>
      <c r="CL440" s="1102">
        <v>27029.231316828966</v>
      </c>
      <c r="CM440" s="1102">
        <v>30438.823650207236</v>
      </c>
      <c r="CN440" s="1102">
        <v>25411.143827031188</v>
      </c>
      <c r="CO440" s="1102">
        <v>29492.884385745867</v>
      </c>
      <c r="CP440" s="1102">
        <v>27717.583042419355</v>
      </c>
      <c r="CQ440" s="1106">
        <f t="shared" si="204"/>
        <v>30553.405273523065</v>
      </c>
      <c r="CR440" s="23" t="s">
        <v>541</v>
      </c>
      <c r="CS440"/>
      <c r="DQ440"/>
      <c r="DR440"/>
    </row>
    <row r="441" spans="1:122" ht="13">
      <c r="A441" s="28"/>
      <c r="B441" s="505"/>
      <c r="BF441" s="1135">
        <v>433</v>
      </c>
      <c r="BG441" s="1102">
        <v>24078.635964050383</v>
      </c>
      <c r="BH441" s="1102">
        <v>40436.344370342871</v>
      </c>
      <c r="BI441" s="1102">
        <v>41926.72859845213</v>
      </c>
      <c r="BJ441" s="1102">
        <v>49254.212141424548</v>
      </c>
      <c r="BK441" s="1102">
        <v>52121.118479543948</v>
      </c>
      <c r="BL441" s="1102">
        <v>72087.602435583161</v>
      </c>
      <c r="BM441" s="1102">
        <v>73418.236301109908</v>
      </c>
      <c r="BN441" s="1102">
        <v>74969.432857302992</v>
      </c>
      <c r="BO441" s="1102">
        <v>77128.906319273199</v>
      </c>
      <c r="BP441" s="1102">
        <v>102199.25026326258</v>
      </c>
      <c r="BQ441" s="1102">
        <v>76804.941791897974</v>
      </c>
      <c r="BR441" s="1102">
        <v>58875.680561586698</v>
      </c>
      <c r="BS441" s="1102">
        <v>55621.808194482452</v>
      </c>
      <c r="BT441" s="1102">
        <v>28856.246545760485</v>
      </c>
      <c r="BU441" s="1102">
        <v>16249.809492950755</v>
      </c>
      <c r="BV441" s="1102">
        <v>17004.509253407297</v>
      </c>
      <c r="BW441" s="1102">
        <v>18095.704443027545</v>
      </c>
      <c r="BX441" s="1102">
        <v>22530.655051674141</v>
      </c>
      <c r="BY441" s="1102">
        <v>14971.807509836322</v>
      </c>
      <c r="BZ441" s="1102">
        <v>11605.482556055558</v>
      </c>
      <c r="CA441" s="1102">
        <v>8794.5519779162059</v>
      </c>
      <c r="CB441" s="1102">
        <v>6376.3502974647909</v>
      </c>
      <c r="CC441" s="1102">
        <v>8202.4119386320854</v>
      </c>
      <c r="CD441" s="1102">
        <v>11165.478683202642</v>
      </c>
      <c r="CE441" s="1102">
        <v>13279.460854626795</v>
      </c>
      <c r="CF441" s="1102">
        <v>11813.057001690016</v>
      </c>
      <c r="CG441" s="1102">
        <v>11252.960174004398</v>
      </c>
      <c r="CH441" s="1102">
        <v>14420.353593465876</v>
      </c>
      <c r="CI441" s="1102">
        <v>18842.790907311592</v>
      </c>
      <c r="CJ441" s="1102">
        <v>17838.346660564417</v>
      </c>
      <c r="CK441" s="1102">
        <v>18550.515328488331</v>
      </c>
      <c r="CL441" s="1102">
        <v>15819.073419856348</v>
      </c>
      <c r="CM441" s="1102">
        <v>18824.142091354428</v>
      </c>
      <c r="CN441" s="1102">
        <v>17204.147833207542</v>
      </c>
      <c r="CO441" s="1102">
        <v>16838.159310123807</v>
      </c>
      <c r="CP441" s="1102">
        <v>18929.965206055764</v>
      </c>
      <c r="CQ441" s="1106">
        <f t="shared" si="204"/>
        <v>20866.714744541747</v>
      </c>
      <c r="CR441" s="23" t="s">
        <v>541</v>
      </c>
      <c r="CS441"/>
      <c r="DQ441"/>
      <c r="DR441"/>
    </row>
    <row r="442" spans="1:122" ht="13">
      <c r="A442" s="28"/>
      <c r="B442" s="505"/>
      <c r="BF442" s="1135">
        <v>434</v>
      </c>
      <c r="BG442" s="1102">
        <v>44338.039697255488</v>
      </c>
      <c r="BH442" s="1102">
        <v>54630.650953811768</v>
      </c>
      <c r="BI442" s="1102">
        <v>54198.946186275287</v>
      </c>
      <c r="BJ442" s="1102">
        <v>63684.758744984654</v>
      </c>
      <c r="BK442" s="1102">
        <v>78644.188684591354</v>
      </c>
      <c r="BL442" s="1102">
        <v>109783.0113265862</v>
      </c>
      <c r="BM442" s="1102">
        <v>100077.66176092828</v>
      </c>
      <c r="BN442" s="1102">
        <v>97322.89968464135</v>
      </c>
      <c r="BO442" s="1102">
        <v>123654.98416575992</v>
      </c>
      <c r="BP442" s="1102">
        <v>124586.51840787643</v>
      </c>
      <c r="BQ442" s="1102">
        <v>97519.975033463517</v>
      </c>
      <c r="BR442" s="1102">
        <v>73982.887424937828</v>
      </c>
      <c r="BS442" s="1102">
        <v>91575.622717669146</v>
      </c>
      <c r="BT442" s="1102">
        <v>31807.786985593972</v>
      </c>
      <c r="BU442" s="1102">
        <v>13061.268723150093</v>
      </c>
      <c r="BV442" s="1102">
        <v>12271.04352870215</v>
      </c>
      <c r="BW442" s="1102">
        <v>25537.299380810648</v>
      </c>
      <c r="BX442" s="1102">
        <v>27373.056452691559</v>
      </c>
      <c r="BY442" s="1102">
        <v>24690.741479034928</v>
      </c>
      <c r="BZ442" s="1102">
        <v>15238.145027655766</v>
      </c>
      <c r="CA442" s="1102">
        <v>12630.143799335083</v>
      </c>
      <c r="CB442" s="1102">
        <v>10389.338567401575</v>
      </c>
      <c r="CC442" s="1102">
        <v>10049.793225582736</v>
      </c>
      <c r="CD442" s="1102">
        <v>13035.220937570581</v>
      </c>
      <c r="CE442" s="1102">
        <v>23119.919428648085</v>
      </c>
      <c r="CF442" s="1102">
        <v>17636.826735359715</v>
      </c>
      <c r="CG442" s="1102">
        <v>11540.503405445135</v>
      </c>
      <c r="CH442" s="1102">
        <v>13128.717839477877</v>
      </c>
      <c r="CI442" s="1102">
        <v>17057.325699197158</v>
      </c>
      <c r="CJ442" s="1102">
        <v>23738.132688317179</v>
      </c>
      <c r="CK442" s="1102">
        <v>24096.69125195625</v>
      </c>
      <c r="CL442" s="1102">
        <v>19032.266375950712</v>
      </c>
      <c r="CM442" s="1102">
        <v>22851.598335430226</v>
      </c>
      <c r="CN442" s="1102">
        <v>17992.36157374904</v>
      </c>
      <c r="CO442" s="1102">
        <v>22964.331031512385</v>
      </c>
      <c r="CP442" s="1102">
        <v>19135.938997028898</v>
      </c>
      <c r="CQ442" s="1106">
        <f t="shared" si="204"/>
        <v>21093.761983895009</v>
      </c>
      <c r="CR442" s="23" t="s">
        <v>541</v>
      </c>
      <c r="CS442"/>
      <c r="DQ442"/>
      <c r="DR442"/>
    </row>
    <row r="443" spans="1:122" ht="13">
      <c r="A443" s="28"/>
      <c r="B443" s="19"/>
      <c r="BF443" s="1135">
        <v>435</v>
      </c>
      <c r="BG443" s="1102">
        <v>46536.952495999809</v>
      </c>
      <c r="BH443" s="1102">
        <v>46179.451316997445</v>
      </c>
      <c r="BI443" s="1102">
        <v>41971.704672111111</v>
      </c>
      <c r="BJ443" s="1102">
        <v>44780.317732858886</v>
      </c>
      <c r="BK443" s="1102">
        <v>63579.412190060866</v>
      </c>
      <c r="BL443" s="1102">
        <v>94718.528067585547</v>
      </c>
      <c r="BM443" s="1102">
        <v>89011.986329215564</v>
      </c>
      <c r="BN443" s="1102">
        <v>96935.498672628994</v>
      </c>
      <c r="BO443" s="1102">
        <v>121434.77772211947</v>
      </c>
      <c r="BP443" s="1102">
        <v>113755.70251649138</v>
      </c>
      <c r="BQ443" s="1102">
        <v>84961.181055260458</v>
      </c>
      <c r="BR443" s="1102">
        <v>60860.098492717923</v>
      </c>
      <c r="BS443" s="1102">
        <v>67684.337807757969</v>
      </c>
      <c r="BT443" s="1102">
        <v>28589.919902027377</v>
      </c>
      <c r="BU443" s="1102">
        <v>13903.032663299942</v>
      </c>
      <c r="BV443" s="1102">
        <v>11073.850897629945</v>
      </c>
      <c r="BW443" s="1102">
        <v>16288.250033808356</v>
      </c>
      <c r="BX443" s="1102">
        <v>19979.556383972089</v>
      </c>
      <c r="BY443" s="1102">
        <v>17510.047601068545</v>
      </c>
      <c r="BZ443" s="1102">
        <v>13739.394707648647</v>
      </c>
      <c r="CA443" s="1102">
        <v>9693.2033348159184</v>
      </c>
      <c r="CB443" s="1102">
        <v>5751.2146169489315</v>
      </c>
      <c r="CC443" s="1102">
        <v>7400.8077207145625</v>
      </c>
      <c r="CD443" s="1102">
        <v>13036.786123808452</v>
      </c>
      <c r="CE443" s="1102">
        <v>17496.962671939917</v>
      </c>
      <c r="CF443" s="1102">
        <v>12677.698131208461</v>
      </c>
      <c r="CG443" s="1102">
        <v>10517.80715468814</v>
      </c>
      <c r="CH443" s="1102">
        <v>13310.7702640521</v>
      </c>
      <c r="CI443" s="1102">
        <v>17235.094525213699</v>
      </c>
      <c r="CJ443" s="1102">
        <v>17509.979646602147</v>
      </c>
      <c r="CK443" s="1102">
        <v>16322.249749410204</v>
      </c>
      <c r="CL443" s="1102">
        <v>14769.897327180224</v>
      </c>
      <c r="CM443" s="1102">
        <v>16583.763207840941</v>
      </c>
      <c r="CN443" s="1102">
        <v>17089.762299463531</v>
      </c>
      <c r="CO443" s="1102">
        <v>17585.675888596961</v>
      </c>
      <c r="CP443" s="1102">
        <v>17239.624399316774</v>
      </c>
      <c r="CQ443" s="1106">
        <f t="shared" si="204"/>
        <v>19003.432955518834</v>
      </c>
      <c r="CR443" s="23" t="s">
        <v>541</v>
      </c>
      <c r="CS443"/>
      <c r="DQ443"/>
      <c r="DR443"/>
    </row>
    <row r="444" spans="1:122" ht="13">
      <c r="A444" s="28"/>
      <c r="B444" s="19"/>
      <c r="BF444" s="1135">
        <v>436</v>
      </c>
      <c r="BG444" s="1102">
        <v>50235.11394315178</v>
      </c>
      <c r="BH444" s="1102">
        <v>50642.564058484983</v>
      </c>
      <c r="BI444" s="1102">
        <v>46810.768654406966</v>
      </c>
      <c r="BJ444" s="1102">
        <v>55119.303564893336</v>
      </c>
      <c r="BK444" s="1102">
        <v>70344.022618958843</v>
      </c>
      <c r="BL444" s="1102">
        <v>89773.992832625969</v>
      </c>
      <c r="BM444" s="1102">
        <v>76717.06367316714</v>
      </c>
      <c r="BN444" s="1102">
        <v>76843.322518231973</v>
      </c>
      <c r="BO444" s="1102">
        <v>110255.33066592025</v>
      </c>
      <c r="BP444" s="1102">
        <v>110744.90230300456</v>
      </c>
      <c r="BQ444" s="1102">
        <v>88273.014589069222</v>
      </c>
      <c r="BR444" s="1102">
        <v>66410.80505014745</v>
      </c>
      <c r="BS444" s="1102">
        <v>66890.586920374277</v>
      </c>
      <c r="BT444" s="1102">
        <v>35813.181050257706</v>
      </c>
      <c r="BU444" s="1102">
        <v>13874.693243843401</v>
      </c>
      <c r="BV444" s="1102">
        <v>11755.485040110012</v>
      </c>
      <c r="BW444" s="1102">
        <v>18200.453324832542</v>
      </c>
      <c r="BX444" s="1102">
        <v>27295.991373161331</v>
      </c>
      <c r="BY444" s="1102">
        <v>23093.721759748274</v>
      </c>
      <c r="BZ444" s="1102">
        <v>18074.282229031698</v>
      </c>
      <c r="CA444" s="1102">
        <v>12005.066699399264</v>
      </c>
      <c r="CB444" s="1102">
        <v>7448.1915358125989</v>
      </c>
      <c r="CC444" s="1102">
        <v>8572.5015016216566</v>
      </c>
      <c r="CD444" s="1102">
        <v>11054.222706288077</v>
      </c>
      <c r="CE444" s="1102">
        <v>16869.671410665884</v>
      </c>
      <c r="CF444" s="1102">
        <v>12987.049203009687</v>
      </c>
      <c r="CG444" s="1102">
        <v>10766.049604701511</v>
      </c>
      <c r="CH444" s="1102">
        <v>13720.85357001257</v>
      </c>
      <c r="CI444" s="1102">
        <v>19909.756401120248</v>
      </c>
      <c r="CJ444" s="1102">
        <v>22098.948409185959</v>
      </c>
      <c r="CK444" s="1102">
        <v>21560.819348623805</v>
      </c>
      <c r="CL444" s="1102">
        <v>16109.273498454253</v>
      </c>
      <c r="CM444" s="1102">
        <v>17390.728933559858</v>
      </c>
      <c r="CN444" s="1102">
        <v>15230.575022304991</v>
      </c>
      <c r="CO444" s="1102">
        <v>18271.488988232577</v>
      </c>
      <c r="CP444" s="1102">
        <v>16703.324394467334</v>
      </c>
      <c r="CQ444" s="1106">
        <f t="shared" si="204"/>
        <v>18412.263394620244</v>
      </c>
      <c r="CR444" s="23" t="s">
        <v>541</v>
      </c>
      <c r="CS444"/>
      <c r="DQ444"/>
      <c r="DR444"/>
    </row>
    <row r="445" spans="1:122" ht="13">
      <c r="A445" s="28"/>
      <c r="B445" s="19"/>
      <c r="BF445" s="1135">
        <v>437</v>
      </c>
      <c r="BG445" s="1102">
        <v>52422.482012307395</v>
      </c>
      <c r="BH445" s="1102">
        <v>62934.312090415551</v>
      </c>
      <c r="BI445" s="1102">
        <v>61482.612160057652</v>
      </c>
      <c r="BJ445" s="1102">
        <v>70990.724644472371</v>
      </c>
      <c r="BK445" s="1102">
        <v>91246.285689874596</v>
      </c>
      <c r="BL445" s="1102">
        <v>124295.86722100079</v>
      </c>
      <c r="BM445" s="1102">
        <v>103729.71775157476</v>
      </c>
      <c r="BN445" s="1102">
        <v>99995.588333031177</v>
      </c>
      <c r="BO445" s="1102">
        <v>118993.96859843153</v>
      </c>
      <c r="BP445" s="1102">
        <v>121879.82210046727</v>
      </c>
      <c r="BQ445" s="1102">
        <v>91757.769276225794</v>
      </c>
      <c r="BR445" s="1102">
        <v>69018.133897186795</v>
      </c>
      <c r="BS445" s="1102">
        <v>68570.070259085318</v>
      </c>
      <c r="BT445" s="1102">
        <v>34260.198547263026</v>
      </c>
      <c r="BU445" s="1102">
        <v>15685.566719002945</v>
      </c>
      <c r="BV445" s="1102">
        <v>19108.413547520075</v>
      </c>
      <c r="BW445" s="1102">
        <v>22407.2016579724</v>
      </c>
      <c r="BX445" s="1102">
        <v>19847.006933355475</v>
      </c>
      <c r="BY445" s="1102">
        <v>24456.021265723746</v>
      </c>
      <c r="BZ445" s="1102">
        <v>23055.796771214747</v>
      </c>
      <c r="CA445" s="1102">
        <v>14237.090374622219</v>
      </c>
      <c r="CB445" s="1102">
        <v>7574.9016268230725</v>
      </c>
      <c r="CC445" s="1102">
        <v>12137.111036344497</v>
      </c>
      <c r="CD445" s="1102">
        <v>10878.442074764329</v>
      </c>
      <c r="CE445" s="1102">
        <v>31277.749024894681</v>
      </c>
      <c r="CF445" s="1102">
        <v>21507.356138050422</v>
      </c>
      <c r="CG445" s="1102">
        <v>15867.848813154193</v>
      </c>
      <c r="CH445" s="1102">
        <v>18791.687802131684</v>
      </c>
      <c r="CI445" s="1102">
        <v>21338.080782482215</v>
      </c>
      <c r="CJ445" s="1102">
        <v>32199.941446847719</v>
      </c>
      <c r="CK445" s="1102">
        <v>28539.27777341639</v>
      </c>
      <c r="CL445" s="1102">
        <v>18918.234186122554</v>
      </c>
      <c r="CM445" s="1102">
        <v>27293.004000580691</v>
      </c>
      <c r="CN445" s="1102">
        <v>20743.202522351708</v>
      </c>
      <c r="CO445" s="1102">
        <v>33739.219399983907</v>
      </c>
      <c r="CP445" s="1102">
        <v>22902.090453710141</v>
      </c>
      <c r="CQ445" s="1106">
        <f t="shared" si="204"/>
        <v>25245.233329767718</v>
      </c>
      <c r="CR445" s="23" t="s">
        <v>541</v>
      </c>
      <c r="CS445"/>
      <c r="DQ445"/>
      <c r="DR445"/>
    </row>
    <row r="446" spans="1:122" ht="13">
      <c r="A446" s="28"/>
      <c r="B446" s="19"/>
      <c r="BF446" s="1135">
        <v>438</v>
      </c>
      <c r="BG446" s="1102">
        <v>57884.644604521513</v>
      </c>
      <c r="BH446" s="1102">
        <v>57878.098260959843</v>
      </c>
      <c r="BI446" s="1102">
        <v>53224.721681072515</v>
      </c>
      <c r="BJ446" s="1102">
        <v>55152.584960803339</v>
      </c>
      <c r="BK446" s="1102">
        <v>67755.535713521866</v>
      </c>
      <c r="BL446" s="1102">
        <v>85934.055312154916</v>
      </c>
      <c r="BM446" s="1102">
        <v>75885.25512890247</v>
      </c>
      <c r="BN446" s="1102">
        <v>86386.635926743504</v>
      </c>
      <c r="BO446" s="1102">
        <v>129914.14334357739</v>
      </c>
      <c r="BP446" s="1102">
        <v>121781.67286065957</v>
      </c>
      <c r="BQ446" s="1102">
        <v>94075.794985166358</v>
      </c>
      <c r="BR446" s="1102">
        <v>70080.898265765689</v>
      </c>
      <c r="BS446" s="1102">
        <v>67994.3158900532</v>
      </c>
      <c r="BT446" s="1102">
        <v>31338.819011407577</v>
      </c>
      <c r="BU446" s="1102">
        <v>13522.615184591912</v>
      </c>
      <c r="BV446" s="1102">
        <v>11635.790721154055</v>
      </c>
      <c r="BW446" s="1102">
        <v>20555.106354469281</v>
      </c>
      <c r="BX446" s="1102">
        <v>25023.151423158612</v>
      </c>
      <c r="BY446" s="1102">
        <v>23428.630626890816</v>
      </c>
      <c r="BZ446" s="1102">
        <v>18732.355343158342</v>
      </c>
      <c r="CA446" s="1102">
        <v>12126.882262888588</v>
      </c>
      <c r="CB446" s="1102">
        <v>8117.278982052253</v>
      </c>
      <c r="CC446" s="1102">
        <v>10383.283086241043</v>
      </c>
      <c r="CD446" s="1102">
        <v>17104.207743314815</v>
      </c>
      <c r="CE446" s="1102">
        <v>25612.829019885005</v>
      </c>
      <c r="CF446" s="1102">
        <v>15937.721716660777</v>
      </c>
      <c r="CG446" s="1102">
        <v>10372.028139088145</v>
      </c>
      <c r="CH446" s="1102">
        <v>11957.815984980667</v>
      </c>
      <c r="CI446" s="1102">
        <v>17263.141341319999</v>
      </c>
      <c r="CJ446" s="1102">
        <v>19428.643535901752</v>
      </c>
      <c r="CK446" s="1102">
        <v>19307.669916726161</v>
      </c>
      <c r="CL446" s="1102">
        <v>17461.667933951689</v>
      </c>
      <c r="CM446" s="1102">
        <v>23573.612104420175</v>
      </c>
      <c r="CN446" s="1102">
        <v>21030.076856663924</v>
      </c>
      <c r="CO446" s="1102">
        <v>22325.935089494415</v>
      </c>
      <c r="CP446" s="1102">
        <v>22695.61884844771</v>
      </c>
      <c r="CQ446" s="1106">
        <f t="shared" si="204"/>
        <v>25017.637344093084</v>
      </c>
      <c r="CR446" s="23" t="s">
        <v>541</v>
      </c>
      <c r="CS446"/>
      <c r="DQ446"/>
      <c r="DR446"/>
    </row>
    <row r="447" spans="1:122" ht="13">
      <c r="A447" s="28"/>
      <c r="B447" s="19"/>
      <c r="BF447" s="1135">
        <v>439</v>
      </c>
      <c r="BG447" s="1102">
        <v>74192.92888179599</v>
      </c>
      <c r="BH447" s="1102">
        <v>75758.591813699459</v>
      </c>
      <c r="BI447" s="1102">
        <v>62936.791201067004</v>
      </c>
      <c r="BJ447" s="1102">
        <v>73105.847331583383</v>
      </c>
      <c r="BK447" s="1102">
        <v>91327.269311926473</v>
      </c>
      <c r="BL447" s="1102">
        <v>119138.17485911908</v>
      </c>
      <c r="BM447" s="1102">
        <v>102079.45282415545</v>
      </c>
      <c r="BN447" s="1102">
        <v>95950.766876823895</v>
      </c>
      <c r="BO447" s="1102">
        <v>121079.02362303461</v>
      </c>
      <c r="BP447" s="1102">
        <v>110915.88684760906</v>
      </c>
      <c r="BQ447" s="1102">
        <v>85921.866490656335</v>
      </c>
      <c r="BR447" s="1102">
        <v>61912.356621808547</v>
      </c>
      <c r="BS447" s="1102">
        <v>56621.922478018649</v>
      </c>
      <c r="BT447" s="1102">
        <v>31803.246024292173</v>
      </c>
      <c r="BU447" s="1102">
        <v>12845.533040735427</v>
      </c>
      <c r="BV447" s="1102">
        <v>11996.482770396435</v>
      </c>
      <c r="BW447" s="1102">
        <v>21290.11544304269</v>
      </c>
      <c r="BX447" s="1102">
        <v>31038.842554236904</v>
      </c>
      <c r="BY447" s="1102">
        <v>24763.73813430567</v>
      </c>
      <c r="BZ447" s="1102">
        <v>18933.062170451747</v>
      </c>
      <c r="CA447" s="1102">
        <v>12620.607460456131</v>
      </c>
      <c r="CB447" s="1102">
        <v>7866.5008517386686</v>
      </c>
      <c r="CC447" s="1102">
        <v>9450.5480228136967</v>
      </c>
      <c r="CD447" s="1102">
        <v>13925.120305912365</v>
      </c>
      <c r="CE447" s="1102">
        <v>23927.520098556295</v>
      </c>
      <c r="CF447" s="1102">
        <v>20522.812928165546</v>
      </c>
      <c r="CG447" s="1102">
        <v>16470.708082922469</v>
      </c>
      <c r="CH447" s="1102">
        <v>17005.780827988721</v>
      </c>
      <c r="CI447" s="1102">
        <v>20230.604277306462</v>
      </c>
      <c r="CJ447" s="1102">
        <v>22981.896656289882</v>
      </c>
      <c r="CK447" s="1102">
        <v>23828.852065560604</v>
      </c>
      <c r="CL447" s="1102">
        <v>19563.386314888074</v>
      </c>
      <c r="CM447" s="1102">
        <v>21195.931134942668</v>
      </c>
      <c r="CN447" s="1102">
        <v>17668.026752953108</v>
      </c>
      <c r="CO447" s="1102">
        <v>24168.923663517431</v>
      </c>
      <c r="CP447" s="1102">
        <v>18821.498639327918</v>
      </c>
      <c r="CQ447" s="1106">
        <f t="shared" si="204"/>
        <v>20747.150821280775</v>
      </c>
      <c r="CR447" s="23" t="s">
        <v>541</v>
      </c>
      <c r="CS447"/>
      <c r="DQ447"/>
      <c r="DR447"/>
    </row>
    <row r="448" spans="1:122" ht="13">
      <c r="A448" s="28"/>
      <c r="B448" s="505"/>
      <c r="BF448" s="1135">
        <v>440</v>
      </c>
      <c r="BG448" s="1102">
        <v>49495.0497479435</v>
      </c>
      <c r="BH448" s="1102">
        <v>49255.92024215281</v>
      </c>
      <c r="BI448" s="1102">
        <v>42153.855023956021</v>
      </c>
      <c r="BJ448" s="1102">
        <v>52201.658229534725</v>
      </c>
      <c r="BK448" s="1102">
        <v>67443.547824529887</v>
      </c>
      <c r="BL448" s="1102">
        <v>93221.232625767108</v>
      </c>
      <c r="BM448" s="1102">
        <v>79936.338162730492</v>
      </c>
      <c r="BN448" s="1102">
        <v>82494.016242975122</v>
      </c>
      <c r="BO448" s="1102">
        <v>113609.15084981418</v>
      </c>
      <c r="BP448" s="1102">
        <v>105408.87801073502</v>
      </c>
      <c r="BQ448" s="1102">
        <v>84622.13488344787</v>
      </c>
      <c r="BR448" s="1102">
        <v>62683.105952904225</v>
      </c>
      <c r="BS448" s="1102">
        <v>57651.628175961654</v>
      </c>
      <c r="BT448" s="1102">
        <v>30351.098359953077</v>
      </c>
      <c r="BU448" s="1102">
        <v>13921.153157782483</v>
      </c>
      <c r="BV448" s="1102">
        <v>11881.478021058485</v>
      </c>
      <c r="BW448" s="1102">
        <v>19962.970978747449</v>
      </c>
      <c r="BX448" s="1102">
        <v>22108.260631363806</v>
      </c>
      <c r="BY448" s="1102">
        <v>20789.964561342655</v>
      </c>
      <c r="BZ448" s="1102">
        <v>18540.765669463133</v>
      </c>
      <c r="CA448" s="1102">
        <v>13432.890279999388</v>
      </c>
      <c r="CB448" s="1102">
        <v>9736.5687150795893</v>
      </c>
      <c r="CC448" s="1102">
        <v>9302.8264911246333</v>
      </c>
      <c r="CD448" s="1102">
        <v>8495.7401826326332</v>
      </c>
      <c r="CE448" s="1102">
        <v>16884.419240859261</v>
      </c>
      <c r="CF448" s="1102">
        <v>11694.98027520185</v>
      </c>
      <c r="CG448" s="1102">
        <v>8532.9936265986889</v>
      </c>
      <c r="CH448" s="1102">
        <v>10953.035959608302</v>
      </c>
      <c r="CI448" s="1102">
        <v>15621.254044751062</v>
      </c>
      <c r="CJ448" s="1102">
        <v>21275.31084131738</v>
      </c>
      <c r="CK448" s="1102">
        <v>20934.566284872129</v>
      </c>
      <c r="CL448" s="1102">
        <v>15360.431877779296</v>
      </c>
      <c r="CM448" s="1102">
        <v>18725.914538354631</v>
      </c>
      <c r="CN448" s="1102">
        <v>14073.28657591575</v>
      </c>
      <c r="CO448" s="1102">
        <v>19239.668934246325</v>
      </c>
      <c r="CP448" s="1102">
        <v>15542.045639011227</v>
      </c>
      <c r="CQ448" s="1106">
        <f t="shared" si="204"/>
        <v>17132.17268841825</v>
      </c>
      <c r="CR448" s="23" t="s">
        <v>541</v>
      </c>
      <c r="CS448"/>
      <c r="DQ448"/>
      <c r="DR448"/>
    </row>
    <row r="449" spans="1:122" ht="13">
      <c r="A449" s="28"/>
      <c r="B449" s="505"/>
      <c r="BF449" s="1135">
        <v>441</v>
      </c>
      <c r="BG449" s="1102">
        <v>62158.947617292681</v>
      </c>
      <c r="BH449" s="1102">
        <v>60426.703759939453</v>
      </c>
      <c r="BI449" s="1102">
        <v>51745.699544005904</v>
      </c>
      <c r="BJ449" s="1102">
        <v>56782.506581193498</v>
      </c>
      <c r="BK449" s="1102">
        <v>71338.925541331846</v>
      </c>
      <c r="BL449" s="1102">
        <v>93594.716174183661</v>
      </c>
      <c r="BM449" s="1102">
        <v>77532.040599066429</v>
      </c>
      <c r="BN449" s="1102">
        <v>85601.472041446177</v>
      </c>
      <c r="BO449" s="1102">
        <v>110757.80263291139</v>
      </c>
      <c r="BP449" s="1102">
        <v>104253.08677203841</v>
      </c>
      <c r="BQ449" s="1102">
        <v>82920.176181898554</v>
      </c>
      <c r="BR449" s="1102">
        <v>68974.513907133733</v>
      </c>
      <c r="BS449" s="1102">
        <v>68923.282443076707</v>
      </c>
      <c r="BT449" s="1102">
        <v>29160.121765850581</v>
      </c>
      <c r="BU449" s="1102">
        <v>12225.661836258389</v>
      </c>
      <c r="BV449" s="1102">
        <v>12729.306974533796</v>
      </c>
      <c r="BW449" s="1102">
        <v>21420.341673689163</v>
      </c>
      <c r="BX449" s="1102">
        <v>23249.312747738819</v>
      </c>
      <c r="BY449" s="1102">
        <v>19776.179202808922</v>
      </c>
      <c r="BZ449" s="1102">
        <v>16078.93159598597</v>
      </c>
      <c r="CA449" s="1102">
        <v>12809.227437440351</v>
      </c>
      <c r="CB449" s="1102">
        <v>8956.3068186829278</v>
      </c>
      <c r="CC449" s="1102">
        <v>11631.089125781085</v>
      </c>
      <c r="CD449" s="1102">
        <v>15240.670721222645</v>
      </c>
      <c r="CE449" s="1102">
        <v>24505.894546433417</v>
      </c>
      <c r="CF449" s="1102">
        <v>17654.722915973634</v>
      </c>
      <c r="CG449" s="1102">
        <v>13657.438360082117</v>
      </c>
      <c r="CH449" s="1102">
        <v>14816.539405580601</v>
      </c>
      <c r="CI449" s="1102">
        <v>21919.739126912988</v>
      </c>
      <c r="CJ449" s="1102">
        <v>24178.639254956135</v>
      </c>
      <c r="CK449" s="1102">
        <v>22836.908824503218</v>
      </c>
      <c r="CL449" s="1102">
        <v>17497.38010025441</v>
      </c>
      <c r="CM449" s="1102">
        <v>21155.6269686425</v>
      </c>
      <c r="CN449" s="1102">
        <v>21574.046349577911</v>
      </c>
      <c r="CO449" s="1102">
        <v>23543.136195094801</v>
      </c>
      <c r="CP449" s="1102">
        <v>23792.269512967963</v>
      </c>
      <c r="CQ449" s="1106">
        <f t="shared" si="204"/>
        <v>26226.487774712776</v>
      </c>
      <c r="CR449" s="23" t="s">
        <v>541</v>
      </c>
      <c r="CS449"/>
      <c r="DQ449"/>
      <c r="DR449"/>
    </row>
    <row r="450" spans="1:122" ht="13">
      <c r="A450" s="28"/>
      <c r="B450" s="505"/>
      <c r="BF450" s="1135">
        <v>442</v>
      </c>
      <c r="BG450" s="1102">
        <v>64343.000289762516</v>
      </c>
      <c r="BH450" s="1102">
        <v>72840.26550765452</v>
      </c>
      <c r="BI450" s="1102">
        <v>65441.413527977427</v>
      </c>
      <c r="BJ450" s="1102">
        <v>74721.115904540275</v>
      </c>
      <c r="BK450" s="1102">
        <v>90636.601309256424</v>
      </c>
      <c r="BL450" s="1102">
        <v>111413.17484666823</v>
      </c>
      <c r="BM450" s="1102">
        <v>92928.157635375741</v>
      </c>
      <c r="BN450" s="1102">
        <v>86469.626493426098</v>
      </c>
      <c r="BO450" s="1102">
        <v>112701.66699266003</v>
      </c>
      <c r="BP450" s="1102">
        <v>102231.51795010932</v>
      </c>
      <c r="BQ450" s="1102">
        <v>79764.794126972789</v>
      </c>
      <c r="BR450" s="1102">
        <v>60252.787669975718</v>
      </c>
      <c r="BS450" s="1102">
        <v>84963.476285418554</v>
      </c>
      <c r="BT450" s="1102">
        <v>31078.997841247772</v>
      </c>
      <c r="BU450" s="1102">
        <v>14886.740440780528</v>
      </c>
      <c r="BV450" s="1102">
        <v>12001.42634288553</v>
      </c>
      <c r="BW450" s="1102">
        <v>24493.809733671736</v>
      </c>
      <c r="BX450" s="1102">
        <v>28189.111565120693</v>
      </c>
      <c r="BY450" s="1102">
        <v>25769.12380963207</v>
      </c>
      <c r="BZ450" s="1102">
        <v>25996.130386021097</v>
      </c>
      <c r="CA450" s="1102">
        <v>15044.868687631521</v>
      </c>
      <c r="CB450" s="1102">
        <v>7600.3597310894565</v>
      </c>
      <c r="CC450" s="1102">
        <v>9280.9453775620623</v>
      </c>
      <c r="CD450" s="1102">
        <v>12413.347716795361</v>
      </c>
      <c r="CE450" s="1102">
        <v>27100.288295873273</v>
      </c>
      <c r="CF450" s="1102">
        <v>19351.816219398464</v>
      </c>
      <c r="CG450" s="1102">
        <v>13607.386352581805</v>
      </c>
      <c r="CH450" s="1102">
        <v>16256.324816405007</v>
      </c>
      <c r="CI450" s="1102">
        <v>24449.661154787133</v>
      </c>
      <c r="CJ450" s="1102">
        <v>29763.106927188823</v>
      </c>
      <c r="CK450" s="1102">
        <v>26250.243177883942</v>
      </c>
      <c r="CL450" s="1102">
        <v>20110.96169732793</v>
      </c>
      <c r="CM450" s="1102">
        <v>24914.447562205205</v>
      </c>
      <c r="CN450" s="1102">
        <v>22701.091868410302</v>
      </c>
      <c r="CO450" s="1102">
        <v>28993.11805582335</v>
      </c>
      <c r="CP450" s="1102">
        <v>23753.140150618558</v>
      </c>
      <c r="CQ450" s="1106">
        <f t="shared" si="204"/>
        <v>26183.355036041939</v>
      </c>
      <c r="CR450" s="23" t="s">
        <v>541</v>
      </c>
      <c r="CS450"/>
      <c r="DQ450"/>
      <c r="DR450"/>
    </row>
    <row r="451" spans="1:122" ht="13">
      <c r="A451" s="28"/>
      <c r="B451" s="505"/>
      <c r="BF451" s="1135">
        <v>443</v>
      </c>
      <c r="BG451" s="1102">
        <v>52862.734121882124</v>
      </c>
      <c r="BH451" s="1102">
        <v>49791.895576665658</v>
      </c>
      <c r="BI451" s="1102">
        <v>42036.093364609107</v>
      </c>
      <c r="BJ451" s="1102">
        <v>46584.790811059567</v>
      </c>
      <c r="BK451" s="1102">
        <v>53835.407360873083</v>
      </c>
      <c r="BL451" s="1102">
        <v>71297.15465143224</v>
      </c>
      <c r="BM451" s="1102">
        <v>68205.998272696073</v>
      </c>
      <c r="BN451" s="1102">
        <v>86362.098136772896</v>
      </c>
      <c r="BO451" s="1102">
        <v>122119.20916505725</v>
      </c>
      <c r="BP451" s="1102">
        <v>116289.9261799339</v>
      </c>
      <c r="BQ451" s="1102">
        <v>98224.114833134518</v>
      </c>
      <c r="BR451" s="1102">
        <v>82377.231989401902</v>
      </c>
      <c r="BS451" s="1102">
        <v>83422.150792117376</v>
      </c>
      <c r="BT451" s="1102">
        <v>28692.375123905604</v>
      </c>
      <c r="BU451" s="1102">
        <v>11627.20237159172</v>
      </c>
      <c r="BV451" s="1102">
        <v>11402.500481832956</v>
      </c>
      <c r="BW451" s="1102">
        <v>19660.701944324588</v>
      </c>
      <c r="BX451" s="1102">
        <v>31203.473208779655</v>
      </c>
      <c r="BY451" s="1102">
        <v>26646.829713580479</v>
      </c>
      <c r="BZ451" s="1102">
        <v>21970.484871304863</v>
      </c>
      <c r="CA451" s="1102">
        <v>15493.493140991624</v>
      </c>
      <c r="CB451" s="1102">
        <v>10347.179683431603</v>
      </c>
      <c r="CC451" s="1102">
        <v>10666.674207468013</v>
      </c>
      <c r="CD451" s="1102">
        <v>12208.845934676232</v>
      </c>
      <c r="CE451" s="1102">
        <v>16604.515226443451</v>
      </c>
      <c r="CF451" s="1102">
        <v>14112.056324941859</v>
      </c>
      <c r="CG451" s="1102">
        <v>13856.139050577258</v>
      </c>
      <c r="CH451" s="1102">
        <v>16589.135292107418</v>
      </c>
      <c r="CI451" s="1102">
        <v>19938.627840524474</v>
      </c>
      <c r="CJ451" s="1102">
        <v>19756.723591423368</v>
      </c>
      <c r="CK451" s="1102">
        <v>21053.912118138611</v>
      </c>
      <c r="CL451" s="1102">
        <v>18059.205274491247</v>
      </c>
      <c r="CM451" s="1102">
        <v>22622.561667612437</v>
      </c>
      <c r="CN451" s="1102">
        <v>20548.868473064951</v>
      </c>
      <c r="CO451" s="1102">
        <v>21560.106932127805</v>
      </c>
      <c r="CP451" s="1102">
        <v>22238.457522936831</v>
      </c>
      <c r="CQ451" s="1106">
        <f t="shared" si="204"/>
        <v>24513.703244487853</v>
      </c>
      <c r="CR451" s="23" t="s">
        <v>541</v>
      </c>
      <c r="CS451"/>
      <c r="DQ451"/>
      <c r="DR451"/>
    </row>
    <row r="452" spans="1:122" ht="13">
      <c r="A452" s="28"/>
      <c r="B452" s="505"/>
      <c r="BF452" s="1135">
        <v>444</v>
      </c>
      <c r="BG452" s="1102">
        <v>59632.955196944837</v>
      </c>
      <c r="BH452" s="1102">
        <v>69589.75697885979</v>
      </c>
      <c r="BI452" s="1102">
        <v>63405.152033930455</v>
      </c>
      <c r="BJ452" s="1102">
        <v>64290.677440997446</v>
      </c>
      <c r="BK452" s="1102">
        <v>78948.872593374166</v>
      </c>
      <c r="BL452" s="1102">
        <v>98856.672995580957</v>
      </c>
      <c r="BM452" s="1102">
        <v>77320.403913265152</v>
      </c>
      <c r="BN452" s="1102">
        <v>91952.428091385416</v>
      </c>
      <c r="BO452" s="1102">
        <v>142985.26721192605</v>
      </c>
      <c r="BP452" s="1102">
        <v>132686.03714961669</v>
      </c>
      <c r="BQ452" s="1102">
        <v>103525.13064602524</v>
      </c>
      <c r="BR452" s="1102">
        <v>77553.375158423092</v>
      </c>
      <c r="BS452" s="1102">
        <v>78731.050859490671</v>
      </c>
      <c r="BT452" s="1102">
        <v>40426.555698114476</v>
      </c>
      <c r="BU452" s="1102">
        <v>16742.27746245388</v>
      </c>
      <c r="BV452" s="1102">
        <v>17379.963024257377</v>
      </c>
      <c r="BW452" s="1102">
        <v>15144.421741862201</v>
      </c>
      <c r="BX452" s="1102">
        <v>22879.975776272269</v>
      </c>
      <c r="BY452" s="1102">
        <v>22963.082964521487</v>
      </c>
      <c r="BZ452" s="1102">
        <v>18491.747441077205</v>
      </c>
      <c r="CA452" s="1102">
        <v>13457.085033437035</v>
      </c>
      <c r="CB452" s="1102">
        <v>9032.6419989585502</v>
      </c>
      <c r="CC452" s="1102">
        <v>9583.0904956343074</v>
      </c>
      <c r="CD452" s="1102">
        <v>16718.9796147128</v>
      </c>
      <c r="CE452" s="1102">
        <v>22353.288838304612</v>
      </c>
      <c r="CF452" s="1102">
        <v>16732.342099844074</v>
      </c>
      <c r="CG452" s="1102">
        <v>13202.970530288034</v>
      </c>
      <c r="CH452" s="1102">
        <v>16273.803724447105</v>
      </c>
      <c r="CI452" s="1102">
        <v>26558.077183474707</v>
      </c>
      <c r="CJ452" s="1102">
        <v>27556.631201459328</v>
      </c>
      <c r="CK452" s="1102">
        <v>24925.752484125744</v>
      </c>
      <c r="CL452" s="1102">
        <v>20753.001048840128</v>
      </c>
      <c r="CM452" s="1102">
        <v>21000.506942980475</v>
      </c>
      <c r="CN452" s="1102">
        <v>21442.753213360924</v>
      </c>
      <c r="CO452" s="1102">
        <v>22058.178738167582</v>
      </c>
      <c r="CP452" s="1102">
        <v>21659.756813285654</v>
      </c>
      <c r="CQ452" s="1106">
        <f t="shared" si="204"/>
        <v>23875.794907134332</v>
      </c>
      <c r="CR452" s="23" t="s">
        <v>541</v>
      </c>
      <c r="CS452"/>
      <c r="DQ452"/>
      <c r="DR452"/>
    </row>
    <row r="453" spans="1:122" ht="13">
      <c r="A453" s="28"/>
      <c r="B453" s="505"/>
      <c r="BF453" s="1135">
        <v>445</v>
      </c>
      <c r="BG453" s="1102">
        <v>68473.749952281214</v>
      </c>
      <c r="BH453" s="1102">
        <v>69257.287221112259</v>
      </c>
      <c r="BI453" s="1102">
        <v>59414.320952423572</v>
      </c>
      <c r="BJ453" s="1102">
        <v>64057.890824517948</v>
      </c>
      <c r="BK453" s="1102">
        <v>74213.234486844784</v>
      </c>
      <c r="BL453" s="1102">
        <v>92604.183423068491</v>
      </c>
      <c r="BM453" s="1102">
        <v>88805.703848418198</v>
      </c>
      <c r="BN453" s="1102">
        <v>115200.90237105479</v>
      </c>
      <c r="BO453" s="1102">
        <v>144311.73548496672</v>
      </c>
      <c r="BP453" s="1102">
        <v>137991.14961800326</v>
      </c>
      <c r="BQ453" s="1102">
        <v>114904.31323280884</v>
      </c>
      <c r="BR453" s="1102">
        <v>100788.08915206257</v>
      </c>
      <c r="BS453" s="1102">
        <v>100052.05401827466</v>
      </c>
      <c r="BT453" s="1102">
        <v>36557.748647540386</v>
      </c>
      <c r="BU453" s="1102">
        <v>15898.617833671895</v>
      </c>
      <c r="BV453" s="1102">
        <v>14679.297013964006</v>
      </c>
      <c r="BW453" s="1102">
        <v>26276.460569505471</v>
      </c>
      <c r="BX453" s="1102">
        <v>33020.328761103745</v>
      </c>
      <c r="BY453" s="1102">
        <v>32269.210385256487</v>
      </c>
      <c r="BZ453" s="1102">
        <v>25709.488466765917</v>
      </c>
      <c r="CA453" s="1102">
        <v>18412.053894855115</v>
      </c>
      <c r="CB453" s="1102">
        <v>9507.6523536864934</v>
      </c>
      <c r="CC453" s="1102">
        <v>12507.76617636934</v>
      </c>
      <c r="CD453" s="1102">
        <v>18873.25108716969</v>
      </c>
      <c r="CE453" s="1102">
        <v>31082.073960194146</v>
      </c>
      <c r="CF453" s="1102">
        <v>19003.192975282964</v>
      </c>
      <c r="CG453" s="1102">
        <v>13447.131275335056</v>
      </c>
      <c r="CH453" s="1102">
        <v>15655.569514670942</v>
      </c>
      <c r="CI453" s="1102">
        <v>22718.46032774539</v>
      </c>
      <c r="CJ453" s="1102">
        <v>26268.70930057712</v>
      </c>
      <c r="CK453" s="1102">
        <v>25804.31701945341</v>
      </c>
      <c r="CL453" s="1102">
        <v>20922.199737139345</v>
      </c>
      <c r="CM453" s="1102">
        <v>26394.765140138978</v>
      </c>
      <c r="CN453" s="1102">
        <v>22412.195567922594</v>
      </c>
      <c r="CO453" s="1102">
        <v>24326.738710817444</v>
      </c>
      <c r="CP453" s="1102">
        <v>22840.632965482877</v>
      </c>
      <c r="CQ453" s="1106">
        <f t="shared" si="204"/>
        <v>25177.488045410613</v>
      </c>
      <c r="CR453" s="23" t="s">
        <v>541</v>
      </c>
      <c r="CS453"/>
      <c r="DQ453"/>
      <c r="DR453"/>
    </row>
    <row r="454" spans="1:122" ht="13">
      <c r="A454" s="28"/>
      <c r="B454" s="505"/>
      <c r="BF454" s="1135">
        <v>446</v>
      </c>
      <c r="BG454" s="1102">
        <v>53186.334154681084</v>
      </c>
      <c r="BH454" s="1102">
        <v>53784.207138592137</v>
      </c>
      <c r="BI454" s="1102">
        <v>47522.738614471244</v>
      </c>
      <c r="BJ454" s="1102">
        <v>55881.471964451135</v>
      </c>
      <c r="BK454" s="1102">
        <v>62753.201712451686</v>
      </c>
      <c r="BL454" s="1102">
        <v>77831.490327354317</v>
      </c>
      <c r="BM454" s="1102">
        <v>65439.555316325459</v>
      </c>
      <c r="BN454" s="1102">
        <v>73160.219811427087</v>
      </c>
      <c r="BO454" s="1102">
        <v>86511.035138988125</v>
      </c>
      <c r="BP454" s="1102">
        <v>84445.397032108041</v>
      </c>
      <c r="BQ454" s="1102">
        <v>68888.972847942379</v>
      </c>
      <c r="BR454" s="1102">
        <v>59717.247054505511</v>
      </c>
      <c r="BS454" s="1102">
        <v>57224.130908190964</v>
      </c>
      <c r="BT454" s="1102">
        <v>27547.344018072909</v>
      </c>
      <c r="BU454" s="1102">
        <v>13274.57262783425</v>
      </c>
      <c r="BV454" s="1102">
        <v>10145.959750554039</v>
      </c>
      <c r="BW454" s="1102">
        <v>16433.070111043766</v>
      </c>
      <c r="BX454" s="1102">
        <v>20518.48952548235</v>
      </c>
      <c r="BY454" s="1102">
        <v>20798.972186818355</v>
      </c>
      <c r="BZ454" s="1102">
        <v>17379.622060602673</v>
      </c>
      <c r="CA454" s="1102">
        <v>12379.15072184824</v>
      </c>
      <c r="CB454" s="1102">
        <v>7140.415968972834</v>
      </c>
      <c r="CC454" s="1102">
        <v>8291.2898218298542</v>
      </c>
      <c r="CD454" s="1102">
        <v>13836.542395640883</v>
      </c>
      <c r="CE454" s="1102">
        <v>20875.728657117761</v>
      </c>
      <c r="CF454" s="1102">
        <v>12985.630576607397</v>
      </c>
      <c r="CG454" s="1102">
        <v>9866.9539312911893</v>
      </c>
      <c r="CH454" s="1102">
        <v>13044.916291778351</v>
      </c>
      <c r="CI454" s="1102">
        <v>17292.925927660723</v>
      </c>
      <c r="CJ454" s="1102">
        <v>17280.512929737124</v>
      </c>
      <c r="CK454" s="1102">
        <v>15393.846262051247</v>
      </c>
      <c r="CL454" s="1102">
        <v>16614.589942564846</v>
      </c>
      <c r="CM454" s="1102">
        <v>19653.941749316062</v>
      </c>
      <c r="CN454" s="1102">
        <v>20804.607291002561</v>
      </c>
      <c r="CO454" s="1102">
        <v>17144.565397500479</v>
      </c>
      <c r="CP454" s="1102">
        <v>22850.203883916514</v>
      </c>
      <c r="CQ454" s="1106">
        <f t="shared" si="204"/>
        <v>25188.038177047099</v>
      </c>
      <c r="CR454" s="23" t="s">
        <v>541</v>
      </c>
      <c r="CS454"/>
      <c r="DQ454"/>
      <c r="DR454"/>
    </row>
    <row r="455" spans="1:122" ht="13">
      <c r="A455" s="28"/>
      <c r="B455" s="505"/>
      <c r="BF455" s="1135">
        <v>447</v>
      </c>
      <c r="BG455" s="1102">
        <v>57083.278481044363</v>
      </c>
      <c r="BH455" s="1102">
        <v>52617.484212387353</v>
      </c>
      <c r="BI455" s="1102">
        <v>44526.492777450389</v>
      </c>
      <c r="BJ455" s="1102">
        <v>56715.103993164186</v>
      </c>
      <c r="BK455" s="1102">
        <v>68718.466154831141</v>
      </c>
      <c r="BL455" s="1102">
        <v>87980.225828984287</v>
      </c>
      <c r="BM455" s="1102">
        <v>76418.125700445613</v>
      </c>
      <c r="BN455" s="1102">
        <v>75161.751033256965</v>
      </c>
      <c r="BO455" s="1102">
        <v>105090.29112927325</v>
      </c>
      <c r="BP455" s="1102">
        <v>100754.30519895686</v>
      </c>
      <c r="BQ455" s="1102">
        <v>83266.336313056643</v>
      </c>
      <c r="BR455" s="1102">
        <v>67861.842721235647</v>
      </c>
      <c r="BS455" s="1102">
        <v>83498.054952099628</v>
      </c>
      <c r="BT455" s="1102">
        <v>29341.896340149746</v>
      </c>
      <c r="BU455" s="1102">
        <v>12966.44460844931</v>
      </c>
      <c r="BV455" s="1102">
        <v>12519.711574621306</v>
      </c>
      <c r="BW455" s="1102">
        <v>20313.783779877733</v>
      </c>
      <c r="BX455" s="1102">
        <v>23772.716870144639</v>
      </c>
      <c r="BY455" s="1102">
        <v>25919.290415505369</v>
      </c>
      <c r="BZ455" s="1102">
        <v>24810.820159276143</v>
      </c>
      <c r="CA455" s="1102">
        <v>15870.120032475223</v>
      </c>
      <c r="CB455" s="1102">
        <v>9264.7919206955376</v>
      </c>
      <c r="CC455" s="1102">
        <v>8565.1014056845179</v>
      </c>
      <c r="CD455" s="1102">
        <v>10667.03498846923</v>
      </c>
      <c r="CE455" s="1102">
        <v>20194.649340901953</v>
      </c>
      <c r="CF455" s="1102">
        <v>15300.691875519669</v>
      </c>
      <c r="CG455" s="1102">
        <v>11625.153170696671</v>
      </c>
      <c r="CH455" s="1102">
        <v>12048.661141383691</v>
      </c>
      <c r="CI455" s="1102">
        <v>21072.772980865873</v>
      </c>
      <c r="CJ455" s="1102">
        <v>23148.79669433281</v>
      </c>
      <c r="CK455" s="1102">
        <v>22059.732527947072</v>
      </c>
      <c r="CL455" s="1102">
        <v>15919.624443740988</v>
      </c>
      <c r="CM455" s="1102">
        <v>16802.719966796329</v>
      </c>
      <c r="CN455" s="1102">
        <v>13705.307006391238</v>
      </c>
      <c r="CO455" s="1102">
        <v>18750.152914609513</v>
      </c>
      <c r="CP455" s="1102">
        <v>14499.116339889501</v>
      </c>
      <c r="CQ455" s="1106">
        <f t="shared" si="204"/>
        <v>15982.539926465999</v>
      </c>
      <c r="CR455" s="23" t="s">
        <v>541</v>
      </c>
      <c r="CS455"/>
      <c r="DQ455"/>
      <c r="DR455"/>
    </row>
    <row r="456" spans="1:122" ht="13">
      <c r="A456" s="28"/>
      <c r="B456" s="505"/>
      <c r="BF456" s="1135">
        <v>448</v>
      </c>
      <c r="BG456" s="1102">
        <v>47756.341903700973</v>
      </c>
      <c r="BH456" s="1102">
        <v>45769.215588209707</v>
      </c>
      <c r="BI456" s="1102">
        <v>38500.534825573144</v>
      </c>
      <c r="BJ456" s="1102">
        <v>45415.659573177531</v>
      </c>
      <c r="BK456" s="1102">
        <v>65995.204921654979</v>
      </c>
      <c r="BL456" s="1102">
        <v>92418.625803322677</v>
      </c>
      <c r="BM456" s="1102">
        <v>81612.261944448706</v>
      </c>
      <c r="BN456" s="1102">
        <v>95700.407988383522</v>
      </c>
      <c r="BO456" s="1102">
        <v>123669.67328819315</v>
      </c>
      <c r="BP456" s="1102">
        <v>118128.87417479785</v>
      </c>
      <c r="BQ456" s="1102">
        <v>100858.87469107594</v>
      </c>
      <c r="BR456" s="1102">
        <v>88778.993034982821</v>
      </c>
      <c r="BS456" s="1102">
        <v>98669.752023716384</v>
      </c>
      <c r="BT456" s="1102">
        <v>31111.928648980931</v>
      </c>
      <c r="BU456" s="1102">
        <v>12362.261755862115</v>
      </c>
      <c r="BV456" s="1102">
        <v>12202.653239335172</v>
      </c>
      <c r="BW456" s="1102">
        <v>14709.60730136766</v>
      </c>
      <c r="BX456" s="1102">
        <v>16901.795337349879</v>
      </c>
      <c r="BY456" s="1102">
        <v>15485.911992162024</v>
      </c>
      <c r="BZ456" s="1102">
        <v>15273.328276746835</v>
      </c>
      <c r="CA456" s="1102">
        <v>10503.72856990447</v>
      </c>
      <c r="CB456" s="1102">
        <v>6629.0720252347401</v>
      </c>
      <c r="CC456" s="1102">
        <v>9076.2081699108148</v>
      </c>
      <c r="CD456" s="1102">
        <v>9006.7689303294574</v>
      </c>
      <c r="CE456" s="1102">
        <v>16630.509486888448</v>
      </c>
      <c r="CF456" s="1102">
        <v>16107.216860573677</v>
      </c>
      <c r="CG456" s="1102">
        <v>12413.174979062089</v>
      </c>
      <c r="CH456" s="1102">
        <v>14126.149880810193</v>
      </c>
      <c r="CI456" s="1102">
        <v>16085.114085250882</v>
      </c>
      <c r="CJ456" s="1102">
        <v>17582.801951001555</v>
      </c>
      <c r="CK456" s="1102">
        <v>20287.760446327895</v>
      </c>
      <c r="CL456" s="1102">
        <v>14159.548249233381</v>
      </c>
      <c r="CM456" s="1102">
        <v>18495.344031264893</v>
      </c>
      <c r="CN456" s="1102">
        <v>13402.652542912208</v>
      </c>
      <c r="CO456" s="1102">
        <v>17197.19193252518</v>
      </c>
      <c r="CP456" s="1102">
        <v>14963.139418610541</v>
      </c>
      <c r="CQ456" s="1106">
        <f t="shared" si="204"/>
        <v>16494.037814241223</v>
      </c>
      <c r="CR456" s="23" t="s">
        <v>541</v>
      </c>
      <c r="CS456"/>
      <c r="DQ456"/>
      <c r="DR456"/>
    </row>
    <row r="457" spans="1:122" ht="13">
      <c r="A457" s="28"/>
      <c r="B457" s="505"/>
      <c r="BF457" s="1135">
        <v>449</v>
      </c>
      <c r="BG457" s="1102">
        <v>50755.07211883425</v>
      </c>
      <c r="BH457" s="1102">
        <v>52494.011956235699</v>
      </c>
      <c r="BI457" s="1102">
        <v>45846.487689791553</v>
      </c>
      <c r="BJ457" s="1102">
        <v>48106.223473947553</v>
      </c>
      <c r="BK457" s="1102">
        <v>55510.819177844402</v>
      </c>
      <c r="BL457" s="1102">
        <v>67831.643840863806</v>
      </c>
      <c r="BM457" s="1102">
        <v>52528.44962978438</v>
      </c>
      <c r="BN457" s="1102">
        <v>54922.792771428612</v>
      </c>
      <c r="BO457" s="1102">
        <v>92825.288249465855</v>
      </c>
      <c r="BP457" s="1102">
        <v>93012.186015943211</v>
      </c>
      <c r="BQ457" s="1102">
        <v>70325.18599688627</v>
      </c>
      <c r="BR457" s="1102">
        <v>48092.925171006449</v>
      </c>
      <c r="BS457" s="1102">
        <v>56115.734023961311</v>
      </c>
      <c r="BT457" s="1102">
        <v>30379.781644567152</v>
      </c>
      <c r="BU457" s="1102">
        <v>11483.25401470527</v>
      </c>
      <c r="BV457" s="1102">
        <v>11676.155901600458</v>
      </c>
      <c r="BW457" s="1102">
        <v>19666.646890308093</v>
      </c>
      <c r="BX457" s="1102">
        <v>26614.231520078298</v>
      </c>
      <c r="BY457" s="1102">
        <v>22641.378946440549</v>
      </c>
      <c r="BZ457" s="1102">
        <v>17858.260894461695</v>
      </c>
      <c r="CA457" s="1102">
        <v>14360.571024695744</v>
      </c>
      <c r="CB457" s="1102">
        <v>6845.0394740849697</v>
      </c>
      <c r="CC457" s="1102">
        <v>10221.862628449444</v>
      </c>
      <c r="CD457" s="1102">
        <v>10129.828100933231</v>
      </c>
      <c r="CE457" s="1102">
        <v>21911.309881454043</v>
      </c>
      <c r="CF457" s="1102">
        <v>15248.581747069235</v>
      </c>
      <c r="CG457" s="1102">
        <v>10102.467403535795</v>
      </c>
      <c r="CH457" s="1102">
        <v>12486.309411105209</v>
      </c>
      <c r="CI457" s="1102">
        <v>15064.009214970098</v>
      </c>
      <c r="CJ457" s="1102">
        <v>19423.417318234529</v>
      </c>
      <c r="CK457" s="1102">
        <v>21762.834287675239</v>
      </c>
      <c r="CL457" s="1102">
        <v>15481.67869609164</v>
      </c>
      <c r="CM457" s="1102">
        <v>21145.917018401626</v>
      </c>
      <c r="CN457" s="1102">
        <v>14968.106728597177</v>
      </c>
      <c r="CO457" s="1102">
        <v>21957.321504585314</v>
      </c>
      <c r="CP457" s="1102">
        <v>15601.649230029723</v>
      </c>
      <c r="CQ457" s="1106">
        <f t="shared" si="204"/>
        <v>17197.874400914556</v>
      </c>
      <c r="CR457" s="23" t="s">
        <v>541</v>
      </c>
      <c r="CS457"/>
      <c r="DQ457"/>
      <c r="DR457"/>
    </row>
    <row r="458" spans="1:122" ht="13">
      <c r="A458" s="28"/>
      <c r="B458" s="505"/>
      <c r="BF458" s="1135">
        <v>450</v>
      </c>
      <c r="BG458" s="1102">
        <v>37120.128296062969</v>
      </c>
      <c r="BH458" s="1102">
        <v>38749.711553703477</v>
      </c>
      <c r="BI458" s="1102">
        <v>36541.092311683438</v>
      </c>
      <c r="BJ458" s="1102">
        <v>49557.577867893895</v>
      </c>
      <c r="BK458" s="1102">
        <v>63323.819785417727</v>
      </c>
      <c r="BL458" s="1102">
        <v>81855.747045423632</v>
      </c>
      <c r="BM458" s="1102">
        <v>66418.364407409797</v>
      </c>
      <c r="BN458" s="1102">
        <v>66542.350856778983</v>
      </c>
      <c r="BO458" s="1102">
        <v>85399.61058125124</v>
      </c>
      <c r="BP458" s="1102">
        <v>95438.819920913986</v>
      </c>
      <c r="BQ458" s="1102">
        <v>77813.502754073706</v>
      </c>
      <c r="BR458" s="1102">
        <v>65070.449350721006</v>
      </c>
      <c r="BS458" s="1102">
        <v>69768.609009417749</v>
      </c>
      <c r="BT458" s="1102">
        <v>23647.238098603972</v>
      </c>
      <c r="BU458" s="1102">
        <v>12537.128931949446</v>
      </c>
      <c r="BV458" s="1102">
        <v>13105.703644284884</v>
      </c>
      <c r="BW458" s="1102">
        <v>12075.870654624172</v>
      </c>
      <c r="BX458" s="1102">
        <v>19522.373277115243</v>
      </c>
      <c r="BY458" s="1102">
        <v>17526.981631089409</v>
      </c>
      <c r="BZ458" s="1102">
        <v>19293.462817012212</v>
      </c>
      <c r="CA458" s="1102">
        <v>11522.400939109613</v>
      </c>
      <c r="CB458" s="1102">
        <v>6679.7593232885947</v>
      </c>
      <c r="CC458" s="1102">
        <v>7955.5487030023532</v>
      </c>
      <c r="CD458" s="1102">
        <v>10361.559836217921</v>
      </c>
      <c r="CE458" s="1102">
        <v>15592.73946624185</v>
      </c>
      <c r="CF458" s="1102">
        <v>11877.258605973073</v>
      </c>
      <c r="CG458" s="1102">
        <v>8329.5762228203675</v>
      </c>
      <c r="CH458" s="1102">
        <v>10556.718382154941</v>
      </c>
      <c r="CI458" s="1102">
        <v>14263.006802226309</v>
      </c>
      <c r="CJ458" s="1102">
        <v>16848.858324317571</v>
      </c>
      <c r="CK458" s="1102">
        <v>20203.188670099022</v>
      </c>
      <c r="CL458" s="1102">
        <v>15512.677722410872</v>
      </c>
      <c r="CM458" s="1102">
        <v>17702.920942880923</v>
      </c>
      <c r="CN458" s="1102">
        <v>14283.658471399793</v>
      </c>
      <c r="CO458" s="1102">
        <v>15693.576047267195</v>
      </c>
      <c r="CP458" s="1102">
        <v>14438.529740034053</v>
      </c>
      <c r="CQ458" s="1106">
        <f t="shared" ref="CQ458:CQ521" si="207">CP458*1.10231131</f>
        <v>15915.754632210896</v>
      </c>
      <c r="CR458" s="23" t="s">
        <v>541</v>
      </c>
      <c r="CS458"/>
      <c r="DQ458"/>
      <c r="DR458"/>
    </row>
    <row r="459" spans="1:122" ht="13">
      <c r="A459" s="28"/>
      <c r="B459" s="505"/>
      <c r="BF459" s="1135">
        <v>451</v>
      </c>
      <c r="BG459" s="1102">
        <v>72972.309471241839</v>
      </c>
      <c r="BH459" s="1102">
        <v>69547.037977168511</v>
      </c>
      <c r="BI459" s="1102">
        <v>59179.79245617782</v>
      </c>
      <c r="BJ459" s="1102">
        <v>66428.091328183844</v>
      </c>
      <c r="BK459" s="1102">
        <v>81645.764347428543</v>
      </c>
      <c r="BL459" s="1102">
        <v>97327.383290698141</v>
      </c>
      <c r="BM459" s="1102">
        <v>77721.425415745864</v>
      </c>
      <c r="BN459" s="1102">
        <v>102664.65395541047</v>
      </c>
      <c r="BO459" s="1102">
        <v>131940.71380306306</v>
      </c>
      <c r="BP459" s="1102">
        <v>122217.72948629246</v>
      </c>
      <c r="BQ459" s="1102">
        <v>96065.827214410136</v>
      </c>
      <c r="BR459" s="1102">
        <v>82195.272492430668</v>
      </c>
      <c r="BS459" s="1102">
        <v>77659.144033419696</v>
      </c>
      <c r="BT459" s="1102">
        <v>42999.267392452362</v>
      </c>
      <c r="BU459" s="1102">
        <v>22415.040680423117</v>
      </c>
      <c r="BV459" s="1102">
        <v>17344.032891831437</v>
      </c>
      <c r="BW459" s="1102">
        <v>22858.650584444473</v>
      </c>
      <c r="BX459" s="1102">
        <v>30325.356587514681</v>
      </c>
      <c r="BY459" s="1102">
        <v>22244.862393851719</v>
      </c>
      <c r="BZ459" s="1102">
        <v>16691.409158979459</v>
      </c>
      <c r="CA459" s="1102">
        <v>12609.702087161893</v>
      </c>
      <c r="CB459" s="1102">
        <v>9592.5135941227782</v>
      </c>
      <c r="CC459" s="1102">
        <v>12310.177680112065</v>
      </c>
      <c r="CD459" s="1102">
        <v>14898.668040439064</v>
      </c>
      <c r="CE459" s="1102">
        <v>20009.675429789128</v>
      </c>
      <c r="CF459" s="1102">
        <v>17118.527373118097</v>
      </c>
      <c r="CG459" s="1102">
        <v>15743.306054138131</v>
      </c>
      <c r="CH459" s="1102">
        <v>18458.045745584164</v>
      </c>
      <c r="CI459" s="1102">
        <v>25335.725428312773</v>
      </c>
      <c r="CJ459" s="1102">
        <v>27635.150488204225</v>
      </c>
      <c r="CK459" s="1102">
        <v>30336.066008959715</v>
      </c>
      <c r="CL459" s="1102">
        <v>25154.519875997536</v>
      </c>
      <c r="CM459" s="1102">
        <v>26767.257355674119</v>
      </c>
      <c r="CN459" s="1102">
        <v>22644.718244615218</v>
      </c>
      <c r="CO459" s="1102">
        <v>25487.284290143369</v>
      </c>
      <c r="CP459" s="1102">
        <v>24621.474589766436</v>
      </c>
      <c r="CQ459" s="1106">
        <f t="shared" si="207"/>
        <v>27140.529909177152</v>
      </c>
      <c r="CR459" s="23" t="s">
        <v>541</v>
      </c>
      <c r="CS459"/>
      <c r="DQ459"/>
      <c r="DR459"/>
    </row>
    <row r="460" spans="1:122" ht="13">
      <c r="A460" s="28"/>
      <c r="B460" s="505"/>
      <c r="BF460" s="1135">
        <v>452</v>
      </c>
      <c r="BG460" s="1102">
        <v>66358.622368074182</v>
      </c>
      <c r="BH460" s="1102">
        <v>65921.077749170232</v>
      </c>
      <c r="BI460" s="1102">
        <v>58437.347439201083</v>
      </c>
      <c r="BJ460" s="1102">
        <v>69259.309383595362</v>
      </c>
      <c r="BK460" s="1102">
        <v>86497.816970455635</v>
      </c>
      <c r="BL460" s="1102">
        <v>107190.55508239908</v>
      </c>
      <c r="BM460" s="1102">
        <v>101469.43905362416</v>
      </c>
      <c r="BN460" s="1102">
        <v>126341.81740223194</v>
      </c>
      <c r="BO460" s="1102">
        <v>143698.0720590101</v>
      </c>
      <c r="BP460" s="1102">
        <v>132820.80106801575</v>
      </c>
      <c r="BQ460" s="1102">
        <v>106524.03012003984</v>
      </c>
      <c r="BR460" s="1102">
        <v>99203.109319049647</v>
      </c>
      <c r="BS460" s="1102">
        <v>98518.620807218409</v>
      </c>
      <c r="BT460" s="1102">
        <v>38453.277066687107</v>
      </c>
      <c r="BU460" s="1102">
        <v>18988.071904131408</v>
      </c>
      <c r="BV460" s="1102">
        <v>16823.324550814752</v>
      </c>
      <c r="BW460" s="1102">
        <v>18915.778933319405</v>
      </c>
      <c r="BX460" s="1102">
        <v>23059.753139750377</v>
      </c>
      <c r="BY460" s="1102">
        <v>22881.586632743463</v>
      </c>
      <c r="BZ460" s="1102">
        <v>18304.577576274478</v>
      </c>
      <c r="CA460" s="1102">
        <v>12602.478118220752</v>
      </c>
      <c r="CB460" s="1102">
        <v>7935.5439219031286</v>
      </c>
      <c r="CC460" s="1102">
        <v>9065.4699252120008</v>
      </c>
      <c r="CD460" s="1102">
        <v>16119.597421440883</v>
      </c>
      <c r="CE460" s="1102">
        <v>23771.145646965495</v>
      </c>
      <c r="CF460" s="1102">
        <v>18204.226387102644</v>
      </c>
      <c r="CG460" s="1102">
        <v>14256.498148665907</v>
      </c>
      <c r="CH460" s="1102">
        <v>15103.641936512702</v>
      </c>
      <c r="CI460" s="1102">
        <v>21630.167657067333</v>
      </c>
      <c r="CJ460" s="1102">
        <v>23369.382370443618</v>
      </c>
      <c r="CK460" s="1102">
        <v>22068.857583268822</v>
      </c>
      <c r="CL460" s="1102">
        <v>19194.221750940538</v>
      </c>
      <c r="CM460" s="1102">
        <v>22265.489289637244</v>
      </c>
      <c r="CN460" s="1102">
        <v>23494.949229846952</v>
      </c>
      <c r="CO460" s="1102">
        <v>22680.042529270875</v>
      </c>
      <c r="CP460" s="1102">
        <v>24696.05032512646</v>
      </c>
      <c r="CQ460" s="1106">
        <f t="shared" si="207"/>
        <v>27222.735585716073</v>
      </c>
      <c r="CR460" s="23" t="s">
        <v>541</v>
      </c>
      <c r="CS460"/>
      <c r="DQ460"/>
      <c r="DR460"/>
    </row>
    <row r="461" spans="1:122" ht="13">
      <c r="A461" s="28"/>
      <c r="B461" s="505"/>
      <c r="BF461" s="1135">
        <v>453</v>
      </c>
      <c r="BG461" s="1102">
        <v>53685.555786380632</v>
      </c>
      <c r="BH461" s="1102">
        <v>56781.217061032061</v>
      </c>
      <c r="BI461" s="1102">
        <v>53967.45052473645</v>
      </c>
      <c r="BJ461" s="1102">
        <v>68919.03316090726</v>
      </c>
      <c r="BK461" s="1102">
        <v>89499.610014112113</v>
      </c>
      <c r="BL461" s="1102">
        <v>117637.00659311842</v>
      </c>
      <c r="BM461" s="1102">
        <v>89444.530074776645</v>
      </c>
      <c r="BN461" s="1102">
        <v>103070.72033616928</v>
      </c>
      <c r="BO461" s="1102">
        <v>146400.16625810406</v>
      </c>
      <c r="BP461" s="1102">
        <v>140731.24277885773</v>
      </c>
      <c r="BQ461" s="1102">
        <v>106000.17756624358</v>
      </c>
      <c r="BR461" s="1102">
        <v>76082.582212632609</v>
      </c>
      <c r="BS461" s="1102">
        <v>75256.564755000174</v>
      </c>
      <c r="BT461" s="1102">
        <v>36916.932926102265</v>
      </c>
      <c r="BU461" s="1102">
        <v>16280.883629308259</v>
      </c>
      <c r="BV461" s="1102">
        <v>13518.410374035275</v>
      </c>
      <c r="BW461" s="1102">
        <v>19767.634081231688</v>
      </c>
      <c r="BX461" s="1102">
        <v>26306.962610079976</v>
      </c>
      <c r="BY461" s="1102">
        <v>20150.168438411871</v>
      </c>
      <c r="BZ461" s="1102">
        <v>18369.840121578407</v>
      </c>
      <c r="CA461" s="1102">
        <v>13253.128816921075</v>
      </c>
      <c r="CB461" s="1102">
        <v>9177.6260856919289</v>
      </c>
      <c r="CC461" s="1102">
        <v>11679.431039651297</v>
      </c>
      <c r="CD461" s="1102">
        <v>13275.947932034274</v>
      </c>
      <c r="CE461" s="1102">
        <v>19920.262591939463</v>
      </c>
      <c r="CF461" s="1102">
        <v>16224.402498887261</v>
      </c>
      <c r="CG461" s="1102">
        <v>13353.414970221078</v>
      </c>
      <c r="CH461" s="1102">
        <v>15988.831149860836</v>
      </c>
      <c r="CI461" s="1102">
        <v>20139.748492564562</v>
      </c>
      <c r="CJ461" s="1102">
        <v>22453.869812983143</v>
      </c>
      <c r="CK461" s="1102">
        <v>23721.33642211495</v>
      </c>
      <c r="CL461" s="1102">
        <v>20037.442956057799</v>
      </c>
      <c r="CM461" s="1102">
        <v>28707.51784747792</v>
      </c>
      <c r="CN461" s="1102">
        <v>26230.171898680514</v>
      </c>
      <c r="CO461" s="1102">
        <v>31881.239690783284</v>
      </c>
      <c r="CP461" s="1102">
        <v>27672.811974928241</v>
      </c>
      <c r="CQ461" s="1106">
        <f t="shared" si="207"/>
        <v>30504.053619466835</v>
      </c>
      <c r="CR461" s="23" t="s">
        <v>541</v>
      </c>
      <c r="CS461"/>
      <c r="DQ461"/>
      <c r="DR461"/>
    </row>
    <row r="462" spans="1:122" ht="13">
      <c r="A462" s="28"/>
      <c r="B462" s="505"/>
      <c r="BF462" s="1135">
        <v>454</v>
      </c>
      <c r="BG462" s="1102">
        <v>56110.296508722044</v>
      </c>
      <c r="BH462" s="1102">
        <v>59639.187330190442</v>
      </c>
      <c r="BI462" s="1102">
        <v>55252.239221055141</v>
      </c>
      <c r="BJ462" s="1102">
        <v>68490.621397502531</v>
      </c>
      <c r="BK462" s="1102">
        <v>83358.351994320255</v>
      </c>
      <c r="BL462" s="1102">
        <v>101352.97000862593</v>
      </c>
      <c r="BM462" s="1102">
        <v>84883.426216780441</v>
      </c>
      <c r="BN462" s="1102">
        <v>90548.235633841949</v>
      </c>
      <c r="BO462" s="1102">
        <v>125266.16485129876</v>
      </c>
      <c r="BP462" s="1102">
        <v>115788.85535821677</v>
      </c>
      <c r="BQ462" s="1102">
        <v>92931.147945617195</v>
      </c>
      <c r="BR462" s="1102">
        <v>78747.681057159323</v>
      </c>
      <c r="BS462" s="1102">
        <v>95897.733140847078</v>
      </c>
      <c r="BT462" s="1102">
        <v>35852.521817756002</v>
      </c>
      <c r="BU462" s="1102">
        <v>20647.51118413957</v>
      </c>
      <c r="BV462" s="1102">
        <v>16048.055147708794</v>
      </c>
      <c r="BW462" s="1102">
        <v>14105.418223249941</v>
      </c>
      <c r="BX462" s="1102">
        <v>23671.049118918465</v>
      </c>
      <c r="BY462" s="1102">
        <v>23151.74201594475</v>
      </c>
      <c r="BZ462" s="1102">
        <v>18288.907087636817</v>
      </c>
      <c r="CA462" s="1102">
        <v>11336.275402874446</v>
      </c>
      <c r="CB462" s="1102">
        <v>7352.4922244670479</v>
      </c>
      <c r="CC462" s="1102">
        <v>10549.319168922939</v>
      </c>
      <c r="CD462" s="1102">
        <v>15305.788023737448</v>
      </c>
      <c r="CE462" s="1102">
        <v>17969.062408233665</v>
      </c>
      <c r="CF462" s="1102">
        <v>12175.829538376398</v>
      </c>
      <c r="CG462" s="1102">
        <v>9575.2622479989313</v>
      </c>
      <c r="CH462" s="1102">
        <v>12607.136683879495</v>
      </c>
      <c r="CI462" s="1102">
        <v>16759.423797382933</v>
      </c>
      <c r="CJ462" s="1102">
        <v>17690.569631877683</v>
      </c>
      <c r="CK462" s="1102">
        <v>18030.728661715053</v>
      </c>
      <c r="CL462" s="1102">
        <v>16937.521435672592</v>
      </c>
      <c r="CM462" s="1102">
        <v>20149.308626928887</v>
      </c>
      <c r="CN462" s="1102">
        <v>19225.011614125811</v>
      </c>
      <c r="CO462" s="1102">
        <v>16232.763773470826</v>
      </c>
      <c r="CP462" s="1102">
        <v>21045.163641773288</v>
      </c>
      <c r="CQ462" s="1106">
        <f t="shared" si="207"/>
        <v>23198.321903127482</v>
      </c>
      <c r="CR462" s="23" t="s">
        <v>541</v>
      </c>
      <c r="CS462"/>
      <c r="DQ462"/>
      <c r="DR462"/>
    </row>
    <row r="463" spans="1:122" ht="13">
      <c r="A463" s="28"/>
      <c r="B463" s="505"/>
      <c r="BF463" s="1135">
        <v>455</v>
      </c>
      <c r="BG463" s="1102">
        <v>49510.191769765035</v>
      </c>
      <c r="BH463" s="1102">
        <v>52497.73910425073</v>
      </c>
      <c r="BI463" s="1102">
        <v>49823.408734488061</v>
      </c>
      <c r="BJ463" s="1102">
        <v>65375.481758381524</v>
      </c>
      <c r="BK463" s="1102">
        <v>71315.433889219072</v>
      </c>
      <c r="BL463" s="1102">
        <v>80691.673507255357</v>
      </c>
      <c r="BM463" s="1102">
        <v>66796.648572152641</v>
      </c>
      <c r="BN463" s="1102">
        <v>78641.95747572642</v>
      </c>
      <c r="BO463" s="1102">
        <v>88359.285431305267</v>
      </c>
      <c r="BP463" s="1102">
        <v>88078.030973018642</v>
      </c>
      <c r="BQ463" s="1102">
        <v>67660.170841207655</v>
      </c>
      <c r="BR463" s="1102">
        <v>55436.077943630808</v>
      </c>
      <c r="BS463" s="1102">
        <v>46090.336797937627</v>
      </c>
      <c r="BT463" s="1102">
        <v>26959.034192215982</v>
      </c>
      <c r="BU463" s="1102">
        <v>14789.704991850873</v>
      </c>
      <c r="BV463" s="1102">
        <v>9944.9977378346193</v>
      </c>
      <c r="BW463" s="1102">
        <v>14260.051968284744</v>
      </c>
      <c r="BX463" s="1102">
        <v>24554.433492157001</v>
      </c>
      <c r="BY463" s="1102">
        <v>20446.983860943947</v>
      </c>
      <c r="BZ463" s="1102">
        <v>16411.83054380758</v>
      </c>
      <c r="CA463" s="1102">
        <v>11325.295700056708</v>
      </c>
      <c r="CB463" s="1102">
        <v>8155.3234538339984</v>
      </c>
      <c r="CC463" s="1102">
        <v>7939.4658696921379</v>
      </c>
      <c r="CD463" s="1102">
        <v>11164.417712505605</v>
      </c>
      <c r="CE463" s="1102">
        <v>15868.707270718773</v>
      </c>
      <c r="CF463" s="1102">
        <v>12535.194860303376</v>
      </c>
      <c r="CG463" s="1102">
        <v>9104.9083900889982</v>
      </c>
      <c r="CH463" s="1102">
        <v>11832.275073853954</v>
      </c>
      <c r="CI463" s="1102">
        <v>17133.489573142953</v>
      </c>
      <c r="CJ463" s="1102">
        <v>20068.086626777935</v>
      </c>
      <c r="CK463" s="1102">
        <v>18779.162338511349</v>
      </c>
      <c r="CL463" s="1102">
        <v>14233.952862194252</v>
      </c>
      <c r="CM463" s="1102">
        <v>15051.357340262632</v>
      </c>
      <c r="CN463" s="1102">
        <v>14622.790806725916</v>
      </c>
      <c r="CO463" s="1102">
        <v>15605.23546450422</v>
      </c>
      <c r="CP463" s="1102">
        <v>15789.256792120123</v>
      </c>
      <c r="CQ463" s="1106">
        <f t="shared" si="207"/>
        <v>17404.676338448327</v>
      </c>
      <c r="CR463" s="23" t="s">
        <v>541</v>
      </c>
      <c r="CS463"/>
      <c r="DQ463"/>
      <c r="DR463"/>
    </row>
    <row r="464" spans="1:122" ht="13">
      <c r="A464" s="28"/>
      <c r="B464" s="505"/>
      <c r="BF464" s="1135">
        <v>456</v>
      </c>
      <c r="BG464" s="1102">
        <v>59109.249892135274</v>
      </c>
      <c r="BH464" s="1102">
        <v>62364.145283813697</v>
      </c>
      <c r="BI464" s="1102">
        <v>60018.832820544711</v>
      </c>
      <c r="BJ464" s="1102">
        <v>70121.940157231395</v>
      </c>
      <c r="BK464" s="1102">
        <v>76580.434127687069</v>
      </c>
      <c r="BL464" s="1102">
        <v>93418.410445601068</v>
      </c>
      <c r="BM464" s="1102">
        <v>80121.010221255652</v>
      </c>
      <c r="BN464" s="1102">
        <v>91513.397703454408</v>
      </c>
      <c r="BO464" s="1102">
        <v>113466.80389604025</v>
      </c>
      <c r="BP464" s="1102">
        <v>105515.22129971624</v>
      </c>
      <c r="BQ464" s="1102">
        <v>80135.561682488566</v>
      </c>
      <c r="BR464" s="1102">
        <v>62787.400454730727</v>
      </c>
      <c r="BS464" s="1102">
        <v>58884.771846999865</v>
      </c>
      <c r="BT464" s="1102">
        <v>30036.557349402719</v>
      </c>
      <c r="BU464" s="1102">
        <v>14155.256917232115</v>
      </c>
      <c r="BV464" s="1102">
        <v>13032.811474104537</v>
      </c>
      <c r="BW464" s="1102">
        <v>22231.055251695911</v>
      </c>
      <c r="BX464" s="1102">
        <v>25263.283550281132</v>
      </c>
      <c r="BY464" s="1102">
        <v>24490.406753221301</v>
      </c>
      <c r="BZ464" s="1102">
        <v>22297.433657809917</v>
      </c>
      <c r="CA464" s="1102">
        <v>14187.465652237279</v>
      </c>
      <c r="CB464" s="1102">
        <v>9564.0660293065139</v>
      </c>
      <c r="CC464" s="1102">
        <v>9030.1628851029818</v>
      </c>
      <c r="CD464" s="1102">
        <v>10181.362897691226</v>
      </c>
      <c r="CE464" s="1102">
        <v>17765.633098455895</v>
      </c>
      <c r="CF464" s="1102">
        <v>12103.266335341263</v>
      </c>
      <c r="CG464" s="1102">
        <v>9858.7820361990271</v>
      </c>
      <c r="CH464" s="1102">
        <v>11882.995167761137</v>
      </c>
      <c r="CI464" s="1102">
        <v>18955.780290124731</v>
      </c>
      <c r="CJ464" s="1102">
        <v>20660.106318544011</v>
      </c>
      <c r="CK464" s="1102">
        <v>18037.425513270762</v>
      </c>
      <c r="CL464" s="1102">
        <v>12988.149005405019</v>
      </c>
      <c r="CM464" s="1102">
        <v>15312.29003095211</v>
      </c>
      <c r="CN464" s="1102">
        <v>15420.481082535982</v>
      </c>
      <c r="CO464" s="1102">
        <v>19545.632340582524</v>
      </c>
      <c r="CP464" s="1102">
        <v>15962.093203832541</v>
      </c>
      <c r="CQ464" s="1106">
        <f t="shared" si="207"/>
        <v>17595.195869858744</v>
      </c>
      <c r="CR464" s="23" t="s">
        <v>541</v>
      </c>
      <c r="CS464"/>
      <c r="DQ464"/>
      <c r="DR464"/>
    </row>
    <row r="465" spans="1:122" ht="13">
      <c r="A465" s="28"/>
      <c r="B465" s="505"/>
      <c r="BF465" s="1135">
        <v>457</v>
      </c>
      <c r="BG465" s="1102">
        <v>73562.198944173375</v>
      </c>
      <c r="BH465" s="1102">
        <v>69962.541340751835</v>
      </c>
      <c r="BI465" s="1102">
        <v>61554.274570705762</v>
      </c>
      <c r="BJ465" s="1102">
        <v>60650.84211333609</v>
      </c>
      <c r="BK465" s="1102">
        <v>85987.013633559633</v>
      </c>
      <c r="BL465" s="1102">
        <v>110474.8500307834</v>
      </c>
      <c r="BM465" s="1102">
        <v>99389.069405515009</v>
      </c>
      <c r="BN465" s="1102">
        <v>88202.362228353726</v>
      </c>
      <c r="BO465" s="1102">
        <v>128082.05306253678</v>
      </c>
      <c r="BP465" s="1102">
        <v>117072.5350792727</v>
      </c>
      <c r="BQ465" s="1102">
        <v>89333.480463082553</v>
      </c>
      <c r="BR465" s="1102">
        <v>63138.31704544356</v>
      </c>
      <c r="BS465" s="1102">
        <v>64778.468588699368</v>
      </c>
      <c r="BT465" s="1102">
        <v>35475.423123949076</v>
      </c>
      <c r="BU465" s="1102">
        <v>14944.829881028651</v>
      </c>
      <c r="BV465" s="1102">
        <v>13514.716679060326</v>
      </c>
      <c r="BW465" s="1102">
        <v>23071.309705914857</v>
      </c>
      <c r="BX465" s="1102">
        <v>25616.093311550812</v>
      </c>
      <c r="BY465" s="1102">
        <v>20950.677816800686</v>
      </c>
      <c r="BZ465" s="1102">
        <v>14028.799141533769</v>
      </c>
      <c r="CA465" s="1102">
        <v>11735.964171050698</v>
      </c>
      <c r="CB465" s="1102">
        <v>8259.9777891496014</v>
      </c>
      <c r="CC465" s="1102">
        <v>11363.426910762875</v>
      </c>
      <c r="CD465" s="1102">
        <v>14754.816652077803</v>
      </c>
      <c r="CE465" s="1102">
        <v>20866.745044909978</v>
      </c>
      <c r="CF465" s="1102">
        <v>16757.87086602339</v>
      </c>
      <c r="CG465" s="1102">
        <v>14032.036253862067</v>
      </c>
      <c r="CH465" s="1102">
        <v>16693.79404853646</v>
      </c>
      <c r="CI465" s="1102">
        <v>22720.444199273454</v>
      </c>
      <c r="CJ465" s="1102">
        <v>24461.137030666363</v>
      </c>
      <c r="CK465" s="1102">
        <v>24737.11737199112</v>
      </c>
      <c r="CL465" s="1102">
        <v>20160.450932050353</v>
      </c>
      <c r="CM465" s="1102">
        <v>25189.633968698065</v>
      </c>
      <c r="CN465" s="1102">
        <v>25207.578888734301</v>
      </c>
      <c r="CO465" s="1102">
        <v>29718.509781941357</v>
      </c>
      <c r="CP465" s="1102">
        <v>26275.609849080167</v>
      </c>
      <c r="CQ465" s="1106">
        <f t="shared" si="207"/>
        <v>28963.901913788461</v>
      </c>
      <c r="CR465" s="23" t="s">
        <v>541</v>
      </c>
      <c r="CS465"/>
      <c r="DQ465"/>
      <c r="DR465"/>
    </row>
    <row r="466" spans="1:122" ht="13">
      <c r="A466" s="28"/>
      <c r="B466" s="505"/>
      <c r="BF466" s="1135">
        <v>458</v>
      </c>
      <c r="BG466" s="1102">
        <v>67520.601534748334</v>
      </c>
      <c r="BH466" s="1102">
        <v>70279.515330650276</v>
      </c>
      <c r="BI466" s="1102">
        <v>63846.19832212686</v>
      </c>
      <c r="BJ466" s="1102">
        <v>75301.89932007849</v>
      </c>
      <c r="BK466" s="1102">
        <v>94530.96182407689</v>
      </c>
      <c r="BL466" s="1102">
        <v>122943.64094450916</v>
      </c>
      <c r="BM466" s="1102">
        <v>112601.58838220069</v>
      </c>
      <c r="BN466" s="1102">
        <v>130273.51712299009</v>
      </c>
      <c r="BO466" s="1102">
        <v>165447.3892479052</v>
      </c>
      <c r="BP466" s="1102">
        <v>152094.00432234298</v>
      </c>
      <c r="BQ466" s="1102">
        <v>119280.36246234791</v>
      </c>
      <c r="BR466" s="1102">
        <v>98635.873878310944</v>
      </c>
      <c r="BS466" s="1102">
        <v>98008.556992760903</v>
      </c>
      <c r="BT466" s="1102">
        <v>45292.695803626746</v>
      </c>
      <c r="BU466" s="1102">
        <v>20992.383563015872</v>
      </c>
      <c r="BV466" s="1102">
        <v>19951.365132802122</v>
      </c>
      <c r="BW466" s="1102">
        <v>21523.227396756338</v>
      </c>
      <c r="BX466" s="1102">
        <v>28852.248428611274</v>
      </c>
      <c r="BY466" s="1102">
        <v>27339.084128621736</v>
      </c>
      <c r="BZ466" s="1102">
        <v>23786.889782015955</v>
      </c>
      <c r="CA466" s="1102">
        <v>16989.449936996298</v>
      </c>
      <c r="CB466" s="1102">
        <v>11577.441894909278</v>
      </c>
      <c r="CC466" s="1102">
        <v>13590.75087128397</v>
      </c>
      <c r="CD466" s="1102">
        <v>16601.578414118136</v>
      </c>
      <c r="CE466" s="1102">
        <v>23507.242279762799</v>
      </c>
      <c r="CF466" s="1102">
        <v>17302.836230541532</v>
      </c>
      <c r="CG466" s="1102">
        <v>14137.519453837422</v>
      </c>
      <c r="CH466" s="1102">
        <v>17165.728481406983</v>
      </c>
      <c r="CI466" s="1102">
        <v>23404.456772721347</v>
      </c>
      <c r="CJ466" s="1102">
        <v>27014.990160645244</v>
      </c>
      <c r="CK466" s="1102">
        <v>30837.909965664512</v>
      </c>
      <c r="CL466" s="1102">
        <v>26067.112218235834</v>
      </c>
      <c r="CM466" s="1102">
        <v>29170.073963400035</v>
      </c>
      <c r="CN466" s="1102">
        <v>24971.091683960796</v>
      </c>
      <c r="CO466" s="1102">
        <v>30643.758908063744</v>
      </c>
      <c r="CP466" s="1102">
        <v>26368.110174304697</v>
      </c>
      <c r="CQ466" s="1106">
        <f t="shared" si="207"/>
        <v>29065.866068462135</v>
      </c>
      <c r="CR466" s="23" t="s">
        <v>541</v>
      </c>
      <c r="CS466"/>
      <c r="DQ466"/>
      <c r="DR466"/>
    </row>
    <row r="467" spans="1:122" ht="13">
      <c r="A467" s="28"/>
      <c r="B467" s="505"/>
      <c r="BF467" s="1135">
        <v>459</v>
      </c>
      <c r="BG467" s="1102">
        <v>50399.854562700006</v>
      </c>
      <c r="BH467" s="1102">
        <v>55480.89679469054</v>
      </c>
      <c r="BI467" s="1102">
        <v>52527.77866600595</v>
      </c>
      <c r="BJ467" s="1102">
        <v>65107.776439761947</v>
      </c>
      <c r="BK467" s="1102">
        <v>84335.710693684276</v>
      </c>
      <c r="BL467" s="1102">
        <v>117653.17265654383</v>
      </c>
      <c r="BM467" s="1102">
        <v>102473.67764699018</v>
      </c>
      <c r="BN467" s="1102">
        <v>101630.9773221213</v>
      </c>
      <c r="BO467" s="1102">
        <v>142135.7485743053</v>
      </c>
      <c r="BP467" s="1102">
        <v>131015.95576653077</v>
      </c>
      <c r="BQ467" s="1102">
        <v>108188.88865584921</v>
      </c>
      <c r="BR467" s="1102">
        <v>82763.850108228988</v>
      </c>
      <c r="BS467" s="1102">
        <v>92503.002842683476</v>
      </c>
      <c r="BT467" s="1102">
        <v>29610.45957711248</v>
      </c>
      <c r="BU467" s="1102">
        <v>11740.171313085137</v>
      </c>
      <c r="BV467" s="1102">
        <v>9928.8150062283712</v>
      </c>
      <c r="BW467" s="1102">
        <v>21519.828646205755</v>
      </c>
      <c r="BX467" s="1102">
        <v>34316.341072452706</v>
      </c>
      <c r="BY467" s="1102">
        <v>32682.977372611083</v>
      </c>
      <c r="BZ467" s="1102">
        <v>25250.20078250454</v>
      </c>
      <c r="CA467" s="1102">
        <v>15455.833001131285</v>
      </c>
      <c r="CB467" s="1102">
        <v>8530.8212323714179</v>
      </c>
      <c r="CC467" s="1102">
        <v>10543.928176569636</v>
      </c>
      <c r="CD467" s="1102">
        <v>14282.345291887599</v>
      </c>
      <c r="CE467" s="1102">
        <v>24484.33659305083</v>
      </c>
      <c r="CF467" s="1102">
        <v>18131.17244976015</v>
      </c>
      <c r="CG467" s="1102">
        <v>15656.662830055117</v>
      </c>
      <c r="CH467" s="1102">
        <v>16347.542060172014</v>
      </c>
      <c r="CI467" s="1102">
        <v>21353.69171723141</v>
      </c>
      <c r="CJ467" s="1102">
        <v>22862.538017154267</v>
      </c>
      <c r="CK467" s="1102">
        <v>26652.191494738945</v>
      </c>
      <c r="CL467" s="1102">
        <v>20979.002541350321</v>
      </c>
      <c r="CM467" s="1102">
        <v>22092.882816598179</v>
      </c>
      <c r="CN467" s="1102">
        <v>18259.771457847335</v>
      </c>
      <c r="CO467" s="1102">
        <v>27660.873044801952</v>
      </c>
      <c r="CP467" s="1102">
        <v>18832.72642944572</v>
      </c>
      <c r="CQ467" s="1106">
        <f t="shared" si="207"/>
        <v>20759.527341313933</v>
      </c>
      <c r="CR467" s="23" t="s">
        <v>541</v>
      </c>
      <c r="CS467"/>
      <c r="DQ467"/>
      <c r="DR467"/>
    </row>
    <row r="468" spans="1:122" ht="13">
      <c r="A468" s="28"/>
      <c r="B468" s="505"/>
      <c r="BF468" s="1135">
        <v>460</v>
      </c>
      <c r="BG468" s="1102">
        <v>73097.409776411165</v>
      </c>
      <c r="BH468" s="1102">
        <v>73090.264727452362</v>
      </c>
      <c r="BI468" s="1102">
        <v>65687.27512062437</v>
      </c>
      <c r="BJ468" s="1102">
        <v>65813.03768757786</v>
      </c>
      <c r="BK468" s="1102">
        <v>81797.828174022128</v>
      </c>
      <c r="BL468" s="1102">
        <v>110840.98787659394</v>
      </c>
      <c r="BM468" s="1102">
        <v>97149.626970563229</v>
      </c>
      <c r="BN468" s="1102">
        <v>97939.929467401598</v>
      </c>
      <c r="BO468" s="1102">
        <v>130243.33054393427</v>
      </c>
      <c r="BP468" s="1102">
        <v>119826.4489845022</v>
      </c>
      <c r="BQ468" s="1102">
        <v>91873.079465970513</v>
      </c>
      <c r="BR468" s="1102">
        <v>67838.407646176987</v>
      </c>
      <c r="BS468" s="1102">
        <v>81719.378957680688</v>
      </c>
      <c r="BT468" s="1102">
        <v>32710.475677005783</v>
      </c>
      <c r="BU468" s="1102">
        <v>14940.581444181546</v>
      </c>
      <c r="BV468" s="1102">
        <v>12347.815068350697</v>
      </c>
      <c r="BW468" s="1102">
        <v>24061.855520536792</v>
      </c>
      <c r="BX468" s="1102">
        <v>25441.315293687392</v>
      </c>
      <c r="BY468" s="1102">
        <v>21789.064288574078</v>
      </c>
      <c r="BZ468" s="1102">
        <v>17217.52112755111</v>
      </c>
      <c r="CA468" s="1102">
        <v>12570.406551095304</v>
      </c>
      <c r="CB468" s="1102">
        <v>7760.557002307507</v>
      </c>
      <c r="CC468" s="1102">
        <v>7178.3465428444151</v>
      </c>
      <c r="CD468" s="1102">
        <v>11686.332111877502</v>
      </c>
      <c r="CE468" s="1102">
        <v>20483.413611243526</v>
      </c>
      <c r="CF468" s="1102">
        <v>16090.23889635906</v>
      </c>
      <c r="CG468" s="1102">
        <v>11963.025950512605</v>
      </c>
      <c r="CH468" s="1102">
        <v>13892.555039017228</v>
      </c>
      <c r="CI468" s="1102">
        <v>19675.039383184827</v>
      </c>
      <c r="CJ468" s="1102">
        <v>23041.686877837161</v>
      </c>
      <c r="CK468" s="1102">
        <v>21963.496600384544</v>
      </c>
      <c r="CL468" s="1102">
        <v>17081.348109760584</v>
      </c>
      <c r="CM468" s="1102">
        <v>19449.813954614961</v>
      </c>
      <c r="CN468" s="1102">
        <v>18794.462514437499</v>
      </c>
      <c r="CO468" s="1102">
        <v>22029.251755621881</v>
      </c>
      <c r="CP468" s="1102">
        <v>18642.420838236518</v>
      </c>
      <c r="CQ468" s="1106">
        <f t="shared" si="207"/>
        <v>20549.751335767793</v>
      </c>
      <c r="CR468" s="23" t="s">
        <v>541</v>
      </c>
      <c r="CS468"/>
      <c r="DQ468"/>
      <c r="DR468"/>
    </row>
    <row r="469" spans="1:122" ht="13">
      <c r="A469" s="28"/>
      <c r="B469" s="505"/>
      <c r="BF469" s="1135">
        <v>461</v>
      </c>
      <c r="BG469" s="1102">
        <v>58734.984039192932</v>
      </c>
      <c r="BH469" s="1102">
        <v>59444.906965179289</v>
      </c>
      <c r="BI469" s="1102">
        <v>47605.774404186406</v>
      </c>
      <c r="BJ469" s="1102">
        <v>48586.883645416536</v>
      </c>
      <c r="BK469" s="1102">
        <v>63620.350869204238</v>
      </c>
      <c r="BL469" s="1102">
        <v>86581.762836245529</v>
      </c>
      <c r="BM469" s="1102">
        <v>75440.228701616317</v>
      </c>
      <c r="BN469" s="1102">
        <v>77188.253516053504</v>
      </c>
      <c r="BO469" s="1102">
        <v>94324.300168881513</v>
      </c>
      <c r="BP469" s="1102">
        <v>92953.654778254713</v>
      </c>
      <c r="BQ469" s="1102">
        <v>75655.727874805758</v>
      </c>
      <c r="BR469" s="1102">
        <v>59813.612146612075</v>
      </c>
      <c r="BS469" s="1102">
        <v>60971.253818857513</v>
      </c>
      <c r="BT469" s="1102">
        <v>32336.505442068694</v>
      </c>
      <c r="BU469" s="1102">
        <v>17305.014758033209</v>
      </c>
      <c r="BV469" s="1102">
        <v>13996.906938961567</v>
      </c>
      <c r="BW469" s="1102">
        <v>19219.894724288522</v>
      </c>
      <c r="BX469" s="1102">
        <v>25620.655267084909</v>
      </c>
      <c r="BY469" s="1102">
        <v>24060.816447925037</v>
      </c>
      <c r="BZ469" s="1102">
        <v>20725.051197626017</v>
      </c>
      <c r="CA469" s="1102">
        <v>12660.552454846913</v>
      </c>
      <c r="CB469" s="1102">
        <v>6890.9910547075951</v>
      </c>
      <c r="CC469" s="1102">
        <v>8355.4148519950977</v>
      </c>
      <c r="CD469" s="1102">
        <v>11768.03879798263</v>
      </c>
      <c r="CE469" s="1102">
        <v>17668.544520416603</v>
      </c>
      <c r="CF469" s="1102">
        <v>13713.032252893519</v>
      </c>
      <c r="CG469" s="1102">
        <v>10928.508886643211</v>
      </c>
      <c r="CH469" s="1102">
        <v>14738.098163800802</v>
      </c>
      <c r="CI469" s="1102">
        <v>20139.998288845061</v>
      </c>
      <c r="CJ469" s="1102">
        <v>22273.295944655642</v>
      </c>
      <c r="CK469" s="1102">
        <v>21734.650378532464</v>
      </c>
      <c r="CL469" s="1102">
        <v>16510.625162027274</v>
      </c>
      <c r="CM469" s="1102">
        <v>19152.885870499202</v>
      </c>
      <c r="CN469" s="1102">
        <v>17551.59314908029</v>
      </c>
      <c r="CO469" s="1102">
        <v>20535.347142098188</v>
      </c>
      <c r="CP469" s="1102">
        <v>18018.216501551447</v>
      </c>
      <c r="CQ469" s="1106">
        <f t="shared" si="207"/>
        <v>19861.683835688793</v>
      </c>
      <c r="CR469" s="23" t="s">
        <v>541</v>
      </c>
      <c r="CS469"/>
      <c r="DQ469"/>
      <c r="DR469"/>
    </row>
    <row r="470" spans="1:122" ht="13">
      <c r="A470" s="28"/>
      <c r="B470" s="505"/>
      <c r="BF470" s="1135">
        <v>462</v>
      </c>
      <c r="BG470" s="1102">
        <v>49116.633782061283</v>
      </c>
      <c r="BH470" s="1102">
        <v>59069.610079518832</v>
      </c>
      <c r="BI470" s="1102">
        <v>58550.617617297481</v>
      </c>
      <c r="BJ470" s="1102">
        <v>71041.226015231761</v>
      </c>
      <c r="BK470" s="1102">
        <v>73922.818354199029</v>
      </c>
      <c r="BL470" s="1102">
        <v>87712.065373648758</v>
      </c>
      <c r="BM470" s="1102">
        <v>77551.947987301421</v>
      </c>
      <c r="BN470" s="1102">
        <v>85768.768408119809</v>
      </c>
      <c r="BO470" s="1102">
        <v>85055.087783276511</v>
      </c>
      <c r="BP470" s="1102">
        <v>89619.271294469334</v>
      </c>
      <c r="BQ470" s="1102">
        <v>65237.131412158604</v>
      </c>
      <c r="BR470" s="1102">
        <v>56541.173123197623</v>
      </c>
      <c r="BS470" s="1102">
        <v>52137.500390630295</v>
      </c>
      <c r="BT470" s="1102">
        <v>36435.682346827118</v>
      </c>
      <c r="BU470" s="1102">
        <v>17870.831113563851</v>
      </c>
      <c r="BV470" s="1102">
        <v>14621.511572240845</v>
      </c>
      <c r="BW470" s="1102">
        <v>16729.695938289504</v>
      </c>
      <c r="BX470" s="1102">
        <v>27580.661370123191</v>
      </c>
      <c r="BY470" s="1102">
        <v>18706.63356205176</v>
      </c>
      <c r="BZ470" s="1102">
        <v>13507.823977685806</v>
      </c>
      <c r="CA470" s="1102">
        <v>9693.8198096124979</v>
      </c>
      <c r="CB470" s="1102">
        <v>6513.3778219438373</v>
      </c>
      <c r="CC470" s="1102">
        <v>8802.3319440421565</v>
      </c>
      <c r="CD470" s="1102">
        <v>11161.200220629737</v>
      </c>
      <c r="CE470" s="1102">
        <v>14960.904884138503</v>
      </c>
      <c r="CF470" s="1102">
        <v>12323.648909225545</v>
      </c>
      <c r="CG470" s="1102">
        <v>11273.886946497809</v>
      </c>
      <c r="CH470" s="1102">
        <v>13650.986528283629</v>
      </c>
      <c r="CI470" s="1102">
        <v>17584.236050134568</v>
      </c>
      <c r="CJ470" s="1102">
        <v>18774.309855050433</v>
      </c>
      <c r="CK470" s="1102">
        <v>18885.283010657313</v>
      </c>
      <c r="CL470" s="1102">
        <v>16244.96886174143</v>
      </c>
      <c r="CM470" s="1102">
        <v>18298.284065950036</v>
      </c>
      <c r="CN470" s="1102">
        <v>17133.571329614348</v>
      </c>
      <c r="CO470" s="1102">
        <v>16395.935265386011</v>
      </c>
      <c r="CP470" s="1102">
        <v>18078.135603679657</v>
      </c>
      <c r="CQ470" s="1106">
        <f t="shared" si="207"/>
        <v>19927.733339649763</v>
      </c>
      <c r="CR470" s="23" t="s">
        <v>541</v>
      </c>
      <c r="CS470"/>
      <c r="DQ470"/>
      <c r="DR470"/>
    </row>
    <row r="471" spans="1:122" ht="13">
      <c r="A471" s="28"/>
      <c r="B471" s="505"/>
      <c r="BF471" s="1135">
        <v>463</v>
      </c>
      <c r="BG471" s="1102">
        <v>53962.880051914814</v>
      </c>
      <c r="BH471" s="1102">
        <v>56823.943190370621</v>
      </c>
      <c r="BI471" s="1102">
        <v>53754.825640034054</v>
      </c>
      <c r="BJ471" s="1102">
        <v>66974.022808344234</v>
      </c>
      <c r="BK471" s="1102">
        <v>85262.127948570269</v>
      </c>
      <c r="BL471" s="1102">
        <v>114678.41954400699</v>
      </c>
      <c r="BM471" s="1102">
        <v>97220.409022759268</v>
      </c>
      <c r="BN471" s="1102">
        <v>108836.2944759753</v>
      </c>
      <c r="BO471" s="1102">
        <v>150165.29675944641</v>
      </c>
      <c r="BP471" s="1102">
        <v>137978.08742056321</v>
      </c>
      <c r="BQ471" s="1102">
        <v>103890.76960933709</v>
      </c>
      <c r="BR471" s="1102">
        <v>76693.466375436852</v>
      </c>
      <c r="BS471" s="1102">
        <v>74842.394345932247</v>
      </c>
      <c r="BT471" s="1102">
        <v>35967.099547338068</v>
      </c>
      <c r="BU471" s="1102">
        <v>16095.97671115957</v>
      </c>
      <c r="BV471" s="1102">
        <v>13770.181796991721</v>
      </c>
      <c r="BW471" s="1102">
        <v>19820.593898386429</v>
      </c>
      <c r="BX471" s="1102">
        <v>26420.07312656632</v>
      </c>
      <c r="BY471" s="1102">
        <v>20330.239480787179</v>
      </c>
      <c r="BZ471" s="1102">
        <v>18370.112973632906</v>
      </c>
      <c r="CA471" s="1102">
        <v>13222.155996965488</v>
      </c>
      <c r="CB471" s="1102">
        <v>9158.6632401005445</v>
      </c>
      <c r="CC471" s="1102">
        <v>11708.327891793757</v>
      </c>
      <c r="CD471" s="1102">
        <v>13259.161246192827</v>
      </c>
      <c r="CE471" s="1102">
        <v>19974.294754420127</v>
      </c>
      <c r="CF471" s="1102">
        <v>16248.36569096828</v>
      </c>
      <c r="CG471" s="1102">
        <v>13371.219056696615</v>
      </c>
      <c r="CH471" s="1102">
        <v>15977.183551950942</v>
      </c>
      <c r="CI471" s="1102">
        <v>20090.679892610045</v>
      </c>
      <c r="CJ471" s="1102">
        <v>22610.756014682778</v>
      </c>
      <c r="CK471" s="1102">
        <v>23849.005744675556</v>
      </c>
      <c r="CL471" s="1102">
        <v>20014.123681820289</v>
      </c>
      <c r="CM471" s="1102">
        <v>28695.132943603494</v>
      </c>
      <c r="CN471" s="1102">
        <v>26405.029499494885</v>
      </c>
      <c r="CO471" s="1102">
        <v>32036.661064206426</v>
      </c>
      <c r="CP471" s="1102">
        <v>27613.687316805612</v>
      </c>
      <c r="CQ471" s="1106">
        <f t="shared" si="207"/>
        <v>30438.879840118378</v>
      </c>
      <c r="CR471" s="23" t="s">
        <v>541</v>
      </c>
      <c r="CS471"/>
      <c r="DQ471"/>
      <c r="DR471"/>
    </row>
    <row r="472" spans="1:122" ht="13">
      <c r="A472" s="28"/>
      <c r="B472" s="505"/>
      <c r="BF472" s="1135">
        <v>464</v>
      </c>
      <c r="BG472" s="1102">
        <v>67685.271491097214</v>
      </c>
      <c r="BH472" s="1102">
        <v>66588.764000917799</v>
      </c>
      <c r="BI472" s="1102">
        <v>59928.373733033695</v>
      </c>
      <c r="BJ472" s="1102">
        <v>69628.613729132136</v>
      </c>
      <c r="BK472" s="1102">
        <v>80977.33807536251</v>
      </c>
      <c r="BL472" s="1102">
        <v>93952.528556217963</v>
      </c>
      <c r="BM472" s="1102">
        <v>78604.703562890412</v>
      </c>
      <c r="BN472" s="1102">
        <v>79783.350564518958</v>
      </c>
      <c r="BO472" s="1102">
        <v>113650.44715801493</v>
      </c>
      <c r="BP472" s="1102">
        <v>104503.92958956397</v>
      </c>
      <c r="BQ472" s="1102">
        <v>81720.406382627712</v>
      </c>
      <c r="BR472" s="1102">
        <v>67876.908671533733</v>
      </c>
      <c r="BS472" s="1102">
        <v>96399.241069987387</v>
      </c>
      <c r="BT472" s="1102">
        <v>35379.594125029944</v>
      </c>
      <c r="BU472" s="1102">
        <v>17391.927830536279</v>
      </c>
      <c r="BV472" s="1102">
        <v>14196.798747473695</v>
      </c>
      <c r="BW472" s="1102">
        <v>15797.981927044222</v>
      </c>
      <c r="BX472" s="1102">
        <v>34552.595682596031</v>
      </c>
      <c r="BY472" s="1102">
        <v>27069.902170197529</v>
      </c>
      <c r="BZ472" s="1102">
        <v>18971.381506603935</v>
      </c>
      <c r="CA472" s="1102">
        <v>13988.909536292476</v>
      </c>
      <c r="CB472" s="1102">
        <v>9935.9863479943178</v>
      </c>
      <c r="CC472" s="1102">
        <v>13191.221554594957</v>
      </c>
      <c r="CD472" s="1102">
        <v>18891.17259317515</v>
      </c>
      <c r="CE472" s="1102">
        <v>21830.427700879485</v>
      </c>
      <c r="CF472" s="1102">
        <v>17209.671085909533</v>
      </c>
      <c r="CG472" s="1102">
        <v>15204.958563608245</v>
      </c>
      <c r="CH472" s="1102">
        <v>17065.96040311539</v>
      </c>
      <c r="CI472" s="1102">
        <v>22907.847608305659</v>
      </c>
      <c r="CJ472" s="1102">
        <v>23779.674876507674</v>
      </c>
      <c r="CK472" s="1102">
        <v>25255.884602644343</v>
      </c>
      <c r="CL472" s="1102">
        <v>23979.63375222568</v>
      </c>
      <c r="CM472" s="1102">
        <v>26625.576033802543</v>
      </c>
      <c r="CN472" s="1102">
        <v>25559.308637217247</v>
      </c>
      <c r="CO472" s="1102">
        <v>21658.332863456144</v>
      </c>
      <c r="CP472" s="1102">
        <v>27613.252397263401</v>
      </c>
      <c r="CQ472" s="1106">
        <f t="shared" si="207"/>
        <v>30438.400423388059</v>
      </c>
      <c r="CR472" s="23" t="s">
        <v>541</v>
      </c>
      <c r="CS472"/>
      <c r="DQ472"/>
      <c r="DR472"/>
    </row>
    <row r="473" spans="1:122" ht="13">
      <c r="A473" s="28"/>
      <c r="B473" s="506"/>
      <c r="BF473" s="1135">
        <v>465</v>
      </c>
      <c r="BG473" s="1102">
        <v>53562.220079487714</v>
      </c>
      <c r="BH473" s="1102">
        <v>65045.417093006065</v>
      </c>
      <c r="BI473" s="1102">
        <v>62595.421506152357</v>
      </c>
      <c r="BJ473" s="1102">
        <v>69228.033435149104</v>
      </c>
      <c r="BK473" s="1102">
        <v>81856.207133622491</v>
      </c>
      <c r="BL473" s="1102">
        <v>111632.44557392661</v>
      </c>
      <c r="BM473" s="1102">
        <v>104330.21608160927</v>
      </c>
      <c r="BN473" s="1102">
        <v>101541.70871596382</v>
      </c>
      <c r="BO473" s="1102">
        <v>119458.13474343022</v>
      </c>
      <c r="BP473" s="1102">
        <v>127928.48386024634</v>
      </c>
      <c r="BQ473" s="1102">
        <v>96085.619086922947</v>
      </c>
      <c r="BR473" s="1102">
        <v>71008.210195472144</v>
      </c>
      <c r="BS473" s="1102">
        <v>78961.291991280494</v>
      </c>
      <c r="BT473" s="1102">
        <v>28238.166592568658</v>
      </c>
      <c r="BU473" s="1102">
        <v>11098.187224707423</v>
      </c>
      <c r="BV473" s="1102">
        <v>11960.142964571805</v>
      </c>
      <c r="BW473" s="1102">
        <v>19229.696551730485</v>
      </c>
      <c r="BX473" s="1102">
        <v>36973.15235567659</v>
      </c>
      <c r="BY473" s="1102">
        <v>29069.158780480098</v>
      </c>
      <c r="BZ473" s="1102">
        <v>20304.755767694929</v>
      </c>
      <c r="CA473" s="1102">
        <v>13703.841833430241</v>
      </c>
      <c r="CB473" s="1102">
        <v>8536.1867090499636</v>
      </c>
      <c r="CC473" s="1102">
        <v>10065.712062007349</v>
      </c>
      <c r="CD473" s="1102">
        <v>14797.206195914376</v>
      </c>
      <c r="CE473" s="1102">
        <v>19711.205807119441</v>
      </c>
      <c r="CF473" s="1102">
        <v>14150.50233296471</v>
      </c>
      <c r="CG473" s="1102">
        <v>10062.718199307101</v>
      </c>
      <c r="CH473" s="1102">
        <v>11137.184248687719</v>
      </c>
      <c r="CI473" s="1102">
        <v>16967.438997014229</v>
      </c>
      <c r="CJ473" s="1102">
        <v>20232.308679614081</v>
      </c>
      <c r="CK473" s="1102">
        <v>20399.409617312667</v>
      </c>
      <c r="CL473" s="1102">
        <v>18123.266222992337</v>
      </c>
      <c r="CM473" s="1102">
        <v>19354.876882176974</v>
      </c>
      <c r="CN473" s="1102">
        <v>20321.374899333638</v>
      </c>
      <c r="CO473" s="1102">
        <v>18053.013119510848</v>
      </c>
      <c r="CP473" s="1102">
        <v>20612.047962822482</v>
      </c>
      <c r="CQ473" s="1106">
        <f t="shared" si="207"/>
        <v>22720.893591681681</v>
      </c>
      <c r="CR473" s="23" t="s">
        <v>541</v>
      </c>
      <c r="CS473"/>
      <c r="DQ473"/>
      <c r="DR473"/>
    </row>
    <row r="474" spans="1:122" ht="13">
      <c r="A474" s="28"/>
      <c r="B474" s="506"/>
      <c r="BF474" s="1135">
        <v>466</v>
      </c>
      <c r="BG474" s="1102">
        <v>66818.757239592713</v>
      </c>
      <c r="BH474" s="1102">
        <v>72542.352729535996</v>
      </c>
      <c r="BI474" s="1102">
        <v>67501.807733472466</v>
      </c>
      <c r="BJ474" s="1102">
        <v>74857.468841496884</v>
      </c>
      <c r="BK474" s="1102">
        <v>83888.774591684371</v>
      </c>
      <c r="BL474" s="1102">
        <v>106462.79398506787</v>
      </c>
      <c r="BM474" s="1102">
        <v>95312.487842056187</v>
      </c>
      <c r="BN474" s="1102">
        <v>107420.89184364128</v>
      </c>
      <c r="BO474" s="1102">
        <v>113795.36866871158</v>
      </c>
      <c r="BP474" s="1102">
        <v>112814.71520136055</v>
      </c>
      <c r="BQ474" s="1102">
        <v>87342.267080402438</v>
      </c>
      <c r="BR474" s="1102">
        <v>69926.389428991883</v>
      </c>
      <c r="BS474" s="1102">
        <v>56407.811326415278</v>
      </c>
      <c r="BT474" s="1102">
        <v>38764.165980511403</v>
      </c>
      <c r="BU474" s="1102">
        <v>21055.284083430324</v>
      </c>
      <c r="BV474" s="1102">
        <v>16712.93183269689</v>
      </c>
      <c r="BW474" s="1102">
        <v>15293.688582695042</v>
      </c>
      <c r="BX474" s="1102">
        <v>27164.96532861704</v>
      </c>
      <c r="BY474" s="1102">
        <v>23072.923676702692</v>
      </c>
      <c r="BZ474" s="1102">
        <v>16788.933167217016</v>
      </c>
      <c r="CA474" s="1102">
        <v>12266.259450820806</v>
      </c>
      <c r="CB474" s="1102">
        <v>8377.9616277515834</v>
      </c>
      <c r="CC474" s="1102">
        <v>12504.545043118942</v>
      </c>
      <c r="CD474" s="1102">
        <v>19103.701945680372</v>
      </c>
      <c r="CE474" s="1102">
        <v>19662.566904926127</v>
      </c>
      <c r="CF474" s="1102">
        <v>14220.162254616853</v>
      </c>
      <c r="CG474" s="1102">
        <v>9993.2642785842072</v>
      </c>
      <c r="CH474" s="1102">
        <v>17227.174484423744</v>
      </c>
      <c r="CI474" s="1102">
        <v>27235.330659001982</v>
      </c>
      <c r="CJ474" s="1102">
        <v>24670.36741779256</v>
      </c>
      <c r="CK474" s="1102">
        <v>21615.604700966724</v>
      </c>
      <c r="CL474" s="1102">
        <v>19156.79170755457</v>
      </c>
      <c r="CM474" s="1102">
        <v>21019.771008250362</v>
      </c>
      <c r="CN474" s="1102">
        <v>19761.223027799941</v>
      </c>
      <c r="CO474" s="1102">
        <v>15560.24764183283</v>
      </c>
      <c r="CP474" s="1102">
        <v>21474.18175439311</v>
      </c>
      <c r="CQ474" s="1106">
        <f t="shared" si="207"/>
        <v>23671.233420863166</v>
      </c>
      <c r="CR474" s="23" t="s">
        <v>541</v>
      </c>
      <c r="CS474"/>
      <c r="DQ474"/>
      <c r="DR474"/>
    </row>
    <row r="475" spans="1:122" ht="13">
      <c r="A475" s="28"/>
      <c r="B475" s="506"/>
      <c r="BF475" s="1135">
        <v>467</v>
      </c>
      <c r="BG475" s="1102">
        <v>68394.598925604136</v>
      </c>
      <c r="BH475" s="1102">
        <v>68274.314341430116</v>
      </c>
      <c r="BI475" s="1102">
        <v>58541.435571225105</v>
      </c>
      <c r="BJ475" s="1102">
        <v>65789.729749345046</v>
      </c>
      <c r="BK475" s="1102">
        <v>79961.973677836388</v>
      </c>
      <c r="BL475" s="1102">
        <v>101474.08049647126</v>
      </c>
      <c r="BM475" s="1102">
        <v>86631.993440340986</v>
      </c>
      <c r="BN475" s="1102">
        <v>92092.88156410151</v>
      </c>
      <c r="BO475" s="1102">
        <v>116386.33783085235</v>
      </c>
      <c r="BP475" s="1102">
        <v>114433.64526784024</v>
      </c>
      <c r="BQ475" s="1102">
        <v>87991.403967773425</v>
      </c>
      <c r="BR475" s="1102">
        <v>70975.685908779153</v>
      </c>
      <c r="BS475" s="1102">
        <v>67347.870990501309</v>
      </c>
      <c r="BT475" s="1102">
        <v>33952.8023183513</v>
      </c>
      <c r="BU475" s="1102">
        <v>16135.663127892229</v>
      </c>
      <c r="BV475" s="1102">
        <v>12202.958568388531</v>
      </c>
      <c r="BW475" s="1102">
        <v>14517.648451828287</v>
      </c>
      <c r="BX475" s="1102">
        <v>28196.264951476678</v>
      </c>
      <c r="BY475" s="1102">
        <v>22810.059868434761</v>
      </c>
      <c r="BZ475" s="1102">
        <v>16143.258065604095</v>
      </c>
      <c r="CA475" s="1102">
        <v>11833.341765153702</v>
      </c>
      <c r="CB475" s="1102">
        <v>7746.0304978675895</v>
      </c>
      <c r="CC475" s="1102">
        <v>11082.346233700691</v>
      </c>
      <c r="CD475" s="1102">
        <v>17867.865348391504</v>
      </c>
      <c r="CE475" s="1102">
        <v>21416.105935473199</v>
      </c>
      <c r="CF475" s="1102">
        <v>16223.79480787407</v>
      </c>
      <c r="CG475" s="1102">
        <v>14974.44449821381</v>
      </c>
      <c r="CH475" s="1102">
        <v>18363.863469739721</v>
      </c>
      <c r="CI475" s="1102">
        <v>25942.957435298573</v>
      </c>
      <c r="CJ475" s="1102">
        <v>25183.256678662296</v>
      </c>
      <c r="CK475" s="1102">
        <v>23253.703412341201</v>
      </c>
      <c r="CL475" s="1102">
        <v>18420.442868441907</v>
      </c>
      <c r="CM475" s="1102">
        <v>19329.083178471901</v>
      </c>
      <c r="CN475" s="1102">
        <v>19699.808114940617</v>
      </c>
      <c r="CO475" s="1102">
        <v>22530.093111789203</v>
      </c>
      <c r="CP475" s="1102">
        <v>20242.99678318889</v>
      </c>
      <c r="CQ475" s="1106">
        <f t="shared" si="207"/>
        <v>22314.084302402731</v>
      </c>
      <c r="CR475" s="23" t="s">
        <v>541</v>
      </c>
      <c r="CS475"/>
      <c r="DQ475"/>
      <c r="DR475"/>
    </row>
    <row r="476" spans="1:122" ht="13">
      <c r="A476" s="28"/>
      <c r="B476" s="506"/>
      <c r="BF476" s="1135">
        <v>468</v>
      </c>
      <c r="BG476" s="1102">
        <v>49592.157388136598</v>
      </c>
      <c r="BH476" s="1102">
        <v>51898.674696746682</v>
      </c>
      <c r="BI476" s="1102">
        <v>48275.126216112476</v>
      </c>
      <c r="BJ476" s="1102">
        <v>61688.817989464194</v>
      </c>
      <c r="BK476" s="1102">
        <v>76355.028254730656</v>
      </c>
      <c r="BL476" s="1102">
        <v>97027.465296585884</v>
      </c>
      <c r="BM476" s="1102">
        <v>83658.769466505444</v>
      </c>
      <c r="BN476" s="1102">
        <v>83385.870135602367</v>
      </c>
      <c r="BO476" s="1102">
        <v>107379.92470263185</v>
      </c>
      <c r="BP476" s="1102">
        <v>108142.97329350207</v>
      </c>
      <c r="BQ476" s="1102">
        <v>81865.965618526519</v>
      </c>
      <c r="BR476" s="1102">
        <v>62697.689197621556</v>
      </c>
      <c r="BS476" s="1102">
        <v>71292.641502138227</v>
      </c>
      <c r="BT476" s="1102">
        <v>34452.185316408395</v>
      </c>
      <c r="BU476" s="1102">
        <v>17662.35777661308</v>
      </c>
      <c r="BV476" s="1102">
        <v>15362.851955587505</v>
      </c>
      <c r="BW476" s="1102">
        <v>24166.946309223847</v>
      </c>
      <c r="BX476" s="1102">
        <v>26477.124696180748</v>
      </c>
      <c r="BY476" s="1102">
        <v>28240.255357641512</v>
      </c>
      <c r="BZ476" s="1102">
        <v>17203.892106800129</v>
      </c>
      <c r="CA476" s="1102">
        <v>11967.979005254903</v>
      </c>
      <c r="CB476" s="1102">
        <v>8859.3722229108862</v>
      </c>
      <c r="CC476" s="1102">
        <v>9857.399980000966</v>
      </c>
      <c r="CD476" s="1102">
        <v>11433.986716982767</v>
      </c>
      <c r="CE476" s="1102">
        <v>20225.485738161442</v>
      </c>
      <c r="CF476" s="1102">
        <v>17478.695870442396</v>
      </c>
      <c r="CG476" s="1102">
        <v>13129.662202839114</v>
      </c>
      <c r="CH476" s="1102">
        <v>13399.687122438298</v>
      </c>
      <c r="CI476" s="1102">
        <v>18394.127892017452</v>
      </c>
      <c r="CJ476" s="1102">
        <v>20049.40017665402</v>
      </c>
      <c r="CK476" s="1102">
        <v>23004.985542292052</v>
      </c>
      <c r="CL476" s="1102">
        <v>18251.631902823829</v>
      </c>
      <c r="CM476" s="1102">
        <v>22880.591063152606</v>
      </c>
      <c r="CN476" s="1102">
        <v>18954.46967272057</v>
      </c>
      <c r="CO476" s="1102">
        <v>22373.47488082344</v>
      </c>
      <c r="CP476" s="1102">
        <v>20107.813351646117</v>
      </c>
      <c r="CQ476" s="1106">
        <f t="shared" si="207"/>
        <v>22165.070076888522</v>
      </c>
      <c r="CR476" s="23" t="s">
        <v>541</v>
      </c>
      <c r="CS476"/>
      <c r="DQ476"/>
      <c r="DR476"/>
    </row>
    <row r="477" spans="1:122" ht="13">
      <c r="A477" s="28"/>
      <c r="B477" s="506"/>
      <c r="BF477" s="1135">
        <v>469</v>
      </c>
      <c r="BG477" s="1102">
        <v>45329.359659477072</v>
      </c>
      <c r="BH477" s="1102">
        <v>45786.792932584722</v>
      </c>
      <c r="BI477" s="1102">
        <v>41493.114497387745</v>
      </c>
      <c r="BJ477" s="1102">
        <v>48297.491767991407</v>
      </c>
      <c r="BK477" s="1102">
        <v>58614.823305539547</v>
      </c>
      <c r="BL477" s="1102">
        <v>77885.644063233049</v>
      </c>
      <c r="BM477" s="1102">
        <v>70050.929147076808</v>
      </c>
      <c r="BN477" s="1102">
        <v>81000.831988337028</v>
      </c>
      <c r="BO477" s="1102">
        <v>109488.03973890228</v>
      </c>
      <c r="BP477" s="1102">
        <v>102578.41832373981</v>
      </c>
      <c r="BQ477" s="1102">
        <v>83054.38614019184</v>
      </c>
      <c r="BR477" s="1102">
        <v>72082.785700741355</v>
      </c>
      <c r="BS477" s="1102">
        <v>87656.180519380825</v>
      </c>
      <c r="BT477" s="1102">
        <v>28911.653061792611</v>
      </c>
      <c r="BU477" s="1102">
        <v>13611.939920783465</v>
      </c>
      <c r="BV477" s="1102">
        <v>13040.678012325563</v>
      </c>
      <c r="BW477" s="1102">
        <v>21392.211079195178</v>
      </c>
      <c r="BX477" s="1102">
        <v>23918.595544130003</v>
      </c>
      <c r="BY477" s="1102">
        <v>20422.927495815024</v>
      </c>
      <c r="BZ477" s="1102">
        <v>21330.713261185007</v>
      </c>
      <c r="CA477" s="1102">
        <v>14439.566752264365</v>
      </c>
      <c r="CB477" s="1102">
        <v>9895.1538219465147</v>
      </c>
      <c r="CC477" s="1102">
        <v>9105.5570542695914</v>
      </c>
      <c r="CD477" s="1102">
        <v>9200.3870669701228</v>
      </c>
      <c r="CE477" s="1102">
        <v>14191.460952487803</v>
      </c>
      <c r="CF477" s="1102">
        <v>11470.022144225728</v>
      </c>
      <c r="CG477" s="1102">
        <v>8841.6200122930532</v>
      </c>
      <c r="CH477" s="1102">
        <v>11375.656842052382</v>
      </c>
      <c r="CI477" s="1102">
        <v>13845.215642525585</v>
      </c>
      <c r="CJ477" s="1102">
        <v>18205.294039936423</v>
      </c>
      <c r="CK477" s="1102">
        <v>18884.33746166409</v>
      </c>
      <c r="CL477" s="1102">
        <v>14826.857877749893</v>
      </c>
      <c r="CM477" s="1102">
        <v>23550.749264658443</v>
      </c>
      <c r="CN477" s="1102">
        <v>18416.466574452461</v>
      </c>
      <c r="CO477" s="1102">
        <v>26519.027597546286</v>
      </c>
      <c r="CP477" s="1102">
        <v>19557.778743928502</v>
      </c>
      <c r="CQ477" s="1106">
        <f t="shared" si="207"/>
        <v>21558.76070790998</v>
      </c>
      <c r="CR477" s="23" t="s">
        <v>541</v>
      </c>
      <c r="CS477"/>
      <c r="DQ477"/>
      <c r="DR477"/>
    </row>
    <row r="478" spans="1:122" ht="13">
      <c r="A478" s="28"/>
      <c r="B478" s="506"/>
      <c r="BF478" s="1135">
        <v>470</v>
      </c>
      <c r="BG478" s="1102">
        <v>57842.479708620303</v>
      </c>
      <c r="BH478" s="1102">
        <v>61510.80683497413</v>
      </c>
      <c r="BI478" s="1102">
        <v>58877.230494107556</v>
      </c>
      <c r="BJ478" s="1102">
        <v>62793.437709880702</v>
      </c>
      <c r="BK478" s="1102">
        <v>85762.814891270769</v>
      </c>
      <c r="BL478" s="1102">
        <v>108996.5111162692</v>
      </c>
      <c r="BM478" s="1102">
        <v>94722.64587910648</v>
      </c>
      <c r="BN478" s="1102">
        <v>98330.443485080017</v>
      </c>
      <c r="BO478" s="1102">
        <v>136173.62968437598</v>
      </c>
      <c r="BP478" s="1102">
        <v>125181.80563261858</v>
      </c>
      <c r="BQ478" s="1102">
        <v>93550.325460081251</v>
      </c>
      <c r="BR478" s="1102">
        <v>71382.269927673202</v>
      </c>
      <c r="BS478" s="1102">
        <v>92532.120826399187</v>
      </c>
      <c r="BT478" s="1102">
        <v>29648.118997861799</v>
      </c>
      <c r="BU478" s="1102">
        <v>13041.985197710374</v>
      </c>
      <c r="BV478" s="1102">
        <v>14550.456129911667</v>
      </c>
      <c r="BW478" s="1102">
        <v>25355.239606224859</v>
      </c>
      <c r="BX478" s="1102">
        <v>26603.795221706769</v>
      </c>
      <c r="BY478" s="1102">
        <v>25007.915686248776</v>
      </c>
      <c r="BZ478" s="1102">
        <v>22067.325644138364</v>
      </c>
      <c r="CA478" s="1102">
        <v>17787.824756275953</v>
      </c>
      <c r="CB478" s="1102">
        <v>11137.935829168311</v>
      </c>
      <c r="CC478" s="1102">
        <v>10339.731750574338</v>
      </c>
      <c r="CD478" s="1102">
        <v>16452.152264413839</v>
      </c>
      <c r="CE478" s="1102">
        <v>25582.884396421523</v>
      </c>
      <c r="CF478" s="1102">
        <v>19135.206805169146</v>
      </c>
      <c r="CG478" s="1102">
        <v>14063.157663484591</v>
      </c>
      <c r="CH478" s="1102">
        <v>13330.143338349697</v>
      </c>
      <c r="CI478" s="1102">
        <v>17813.413888721756</v>
      </c>
      <c r="CJ478" s="1102">
        <v>20157.70696297221</v>
      </c>
      <c r="CK478" s="1102">
        <v>21472.324323701836</v>
      </c>
      <c r="CL478" s="1102">
        <v>19395.384340774468</v>
      </c>
      <c r="CM478" s="1102">
        <v>23923.143288284638</v>
      </c>
      <c r="CN478" s="1102">
        <v>26457.581584118387</v>
      </c>
      <c r="CO478" s="1102">
        <v>29412.826299229077</v>
      </c>
      <c r="CP478" s="1102">
        <v>27539.451196238442</v>
      </c>
      <c r="CQ478" s="1106">
        <f t="shared" si="207"/>
        <v>30357.048524806662</v>
      </c>
      <c r="CR478" s="23" t="s">
        <v>541</v>
      </c>
      <c r="CS478"/>
      <c r="DQ478"/>
      <c r="DR478"/>
    </row>
    <row r="479" spans="1:122" ht="13">
      <c r="A479" s="28"/>
      <c r="B479" s="506"/>
      <c r="BF479" s="1135">
        <v>471</v>
      </c>
      <c r="BG479" s="1102">
        <v>55690.502682679347</v>
      </c>
      <c r="BH479" s="1102">
        <v>59061.946702060828</v>
      </c>
      <c r="BI479" s="1102">
        <v>54413.200228542264</v>
      </c>
      <c r="BJ479" s="1102">
        <v>58670.370343536153</v>
      </c>
      <c r="BK479" s="1102">
        <v>61818.951780266616</v>
      </c>
      <c r="BL479" s="1102">
        <v>79764.579596841111</v>
      </c>
      <c r="BM479" s="1102">
        <v>70314.633553254913</v>
      </c>
      <c r="BN479" s="1102">
        <v>79140.534339811842</v>
      </c>
      <c r="BO479" s="1102">
        <v>114103.02427197809</v>
      </c>
      <c r="BP479" s="1102">
        <v>104838.8751674597</v>
      </c>
      <c r="BQ479" s="1102">
        <v>80291.786439182964</v>
      </c>
      <c r="BR479" s="1102">
        <v>62973.956746157404</v>
      </c>
      <c r="BS479" s="1102">
        <v>74574.490932008004</v>
      </c>
      <c r="BT479" s="1102">
        <v>25748.308173001551</v>
      </c>
      <c r="BU479" s="1102">
        <v>11604.126657248566</v>
      </c>
      <c r="BV479" s="1102">
        <v>10417.258867762563</v>
      </c>
      <c r="BW479" s="1102">
        <v>16927.667540093356</v>
      </c>
      <c r="BX479" s="1102">
        <v>20932.190610230529</v>
      </c>
      <c r="BY479" s="1102">
        <v>17868.441612772302</v>
      </c>
      <c r="BZ479" s="1102">
        <v>15643.346024770939</v>
      </c>
      <c r="CA479" s="1102">
        <v>10166.490361432561</v>
      </c>
      <c r="CB479" s="1102">
        <v>6083.9348512266233</v>
      </c>
      <c r="CC479" s="1102">
        <v>8150.7774923982633</v>
      </c>
      <c r="CD479" s="1102">
        <v>10923.067844458159</v>
      </c>
      <c r="CE479" s="1102">
        <v>18855.589826789193</v>
      </c>
      <c r="CF479" s="1102">
        <v>14010.613353133749</v>
      </c>
      <c r="CG479" s="1102">
        <v>10801.27313466998</v>
      </c>
      <c r="CH479" s="1102">
        <v>11415.417886225645</v>
      </c>
      <c r="CI479" s="1102">
        <v>13891.847320202538</v>
      </c>
      <c r="CJ479" s="1102">
        <v>15963.320045751887</v>
      </c>
      <c r="CK479" s="1102">
        <v>17030.95441977623</v>
      </c>
      <c r="CL479" s="1102">
        <v>14990.118261825801</v>
      </c>
      <c r="CM479" s="1102">
        <v>17922.208181900067</v>
      </c>
      <c r="CN479" s="1102">
        <v>15618.208104607782</v>
      </c>
      <c r="CO479" s="1102">
        <v>17369.113210414576</v>
      </c>
      <c r="CP479" s="1102">
        <v>16803.094718791646</v>
      </c>
      <c r="CQ479" s="1106">
        <f t="shared" si="207"/>
        <v>18522.241351525299</v>
      </c>
      <c r="CR479" s="23" t="s">
        <v>541</v>
      </c>
      <c r="CS479"/>
      <c r="DQ479"/>
      <c r="DR479"/>
    </row>
    <row r="480" spans="1:122" ht="13">
      <c r="A480" s="28"/>
      <c r="B480" s="506"/>
      <c r="BF480" s="1135">
        <v>472</v>
      </c>
      <c r="BG480" s="1102">
        <v>55065.266387027812</v>
      </c>
      <c r="BH480" s="1102">
        <v>49263.27798631417</v>
      </c>
      <c r="BI480" s="1102">
        <v>45890.435601336663</v>
      </c>
      <c r="BJ480" s="1102">
        <v>57046.410253950307</v>
      </c>
      <c r="BK480" s="1102">
        <v>81725.581236712911</v>
      </c>
      <c r="BL480" s="1102">
        <v>111951.84275819392</v>
      </c>
      <c r="BM480" s="1102">
        <v>85126.774285091728</v>
      </c>
      <c r="BN480" s="1102">
        <v>82809.976247956321</v>
      </c>
      <c r="BO480" s="1102">
        <v>119253.90947922252</v>
      </c>
      <c r="BP480" s="1102">
        <v>115869.70898704199</v>
      </c>
      <c r="BQ480" s="1102">
        <v>88759.113968057965</v>
      </c>
      <c r="BR480" s="1102">
        <v>65925.744282266154</v>
      </c>
      <c r="BS480" s="1102">
        <v>66287.814312037852</v>
      </c>
      <c r="BT480" s="1102">
        <v>25024.293460568155</v>
      </c>
      <c r="BU480" s="1102">
        <v>12100.894478564796</v>
      </c>
      <c r="BV480" s="1102">
        <v>14858.504248976555</v>
      </c>
      <c r="BW480" s="1102">
        <v>26353.717093596009</v>
      </c>
      <c r="BX480" s="1102">
        <v>29288.28329809057</v>
      </c>
      <c r="BY480" s="1102">
        <v>25166.754799001126</v>
      </c>
      <c r="BZ480" s="1102">
        <v>22484.333705821162</v>
      </c>
      <c r="CA480" s="1102">
        <v>13000.666204500929</v>
      </c>
      <c r="CB480" s="1102">
        <v>7933.0355300437577</v>
      </c>
      <c r="CC480" s="1102">
        <v>9076.8563257362221</v>
      </c>
      <c r="CD480" s="1102">
        <v>11938.000610196776</v>
      </c>
      <c r="CE480" s="1102">
        <v>21446.160720716049</v>
      </c>
      <c r="CF480" s="1102">
        <v>14216.714433410683</v>
      </c>
      <c r="CG480" s="1102">
        <v>9410.9705098078593</v>
      </c>
      <c r="CH480" s="1102">
        <v>9917.4856978396328</v>
      </c>
      <c r="CI480" s="1102">
        <v>16316.547485614054</v>
      </c>
      <c r="CJ480" s="1102">
        <v>22057.132571002174</v>
      </c>
      <c r="CK480" s="1102">
        <v>21436.11696495911</v>
      </c>
      <c r="CL480" s="1102">
        <v>14024.525480436721</v>
      </c>
      <c r="CM480" s="1102">
        <v>22706.941379787782</v>
      </c>
      <c r="CN480" s="1102">
        <v>16070.987346949702</v>
      </c>
      <c r="CO480" s="1102">
        <v>29838.833820874435</v>
      </c>
      <c r="CP480" s="1102">
        <v>16859.323790898179</v>
      </c>
      <c r="CQ480" s="1106">
        <f t="shared" si="207"/>
        <v>18584.223293659135</v>
      </c>
      <c r="CR480" s="23" t="s">
        <v>541</v>
      </c>
      <c r="CS480"/>
      <c r="DQ480"/>
      <c r="DR480"/>
    </row>
    <row r="481" spans="1:122" ht="13">
      <c r="A481" s="28"/>
      <c r="B481" s="506"/>
      <c r="BF481" s="1135">
        <v>473</v>
      </c>
      <c r="BG481" s="1102">
        <v>60927.896349638628</v>
      </c>
      <c r="BH481" s="1102">
        <v>64367.981010473937</v>
      </c>
      <c r="BI481" s="1102">
        <v>54484.591080639737</v>
      </c>
      <c r="BJ481" s="1102">
        <v>61888.427450842973</v>
      </c>
      <c r="BK481" s="1102">
        <v>73481.657976770992</v>
      </c>
      <c r="BL481" s="1102">
        <v>101274.26397534566</v>
      </c>
      <c r="BM481" s="1102">
        <v>94824.324333039665</v>
      </c>
      <c r="BN481" s="1102">
        <v>90815.90785773487</v>
      </c>
      <c r="BO481" s="1102">
        <v>123465.57729215949</v>
      </c>
      <c r="BP481" s="1102">
        <v>120536.23682405698</v>
      </c>
      <c r="BQ481" s="1102">
        <v>93618.42628985607</v>
      </c>
      <c r="BR481" s="1102">
        <v>71531.559202975535</v>
      </c>
      <c r="BS481" s="1102">
        <v>99056.222152230781</v>
      </c>
      <c r="BT481" s="1102">
        <v>33892.928091554764</v>
      </c>
      <c r="BU481" s="1102">
        <v>17748.125627278987</v>
      </c>
      <c r="BV481" s="1102">
        <v>16376.886445043692</v>
      </c>
      <c r="BW481" s="1102">
        <v>22225.645111625199</v>
      </c>
      <c r="BX481" s="1102">
        <v>24619.983756389862</v>
      </c>
      <c r="BY481" s="1102">
        <v>20987.313851530413</v>
      </c>
      <c r="BZ481" s="1102">
        <v>19554.877577155312</v>
      </c>
      <c r="CA481" s="1102">
        <v>12491.389641286216</v>
      </c>
      <c r="CB481" s="1102">
        <v>7352.1003167565614</v>
      </c>
      <c r="CC481" s="1102">
        <v>8399.9486208726685</v>
      </c>
      <c r="CD481" s="1102">
        <v>9827.7831129353581</v>
      </c>
      <c r="CE481" s="1102">
        <v>18896.011740272919</v>
      </c>
      <c r="CF481" s="1102">
        <v>14435.829178993661</v>
      </c>
      <c r="CG481" s="1102">
        <v>11490.196671621157</v>
      </c>
      <c r="CH481" s="1102">
        <v>10313.061276484341</v>
      </c>
      <c r="CI481" s="1102">
        <v>15273.802956164063</v>
      </c>
      <c r="CJ481" s="1102">
        <v>15858.860099042178</v>
      </c>
      <c r="CK481" s="1102">
        <v>18917.747004897839</v>
      </c>
      <c r="CL481" s="1102">
        <v>15073.928049586166</v>
      </c>
      <c r="CM481" s="1102">
        <v>17526.085833685258</v>
      </c>
      <c r="CN481" s="1102">
        <v>17803.666795867081</v>
      </c>
      <c r="CO481" s="1102">
        <v>23075.735025212543</v>
      </c>
      <c r="CP481" s="1102">
        <v>17693.458694373905</v>
      </c>
      <c r="CQ481" s="1106">
        <f t="shared" si="207"/>
        <v>19503.699631826188</v>
      </c>
      <c r="CR481" s="23" t="s">
        <v>541</v>
      </c>
      <c r="CS481"/>
      <c r="DQ481"/>
      <c r="DR481"/>
    </row>
    <row r="482" spans="1:122" ht="13">
      <c r="A482" s="28"/>
      <c r="B482" s="506"/>
      <c r="BF482" s="1135">
        <v>474</v>
      </c>
      <c r="BG482" s="1102">
        <v>63445.772609163032</v>
      </c>
      <c r="BH482" s="1102">
        <v>74499.940829330502</v>
      </c>
      <c r="BI482" s="1102">
        <v>66312.018067460143</v>
      </c>
      <c r="BJ482" s="1102">
        <v>66050.118348369768</v>
      </c>
      <c r="BK482" s="1102">
        <v>70643.751491170537</v>
      </c>
      <c r="BL482" s="1102">
        <v>82461.559620995467</v>
      </c>
      <c r="BM482" s="1102">
        <v>68929.34762255536</v>
      </c>
      <c r="BN482" s="1102">
        <v>79861.153656610666</v>
      </c>
      <c r="BO482" s="1102">
        <v>120977.84854103914</v>
      </c>
      <c r="BP482" s="1102">
        <v>113555.9323093564</v>
      </c>
      <c r="BQ482" s="1102">
        <v>94318.759801953449</v>
      </c>
      <c r="BR482" s="1102">
        <v>78467.031409918898</v>
      </c>
      <c r="BS482" s="1102">
        <v>84609.876149246818</v>
      </c>
      <c r="BT482" s="1102">
        <v>36676.799153072854</v>
      </c>
      <c r="BU482" s="1102">
        <v>14321.306466049631</v>
      </c>
      <c r="BV482" s="1102">
        <v>11895.037597014392</v>
      </c>
      <c r="BW482" s="1102">
        <v>16313.21319500276</v>
      </c>
      <c r="BX482" s="1102">
        <v>22325.674718315575</v>
      </c>
      <c r="BY482" s="1102">
        <v>18692.356367177996</v>
      </c>
      <c r="BZ482" s="1102">
        <v>18217.411649924386</v>
      </c>
      <c r="CA482" s="1102">
        <v>11364.719021367337</v>
      </c>
      <c r="CB482" s="1102">
        <v>6324.1203675638099</v>
      </c>
      <c r="CC482" s="1102">
        <v>7767.729688697339</v>
      </c>
      <c r="CD482" s="1102">
        <v>9676.9174821285924</v>
      </c>
      <c r="CE482" s="1102">
        <v>16262.642281203249</v>
      </c>
      <c r="CF482" s="1102">
        <v>12452.389378821839</v>
      </c>
      <c r="CG482" s="1102">
        <v>9911.7873269080792</v>
      </c>
      <c r="CH482" s="1102">
        <v>12909.37330443077</v>
      </c>
      <c r="CI482" s="1102">
        <v>16231.676830285349</v>
      </c>
      <c r="CJ482" s="1102">
        <v>18944.911361222239</v>
      </c>
      <c r="CK482" s="1102">
        <v>17936.740732585651</v>
      </c>
      <c r="CL482" s="1102">
        <v>12903.191106952108</v>
      </c>
      <c r="CM482" s="1102">
        <v>17039.959819269741</v>
      </c>
      <c r="CN482" s="1102">
        <v>16540.063548433391</v>
      </c>
      <c r="CO482" s="1102">
        <v>19959.669458695411</v>
      </c>
      <c r="CP482" s="1102">
        <v>17337.396766488771</v>
      </c>
      <c r="CQ482" s="1106">
        <f t="shared" si="207"/>
        <v>19111.208541658001</v>
      </c>
      <c r="CR482" s="23" t="s">
        <v>541</v>
      </c>
      <c r="CS482"/>
      <c r="DQ482"/>
      <c r="DR482"/>
    </row>
    <row r="483" spans="1:122" ht="13">
      <c r="A483" s="28"/>
      <c r="B483" s="506"/>
      <c r="BF483" s="1135">
        <v>475</v>
      </c>
      <c r="BG483" s="1102">
        <v>54200.319622482464</v>
      </c>
      <c r="BH483" s="1102">
        <v>52243.288851115889</v>
      </c>
      <c r="BI483" s="1102">
        <v>47544.525441138401</v>
      </c>
      <c r="BJ483" s="1102">
        <v>61875.312681912626</v>
      </c>
      <c r="BK483" s="1102">
        <v>78707.170534579302</v>
      </c>
      <c r="BL483" s="1102">
        <v>98536.36606490046</v>
      </c>
      <c r="BM483" s="1102">
        <v>83145.008346825634</v>
      </c>
      <c r="BN483" s="1102">
        <v>84725.502320552187</v>
      </c>
      <c r="BO483" s="1102">
        <v>109621.99519226114</v>
      </c>
      <c r="BP483" s="1102">
        <v>101300.4621077185</v>
      </c>
      <c r="BQ483" s="1102">
        <v>80926.634860480423</v>
      </c>
      <c r="BR483" s="1102">
        <v>64579.341769413841</v>
      </c>
      <c r="BS483" s="1102">
        <v>69468.144525694544</v>
      </c>
      <c r="BT483" s="1102">
        <v>26335.01625128711</v>
      </c>
      <c r="BU483" s="1102">
        <v>10084.882344745685</v>
      </c>
      <c r="BV483" s="1102">
        <v>9663.850936190227</v>
      </c>
      <c r="BW483" s="1102">
        <v>17083.649618798179</v>
      </c>
      <c r="BX483" s="1102">
        <v>18410.822326470174</v>
      </c>
      <c r="BY483" s="1102">
        <v>16395.381483696852</v>
      </c>
      <c r="BZ483" s="1102">
        <v>13735.316906738006</v>
      </c>
      <c r="CA483" s="1102">
        <v>8871.1357884451081</v>
      </c>
      <c r="CB483" s="1102">
        <v>5286.5878118849914</v>
      </c>
      <c r="CC483" s="1102">
        <v>6382.5711643936302</v>
      </c>
      <c r="CD483" s="1102">
        <v>10522.723078611689</v>
      </c>
      <c r="CE483" s="1102">
        <v>17235.057800614246</v>
      </c>
      <c r="CF483" s="1102">
        <v>12191.93195562961</v>
      </c>
      <c r="CG483" s="1102">
        <v>9214.0546453894185</v>
      </c>
      <c r="CH483" s="1102">
        <v>10523.26817348405</v>
      </c>
      <c r="CI483" s="1102">
        <v>16967.084068546286</v>
      </c>
      <c r="CJ483" s="1102">
        <v>18758.932973260071</v>
      </c>
      <c r="CK483" s="1102">
        <v>18687.835520313773</v>
      </c>
      <c r="CL483" s="1102">
        <v>17743.275655633999</v>
      </c>
      <c r="CM483" s="1102">
        <v>21467.02362582002</v>
      </c>
      <c r="CN483" s="1102">
        <v>21508.631504865032</v>
      </c>
      <c r="CO483" s="1102">
        <v>20831.178169381015</v>
      </c>
      <c r="CP483" s="1102">
        <v>23221.912982557798</v>
      </c>
      <c r="CQ483" s="1106">
        <f t="shared" si="207"/>
        <v>25597.777320509293</v>
      </c>
      <c r="CR483" s="23" t="s">
        <v>541</v>
      </c>
      <c r="CS483"/>
      <c r="DQ483"/>
      <c r="DR483"/>
    </row>
    <row r="484" spans="1:122" ht="13">
      <c r="A484" s="28"/>
      <c r="B484" s="506"/>
      <c r="BF484" s="1135">
        <v>476</v>
      </c>
      <c r="BG484" s="1102">
        <v>50365.302366546821</v>
      </c>
      <c r="BH484" s="1102">
        <v>50181.724712003408</v>
      </c>
      <c r="BI484" s="1102">
        <v>47461.498144478413</v>
      </c>
      <c r="BJ484" s="1102">
        <v>61019.596348779291</v>
      </c>
      <c r="BK484" s="1102">
        <v>71958.981001871303</v>
      </c>
      <c r="BL484" s="1102">
        <v>90489.846191269491</v>
      </c>
      <c r="BM484" s="1102">
        <v>79987.020324667596</v>
      </c>
      <c r="BN484" s="1102">
        <v>95702.25377838641</v>
      </c>
      <c r="BO484" s="1102">
        <v>123822.90248430759</v>
      </c>
      <c r="BP484" s="1102">
        <v>119530.17872630073</v>
      </c>
      <c r="BQ484" s="1102">
        <v>95774.659607177178</v>
      </c>
      <c r="BR484" s="1102">
        <v>72401.220527640631</v>
      </c>
      <c r="BS484" s="1102">
        <v>56453.034331700022</v>
      </c>
      <c r="BT484" s="1102">
        <v>33027.482047630016</v>
      </c>
      <c r="BU484" s="1102">
        <v>14641.459126995655</v>
      </c>
      <c r="BV484" s="1102">
        <v>14469.445780384063</v>
      </c>
      <c r="BW484" s="1102">
        <v>21818.29272670377</v>
      </c>
      <c r="BX484" s="1102">
        <v>27856.094946538149</v>
      </c>
      <c r="BY484" s="1102">
        <v>23208.516888996721</v>
      </c>
      <c r="BZ484" s="1102">
        <v>21937.916795543937</v>
      </c>
      <c r="CA484" s="1102">
        <v>14236.766276815921</v>
      </c>
      <c r="CB484" s="1102">
        <v>8408.2519734017733</v>
      </c>
      <c r="CC484" s="1102">
        <v>9844.6087326471643</v>
      </c>
      <c r="CD484" s="1102">
        <v>13379.410570478392</v>
      </c>
      <c r="CE484" s="1102">
        <v>23898.002768523191</v>
      </c>
      <c r="CF484" s="1102">
        <v>16570.576363581331</v>
      </c>
      <c r="CG484" s="1102">
        <v>12270.356257069585</v>
      </c>
      <c r="CH484" s="1102">
        <v>12974.336095556429</v>
      </c>
      <c r="CI484" s="1102">
        <v>19029.744450799888</v>
      </c>
      <c r="CJ484" s="1102">
        <v>21720.258985434702</v>
      </c>
      <c r="CK484" s="1102">
        <v>21164.339839726119</v>
      </c>
      <c r="CL484" s="1102">
        <v>16114.244898147281</v>
      </c>
      <c r="CM484" s="1102">
        <v>19479.667713807499</v>
      </c>
      <c r="CN484" s="1102">
        <v>21905.125008783092</v>
      </c>
      <c r="CO484" s="1102">
        <v>24282.817819776676</v>
      </c>
      <c r="CP484" s="1102">
        <v>22522.37643105815</v>
      </c>
      <c r="CQ484" s="1106">
        <f t="shared" si="207"/>
        <v>24826.670268032831</v>
      </c>
      <c r="CR484" s="23" t="s">
        <v>541</v>
      </c>
      <c r="CS484"/>
      <c r="DQ484"/>
      <c r="DR484"/>
    </row>
    <row r="485" spans="1:122" ht="13">
      <c r="A485" s="28"/>
      <c r="B485" s="506"/>
      <c r="BF485" s="1135">
        <v>477</v>
      </c>
      <c r="BG485" s="1102">
        <v>51701.290004073133</v>
      </c>
      <c r="BH485" s="1102">
        <v>48080.001959974827</v>
      </c>
      <c r="BI485" s="1102">
        <v>42628.691318331221</v>
      </c>
      <c r="BJ485" s="1102">
        <v>54481.129790420091</v>
      </c>
      <c r="BK485" s="1102">
        <v>61094.829396811845</v>
      </c>
      <c r="BL485" s="1102">
        <v>72591.80557221864</v>
      </c>
      <c r="BM485" s="1102">
        <v>64766.424485088763</v>
      </c>
      <c r="BN485" s="1102">
        <v>84500.901463815127</v>
      </c>
      <c r="BO485" s="1102">
        <v>99220.656220089528</v>
      </c>
      <c r="BP485" s="1102">
        <v>96135.289876628056</v>
      </c>
      <c r="BQ485" s="1102">
        <v>73124.3383115459</v>
      </c>
      <c r="BR485" s="1102">
        <v>62318.547461722563</v>
      </c>
      <c r="BS485" s="1102">
        <v>55405.962985118065</v>
      </c>
      <c r="BT485" s="1102">
        <v>29477.539678955913</v>
      </c>
      <c r="BU485" s="1102">
        <v>17352.048931846934</v>
      </c>
      <c r="BV485" s="1102">
        <v>12498.434039124304</v>
      </c>
      <c r="BW485" s="1102">
        <v>14700.849306032726</v>
      </c>
      <c r="BX485" s="1102">
        <v>18526.91943240157</v>
      </c>
      <c r="BY485" s="1102">
        <v>22330.801227677817</v>
      </c>
      <c r="BZ485" s="1102">
        <v>20163.285798358844</v>
      </c>
      <c r="CA485" s="1102">
        <v>14470.320353283023</v>
      </c>
      <c r="CB485" s="1102">
        <v>8239.3920465476986</v>
      </c>
      <c r="CC485" s="1102">
        <v>7896.137925015666</v>
      </c>
      <c r="CD485" s="1102">
        <v>10695.627451293505</v>
      </c>
      <c r="CE485" s="1102">
        <v>15538.803120014903</v>
      </c>
      <c r="CF485" s="1102">
        <v>11558.548296934889</v>
      </c>
      <c r="CG485" s="1102">
        <v>9212.4376902336571</v>
      </c>
      <c r="CH485" s="1102">
        <v>12378.20475552708</v>
      </c>
      <c r="CI485" s="1102">
        <v>19338.531055001364</v>
      </c>
      <c r="CJ485" s="1102">
        <v>21480.131681105984</v>
      </c>
      <c r="CK485" s="1102">
        <v>21055.402359501884</v>
      </c>
      <c r="CL485" s="1102">
        <v>16401.281932151091</v>
      </c>
      <c r="CM485" s="1102">
        <v>20249.043597185399</v>
      </c>
      <c r="CN485" s="1102">
        <v>17545.258758336859</v>
      </c>
      <c r="CO485" s="1102">
        <v>19111.778777816529</v>
      </c>
      <c r="CP485" s="1102">
        <v>18371.731507137774</v>
      </c>
      <c r="CQ485" s="1106">
        <f t="shared" si="207"/>
        <v>20251.367424601314</v>
      </c>
      <c r="CR485" s="23" t="s">
        <v>541</v>
      </c>
      <c r="CS485"/>
      <c r="DQ485"/>
      <c r="DR485"/>
    </row>
    <row r="486" spans="1:122" ht="13">
      <c r="A486" s="28"/>
      <c r="B486" s="506"/>
      <c r="BF486" s="1135">
        <v>478</v>
      </c>
      <c r="BG486" s="1102">
        <v>45065.866745189975</v>
      </c>
      <c r="BH486" s="1102">
        <v>49455.070306759968</v>
      </c>
      <c r="BI486" s="1102">
        <v>43079.661554472244</v>
      </c>
      <c r="BJ486" s="1102">
        <v>46908.606588497278</v>
      </c>
      <c r="BK486" s="1102">
        <v>68549.246242289984</v>
      </c>
      <c r="BL486" s="1102">
        <v>108012.05014907906</v>
      </c>
      <c r="BM486" s="1102">
        <v>96306.356753835105</v>
      </c>
      <c r="BN486" s="1102">
        <v>95822.744832318858</v>
      </c>
      <c r="BO486" s="1102">
        <v>122469.81252804912</v>
      </c>
      <c r="BP486" s="1102">
        <v>113174.56651354107</v>
      </c>
      <c r="BQ486" s="1102">
        <v>88005.273374204175</v>
      </c>
      <c r="BR486" s="1102">
        <v>67874.19766318718</v>
      </c>
      <c r="BS486" s="1102">
        <v>81867.194112782236</v>
      </c>
      <c r="BT486" s="1102">
        <v>35651.388093327754</v>
      </c>
      <c r="BU486" s="1102">
        <v>16357.492840194078</v>
      </c>
      <c r="BV486" s="1102">
        <v>12698.841430329485</v>
      </c>
      <c r="BW486" s="1102">
        <v>18983.630540456532</v>
      </c>
      <c r="BX486" s="1102">
        <v>27024.860489180024</v>
      </c>
      <c r="BY486" s="1102">
        <v>22171.770073700842</v>
      </c>
      <c r="BZ486" s="1102">
        <v>17864.573039649003</v>
      </c>
      <c r="CA486" s="1102">
        <v>10218.748060692509</v>
      </c>
      <c r="CB486" s="1102">
        <v>5045.134819705152</v>
      </c>
      <c r="CC486" s="1102">
        <v>8053.8893653690238</v>
      </c>
      <c r="CD486" s="1102">
        <v>13467.70920732605</v>
      </c>
      <c r="CE486" s="1102">
        <v>19970.869736178262</v>
      </c>
      <c r="CF486" s="1102">
        <v>13077.399626487984</v>
      </c>
      <c r="CG486" s="1102">
        <v>11122.909582005874</v>
      </c>
      <c r="CH486" s="1102">
        <v>12458.373688097465</v>
      </c>
      <c r="CI486" s="1102">
        <v>17060.527422716135</v>
      </c>
      <c r="CJ486" s="1102">
        <v>16954.554345866974</v>
      </c>
      <c r="CK486" s="1102">
        <v>18622.375364409349</v>
      </c>
      <c r="CL486" s="1102">
        <v>16822.55211198275</v>
      </c>
      <c r="CM486" s="1102">
        <v>19363.923974115609</v>
      </c>
      <c r="CN486" s="1102">
        <v>16286.920623157701</v>
      </c>
      <c r="CO486" s="1102">
        <v>13824.310479862812</v>
      </c>
      <c r="CP486" s="1102">
        <v>17685.185929594474</v>
      </c>
      <c r="CQ486" s="1106">
        <f t="shared" si="207"/>
        <v>19494.58046964485</v>
      </c>
      <c r="CR486" s="23" t="s">
        <v>541</v>
      </c>
      <c r="CS486"/>
      <c r="DQ486"/>
      <c r="DR486"/>
    </row>
    <row r="487" spans="1:122" ht="13">
      <c r="A487" s="28"/>
      <c r="B487" s="507"/>
      <c r="BF487" s="1135">
        <v>479</v>
      </c>
      <c r="BG487" s="1102">
        <v>54744.972000950904</v>
      </c>
      <c r="BH487" s="1102">
        <v>63174.178210647864</v>
      </c>
      <c r="BI487" s="1102">
        <v>64459.533417072627</v>
      </c>
      <c r="BJ487" s="1102">
        <v>74769.021366936417</v>
      </c>
      <c r="BK487" s="1102">
        <v>87513.023947660666</v>
      </c>
      <c r="BL487" s="1102">
        <v>109979.60921253389</v>
      </c>
      <c r="BM487" s="1102">
        <v>102871.28325384599</v>
      </c>
      <c r="BN487" s="1102">
        <v>105309.15903519778</v>
      </c>
      <c r="BO487" s="1102">
        <v>129470.08122032566</v>
      </c>
      <c r="BP487" s="1102">
        <v>126736.11121801188</v>
      </c>
      <c r="BQ487" s="1102">
        <v>104351.44484138847</v>
      </c>
      <c r="BR487" s="1102">
        <v>96486.812181500296</v>
      </c>
      <c r="BS487" s="1102">
        <v>125273.40952873896</v>
      </c>
      <c r="BT487" s="1102">
        <v>43983.633582841714</v>
      </c>
      <c r="BU487" s="1102">
        <v>16479.879806557932</v>
      </c>
      <c r="BV487" s="1102">
        <v>14040.225818438828</v>
      </c>
      <c r="BW487" s="1102">
        <v>19819.439219412496</v>
      </c>
      <c r="BX487" s="1102">
        <v>33636.575857003278</v>
      </c>
      <c r="BY487" s="1102">
        <v>27004.198141170593</v>
      </c>
      <c r="BZ487" s="1102">
        <v>21654.463639341557</v>
      </c>
      <c r="CA487" s="1102">
        <v>14676.27124124201</v>
      </c>
      <c r="CB487" s="1102">
        <v>9324.7537675503936</v>
      </c>
      <c r="CC487" s="1102">
        <v>11480.769957647881</v>
      </c>
      <c r="CD487" s="1102">
        <v>15120.232194873868</v>
      </c>
      <c r="CE487" s="1102">
        <v>25367.221531116364</v>
      </c>
      <c r="CF487" s="1102">
        <v>22020.788767889171</v>
      </c>
      <c r="CG487" s="1102">
        <v>17173.718600485445</v>
      </c>
      <c r="CH487" s="1102">
        <v>16918.041287669137</v>
      </c>
      <c r="CI487" s="1102">
        <v>24056.488190095493</v>
      </c>
      <c r="CJ487" s="1102">
        <v>30167.756935076079</v>
      </c>
      <c r="CK487" s="1102">
        <v>32133.253928552611</v>
      </c>
      <c r="CL487" s="1102">
        <v>24708.780506190189</v>
      </c>
      <c r="CM487" s="1102">
        <v>24088.205387865561</v>
      </c>
      <c r="CN487" s="1102">
        <v>19342.407786074949</v>
      </c>
      <c r="CO487" s="1102">
        <v>25130.994020202863</v>
      </c>
      <c r="CP487" s="1102">
        <v>20217.631920148058</v>
      </c>
      <c r="CQ487" s="1106">
        <f t="shared" si="207"/>
        <v>22286.124326996221</v>
      </c>
      <c r="CR487" s="23" t="s">
        <v>541</v>
      </c>
      <c r="CS487"/>
      <c r="DQ487"/>
      <c r="DR487"/>
    </row>
    <row r="488" spans="1:122" ht="13">
      <c r="BF488" s="1135">
        <v>480</v>
      </c>
      <c r="BG488" s="1102">
        <v>56811.140867700633</v>
      </c>
      <c r="BH488" s="1102">
        <v>54562.084850821782</v>
      </c>
      <c r="BI488" s="1102">
        <v>48744.368733748255</v>
      </c>
      <c r="BJ488" s="1102">
        <v>54842.603309280283</v>
      </c>
      <c r="BK488" s="1102">
        <v>63580.714467403428</v>
      </c>
      <c r="BL488" s="1102">
        <v>81535.42865635379</v>
      </c>
      <c r="BM488" s="1102">
        <v>70726.628330165055</v>
      </c>
      <c r="BN488" s="1102">
        <v>71660.050976089478</v>
      </c>
      <c r="BO488" s="1102">
        <v>103849.57409132579</v>
      </c>
      <c r="BP488" s="1102">
        <v>95230.767374175703</v>
      </c>
      <c r="BQ488" s="1102">
        <v>71452.76181628721</v>
      </c>
      <c r="BR488" s="1102">
        <v>55451.933904686164</v>
      </c>
      <c r="BS488" s="1102">
        <v>80239.704402403615</v>
      </c>
      <c r="BT488" s="1102">
        <v>31433.424388520143</v>
      </c>
      <c r="BU488" s="1102">
        <v>15244.42060680643</v>
      </c>
      <c r="BV488" s="1102">
        <v>11565.507106225023</v>
      </c>
      <c r="BW488" s="1102">
        <v>11623.150717076525</v>
      </c>
      <c r="BX488" s="1102">
        <v>19946.265066283831</v>
      </c>
      <c r="BY488" s="1102">
        <v>18551.644495563363</v>
      </c>
      <c r="BZ488" s="1102">
        <v>15092.061817104926</v>
      </c>
      <c r="CA488" s="1102">
        <v>11905.745499012415</v>
      </c>
      <c r="CB488" s="1102">
        <v>7836.0959412363809</v>
      </c>
      <c r="CC488" s="1102">
        <v>9085.8789730617882</v>
      </c>
      <c r="CD488" s="1102">
        <v>9752.1236015927716</v>
      </c>
      <c r="CE488" s="1102">
        <v>14560.366979134764</v>
      </c>
      <c r="CF488" s="1102">
        <v>11939.381974928176</v>
      </c>
      <c r="CG488" s="1102">
        <v>9788.0309100561426</v>
      </c>
      <c r="CH488" s="1102">
        <v>11959.605399950193</v>
      </c>
      <c r="CI488" s="1102">
        <v>16185.953347327453</v>
      </c>
      <c r="CJ488" s="1102">
        <v>19143.242074182315</v>
      </c>
      <c r="CK488" s="1102">
        <v>22202.592691351467</v>
      </c>
      <c r="CL488" s="1102">
        <v>17549.078316797535</v>
      </c>
      <c r="CM488" s="1102">
        <v>22098.597169086755</v>
      </c>
      <c r="CN488" s="1102">
        <v>19347.180261575315</v>
      </c>
      <c r="CO488" s="1102">
        <v>23298.804957385197</v>
      </c>
      <c r="CP488" s="1102">
        <v>20146.308364540782</v>
      </c>
      <c r="CQ488" s="1106">
        <f t="shared" si="207"/>
        <v>22207.503564980907</v>
      </c>
      <c r="CR488" s="23" t="s">
        <v>541</v>
      </c>
      <c r="CS488"/>
      <c r="DQ488"/>
      <c r="DR488"/>
    </row>
    <row r="489" spans="1:122" ht="13">
      <c r="BF489" s="1135">
        <v>481</v>
      </c>
      <c r="BG489" s="1102">
        <v>66156.465893053275</v>
      </c>
      <c r="BH489" s="1102">
        <v>66407.235069163449</v>
      </c>
      <c r="BI489" s="1102">
        <v>58241.852198938024</v>
      </c>
      <c r="BJ489" s="1102">
        <v>68906.972556989087</v>
      </c>
      <c r="BK489" s="1102">
        <v>80723.487127326094</v>
      </c>
      <c r="BL489" s="1102">
        <v>93555.090201502448</v>
      </c>
      <c r="BM489" s="1102">
        <v>81131.447821172304</v>
      </c>
      <c r="BN489" s="1102">
        <v>94419.538380264421</v>
      </c>
      <c r="BO489" s="1102">
        <v>103327.99013093636</v>
      </c>
      <c r="BP489" s="1102">
        <v>100872.28037948001</v>
      </c>
      <c r="BQ489" s="1102">
        <v>83293.847574597545</v>
      </c>
      <c r="BR489" s="1102">
        <v>79708.988264846528</v>
      </c>
      <c r="BS489" s="1102">
        <v>76433.461481547478</v>
      </c>
      <c r="BT489" s="1102">
        <v>34261.960417933973</v>
      </c>
      <c r="BU489" s="1102">
        <v>17103.342060373812</v>
      </c>
      <c r="BV489" s="1102">
        <v>11767.089240773632</v>
      </c>
      <c r="BW489" s="1102">
        <v>16847.28618105768</v>
      </c>
      <c r="BX489" s="1102">
        <v>23700.896598491738</v>
      </c>
      <c r="BY489" s="1102">
        <v>20992.658251946999</v>
      </c>
      <c r="BZ489" s="1102">
        <v>18490.620389288732</v>
      </c>
      <c r="CA489" s="1102">
        <v>11943.327952128002</v>
      </c>
      <c r="CB489" s="1102">
        <v>8886.4253122770388</v>
      </c>
      <c r="CC489" s="1102">
        <v>10723.216207468955</v>
      </c>
      <c r="CD489" s="1102">
        <v>14986.865127644503</v>
      </c>
      <c r="CE489" s="1102">
        <v>23431.166187957886</v>
      </c>
      <c r="CF489" s="1102">
        <v>16921.675749380454</v>
      </c>
      <c r="CG489" s="1102">
        <v>11576.544299006355</v>
      </c>
      <c r="CH489" s="1102">
        <v>13040.629596152545</v>
      </c>
      <c r="CI489" s="1102">
        <v>18120.964255399831</v>
      </c>
      <c r="CJ489" s="1102">
        <v>22183.083262253011</v>
      </c>
      <c r="CK489" s="1102">
        <v>21894.50862270315</v>
      </c>
      <c r="CL489" s="1102">
        <v>15460.482576096127</v>
      </c>
      <c r="CM489" s="1102">
        <v>22454.145067179612</v>
      </c>
      <c r="CN489" s="1102">
        <v>20934.639998859722</v>
      </c>
      <c r="CO489" s="1102">
        <v>28509.056923185552</v>
      </c>
      <c r="CP489" s="1102">
        <v>21920.521370260572</v>
      </c>
      <c r="CQ489" s="1106">
        <f t="shared" si="207"/>
        <v>24163.238627534924</v>
      </c>
      <c r="CR489" s="23" t="s">
        <v>541</v>
      </c>
      <c r="CS489"/>
      <c r="DQ489"/>
      <c r="DR489"/>
    </row>
    <row r="490" spans="1:122" ht="13">
      <c r="BF490" s="1135">
        <v>482</v>
      </c>
      <c r="BG490" s="1102">
        <v>67701.455635828461</v>
      </c>
      <c r="BH490" s="1102">
        <v>74781.566778877313</v>
      </c>
      <c r="BI490" s="1102">
        <v>64707.866920183456</v>
      </c>
      <c r="BJ490" s="1102">
        <v>67251.111884252183</v>
      </c>
      <c r="BK490" s="1102">
        <v>79015.947382935512</v>
      </c>
      <c r="BL490" s="1102">
        <v>101138.69876843471</v>
      </c>
      <c r="BM490" s="1102">
        <v>92022.65893992901</v>
      </c>
      <c r="BN490" s="1102">
        <v>87707.367872813949</v>
      </c>
      <c r="BO490" s="1102">
        <v>116727.16915672878</v>
      </c>
      <c r="BP490" s="1102">
        <v>112904.41318548656</v>
      </c>
      <c r="BQ490" s="1102">
        <v>85712.879111122893</v>
      </c>
      <c r="BR490" s="1102">
        <v>65219.407584253437</v>
      </c>
      <c r="BS490" s="1102">
        <v>91714.394383191786</v>
      </c>
      <c r="BT490" s="1102">
        <v>34153.398987622801</v>
      </c>
      <c r="BU490" s="1102">
        <v>16539.568753476829</v>
      </c>
      <c r="BV490" s="1102">
        <v>13287.138901224978</v>
      </c>
      <c r="BW490" s="1102">
        <v>21239.994380718472</v>
      </c>
      <c r="BX490" s="1102">
        <v>35204.195323763925</v>
      </c>
      <c r="BY490" s="1102">
        <v>29101.597868925437</v>
      </c>
      <c r="BZ490" s="1102">
        <v>23016.979539388769</v>
      </c>
      <c r="CA490" s="1102">
        <v>14885.672347999542</v>
      </c>
      <c r="CB490" s="1102">
        <v>8866.3386206261148</v>
      </c>
      <c r="CC490" s="1102">
        <v>10631.144731354952</v>
      </c>
      <c r="CD490" s="1102">
        <v>13983.078410091755</v>
      </c>
      <c r="CE490" s="1102">
        <v>23326.532532738118</v>
      </c>
      <c r="CF490" s="1102">
        <v>18416.337234937637</v>
      </c>
      <c r="CG490" s="1102">
        <v>14747.169173463786</v>
      </c>
      <c r="CH490" s="1102">
        <v>14769.136920803901</v>
      </c>
      <c r="CI490" s="1102">
        <v>21286.72085699534</v>
      </c>
      <c r="CJ490" s="1102">
        <v>24345.046017052311</v>
      </c>
      <c r="CK490" s="1102">
        <v>27684.581358429237</v>
      </c>
      <c r="CL490" s="1102">
        <v>22113.230400827495</v>
      </c>
      <c r="CM490" s="1102">
        <v>24300.228938995679</v>
      </c>
      <c r="CN490" s="1102">
        <v>20189.384338651558</v>
      </c>
      <c r="CO490" s="1102">
        <v>22307.467343619413</v>
      </c>
      <c r="CP490" s="1102">
        <v>21861.526377616428</v>
      </c>
      <c r="CQ490" s="1106">
        <f t="shared" si="207"/>
        <v>24098.207779909917</v>
      </c>
      <c r="CR490" s="23" t="s">
        <v>541</v>
      </c>
      <c r="CS490"/>
      <c r="DQ490"/>
      <c r="DR490"/>
    </row>
    <row r="491" spans="1:122" ht="13">
      <c r="BF491" s="1135">
        <v>483</v>
      </c>
      <c r="BG491" s="1102">
        <v>57147.736810007285</v>
      </c>
      <c r="BH491" s="1102">
        <v>59177.293382877484</v>
      </c>
      <c r="BI491" s="1102">
        <v>56733.310845018947</v>
      </c>
      <c r="BJ491" s="1102">
        <v>67546.942802842983</v>
      </c>
      <c r="BK491" s="1102">
        <v>87273.626641510913</v>
      </c>
      <c r="BL491" s="1102">
        <v>108660.60674109026</v>
      </c>
      <c r="BM491" s="1102">
        <v>94430.475413611493</v>
      </c>
      <c r="BN491" s="1102">
        <v>98467.060559558508</v>
      </c>
      <c r="BO491" s="1102">
        <v>136190.10009294594</v>
      </c>
      <c r="BP491" s="1102">
        <v>124192.74002434881</v>
      </c>
      <c r="BQ491" s="1102">
        <v>92871.732298617251</v>
      </c>
      <c r="BR491" s="1102">
        <v>71479.685145955838</v>
      </c>
      <c r="BS491" s="1102">
        <v>91490.341881665125</v>
      </c>
      <c r="BT491" s="1102">
        <v>31991.992047567761</v>
      </c>
      <c r="BU491" s="1102">
        <v>14243.028732589581</v>
      </c>
      <c r="BV491" s="1102">
        <v>13112.036461747259</v>
      </c>
      <c r="BW491" s="1102">
        <v>24745.64064265645</v>
      </c>
      <c r="BX491" s="1102">
        <v>26643.878552524126</v>
      </c>
      <c r="BY491" s="1102">
        <v>25192.033739258408</v>
      </c>
      <c r="BZ491" s="1102">
        <v>22067.846142310962</v>
      </c>
      <c r="CA491" s="1102">
        <v>17651.214919849135</v>
      </c>
      <c r="CB491" s="1102">
        <v>11185.204503404993</v>
      </c>
      <c r="CC491" s="1102">
        <v>10440.864233633429</v>
      </c>
      <c r="CD491" s="1102">
        <v>16561.165188180577</v>
      </c>
      <c r="CE491" s="1102">
        <v>25479.004094518841</v>
      </c>
      <c r="CF491" s="1102">
        <v>19064.644891117445</v>
      </c>
      <c r="CG491" s="1102">
        <v>14042.916924119236</v>
      </c>
      <c r="CH491" s="1102">
        <v>13349.557236640616</v>
      </c>
      <c r="CI491" s="1102">
        <v>17856.306421433164</v>
      </c>
      <c r="CJ491" s="1102">
        <v>20204.254413936822</v>
      </c>
      <c r="CK491" s="1102">
        <v>21481.027989051941</v>
      </c>
      <c r="CL491" s="1102">
        <v>19412.032608278823</v>
      </c>
      <c r="CM491" s="1102">
        <v>23911.127524235199</v>
      </c>
      <c r="CN491" s="1102">
        <v>26516.965968780663</v>
      </c>
      <c r="CO491" s="1102">
        <v>29368.785544562186</v>
      </c>
      <c r="CP491" s="1102">
        <v>27513.037130983324</v>
      </c>
      <c r="CQ491" s="1106">
        <f t="shared" si="207"/>
        <v>30327.93200193287</v>
      </c>
      <c r="CR491" s="23" t="s">
        <v>541</v>
      </c>
      <c r="CS491"/>
      <c r="DQ491"/>
      <c r="DR491"/>
    </row>
    <row r="492" spans="1:122" ht="13">
      <c r="BF492" s="1135">
        <v>484</v>
      </c>
      <c r="BG492" s="1102">
        <v>74582.010839213995</v>
      </c>
      <c r="BH492" s="1102">
        <v>72055.559896651364</v>
      </c>
      <c r="BI492" s="1102">
        <v>56842.459429306255</v>
      </c>
      <c r="BJ492" s="1102">
        <v>70719.001780483857</v>
      </c>
      <c r="BK492" s="1102">
        <v>101281.47212274703</v>
      </c>
      <c r="BL492" s="1102">
        <v>125679.69535517553</v>
      </c>
      <c r="BM492" s="1102">
        <v>99421.652135551558</v>
      </c>
      <c r="BN492" s="1102">
        <v>108789.98995981326</v>
      </c>
      <c r="BO492" s="1102">
        <v>124380.57409701936</v>
      </c>
      <c r="BP492" s="1102">
        <v>118197.03514532618</v>
      </c>
      <c r="BQ492" s="1102">
        <v>95460.958793067097</v>
      </c>
      <c r="BR492" s="1102">
        <v>78871.576769158361</v>
      </c>
      <c r="BS492" s="1102">
        <v>76965.682800551484</v>
      </c>
      <c r="BT492" s="1102">
        <v>31767.608212396186</v>
      </c>
      <c r="BU492" s="1102">
        <v>14510.019926551347</v>
      </c>
      <c r="BV492" s="1102">
        <v>14262.209223445718</v>
      </c>
      <c r="BW492" s="1102">
        <v>29075.460701226119</v>
      </c>
      <c r="BX492" s="1102">
        <v>26472.696145312584</v>
      </c>
      <c r="BY492" s="1102">
        <v>30006.353295995959</v>
      </c>
      <c r="BZ492" s="1102">
        <v>16978.507153156457</v>
      </c>
      <c r="CA492" s="1102">
        <v>15509.089029731067</v>
      </c>
      <c r="CB492" s="1102">
        <v>7691.5028512050485</v>
      </c>
      <c r="CC492" s="1102">
        <v>10750.657381453875</v>
      </c>
      <c r="CD492" s="1102">
        <v>14692.198528949921</v>
      </c>
      <c r="CE492" s="1102">
        <v>27918.781851264874</v>
      </c>
      <c r="CF492" s="1102">
        <v>18531.050270351276</v>
      </c>
      <c r="CG492" s="1102">
        <v>13235.132745689074</v>
      </c>
      <c r="CH492" s="1102">
        <v>15233.561778969875</v>
      </c>
      <c r="CI492" s="1102">
        <v>22679.096154503211</v>
      </c>
      <c r="CJ492" s="1102">
        <v>27846.492915002873</v>
      </c>
      <c r="CK492" s="1102">
        <v>29723.547150787246</v>
      </c>
      <c r="CL492" s="1102">
        <v>23031.978670191158</v>
      </c>
      <c r="CM492" s="1102">
        <v>27734.898377956401</v>
      </c>
      <c r="CN492" s="1102">
        <v>23675.432708823835</v>
      </c>
      <c r="CO492" s="1102">
        <v>27035.682320457508</v>
      </c>
      <c r="CP492" s="1102">
        <v>24457.74649534763</v>
      </c>
      <c r="CQ492" s="1106">
        <f t="shared" si="207"/>
        <v>26960.050578934555</v>
      </c>
      <c r="CR492" s="23" t="s">
        <v>541</v>
      </c>
      <c r="CS492"/>
      <c r="DQ492"/>
      <c r="DR492"/>
    </row>
    <row r="493" spans="1:122" ht="13">
      <c r="BF493" s="1135">
        <v>485</v>
      </c>
      <c r="BG493" s="1102">
        <v>73313.202500174026</v>
      </c>
      <c r="BH493" s="1102">
        <v>77932.683184330206</v>
      </c>
      <c r="BI493" s="1102">
        <v>71064.698371318053</v>
      </c>
      <c r="BJ493" s="1102">
        <v>80644.457600076799</v>
      </c>
      <c r="BK493" s="1102">
        <v>99730.07913387625</v>
      </c>
      <c r="BL493" s="1102">
        <v>125150.73401455781</v>
      </c>
      <c r="BM493" s="1102">
        <v>106700.89475697199</v>
      </c>
      <c r="BN493" s="1102">
        <v>102700.46220289853</v>
      </c>
      <c r="BO493" s="1102">
        <v>151612.91768089382</v>
      </c>
      <c r="BP493" s="1102">
        <v>139553.41286583568</v>
      </c>
      <c r="BQ493" s="1102">
        <v>115717.61028047108</v>
      </c>
      <c r="BR493" s="1102">
        <v>90839.234968050689</v>
      </c>
      <c r="BS493" s="1102">
        <v>97830.667140915335</v>
      </c>
      <c r="BT493" s="1102">
        <v>44113.37824057629</v>
      </c>
      <c r="BU493" s="1102">
        <v>18354.043259016034</v>
      </c>
      <c r="BV493" s="1102">
        <v>14424.394229195845</v>
      </c>
      <c r="BW493" s="1102">
        <v>15464.866295672024</v>
      </c>
      <c r="BX493" s="1102">
        <v>37238.539545214771</v>
      </c>
      <c r="BY493" s="1102">
        <v>30837.08675461253</v>
      </c>
      <c r="BZ493" s="1102">
        <v>21939.702901587567</v>
      </c>
      <c r="CA493" s="1102">
        <v>15409.235933677564</v>
      </c>
      <c r="CB493" s="1102">
        <v>10219.062432328874</v>
      </c>
      <c r="CC493" s="1102">
        <v>11782.833840845078</v>
      </c>
      <c r="CD493" s="1102">
        <v>17475.588040485749</v>
      </c>
      <c r="CE493" s="1102">
        <v>23710.262458156973</v>
      </c>
      <c r="CF493" s="1102">
        <v>18947.553061359769</v>
      </c>
      <c r="CG493" s="1102">
        <v>15898.528675413017</v>
      </c>
      <c r="CH493" s="1102">
        <v>17690.382876424097</v>
      </c>
      <c r="CI493" s="1102">
        <v>23562.536079668575</v>
      </c>
      <c r="CJ493" s="1102">
        <v>24550.874075272197</v>
      </c>
      <c r="CK493" s="1102">
        <v>24531.448406348056</v>
      </c>
      <c r="CL493" s="1102">
        <v>22939.245603256062</v>
      </c>
      <c r="CM493" s="1102">
        <v>25767.921043747087</v>
      </c>
      <c r="CN493" s="1102">
        <v>27670.239236559828</v>
      </c>
      <c r="CO493" s="1102">
        <v>27114.637467596396</v>
      </c>
      <c r="CP493" s="1102">
        <v>27490.169162321508</v>
      </c>
      <c r="CQ493" s="1106">
        <f t="shared" si="207"/>
        <v>30302.724381440221</v>
      </c>
      <c r="CR493" s="23" t="s">
        <v>541</v>
      </c>
      <c r="CS493"/>
      <c r="DQ493"/>
      <c r="DR493"/>
    </row>
    <row r="494" spans="1:122" ht="13">
      <c r="BF494" s="1135">
        <v>486</v>
      </c>
      <c r="BG494" s="1102">
        <v>77274.061078133906</v>
      </c>
      <c r="BH494" s="1102">
        <v>74634.847359546606</v>
      </c>
      <c r="BI494" s="1102">
        <v>59485.533280050062</v>
      </c>
      <c r="BJ494" s="1102">
        <v>61700.644556833809</v>
      </c>
      <c r="BK494" s="1102">
        <v>82034.367996940025</v>
      </c>
      <c r="BL494" s="1102">
        <v>102319.1941073535</v>
      </c>
      <c r="BM494" s="1102">
        <v>85909.878710101882</v>
      </c>
      <c r="BN494" s="1102">
        <v>90673.815239940988</v>
      </c>
      <c r="BO494" s="1102">
        <v>119941.33680607456</v>
      </c>
      <c r="BP494" s="1102">
        <v>110090.54488092114</v>
      </c>
      <c r="BQ494" s="1102">
        <v>82153.108703447579</v>
      </c>
      <c r="BR494" s="1102">
        <v>65225.208053147013</v>
      </c>
      <c r="BS494" s="1102">
        <v>69600.022522337851</v>
      </c>
      <c r="BT494" s="1102">
        <v>30926.037608418879</v>
      </c>
      <c r="BU494" s="1102">
        <v>15623.922725699253</v>
      </c>
      <c r="BV494" s="1102">
        <v>17236.060777512939</v>
      </c>
      <c r="BW494" s="1102">
        <v>16618.308712708618</v>
      </c>
      <c r="BX494" s="1102">
        <v>17579.317893061721</v>
      </c>
      <c r="BY494" s="1102">
        <v>17272.477867314545</v>
      </c>
      <c r="BZ494" s="1102">
        <v>17591.732792101342</v>
      </c>
      <c r="CA494" s="1102">
        <v>12561.576955588176</v>
      </c>
      <c r="CB494" s="1102">
        <v>8227.0424222470538</v>
      </c>
      <c r="CC494" s="1102">
        <v>8878.5710688942618</v>
      </c>
      <c r="CD494" s="1102">
        <v>10365.479671343406</v>
      </c>
      <c r="CE494" s="1102">
        <v>18512.09410879284</v>
      </c>
      <c r="CF494" s="1102">
        <v>16833.010429043385</v>
      </c>
      <c r="CG494" s="1102">
        <v>13860.904142842743</v>
      </c>
      <c r="CH494" s="1102">
        <v>13644.978090140408</v>
      </c>
      <c r="CI494" s="1102">
        <v>17976.864775476399</v>
      </c>
      <c r="CJ494" s="1102">
        <v>20152.3997774657</v>
      </c>
      <c r="CK494" s="1102">
        <v>21061.942905231419</v>
      </c>
      <c r="CL494" s="1102">
        <v>16215.342605859847</v>
      </c>
      <c r="CM494" s="1102">
        <v>18567.319343501189</v>
      </c>
      <c r="CN494" s="1102">
        <v>17508.489310525201</v>
      </c>
      <c r="CO494" s="1102">
        <v>23535.296847353166</v>
      </c>
      <c r="CP494" s="1102">
        <v>18667.927502418188</v>
      </c>
      <c r="CQ494" s="1106">
        <f t="shared" si="207"/>
        <v>20577.867620175621</v>
      </c>
      <c r="CR494" s="23" t="s">
        <v>541</v>
      </c>
      <c r="CS494"/>
      <c r="DQ494"/>
      <c r="DR494"/>
    </row>
    <row r="495" spans="1:122" ht="13">
      <c r="BF495" s="1135">
        <v>487</v>
      </c>
      <c r="BG495" s="1102">
        <v>42212.192275355519</v>
      </c>
      <c r="BH495" s="1102">
        <v>46942.948963916577</v>
      </c>
      <c r="BI495" s="1102">
        <v>44249.741716976278</v>
      </c>
      <c r="BJ495" s="1102">
        <v>53352.821080153379</v>
      </c>
      <c r="BK495" s="1102">
        <v>63202.050116811391</v>
      </c>
      <c r="BL495" s="1102">
        <v>85005.166042693891</v>
      </c>
      <c r="BM495" s="1102">
        <v>75396.378495933983</v>
      </c>
      <c r="BN495" s="1102">
        <v>89976.461306331199</v>
      </c>
      <c r="BO495" s="1102">
        <v>121773.44064808307</v>
      </c>
      <c r="BP495" s="1102">
        <v>134718.39907339285</v>
      </c>
      <c r="BQ495" s="1102">
        <v>107529.94297524795</v>
      </c>
      <c r="BR495" s="1102">
        <v>88916.393737661158</v>
      </c>
      <c r="BS495" s="1102">
        <v>86770.015268885341</v>
      </c>
      <c r="BT495" s="1102">
        <v>33166.036793738174</v>
      </c>
      <c r="BU495" s="1102">
        <v>17403.41300615338</v>
      </c>
      <c r="BV495" s="1102">
        <v>17179.754930201729</v>
      </c>
      <c r="BW495" s="1102">
        <v>16711.378364756241</v>
      </c>
      <c r="BX495" s="1102">
        <v>21259.570083978429</v>
      </c>
      <c r="BY495" s="1102">
        <v>21142.615582289636</v>
      </c>
      <c r="BZ495" s="1102">
        <v>19405.341966687574</v>
      </c>
      <c r="CA495" s="1102">
        <v>11703.662382215412</v>
      </c>
      <c r="CB495" s="1102">
        <v>6155.8924766090258</v>
      </c>
      <c r="CC495" s="1102">
        <v>8860.9327977591529</v>
      </c>
      <c r="CD495" s="1102">
        <v>12087.423738004596</v>
      </c>
      <c r="CE495" s="1102">
        <v>19865.513318618894</v>
      </c>
      <c r="CF495" s="1102">
        <v>13309.586224752025</v>
      </c>
      <c r="CG495" s="1102">
        <v>9530.3205903617745</v>
      </c>
      <c r="CH495" s="1102">
        <v>11033.05367045411</v>
      </c>
      <c r="CI495" s="1102">
        <v>17012.35990062599</v>
      </c>
      <c r="CJ495" s="1102">
        <v>20768.144217786605</v>
      </c>
      <c r="CK495" s="1102">
        <v>23884.150601580506</v>
      </c>
      <c r="CL495" s="1102">
        <v>18686.68800939235</v>
      </c>
      <c r="CM495" s="1102">
        <v>20217.384960867264</v>
      </c>
      <c r="CN495" s="1102">
        <v>17955.537163758436</v>
      </c>
      <c r="CO495" s="1102">
        <v>20750.450672256538</v>
      </c>
      <c r="CP495" s="1102">
        <v>18684.36275407931</v>
      </c>
      <c r="CQ495" s="1106">
        <f t="shared" si="207"/>
        <v>20595.984383964369</v>
      </c>
      <c r="CR495" s="23" t="s">
        <v>541</v>
      </c>
      <c r="CS495"/>
      <c r="DQ495"/>
      <c r="DR495"/>
    </row>
    <row r="496" spans="1:122" ht="13">
      <c r="BF496" s="1135">
        <v>488</v>
      </c>
      <c r="BG496" s="1102">
        <v>64688.843645717476</v>
      </c>
      <c r="BH496" s="1102">
        <v>60508.068578373641</v>
      </c>
      <c r="BI496" s="1102">
        <v>53566.499963094859</v>
      </c>
      <c r="BJ496" s="1102">
        <v>59626.209393462203</v>
      </c>
      <c r="BK496" s="1102">
        <v>69067.579695243447</v>
      </c>
      <c r="BL496" s="1102">
        <v>88391.7736714434</v>
      </c>
      <c r="BM496" s="1102">
        <v>78236.620183004707</v>
      </c>
      <c r="BN496" s="1102">
        <v>88828.431977150074</v>
      </c>
      <c r="BO496" s="1102">
        <v>119508.6243455941</v>
      </c>
      <c r="BP496" s="1102">
        <v>116993.00737583812</v>
      </c>
      <c r="BQ496" s="1102">
        <v>95621.147121690694</v>
      </c>
      <c r="BR496" s="1102">
        <v>76849.659947196982</v>
      </c>
      <c r="BS496" s="1102">
        <v>65731.169149355759</v>
      </c>
      <c r="BT496" s="1102">
        <v>31558.608885395515</v>
      </c>
      <c r="BU496" s="1102">
        <v>14647.48911480356</v>
      </c>
      <c r="BV496" s="1102">
        <v>14487.989298529286</v>
      </c>
      <c r="BW496" s="1102">
        <v>20505.968437508312</v>
      </c>
      <c r="BX496" s="1102">
        <v>22399.839353560648</v>
      </c>
      <c r="BY496" s="1102">
        <v>22181.781029963553</v>
      </c>
      <c r="BZ496" s="1102">
        <v>19035.660684011684</v>
      </c>
      <c r="CA496" s="1102">
        <v>11637.398516759211</v>
      </c>
      <c r="CB496" s="1102">
        <v>7592.9011554794133</v>
      </c>
      <c r="CC496" s="1102">
        <v>10165.549552986702</v>
      </c>
      <c r="CD496" s="1102">
        <v>15999.103130885</v>
      </c>
      <c r="CE496" s="1102">
        <v>23713.835909058849</v>
      </c>
      <c r="CF496" s="1102">
        <v>15490.08872990638</v>
      </c>
      <c r="CG496" s="1102">
        <v>12267.207719424016</v>
      </c>
      <c r="CH496" s="1102">
        <v>14347.432370553182</v>
      </c>
      <c r="CI496" s="1102">
        <v>19946.502912450145</v>
      </c>
      <c r="CJ496" s="1102">
        <v>22283.913495866804</v>
      </c>
      <c r="CK496" s="1102">
        <v>21421.974575219159</v>
      </c>
      <c r="CL496" s="1102">
        <v>16246.187893666238</v>
      </c>
      <c r="CM496" s="1102">
        <v>18436.849480911795</v>
      </c>
      <c r="CN496" s="1102">
        <v>16461.137547792405</v>
      </c>
      <c r="CO496" s="1102">
        <v>17191.696275078295</v>
      </c>
      <c r="CP496" s="1102">
        <v>18123.103686121969</v>
      </c>
      <c r="CQ496" s="1106">
        <f t="shared" si="207"/>
        <v>19977.302165514935</v>
      </c>
      <c r="CR496" s="23" t="s">
        <v>541</v>
      </c>
      <c r="CS496"/>
      <c r="DQ496"/>
      <c r="DR496"/>
    </row>
    <row r="497" spans="58:122" ht="13">
      <c r="BF497" s="1135">
        <v>489</v>
      </c>
      <c r="BG497" s="1102">
        <v>65496.750759047289</v>
      </c>
      <c r="BH497" s="1102">
        <v>68532.35563679703</v>
      </c>
      <c r="BI497" s="1102">
        <v>63239.370700743428</v>
      </c>
      <c r="BJ497" s="1102">
        <v>78166.146766017351</v>
      </c>
      <c r="BK497" s="1102">
        <v>92046.362744200567</v>
      </c>
      <c r="BL497" s="1102">
        <v>111807.19281437741</v>
      </c>
      <c r="BM497" s="1102">
        <v>94042.493666985247</v>
      </c>
      <c r="BN497" s="1102">
        <v>98020.311602715112</v>
      </c>
      <c r="BO497" s="1102">
        <v>116000.97785197961</v>
      </c>
      <c r="BP497" s="1102">
        <v>104265.06569870841</v>
      </c>
      <c r="BQ497" s="1102">
        <v>76695.961705447757</v>
      </c>
      <c r="BR497" s="1102">
        <v>68683.443348165092</v>
      </c>
      <c r="BS497" s="1102">
        <v>83022.778680494317</v>
      </c>
      <c r="BT497" s="1102">
        <v>30126.822187683796</v>
      </c>
      <c r="BU497" s="1102">
        <v>12991.330476053579</v>
      </c>
      <c r="BV497" s="1102">
        <v>11501.583809076144</v>
      </c>
      <c r="BW497" s="1102">
        <v>21381.965052215663</v>
      </c>
      <c r="BX497" s="1102">
        <v>24388.881105330634</v>
      </c>
      <c r="BY497" s="1102">
        <v>22105.653105918718</v>
      </c>
      <c r="BZ497" s="1102">
        <v>20562.068704483401</v>
      </c>
      <c r="CA497" s="1102">
        <v>12086.793464897348</v>
      </c>
      <c r="CB497" s="1102">
        <v>7707.2159791734284</v>
      </c>
      <c r="CC497" s="1102">
        <v>9422.4278979446044</v>
      </c>
      <c r="CD497" s="1102">
        <v>10231.421502038846</v>
      </c>
      <c r="CE497" s="1102">
        <v>23896.540427646316</v>
      </c>
      <c r="CF497" s="1102">
        <v>16242.821898513866</v>
      </c>
      <c r="CG497" s="1102">
        <v>12699.727169684667</v>
      </c>
      <c r="CH497" s="1102">
        <v>11315.285233477995</v>
      </c>
      <c r="CI497" s="1102">
        <v>18000.862873418529</v>
      </c>
      <c r="CJ497" s="1102">
        <v>20229.91172360077</v>
      </c>
      <c r="CK497" s="1102">
        <v>21030.22902309768</v>
      </c>
      <c r="CL497" s="1102">
        <v>16481.904481963684</v>
      </c>
      <c r="CM497" s="1102">
        <v>15733.963388443939</v>
      </c>
      <c r="CN497" s="1102">
        <v>15632.700292242773</v>
      </c>
      <c r="CO497" s="1102">
        <v>29506.776107901664</v>
      </c>
      <c r="CP497" s="1102">
        <v>17128.806611796663</v>
      </c>
      <c r="CQ497" s="1106">
        <f t="shared" si="207"/>
        <v>18881.277254986238</v>
      </c>
      <c r="CR497" s="23" t="s">
        <v>541</v>
      </c>
      <c r="CS497"/>
      <c r="DQ497"/>
      <c r="DR497"/>
    </row>
    <row r="498" spans="58:122" ht="13">
      <c r="BF498" s="1135">
        <v>490</v>
      </c>
      <c r="BG498" s="1102">
        <v>48266.345508035804</v>
      </c>
      <c r="BH498" s="1102">
        <v>50094.09547744225</v>
      </c>
      <c r="BI498" s="1102">
        <v>43265.175997831378</v>
      </c>
      <c r="BJ498" s="1102">
        <v>43769.264401147055</v>
      </c>
      <c r="BK498" s="1102">
        <v>60646.728171416151</v>
      </c>
      <c r="BL498" s="1102">
        <v>92641.351425312663</v>
      </c>
      <c r="BM498" s="1102">
        <v>78694.285489472182</v>
      </c>
      <c r="BN498" s="1102">
        <v>76492.787685145217</v>
      </c>
      <c r="BO498" s="1102">
        <v>99587.859803265164</v>
      </c>
      <c r="BP498" s="1102">
        <v>94815.285947986791</v>
      </c>
      <c r="BQ498" s="1102">
        <v>74907.696279505559</v>
      </c>
      <c r="BR498" s="1102">
        <v>56709.621776170068</v>
      </c>
      <c r="BS498" s="1102">
        <v>74735.704716064691</v>
      </c>
      <c r="BT498" s="1102">
        <v>23759.418198561572</v>
      </c>
      <c r="BU498" s="1102">
        <v>10523.224885908303</v>
      </c>
      <c r="BV498" s="1102">
        <v>9480.2169979552909</v>
      </c>
      <c r="BW498" s="1102">
        <v>15000.09930969487</v>
      </c>
      <c r="BX498" s="1102">
        <v>18440.632821251715</v>
      </c>
      <c r="BY498" s="1102">
        <v>14946.066767583005</v>
      </c>
      <c r="BZ498" s="1102">
        <v>13681.8247317064</v>
      </c>
      <c r="CA498" s="1102">
        <v>9630.0959054241703</v>
      </c>
      <c r="CB498" s="1102">
        <v>6457.9184509110364</v>
      </c>
      <c r="CC498" s="1102">
        <v>8749.2943086141913</v>
      </c>
      <c r="CD498" s="1102">
        <v>10789.873720956799</v>
      </c>
      <c r="CE498" s="1102">
        <v>15954.619560806173</v>
      </c>
      <c r="CF498" s="1102">
        <v>13064.349178043765</v>
      </c>
      <c r="CG498" s="1102">
        <v>10220.693252804766</v>
      </c>
      <c r="CH498" s="1102">
        <v>11211.743851841276</v>
      </c>
      <c r="CI498" s="1102">
        <v>14549.620464694113</v>
      </c>
      <c r="CJ498" s="1102">
        <v>16037.901329282997</v>
      </c>
      <c r="CK498" s="1102">
        <v>18698.473020852889</v>
      </c>
      <c r="CL498" s="1102">
        <v>16022.866594618865</v>
      </c>
      <c r="CM498" s="1102">
        <v>18822.255196108446</v>
      </c>
      <c r="CN498" s="1102">
        <v>16021.580515433139</v>
      </c>
      <c r="CO498" s="1102">
        <v>15995.385891065976</v>
      </c>
      <c r="CP498" s="1102">
        <v>17437.979323078333</v>
      </c>
      <c r="CQ498" s="1106">
        <f t="shared" si="207"/>
        <v>19222.081831375388</v>
      </c>
      <c r="CR498" s="23" t="s">
        <v>541</v>
      </c>
      <c r="CS498"/>
      <c r="DQ498"/>
      <c r="DR498"/>
    </row>
    <row r="499" spans="58:122" ht="13">
      <c r="BF499" s="1135">
        <v>491</v>
      </c>
      <c r="BG499" s="1102">
        <v>44396.592445741633</v>
      </c>
      <c r="BH499" s="1102">
        <v>51156.098529898511</v>
      </c>
      <c r="BI499" s="1102">
        <v>48060.437890402536</v>
      </c>
      <c r="BJ499" s="1102">
        <v>56182.775966394787</v>
      </c>
      <c r="BK499" s="1102">
        <v>62793.396189263032</v>
      </c>
      <c r="BL499" s="1102">
        <v>82135.014918817789</v>
      </c>
      <c r="BM499" s="1102">
        <v>79267.413766490004</v>
      </c>
      <c r="BN499" s="1102">
        <v>89409.546913834769</v>
      </c>
      <c r="BO499" s="1102">
        <v>108059.86251190139</v>
      </c>
      <c r="BP499" s="1102">
        <v>130032.87085455476</v>
      </c>
      <c r="BQ499" s="1102">
        <v>108150.77566811166</v>
      </c>
      <c r="BR499" s="1102">
        <v>86500.040775173271</v>
      </c>
      <c r="BS499" s="1102">
        <v>76993.582564392229</v>
      </c>
      <c r="BT499" s="1102">
        <v>35645.669190677661</v>
      </c>
      <c r="BU499" s="1102">
        <v>15623.874986174062</v>
      </c>
      <c r="BV499" s="1102">
        <v>15124.300233351634</v>
      </c>
      <c r="BW499" s="1102">
        <v>16372.227866222012</v>
      </c>
      <c r="BX499" s="1102">
        <v>20100.251115635529</v>
      </c>
      <c r="BY499" s="1102">
        <v>22206.783833708821</v>
      </c>
      <c r="BZ499" s="1102">
        <v>22595.380284876697</v>
      </c>
      <c r="CA499" s="1102">
        <v>16526.716198288905</v>
      </c>
      <c r="CB499" s="1102">
        <v>10192.04183718989</v>
      </c>
      <c r="CC499" s="1102">
        <v>11297.579482189707</v>
      </c>
      <c r="CD499" s="1102">
        <v>15198.382604522922</v>
      </c>
      <c r="CE499" s="1102">
        <v>22655.856481612511</v>
      </c>
      <c r="CF499" s="1102">
        <v>17086.182706363288</v>
      </c>
      <c r="CG499" s="1102">
        <v>11889.203804030765</v>
      </c>
      <c r="CH499" s="1102">
        <v>13399.835942759861</v>
      </c>
      <c r="CI499" s="1102">
        <v>19343.272044471854</v>
      </c>
      <c r="CJ499" s="1102">
        <v>23776.394485314093</v>
      </c>
      <c r="CK499" s="1102">
        <v>23993.855094207596</v>
      </c>
      <c r="CL499" s="1102">
        <v>18880.83504803741</v>
      </c>
      <c r="CM499" s="1102">
        <v>20890.94434332219</v>
      </c>
      <c r="CN499" s="1102">
        <v>20364.361823771142</v>
      </c>
      <c r="CO499" s="1102">
        <v>24332.278840969917</v>
      </c>
      <c r="CP499" s="1102">
        <v>20480.444607602931</v>
      </c>
      <c r="CQ499" s="1106">
        <f t="shared" si="207"/>
        <v>22575.825724789222</v>
      </c>
      <c r="CR499" s="23" t="s">
        <v>541</v>
      </c>
      <c r="CS499"/>
      <c r="DQ499"/>
      <c r="DR499"/>
    </row>
    <row r="500" spans="58:122" ht="13">
      <c r="BF500" s="1135">
        <v>492</v>
      </c>
      <c r="BG500" s="1102">
        <v>48848.843679837482</v>
      </c>
      <c r="BH500" s="1102">
        <v>52105.251444158028</v>
      </c>
      <c r="BI500" s="1102">
        <v>41932.092376521978</v>
      </c>
      <c r="BJ500" s="1102">
        <v>39961.789571181624</v>
      </c>
      <c r="BK500" s="1102">
        <v>53808.270492213735</v>
      </c>
      <c r="BL500" s="1102">
        <v>76635.946960906265</v>
      </c>
      <c r="BM500" s="1102">
        <v>63475.780651715453</v>
      </c>
      <c r="BN500" s="1102">
        <v>64180.491505801969</v>
      </c>
      <c r="BO500" s="1102">
        <v>94155.410604176359</v>
      </c>
      <c r="BP500" s="1102">
        <v>99673.368465969455</v>
      </c>
      <c r="BQ500" s="1102">
        <v>79488.458004158369</v>
      </c>
      <c r="BR500" s="1102">
        <v>63436.494152063766</v>
      </c>
      <c r="BS500" s="1102">
        <v>87071.69750168483</v>
      </c>
      <c r="BT500" s="1102">
        <v>33392.554191987962</v>
      </c>
      <c r="BU500" s="1102">
        <v>15267.794626746276</v>
      </c>
      <c r="BV500" s="1102">
        <v>14830.777620569686</v>
      </c>
      <c r="BW500" s="1102">
        <v>13853.116363377763</v>
      </c>
      <c r="BX500" s="1102">
        <v>28800.137874592492</v>
      </c>
      <c r="BY500" s="1102">
        <v>25014.546204528524</v>
      </c>
      <c r="BZ500" s="1102">
        <v>16048.560093457778</v>
      </c>
      <c r="CA500" s="1102">
        <v>11177.333758992738</v>
      </c>
      <c r="CB500" s="1102">
        <v>7120.8133938535739</v>
      </c>
      <c r="CC500" s="1102">
        <v>7623.9876764719447</v>
      </c>
      <c r="CD500" s="1102">
        <v>13071.863308642205</v>
      </c>
      <c r="CE500" s="1102">
        <v>16063.990358394445</v>
      </c>
      <c r="CF500" s="1102">
        <v>12605.088890510488</v>
      </c>
      <c r="CG500" s="1102">
        <v>10112.040316515044</v>
      </c>
      <c r="CH500" s="1102">
        <v>11934.617734697516</v>
      </c>
      <c r="CI500" s="1102">
        <v>19149.747637949982</v>
      </c>
      <c r="CJ500" s="1102">
        <v>18731.490058446827</v>
      </c>
      <c r="CK500" s="1102">
        <v>16145.186524443789</v>
      </c>
      <c r="CL500" s="1102">
        <v>15265.342295321932</v>
      </c>
      <c r="CM500" s="1102">
        <v>18168.263019329886</v>
      </c>
      <c r="CN500" s="1102">
        <v>19121.220361797565</v>
      </c>
      <c r="CO500" s="1102">
        <v>16915.205991416944</v>
      </c>
      <c r="CP500" s="1102">
        <v>20220.601709228598</v>
      </c>
      <c r="CQ500" s="1106">
        <f t="shared" si="207"/>
        <v>22289.397959088015</v>
      </c>
      <c r="CR500" s="23" t="s">
        <v>541</v>
      </c>
      <c r="CS500"/>
      <c r="DQ500"/>
      <c r="DR500"/>
    </row>
    <row r="501" spans="58:122" ht="13" outlineLevel="1">
      <c r="BF501" s="1135">
        <v>493</v>
      </c>
      <c r="BG501" s="1102">
        <v>78287.243743127547</v>
      </c>
      <c r="BH501" s="1102">
        <v>77088.351855981819</v>
      </c>
      <c r="BI501" s="1102">
        <v>63467.647381896801</v>
      </c>
      <c r="BJ501" s="1102">
        <v>68887.721211580225</v>
      </c>
      <c r="BK501" s="1102">
        <v>92679.822108480599</v>
      </c>
      <c r="BL501" s="1102">
        <v>121540.25155097771</v>
      </c>
      <c r="BM501" s="1102">
        <v>106429.7986216829</v>
      </c>
      <c r="BN501" s="1102">
        <v>120246.6888757674</v>
      </c>
      <c r="BO501" s="1102">
        <v>148167.87699487427</v>
      </c>
      <c r="BP501" s="1102">
        <v>138989.65483984898</v>
      </c>
      <c r="BQ501" s="1102">
        <v>109215.1144000855</v>
      </c>
      <c r="BR501" s="1102">
        <v>87871.281817620329</v>
      </c>
      <c r="BS501" s="1102">
        <v>80399.445041041457</v>
      </c>
      <c r="BT501" s="1102">
        <v>42872.876727223542</v>
      </c>
      <c r="BU501" s="1102">
        <v>17077.838057445515</v>
      </c>
      <c r="BV501" s="1102">
        <v>15218.409874545774</v>
      </c>
      <c r="BW501" s="1102">
        <v>19339.231650925245</v>
      </c>
      <c r="BX501" s="1102">
        <v>29133.676147098864</v>
      </c>
      <c r="BY501" s="1102">
        <v>27332.072869172374</v>
      </c>
      <c r="BZ501" s="1102">
        <v>21328.81856873841</v>
      </c>
      <c r="CA501" s="1102">
        <v>17195.903714765751</v>
      </c>
      <c r="CB501" s="1102">
        <v>11342.970378411461</v>
      </c>
      <c r="CC501" s="1102">
        <v>14387.765869867839</v>
      </c>
      <c r="CD501" s="1102">
        <v>14637.229389276315</v>
      </c>
      <c r="CE501" s="1102">
        <v>22257.472147338165</v>
      </c>
      <c r="CF501" s="1102">
        <v>16105.331494432685</v>
      </c>
      <c r="CG501" s="1102">
        <v>16746.688223755125</v>
      </c>
      <c r="CH501" s="1102">
        <v>19209.112237851536</v>
      </c>
      <c r="CI501" s="1102">
        <v>23422.310630588436</v>
      </c>
      <c r="CJ501" s="1102">
        <v>24341.546386320708</v>
      </c>
      <c r="CK501" s="1102">
        <v>24151.208011904771</v>
      </c>
      <c r="CL501" s="1102">
        <v>21017.509663347733</v>
      </c>
      <c r="CM501" s="1102">
        <v>24937.283298316455</v>
      </c>
      <c r="CN501" s="1102">
        <v>26752.336126585022</v>
      </c>
      <c r="CO501" s="1102">
        <v>30077.009473904411</v>
      </c>
      <c r="CP501" s="1102">
        <v>27469.11019294387</v>
      </c>
      <c r="CQ501" s="1106">
        <f t="shared" si="207"/>
        <v>30279.510841318308</v>
      </c>
      <c r="CR501" s="23" t="s">
        <v>541</v>
      </c>
      <c r="CS501"/>
      <c r="DQ501"/>
      <c r="DR501"/>
    </row>
    <row r="502" spans="58:122" ht="13" outlineLevel="1">
      <c r="BF502" s="1135">
        <v>494</v>
      </c>
      <c r="BG502" s="1102">
        <v>60603.671048556003</v>
      </c>
      <c r="BH502" s="1102">
        <v>55162.530504901923</v>
      </c>
      <c r="BI502" s="1102">
        <v>45328.7711678962</v>
      </c>
      <c r="BJ502" s="1102">
        <v>62889.577731407473</v>
      </c>
      <c r="BK502" s="1102">
        <v>83899.73717619908</v>
      </c>
      <c r="BL502" s="1102">
        <v>107236.24284190027</v>
      </c>
      <c r="BM502" s="1102">
        <v>92995.369026592307</v>
      </c>
      <c r="BN502" s="1102">
        <v>112306.10522703775</v>
      </c>
      <c r="BO502" s="1102">
        <v>133634.78447573827</v>
      </c>
      <c r="BP502" s="1102">
        <v>124091.46725529541</v>
      </c>
      <c r="BQ502" s="1102">
        <v>98366.319488908164</v>
      </c>
      <c r="BR502" s="1102">
        <v>77266.729982278426</v>
      </c>
      <c r="BS502" s="1102">
        <v>60765.228591629602</v>
      </c>
      <c r="BT502" s="1102">
        <v>31794.827802536089</v>
      </c>
      <c r="BU502" s="1102">
        <v>19082.575823287782</v>
      </c>
      <c r="BV502" s="1102">
        <v>15007.949021582852</v>
      </c>
      <c r="BW502" s="1102">
        <v>16826.15439237421</v>
      </c>
      <c r="BX502" s="1102">
        <v>21343.491820136485</v>
      </c>
      <c r="BY502" s="1102">
        <v>25393.338328021942</v>
      </c>
      <c r="BZ502" s="1102">
        <v>22332.028142534531</v>
      </c>
      <c r="CA502" s="1102">
        <v>14609.355237634994</v>
      </c>
      <c r="CB502" s="1102">
        <v>8671.1131696093107</v>
      </c>
      <c r="CC502" s="1102">
        <v>10514.479187267039</v>
      </c>
      <c r="CD502" s="1102">
        <v>20014.915030649536</v>
      </c>
      <c r="CE502" s="1102">
        <v>29472.167259875907</v>
      </c>
      <c r="CF502" s="1102">
        <v>21548.745776777076</v>
      </c>
      <c r="CG502" s="1102">
        <v>14295.073902124614</v>
      </c>
      <c r="CH502" s="1102">
        <v>13614.441337548782</v>
      </c>
      <c r="CI502" s="1102">
        <v>20199.040301690216</v>
      </c>
      <c r="CJ502" s="1102">
        <v>23434.040957214158</v>
      </c>
      <c r="CK502" s="1102">
        <v>24443.583554944555</v>
      </c>
      <c r="CL502" s="1102">
        <v>21022.69957447804</v>
      </c>
      <c r="CM502" s="1102">
        <v>22511.022090471215</v>
      </c>
      <c r="CN502" s="1102">
        <v>22415.473342047211</v>
      </c>
      <c r="CO502" s="1102">
        <v>22556.599215970062</v>
      </c>
      <c r="CP502" s="1102">
        <v>22580.897187317918</v>
      </c>
      <c r="CQ502" s="1106">
        <f t="shared" si="207"/>
        <v>24891.178359527727</v>
      </c>
      <c r="CR502" s="23" t="s">
        <v>541</v>
      </c>
      <c r="CS502"/>
      <c r="DQ502"/>
      <c r="DR502"/>
    </row>
    <row r="503" spans="58:122" ht="13" outlineLevel="1">
      <c r="BF503" s="1135">
        <v>495</v>
      </c>
      <c r="BG503" s="1102">
        <v>88671.924213319813</v>
      </c>
      <c r="BH503" s="1102">
        <v>92244.208993362365</v>
      </c>
      <c r="BI503" s="1102">
        <v>77531.788125631487</v>
      </c>
      <c r="BJ503" s="1102">
        <v>86160.881701691585</v>
      </c>
      <c r="BK503" s="1102">
        <v>108755.3836371424</v>
      </c>
      <c r="BL503" s="1102">
        <v>140867.47286485988</v>
      </c>
      <c r="BM503" s="1102">
        <v>111412.93019003182</v>
      </c>
      <c r="BN503" s="1102">
        <v>105597.08112363762</v>
      </c>
      <c r="BO503" s="1102">
        <v>147896.51605475496</v>
      </c>
      <c r="BP503" s="1102">
        <v>142597.48369134293</v>
      </c>
      <c r="BQ503" s="1102">
        <v>110770.69043955245</v>
      </c>
      <c r="BR503" s="1102">
        <v>84090.446778881174</v>
      </c>
      <c r="BS503" s="1102">
        <v>128189.25736873494</v>
      </c>
      <c r="BT503" s="1102">
        <v>54528.967398470573</v>
      </c>
      <c r="BU503" s="1102">
        <v>18594.273395470416</v>
      </c>
      <c r="BV503" s="1102">
        <v>15900.724198289352</v>
      </c>
      <c r="BW503" s="1102">
        <v>23362.894813265808</v>
      </c>
      <c r="BX503" s="1102">
        <v>36789.676760641705</v>
      </c>
      <c r="BY503" s="1102">
        <v>27639.479067686767</v>
      </c>
      <c r="BZ503" s="1102">
        <v>23260.583413495977</v>
      </c>
      <c r="CA503" s="1102">
        <v>15386.897391083958</v>
      </c>
      <c r="CB503" s="1102">
        <v>9414.4419024347008</v>
      </c>
      <c r="CC503" s="1102">
        <v>13675.961692217834</v>
      </c>
      <c r="CD503" s="1102">
        <v>17758.842557130047</v>
      </c>
      <c r="CE503" s="1102">
        <v>26258.322400333225</v>
      </c>
      <c r="CF503" s="1102">
        <v>21044.830371034823</v>
      </c>
      <c r="CG503" s="1102">
        <v>15560.260201081039</v>
      </c>
      <c r="CH503" s="1102">
        <v>18032.718161446592</v>
      </c>
      <c r="CI503" s="1102">
        <v>23829.410387487565</v>
      </c>
      <c r="CJ503" s="1102">
        <v>26849.185136803535</v>
      </c>
      <c r="CK503" s="1102">
        <v>29533.450406748947</v>
      </c>
      <c r="CL503" s="1102">
        <v>24681.645610107393</v>
      </c>
      <c r="CM503" s="1102">
        <v>27950.782399760465</v>
      </c>
      <c r="CN503" s="1102">
        <v>24547.449095112737</v>
      </c>
      <c r="CO503" s="1102">
        <v>23294.283434302164</v>
      </c>
      <c r="CP503" s="1102">
        <v>25331.650865539279</v>
      </c>
      <c r="CQ503" s="1106">
        <f t="shared" si="207"/>
        <v>27923.365250055234</v>
      </c>
      <c r="CR503" s="23" t="s">
        <v>541</v>
      </c>
      <c r="CS503"/>
      <c r="DQ503"/>
      <c r="DR503"/>
    </row>
    <row r="504" spans="58:122" ht="13" outlineLevel="1">
      <c r="BF504" s="1135">
        <v>496</v>
      </c>
      <c r="BG504" s="1102">
        <v>66595.639615233944</v>
      </c>
      <c r="BH504" s="1102">
        <v>67250.533351413163</v>
      </c>
      <c r="BI504" s="1102">
        <v>61282.141208430206</v>
      </c>
      <c r="BJ504" s="1102">
        <v>80029.599252452448</v>
      </c>
      <c r="BK504" s="1102">
        <v>93131.248983260753</v>
      </c>
      <c r="BL504" s="1102">
        <v>110051.34252728062</v>
      </c>
      <c r="BM504" s="1102">
        <v>84801.617306983957</v>
      </c>
      <c r="BN504" s="1102">
        <v>95813.626240228856</v>
      </c>
      <c r="BO504" s="1102">
        <v>105146.05182116819</v>
      </c>
      <c r="BP504" s="1102">
        <v>102537.945767018</v>
      </c>
      <c r="BQ504" s="1102">
        <v>76877.796528200284</v>
      </c>
      <c r="BR504" s="1102">
        <v>64283.131764976119</v>
      </c>
      <c r="BS504" s="1102">
        <v>58301.157974535745</v>
      </c>
      <c r="BT504" s="1102">
        <v>28018.032594381661</v>
      </c>
      <c r="BU504" s="1102">
        <v>12714.254590121269</v>
      </c>
      <c r="BV504" s="1102">
        <v>13004.846707510003</v>
      </c>
      <c r="BW504" s="1102">
        <v>20607.200019133241</v>
      </c>
      <c r="BX504" s="1102">
        <v>24499.783280228727</v>
      </c>
      <c r="BY504" s="1102">
        <v>20260.019982014659</v>
      </c>
      <c r="BZ504" s="1102">
        <v>15862.531514909029</v>
      </c>
      <c r="CA504" s="1102">
        <v>11642.340386617479</v>
      </c>
      <c r="CB504" s="1102">
        <v>7552.8283950158866</v>
      </c>
      <c r="CC504" s="1102">
        <v>10763.513206471691</v>
      </c>
      <c r="CD504" s="1102">
        <v>16601.947403788396</v>
      </c>
      <c r="CE504" s="1102">
        <v>22717.47518687788</v>
      </c>
      <c r="CF504" s="1102">
        <v>15331.759901893558</v>
      </c>
      <c r="CG504" s="1102">
        <v>11447.756482184113</v>
      </c>
      <c r="CH504" s="1102">
        <v>13767.199595709084</v>
      </c>
      <c r="CI504" s="1102">
        <v>19722.641877447626</v>
      </c>
      <c r="CJ504" s="1102">
        <v>20993.458580007835</v>
      </c>
      <c r="CK504" s="1102">
        <v>20801.816152851508</v>
      </c>
      <c r="CL504" s="1102">
        <v>17184.651901682457</v>
      </c>
      <c r="CM504" s="1102">
        <v>19293.264608441921</v>
      </c>
      <c r="CN504" s="1102">
        <v>19806.183971761715</v>
      </c>
      <c r="CO504" s="1102">
        <v>19497.046233504083</v>
      </c>
      <c r="CP504" s="1102">
        <v>19849.083803811685</v>
      </c>
      <c r="CQ504" s="1106">
        <f t="shared" si="207"/>
        <v>21879.869570079441</v>
      </c>
      <c r="CR504" s="23" t="s">
        <v>541</v>
      </c>
      <c r="CS504"/>
      <c r="DQ504"/>
      <c r="DR504"/>
    </row>
    <row r="505" spans="58:122" ht="13" outlineLevel="1">
      <c r="BF505" s="1135">
        <v>497</v>
      </c>
      <c r="BG505" s="1102">
        <v>54575.436509855026</v>
      </c>
      <c r="BH505" s="1102">
        <v>54276.492675912006</v>
      </c>
      <c r="BI505" s="1102">
        <v>45642.413556800311</v>
      </c>
      <c r="BJ505" s="1102">
        <v>54642.848123321746</v>
      </c>
      <c r="BK505" s="1102">
        <v>67013.802905647579</v>
      </c>
      <c r="BL505" s="1102">
        <v>85964.682671323069</v>
      </c>
      <c r="BM505" s="1102">
        <v>76476.333799185304</v>
      </c>
      <c r="BN505" s="1102">
        <v>77930.656565077574</v>
      </c>
      <c r="BO505" s="1102">
        <v>98482.342704098482</v>
      </c>
      <c r="BP505" s="1102">
        <v>99637.026183587266</v>
      </c>
      <c r="BQ505" s="1102">
        <v>73028.961547098705</v>
      </c>
      <c r="BR505" s="1102">
        <v>55236.527360697619</v>
      </c>
      <c r="BS505" s="1102">
        <v>67022.184279696361</v>
      </c>
      <c r="BT505" s="1102">
        <v>24949.945978752501</v>
      </c>
      <c r="BU505" s="1102">
        <v>13546.501390807018</v>
      </c>
      <c r="BV505" s="1102">
        <v>13875.981167391696</v>
      </c>
      <c r="BW505" s="1102">
        <v>18693.876464187455</v>
      </c>
      <c r="BX505" s="1102">
        <v>25515.314630243975</v>
      </c>
      <c r="BY505" s="1102">
        <v>21530.811845996486</v>
      </c>
      <c r="BZ505" s="1102">
        <v>18002.389920479665</v>
      </c>
      <c r="CA505" s="1102">
        <v>12633.377411540951</v>
      </c>
      <c r="CB505" s="1102">
        <v>8563.5450321174831</v>
      </c>
      <c r="CC505" s="1102">
        <v>10337.435837975008</v>
      </c>
      <c r="CD505" s="1102">
        <v>13776.913805030419</v>
      </c>
      <c r="CE505" s="1102">
        <v>17283.642349107533</v>
      </c>
      <c r="CF505" s="1102">
        <v>13361.412889333506</v>
      </c>
      <c r="CG505" s="1102">
        <v>10460.052946808944</v>
      </c>
      <c r="CH505" s="1102">
        <v>12772.167726792075</v>
      </c>
      <c r="CI505" s="1102">
        <v>18219.676585120251</v>
      </c>
      <c r="CJ505" s="1102">
        <v>19182.995431661948</v>
      </c>
      <c r="CK505" s="1102">
        <v>20635.477860474239</v>
      </c>
      <c r="CL505" s="1102">
        <v>17749.646747878589</v>
      </c>
      <c r="CM505" s="1102">
        <v>21393.838120685385</v>
      </c>
      <c r="CN505" s="1102">
        <v>20889.262048820037</v>
      </c>
      <c r="CO505" s="1102">
        <v>19602.378038010673</v>
      </c>
      <c r="CP505" s="1102">
        <v>21466.554039880499</v>
      </c>
      <c r="CQ505" s="1106">
        <f t="shared" si="207"/>
        <v>23662.825304886464</v>
      </c>
      <c r="CR505" s="23" t="s">
        <v>541</v>
      </c>
      <c r="CS505"/>
      <c r="DQ505"/>
      <c r="DR505"/>
    </row>
    <row r="506" spans="58:122" ht="13" outlineLevel="1">
      <c r="BF506" s="1135">
        <v>498</v>
      </c>
      <c r="BG506" s="1102">
        <v>68990.908653445425</v>
      </c>
      <c r="BH506" s="1102">
        <v>74385.076782525648</v>
      </c>
      <c r="BI506" s="1102">
        <v>63561.488381981762</v>
      </c>
      <c r="BJ506" s="1102">
        <v>62585.456561210754</v>
      </c>
      <c r="BK506" s="1102">
        <v>75919.090389991063</v>
      </c>
      <c r="BL506" s="1102">
        <v>96497.012673401245</v>
      </c>
      <c r="BM506" s="1102">
        <v>87835.534900567014</v>
      </c>
      <c r="BN506" s="1102">
        <v>86497.076877172469</v>
      </c>
      <c r="BO506" s="1102">
        <v>115559.42315798014</v>
      </c>
      <c r="BP506" s="1102">
        <v>108567.51626107874</v>
      </c>
      <c r="BQ506" s="1102">
        <v>82997.916393494932</v>
      </c>
      <c r="BR506" s="1102">
        <v>68128.532147349324</v>
      </c>
      <c r="BS506" s="1102">
        <v>89308.142237293694</v>
      </c>
      <c r="BT506" s="1102">
        <v>35387.53805132932</v>
      </c>
      <c r="BU506" s="1102">
        <v>18955.515129887059</v>
      </c>
      <c r="BV506" s="1102">
        <v>16950.533471484101</v>
      </c>
      <c r="BW506" s="1102">
        <v>16810.727985021123</v>
      </c>
      <c r="BX506" s="1102">
        <v>34157.799072827402</v>
      </c>
      <c r="BY506" s="1102">
        <v>26547.865248398881</v>
      </c>
      <c r="BZ506" s="1102">
        <v>20175.016222787301</v>
      </c>
      <c r="CA506" s="1102">
        <v>13707.820516866665</v>
      </c>
      <c r="CB506" s="1102">
        <v>8544.4065773760994</v>
      </c>
      <c r="CC506" s="1102">
        <v>10922.398320818715</v>
      </c>
      <c r="CD506" s="1102">
        <v>14154.224172103954</v>
      </c>
      <c r="CE506" s="1102">
        <v>21266.013856615682</v>
      </c>
      <c r="CF506" s="1102">
        <v>17110.946502152732</v>
      </c>
      <c r="CG506" s="1102">
        <v>14179.190934038588</v>
      </c>
      <c r="CH506" s="1102">
        <v>14539.544559509462</v>
      </c>
      <c r="CI506" s="1102">
        <v>20598.095312328001</v>
      </c>
      <c r="CJ506" s="1102">
        <v>22967.698706610248</v>
      </c>
      <c r="CK506" s="1102">
        <v>25979.261527043069</v>
      </c>
      <c r="CL506" s="1102">
        <v>21191.656066638727</v>
      </c>
      <c r="CM506" s="1102">
        <v>23074.106304764395</v>
      </c>
      <c r="CN506" s="1102">
        <v>19695.976176673685</v>
      </c>
      <c r="CO506" s="1102">
        <v>20637.706601892904</v>
      </c>
      <c r="CP506" s="1102">
        <v>21313.201003475573</v>
      </c>
      <c r="CQ506" s="1106">
        <f t="shared" si="207"/>
        <v>23493.782518434473</v>
      </c>
      <c r="CR506" s="23" t="s">
        <v>541</v>
      </c>
      <c r="CS506"/>
      <c r="DQ506"/>
      <c r="DR506"/>
    </row>
    <row r="507" spans="58:122" ht="13" outlineLevel="1">
      <c r="BF507" s="1135">
        <v>499</v>
      </c>
      <c r="BG507" s="1102">
        <v>62763.410603801785</v>
      </c>
      <c r="BH507" s="1102">
        <v>67778.914396095715</v>
      </c>
      <c r="BI507" s="1102">
        <v>66231.762642954098</v>
      </c>
      <c r="BJ507" s="1102">
        <v>83161.50961168381</v>
      </c>
      <c r="BK507" s="1102">
        <v>98428.014630273916</v>
      </c>
      <c r="BL507" s="1102">
        <v>128883.84838183079</v>
      </c>
      <c r="BM507" s="1102">
        <v>107957.79678963678</v>
      </c>
      <c r="BN507" s="1102">
        <v>114543.0836698823</v>
      </c>
      <c r="BO507" s="1102">
        <v>152521.33065002604</v>
      </c>
      <c r="BP507" s="1102">
        <v>142458.3042145471</v>
      </c>
      <c r="BQ507" s="1102">
        <v>105901.79746283812</v>
      </c>
      <c r="BR507" s="1102">
        <v>80960.700570473084</v>
      </c>
      <c r="BS507" s="1102">
        <v>91876.501257004667</v>
      </c>
      <c r="BT507" s="1102">
        <v>37451.727936618401</v>
      </c>
      <c r="BU507" s="1102">
        <v>17891.541639895866</v>
      </c>
      <c r="BV507" s="1102">
        <v>14703.434935034091</v>
      </c>
      <c r="BW507" s="1102">
        <v>14555.201434806559</v>
      </c>
      <c r="BX507" s="1102">
        <v>26400.414481485976</v>
      </c>
      <c r="BY507" s="1102">
        <v>23545.2674082917</v>
      </c>
      <c r="BZ507" s="1102">
        <v>20084.845713785078</v>
      </c>
      <c r="CA507" s="1102">
        <v>13327.165894126138</v>
      </c>
      <c r="CB507" s="1102">
        <v>8731.2747143134511</v>
      </c>
      <c r="CC507" s="1102">
        <v>14454.479596970094</v>
      </c>
      <c r="CD507" s="1102">
        <v>19316.871028616519</v>
      </c>
      <c r="CE507" s="1102">
        <v>24770.705715610085</v>
      </c>
      <c r="CF507" s="1102">
        <v>17222.316514703103</v>
      </c>
      <c r="CG507" s="1102">
        <v>12961.870750607613</v>
      </c>
      <c r="CH507" s="1102">
        <v>15988.656805352124</v>
      </c>
      <c r="CI507" s="1102">
        <v>21941.471217517726</v>
      </c>
      <c r="CJ507" s="1102">
        <v>23568.108509117985</v>
      </c>
      <c r="CK507" s="1102">
        <v>24277.551453282307</v>
      </c>
      <c r="CL507" s="1102">
        <v>21140.110023783211</v>
      </c>
      <c r="CM507" s="1102">
        <v>24667.123485210013</v>
      </c>
      <c r="CN507" s="1102">
        <v>23657.109768235838</v>
      </c>
      <c r="CO507" s="1102">
        <v>22132.670662655837</v>
      </c>
      <c r="CP507" s="1102">
        <v>24918.518279210162</v>
      </c>
      <c r="CQ507" s="1106">
        <f t="shared" si="207"/>
        <v>27467.964527615099</v>
      </c>
      <c r="CR507" s="23" t="s">
        <v>541</v>
      </c>
      <c r="CS507"/>
      <c r="DQ507"/>
      <c r="DR507"/>
    </row>
    <row r="508" spans="58:122" ht="13">
      <c r="BF508" s="1135">
        <v>500</v>
      </c>
      <c r="BG508" s="1102">
        <v>63479.230574565736</v>
      </c>
      <c r="BH508" s="1102">
        <v>60356.816528301235</v>
      </c>
      <c r="BI508" s="1102">
        <v>55008.998515346597</v>
      </c>
      <c r="BJ508" s="1102">
        <v>64683.030861475941</v>
      </c>
      <c r="BK508" s="1102">
        <v>80738.258173596303</v>
      </c>
      <c r="BL508" s="1102">
        <v>102239.80409078482</v>
      </c>
      <c r="BM508" s="1102">
        <v>82706.979348115841</v>
      </c>
      <c r="BN508" s="1102">
        <v>89089.782718883638</v>
      </c>
      <c r="BO508" s="1102">
        <v>118946.60235248003</v>
      </c>
      <c r="BP508" s="1102">
        <v>108979.80229601933</v>
      </c>
      <c r="BQ508" s="1102">
        <v>81271.781085228009</v>
      </c>
      <c r="BR508" s="1102">
        <v>66243.831827730217</v>
      </c>
      <c r="BS508" s="1102">
        <v>66128.886139920171</v>
      </c>
      <c r="BT508" s="1102">
        <v>23779.947814527528</v>
      </c>
      <c r="BU508" s="1102">
        <v>10834.704554333261</v>
      </c>
      <c r="BV508" s="1102">
        <v>15083.545278836811</v>
      </c>
      <c r="BW508" s="1102">
        <v>27241.648241499297</v>
      </c>
      <c r="BX508" s="1102">
        <v>27062.920179039764</v>
      </c>
      <c r="BY508" s="1102">
        <v>23901.043510858148</v>
      </c>
      <c r="BZ508" s="1102">
        <v>21017.034287914161</v>
      </c>
      <c r="CA508" s="1102">
        <v>18719.787549381635</v>
      </c>
      <c r="CB508" s="1102">
        <v>11163.29099702631</v>
      </c>
      <c r="CC508" s="1102">
        <v>10949.492937771096</v>
      </c>
      <c r="CD508" s="1102">
        <v>12956.417168433247</v>
      </c>
      <c r="CE508" s="1102">
        <v>22739.334865332959</v>
      </c>
      <c r="CF508" s="1102">
        <v>17024.099352587822</v>
      </c>
      <c r="CG508" s="1102">
        <v>14349.674466685434</v>
      </c>
      <c r="CH508" s="1102">
        <v>14567.081700863486</v>
      </c>
      <c r="CI508" s="1102">
        <v>20403.010292995205</v>
      </c>
      <c r="CJ508" s="1102">
        <v>22398.547084226495</v>
      </c>
      <c r="CK508" s="1102">
        <v>25249.393566713177</v>
      </c>
      <c r="CL508" s="1102">
        <v>20558.417343736652</v>
      </c>
      <c r="CM508" s="1102">
        <v>28856.116986975176</v>
      </c>
      <c r="CN508" s="1102">
        <v>24420.243636654348</v>
      </c>
      <c r="CO508" s="1102">
        <v>31059.983374590807</v>
      </c>
      <c r="CP508" s="1102">
        <v>24817.395839647332</v>
      </c>
      <c r="CQ508" s="1106">
        <f t="shared" si="207"/>
        <v>27356.496118790197</v>
      </c>
      <c r="CR508" s="23" t="s">
        <v>541</v>
      </c>
      <c r="CS508"/>
      <c r="DQ508"/>
      <c r="DR508"/>
    </row>
    <row r="509" spans="58:122" ht="13">
      <c r="BF509" s="1135">
        <v>501</v>
      </c>
      <c r="BG509" s="1102">
        <v>48641.946754099357</v>
      </c>
      <c r="BH509" s="1102">
        <v>42573.634967702412</v>
      </c>
      <c r="BI509" s="1102">
        <v>38413.152429971735</v>
      </c>
      <c r="BJ509" s="1102">
        <v>52702.325646488229</v>
      </c>
      <c r="BK509" s="1102">
        <v>69265.326793181928</v>
      </c>
      <c r="BL509" s="1102">
        <v>85193.424570102055</v>
      </c>
      <c r="BM509" s="1102">
        <v>67548.657295229787</v>
      </c>
      <c r="BN509" s="1102">
        <v>72599.399829269474</v>
      </c>
      <c r="BO509" s="1102">
        <v>92804.074216726614</v>
      </c>
      <c r="BP509" s="1102">
        <v>84445.537959445326</v>
      </c>
      <c r="BQ509" s="1102">
        <v>61205.501768802256</v>
      </c>
      <c r="BR509" s="1102">
        <v>45776.329791513759</v>
      </c>
      <c r="BS509" s="1102">
        <v>47561.194111772187</v>
      </c>
      <c r="BT509" s="1102">
        <v>27290.40533039788</v>
      </c>
      <c r="BU509" s="1102">
        <v>16594.852741058108</v>
      </c>
      <c r="BV509" s="1102">
        <v>17320.40537085701</v>
      </c>
      <c r="BW509" s="1102">
        <v>15972.833195862975</v>
      </c>
      <c r="BX509" s="1102">
        <v>16870.284433527988</v>
      </c>
      <c r="BY509" s="1102">
        <v>17160.378807811492</v>
      </c>
      <c r="BZ509" s="1102">
        <v>17148.897014598002</v>
      </c>
      <c r="CA509" s="1102">
        <v>11199.303021958724</v>
      </c>
      <c r="CB509" s="1102">
        <v>6463.9746455438053</v>
      </c>
      <c r="CC509" s="1102">
        <v>7655.222700556712</v>
      </c>
      <c r="CD509" s="1102">
        <v>10465.799826907481</v>
      </c>
      <c r="CE509" s="1102">
        <v>17290.245540442033</v>
      </c>
      <c r="CF509" s="1102">
        <v>12593.218839530418</v>
      </c>
      <c r="CG509" s="1102">
        <v>9743.401501353499</v>
      </c>
      <c r="CH509" s="1102">
        <v>12312.584805265795</v>
      </c>
      <c r="CI509" s="1102">
        <v>18352.960772564616</v>
      </c>
      <c r="CJ509" s="1102">
        <v>20998.660794617368</v>
      </c>
      <c r="CK509" s="1102">
        <v>18885.382774679649</v>
      </c>
      <c r="CL509" s="1102">
        <v>13883.037345452389</v>
      </c>
      <c r="CM509" s="1102">
        <v>15005.494450059385</v>
      </c>
      <c r="CN509" s="1102">
        <v>16007.0361838136</v>
      </c>
      <c r="CO509" s="1102">
        <v>18236.191198222084</v>
      </c>
      <c r="CP509" s="1102">
        <v>16177.053801051023</v>
      </c>
      <c r="CQ509" s="1106">
        <f t="shared" si="207"/>
        <v>17832.149367377031</v>
      </c>
      <c r="CR509" s="23" t="s">
        <v>541</v>
      </c>
      <c r="CS509"/>
      <c r="DQ509"/>
      <c r="DR509"/>
    </row>
    <row r="510" spans="58:122" ht="13">
      <c r="BF510" s="1135">
        <v>502</v>
      </c>
      <c r="BG510" s="1102">
        <v>66092.886582147927</v>
      </c>
      <c r="BH510" s="1102">
        <v>68770.100196593936</v>
      </c>
      <c r="BI510" s="1102">
        <v>55860.513153953922</v>
      </c>
      <c r="BJ510" s="1102">
        <v>57848.049220737026</v>
      </c>
      <c r="BK510" s="1102">
        <v>79858.398808294965</v>
      </c>
      <c r="BL510" s="1102">
        <v>108054.79337670993</v>
      </c>
      <c r="BM510" s="1102">
        <v>99273.286051444855</v>
      </c>
      <c r="BN510" s="1102">
        <v>97931.985991452078</v>
      </c>
      <c r="BO510" s="1102">
        <v>119771.08682152531</v>
      </c>
      <c r="BP510" s="1102">
        <v>117157.81681292869</v>
      </c>
      <c r="BQ510" s="1102">
        <v>92199.297076401432</v>
      </c>
      <c r="BR510" s="1102">
        <v>72933.158764641397</v>
      </c>
      <c r="BS510" s="1102">
        <v>89720.056516823606</v>
      </c>
      <c r="BT510" s="1102">
        <v>31228.425611732524</v>
      </c>
      <c r="BU510" s="1102">
        <v>13614.907374397364</v>
      </c>
      <c r="BV510" s="1102">
        <v>14380.387718517717</v>
      </c>
      <c r="BW510" s="1102">
        <v>21873.054074620661</v>
      </c>
      <c r="BX510" s="1102">
        <v>31643.922273167438</v>
      </c>
      <c r="BY510" s="1102">
        <v>26925.423885992488</v>
      </c>
      <c r="BZ510" s="1102">
        <v>21825.576516350073</v>
      </c>
      <c r="CA510" s="1102">
        <v>14077.179323839147</v>
      </c>
      <c r="CB510" s="1102">
        <v>8220.6728044543925</v>
      </c>
      <c r="CC510" s="1102">
        <v>11675.52832499535</v>
      </c>
      <c r="CD510" s="1102">
        <v>16758.014862703625</v>
      </c>
      <c r="CE510" s="1102">
        <v>25033.712711381264</v>
      </c>
      <c r="CF510" s="1102">
        <v>18172.993715756453</v>
      </c>
      <c r="CG510" s="1102">
        <v>12332.471327359495</v>
      </c>
      <c r="CH510" s="1102">
        <v>14942.611731397188</v>
      </c>
      <c r="CI510" s="1102">
        <v>21748.421729840615</v>
      </c>
      <c r="CJ510" s="1102">
        <v>26997.944236082098</v>
      </c>
      <c r="CK510" s="1102">
        <v>27473.241040456069</v>
      </c>
      <c r="CL510" s="1102">
        <v>20919.755891912562</v>
      </c>
      <c r="CM510" s="1102">
        <v>22728.310140989244</v>
      </c>
      <c r="CN510" s="1102">
        <v>20634.090184857552</v>
      </c>
      <c r="CO510" s="1102">
        <v>23498.002801082606</v>
      </c>
      <c r="CP510" s="1102">
        <v>21040.857765234625</v>
      </c>
      <c r="CQ510" s="1106">
        <f t="shared" si="207"/>
        <v>23193.575486719452</v>
      </c>
      <c r="CR510" s="23" t="s">
        <v>541</v>
      </c>
      <c r="CS510"/>
      <c r="DQ510"/>
      <c r="DR510"/>
    </row>
    <row r="511" spans="58:122" ht="13">
      <c r="BF511" s="1135">
        <v>503</v>
      </c>
      <c r="BG511" s="1102">
        <v>60992.21014090789</v>
      </c>
      <c r="BH511" s="1102">
        <v>63279.960983101832</v>
      </c>
      <c r="BI511" s="1102">
        <v>56699.353604981443</v>
      </c>
      <c r="BJ511" s="1102">
        <v>60067.357083925664</v>
      </c>
      <c r="BK511" s="1102">
        <v>81049.028185794697</v>
      </c>
      <c r="BL511" s="1102">
        <v>108769.55841172407</v>
      </c>
      <c r="BM511" s="1102">
        <v>99177.914403967647</v>
      </c>
      <c r="BN511" s="1102">
        <v>98045.622917091488</v>
      </c>
      <c r="BO511" s="1102">
        <v>120899.22156426484</v>
      </c>
      <c r="BP511" s="1102">
        <v>112446.48762985579</v>
      </c>
      <c r="BQ511" s="1102">
        <v>88804.422667273931</v>
      </c>
      <c r="BR511" s="1102">
        <v>71549.514458110702</v>
      </c>
      <c r="BS511" s="1102">
        <v>89655.487850749138</v>
      </c>
      <c r="BT511" s="1102">
        <v>30728.824451405886</v>
      </c>
      <c r="BU511" s="1102">
        <v>13394.137148498254</v>
      </c>
      <c r="BV511" s="1102">
        <v>14246.511175762247</v>
      </c>
      <c r="BW511" s="1102">
        <v>21913.169105894434</v>
      </c>
      <c r="BX511" s="1102">
        <v>30945.763789064891</v>
      </c>
      <c r="BY511" s="1102">
        <v>26405.813039422334</v>
      </c>
      <c r="BZ511" s="1102">
        <v>21459.383151660168</v>
      </c>
      <c r="CA511" s="1102">
        <v>13850.601134661923</v>
      </c>
      <c r="CB511" s="1102">
        <v>8087.225215292221</v>
      </c>
      <c r="CC511" s="1102">
        <v>11542.566339322913</v>
      </c>
      <c r="CD511" s="1102">
        <v>16583.582883201303</v>
      </c>
      <c r="CE511" s="1102">
        <v>24557.887251408083</v>
      </c>
      <c r="CF511" s="1102">
        <v>17810.588965209856</v>
      </c>
      <c r="CG511" s="1102">
        <v>12106.660709632391</v>
      </c>
      <c r="CH511" s="1102">
        <v>14769.618404125511</v>
      </c>
      <c r="CI511" s="1102">
        <v>21488.447483534612</v>
      </c>
      <c r="CJ511" s="1102">
        <v>26507.260763547893</v>
      </c>
      <c r="CK511" s="1102">
        <v>27027.931267885444</v>
      </c>
      <c r="CL511" s="1102">
        <v>20529.512791924921</v>
      </c>
      <c r="CM511" s="1102">
        <v>22408.151087242783</v>
      </c>
      <c r="CN511" s="1102">
        <v>20393.963909579903</v>
      </c>
      <c r="CO511" s="1102">
        <v>22862.384981369145</v>
      </c>
      <c r="CP511" s="1102">
        <v>20587.367368954521</v>
      </c>
      <c r="CQ511" s="1106">
        <f t="shared" si="207"/>
        <v>22693.68789392351</v>
      </c>
      <c r="CR511" s="23" t="s">
        <v>541</v>
      </c>
      <c r="CS511"/>
      <c r="DQ511"/>
      <c r="DR511"/>
    </row>
    <row r="512" spans="58:122" ht="13">
      <c r="BF512" s="1135">
        <v>504</v>
      </c>
      <c r="BG512" s="1102">
        <v>48549.603463352069</v>
      </c>
      <c r="BH512" s="1102">
        <v>49988.4653789492</v>
      </c>
      <c r="BI512" s="1102">
        <v>40495.535551236848</v>
      </c>
      <c r="BJ512" s="1102">
        <v>40117.155874375319</v>
      </c>
      <c r="BK512" s="1102">
        <v>49041.932255416832</v>
      </c>
      <c r="BL512" s="1102">
        <v>69900.232493754491</v>
      </c>
      <c r="BM512" s="1102">
        <v>68236.167158184035</v>
      </c>
      <c r="BN512" s="1102">
        <v>77132.831853546828</v>
      </c>
      <c r="BO512" s="1102">
        <v>94146.994859130587</v>
      </c>
      <c r="BP512" s="1102">
        <v>104027.88197040667</v>
      </c>
      <c r="BQ512" s="1102">
        <v>80637.940582261392</v>
      </c>
      <c r="BR512" s="1102">
        <v>58094.000629430266</v>
      </c>
      <c r="BS512" s="1102">
        <v>45279.265102287034</v>
      </c>
      <c r="BT512" s="1102">
        <v>24404.771952370465</v>
      </c>
      <c r="BU512" s="1102">
        <v>13148.864775417629</v>
      </c>
      <c r="BV512" s="1102">
        <v>11945.049436767813</v>
      </c>
      <c r="BW512" s="1102">
        <v>12904.770717754167</v>
      </c>
      <c r="BX512" s="1102">
        <v>19917.741962887936</v>
      </c>
      <c r="BY512" s="1102">
        <v>18611.815320766</v>
      </c>
      <c r="BZ512" s="1102">
        <v>15769.376611129683</v>
      </c>
      <c r="CA512" s="1102">
        <v>10573.630279676863</v>
      </c>
      <c r="CB512" s="1102">
        <v>6444.3455378767376</v>
      </c>
      <c r="CC512" s="1102">
        <v>7430.991277858433</v>
      </c>
      <c r="CD512" s="1102">
        <v>9732.0624898173101</v>
      </c>
      <c r="CE512" s="1102">
        <v>14293.627594523388</v>
      </c>
      <c r="CF512" s="1102">
        <v>11271.488003222355</v>
      </c>
      <c r="CG512" s="1102">
        <v>10203.139580090536</v>
      </c>
      <c r="CH512" s="1102">
        <v>12229.939099500443</v>
      </c>
      <c r="CI512" s="1102">
        <v>15974.088319487055</v>
      </c>
      <c r="CJ512" s="1102">
        <v>16780.806585838262</v>
      </c>
      <c r="CK512" s="1102">
        <v>16692.371850466268</v>
      </c>
      <c r="CL512" s="1102">
        <v>13920.012797715948</v>
      </c>
      <c r="CM512" s="1102">
        <v>16798.611652192852</v>
      </c>
      <c r="CN512" s="1102">
        <v>16466.089671026424</v>
      </c>
      <c r="CO512" s="1102">
        <v>18982.849508766569</v>
      </c>
      <c r="CP512" s="1102">
        <v>17926.598342840174</v>
      </c>
      <c r="CQ512" s="1106">
        <f t="shared" si="207"/>
        <v>19760.69210313998</v>
      </c>
      <c r="CR512" s="23" t="s">
        <v>541</v>
      </c>
      <c r="CS512"/>
      <c r="DQ512"/>
      <c r="DR512"/>
    </row>
    <row r="513" spans="58:122" ht="13">
      <c r="BF513" s="1135">
        <v>505</v>
      </c>
      <c r="BG513" s="1102">
        <v>55164.396785515935</v>
      </c>
      <c r="BH513" s="1102">
        <v>44783.167129178168</v>
      </c>
      <c r="BI513" s="1102">
        <v>35451.605201525614</v>
      </c>
      <c r="BJ513" s="1102">
        <v>46515.361493134136</v>
      </c>
      <c r="BK513" s="1102">
        <v>62107.756479498144</v>
      </c>
      <c r="BL513" s="1102">
        <v>82720.580982221887</v>
      </c>
      <c r="BM513" s="1102">
        <v>64563.039715854364</v>
      </c>
      <c r="BN513" s="1102">
        <v>76345.370755154465</v>
      </c>
      <c r="BO513" s="1102">
        <v>106145.6736403753</v>
      </c>
      <c r="BP513" s="1102">
        <v>97907.775445425868</v>
      </c>
      <c r="BQ513" s="1102">
        <v>74052.407218954511</v>
      </c>
      <c r="BR513" s="1102">
        <v>51298.169219829957</v>
      </c>
      <c r="BS513" s="1102">
        <v>40465.821370781778</v>
      </c>
      <c r="BT513" s="1102">
        <v>28146.914780564686</v>
      </c>
      <c r="BU513" s="1102">
        <v>14159.505178408763</v>
      </c>
      <c r="BV513" s="1102">
        <v>10546.602461865563</v>
      </c>
      <c r="BW513" s="1102">
        <v>14479.354894812574</v>
      </c>
      <c r="BX513" s="1102">
        <v>20592.22918971939</v>
      </c>
      <c r="BY513" s="1102">
        <v>20324.197978139906</v>
      </c>
      <c r="BZ513" s="1102">
        <v>16299.411634450769</v>
      </c>
      <c r="CA513" s="1102">
        <v>9596.3700291423047</v>
      </c>
      <c r="CB513" s="1102">
        <v>4949.1036291800438</v>
      </c>
      <c r="CC513" s="1102">
        <v>6582.2537168540002</v>
      </c>
      <c r="CD513" s="1102">
        <v>11921.213441480189</v>
      </c>
      <c r="CE513" s="1102">
        <v>18989.176595330729</v>
      </c>
      <c r="CF513" s="1102">
        <v>11736.567100819821</v>
      </c>
      <c r="CG513" s="1102">
        <v>8748.3623972537116</v>
      </c>
      <c r="CH513" s="1102">
        <v>10970.460553413679</v>
      </c>
      <c r="CI513" s="1102">
        <v>18400.166973336502</v>
      </c>
      <c r="CJ513" s="1102">
        <v>20224.030383035424</v>
      </c>
      <c r="CK513" s="1102">
        <v>18530.090217098554</v>
      </c>
      <c r="CL513" s="1102">
        <v>15561.9169354647</v>
      </c>
      <c r="CM513" s="1102">
        <v>17357.337676571795</v>
      </c>
      <c r="CN513" s="1102">
        <v>16354.431082474946</v>
      </c>
      <c r="CO513" s="1102">
        <v>14421.218296935043</v>
      </c>
      <c r="CP513" s="1102">
        <v>17850.078391660511</v>
      </c>
      <c r="CQ513" s="1106">
        <f t="shared" si="207"/>
        <v>19676.343295513991</v>
      </c>
      <c r="CR513" s="23" t="s">
        <v>541</v>
      </c>
      <c r="CS513"/>
      <c r="DQ513"/>
      <c r="DR513"/>
    </row>
    <row r="514" spans="58:122" ht="13">
      <c r="BF514" s="1135">
        <v>506</v>
      </c>
      <c r="BG514" s="1102">
        <v>63336.941487365701</v>
      </c>
      <c r="BH514" s="1102">
        <v>64083.517900832601</v>
      </c>
      <c r="BI514" s="1102">
        <v>55348.550188907633</v>
      </c>
      <c r="BJ514" s="1102">
        <v>58961.399021375255</v>
      </c>
      <c r="BK514" s="1102">
        <v>79201.528015954274</v>
      </c>
      <c r="BL514" s="1102">
        <v>109427.69016989759</v>
      </c>
      <c r="BM514" s="1102">
        <v>98123.097714633201</v>
      </c>
      <c r="BN514" s="1102">
        <v>103034.00392668755</v>
      </c>
      <c r="BO514" s="1102">
        <v>129913.51479975399</v>
      </c>
      <c r="BP514" s="1102">
        <v>121391.55944821669</v>
      </c>
      <c r="BQ514" s="1102">
        <v>101685.61481342744</v>
      </c>
      <c r="BR514" s="1102">
        <v>83252.771661843115</v>
      </c>
      <c r="BS514" s="1102">
        <v>92919.445035093755</v>
      </c>
      <c r="BT514" s="1102">
        <v>36279.473542466869</v>
      </c>
      <c r="BU514" s="1102">
        <v>15268.639248413667</v>
      </c>
      <c r="BV514" s="1102">
        <v>13803.56613808325</v>
      </c>
      <c r="BW514" s="1102">
        <v>23116.794792336379</v>
      </c>
      <c r="BX514" s="1102">
        <v>26694.479489962836</v>
      </c>
      <c r="BY514" s="1102">
        <v>25921.372361559494</v>
      </c>
      <c r="BZ514" s="1102">
        <v>23385.892322261105</v>
      </c>
      <c r="CA514" s="1102">
        <v>18532.630585361941</v>
      </c>
      <c r="CB514" s="1102">
        <v>9931.1054824307739</v>
      </c>
      <c r="CC514" s="1102">
        <v>10071.637152357929</v>
      </c>
      <c r="CD514" s="1102">
        <v>11851.638346287036</v>
      </c>
      <c r="CE514" s="1102">
        <v>22167.691911044909</v>
      </c>
      <c r="CF514" s="1102">
        <v>16612.348735427018</v>
      </c>
      <c r="CG514" s="1102">
        <v>11338.780481464108</v>
      </c>
      <c r="CH514" s="1102">
        <v>13245.046422453752</v>
      </c>
      <c r="CI514" s="1102">
        <v>18165.843200648756</v>
      </c>
      <c r="CJ514" s="1102">
        <v>22413.413796727717</v>
      </c>
      <c r="CK514" s="1102">
        <v>22522.771186624814</v>
      </c>
      <c r="CL514" s="1102">
        <v>17414.257632937934</v>
      </c>
      <c r="CM514" s="1102">
        <v>20737.743325488784</v>
      </c>
      <c r="CN514" s="1102">
        <v>18345.746622608032</v>
      </c>
      <c r="CO514" s="1102">
        <v>27595.310116299512</v>
      </c>
      <c r="CP514" s="1102">
        <v>19456.139406889211</v>
      </c>
      <c r="CQ514" s="1106">
        <f t="shared" si="207"/>
        <v>21446.722517150669</v>
      </c>
      <c r="CR514" s="23" t="s">
        <v>541</v>
      </c>
      <c r="CS514"/>
      <c r="DQ514"/>
      <c r="DR514"/>
    </row>
    <row r="515" spans="58:122" ht="13">
      <c r="BF515" s="1135">
        <v>507</v>
      </c>
      <c r="BG515" s="1102">
        <v>67723.444059293077</v>
      </c>
      <c r="BH515" s="1102">
        <v>66510.684992512703</v>
      </c>
      <c r="BI515" s="1102">
        <v>51773.835038887621</v>
      </c>
      <c r="BJ515" s="1102">
        <v>55549.108654095304</v>
      </c>
      <c r="BK515" s="1102">
        <v>68060.753776384896</v>
      </c>
      <c r="BL515" s="1102">
        <v>82888.873006995913</v>
      </c>
      <c r="BM515" s="1102">
        <v>70083.112293861283</v>
      </c>
      <c r="BN515" s="1102">
        <v>80209.264175027478</v>
      </c>
      <c r="BO515" s="1102">
        <v>99868.865960797368</v>
      </c>
      <c r="BP515" s="1102">
        <v>93722.971034488728</v>
      </c>
      <c r="BQ515" s="1102">
        <v>70958.40396157169</v>
      </c>
      <c r="BR515" s="1102">
        <v>58352.519886592803</v>
      </c>
      <c r="BS515" s="1102">
        <v>59500.442634499013</v>
      </c>
      <c r="BT515" s="1102">
        <v>33218.918419573718</v>
      </c>
      <c r="BU515" s="1102">
        <v>18056.036405190036</v>
      </c>
      <c r="BV515" s="1102">
        <v>12639.924314802271</v>
      </c>
      <c r="BW515" s="1102">
        <v>13883.140376532452</v>
      </c>
      <c r="BX515" s="1102">
        <v>24559.216669737074</v>
      </c>
      <c r="BY515" s="1102">
        <v>14640.348502708326</v>
      </c>
      <c r="BZ515" s="1102">
        <v>10924.978932668409</v>
      </c>
      <c r="CA515" s="1102">
        <v>8147.6917672666168</v>
      </c>
      <c r="CB515" s="1102">
        <v>6268.9270957478866</v>
      </c>
      <c r="CC515" s="1102">
        <v>9293.2183030821216</v>
      </c>
      <c r="CD515" s="1102">
        <v>12207.353149632188</v>
      </c>
      <c r="CE515" s="1102">
        <v>15198.673168261994</v>
      </c>
      <c r="CF515" s="1102">
        <v>12341.725925496128</v>
      </c>
      <c r="CG515" s="1102">
        <v>10172.387467124539</v>
      </c>
      <c r="CH515" s="1102">
        <v>13337.851632740652</v>
      </c>
      <c r="CI515" s="1102">
        <v>17242.097658869028</v>
      </c>
      <c r="CJ515" s="1102">
        <v>18112.63568803966</v>
      </c>
      <c r="CK515" s="1102">
        <v>17794.493037010336</v>
      </c>
      <c r="CL515" s="1102">
        <v>15133.06033905705</v>
      </c>
      <c r="CM515" s="1102">
        <v>18640.676891329967</v>
      </c>
      <c r="CN515" s="1102">
        <v>18192.406818221603</v>
      </c>
      <c r="CO515" s="1102">
        <v>19190.87522506485</v>
      </c>
      <c r="CP515" s="1102">
        <v>19815.337913770723</v>
      </c>
      <c r="CQ515" s="1106">
        <f t="shared" si="207"/>
        <v>21842.671093821271</v>
      </c>
      <c r="CR515" s="23" t="s">
        <v>541</v>
      </c>
      <c r="CS515"/>
      <c r="DQ515"/>
      <c r="DR515"/>
    </row>
    <row r="516" spans="58:122" ht="13">
      <c r="BF516" s="1135">
        <v>508</v>
      </c>
      <c r="BG516" s="1102">
        <v>41509.916320159784</v>
      </c>
      <c r="BH516" s="1102">
        <v>48207.329532366057</v>
      </c>
      <c r="BI516" s="1102">
        <v>42802.959917096239</v>
      </c>
      <c r="BJ516" s="1102">
        <v>48983.5046882471</v>
      </c>
      <c r="BK516" s="1102">
        <v>61350.011978457725</v>
      </c>
      <c r="BL516" s="1102">
        <v>86794.587745265017</v>
      </c>
      <c r="BM516" s="1102">
        <v>77984.115496331622</v>
      </c>
      <c r="BN516" s="1102">
        <v>80757.517495296051</v>
      </c>
      <c r="BO516" s="1102">
        <v>105744.27918089506</v>
      </c>
      <c r="BP516" s="1102">
        <v>119974.39812411988</v>
      </c>
      <c r="BQ516" s="1102">
        <v>90833.844973550134</v>
      </c>
      <c r="BR516" s="1102">
        <v>66988.325423319184</v>
      </c>
      <c r="BS516" s="1102">
        <v>78596.038310697695</v>
      </c>
      <c r="BT516" s="1102">
        <v>29188.574786199279</v>
      </c>
      <c r="BU516" s="1102">
        <v>15014.075248393117</v>
      </c>
      <c r="BV516" s="1102">
        <v>15196.786777337449</v>
      </c>
      <c r="BW516" s="1102">
        <v>15918.174740588769</v>
      </c>
      <c r="BX516" s="1102">
        <v>23297.288145998951</v>
      </c>
      <c r="BY516" s="1102">
        <v>19881.978814132632</v>
      </c>
      <c r="BZ516" s="1102">
        <v>16801.224520558666</v>
      </c>
      <c r="CA516" s="1102">
        <v>11427.612093013342</v>
      </c>
      <c r="CB516" s="1102">
        <v>6946.9173938474669</v>
      </c>
      <c r="CC516" s="1102">
        <v>9228.6646072955627</v>
      </c>
      <c r="CD516" s="1102">
        <v>11643.552572926634</v>
      </c>
      <c r="CE516" s="1102">
        <v>18448.308255022617</v>
      </c>
      <c r="CF516" s="1102">
        <v>15187.232603615252</v>
      </c>
      <c r="CG516" s="1102">
        <v>15207.494277505451</v>
      </c>
      <c r="CH516" s="1102">
        <v>17565.509246727121</v>
      </c>
      <c r="CI516" s="1102">
        <v>23041.450248437952</v>
      </c>
      <c r="CJ516" s="1102">
        <v>22673.467973101742</v>
      </c>
      <c r="CK516" s="1102">
        <v>23617.623938904879</v>
      </c>
      <c r="CL516" s="1102">
        <v>19882.770560273606</v>
      </c>
      <c r="CM516" s="1102">
        <v>25980.38965812375</v>
      </c>
      <c r="CN516" s="1102">
        <v>23240.93514339031</v>
      </c>
      <c r="CO516" s="1102">
        <v>26337.936887136737</v>
      </c>
      <c r="CP516" s="1102">
        <v>25300.487011597063</v>
      </c>
      <c r="CQ516" s="1106">
        <f t="shared" si="207"/>
        <v>27889.012981391541</v>
      </c>
      <c r="CR516" s="23" t="s">
        <v>541</v>
      </c>
      <c r="CS516"/>
      <c r="DQ516"/>
      <c r="DR516"/>
    </row>
    <row r="517" spans="58:122" ht="13">
      <c r="BF517" s="1135">
        <v>509</v>
      </c>
      <c r="BG517" s="1102">
        <v>59442.277257701666</v>
      </c>
      <c r="BH517" s="1102">
        <v>72653.447410656489</v>
      </c>
      <c r="BI517" s="1102">
        <v>71061.825313048816</v>
      </c>
      <c r="BJ517" s="1102">
        <v>79117.595219182811</v>
      </c>
      <c r="BK517" s="1102">
        <v>87702.465019832962</v>
      </c>
      <c r="BL517" s="1102">
        <v>109672.48797356301</v>
      </c>
      <c r="BM517" s="1102">
        <v>104282.29398536001</v>
      </c>
      <c r="BN517" s="1102">
        <v>123522.96101503086</v>
      </c>
      <c r="BO517" s="1102">
        <v>149906.41632032325</v>
      </c>
      <c r="BP517" s="1102">
        <v>156390.26122564447</v>
      </c>
      <c r="BQ517" s="1102">
        <v>124355.5731877317</v>
      </c>
      <c r="BR517" s="1102">
        <v>105201.55793903492</v>
      </c>
      <c r="BS517" s="1102">
        <v>102775.6778420543</v>
      </c>
      <c r="BT517" s="1102">
        <v>50677.631455967552</v>
      </c>
      <c r="BU517" s="1102">
        <v>22092.803128911546</v>
      </c>
      <c r="BV517" s="1102">
        <v>24662.298992216642</v>
      </c>
      <c r="BW517" s="1102">
        <v>30057.083578907004</v>
      </c>
      <c r="BX517" s="1102">
        <v>27807.420906568674</v>
      </c>
      <c r="BY517" s="1102">
        <v>33950.578005338022</v>
      </c>
      <c r="BZ517" s="1102">
        <v>22121.453081077289</v>
      </c>
      <c r="CA517" s="1102">
        <v>15627.362208674916</v>
      </c>
      <c r="CB517" s="1102">
        <v>11376.595401090013</v>
      </c>
      <c r="CC517" s="1102">
        <v>12093.294414139707</v>
      </c>
      <c r="CD517" s="1102">
        <v>16420.820059552596</v>
      </c>
      <c r="CE517" s="1102">
        <v>30218.776515901991</v>
      </c>
      <c r="CF517" s="1102">
        <v>23340.764552980268</v>
      </c>
      <c r="CG517" s="1102">
        <v>16995.587814495128</v>
      </c>
      <c r="CH517" s="1102">
        <v>17236.019003841015</v>
      </c>
      <c r="CI517" s="1102">
        <v>23502.591017387385</v>
      </c>
      <c r="CJ517" s="1102">
        <v>30066.483144304504</v>
      </c>
      <c r="CK517" s="1102">
        <v>31494.91797521702</v>
      </c>
      <c r="CL517" s="1102">
        <v>24690.885244699803</v>
      </c>
      <c r="CM517" s="1102">
        <v>25040.615060982171</v>
      </c>
      <c r="CN517" s="1102">
        <v>24282.771947522182</v>
      </c>
      <c r="CO517" s="1102">
        <v>27647.574413459137</v>
      </c>
      <c r="CP517" s="1102">
        <v>25374.509339923818</v>
      </c>
      <c r="CQ517" s="1106">
        <f t="shared" si="207"/>
        <v>27970.608631098657</v>
      </c>
      <c r="CR517" s="23" t="s">
        <v>541</v>
      </c>
      <c r="CS517"/>
      <c r="DQ517"/>
      <c r="DR517"/>
    </row>
    <row r="518" spans="58:122" ht="13">
      <c r="BF518" s="1135">
        <v>510</v>
      </c>
      <c r="BG518" s="1102">
        <v>46651.371586631663</v>
      </c>
      <c r="BH518" s="1102">
        <v>64903.48017433683</v>
      </c>
      <c r="BI518" s="1102">
        <v>64676.931108855359</v>
      </c>
      <c r="BJ518" s="1102">
        <v>74680.870302988696</v>
      </c>
      <c r="BK518" s="1102">
        <v>78489.907725301659</v>
      </c>
      <c r="BL518" s="1102">
        <v>98838.80066354158</v>
      </c>
      <c r="BM518" s="1102">
        <v>93751.321460580075</v>
      </c>
      <c r="BN518" s="1102">
        <v>102439.67413634381</v>
      </c>
      <c r="BO518" s="1102">
        <v>101273.73973760998</v>
      </c>
      <c r="BP518" s="1102">
        <v>121332.33244598596</v>
      </c>
      <c r="BQ518" s="1102">
        <v>94751.942237387819</v>
      </c>
      <c r="BR518" s="1102">
        <v>73362.719940537354</v>
      </c>
      <c r="BS518" s="1102">
        <v>52724.37499153307</v>
      </c>
      <c r="BT518" s="1102">
        <v>31646.556974700165</v>
      </c>
      <c r="BU518" s="1102">
        <v>19617.195428154984</v>
      </c>
      <c r="BV518" s="1102">
        <v>15180.876882188861</v>
      </c>
      <c r="BW518" s="1102">
        <v>19636.088422359575</v>
      </c>
      <c r="BX518" s="1102">
        <v>26160.381075073499</v>
      </c>
      <c r="BY518" s="1102">
        <v>25015.304140405569</v>
      </c>
      <c r="BZ518" s="1102">
        <v>22389.433034507118</v>
      </c>
      <c r="CA518" s="1102">
        <v>14764.668765631604</v>
      </c>
      <c r="CB518" s="1102">
        <v>8661.7776232368542</v>
      </c>
      <c r="CC518" s="1102">
        <v>9945.938318848468</v>
      </c>
      <c r="CD518" s="1102">
        <v>13057.561901601364</v>
      </c>
      <c r="CE518" s="1102">
        <v>21367.031983424095</v>
      </c>
      <c r="CF518" s="1102">
        <v>15147.251443508139</v>
      </c>
      <c r="CG518" s="1102">
        <v>13129.087019285693</v>
      </c>
      <c r="CH518" s="1102">
        <v>16118.545483943737</v>
      </c>
      <c r="CI518" s="1102">
        <v>26343.491677940307</v>
      </c>
      <c r="CJ518" s="1102">
        <v>30285.06884529391</v>
      </c>
      <c r="CK518" s="1102">
        <v>28359.403438264093</v>
      </c>
      <c r="CL518" s="1102">
        <v>22388.10296329347</v>
      </c>
      <c r="CM518" s="1102">
        <v>26764.552680646055</v>
      </c>
      <c r="CN518" s="1102">
        <v>24853.936128683206</v>
      </c>
      <c r="CO518" s="1102">
        <v>31000.650742153361</v>
      </c>
      <c r="CP518" s="1102">
        <v>25578.052713347934</v>
      </c>
      <c r="CQ518" s="1106">
        <f t="shared" si="207"/>
        <v>28194.976793699614</v>
      </c>
      <c r="CR518" s="23" t="s">
        <v>541</v>
      </c>
      <c r="CS518"/>
      <c r="DQ518"/>
      <c r="DR518"/>
    </row>
    <row r="519" spans="58:122" ht="13">
      <c r="BF519" s="1135">
        <v>511</v>
      </c>
      <c r="BG519" s="1102">
        <v>68747.070975117487</v>
      </c>
      <c r="BH519" s="1102">
        <v>72621.427361691836</v>
      </c>
      <c r="BI519" s="1102">
        <v>60728.026045920968</v>
      </c>
      <c r="BJ519" s="1102">
        <v>66269.576237351808</v>
      </c>
      <c r="BK519" s="1102">
        <v>76404.539523511048</v>
      </c>
      <c r="BL519" s="1102">
        <v>92393.752153174108</v>
      </c>
      <c r="BM519" s="1102">
        <v>78118.360380864542</v>
      </c>
      <c r="BN519" s="1102">
        <v>79399.198623265358</v>
      </c>
      <c r="BO519" s="1102">
        <v>115893.55735657428</v>
      </c>
      <c r="BP519" s="1102">
        <v>114931.05039502951</v>
      </c>
      <c r="BQ519" s="1102">
        <v>88959.687901621845</v>
      </c>
      <c r="BR519" s="1102">
        <v>67420.534322161897</v>
      </c>
      <c r="BS519" s="1102">
        <v>87528.603316205539</v>
      </c>
      <c r="BT519" s="1102">
        <v>41229.333832044584</v>
      </c>
      <c r="BU519" s="1102">
        <v>25292.827256514225</v>
      </c>
      <c r="BV519" s="1102">
        <v>20577.255096738758</v>
      </c>
      <c r="BW519" s="1102">
        <v>15960.846205182359</v>
      </c>
      <c r="BX519" s="1102">
        <v>22078.695737393515</v>
      </c>
      <c r="BY519" s="1102">
        <v>23980.135364338046</v>
      </c>
      <c r="BZ519" s="1102">
        <v>21671.64696254157</v>
      </c>
      <c r="CA519" s="1102">
        <v>14241.922265730675</v>
      </c>
      <c r="CB519" s="1102">
        <v>8586.8798747712481</v>
      </c>
      <c r="CC519" s="1102">
        <v>10576.893077788856</v>
      </c>
      <c r="CD519" s="1102">
        <v>15288.474233964287</v>
      </c>
      <c r="CE519" s="1102">
        <v>21457.119233026915</v>
      </c>
      <c r="CF519" s="1102">
        <v>14392.522084873965</v>
      </c>
      <c r="CG519" s="1102">
        <v>11467.880540466282</v>
      </c>
      <c r="CH519" s="1102">
        <v>15839.862413302073</v>
      </c>
      <c r="CI519" s="1102">
        <v>23928.164410190268</v>
      </c>
      <c r="CJ519" s="1102">
        <v>26973.007688275375</v>
      </c>
      <c r="CK519" s="1102">
        <v>23589.819429789048</v>
      </c>
      <c r="CL519" s="1102">
        <v>19191.489176686762</v>
      </c>
      <c r="CM519" s="1102">
        <v>22563.047599186932</v>
      </c>
      <c r="CN519" s="1102">
        <v>26752.156249323041</v>
      </c>
      <c r="CO519" s="1102">
        <v>27042.93817005607</v>
      </c>
      <c r="CP519" s="1102">
        <v>27366.878609011968</v>
      </c>
      <c r="CQ519" s="1106">
        <f t="shared" si="207"/>
        <v>30166.819810110959</v>
      </c>
      <c r="CR519" s="23" t="s">
        <v>541</v>
      </c>
      <c r="CS519"/>
      <c r="DQ519"/>
      <c r="DR519"/>
    </row>
    <row r="520" spans="58:122" ht="13" outlineLevel="1">
      <c r="BF520" s="1135">
        <v>512</v>
      </c>
      <c r="BG520" s="1102">
        <v>64874.244175075139</v>
      </c>
      <c r="BH520" s="1102">
        <v>58824.324722107573</v>
      </c>
      <c r="BI520" s="1102">
        <v>48471.436751324603</v>
      </c>
      <c r="BJ520" s="1102">
        <v>52174.640796075495</v>
      </c>
      <c r="BK520" s="1102">
        <v>60831.378613085093</v>
      </c>
      <c r="BL520" s="1102">
        <v>77346.47340076977</v>
      </c>
      <c r="BM520" s="1102">
        <v>73323.584333385224</v>
      </c>
      <c r="BN520" s="1102">
        <v>91205.549588440044</v>
      </c>
      <c r="BO520" s="1102">
        <v>107008.20419884374</v>
      </c>
      <c r="BP520" s="1102">
        <v>100146.87105095634</v>
      </c>
      <c r="BQ520" s="1102">
        <v>78954.115553996729</v>
      </c>
      <c r="BR520" s="1102">
        <v>66061.106376277545</v>
      </c>
      <c r="BS520" s="1102">
        <v>59537.347099152023</v>
      </c>
      <c r="BT520" s="1102">
        <v>23308.717614196736</v>
      </c>
      <c r="BU520" s="1102">
        <v>11155.081289666026</v>
      </c>
      <c r="BV520" s="1102">
        <v>13685.276499774312</v>
      </c>
      <c r="BW520" s="1102">
        <v>30814.501106021376</v>
      </c>
      <c r="BX520" s="1102">
        <v>27807.737319085583</v>
      </c>
      <c r="BY520" s="1102">
        <v>30608.479021394192</v>
      </c>
      <c r="BZ520" s="1102">
        <v>16308.114042481531</v>
      </c>
      <c r="CA520" s="1102">
        <v>13455.770761442061</v>
      </c>
      <c r="CB520" s="1102">
        <v>6358.7113705701995</v>
      </c>
      <c r="CC520" s="1102">
        <v>9363.539242690742</v>
      </c>
      <c r="CD520" s="1102">
        <v>15031.54447258166</v>
      </c>
      <c r="CE520" s="1102">
        <v>28570.281205457555</v>
      </c>
      <c r="CF520" s="1102">
        <v>20700.699239018148</v>
      </c>
      <c r="CG520" s="1102">
        <v>13514.865007606451</v>
      </c>
      <c r="CH520" s="1102">
        <v>13986.329120583086</v>
      </c>
      <c r="CI520" s="1102">
        <v>21106.4966545875</v>
      </c>
      <c r="CJ520" s="1102">
        <v>23577.840541892794</v>
      </c>
      <c r="CK520" s="1102">
        <v>26032.227042433326</v>
      </c>
      <c r="CL520" s="1102">
        <v>19144.114676580703</v>
      </c>
      <c r="CM520" s="1102">
        <v>19378.880154366259</v>
      </c>
      <c r="CN520" s="1102">
        <v>18069.470743092581</v>
      </c>
      <c r="CO520" s="1102">
        <v>19839.119689979256</v>
      </c>
      <c r="CP520" s="1102">
        <v>19647.785004132238</v>
      </c>
      <c r="CQ520" s="1106">
        <f t="shared" si="207"/>
        <v>21657.975626503361</v>
      </c>
      <c r="CR520" s="23" t="s">
        <v>541</v>
      </c>
      <c r="CS520"/>
      <c r="DQ520"/>
      <c r="DR520"/>
    </row>
    <row r="521" spans="58:122" ht="13" outlineLevel="1">
      <c r="BF521" s="1135">
        <v>513</v>
      </c>
      <c r="BG521" s="1102">
        <v>50049.632544681357</v>
      </c>
      <c r="BH521" s="1102">
        <v>52865.429872486551</v>
      </c>
      <c r="BI521" s="1102">
        <v>43979.770795499346</v>
      </c>
      <c r="BJ521" s="1102">
        <v>50851.435512031254</v>
      </c>
      <c r="BK521" s="1102">
        <v>65840.266449842486</v>
      </c>
      <c r="BL521" s="1102">
        <v>87982.875214576896</v>
      </c>
      <c r="BM521" s="1102">
        <v>75197.76252699543</v>
      </c>
      <c r="BN521" s="1102">
        <v>80300.854361759499</v>
      </c>
      <c r="BO521" s="1102">
        <v>114368.98923097725</v>
      </c>
      <c r="BP521" s="1102">
        <v>116895.79675004478</v>
      </c>
      <c r="BQ521" s="1102">
        <v>86276.99908795458</v>
      </c>
      <c r="BR521" s="1102">
        <v>62077.72137833701</v>
      </c>
      <c r="BS521" s="1102">
        <v>69650.556636613444</v>
      </c>
      <c r="BT521" s="1102">
        <v>29470.960162652173</v>
      </c>
      <c r="BU521" s="1102">
        <v>13230.211784272433</v>
      </c>
      <c r="BV521" s="1102">
        <v>11225.785549930762</v>
      </c>
      <c r="BW521" s="1102">
        <v>22145.872483594587</v>
      </c>
      <c r="BX521" s="1102">
        <v>24387.045271082006</v>
      </c>
      <c r="BY521" s="1102">
        <v>24450.025410956136</v>
      </c>
      <c r="BZ521" s="1102">
        <v>13974.665924924244</v>
      </c>
      <c r="CA521" s="1102">
        <v>8884.6146933414238</v>
      </c>
      <c r="CB521" s="1102">
        <v>7288.1535582145916</v>
      </c>
      <c r="CC521" s="1102">
        <v>7557.3854495831529</v>
      </c>
      <c r="CD521" s="1102">
        <v>9395.720385709903</v>
      </c>
      <c r="CE521" s="1102">
        <v>19970.361168886309</v>
      </c>
      <c r="CF521" s="1102">
        <v>15282.072784990043</v>
      </c>
      <c r="CG521" s="1102">
        <v>11870.087371385936</v>
      </c>
      <c r="CH521" s="1102">
        <v>11233.056346587957</v>
      </c>
      <c r="CI521" s="1102">
        <v>16445.45380210974</v>
      </c>
      <c r="CJ521" s="1102">
        <v>18732.906755265267</v>
      </c>
      <c r="CK521" s="1102">
        <v>21410.976235887076</v>
      </c>
      <c r="CL521" s="1102">
        <v>17272.879335462589</v>
      </c>
      <c r="CM521" s="1102">
        <v>22539.329140848378</v>
      </c>
      <c r="CN521" s="1102">
        <v>18227.061062036817</v>
      </c>
      <c r="CO521" s="1102">
        <v>18239.969517458114</v>
      </c>
      <c r="CP521" s="1102">
        <v>20050.175231845031</v>
      </c>
      <c r="CQ521" s="1106">
        <f t="shared" si="207"/>
        <v>22101.534925544649</v>
      </c>
      <c r="CR521" s="23" t="s">
        <v>541</v>
      </c>
      <c r="CS521"/>
      <c r="DQ521"/>
      <c r="DR521"/>
    </row>
    <row r="522" spans="58:122" ht="13" outlineLevel="1">
      <c r="BF522" s="1135">
        <v>514</v>
      </c>
      <c r="BG522" s="1102">
        <v>50004.098872917901</v>
      </c>
      <c r="BH522" s="1102">
        <v>51906.217707786876</v>
      </c>
      <c r="BI522" s="1102">
        <v>44834.497355423635</v>
      </c>
      <c r="BJ522" s="1102">
        <v>51636.71385229077</v>
      </c>
      <c r="BK522" s="1102">
        <v>64421.363698158151</v>
      </c>
      <c r="BL522" s="1102">
        <v>80561.697522367715</v>
      </c>
      <c r="BM522" s="1102">
        <v>69121.28002219621</v>
      </c>
      <c r="BN522" s="1102">
        <v>73263.615842377942</v>
      </c>
      <c r="BO522" s="1102">
        <v>97601.357806915243</v>
      </c>
      <c r="BP522" s="1102">
        <v>90441.434183795762</v>
      </c>
      <c r="BQ522" s="1102">
        <v>70679.34781354091</v>
      </c>
      <c r="BR522" s="1102">
        <v>51897.559875175073</v>
      </c>
      <c r="BS522" s="1102">
        <v>49519.165105882319</v>
      </c>
      <c r="BT522" s="1102">
        <v>23600.894405227846</v>
      </c>
      <c r="BU522" s="1102">
        <v>11793.903811201688</v>
      </c>
      <c r="BV522" s="1102">
        <v>9460.1245312683313</v>
      </c>
      <c r="BW522" s="1102">
        <v>13530.44530992711</v>
      </c>
      <c r="BX522" s="1102">
        <v>20110.985616700313</v>
      </c>
      <c r="BY522" s="1102">
        <v>19482.307179909523</v>
      </c>
      <c r="BZ522" s="1102">
        <v>17793.709137675338</v>
      </c>
      <c r="CA522" s="1102">
        <v>11383.800766974746</v>
      </c>
      <c r="CB522" s="1102">
        <v>7564.2146793497823</v>
      </c>
      <c r="CC522" s="1102">
        <v>9479.3756438615765</v>
      </c>
      <c r="CD522" s="1102">
        <v>13089.360142847479</v>
      </c>
      <c r="CE522" s="1102">
        <v>18758.068656869469</v>
      </c>
      <c r="CF522" s="1102">
        <v>13360.91332450277</v>
      </c>
      <c r="CG522" s="1102">
        <v>10253.291732108681</v>
      </c>
      <c r="CH522" s="1102">
        <v>9930.1017798368011</v>
      </c>
      <c r="CI522" s="1102">
        <v>14328.955881938849</v>
      </c>
      <c r="CJ522" s="1102">
        <v>16288.096708036981</v>
      </c>
      <c r="CK522" s="1102">
        <v>19596.829067814953</v>
      </c>
      <c r="CL522" s="1102">
        <v>15244.691097863211</v>
      </c>
      <c r="CM522" s="1102">
        <v>16921.728718352977</v>
      </c>
      <c r="CN522" s="1102">
        <v>13518.721437124175</v>
      </c>
      <c r="CO522" s="1102">
        <v>16694.638465657241</v>
      </c>
      <c r="CP522" s="1102">
        <v>14410.20895493762</v>
      </c>
      <c r="CQ522" s="1106">
        <f t="shared" ref="CQ522:CQ585" si="208">CP522*1.10231131</f>
        <v>15884.536310491018</v>
      </c>
      <c r="CR522" s="23" t="s">
        <v>541</v>
      </c>
      <c r="CS522"/>
      <c r="DQ522"/>
      <c r="DR522"/>
    </row>
    <row r="523" spans="58:122" ht="13" outlineLevel="1">
      <c r="BF523" s="1135">
        <v>515</v>
      </c>
      <c r="BG523" s="1102">
        <v>42417.14204703673</v>
      </c>
      <c r="BH523" s="1102">
        <v>43678.601300805458</v>
      </c>
      <c r="BI523" s="1102">
        <v>40770.121710242442</v>
      </c>
      <c r="BJ523" s="1102">
        <v>53969.014960668675</v>
      </c>
      <c r="BK523" s="1102">
        <v>66924.859678600507</v>
      </c>
      <c r="BL523" s="1102">
        <v>88954.725578375946</v>
      </c>
      <c r="BM523" s="1102">
        <v>81468.545325791536</v>
      </c>
      <c r="BN523" s="1102">
        <v>91093.428654147719</v>
      </c>
      <c r="BO523" s="1102">
        <v>109683.30669437516</v>
      </c>
      <c r="BP523" s="1102">
        <v>112496.43972390349</v>
      </c>
      <c r="BQ523" s="1102">
        <v>86705.516849608466</v>
      </c>
      <c r="BR523" s="1102">
        <v>69528.662715887025</v>
      </c>
      <c r="BS523" s="1102">
        <v>65039.669946410912</v>
      </c>
      <c r="BT523" s="1102">
        <v>40692.361222999491</v>
      </c>
      <c r="BU523" s="1102">
        <v>20033.270878380466</v>
      </c>
      <c r="BV523" s="1102">
        <v>15408.455154483647</v>
      </c>
      <c r="BW523" s="1102">
        <v>16839.436306965628</v>
      </c>
      <c r="BX523" s="1102">
        <v>24963.216205732409</v>
      </c>
      <c r="BY523" s="1102">
        <v>20279.001611430762</v>
      </c>
      <c r="BZ523" s="1102">
        <v>15710.160704195885</v>
      </c>
      <c r="CA523" s="1102">
        <v>10686.205008142944</v>
      </c>
      <c r="CB523" s="1102">
        <v>6791.0715356579021</v>
      </c>
      <c r="CC523" s="1102">
        <v>9163.7882745563838</v>
      </c>
      <c r="CD523" s="1102">
        <v>11169.917147623133</v>
      </c>
      <c r="CE523" s="1102">
        <v>16767.644271607398</v>
      </c>
      <c r="CF523" s="1102">
        <v>12944.05464360254</v>
      </c>
      <c r="CG523" s="1102">
        <v>10213.97977266743</v>
      </c>
      <c r="CH523" s="1102">
        <v>12841.524618105808</v>
      </c>
      <c r="CI523" s="1102">
        <v>17721.287881907432</v>
      </c>
      <c r="CJ523" s="1102">
        <v>20632.782515230861</v>
      </c>
      <c r="CK523" s="1102">
        <v>20477.732038027814</v>
      </c>
      <c r="CL523" s="1102">
        <v>14694.244362850488</v>
      </c>
      <c r="CM523" s="1102">
        <v>15170.409011484466</v>
      </c>
      <c r="CN523" s="1102">
        <v>13326.311751859603</v>
      </c>
      <c r="CO523" s="1102">
        <v>15371.108639061868</v>
      </c>
      <c r="CP523" s="1102">
        <v>13617.902521198968</v>
      </c>
      <c r="CQ523" s="1106">
        <f t="shared" si="208"/>
        <v>15011.167967595136</v>
      </c>
      <c r="CR523" s="23" t="s">
        <v>541</v>
      </c>
      <c r="CS523"/>
      <c r="DQ523"/>
      <c r="DR523"/>
    </row>
    <row r="524" spans="58:122" ht="13" outlineLevel="1">
      <c r="BF524" s="1135">
        <v>516</v>
      </c>
      <c r="BG524" s="1102">
        <v>54496.961959193388</v>
      </c>
      <c r="BH524" s="1102">
        <v>52947.207272419349</v>
      </c>
      <c r="BI524" s="1102">
        <v>46010.132661967888</v>
      </c>
      <c r="BJ524" s="1102">
        <v>46191.494211458856</v>
      </c>
      <c r="BK524" s="1102">
        <v>50464.411863156973</v>
      </c>
      <c r="BL524" s="1102">
        <v>68291.435290951777</v>
      </c>
      <c r="BM524" s="1102">
        <v>68241.086924151939</v>
      </c>
      <c r="BN524" s="1102">
        <v>84425.170729947975</v>
      </c>
      <c r="BO524" s="1102">
        <v>100691.97255264725</v>
      </c>
      <c r="BP524" s="1102">
        <v>92852.501396952546</v>
      </c>
      <c r="BQ524" s="1102">
        <v>69840.749505911575</v>
      </c>
      <c r="BR524" s="1102">
        <v>57274.207904989889</v>
      </c>
      <c r="BS524" s="1102">
        <v>58369.48472370267</v>
      </c>
      <c r="BT524" s="1102">
        <v>31452.071435123504</v>
      </c>
      <c r="BU524" s="1102">
        <v>16090.518397428184</v>
      </c>
      <c r="BV524" s="1102">
        <v>12669.772324863128</v>
      </c>
      <c r="BW524" s="1102">
        <v>12836.431716174689</v>
      </c>
      <c r="BX524" s="1102">
        <v>21481.744084841346</v>
      </c>
      <c r="BY524" s="1102">
        <v>14652.631902157202</v>
      </c>
      <c r="BZ524" s="1102">
        <v>13781.18917691661</v>
      </c>
      <c r="CA524" s="1102">
        <v>10480.029322369026</v>
      </c>
      <c r="CB524" s="1102">
        <v>8445.0133139530353</v>
      </c>
      <c r="CC524" s="1102">
        <v>10966.399129750173</v>
      </c>
      <c r="CD524" s="1102">
        <v>11653.606870182448</v>
      </c>
      <c r="CE524" s="1102">
        <v>15067.126549915665</v>
      </c>
      <c r="CF524" s="1102">
        <v>11963.721063594712</v>
      </c>
      <c r="CG524" s="1102">
        <v>10567.932495079964</v>
      </c>
      <c r="CH524" s="1102">
        <v>11156.591172926401</v>
      </c>
      <c r="CI524" s="1102">
        <v>14318.434694132304</v>
      </c>
      <c r="CJ524" s="1102">
        <v>14044.850406103636</v>
      </c>
      <c r="CK524" s="1102">
        <v>16024.070910160226</v>
      </c>
      <c r="CL524" s="1102">
        <v>14108.600537143648</v>
      </c>
      <c r="CM524" s="1102">
        <v>17549.221846821143</v>
      </c>
      <c r="CN524" s="1102">
        <v>16564.548640865323</v>
      </c>
      <c r="CO524" s="1102">
        <v>18507.404793659254</v>
      </c>
      <c r="CP524" s="1102">
        <v>18215.185684410193</v>
      </c>
      <c r="CQ524" s="1106">
        <f t="shared" si="208"/>
        <v>20078.805193675445</v>
      </c>
      <c r="CR524" s="23" t="s">
        <v>541</v>
      </c>
      <c r="CS524"/>
      <c r="DQ524"/>
      <c r="DR524"/>
    </row>
    <row r="525" spans="58:122" ht="13" outlineLevel="1">
      <c r="BF525" s="1135">
        <v>517</v>
      </c>
      <c r="BG525" s="1102">
        <v>62156.646889185387</v>
      </c>
      <c r="BH525" s="1102">
        <v>57371.999353116909</v>
      </c>
      <c r="BI525" s="1102">
        <v>48303.607086894866</v>
      </c>
      <c r="BJ525" s="1102">
        <v>55159.919121374143</v>
      </c>
      <c r="BK525" s="1102">
        <v>67430.098496779421</v>
      </c>
      <c r="BL525" s="1102">
        <v>92410.069558679868</v>
      </c>
      <c r="BM525" s="1102">
        <v>81493.724864359625</v>
      </c>
      <c r="BN525" s="1102">
        <v>93950.288148740845</v>
      </c>
      <c r="BO525" s="1102">
        <v>115261.97311711147</v>
      </c>
      <c r="BP525" s="1102">
        <v>106841.45247827136</v>
      </c>
      <c r="BQ525" s="1102">
        <v>82095.833519158608</v>
      </c>
      <c r="BR525" s="1102">
        <v>62000.035609878658</v>
      </c>
      <c r="BS525" s="1102">
        <v>48938.638407916609</v>
      </c>
      <c r="BT525" s="1102">
        <v>27884.467991742524</v>
      </c>
      <c r="BU525" s="1102">
        <v>14978.507923867164</v>
      </c>
      <c r="BV525" s="1102">
        <v>14214.648868683613</v>
      </c>
      <c r="BW525" s="1102">
        <v>19813.329036026822</v>
      </c>
      <c r="BX525" s="1102">
        <v>22880.682646150126</v>
      </c>
      <c r="BY525" s="1102">
        <v>20941.413653777916</v>
      </c>
      <c r="BZ525" s="1102">
        <v>17699.394086637447</v>
      </c>
      <c r="CA525" s="1102">
        <v>12030.508107752483</v>
      </c>
      <c r="CB525" s="1102">
        <v>7647.8393256169111</v>
      </c>
      <c r="CC525" s="1102">
        <v>9212.4253016487328</v>
      </c>
      <c r="CD525" s="1102">
        <v>15097.54879932147</v>
      </c>
      <c r="CE525" s="1102">
        <v>20470.577632327346</v>
      </c>
      <c r="CF525" s="1102">
        <v>16498.134706325407</v>
      </c>
      <c r="CG525" s="1102">
        <v>13494.541841370628</v>
      </c>
      <c r="CH525" s="1102">
        <v>13761.300218790606</v>
      </c>
      <c r="CI525" s="1102">
        <v>16839.031919621139</v>
      </c>
      <c r="CJ525" s="1102">
        <v>16613.322473619974</v>
      </c>
      <c r="CK525" s="1102">
        <v>16571.299339621939</v>
      </c>
      <c r="CL525" s="1102">
        <v>14048.283299504841</v>
      </c>
      <c r="CM525" s="1102">
        <v>16385.676313205553</v>
      </c>
      <c r="CN525" s="1102">
        <v>17001.205491221608</v>
      </c>
      <c r="CO525" s="1102">
        <v>15849.213339988521</v>
      </c>
      <c r="CP525" s="1102">
        <v>18202.68849546514</v>
      </c>
      <c r="CQ525" s="1106">
        <f t="shared" si="208"/>
        <v>20065.029400958105</v>
      </c>
      <c r="CR525" s="23" t="s">
        <v>541</v>
      </c>
      <c r="CS525"/>
      <c r="DQ525"/>
      <c r="DR525"/>
    </row>
    <row r="526" spans="58:122" ht="13" outlineLevel="1">
      <c r="BF526" s="1135">
        <v>518</v>
      </c>
      <c r="BG526" s="1102">
        <v>42279.398648158094</v>
      </c>
      <c r="BH526" s="1102">
        <v>48769.196518478588</v>
      </c>
      <c r="BI526" s="1102">
        <v>47041.217421872592</v>
      </c>
      <c r="BJ526" s="1102">
        <v>47622.440572653672</v>
      </c>
      <c r="BK526" s="1102">
        <v>53178.482549217108</v>
      </c>
      <c r="BL526" s="1102">
        <v>68084.452915850183</v>
      </c>
      <c r="BM526" s="1102">
        <v>63402.117684554491</v>
      </c>
      <c r="BN526" s="1102">
        <v>63138.977284680754</v>
      </c>
      <c r="BO526" s="1102">
        <v>73711.216207013844</v>
      </c>
      <c r="BP526" s="1102">
        <v>74974.245207589353</v>
      </c>
      <c r="BQ526" s="1102">
        <v>56795.686377664562</v>
      </c>
      <c r="BR526" s="1102">
        <v>42765.141530175213</v>
      </c>
      <c r="BS526" s="1102">
        <v>62463.488692306812</v>
      </c>
      <c r="BT526" s="1102">
        <v>31183.974393623623</v>
      </c>
      <c r="BU526" s="1102">
        <v>17607.569674278016</v>
      </c>
      <c r="BV526" s="1102">
        <v>13975.493165006272</v>
      </c>
      <c r="BW526" s="1102">
        <v>12177.281162424973</v>
      </c>
      <c r="BX526" s="1102">
        <v>19294.310836802801</v>
      </c>
      <c r="BY526" s="1102">
        <v>15540.652093976101</v>
      </c>
      <c r="BZ526" s="1102">
        <v>12768.754337999464</v>
      </c>
      <c r="CA526" s="1102">
        <v>9031.4964751489297</v>
      </c>
      <c r="CB526" s="1102">
        <v>6067.7846138389405</v>
      </c>
      <c r="CC526" s="1102">
        <v>9588.0886024805259</v>
      </c>
      <c r="CD526" s="1102">
        <v>11073.236376883209</v>
      </c>
      <c r="CE526" s="1102">
        <v>17420.578567180652</v>
      </c>
      <c r="CF526" s="1102">
        <v>13107.126073062213</v>
      </c>
      <c r="CG526" s="1102">
        <v>10918.734389287663</v>
      </c>
      <c r="CH526" s="1102">
        <v>11195.510413403907</v>
      </c>
      <c r="CI526" s="1102">
        <v>15282.902153642433</v>
      </c>
      <c r="CJ526" s="1102">
        <v>15819.856135297792</v>
      </c>
      <c r="CK526" s="1102">
        <v>15893.098200897224</v>
      </c>
      <c r="CL526" s="1102">
        <v>12209.995006266059</v>
      </c>
      <c r="CM526" s="1102">
        <v>15864.317820167631</v>
      </c>
      <c r="CN526" s="1102">
        <v>15773.552247324238</v>
      </c>
      <c r="CO526" s="1102">
        <v>21083.676263532776</v>
      </c>
      <c r="CP526" s="1102">
        <v>16805.411682294118</v>
      </c>
      <c r="CQ526" s="1106">
        <f t="shared" si="208"/>
        <v>18524.795366598933</v>
      </c>
      <c r="CR526" s="23" t="s">
        <v>541</v>
      </c>
      <c r="CS526"/>
      <c r="DQ526"/>
      <c r="DR526"/>
    </row>
    <row r="527" spans="58:122" ht="13" outlineLevel="1">
      <c r="BF527" s="1135">
        <v>519</v>
      </c>
      <c r="BG527" s="1102">
        <v>51150.952423405419</v>
      </c>
      <c r="BH527" s="1102">
        <v>60789.654193133327</v>
      </c>
      <c r="BI527" s="1102">
        <v>63278.98025605311</v>
      </c>
      <c r="BJ527" s="1102">
        <v>76226.3439527562</v>
      </c>
      <c r="BK527" s="1102">
        <v>88728.464455165478</v>
      </c>
      <c r="BL527" s="1102">
        <v>117633.53654986242</v>
      </c>
      <c r="BM527" s="1102">
        <v>109799.37644981398</v>
      </c>
      <c r="BN527" s="1102">
        <v>102298.14468169825</v>
      </c>
      <c r="BO527" s="1102">
        <v>124343.91277080128</v>
      </c>
      <c r="BP527" s="1102">
        <v>126802.58510130912</v>
      </c>
      <c r="BQ527" s="1102">
        <v>99962.847790170097</v>
      </c>
      <c r="BR527" s="1102">
        <v>74151.485898156097</v>
      </c>
      <c r="BS527" s="1102">
        <v>71378.047932178</v>
      </c>
      <c r="BT527" s="1102">
        <v>34118.651417219487</v>
      </c>
      <c r="BU527" s="1102">
        <v>18041.644495047312</v>
      </c>
      <c r="BV527" s="1102">
        <v>16287.627381248229</v>
      </c>
      <c r="BW527" s="1102">
        <v>16475.798138432452</v>
      </c>
      <c r="BX527" s="1102">
        <v>24486.880286951407</v>
      </c>
      <c r="BY527" s="1102">
        <v>19857.441593816486</v>
      </c>
      <c r="BZ527" s="1102">
        <v>16073.776711680823</v>
      </c>
      <c r="CA527" s="1102">
        <v>12087.362085513629</v>
      </c>
      <c r="CB527" s="1102">
        <v>9589.1072519942372</v>
      </c>
      <c r="CC527" s="1102">
        <v>11559.304327236172</v>
      </c>
      <c r="CD527" s="1102">
        <v>13615.642277162082</v>
      </c>
      <c r="CE527" s="1102">
        <v>19525.603163687836</v>
      </c>
      <c r="CF527" s="1102">
        <v>14799.287879589721</v>
      </c>
      <c r="CG527" s="1102">
        <v>10699.850657290066</v>
      </c>
      <c r="CH527" s="1102">
        <v>13419.578878938131</v>
      </c>
      <c r="CI527" s="1102">
        <v>19031.476532696484</v>
      </c>
      <c r="CJ527" s="1102">
        <v>24706.408908281916</v>
      </c>
      <c r="CK527" s="1102">
        <v>24968.197060760365</v>
      </c>
      <c r="CL527" s="1102">
        <v>19142.209857111331</v>
      </c>
      <c r="CM527" s="1102">
        <v>20608.396270212368</v>
      </c>
      <c r="CN527" s="1102">
        <v>16991.587886088229</v>
      </c>
      <c r="CO527" s="1102">
        <v>20820.898596214487</v>
      </c>
      <c r="CP527" s="1102">
        <v>17834.630910447955</v>
      </c>
      <c r="CQ527" s="1106">
        <f t="shared" si="208"/>
        <v>19659.315362262376</v>
      </c>
      <c r="CR527" s="23" t="s">
        <v>541</v>
      </c>
      <c r="CS527"/>
      <c r="DQ527"/>
      <c r="DR527"/>
    </row>
    <row r="528" spans="58:122" ht="13" outlineLevel="1">
      <c r="BF528" s="1135">
        <v>520</v>
      </c>
      <c r="BG528" s="1102">
        <v>69568.63044531866</v>
      </c>
      <c r="BH528" s="1102">
        <v>73447.889911338876</v>
      </c>
      <c r="BI528" s="1102">
        <v>61015.638235576938</v>
      </c>
      <c r="BJ528" s="1102">
        <v>64493.686689577611</v>
      </c>
      <c r="BK528" s="1102">
        <v>82684.233239775233</v>
      </c>
      <c r="BL528" s="1102">
        <v>111981.25967021333</v>
      </c>
      <c r="BM528" s="1102">
        <v>101634.93622321857</v>
      </c>
      <c r="BN528" s="1102">
        <v>110548.05132103323</v>
      </c>
      <c r="BO528" s="1102">
        <v>134680.76472343082</v>
      </c>
      <c r="BP528" s="1102">
        <v>131469.91188814526</v>
      </c>
      <c r="BQ528" s="1102">
        <v>102807.89126393714</v>
      </c>
      <c r="BR528" s="1102">
        <v>80426.900809406055</v>
      </c>
      <c r="BS528" s="1102">
        <v>73123.513851720956</v>
      </c>
      <c r="BT528" s="1102">
        <v>40255.99157779722</v>
      </c>
      <c r="BU528" s="1102">
        <v>23961.964635712338</v>
      </c>
      <c r="BV528" s="1102">
        <v>17884.983839028813</v>
      </c>
      <c r="BW528" s="1102">
        <v>18329.200000283541</v>
      </c>
      <c r="BX528" s="1102">
        <v>31325.540118697816</v>
      </c>
      <c r="BY528" s="1102">
        <v>26221.430197513251</v>
      </c>
      <c r="BZ528" s="1102">
        <v>20120.191282894273</v>
      </c>
      <c r="CA528" s="1102">
        <v>14220.145986471651</v>
      </c>
      <c r="CB528" s="1102">
        <v>9450.0319461026374</v>
      </c>
      <c r="CC528" s="1102">
        <v>12785.668595865345</v>
      </c>
      <c r="CD528" s="1102">
        <v>18640.813324509694</v>
      </c>
      <c r="CE528" s="1102">
        <v>24006.201266346274</v>
      </c>
      <c r="CF528" s="1102">
        <v>18584.88568227836</v>
      </c>
      <c r="CG528" s="1102">
        <v>14792.001718513213</v>
      </c>
      <c r="CH528" s="1102">
        <v>16539.251691792215</v>
      </c>
      <c r="CI528" s="1102">
        <v>22787.479226681695</v>
      </c>
      <c r="CJ528" s="1102">
        <v>23871.319509844689</v>
      </c>
      <c r="CK528" s="1102">
        <v>25441.631843675204</v>
      </c>
      <c r="CL528" s="1102">
        <v>22755.099720087233</v>
      </c>
      <c r="CM528" s="1102">
        <v>25540.632373039243</v>
      </c>
      <c r="CN528" s="1102">
        <v>23434.532502184447</v>
      </c>
      <c r="CO528" s="1102">
        <v>20397.602736668297</v>
      </c>
      <c r="CP528" s="1102">
        <v>25438.905035496064</v>
      </c>
      <c r="CQ528" s="1106">
        <f t="shared" si="208"/>
        <v>28041.592734643262</v>
      </c>
      <c r="CR528" s="23" t="s">
        <v>541</v>
      </c>
      <c r="CS528"/>
      <c r="DQ528"/>
      <c r="DR528"/>
    </row>
    <row r="529" spans="58:122" ht="13" outlineLevel="1">
      <c r="BF529" s="1135">
        <v>521</v>
      </c>
      <c r="BG529" s="1102">
        <v>43720.155419813404</v>
      </c>
      <c r="BH529" s="1102">
        <v>51546.960526497576</v>
      </c>
      <c r="BI529" s="1102">
        <v>48251.569176502628</v>
      </c>
      <c r="BJ529" s="1102">
        <v>50344.749257606643</v>
      </c>
      <c r="BK529" s="1102">
        <v>65419.014609709819</v>
      </c>
      <c r="BL529" s="1102">
        <v>91695.30110091099</v>
      </c>
      <c r="BM529" s="1102">
        <v>82208.523641868029</v>
      </c>
      <c r="BN529" s="1102">
        <v>84464.139939647037</v>
      </c>
      <c r="BO529" s="1102">
        <v>115585.93651980336</v>
      </c>
      <c r="BP529" s="1102">
        <v>108000.66799937887</v>
      </c>
      <c r="BQ529" s="1102">
        <v>81152.336916894754</v>
      </c>
      <c r="BR529" s="1102">
        <v>62184.348996636407</v>
      </c>
      <c r="BS529" s="1102">
        <v>82839.582878576199</v>
      </c>
      <c r="BT529" s="1102">
        <v>39959.777881127244</v>
      </c>
      <c r="BU529" s="1102">
        <v>13704.041373138964</v>
      </c>
      <c r="BV529" s="1102">
        <v>13949.654640601506</v>
      </c>
      <c r="BW529" s="1102">
        <v>31415.869792285852</v>
      </c>
      <c r="BX529" s="1102">
        <v>30959.853421062297</v>
      </c>
      <c r="BY529" s="1102">
        <v>26685.394321546981</v>
      </c>
      <c r="BZ529" s="1102">
        <v>16853.897113753432</v>
      </c>
      <c r="CA529" s="1102">
        <v>14636.669930611835</v>
      </c>
      <c r="CB529" s="1102">
        <v>8856.2338476313653</v>
      </c>
      <c r="CC529" s="1102">
        <v>8956.7263128213217</v>
      </c>
      <c r="CD529" s="1102">
        <v>13216.489987039844</v>
      </c>
      <c r="CE529" s="1102">
        <v>25450.398739085787</v>
      </c>
      <c r="CF529" s="1102">
        <v>18205.948376793604</v>
      </c>
      <c r="CG529" s="1102">
        <v>13412.434443031534</v>
      </c>
      <c r="CH529" s="1102">
        <v>13465.397548827541</v>
      </c>
      <c r="CI529" s="1102">
        <v>18801.150337532072</v>
      </c>
      <c r="CJ529" s="1102">
        <v>21137.769364446944</v>
      </c>
      <c r="CK529" s="1102">
        <v>21989.954197500458</v>
      </c>
      <c r="CL529" s="1102">
        <v>19250.723019872672</v>
      </c>
      <c r="CM529" s="1102">
        <v>25851.531743964646</v>
      </c>
      <c r="CN529" s="1102">
        <v>26003.101247228216</v>
      </c>
      <c r="CO529" s="1102">
        <v>32550.34400052674</v>
      </c>
      <c r="CP529" s="1102">
        <v>27363.358460602154</v>
      </c>
      <c r="CQ529" s="1106">
        <f t="shared" si="208"/>
        <v>30162.939510705943</v>
      </c>
      <c r="CR529" s="23" t="s">
        <v>541</v>
      </c>
      <c r="CS529"/>
      <c r="DQ529"/>
      <c r="DR529"/>
    </row>
    <row r="530" spans="58:122" ht="13" outlineLevel="1">
      <c r="BF530" s="1135">
        <v>522</v>
      </c>
      <c r="BG530" s="1102">
        <v>48134.549558217252</v>
      </c>
      <c r="BH530" s="1102">
        <v>59511.398127193432</v>
      </c>
      <c r="BI530" s="1102">
        <v>61070.862091762625</v>
      </c>
      <c r="BJ530" s="1102">
        <v>73121.118014237727</v>
      </c>
      <c r="BK530" s="1102">
        <v>91140.673946127616</v>
      </c>
      <c r="BL530" s="1102">
        <v>130253.24890746997</v>
      </c>
      <c r="BM530" s="1102">
        <v>116246.3384235227</v>
      </c>
      <c r="BN530" s="1102">
        <v>109666.9257208873</v>
      </c>
      <c r="BO530" s="1102">
        <v>126132.48201719826</v>
      </c>
      <c r="BP530" s="1102">
        <v>129445.96828662515</v>
      </c>
      <c r="BQ530" s="1102">
        <v>94266.504157064992</v>
      </c>
      <c r="BR530" s="1102">
        <v>63014.172158217887</v>
      </c>
      <c r="BS530" s="1102">
        <v>71458.002645305955</v>
      </c>
      <c r="BT530" s="1102">
        <v>33005.451770418775</v>
      </c>
      <c r="BU530" s="1102">
        <v>15791.740868179992</v>
      </c>
      <c r="BV530" s="1102">
        <v>14556.096951578527</v>
      </c>
      <c r="BW530" s="1102">
        <v>15657.931146232848</v>
      </c>
      <c r="BX530" s="1102">
        <v>27638.020101817187</v>
      </c>
      <c r="BY530" s="1102">
        <v>26851.988843973279</v>
      </c>
      <c r="BZ530" s="1102">
        <v>22592.439837876376</v>
      </c>
      <c r="CA530" s="1102">
        <v>14002.272941912883</v>
      </c>
      <c r="CB530" s="1102">
        <v>7462.7138019385175</v>
      </c>
      <c r="CC530" s="1102">
        <v>8497.4799858460574</v>
      </c>
      <c r="CD530" s="1102">
        <v>11686.16732977549</v>
      </c>
      <c r="CE530" s="1102">
        <v>18708.588985128117</v>
      </c>
      <c r="CF530" s="1102">
        <v>15042.340428552496</v>
      </c>
      <c r="CG530" s="1102">
        <v>13196.661083886875</v>
      </c>
      <c r="CH530" s="1102">
        <v>17873.854604514436</v>
      </c>
      <c r="CI530" s="1102">
        <v>23236.48462182621</v>
      </c>
      <c r="CJ530" s="1102">
        <v>26573.359769111677</v>
      </c>
      <c r="CK530" s="1102">
        <v>24647.440832153668</v>
      </c>
      <c r="CL530" s="1102">
        <v>19089.665611037148</v>
      </c>
      <c r="CM530" s="1102">
        <v>21781.322342775697</v>
      </c>
      <c r="CN530" s="1102">
        <v>20016.15646091065</v>
      </c>
      <c r="CO530" s="1102">
        <v>23782.726546102007</v>
      </c>
      <c r="CP530" s="1102">
        <v>21849.901182573751</v>
      </c>
      <c r="CQ530" s="1106">
        <f t="shared" si="208"/>
        <v>24085.393195933419</v>
      </c>
      <c r="CR530" s="23" t="s">
        <v>541</v>
      </c>
      <c r="CS530"/>
      <c r="DQ530"/>
      <c r="DR530"/>
    </row>
    <row r="531" spans="58:122" ht="13" outlineLevel="1">
      <c r="BF531" s="1135">
        <v>523</v>
      </c>
      <c r="BG531" s="1102">
        <v>62404.259821860745</v>
      </c>
      <c r="BH531" s="1102">
        <v>62231.429582226963</v>
      </c>
      <c r="BI531" s="1102">
        <v>49429.717995691288</v>
      </c>
      <c r="BJ531" s="1102">
        <v>50753.548887530793</v>
      </c>
      <c r="BK531" s="1102">
        <v>68144.583139779541</v>
      </c>
      <c r="BL531" s="1102">
        <v>94379.260008742829</v>
      </c>
      <c r="BM531" s="1102">
        <v>85573.507713280371</v>
      </c>
      <c r="BN531" s="1102">
        <v>92707.339458599323</v>
      </c>
      <c r="BO531" s="1102">
        <v>123305.93482016066</v>
      </c>
      <c r="BP531" s="1102">
        <v>120947.37434273053</v>
      </c>
      <c r="BQ531" s="1102">
        <v>94007.102665382554</v>
      </c>
      <c r="BR531" s="1102">
        <v>77880.157718484217</v>
      </c>
      <c r="BS531" s="1102">
        <v>94956.537787400332</v>
      </c>
      <c r="BT531" s="1102">
        <v>31513.772292487491</v>
      </c>
      <c r="BU531" s="1102">
        <v>15198.613875445524</v>
      </c>
      <c r="BV531" s="1102">
        <v>14264.656695578406</v>
      </c>
      <c r="BW531" s="1102">
        <v>14075.468214379096</v>
      </c>
      <c r="BX531" s="1102">
        <v>21316.126787105168</v>
      </c>
      <c r="BY531" s="1102">
        <v>19100.069437979662</v>
      </c>
      <c r="BZ531" s="1102">
        <v>16411.727713814682</v>
      </c>
      <c r="CA531" s="1102">
        <v>12879.258053475889</v>
      </c>
      <c r="CB531" s="1102">
        <v>7395.7430274764183</v>
      </c>
      <c r="CC531" s="1102">
        <v>9923.233148479274</v>
      </c>
      <c r="CD531" s="1102">
        <v>12203.6739773315</v>
      </c>
      <c r="CE531" s="1102">
        <v>20193.360371959381</v>
      </c>
      <c r="CF531" s="1102">
        <v>13836.589318751392</v>
      </c>
      <c r="CG531" s="1102">
        <v>11704.291136056579</v>
      </c>
      <c r="CH531" s="1102">
        <v>14501.712419904632</v>
      </c>
      <c r="CI531" s="1102">
        <v>20441.566535603237</v>
      </c>
      <c r="CJ531" s="1102">
        <v>23657.933954293479</v>
      </c>
      <c r="CK531" s="1102">
        <v>24061.906860086299</v>
      </c>
      <c r="CL531" s="1102">
        <v>20287.558215713227</v>
      </c>
      <c r="CM531" s="1102">
        <v>24352.164861406363</v>
      </c>
      <c r="CN531" s="1102">
        <v>21355.252115847972</v>
      </c>
      <c r="CO531" s="1102">
        <v>23830.509640323071</v>
      </c>
      <c r="CP531" s="1102">
        <v>22284.263573402382</v>
      </c>
      <c r="CQ531" s="1106">
        <f t="shared" si="208"/>
        <v>24564.19577198246</v>
      </c>
      <c r="CR531" s="23" t="s">
        <v>541</v>
      </c>
      <c r="CS531"/>
      <c r="DQ531"/>
      <c r="DR531"/>
    </row>
    <row r="532" spans="58:122" ht="13" outlineLevel="1">
      <c r="BF532" s="1135">
        <v>524</v>
      </c>
      <c r="BG532" s="1102">
        <v>69901.053488685386</v>
      </c>
      <c r="BH532" s="1102">
        <v>65965.576419837773</v>
      </c>
      <c r="BI532" s="1102">
        <v>51509.872325807555</v>
      </c>
      <c r="BJ532" s="1102">
        <v>49386.947936671437</v>
      </c>
      <c r="BK532" s="1102">
        <v>61338.570525611663</v>
      </c>
      <c r="BL532" s="1102">
        <v>78077.486171119628</v>
      </c>
      <c r="BM532" s="1102">
        <v>64521.333158592723</v>
      </c>
      <c r="BN532" s="1102">
        <v>61027.147551497277</v>
      </c>
      <c r="BO532" s="1102">
        <v>90869.996738792048</v>
      </c>
      <c r="BP532" s="1102">
        <v>84698.101608909477</v>
      </c>
      <c r="BQ532" s="1102">
        <v>67176.5308156916</v>
      </c>
      <c r="BR532" s="1102">
        <v>50173.963210750495</v>
      </c>
      <c r="BS532" s="1102">
        <v>54120.681103933552</v>
      </c>
      <c r="BT532" s="1102">
        <v>27104.486171684788</v>
      </c>
      <c r="BU532" s="1102">
        <v>15310.124247558717</v>
      </c>
      <c r="BV532" s="1102">
        <v>12453.777548828339</v>
      </c>
      <c r="BW532" s="1102">
        <v>18623.729167889134</v>
      </c>
      <c r="BX532" s="1102">
        <v>22581.585017341578</v>
      </c>
      <c r="BY532" s="1102">
        <v>21525.268941569659</v>
      </c>
      <c r="BZ532" s="1102">
        <v>19023.459504568724</v>
      </c>
      <c r="CA532" s="1102">
        <v>11414.088008494326</v>
      </c>
      <c r="CB532" s="1102">
        <v>7696.3947942020404</v>
      </c>
      <c r="CC532" s="1102">
        <v>8497.1283955221115</v>
      </c>
      <c r="CD532" s="1102">
        <v>11419.561239280818</v>
      </c>
      <c r="CE532" s="1102">
        <v>18703.13751071192</v>
      </c>
      <c r="CF532" s="1102">
        <v>14024.979243360778</v>
      </c>
      <c r="CG532" s="1102">
        <v>10839.351723402566</v>
      </c>
      <c r="CH532" s="1102">
        <v>12737.19300413585</v>
      </c>
      <c r="CI532" s="1102">
        <v>15133.79696498717</v>
      </c>
      <c r="CJ532" s="1102">
        <v>20010.990613135185</v>
      </c>
      <c r="CK532" s="1102">
        <v>19700.35497242057</v>
      </c>
      <c r="CL532" s="1102">
        <v>17264.403963612061</v>
      </c>
      <c r="CM532" s="1102">
        <v>18629.484756163733</v>
      </c>
      <c r="CN532" s="1102">
        <v>18890.261228927458</v>
      </c>
      <c r="CO532" s="1102">
        <v>21889.998373176582</v>
      </c>
      <c r="CP532" s="1102">
        <v>19437.84383300224</v>
      </c>
      <c r="CQ532" s="1106">
        <f t="shared" si="208"/>
        <v>21426.555099132118</v>
      </c>
      <c r="CR532" s="23" t="s">
        <v>541</v>
      </c>
      <c r="CS532"/>
      <c r="DQ532"/>
      <c r="DR532"/>
    </row>
    <row r="533" spans="58:122" ht="13" outlineLevel="1">
      <c r="BF533" s="1135">
        <v>525</v>
      </c>
      <c r="BG533" s="1102">
        <v>59197.420606587424</v>
      </c>
      <c r="BH533" s="1102">
        <v>67968.057626858921</v>
      </c>
      <c r="BI533" s="1102">
        <v>59628.370083522139</v>
      </c>
      <c r="BJ533" s="1102">
        <v>59347.095000426743</v>
      </c>
      <c r="BK533" s="1102">
        <v>68766.064129394872</v>
      </c>
      <c r="BL533" s="1102">
        <v>89492.291986887576</v>
      </c>
      <c r="BM533" s="1102">
        <v>76882.679057141053</v>
      </c>
      <c r="BN533" s="1102">
        <v>80095.823900086863</v>
      </c>
      <c r="BO533" s="1102">
        <v>106080.22806059521</v>
      </c>
      <c r="BP533" s="1102">
        <v>122629.31958823089</v>
      </c>
      <c r="BQ533" s="1102">
        <v>94993.015302049811</v>
      </c>
      <c r="BR533" s="1102">
        <v>73726.091753634246</v>
      </c>
      <c r="BS533" s="1102">
        <v>78803.30154927446</v>
      </c>
      <c r="BT533" s="1102">
        <v>30165.637658925614</v>
      </c>
      <c r="BU533" s="1102">
        <v>14736.523062896573</v>
      </c>
      <c r="BV533" s="1102">
        <v>14336.845414027273</v>
      </c>
      <c r="BW533" s="1102">
        <v>14936.60896666077</v>
      </c>
      <c r="BX533" s="1102">
        <v>19057.735181767981</v>
      </c>
      <c r="BY533" s="1102">
        <v>15943.249911345123</v>
      </c>
      <c r="BZ533" s="1102">
        <v>14045.132515164865</v>
      </c>
      <c r="CA533" s="1102">
        <v>9621.9099807739494</v>
      </c>
      <c r="CB533" s="1102">
        <v>5953.4907312168107</v>
      </c>
      <c r="CC533" s="1102">
        <v>9197.5812905696694</v>
      </c>
      <c r="CD533" s="1102">
        <v>12660.823967449069</v>
      </c>
      <c r="CE533" s="1102">
        <v>22434.859190867825</v>
      </c>
      <c r="CF533" s="1102">
        <v>17319.769817322496</v>
      </c>
      <c r="CG533" s="1102">
        <v>12977.932347763995</v>
      </c>
      <c r="CH533" s="1102">
        <v>13628.866711539902</v>
      </c>
      <c r="CI533" s="1102">
        <v>19029.111522721156</v>
      </c>
      <c r="CJ533" s="1102">
        <v>22315.673390586802</v>
      </c>
      <c r="CK533" s="1102">
        <v>21993.063612723683</v>
      </c>
      <c r="CL533" s="1102">
        <v>18244.058142424637</v>
      </c>
      <c r="CM533" s="1102">
        <v>18841.072977293956</v>
      </c>
      <c r="CN533" s="1102">
        <v>17993.055914796336</v>
      </c>
      <c r="CO533" s="1102">
        <v>18309.86905696605</v>
      </c>
      <c r="CP533" s="1102">
        <v>19695.070274832022</v>
      </c>
      <c r="CQ533" s="1106">
        <f t="shared" si="208"/>
        <v>21710.098715192144</v>
      </c>
      <c r="CR533" s="23" t="s">
        <v>541</v>
      </c>
      <c r="CS533"/>
      <c r="DQ533"/>
      <c r="DR533"/>
    </row>
    <row r="534" spans="58:122" ht="13" outlineLevel="1">
      <c r="BF534" s="1135">
        <v>526</v>
      </c>
      <c r="BG534" s="1102">
        <v>54007.149706306067</v>
      </c>
      <c r="BH534" s="1102">
        <v>48466.310021989695</v>
      </c>
      <c r="BI534" s="1102">
        <v>42507.36458205332</v>
      </c>
      <c r="BJ534" s="1102">
        <v>50640.237815142311</v>
      </c>
      <c r="BK534" s="1102">
        <v>64242.137578807517</v>
      </c>
      <c r="BL534" s="1102">
        <v>83127.229158417322</v>
      </c>
      <c r="BM534" s="1102">
        <v>75582.271907919596</v>
      </c>
      <c r="BN534" s="1102">
        <v>89742.633855667562</v>
      </c>
      <c r="BO534" s="1102">
        <v>118808.20997703842</v>
      </c>
      <c r="BP534" s="1102">
        <v>112512.37955302629</v>
      </c>
      <c r="BQ534" s="1102">
        <v>92535.322948810906</v>
      </c>
      <c r="BR534" s="1102">
        <v>74517.569467148234</v>
      </c>
      <c r="BS534" s="1102">
        <v>71300.832594943509</v>
      </c>
      <c r="BT534" s="1102">
        <v>26773.336290720785</v>
      </c>
      <c r="BU534" s="1102">
        <v>13142.860252126193</v>
      </c>
      <c r="BV534" s="1102">
        <v>13214.17571997346</v>
      </c>
      <c r="BW534" s="1102">
        <v>23540.546508046951</v>
      </c>
      <c r="BX534" s="1102">
        <v>24684.212675616949</v>
      </c>
      <c r="BY534" s="1102">
        <v>24017.985390062866</v>
      </c>
      <c r="BZ534" s="1102">
        <v>19864.673032990999</v>
      </c>
      <c r="CA534" s="1102">
        <v>12053.883335246312</v>
      </c>
      <c r="CB534" s="1102">
        <v>6584.9884812528053</v>
      </c>
      <c r="CC534" s="1102">
        <v>7228.0704326410614</v>
      </c>
      <c r="CD534" s="1102">
        <v>11922.22991980297</v>
      </c>
      <c r="CE534" s="1102">
        <v>21342.769909723142</v>
      </c>
      <c r="CF534" s="1102">
        <v>13478.212584413419</v>
      </c>
      <c r="CG534" s="1102">
        <v>8816.8445832115722</v>
      </c>
      <c r="CH534" s="1102">
        <v>9679.0961071250276</v>
      </c>
      <c r="CI534" s="1102">
        <v>15937.515049977566</v>
      </c>
      <c r="CJ534" s="1102">
        <v>20036.784638725087</v>
      </c>
      <c r="CK534" s="1102">
        <v>20206.346290910948</v>
      </c>
      <c r="CL534" s="1102">
        <v>15394.584791154657</v>
      </c>
      <c r="CM534" s="1102">
        <v>14934.969585521223</v>
      </c>
      <c r="CN534" s="1102">
        <v>15591.935438339435</v>
      </c>
      <c r="CO534" s="1102">
        <v>17885.529872594263</v>
      </c>
      <c r="CP534" s="1102">
        <v>15915.94689616343</v>
      </c>
      <c r="CQ534" s="1106">
        <f t="shared" si="208"/>
        <v>17544.328273000345</v>
      </c>
      <c r="CR534" s="23" t="s">
        <v>541</v>
      </c>
      <c r="CS534"/>
      <c r="DQ534"/>
      <c r="DR534"/>
    </row>
    <row r="535" spans="58:122" ht="13" outlineLevel="1">
      <c r="BF535" s="1135">
        <v>527</v>
      </c>
      <c r="BG535" s="1102">
        <v>55596.737678106168</v>
      </c>
      <c r="BH535" s="1102">
        <v>53343.243418444821</v>
      </c>
      <c r="BI535" s="1102">
        <v>44496.34795355043</v>
      </c>
      <c r="BJ535" s="1102">
        <v>43014.268488461079</v>
      </c>
      <c r="BK535" s="1102">
        <v>47897.195415700284</v>
      </c>
      <c r="BL535" s="1102">
        <v>54228.761137292357</v>
      </c>
      <c r="BM535" s="1102">
        <v>44456.002460045813</v>
      </c>
      <c r="BN535" s="1102">
        <v>56045.495312831888</v>
      </c>
      <c r="BO535" s="1102">
        <v>88610.727441404932</v>
      </c>
      <c r="BP535" s="1102">
        <v>86391.86920567877</v>
      </c>
      <c r="BQ535" s="1102">
        <v>68180.123191817227</v>
      </c>
      <c r="BR535" s="1102">
        <v>51427.549642096579</v>
      </c>
      <c r="BS535" s="1102">
        <v>55790.159710628293</v>
      </c>
      <c r="BT535" s="1102">
        <v>26441.372726388647</v>
      </c>
      <c r="BU535" s="1102">
        <v>12941.496184787125</v>
      </c>
      <c r="BV535" s="1102">
        <v>10217.476161230752</v>
      </c>
      <c r="BW535" s="1102">
        <v>16131.835466470748</v>
      </c>
      <c r="BX535" s="1102">
        <v>19320.341488269256</v>
      </c>
      <c r="BY535" s="1102">
        <v>19634.759840822833</v>
      </c>
      <c r="BZ535" s="1102">
        <v>19759.240398135884</v>
      </c>
      <c r="CA535" s="1102">
        <v>11375.418382891379</v>
      </c>
      <c r="CB535" s="1102">
        <v>5673.9654011755829</v>
      </c>
      <c r="CC535" s="1102">
        <v>7149.3856493342728</v>
      </c>
      <c r="CD535" s="1102">
        <v>8090.7463520094143</v>
      </c>
      <c r="CE535" s="1102">
        <v>17690.912693515405</v>
      </c>
      <c r="CF535" s="1102">
        <v>11033.502442107567</v>
      </c>
      <c r="CG535" s="1102">
        <v>8734.1324666602832</v>
      </c>
      <c r="CH535" s="1102">
        <v>8619.5249435538899</v>
      </c>
      <c r="CI535" s="1102">
        <v>12568.029485615043</v>
      </c>
      <c r="CJ535" s="1102">
        <v>14880.795831059702</v>
      </c>
      <c r="CK535" s="1102">
        <v>14802.47909997945</v>
      </c>
      <c r="CL535" s="1102">
        <v>12403.938966754504</v>
      </c>
      <c r="CM535" s="1102">
        <v>17659.850578939127</v>
      </c>
      <c r="CN535" s="1102">
        <v>14017.540262139159</v>
      </c>
      <c r="CO535" s="1102">
        <v>21332.065051592272</v>
      </c>
      <c r="CP535" s="1102">
        <v>15321.526738144537</v>
      </c>
      <c r="CQ535" s="1106">
        <f t="shared" si="208"/>
        <v>16889.092209924132</v>
      </c>
      <c r="CR535" s="23" t="s">
        <v>541</v>
      </c>
      <c r="CS535"/>
      <c r="DQ535"/>
      <c r="DR535"/>
    </row>
    <row r="536" spans="58:122" ht="13" outlineLevel="1">
      <c r="BF536" s="1135">
        <v>528</v>
      </c>
      <c r="BG536" s="1102">
        <v>40499.828603748858</v>
      </c>
      <c r="BH536" s="1102">
        <v>52306.211329719474</v>
      </c>
      <c r="BI536" s="1102">
        <v>49733.650410003749</v>
      </c>
      <c r="BJ536" s="1102">
        <v>58456.870287974263</v>
      </c>
      <c r="BK536" s="1102">
        <v>60089.592512956086</v>
      </c>
      <c r="BL536" s="1102">
        <v>76551.091095910931</v>
      </c>
      <c r="BM536" s="1102">
        <v>73991.686074489524</v>
      </c>
      <c r="BN536" s="1102">
        <v>81079.992678547365</v>
      </c>
      <c r="BO536" s="1102">
        <v>81676.90586036774</v>
      </c>
      <c r="BP536" s="1102">
        <v>103728.63156288234</v>
      </c>
      <c r="BQ536" s="1102">
        <v>79166.598236370599</v>
      </c>
      <c r="BR536" s="1102">
        <v>62682.612689430411</v>
      </c>
      <c r="BS536" s="1102">
        <v>51890.032830656019</v>
      </c>
      <c r="BT536" s="1102">
        <v>29246.134537894199</v>
      </c>
      <c r="BU536" s="1102">
        <v>16079.723196923709</v>
      </c>
      <c r="BV536" s="1102">
        <v>12715.696305238842</v>
      </c>
      <c r="BW536" s="1102">
        <v>16346.742489257054</v>
      </c>
      <c r="BX536" s="1102">
        <v>25329.508420124304</v>
      </c>
      <c r="BY536" s="1102">
        <v>18854.370049391589</v>
      </c>
      <c r="BZ536" s="1102">
        <v>18314.178851423818</v>
      </c>
      <c r="CA536" s="1102">
        <v>11377.28585240033</v>
      </c>
      <c r="CB536" s="1102">
        <v>7478.066849896496</v>
      </c>
      <c r="CC536" s="1102">
        <v>8428.0470142337581</v>
      </c>
      <c r="CD536" s="1102">
        <v>9757.050761007642</v>
      </c>
      <c r="CE536" s="1102">
        <v>16003.466112825281</v>
      </c>
      <c r="CF536" s="1102">
        <v>13091.95601234772</v>
      </c>
      <c r="CG536" s="1102">
        <v>9762.987502383754</v>
      </c>
      <c r="CH536" s="1102">
        <v>11052.340699869455</v>
      </c>
      <c r="CI536" s="1102">
        <v>17134.417190061944</v>
      </c>
      <c r="CJ536" s="1102">
        <v>20914.770738670537</v>
      </c>
      <c r="CK536" s="1102">
        <v>24761.304653979136</v>
      </c>
      <c r="CL536" s="1102">
        <v>18334.79636947285</v>
      </c>
      <c r="CM536" s="1102">
        <v>23109.538896107864</v>
      </c>
      <c r="CN536" s="1102">
        <v>18162.363151253434</v>
      </c>
      <c r="CO536" s="1102">
        <v>28044.925929680951</v>
      </c>
      <c r="CP536" s="1102">
        <v>19956.538609027</v>
      </c>
      <c r="CQ536" s="1106">
        <f t="shared" si="208"/>
        <v>21998.318217182128</v>
      </c>
      <c r="CR536" s="23" t="s">
        <v>541</v>
      </c>
      <c r="CS536"/>
      <c r="DQ536"/>
      <c r="DR536"/>
    </row>
    <row r="537" spans="58:122" ht="13" outlineLevel="1">
      <c r="BF537" s="1135">
        <v>529</v>
      </c>
      <c r="BG537" s="1102">
        <v>64385.410137043153</v>
      </c>
      <c r="BH537" s="1102">
        <v>67408.039886416111</v>
      </c>
      <c r="BI537" s="1102">
        <v>60563.933987890523</v>
      </c>
      <c r="BJ537" s="1102">
        <v>74373.836713673183</v>
      </c>
      <c r="BK537" s="1102">
        <v>91253.140725786987</v>
      </c>
      <c r="BL537" s="1102">
        <v>111782.65085821883</v>
      </c>
      <c r="BM537" s="1102">
        <v>86523.492067277097</v>
      </c>
      <c r="BN537" s="1102">
        <v>82566.510161462051</v>
      </c>
      <c r="BO537" s="1102">
        <v>108017.83354970519</v>
      </c>
      <c r="BP537" s="1102">
        <v>103151.1578792716</v>
      </c>
      <c r="BQ537" s="1102">
        <v>77929.527078116371</v>
      </c>
      <c r="BR537" s="1102">
        <v>57653.70246718017</v>
      </c>
      <c r="BS537" s="1102">
        <v>62101.396511507104</v>
      </c>
      <c r="BT537" s="1102">
        <v>30245.369416628433</v>
      </c>
      <c r="BU537" s="1102">
        <v>16345.126746205302</v>
      </c>
      <c r="BV537" s="1102">
        <v>14295.903260874298</v>
      </c>
      <c r="BW537" s="1102">
        <v>15563.02500791813</v>
      </c>
      <c r="BX537" s="1102">
        <v>27038.598826971785</v>
      </c>
      <c r="BY537" s="1102">
        <v>18906.261596378514</v>
      </c>
      <c r="BZ537" s="1102">
        <v>13828.026454002407</v>
      </c>
      <c r="CA537" s="1102">
        <v>10693.452520395429</v>
      </c>
      <c r="CB537" s="1102">
        <v>7773.5377214875598</v>
      </c>
      <c r="CC537" s="1102">
        <v>11071.223769056391</v>
      </c>
      <c r="CD537" s="1102">
        <v>17060.506589547193</v>
      </c>
      <c r="CE537" s="1102">
        <v>20597.746628220524</v>
      </c>
      <c r="CF537" s="1102">
        <v>14952.757514928553</v>
      </c>
      <c r="CG537" s="1102">
        <v>11667.866960869182</v>
      </c>
      <c r="CH537" s="1102">
        <v>13721.914521997271</v>
      </c>
      <c r="CI537" s="1102">
        <v>19868.432368867187</v>
      </c>
      <c r="CJ537" s="1102">
        <v>20345.81830133203</v>
      </c>
      <c r="CK537" s="1102">
        <v>19907.393040719719</v>
      </c>
      <c r="CL537" s="1102">
        <v>17344.896949125858</v>
      </c>
      <c r="CM537" s="1102">
        <v>19128.300561051354</v>
      </c>
      <c r="CN537" s="1102">
        <v>20003.423514845104</v>
      </c>
      <c r="CO537" s="1102">
        <v>18852.698914892084</v>
      </c>
      <c r="CP537" s="1102">
        <v>20302.0190088569</v>
      </c>
      <c r="CQ537" s="1106">
        <f t="shared" si="208"/>
        <v>22379.14516929795</v>
      </c>
      <c r="CR537" s="23" t="s">
        <v>541</v>
      </c>
      <c r="CS537"/>
      <c r="DQ537"/>
      <c r="DR537"/>
    </row>
    <row r="538" spans="58:122" ht="13" outlineLevel="1">
      <c r="BF538" s="1135">
        <v>530</v>
      </c>
      <c r="BG538" s="1102">
        <v>57087.900563808704</v>
      </c>
      <c r="BH538" s="1102">
        <v>54619.668786664086</v>
      </c>
      <c r="BI538" s="1102">
        <v>46211.523101992498</v>
      </c>
      <c r="BJ538" s="1102">
        <v>50783.769568428543</v>
      </c>
      <c r="BK538" s="1102">
        <v>58964.115493707832</v>
      </c>
      <c r="BL538" s="1102">
        <v>75743.261340620491</v>
      </c>
      <c r="BM538" s="1102">
        <v>58863.116621489098</v>
      </c>
      <c r="BN538" s="1102">
        <v>66133.436506242811</v>
      </c>
      <c r="BO538" s="1102">
        <v>100184.51265743787</v>
      </c>
      <c r="BP538" s="1102">
        <v>92719.997540009979</v>
      </c>
      <c r="BQ538" s="1102">
        <v>67638.353497305696</v>
      </c>
      <c r="BR538" s="1102">
        <v>44041.023892572193</v>
      </c>
      <c r="BS538" s="1102">
        <v>39375.27384780287</v>
      </c>
      <c r="BT538" s="1102">
        <v>32129.656323433417</v>
      </c>
      <c r="BU538" s="1102">
        <v>16712.434680639679</v>
      </c>
      <c r="BV538" s="1102">
        <v>11983.26443286647</v>
      </c>
      <c r="BW538" s="1102">
        <v>10204.163190180581</v>
      </c>
      <c r="BX538" s="1102">
        <v>17468.751907446291</v>
      </c>
      <c r="BY538" s="1102">
        <v>17472.889450621522</v>
      </c>
      <c r="BZ538" s="1102">
        <v>16327.739483181073</v>
      </c>
      <c r="CA538" s="1102">
        <v>10453.206220193659</v>
      </c>
      <c r="CB538" s="1102">
        <v>6005.4558960905488</v>
      </c>
      <c r="CC538" s="1102">
        <v>7356.5622132628387</v>
      </c>
      <c r="CD538" s="1102">
        <v>10083.267571276512</v>
      </c>
      <c r="CE538" s="1102">
        <v>15006.802796450023</v>
      </c>
      <c r="CF538" s="1102">
        <v>12108.899963947561</v>
      </c>
      <c r="CG538" s="1102">
        <v>11827.450830477199</v>
      </c>
      <c r="CH538" s="1102">
        <v>13359.314164017898</v>
      </c>
      <c r="CI538" s="1102">
        <v>16890.114639594201</v>
      </c>
      <c r="CJ538" s="1102">
        <v>15508.920652954719</v>
      </c>
      <c r="CK538" s="1102">
        <v>14619.617464520739</v>
      </c>
      <c r="CL538" s="1102">
        <v>11869.371592997939</v>
      </c>
      <c r="CM538" s="1102">
        <v>15686.594466130677</v>
      </c>
      <c r="CN538" s="1102">
        <v>14518.208527822479</v>
      </c>
      <c r="CO538" s="1102">
        <v>15796.911366873494</v>
      </c>
      <c r="CP538" s="1102">
        <v>16133.744676924432</v>
      </c>
      <c r="CQ538" s="1106">
        <f t="shared" si="208"/>
        <v>17784.409230026096</v>
      </c>
      <c r="CR538" s="23" t="s">
        <v>541</v>
      </c>
      <c r="CS538"/>
      <c r="DQ538"/>
      <c r="DR538"/>
    </row>
    <row r="539" spans="58:122" ht="13" outlineLevel="1">
      <c r="BF539" s="1135">
        <v>531</v>
      </c>
      <c r="BG539" s="1102">
        <v>79802.196294469613</v>
      </c>
      <c r="BH539" s="1102">
        <v>82306.832996622572</v>
      </c>
      <c r="BI539" s="1102">
        <v>75574.274706292825</v>
      </c>
      <c r="BJ539" s="1102">
        <v>89336.57580988032</v>
      </c>
      <c r="BK539" s="1102">
        <v>106773.00884396727</v>
      </c>
      <c r="BL539" s="1102">
        <v>130091.2647124728</v>
      </c>
      <c r="BM539" s="1102">
        <v>100791.43016382298</v>
      </c>
      <c r="BN539" s="1102">
        <v>107996.9114692935</v>
      </c>
      <c r="BO539" s="1102">
        <v>153455.39339169199</v>
      </c>
      <c r="BP539" s="1102">
        <v>144362.19757002569</v>
      </c>
      <c r="BQ539" s="1102">
        <v>112790.9469891732</v>
      </c>
      <c r="BR539" s="1102">
        <v>91035.588724940855</v>
      </c>
      <c r="BS539" s="1102">
        <v>103494.31158561709</v>
      </c>
      <c r="BT539" s="1102">
        <v>49017.646614097903</v>
      </c>
      <c r="BU539" s="1102">
        <v>24840.855758023947</v>
      </c>
      <c r="BV539" s="1102">
        <v>17887.120757493252</v>
      </c>
      <c r="BW539" s="1102">
        <v>19808.659510080244</v>
      </c>
      <c r="BX539" s="1102">
        <v>30508.418224079895</v>
      </c>
      <c r="BY539" s="1102">
        <v>33884.488733542581</v>
      </c>
      <c r="BZ539" s="1102">
        <v>26703.846182379639</v>
      </c>
      <c r="CA539" s="1102">
        <v>17483.742606842014</v>
      </c>
      <c r="CB539" s="1102">
        <v>10581.997035677927</v>
      </c>
      <c r="CC539" s="1102">
        <v>12923.063142178738</v>
      </c>
      <c r="CD539" s="1102">
        <v>20262.047417188405</v>
      </c>
      <c r="CE539" s="1102">
        <v>32307.446804001596</v>
      </c>
      <c r="CF539" s="1102">
        <v>25798.711195997272</v>
      </c>
      <c r="CG539" s="1102">
        <v>19593.771199511142</v>
      </c>
      <c r="CH539" s="1102">
        <v>19893.028384310306</v>
      </c>
      <c r="CI539" s="1102">
        <v>26318.547048921406</v>
      </c>
      <c r="CJ539" s="1102">
        <v>28372.878780332099</v>
      </c>
      <c r="CK539" s="1102">
        <v>30420.387441862382</v>
      </c>
      <c r="CL539" s="1102">
        <v>26262.480861757402</v>
      </c>
      <c r="CM539" s="1102">
        <v>28907.702477959545</v>
      </c>
      <c r="CN539" s="1102">
        <v>25404.795878690788</v>
      </c>
      <c r="CO539" s="1102">
        <v>27993.085486722346</v>
      </c>
      <c r="CP539" s="1102">
        <v>27363.105124109672</v>
      </c>
      <c r="CQ539" s="1106">
        <f t="shared" si="208"/>
        <v>30162.660255025043</v>
      </c>
      <c r="CR539" s="23" t="s">
        <v>541</v>
      </c>
      <c r="CS539"/>
      <c r="DQ539"/>
      <c r="DR539"/>
    </row>
    <row r="540" spans="58:122" ht="13" outlineLevel="1">
      <c r="BF540" s="1135">
        <v>532</v>
      </c>
      <c r="BG540" s="1102">
        <v>57519.271925983376</v>
      </c>
      <c r="BH540" s="1102">
        <v>59102.056092063889</v>
      </c>
      <c r="BI540" s="1102">
        <v>46617.099066542636</v>
      </c>
      <c r="BJ540" s="1102">
        <v>45626.472588360622</v>
      </c>
      <c r="BK540" s="1102">
        <v>72039.262140460414</v>
      </c>
      <c r="BL540" s="1102">
        <v>109514.29213795641</v>
      </c>
      <c r="BM540" s="1102">
        <v>84655.013838870116</v>
      </c>
      <c r="BN540" s="1102">
        <v>76536.359601340213</v>
      </c>
      <c r="BO540" s="1102">
        <v>126153.66747100935</v>
      </c>
      <c r="BP540" s="1102">
        <v>121244.09034737688</v>
      </c>
      <c r="BQ540" s="1102">
        <v>92513.129776148417</v>
      </c>
      <c r="BR540" s="1102">
        <v>64756.363519595274</v>
      </c>
      <c r="BS540" s="1102">
        <v>75631.732906024976</v>
      </c>
      <c r="BT540" s="1102">
        <v>31199.000064309534</v>
      </c>
      <c r="BU540" s="1102">
        <v>11806.819524422604</v>
      </c>
      <c r="BV540" s="1102">
        <v>13110.776413547786</v>
      </c>
      <c r="BW540" s="1102">
        <v>19624.132054043785</v>
      </c>
      <c r="BX540" s="1102">
        <v>24199.859457412593</v>
      </c>
      <c r="BY540" s="1102">
        <v>24804.623270712251</v>
      </c>
      <c r="BZ540" s="1102">
        <v>22654.171176039112</v>
      </c>
      <c r="CA540" s="1102">
        <v>14596.934519041411</v>
      </c>
      <c r="CB540" s="1102">
        <v>8470.1469191473843</v>
      </c>
      <c r="CC540" s="1102">
        <v>8410.9514702785727</v>
      </c>
      <c r="CD540" s="1102">
        <v>10862.729388218813</v>
      </c>
      <c r="CE540" s="1102">
        <v>19214.023563475806</v>
      </c>
      <c r="CF540" s="1102">
        <v>14426.498465841043</v>
      </c>
      <c r="CG540" s="1102">
        <v>12361.615003383855</v>
      </c>
      <c r="CH540" s="1102">
        <v>13391.181804763664</v>
      </c>
      <c r="CI540" s="1102">
        <v>20570.228813655238</v>
      </c>
      <c r="CJ540" s="1102">
        <v>21394.632809733746</v>
      </c>
      <c r="CK540" s="1102">
        <v>22369.254144342278</v>
      </c>
      <c r="CL540" s="1102">
        <v>16889.761311029222</v>
      </c>
      <c r="CM540" s="1102">
        <v>22654.936679749597</v>
      </c>
      <c r="CN540" s="1102">
        <v>20964.523801770287</v>
      </c>
      <c r="CO540" s="1102">
        <v>25354.612779497314</v>
      </c>
      <c r="CP540" s="1102">
        <v>22730.266398926848</v>
      </c>
      <c r="CQ540" s="1106">
        <f t="shared" si="208"/>
        <v>25055.829730850033</v>
      </c>
      <c r="CR540" s="23" t="s">
        <v>541</v>
      </c>
      <c r="CS540"/>
      <c r="DQ540"/>
      <c r="DR540"/>
    </row>
    <row r="541" spans="58:122" ht="13" outlineLevel="1">
      <c r="BF541" s="1135">
        <v>533</v>
      </c>
      <c r="BG541" s="1102">
        <v>48349.961030521416</v>
      </c>
      <c r="BH541" s="1102">
        <v>50727.002999226548</v>
      </c>
      <c r="BI541" s="1102">
        <v>45148.361673151187</v>
      </c>
      <c r="BJ541" s="1102">
        <v>52222.93851508489</v>
      </c>
      <c r="BK541" s="1102">
        <v>65688.410799254867</v>
      </c>
      <c r="BL541" s="1102">
        <v>87181.35962674288</v>
      </c>
      <c r="BM541" s="1102">
        <v>74216.594931718835</v>
      </c>
      <c r="BN541" s="1102">
        <v>79840.874292631575</v>
      </c>
      <c r="BO541" s="1102">
        <v>113071.85273368034</v>
      </c>
      <c r="BP541" s="1102">
        <v>114363.61639690679</v>
      </c>
      <c r="BQ541" s="1102">
        <v>84787.341362194406</v>
      </c>
      <c r="BR541" s="1102">
        <v>61769.832174929346</v>
      </c>
      <c r="BS541" s="1102">
        <v>71232.843645979519</v>
      </c>
      <c r="BT541" s="1102">
        <v>30129.176863077071</v>
      </c>
      <c r="BU541" s="1102">
        <v>13653.239571076079</v>
      </c>
      <c r="BV541" s="1102">
        <v>10934.270375125441</v>
      </c>
      <c r="BW541" s="1102">
        <v>21199.591582486912</v>
      </c>
      <c r="BX541" s="1102">
        <v>23148.902881044127</v>
      </c>
      <c r="BY541" s="1102">
        <v>23581.875032345572</v>
      </c>
      <c r="BZ541" s="1102">
        <v>13170.650598473949</v>
      </c>
      <c r="CA541" s="1102">
        <v>10572.885515660884</v>
      </c>
      <c r="CB541" s="1102">
        <v>6779.5291794924651</v>
      </c>
      <c r="CC541" s="1102">
        <v>7330.9920203240918</v>
      </c>
      <c r="CD541" s="1102">
        <v>9767.4898012307021</v>
      </c>
      <c r="CE541" s="1102">
        <v>20290.830572778959</v>
      </c>
      <c r="CF541" s="1102">
        <v>14811.46789448056</v>
      </c>
      <c r="CG541" s="1102">
        <v>11489.69257568319</v>
      </c>
      <c r="CH541" s="1102">
        <v>11180.049669235101</v>
      </c>
      <c r="CI541" s="1102">
        <v>16604.997171342056</v>
      </c>
      <c r="CJ541" s="1102">
        <v>18678.65448180426</v>
      </c>
      <c r="CK541" s="1102">
        <v>21123.746126536487</v>
      </c>
      <c r="CL541" s="1102">
        <v>16977.030641842852</v>
      </c>
      <c r="CM541" s="1102">
        <v>22574.86656840525</v>
      </c>
      <c r="CN541" s="1102">
        <v>17942.260749195295</v>
      </c>
      <c r="CO541" s="1102">
        <v>17666.105620263806</v>
      </c>
      <c r="CP541" s="1102">
        <v>19960.316583364234</v>
      </c>
      <c r="CQ541" s="1106">
        <f t="shared" si="208"/>
        <v>22002.482721022952</v>
      </c>
      <c r="CR541" s="23" t="s">
        <v>541</v>
      </c>
      <c r="CS541"/>
      <c r="DQ541"/>
      <c r="DR541"/>
    </row>
    <row r="542" spans="58:122" ht="13" outlineLevel="1">
      <c r="BF542" s="1135">
        <v>534</v>
      </c>
      <c r="BG542" s="1102">
        <v>43638.769103902836</v>
      </c>
      <c r="BH542" s="1102">
        <v>50816.164093716783</v>
      </c>
      <c r="BI542" s="1102">
        <v>47716.926997901079</v>
      </c>
      <c r="BJ542" s="1102">
        <v>55635.252462378136</v>
      </c>
      <c r="BK542" s="1102">
        <v>62213.550485353262</v>
      </c>
      <c r="BL542" s="1102">
        <v>81363.36944470345</v>
      </c>
      <c r="BM542" s="1102">
        <v>78529.347454342191</v>
      </c>
      <c r="BN542" s="1102">
        <v>88420.892421575438</v>
      </c>
      <c r="BO542" s="1102">
        <v>107032.03014314534</v>
      </c>
      <c r="BP542" s="1102">
        <v>129170.09196681794</v>
      </c>
      <c r="BQ542" s="1102">
        <v>107356.70486235274</v>
      </c>
      <c r="BR542" s="1102">
        <v>85534.579106566205</v>
      </c>
      <c r="BS542" s="1102">
        <v>76172.012579184258</v>
      </c>
      <c r="BT542" s="1102">
        <v>35675.23119703072</v>
      </c>
      <c r="BU542" s="1102">
        <v>15622.543212890869</v>
      </c>
      <c r="BV542" s="1102">
        <v>14994.199301705947</v>
      </c>
      <c r="BW542" s="1102">
        <v>16330.621341337835</v>
      </c>
      <c r="BX542" s="1102">
        <v>19899.046569079579</v>
      </c>
      <c r="BY542" s="1102">
        <v>21537.138781908452</v>
      </c>
      <c r="BZ542" s="1102">
        <v>22456.516868369246</v>
      </c>
      <c r="CA542" s="1102">
        <v>15625.436672592317</v>
      </c>
      <c r="CB542" s="1102">
        <v>10584.328062327442</v>
      </c>
      <c r="CC542" s="1102">
        <v>11122.361468158428</v>
      </c>
      <c r="CD542" s="1102">
        <v>14827.676113113439</v>
      </c>
      <c r="CE542" s="1102">
        <v>22802.491873438215</v>
      </c>
      <c r="CF542" s="1102">
        <v>17055.110108511832</v>
      </c>
      <c r="CG542" s="1102">
        <v>11586.664875933067</v>
      </c>
      <c r="CH542" s="1102">
        <v>13016.085682616218</v>
      </c>
      <c r="CI542" s="1102">
        <v>18926.210694835776</v>
      </c>
      <c r="CJ542" s="1102">
        <v>23839.780755592663</v>
      </c>
      <c r="CK542" s="1102">
        <v>23842.76410230554</v>
      </c>
      <c r="CL542" s="1102">
        <v>18563.176003944998</v>
      </c>
      <c r="CM542" s="1102">
        <v>20552.434342388628</v>
      </c>
      <c r="CN542" s="1102">
        <v>20138.506996125237</v>
      </c>
      <c r="CO542" s="1102">
        <v>24215.099874574538</v>
      </c>
      <c r="CP542" s="1102">
        <v>20287.970044344973</v>
      </c>
      <c r="CQ542" s="1106">
        <f t="shared" si="208"/>
        <v>22363.658836822662</v>
      </c>
      <c r="CR542" s="23" t="s">
        <v>541</v>
      </c>
      <c r="CS542"/>
      <c r="DQ542"/>
      <c r="DR542"/>
    </row>
    <row r="543" spans="58:122" ht="13" outlineLevel="1">
      <c r="BF543" s="1135">
        <v>535</v>
      </c>
      <c r="BG543" s="1102">
        <v>52996.149224990288</v>
      </c>
      <c r="BH543" s="1102">
        <v>53172.24010308674</v>
      </c>
      <c r="BI543" s="1102">
        <v>49185.941300282466</v>
      </c>
      <c r="BJ543" s="1102">
        <v>63212.682219889924</v>
      </c>
      <c r="BK543" s="1102">
        <v>75596.453671103009</v>
      </c>
      <c r="BL543" s="1102">
        <v>97029.294274507731</v>
      </c>
      <c r="BM543" s="1102">
        <v>87910.903202986723</v>
      </c>
      <c r="BN543" s="1102">
        <v>96214.991531817475</v>
      </c>
      <c r="BO543" s="1102">
        <v>106057.02323905137</v>
      </c>
      <c r="BP543" s="1102">
        <v>103384.77164937193</v>
      </c>
      <c r="BQ543" s="1102">
        <v>75676.106764475466</v>
      </c>
      <c r="BR543" s="1102">
        <v>58627.490895049763</v>
      </c>
      <c r="BS543" s="1102">
        <v>53791.581258604085</v>
      </c>
      <c r="BT543" s="1102">
        <v>33958.727258390994</v>
      </c>
      <c r="BU543" s="1102">
        <v>20027.6816354314</v>
      </c>
      <c r="BV543" s="1102">
        <v>14582.121412735059</v>
      </c>
      <c r="BW543" s="1102">
        <v>16188.347729653897</v>
      </c>
      <c r="BX543" s="1102">
        <v>22759.363711603983</v>
      </c>
      <c r="BY543" s="1102">
        <v>23416.993057043645</v>
      </c>
      <c r="BZ543" s="1102">
        <v>19126.62251925606</v>
      </c>
      <c r="CA543" s="1102">
        <v>14261.16848498925</v>
      </c>
      <c r="CB543" s="1102">
        <v>8237.019351198127</v>
      </c>
      <c r="CC543" s="1102">
        <v>10715.49533572817</v>
      </c>
      <c r="CD543" s="1102">
        <v>15586.24383636359</v>
      </c>
      <c r="CE543" s="1102">
        <v>22912.080682373326</v>
      </c>
      <c r="CF543" s="1102">
        <v>15803.921973216618</v>
      </c>
      <c r="CG543" s="1102">
        <v>11170.997509953653</v>
      </c>
      <c r="CH543" s="1102">
        <v>14219.972503552519</v>
      </c>
      <c r="CI543" s="1102">
        <v>20083.216598354786</v>
      </c>
      <c r="CJ543" s="1102">
        <v>24044.294108848011</v>
      </c>
      <c r="CK543" s="1102">
        <v>23925.425057454904</v>
      </c>
      <c r="CL543" s="1102">
        <v>19953.265625382672</v>
      </c>
      <c r="CM543" s="1102">
        <v>22581.890029300441</v>
      </c>
      <c r="CN543" s="1102">
        <v>20919.506391760773</v>
      </c>
      <c r="CO543" s="1102">
        <v>22856.722458929904</v>
      </c>
      <c r="CP543" s="1102">
        <v>21428.241892369755</v>
      </c>
      <c r="CQ543" s="1106">
        <f t="shared" si="208"/>
        <v>23620.593391374983</v>
      </c>
      <c r="CR543" s="23" t="s">
        <v>541</v>
      </c>
      <c r="CS543"/>
      <c r="DQ543"/>
      <c r="DR543"/>
    </row>
    <row r="544" spans="58:122" ht="13" outlineLevel="1">
      <c r="BF544" s="1135">
        <v>536</v>
      </c>
      <c r="BG544" s="1102">
        <v>78232.207874134125</v>
      </c>
      <c r="BH544" s="1102">
        <v>79657.214022726446</v>
      </c>
      <c r="BI544" s="1102">
        <v>73384.263447416277</v>
      </c>
      <c r="BJ544" s="1102">
        <v>82506.090530668473</v>
      </c>
      <c r="BK544" s="1102">
        <v>95772.18135576864</v>
      </c>
      <c r="BL544" s="1102">
        <v>111064.25979406884</v>
      </c>
      <c r="BM544" s="1102">
        <v>87618.81598697594</v>
      </c>
      <c r="BN544" s="1102">
        <v>80269.188352989353</v>
      </c>
      <c r="BO544" s="1102">
        <v>134950.85163785392</v>
      </c>
      <c r="BP544" s="1102">
        <v>124248.50015379528</v>
      </c>
      <c r="BQ544" s="1102">
        <v>92675.160136876511</v>
      </c>
      <c r="BR544" s="1102">
        <v>64505.615227016351</v>
      </c>
      <c r="BS544" s="1102">
        <v>65810.69794568904</v>
      </c>
      <c r="BT544" s="1102">
        <v>30798.762847932248</v>
      </c>
      <c r="BU544" s="1102">
        <v>13283.604254136157</v>
      </c>
      <c r="BV544" s="1102">
        <v>11518.01417123003</v>
      </c>
      <c r="BW544" s="1102">
        <v>20783.854359096724</v>
      </c>
      <c r="BX544" s="1102">
        <v>24226.59302366374</v>
      </c>
      <c r="BY544" s="1102">
        <v>20749.450765134428</v>
      </c>
      <c r="BZ544" s="1102">
        <v>17163.478715232966</v>
      </c>
      <c r="CA544" s="1102">
        <v>11280.163185154894</v>
      </c>
      <c r="CB544" s="1102">
        <v>6882.6138282493521</v>
      </c>
      <c r="CC544" s="1102">
        <v>8064.608617772361</v>
      </c>
      <c r="CD544" s="1102">
        <v>13082.148280789379</v>
      </c>
      <c r="CE544" s="1102">
        <v>18966.21027868113</v>
      </c>
      <c r="CF544" s="1102">
        <v>13319.091018148336</v>
      </c>
      <c r="CG544" s="1102">
        <v>10836.207410801631</v>
      </c>
      <c r="CH544" s="1102">
        <v>13060.209992279331</v>
      </c>
      <c r="CI544" s="1102">
        <v>19664.099531783955</v>
      </c>
      <c r="CJ544" s="1102">
        <v>20191.148986364322</v>
      </c>
      <c r="CK544" s="1102">
        <v>19983.918915178918</v>
      </c>
      <c r="CL544" s="1102">
        <v>15844.73937816911</v>
      </c>
      <c r="CM544" s="1102">
        <v>19155.428327928894</v>
      </c>
      <c r="CN544" s="1102">
        <v>20798.317764255735</v>
      </c>
      <c r="CO544" s="1102">
        <v>21503.36119900606</v>
      </c>
      <c r="CP544" s="1102">
        <v>21549.735631359647</v>
      </c>
      <c r="CQ544" s="1106">
        <f t="shared" si="208"/>
        <v>23754.517313957727</v>
      </c>
      <c r="CR544" s="23" t="s">
        <v>541</v>
      </c>
      <c r="CS544"/>
      <c r="DQ544"/>
      <c r="DR544"/>
    </row>
    <row r="545" spans="58:122" ht="13" outlineLevel="1">
      <c r="BF545" s="1135">
        <v>537</v>
      </c>
      <c r="BG545" s="1102">
        <v>58475.537110902013</v>
      </c>
      <c r="BH545" s="1102">
        <v>65721.362290393969</v>
      </c>
      <c r="BI545" s="1102">
        <v>61008.587694543632</v>
      </c>
      <c r="BJ545" s="1102">
        <v>66534.343709253866</v>
      </c>
      <c r="BK545" s="1102">
        <v>73780.666283939077</v>
      </c>
      <c r="BL545" s="1102">
        <v>86264.278161798473</v>
      </c>
      <c r="BM545" s="1102">
        <v>66875.777389484065</v>
      </c>
      <c r="BN545" s="1102">
        <v>74765.408996698956</v>
      </c>
      <c r="BO545" s="1102">
        <v>98520.559239818002</v>
      </c>
      <c r="BP545" s="1102">
        <v>102398.7276961618</v>
      </c>
      <c r="BQ545" s="1102">
        <v>78252.986521327635</v>
      </c>
      <c r="BR545" s="1102">
        <v>57468.676638917401</v>
      </c>
      <c r="BS545" s="1102">
        <v>49424.706847322981</v>
      </c>
      <c r="BT545" s="1102">
        <v>30669.388329044083</v>
      </c>
      <c r="BU545" s="1102">
        <v>18998.034705554492</v>
      </c>
      <c r="BV545" s="1102">
        <v>16171.076226333438</v>
      </c>
      <c r="BW545" s="1102">
        <v>15469.822094027362</v>
      </c>
      <c r="BX545" s="1102">
        <v>26566.077625570641</v>
      </c>
      <c r="BY545" s="1102">
        <v>24219.031979076073</v>
      </c>
      <c r="BZ545" s="1102">
        <v>19550.489125707241</v>
      </c>
      <c r="CA545" s="1102">
        <v>12723.143626521598</v>
      </c>
      <c r="CB545" s="1102">
        <v>7336.8574298064759</v>
      </c>
      <c r="CC545" s="1102">
        <v>9570.2661093432434</v>
      </c>
      <c r="CD545" s="1102">
        <v>15522.123775807879</v>
      </c>
      <c r="CE545" s="1102">
        <v>20956.466030934265</v>
      </c>
      <c r="CF545" s="1102">
        <v>15139.243011817714</v>
      </c>
      <c r="CG545" s="1102">
        <v>11373.626839969686</v>
      </c>
      <c r="CH545" s="1102">
        <v>13446.204970898358</v>
      </c>
      <c r="CI545" s="1102">
        <v>19212.448485295849</v>
      </c>
      <c r="CJ545" s="1102">
        <v>21042.888628890742</v>
      </c>
      <c r="CK545" s="1102">
        <v>21135.435635270605</v>
      </c>
      <c r="CL545" s="1102">
        <v>18066.280291353789</v>
      </c>
      <c r="CM545" s="1102">
        <v>19293.423246283368</v>
      </c>
      <c r="CN545" s="1102">
        <v>18833.1955924309</v>
      </c>
      <c r="CO545" s="1102">
        <v>19238.37567388246</v>
      </c>
      <c r="CP545" s="1102">
        <v>19066.615931046719</v>
      </c>
      <c r="CQ545" s="1106">
        <f t="shared" si="208"/>
        <v>21017.346384218978</v>
      </c>
      <c r="CR545" s="23" t="s">
        <v>541</v>
      </c>
      <c r="CS545"/>
      <c r="DQ545"/>
      <c r="DR545"/>
    </row>
    <row r="546" spans="58:122" ht="13" outlineLevel="1">
      <c r="BF546" s="1135">
        <v>538</v>
      </c>
      <c r="BG546" s="1102">
        <v>60412.181703321432</v>
      </c>
      <c r="BH546" s="1102">
        <v>61999.686803401899</v>
      </c>
      <c r="BI546" s="1102">
        <v>54538.173139359962</v>
      </c>
      <c r="BJ546" s="1102">
        <v>59001.038485501587</v>
      </c>
      <c r="BK546" s="1102">
        <v>66874.545517715058</v>
      </c>
      <c r="BL546" s="1102">
        <v>87604.739987569701</v>
      </c>
      <c r="BM546" s="1102">
        <v>77373.212616336605</v>
      </c>
      <c r="BN546" s="1102">
        <v>86318.29190771094</v>
      </c>
      <c r="BO546" s="1102">
        <v>127781.4565575993</v>
      </c>
      <c r="BP546" s="1102">
        <v>118922.79899484906</v>
      </c>
      <c r="BQ546" s="1102">
        <v>99126.556083235599</v>
      </c>
      <c r="BR546" s="1102">
        <v>74510.350749462115</v>
      </c>
      <c r="BS546" s="1102">
        <v>73824.672969092411</v>
      </c>
      <c r="BT546" s="1102">
        <v>30505.622344642637</v>
      </c>
      <c r="BU546" s="1102">
        <v>14942.837504974917</v>
      </c>
      <c r="BV546" s="1102">
        <v>12235.580426916218</v>
      </c>
      <c r="BW546" s="1102">
        <v>17802.72423052564</v>
      </c>
      <c r="BX546" s="1102">
        <v>22783.342240079255</v>
      </c>
      <c r="BY546" s="1102">
        <v>22528.836256459472</v>
      </c>
      <c r="BZ546" s="1102">
        <v>20008.486832038725</v>
      </c>
      <c r="CA546" s="1102">
        <v>13472.261956791173</v>
      </c>
      <c r="CB546" s="1102">
        <v>8494.4458992196178</v>
      </c>
      <c r="CC546" s="1102">
        <v>10880.783250434275</v>
      </c>
      <c r="CD546" s="1102">
        <v>13590.579627915416</v>
      </c>
      <c r="CE546" s="1102">
        <v>21296.968085112774</v>
      </c>
      <c r="CF546" s="1102">
        <v>16179.105297195585</v>
      </c>
      <c r="CG546" s="1102">
        <v>12232.836374951707</v>
      </c>
      <c r="CH546" s="1102">
        <v>14263.796999337261</v>
      </c>
      <c r="CI546" s="1102">
        <v>17553.67312736977</v>
      </c>
      <c r="CJ546" s="1102">
        <v>19863.797439487014</v>
      </c>
      <c r="CK546" s="1102">
        <v>20464.731107507607</v>
      </c>
      <c r="CL546" s="1102">
        <v>17303.551117861316</v>
      </c>
      <c r="CM546" s="1102">
        <v>20113.839120233268</v>
      </c>
      <c r="CN546" s="1102">
        <v>17704.703234856246</v>
      </c>
      <c r="CO546" s="1102">
        <v>18400.159949791338</v>
      </c>
      <c r="CP546" s="1102">
        <v>19303.344533176616</v>
      </c>
      <c r="CQ546" s="1106">
        <f t="shared" si="208"/>
        <v>21278.294999747253</v>
      </c>
      <c r="CR546" s="23" t="s">
        <v>541</v>
      </c>
      <c r="CS546"/>
      <c r="DQ546"/>
      <c r="DR546"/>
    </row>
    <row r="547" spans="58:122" ht="13" outlineLevel="1">
      <c r="BF547" s="1135">
        <v>539</v>
      </c>
      <c r="BG547" s="1102">
        <v>66295.257166046387</v>
      </c>
      <c r="BH547" s="1102">
        <v>70269.748131129556</v>
      </c>
      <c r="BI547" s="1102">
        <v>63296.859544781386</v>
      </c>
      <c r="BJ547" s="1102">
        <v>68828.315809202919</v>
      </c>
      <c r="BK547" s="1102">
        <v>82198.813478203927</v>
      </c>
      <c r="BL547" s="1102">
        <v>102911.42942075564</v>
      </c>
      <c r="BM547" s="1102">
        <v>95290.933256848555</v>
      </c>
      <c r="BN547" s="1102">
        <v>111516.96678923866</v>
      </c>
      <c r="BO547" s="1102">
        <v>144817.69435649653</v>
      </c>
      <c r="BP547" s="1102">
        <v>133306.57509994059</v>
      </c>
      <c r="BQ547" s="1102">
        <v>103851.63015446911</v>
      </c>
      <c r="BR547" s="1102">
        <v>80027.183818357938</v>
      </c>
      <c r="BS547" s="1102">
        <v>67657.161134445254</v>
      </c>
      <c r="BT547" s="1102">
        <v>44353.345771560016</v>
      </c>
      <c r="BU547" s="1102">
        <v>22400.093587564828</v>
      </c>
      <c r="BV547" s="1102">
        <v>17731.340280431712</v>
      </c>
      <c r="BW547" s="1102">
        <v>17257.082270879007</v>
      </c>
      <c r="BX547" s="1102">
        <v>23478.288475403446</v>
      </c>
      <c r="BY547" s="1102">
        <v>22801.000382458886</v>
      </c>
      <c r="BZ547" s="1102">
        <v>20458.773769214258</v>
      </c>
      <c r="CA547" s="1102">
        <v>14576.698125176274</v>
      </c>
      <c r="CB547" s="1102">
        <v>10204.749870001797</v>
      </c>
      <c r="CC547" s="1102">
        <v>12090.972541362862</v>
      </c>
      <c r="CD547" s="1102">
        <v>14634.973041517796</v>
      </c>
      <c r="CE547" s="1102">
        <v>18883.15503125433</v>
      </c>
      <c r="CF547" s="1102">
        <v>14817.346872445236</v>
      </c>
      <c r="CG547" s="1102">
        <v>14099.924951847148</v>
      </c>
      <c r="CH547" s="1102">
        <v>17837.961583250115</v>
      </c>
      <c r="CI547" s="1102">
        <v>24878.842415362782</v>
      </c>
      <c r="CJ547" s="1102">
        <v>25739.179295655038</v>
      </c>
      <c r="CK547" s="1102">
        <v>26834.196504481668</v>
      </c>
      <c r="CL547" s="1102">
        <v>21602.881318289783</v>
      </c>
      <c r="CM547" s="1102">
        <v>26705.803271952962</v>
      </c>
      <c r="CN547" s="1102">
        <v>25242.789958700119</v>
      </c>
      <c r="CO547" s="1102">
        <v>29457.910159667164</v>
      </c>
      <c r="CP547" s="1102">
        <v>27263.33047935331</v>
      </c>
      <c r="CQ547" s="1106">
        <f t="shared" si="208"/>
        <v>30052.677535658873</v>
      </c>
      <c r="CR547" s="23" t="s">
        <v>541</v>
      </c>
      <c r="CS547"/>
      <c r="DQ547"/>
      <c r="DR547"/>
    </row>
    <row r="548" spans="58:122" ht="13" outlineLevel="1">
      <c r="BF548" s="1135">
        <v>540</v>
      </c>
      <c r="BG548" s="1102">
        <v>83922.027800658048</v>
      </c>
      <c r="BH548" s="1102">
        <v>83770.335996558453</v>
      </c>
      <c r="BI548" s="1102">
        <v>68625.80908736476</v>
      </c>
      <c r="BJ548" s="1102">
        <v>72967.795092247194</v>
      </c>
      <c r="BK548" s="1102">
        <v>93125.035075780557</v>
      </c>
      <c r="BL548" s="1102">
        <v>113841.90430521408</v>
      </c>
      <c r="BM548" s="1102">
        <v>97679.349692068121</v>
      </c>
      <c r="BN548" s="1102">
        <v>107332.98077118208</v>
      </c>
      <c r="BO548" s="1102">
        <v>132201.89082596355</v>
      </c>
      <c r="BP548" s="1102">
        <v>129294.92047492959</v>
      </c>
      <c r="BQ548" s="1102">
        <v>104259.12752514763</v>
      </c>
      <c r="BR548" s="1102">
        <v>82704.88416236332</v>
      </c>
      <c r="BS548" s="1102">
        <v>76515.651767603456</v>
      </c>
      <c r="BT548" s="1102">
        <v>50345.202730825913</v>
      </c>
      <c r="BU548" s="1102">
        <v>23167.818108097534</v>
      </c>
      <c r="BV548" s="1102">
        <v>19786.358792437204</v>
      </c>
      <c r="BW548" s="1102">
        <v>22799.006785534537</v>
      </c>
      <c r="BX548" s="1102">
        <v>36636.919461343939</v>
      </c>
      <c r="BY548" s="1102">
        <v>27500.070833412901</v>
      </c>
      <c r="BZ548" s="1102">
        <v>20392.416671960968</v>
      </c>
      <c r="CA548" s="1102">
        <v>15045.069897969546</v>
      </c>
      <c r="CB548" s="1102">
        <v>11225.872385512559</v>
      </c>
      <c r="CC548" s="1102">
        <v>12369.095899348122</v>
      </c>
      <c r="CD548" s="1102">
        <v>15895.781368709875</v>
      </c>
      <c r="CE548" s="1102">
        <v>21431.789971526221</v>
      </c>
      <c r="CF548" s="1102">
        <v>17624.947154989932</v>
      </c>
      <c r="CG548" s="1102">
        <v>15610.52337160069</v>
      </c>
      <c r="CH548" s="1102">
        <v>18027.558170285687</v>
      </c>
      <c r="CI548" s="1102">
        <v>24220.008551032835</v>
      </c>
      <c r="CJ548" s="1102">
        <v>25081.782641660957</v>
      </c>
      <c r="CK548" s="1102">
        <v>25520.712577938884</v>
      </c>
      <c r="CL548" s="1102">
        <v>21211.302725449001</v>
      </c>
      <c r="CM548" s="1102">
        <v>23922.379266354044</v>
      </c>
      <c r="CN548" s="1102">
        <v>24230.581467481537</v>
      </c>
      <c r="CO548" s="1102">
        <v>24185.88029736629</v>
      </c>
      <c r="CP548" s="1102">
        <v>24748.198610076524</v>
      </c>
      <c r="CQ548" s="1106">
        <f t="shared" si="208"/>
        <v>27280.21923001363</v>
      </c>
      <c r="CR548" s="23" t="s">
        <v>541</v>
      </c>
      <c r="CS548"/>
      <c r="DQ548"/>
      <c r="DR548"/>
    </row>
    <row r="549" spans="58:122" ht="13" outlineLevel="1">
      <c r="BF549" s="1135">
        <v>541</v>
      </c>
      <c r="BG549" s="1102">
        <v>84760.780557557795</v>
      </c>
      <c r="BH549" s="1102">
        <v>91547.837006093177</v>
      </c>
      <c r="BI549" s="1102">
        <v>85606.576231790532</v>
      </c>
      <c r="BJ549" s="1102">
        <v>92020.425866519916</v>
      </c>
      <c r="BK549" s="1102">
        <v>108924.77869935628</v>
      </c>
      <c r="BL549" s="1102">
        <v>125520.89602977817</v>
      </c>
      <c r="BM549" s="1102">
        <v>100368.95477356945</v>
      </c>
      <c r="BN549" s="1102">
        <v>112099.74893481839</v>
      </c>
      <c r="BO549" s="1102">
        <v>140627.90763213206</v>
      </c>
      <c r="BP549" s="1102">
        <v>137855.70629088112</v>
      </c>
      <c r="BQ549" s="1102">
        <v>112942.52344786414</v>
      </c>
      <c r="BR549" s="1102">
        <v>91447.572376281983</v>
      </c>
      <c r="BS549" s="1102">
        <v>88302.754308769814</v>
      </c>
      <c r="BT549" s="1102">
        <v>44349.520745292284</v>
      </c>
      <c r="BU549" s="1102">
        <v>16666.412175093978</v>
      </c>
      <c r="BV549" s="1102">
        <v>15794.30229069143</v>
      </c>
      <c r="BW549" s="1102">
        <v>23278.562521557757</v>
      </c>
      <c r="BX549" s="1102">
        <v>25737.418417632358</v>
      </c>
      <c r="BY549" s="1102">
        <v>30822.748104045389</v>
      </c>
      <c r="BZ549" s="1102">
        <v>29976.580916913808</v>
      </c>
      <c r="CA549" s="1102">
        <v>19407.350237237068</v>
      </c>
      <c r="CB549" s="1102">
        <v>11541.124338946343</v>
      </c>
      <c r="CC549" s="1102">
        <v>12923.666520285044</v>
      </c>
      <c r="CD549" s="1102">
        <v>14393.613053665038</v>
      </c>
      <c r="CE549" s="1102">
        <v>30083.764872019361</v>
      </c>
      <c r="CF549" s="1102">
        <v>23636.655117478229</v>
      </c>
      <c r="CG549" s="1102">
        <v>18913.774329111387</v>
      </c>
      <c r="CH549" s="1102">
        <v>20474.51099471706</v>
      </c>
      <c r="CI549" s="1102">
        <v>22919.67744944536</v>
      </c>
      <c r="CJ549" s="1102">
        <v>21824.983000450604</v>
      </c>
      <c r="CK549" s="1102">
        <v>22627.092956909491</v>
      </c>
      <c r="CL549" s="1102">
        <v>19081.993928889584</v>
      </c>
      <c r="CM549" s="1102">
        <v>26583.66229999224</v>
      </c>
      <c r="CN549" s="1102">
        <v>24022.695731675016</v>
      </c>
      <c r="CO549" s="1102">
        <v>32380.283924840962</v>
      </c>
      <c r="CP549" s="1102">
        <v>26101.807537416182</v>
      </c>
      <c r="CQ549" s="1106">
        <f t="shared" si="208"/>
        <v>28772.317659937104</v>
      </c>
      <c r="CR549" s="23" t="s">
        <v>541</v>
      </c>
      <c r="CS549"/>
      <c r="DQ549"/>
      <c r="DR549"/>
    </row>
    <row r="550" spans="58:122" ht="13" outlineLevel="1">
      <c r="BF550" s="1135">
        <v>542</v>
      </c>
      <c r="BG550" s="1102">
        <v>75764.061724714571</v>
      </c>
      <c r="BH550" s="1102">
        <v>79913.173155326251</v>
      </c>
      <c r="BI550" s="1102">
        <v>66137.555923092572</v>
      </c>
      <c r="BJ550" s="1102">
        <v>69015.726355943378</v>
      </c>
      <c r="BK550" s="1102">
        <v>91694.380921245116</v>
      </c>
      <c r="BL550" s="1102">
        <v>114791.31618272308</v>
      </c>
      <c r="BM550" s="1102">
        <v>88004.147614940477</v>
      </c>
      <c r="BN550" s="1102">
        <v>89954.884447240198</v>
      </c>
      <c r="BO550" s="1102">
        <v>134427.16362448156</v>
      </c>
      <c r="BP550" s="1102">
        <v>133639.39806199001</v>
      </c>
      <c r="BQ550" s="1102">
        <v>114993.52180142862</v>
      </c>
      <c r="BR550" s="1102">
        <v>97742.440198951037</v>
      </c>
      <c r="BS550" s="1102">
        <v>115370.69600130188</v>
      </c>
      <c r="BT550" s="1102">
        <v>40172.374139469473</v>
      </c>
      <c r="BU550" s="1102">
        <v>17804.850278540638</v>
      </c>
      <c r="BV550" s="1102">
        <v>15928.364598512777</v>
      </c>
      <c r="BW550" s="1102">
        <v>27483.447348096171</v>
      </c>
      <c r="BX550" s="1102">
        <v>27919.13496399151</v>
      </c>
      <c r="BY550" s="1102">
        <v>24158.919847742418</v>
      </c>
      <c r="BZ550" s="1102">
        <v>20506.187323945564</v>
      </c>
      <c r="CA550" s="1102">
        <v>12717.926368483459</v>
      </c>
      <c r="CB550" s="1102">
        <v>8857.5059559047768</v>
      </c>
      <c r="CC550" s="1102">
        <v>9514.581937124367</v>
      </c>
      <c r="CD550" s="1102">
        <v>11695.560326074043</v>
      </c>
      <c r="CE550" s="1102">
        <v>25350.212411285604</v>
      </c>
      <c r="CF550" s="1102">
        <v>18768.228946677827</v>
      </c>
      <c r="CG550" s="1102">
        <v>14482.057423824717</v>
      </c>
      <c r="CH550" s="1102">
        <v>15617.653321860276</v>
      </c>
      <c r="CI550" s="1102">
        <v>23149.075635180336</v>
      </c>
      <c r="CJ550" s="1102">
        <v>25376.207157989433</v>
      </c>
      <c r="CK550" s="1102">
        <v>26144.292937302464</v>
      </c>
      <c r="CL550" s="1102">
        <v>17685.036701297573</v>
      </c>
      <c r="CM550" s="1102">
        <v>21896.550718758623</v>
      </c>
      <c r="CN550" s="1102">
        <v>19269.059656365014</v>
      </c>
      <c r="CO550" s="1102">
        <v>28947.352412235741</v>
      </c>
      <c r="CP550" s="1102">
        <v>20950.3425059035</v>
      </c>
      <c r="CQ550" s="1106">
        <f t="shared" si="208"/>
        <v>23093.799492631169</v>
      </c>
      <c r="CR550" s="23" t="s">
        <v>541</v>
      </c>
      <c r="CS550"/>
      <c r="DQ550"/>
      <c r="DR550"/>
    </row>
    <row r="551" spans="58:122" ht="13" outlineLevel="1">
      <c r="BF551" s="1135">
        <v>543</v>
      </c>
      <c r="BG551" s="1102">
        <v>69957.48029069067</v>
      </c>
      <c r="BH551" s="1102">
        <v>70888.274353325571</v>
      </c>
      <c r="BI551" s="1102">
        <v>62407.81046387642</v>
      </c>
      <c r="BJ551" s="1102">
        <v>70906.20845358599</v>
      </c>
      <c r="BK551" s="1102">
        <v>82943.392113340655</v>
      </c>
      <c r="BL551" s="1102">
        <v>92587.704639975302</v>
      </c>
      <c r="BM551" s="1102">
        <v>79724.50321944445</v>
      </c>
      <c r="BN551" s="1102">
        <v>103929.36460887203</v>
      </c>
      <c r="BO551" s="1102">
        <v>121147.48046372531</v>
      </c>
      <c r="BP551" s="1102">
        <v>119414.97701130903</v>
      </c>
      <c r="BQ551" s="1102">
        <v>97560.314629342029</v>
      </c>
      <c r="BR551" s="1102">
        <v>83901.239218366347</v>
      </c>
      <c r="BS551" s="1102">
        <v>81549.217535165706</v>
      </c>
      <c r="BT551" s="1102">
        <v>39850.008931987235</v>
      </c>
      <c r="BU551" s="1102">
        <v>19078.158957207874</v>
      </c>
      <c r="BV551" s="1102">
        <v>14644.045968636285</v>
      </c>
      <c r="BW551" s="1102">
        <v>20130.577696285327</v>
      </c>
      <c r="BX551" s="1102">
        <v>28992.997137945305</v>
      </c>
      <c r="BY551" s="1102">
        <v>25544.411953230687</v>
      </c>
      <c r="BZ551" s="1102">
        <v>20139.317274885459</v>
      </c>
      <c r="CA551" s="1102">
        <v>13905.11493177919</v>
      </c>
      <c r="CB551" s="1102">
        <v>8949.7442198167373</v>
      </c>
      <c r="CC551" s="1102">
        <v>10152.880539800379</v>
      </c>
      <c r="CD551" s="1102">
        <v>13886.755979267698</v>
      </c>
      <c r="CE551" s="1102">
        <v>20947.55485410272</v>
      </c>
      <c r="CF551" s="1102">
        <v>15891.58286179288</v>
      </c>
      <c r="CG551" s="1102">
        <v>12572.222973813643</v>
      </c>
      <c r="CH551" s="1102">
        <v>14757.313367637271</v>
      </c>
      <c r="CI551" s="1102">
        <v>23627.334935644358</v>
      </c>
      <c r="CJ551" s="1102">
        <v>28174.946277256717</v>
      </c>
      <c r="CK551" s="1102">
        <v>26161.243718879476</v>
      </c>
      <c r="CL551" s="1102">
        <v>20454.563060463341</v>
      </c>
      <c r="CM551" s="1102">
        <v>20778.117994618638</v>
      </c>
      <c r="CN551" s="1102">
        <v>21018.754407194363</v>
      </c>
      <c r="CO551" s="1102">
        <v>24366.452154066788</v>
      </c>
      <c r="CP551" s="1102">
        <v>21428.994468735327</v>
      </c>
      <c r="CQ551" s="1106">
        <f t="shared" si="208"/>
        <v>23621.422964814392</v>
      </c>
      <c r="CR551" s="23" t="s">
        <v>541</v>
      </c>
      <c r="CS551"/>
      <c r="DQ551"/>
      <c r="DR551"/>
    </row>
    <row r="552" spans="58:122" ht="13" outlineLevel="1">
      <c r="BF552" s="1135">
        <v>544</v>
      </c>
      <c r="BG552" s="1102">
        <v>68021.085659822027</v>
      </c>
      <c r="BH552" s="1102">
        <v>72269.43248434618</v>
      </c>
      <c r="BI552" s="1102">
        <v>58807.854797264961</v>
      </c>
      <c r="BJ552" s="1102">
        <v>59786.752990193228</v>
      </c>
      <c r="BK552" s="1102">
        <v>80115.364189330867</v>
      </c>
      <c r="BL552" s="1102">
        <v>102268.68732169343</v>
      </c>
      <c r="BM552" s="1102">
        <v>87766.789475897909</v>
      </c>
      <c r="BN552" s="1102">
        <v>84106.22566927757</v>
      </c>
      <c r="BO552" s="1102">
        <v>120349.90178202091</v>
      </c>
      <c r="BP552" s="1102">
        <v>111910.08516357232</v>
      </c>
      <c r="BQ552" s="1102">
        <v>90299.539353746834</v>
      </c>
      <c r="BR552" s="1102">
        <v>69864.985326038382</v>
      </c>
      <c r="BS552" s="1102">
        <v>76261.868305156255</v>
      </c>
      <c r="BT552" s="1102">
        <v>33721.680860309752</v>
      </c>
      <c r="BU552" s="1102">
        <v>13803.392625427103</v>
      </c>
      <c r="BV552" s="1102">
        <v>13002.901516652704</v>
      </c>
      <c r="BW552" s="1102">
        <v>23274.38403425771</v>
      </c>
      <c r="BX552" s="1102">
        <v>28336.002045270041</v>
      </c>
      <c r="BY552" s="1102">
        <v>24095.082113255175</v>
      </c>
      <c r="BZ552" s="1102">
        <v>20554.093381443174</v>
      </c>
      <c r="CA552" s="1102">
        <v>13474.528110530744</v>
      </c>
      <c r="CB552" s="1102">
        <v>8174.9333102824257</v>
      </c>
      <c r="CC552" s="1102">
        <v>8080.3459041357974</v>
      </c>
      <c r="CD552" s="1102">
        <v>11088.204676706244</v>
      </c>
      <c r="CE552" s="1102">
        <v>19383.108947853878</v>
      </c>
      <c r="CF552" s="1102">
        <v>15723.754658317617</v>
      </c>
      <c r="CG552" s="1102">
        <v>13115.897217986456</v>
      </c>
      <c r="CH552" s="1102">
        <v>17070.40731170099</v>
      </c>
      <c r="CI552" s="1102">
        <v>22610.676474307373</v>
      </c>
      <c r="CJ552" s="1102">
        <v>24128.722665617344</v>
      </c>
      <c r="CK552" s="1102">
        <v>21131.332479264092</v>
      </c>
      <c r="CL552" s="1102">
        <v>15413.044112078655</v>
      </c>
      <c r="CM552" s="1102">
        <v>18106.650568778725</v>
      </c>
      <c r="CN552" s="1102">
        <v>20420.553806169621</v>
      </c>
      <c r="CO552" s="1102">
        <v>26151.540098237951</v>
      </c>
      <c r="CP552" s="1102">
        <v>21178.026632394351</v>
      </c>
      <c r="CQ552" s="1106">
        <f t="shared" si="208"/>
        <v>23344.778280369505</v>
      </c>
      <c r="CR552" s="23" t="s">
        <v>541</v>
      </c>
      <c r="CS552"/>
      <c r="DQ552"/>
      <c r="DR552"/>
    </row>
    <row r="553" spans="58:122" ht="13" outlineLevel="1">
      <c r="BF553" s="1135">
        <v>545</v>
      </c>
      <c r="BG553" s="1102">
        <v>87037.055247432058</v>
      </c>
      <c r="BH553" s="1102">
        <v>90797.025725434651</v>
      </c>
      <c r="BI553" s="1102">
        <v>88875.232251877344</v>
      </c>
      <c r="BJ553" s="1102">
        <v>107687.61365215578</v>
      </c>
      <c r="BK553" s="1102">
        <v>117418.70060911063</v>
      </c>
      <c r="BL553" s="1102">
        <v>154419.59641011385</v>
      </c>
      <c r="BM553" s="1102">
        <v>127708.05172219136</v>
      </c>
      <c r="BN553" s="1102">
        <v>125200.63582317643</v>
      </c>
      <c r="BO553" s="1102">
        <v>162575.08717795831</v>
      </c>
      <c r="BP553" s="1102">
        <v>145636.59110091164</v>
      </c>
      <c r="BQ553" s="1102">
        <v>116216.62046319181</v>
      </c>
      <c r="BR553" s="1102">
        <v>85186.665126288353</v>
      </c>
      <c r="BS553" s="1102">
        <v>94257.63202779206</v>
      </c>
      <c r="BT553" s="1102">
        <v>55521.342926366313</v>
      </c>
      <c r="BU553" s="1102">
        <v>23898.705536480455</v>
      </c>
      <c r="BV553" s="1102">
        <v>16328.573982843671</v>
      </c>
      <c r="BW553" s="1102">
        <v>24645.030435855646</v>
      </c>
      <c r="BX553" s="1102">
        <v>36961.983192213571</v>
      </c>
      <c r="BY553" s="1102">
        <v>28390.502934087868</v>
      </c>
      <c r="BZ553" s="1102">
        <v>22551.694896566994</v>
      </c>
      <c r="CA553" s="1102">
        <v>13373.535291345946</v>
      </c>
      <c r="CB553" s="1102">
        <v>10485.842876752413</v>
      </c>
      <c r="CC553" s="1102">
        <v>10622.005349516556</v>
      </c>
      <c r="CD553" s="1102">
        <v>14977.043053416655</v>
      </c>
      <c r="CE553" s="1102">
        <v>28133.146311454799</v>
      </c>
      <c r="CF553" s="1102">
        <v>21867.464415138656</v>
      </c>
      <c r="CG553" s="1102">
        <v>16583.347280953763</v>
      </c>
      <c r="CH553" s="1102">
        <v>20453.875567539959</v>
      </c>
      <c r="CI553" s="1102">
        <v>28265.114320249166</v>
      </c>
      <c r="CJ553" s="1102">
        <v>31299.004531364724</v>
      </c>
      <c r="CK553" s="1102">
        <v>27328.630166803909</v>
      </c>
      <c r="CL553" s="1102">
        <v>19259.135329904071</v>
      </c>
      <c r="CM553" s="1102">
        <v>27211.28633381295</v>
      </c>
      <c r="CN553" s="1102">
        <v>18921.707531312248</v>
      </c>
      <c r="CO553" s="1102">
        <v>29828.619122592263</v>
      </c>
      <c r="CP553" s="1102">
        <v>21220.038492893182</v>
      </c>
      <c r="CQ553" s="1106">
        <f t="shared" si="208"/>
        <v>23391.088429351508</v>
      </c>
      <c r="CR553" s="23" t="s">
        <v>541</v>
      </c>
      <c r="CS553"/>
      <c r="DQ553"/>
      <c r="DR553"/>
    </row>
    <row r="554" spans="58:122" ht="13" outlineLevel="1">
      <c r="BF554" s="1135">
        <v>546</v>
      </c>
      <c r="BG554" s="1102">
        <v>66539.743848883358</v>
      </c>
      <c r="BH554" s="1102">
        <v>69647.799899961246</v>
      </c>
      <c r="BI554" s="1102">
        <v>61158.199963503554</v>
      </c>
      <c r="BJ554" s="1102">
        <v>65519.444927468379</v>
      </c>
      <c r="BK554" s="1102">
        <v>77749.447580141408</v>
      </c>
      <c r="BL554" s="1102">
        <v>99557.587496569831</v>
      </c>
      <c r="BM554" s="1102">
        <v>87501.295358265095</v>
      </c>
      <c r="BN554" s="1102">
        <v>100813.74781239885</v>
      </c>
      <c r="BO554" s="1102">
        <v>128310.41343942292</v>
      </c>
      <c r="BP554" s="1102">
        <v>118324.58424202699</v>
      </c>
      <c r="BQ554" s="1102">
        <v>92453.599128190996</v>
      </c>
      <c r="BR554" s="1102">
        <v>74529.676912377618</v>
      </c>
      <c r="BS554" s="1102">
        <v>71728.346072389337</v>
      </c>
      <c r="BT554" s="1102">
        <v>32506.356434017787</v>
      </c>
      <c r="BU554" s="1102">
        <v>15340.347575345966</v>
      </c>
      <c r="BV554" s="1102">
        <v>14933.116745462235</v>
      </c>
      <c r="BW554" s="1102">
        <v>25357.469049194635</v>
      </c>
      <c r="BX554" s="1102">
        <v>28881.274845395928</v>
      </c>
      <c r="BY554" s="1102">
        <v>27347.827082397056</v>
      </c>
      <c r="BZ554" s="1102">
        <v>22185.298539278061</v>
      </c>
      <c r="CA554" s="1102">
        <v>13449.056096575327</v>
      </c>
      <c r="CB554" s="1102">
        <v>7288.3570427076629</v>
      </c>
      <c r="CC554" s="1102">
        <v>9734.9354964719278</v>
      </c>
      <c r="CD554" s="1102">
        <v>19208.588753033073</v>
      </c>
      <c r="CE554" s="1102">
        <v>30056.112771820321</v>
      </c>
      <c r="CF554" s="1102">
        <v>20396.72650755525</v>
      </c>
      <c r="CG554" s="1102">
        <v>13741.738209036557</v>
      </c>
      <c r="CH554" s="1102">
        <v>14593.922783996752</v>
      </c>
      <c r="CI554" s="1102">
        <v>21991.40026084095</v>
      </c>
      <c r="CJ554" s="1102">
        <v>25109.70374120984</v>
      </c>
      <c r="CK554" s="1102">
        <v>23664.181100331094</v>
      </c>
      <c r="CL554" s="1102">
        <v>20082.406146119793</v>
      </c>
      <c r="CM554" s="1102">
        <v>23863.675706170176</v>
      </c>
      <c r="CN554" s="1102">
        <v>24239.344826996217</v>
      </c>
      <c r="CO554" s="1102">
        <v>26089.986386014494</v>
      </c>
      <c r="CP554" s="1102">
        <v>26056.416398557623</v>
      </c>
      <c r="CQ554" s="1106">
        <f t="shared" si="208"/>
        <v>28722.282494199535</v>
      </c>
      <c r="CR554" s="23" t="s">
        <v>541</v>
      </c>
      <c r="CS554"/>
      <c r="DQ554"/>
      <c r="DR554"/>
    </row>
    <row r="555" spans="58:122" ht="13" outlineLevel="1">
      <c r="BF555" s="1135">
        <v>547</v>
      </c>
      <c r="BG555" s="1102">
        <v>75947.928764966928</v>
      </c>
      <c r="BH555" s="1102">
        <v>77010.103085566458</v>
      </c>
      <c r="BI555" s="1102">
        <v>65909.987283406677</v>
      </c>
      <c r="BJ555" s="1102">
        <v>73429.833325436543</v>
      </c>
      <c r="BK555" s="1102">
        <v>85210.068168321217</v>
      </c>
      <c r="BL555" s="1102">
        <v>107285.93312306423</v>
      </c>
      <c r="BM555" s="1102">
        <v>102863.51253027815</v>
      </c>
      <c r="BN555" s="1102">
        <v>112995.0144234083</v>
      </c>
      <c r="BO555" s="1102">
        <v>155024.11012619064</v>
      </c>
      <c r="BP555" s="1102">
        <v>151394.88474804844</v>
      </c>
      <c r="BQ555" s="1102">
        <v>118908.40150642607</v>
      </c>
      <c r="BR555" s="1102">
        <v>91522.401859692793</v>
      </c>
      <c r="BS555" s="1102">
        <v>90045.673530529239</v>
      </c>
      <c r="BT555" s="1102">
        <v>46369.479550692049</v>
      </c>
      <c r="BU555" s="1102">
        <v>14841.43702159563</v>
      </c>
      <c r="BV555" s="1102">
        <v>13288.753195813175</v>
      </c>
      <c r="BW555" s="1102">
        <v>21438.597567271361</v>
      </c>
      <c r="BX555" s="1102">
        <v>34536.429944462456</v>
      </c>
      <c r="BY555" s="1102">
        <v>31990.853178758778</v>
      </c>
      <c r="BZ555" s="1102">
        <v>25034.531740348284</v>
      </c>
      <c r="CA555" s="1102">
        <v>16107.529032518431</v>
      </c>
      <c r="CB555" s="1102">
        <v>9503.4317758344678</v>
      </c>
      <c r="CC555" s="1102">
        <v>9445.3832193291382</v>
      </c>
      <c r="CD555" s="1102">
        <v>14147.554102024598</v>
      </c>
      <c r="CE555" s="1102">
        <v>19993.658386786774</v>
      </c>
      <c r="CF555" s="1102">
        <v>14454.255019329647</v>
      </c>
      <c r="CG555" s="1102">
        <v>12836.226930392717</v>
      </c>
      <c r="CH555" s="1102">
        <v>15965.789081060737</v>
      </c>
      <c r="CI555" s="1102">
        <v>22337.877862232857</v>
      </c>
      <c r="CJ555" s="1102">
        <v>20993.991906786643</v>
      </c>
      <c r="CK555" s="1102">
        <v>20088.241774516999</v>
      </c>
      <c r="CL555" s="1102">
        <v>17592.85863815065</v>
      </c>
      <c r="CM555" s="1102">
        <v>22491.119830306448</v>
      </c>
      <c r="CN555" s="1102">
        <v>25931.160231543305</v>
      </c>
      <c r="CO555" s="1102">
        <v>27625.529079997359</v>
      </c>
      <c r="CP555" s="1102">
        <v>26161.030926665466</v>
      </c>
      <c r="CQ555" s="1106">
        <f t="shared" si="208"/>
        <v>28837.60027172312</v>
      </c>
      <c r="CR555" s="23" t="s">
        <v>541</v>
      </c>
      <c r="CS555"/>
      <c r="DQ555"/>
      <c r="DR555"/>
    </row>
    <row r="556" spans="58:122" ht="13" outlineLevel="1">
      <c r="BF556" s="1135">
        <v>548</v>
      </c>
      <c r="BG556" s="1102">
        <v>57273.606371942573</v>
      </c>
      <c r="BH556" s="1102">
        <v>72290.649782650129</v>
      </c>
      <c r="BI556" s="1102">
        <v>66470.089377694749</v>
      </c>
      <c r="BJ556" s="1102">
        <v>68221.609170299547</v>
      </c>
      <c r="BK556" s="1102">
        <v>81100.635645104092</v>
      </c>
      <c r="BL556" s="1102">
        <v>114273.46326239381</v>
      </c>
      <c r="BM556" s="1102">
        <v>112798.14494180256</v>
      </c>
      <c r="BN556" s="1102">
        <v>119291.82540103387</v>
      </c>
      <c r="BO556" s="1102">
        <v>130851.97877583062</v>
      </c>
      <c r="BP556" s="1102">
        <v>141979.01162207016</v>
      </c>
      <c r="BQ556" s="1102">
        <v>108297.76228550643</v>
      </c>
      <c r="BR556" s="1102">
        <v>82185.14255578359</v>
      </c>
      <c r="BS556" s="1102">
        <v>72327.321573132795</v>
      </c>
      <c r="BT556" s="1102">
        <v>39354.042494489287</v>
      </c>
      <c r="BU556" s="1102">
        <v>18661.155531708879</v>
      </c>
      <c r="BV556" s="1102">
        <v>16498.154372294324</v>
      </c>
      <c r="BW556" s="1102">
        <v>19299.777700600069</v>
      </c>
      <c r="BX556" s="1102">
        <v>27297.190857724796</v>
      </c>
      <c r="BY556" s="1102">
        <v>25872.228655507581</v>
      </c>
      <c r="BZ556" s="1102">
        <v>23017.017214835123</v>
      </c>
      <c r="CA556" s="1102">
        <v>14030.984610124995</v>
      </c>
      <c r="CB556" s="1102">
        <v>7398.7727025377617</v>
      </c>
      <c r="CC556" s="1102">
        <v>13703.153207203242</v>
      </c>
      <c r="CD556" s="1102">
        <v>16098.256535389426</v>
      </c>
      <c r="CE556" s="1102">
        <v>30497.126715132625</v>
      </c>
      <c r="CF556" s="1102">
        <v>21925.354892310748</v>
      </c>
      <c r="CG556" s="1102">
        <v>16022.119186792059</v>
      </c>
      <c r="CH556" s="1102">
        <v>19129.32329946485</v>
      </c>
      <c r="CI556" s="1102">
        <v>20946.402552267464</v>
      </c>
      <c r="CJ556" s="1102">
        <v>25716.549015851848</v>
      </c>
      <c r="CK556" s="1102">
        <v>24524.388042621613</v>
      </c>
      <c r="CL556" s="1102">
        <v>21596.629469770825</v>
      </c>
      <c r="CM556" s="1102">
        <v>28812.169942630731</v>
      </c>
      <c r="CN556" s="1102">
        <v>24441.040450556815</v>
      </c>
      <c r="CO556" s="1102">
        <v>32995.57051620182</v>
      </c>
      <c r="CP556" s="1102">
        <v>26379.180539560795</v>
      </c>
      <c r="CQ556" s="1106">
        <f t="shared" si="208"/>
        <v>29078.069057289766</v>
      </c>
      <c r="CR556" s="23" t="s">
        <v>541</v>
      </c>
      <c r="CS556"/>
      <c r="DQ556"/>
      <c r="DR556"/>
    </row>
    <row r="557" spans="58:122" ht="13" outlineLevel="1">
      <c r="BF557" s="1135">
        <v>549</v>
      </c>
      <c r="BG557" s="1102">
        <v>49158.334169459231</v>
      </c>
      <c r="BH557" s="1102">
        <v>61196.4718587233</v>
      </c>
      <c r="BI557" s="1102">
        <v>62472.208697494709</v>
      </c>
      <c r="BJ557" s="1102">
        <v>78458.604955147122</v>
      </c>
      <c r="BK557" s="1102">
        <v>96378.036847136711</v>
      </c>
      <c r="BL557" s="1102">
        <v>130718.78264132683</v>
      </c>
      <c r="BM557" s="1102">
        <v>112609.91784697164</v>
      </c>
      <c r="BN557" s="1102">
        <v>107987.25619006935</v>
      </c>
      <c r="BO557" s="1102">
        <v>119481.33512414225</v>
      </c>
      <c r="BP557" s="1102">
        <v>122855.34726293635</v>
      </c>
      <c r="BQ557" s="1102">
        <v>85161.508734032483</v>
      </c>
      <c r="BR557" s="1102">
        <v>61017.3567725045</v>
      </c>
      <c r="BS557" s="1102">
        <v>67413.791274510266</v>
      </c>
      <c r="BT557" s="1102">
        <v>37961.772580702251</v>
      </c>
      <c r="BU557" s="1102">
        <v>18109.249400543958</v>
      </c>
      <c r="BV557" s="1102">
        <v>16170.263311761184</v>
      </c>
      <c r="BW557" s="1102">
        <v>17426.704833848522</v>
      </c>
      <c r="BX557" s="1102">
        <v>28910.829630157568</v>
      </c>
      <c r="BY557" s="1102">
        <v>24915.782192094339</v>
      </c>
      <c r="BZ557" s="1102">
        <v>21432.674786997533</v>
      </c>
      <c r="CA557" s="1102">
        <v>13013.566233594045</v>
      </c>
      <c r="CB557" s="1102">
        <v>7781.7460244867161</v>
      </c>
      <c r="CC557" s="1102">
        <v>12898.606906506513</v>
      </c>
      <c r="CD557" s="1102">
        <v>15110.147348690363</v>
      </c>
      <c r="CE557" s="1102">
        <v>23245.596390787403</v>
      </c>
      <c r="CF557" s="1102">
        <v>14429.804380010257</v>
      </c>
      <c r="CG557" s="1102">
        <v>13640.011940593386</v>
      </c>
      <c r="CH557" s="1102">
        <v>15830.246266731465</v>
      </c>
      <c r="CI557" s="1102">
        <v>22160.411692416932</v>
      </c>
      <c r="CJ557" s="1102">
        <v>21519.635285106528</v>
      </c>
      <c r="CK557" s="1102">
        <v>22127.238682242019</v>
      </c>
      <c r="CL557" s="1102">
        <v>18581.344976120392</v>
      </c>
      <c r="CM557" s="1102">
        <v>24360.866504036403</v>
      </c>
      <c r="CN557" s="1102">
        <v>22202.40440699405</v>
      </c>
      <c r="CO557" s="1102">
        <v>23236.179589385712</v>
      </c>
      <c r="CP557" s="1102">
        <v>24177.270073641332</v>
      </c>
      <c r="CQ557" s="1106">
        <f t="shared" si="208"/>
        <v>26650.878247099372</v>
      </c>
      <c r="CR557" s="23" t="s">
        <v>541</v>
      </c>
      <c r="CS557"/>
      <c r="DQ557"/>
      <c r="DR557"/>
    </row>
    <row r="558" spans="58:122" ht="13">
      <c r="BF558" s="1135">
        <v>550</v>
      </c>
      <c r="BG558" s="1102">
        <v>77991.992308432673</v>
      </c>
      <c r="BH558" s="1102">
        <v>78444.209133200216</v>
      </c>
      <c r="BI558" s="1102">
        <v>69947.340768444803</v>
      </c>
      <c r="BJ558" s="1102">
        <v>85471.173302939002</v>
      </c>
      <c r="BK558" s="1102">
        <v>99894.704320172008</v>
      </c>
      <c r="BL558" s="1102">
        <v>119165.41111638487</v>
      </c>
      <c r="BM558" s="1102">
        <v>105985.56561507451</v>
      </c>
      <c r="BN558" s="1102">
        <v>122312.49893970817</v>
      </c>
      <c r="BO558" s="1102">
        <v>124133.14872550231</v>
      </c>
      <c r="BP558" s="1102">
        <v>117903.97426442176</v>
      </c>
      <c r="BQ558" s="1102">
        <v>91569.742116818699</v>
      </c>
      <c r="BR558" s="1102">
        <v>76409.792943358494</v>
      </c>
      <c r="BS558" s="1102">
        <v>57808.383204311081</v>
      </c>
      <c r="BT558" s="1102">
        <v>33196.197672980801</v>
      </c>
      <c r="BU558" s="1102">
        <v>18871.649982134979</v>
      </c>
      <c r="BV558" s="1102">
        <v>14574.670199907692</v>
      </c>
      <c r="BW558" s="1102">
        <v>21472.258536408597</v>
      </c>
      <c r="BX558" s="1102">
        <v>27072.428882964225</v>
      </c>
      <c r="BY558" s="1102">
        <v>21432.178307490143</v>
      </c>
      <c r="BZ558" s="1102">
        <v>17174.281115582027</v>
      </c>
      <c r="CA558" s="1102">
        <v>12310.852131525975</v>
      </c>
      <c r="CB558" s="1102">
        <v>8278.8112736571729</v>
      </c>
      <c r="CC558" s="1102">
        <v>10983.31084821627</v>
      </c>
      <c r="CD558" s="1102">
        <v>14582.559087492467</v>
      </c>
      <c r="CE558" s="1102">
        <v>21127.630112648822</v>
      </c>
      <c r="CF558" s="1102">
        <v>16358.897163449024</v>
      </c>
      <c r="CG558" s="1102">
        <v>12891.232879710378</v>
      </c>
      <c r="CH558" s="1102">
        <v>13409.575828271165</v>
      </c>
      <c r="CI558" s="1102">
        <v>19310.006015606959</v>
      </c>
      <c r="CJ558" s="1102">
        <v>20925.188653764493</v>
      </c>
      <c r="CK558" s="1102">
        <v>21991.287127429401</v>
      </c>
      <c r="CL558" s="1102">
        <v>18160.102931992093</v>
      </c>
      <c r="CM558" s="1102">
        <v>19908.669645867525</v>
      </c>
      <c r="CN558" s="1102">
        <v>18196.342457883868</v>
      </c>
      <c r="CO558" s="1102">
        <v>19745.914145075556</v>
      </c>
      <c r="CP558" s="1102">
        <v>19573.304474540219</v>
      </c>
      <c r="CQ558" s="1106">
        <f t="shared" si="208"/>
        <v>21575.874896359288</v>
      </c>
      <c r="CR558" s="23" t="s">
        <v>541</v>
      </c>
      <c r="CS558"/>
      <c r="DQ558"/>
      <c r="DR558"/>
    </row>
    <row r="559" spans="58:122" ht="13">
      <c r="BF559" s="1135">
        <v>551</v>
      </c>
      <c r="BG559" s="1102">
        <v>63535.780364449492</v>
      </c>
      <c r="BH559" s="1102">
        <v>69025.559781422678</v>
      </c>
      <c r="BI559" s="1102">
        <v>63475.145561755438</v>
      </c>
      <c r="BJ559" s="1102">
        <v>69292.956716148226</v>
      </c>
      <c r="BK559" s="1102">
        <v>82736.244899134283</v>
      </c>
      <c r="BL559" s="1102">
        <v>103937.61943381259</v>
      </c>
      <c r="BM559" s="1102">
        <v>95865.32952448717</v>
      </c>
      <c r="BN559" s="1102">
        <v>111765.89349727695</v>
      </c>
      <c r="BO559" s="1102">
        <v>144794.62513649397</v>
      </c>
      <c r="BP559" s="1102">
        <v>133230.49329220894</v>
      </c>
      <c r="BQ559" s="1102">
        <v>103501.13260081757</v>
      </c>
      <c r="BR559" s="1102">
        <v>79374.546437958648</v>
      </c>
      <c r="BS559" s="1102">
        <v>67136.444011272179</v>
      </c>
      <c r="BT559" s="1102">
        <v>43774.791359869632</v>
      </c>
      <c r="BU559" s="1102">
        <v>22260.039184764468</v>
      </c>
      <c r="BV559" s="1102">
        <v>17782.710168032936</v>
      </c>
      <c r="BW559" s="1102">
        <v>17260.460466560467</v>
      </c>
      <c r="BX559" s="1102">
        <v>22628.97394936606</v>
      </c>
      <c r="BY559" s="1102">
        <v>22721.546391142478</v>
      </c>
      <c r="BZ559" s="1102">
        <v>20797.224885214702</v>
      </c>
      <c r="CA559" s="1102">
        <v>14976.662859596467</v>
      </c>
      <c r="CB559" s="1102">
        <v>10271.476239480884</v>
      </c>
      <c r="CC559" s="1102">
        <v>11990.986481469456</v>
      </c>
      <c r="CD559" s="1102">
        <v>14279.560610448501</v>
      </c>
      <c r="CE559" s="1102">
        <v>18721.925963813857</v>
      </c>
      <c r="CF559" s="1102">
        <v>14860.372424964362</v>
      </c>
      <c r="CG559" s="1102">
        <v>14129.918659148934</v>
      </c>
      <c r="CH559" s="1102">
        <v>17757.327808395883</v>
      </c>
      <c r="CI559" s="1102">
        <v>24732.797888686837</v>
      </c>
      <c r="CJ559" s="1102">
        <v>25517.048555998936</v>
      </c>
      <c r="CK559" s="1102">
        <v>26625.438965165748</v>
      </c>
      <c r="CL559" s="1102">
        <v>21646.387035150914</v>
      </c>
      <c r="CM559" s="1102">
        <v>26527.250399152916</v>
      </c>
      <c r="CN559" s="1102">
        <v>25261.491005172131</v>
      </c>
      <c r="CO559" s="1102">
        <v>29331.556567148262</v>
      </c>
      <c r="CP559" s="1102">
        <v>27257.283180222934</v>
      </c>
      <c r="CQ559" s="1106">
        <f t="shared" si="208"/>
        <v>30046.011529432508</v>
      </c>
      <c r="CR559" s="23" t="s">
        <v>541</v>
      </c>
      <c r="CS559"/>
      <c r="DQ559"/>
      <c r="DR559"/>
    </row>
    <row r="560" spans="58:122" ht="13">
      <c r="BF560" s="1135">
        <v>552</v>
      </c>
      <c r="BG560" s="1102">
        <v>52770.389931191472</v>
      </c>
      <c r="BH560" s="1102">
        <v>51735.211599820308</v>
      </c>
      <c r="BI560" s="1102">
        <v>41942.881384656255</v>
      </c>
      <c r="BJ560" s="1102">
        <v>51625.153912746755</v>
      </c>
      <c r="BK560" s="1102">
        <v>64773.025949098243</v>
      </c>
      <c r="BL560" s="1102">
        <v>85750.355375887346</v>
      </c>
      <c r="BM560" s="1102">
        <v>73408.783964198621</v>
      </c>
      <c r="BN560" s="1102">
        <v>87391.067842821212</v>
      </c>
      <c r="BO560" s="1102">
        <v>117531.1697878249</v>
      </c>
      <c r="BP560" s="1102">
        <v>108531.96877061951</v>
      </c>
      <c r="BQ560" s="1102">
        <v>84305.213019628747</v>
      </c>
      <c r="BR560" s="1102">
        <v>70351.455176953576</v>
      </c>
      <c r="BS560" s="1102">
        <v>70466.667545616016</v>
      </c>
      <c r="BT560" s="1102">
        <v>26066.198020054497</v>
      </c>
      <c r="BU560" s="1102">
        <v>12076.597915732184</v>
      </c>
      <c r="BV560" s="1102">
        <v>11950.822746958693</v>
      </c>
      <c r="BW560" s="1102">
        <v>19972.272588735108</v>
      </c>
      <c r="BX560" s="1102">
        <v>25672.484717431791</v>
      </c>
      <c r="BY560" s="1102">
        <v>26392.652352065819</v>
      </c>
      <c r="BZ560" s="1102">
        <v>19216.829087687616</v>
      </c>
      <c r="CA560" s="1102">
        <v>12450.29341798723</v>
      </c>
      <c r="CB560" s="1102">
        <v>7378.1497320120607</v>
      </c>
      <c r="CC560" s="1102">
        <v>7033.5854808347813</v>
      </c>
      <c r="CD560" s="1102">
        <v>15014.420729420866</v>
      </c>
      <c r="CE560" s="1102">
        <v>18046.860747014791</v>
      </c>
      <c r="CF560" s="1102">
        <v>12377.368474331957</v>
      </c>
      <c r="CG560" s="1102">
        <v>9558.5397844772597</v>
      </c>
      <c r="CH560" s="1102">
        <v>12815.93017181858</v>
      </c>
      <c r="CI560" s="1102">
        <v>24107.197670260735</v>
      </c>
      <c r="CJ560" s="1102">
        <v>23272.756876174491</v>
      </c>
      <c r="CK560" s="1102">
        <v>18174.961500165991</v>
      </c>
      <c r="CL560" s="1102">
        <v>15205.984375103808</v>
      </c>
      <c r="CM560" s="1102">
        <v>17658.601679289077</v>
      </c>
      <c r="CN560" s="1102">
        <v>21051.790909137326</v>
      </c>
      <c r="CO560" s="1102">
        <v>15986.982522428134</v>
      </c>
      <c r="CP560" s="1102">
        <v>22124.897226736033</v>
      </c>
      <c r="CQ560" s="1106">
        <f t="shared" si="208"/>
        <v>24388.524445618761</v>
      </c>
      <c r="CR560" s="23" t="s">
        <v>541</v>
      </c>
      <c r="CS560"/>
      <c r="DQ560"/>
      <c r="DR560"/>
    </row>
    <row r="561" spans="58:122" ht="13">
      <c r="BF561" s="1135">
        <v>553</v>
      </c>
      <c r="BG561" s="1102">
        <v>53781.621946686326</v>
      </c>
      <c r="BH561" s="1102">
        <v>51031.138112749046</v>
      </c>
      <c r="BI561" s="1102">
        <v>43752.694551783767</v>
      </c>
      <c r="BJ561" s="1102">
        <v>49863.693757629851</v>
      </c>
      <c r="BK561" s="1102">
        <v>57821.143750133444</v>
      </c>
      <c r="BL561" s="1102">
        <v>74407.530318516554</v>
      </c>
      <c r="BM561" s="1102">
        <v>64846.843085459841</v>
      </c>
      <c r="BN561" s="1102">
        <v>69002.02589077891</v>
      </c>
      <c r="BO561" s="1102">
        <v>92503.332474812865</v>
      </c>
      <c r="BP561" s="1102">
        <v>91013.975807633062</v>
      </c>
      <c r="BQ561" s="1102">
        <v>67821.919064610367</v>
      </c>
      <c r="BR561" s="1102">
        <v>45120.692469600064</v>
      </c>
      <c r="BS561" s="1102">
        <v>33870.97531203604</v>
      </c>
      <c r="BT561" s="1102">
        <v>19003.944789534336</v>
      </c>
      <c r="BU561" s="1102">
        <v>10757.860127800639</v>
      </c>
      <c r="BV561" s="1102">
        <v>12876.725204062352</v>
      </c>
      <c r="BW561" s="1102">
        <v>20235.70599918432</v>
      </c>
      <c r="BX561" s="1102">
        <v>21802.390880219635</v>
      </c>
      <c r="BY561" s="1102">
        <v>18696.650642960423</v>
      </c>
      <c r="BZ561" s="1102">
        <v>15399.333780504478</v>
      </c>
      <c r="CA561" s="1102">
        <v>9249.7639628695979</v>
      </c>
      <c r="CB561" s="1102">
        <v>4817.0435243123293</v>
      </c>
      <c r="CC561" s="1102">
        <v>6431.4487932202564</v>
      </c>
      <c r="CD561" s="1102">
        <v>11168.77356612873</v>
      </c>
      <c r="CE561" s="1102">
        <v>17104.874411174507</v>
      </c>
      <c r="CF561" s="1102">
        <v>11151.215373478273</v>
      </c>
      <c r="CG561" s="1102">
        <v>8123.6378038607481</v>
      </c>
      <c r="CH561" s="1102">
        <v>10830.69096285112</v>
      </c>
      <c r="CI561" s="1102">
        <v>17142.759739862053</v>
      </c>
      <c r="CJ561" s="1102">
        <v>20056.803792570732</v>
      </c>
      <c r="CK561" s="1102">
        <v>18201.294262365271</v>
      </c>
      <c r="CL561" s="1102">
        <v>15236.193769706955</v>
      </c>
      <c r="CM561" s="1102">
        <v>17480.961193815579</v>
      </c>
      <c r="CN561" s="1102">
        <v>17340.731475173074</v>
      </c>
      <c r="CO561" s="1102">
        <v>18891.639755440996</v>
      </c>
      <c r="CP561" s="1102">
        <v>18944.237364368317</v>
      </c>
      <c r="CQ561" s="1106">
        <f t="shared" si="208"/>
        <v>20882.447106067786</v>
      </c>
      <c r="CR561" s="23" t="s">
        <v>541</v>
      </c>
      <c r="CS561"/>
      <c r="DQ561"/>
      <c r="DR561"/>
    </row>
    <row r="562" spans="58:122" ht="13" outlineLevel="1">
      <c r="BF562" s="1135">
        <v>554</v>
      </c>
      <c r="BG562" s="1102">
        <v>56310.890654395123</v>
      </c>
      <c r="BH562" s="1102">
        <v>59473.667954428056</v>
      </c>
      <c r="BI562" s="1102">
        <v>54653.510550711573</v>
      </c>
      <c r="BJ562" s="1102">
        <v>60801.973918885065</v>
      </c>
      <c r="BK562" s="1102">
        <v>72398.861670989019</v>
      </c>
      <c r="BL562" s="1102">
        <v>91229.384154013809</v>
      </c>
      <c r="BM562" s="1102">
        <v>72883.156837697767</v>
      </c>
      <c r="BN562" s="1102">
        <v>75079.741812547276</v>
      </c>
      <c r="BO562" s="1102">
        <v>109877.13481601604</v>
      </c>
      <c r="BP562" s="1102">
        <v>104474.25805468399</v>
      </c>
      <c r="BQ562" s="1102">
        <v>82006.68798707219</v>
      </c>
      <c r="BR562" s="1102">
        <v>64397.614679573671</v>
      </c>
      <c r="BS562" s="1102">
        <v>66812.607390799269</v>
      </c>
      <c r="BT562" s="1102">
        <v>32293.158310272236</v>
      </c>
      <c r="BU562" s="1102">
        <v>13116.80178173019</v>
      </c>
      <c r="BV562" s="1102">
        <v>11308.987330997248</v>
      </c>
      <c r="BW562" s="1102">
        <v>19559.468135111721</v>
      </c>
      <c r="BX562" s="1102">
        <v>27686.269840260662</v>
      </c>
      <c r="BY562" s="1102">
        <v>22862.599852062827</v>
      </c>
      <c r="BZ562" s="1102">
        <v>17824.77357970208</v>
      </c>
      <c r="CA562" s="1102">
        <v>12894.850312526603</v>
      </c>
      <c r="CB562" s="1102">
        <v>7168.6747144394358</v>
      </c>
      <c r="CC562" s="1102">
        <v>11177.889141640246</v>
      </c>
      <c r="CD562" s="1102">
        <v>13436.707464683392</v>
      </c>
      <c r="CE562" s="1102">
        <v>20379.277590117093</v>
      </c>
      <c r="CF562" s="1102">
        <v>13823.826049956177</v>
      </c>
      <c r="CG562" s="1102">
        <v>9922.4778522003653</v>
      </c>
      <c r="CH562" s="1102">
        <v>14309.054534654106</v>
      </c>
      <c r="CI562" s="1102">
        <v>19263.793545064866</v>
      </c>
      <c r="CJ562" s="1102">
        <v>23244.974141710289</v>
      </c>
      <c r="CK562" s="1102">
        <v>23890.510041376991</v>
      </c>
      <c r="CL562" s="1102">
        <v>18716.703001089321</v>
      </c>
      <c r="CM562" s="1102">
        <v>20706.069960266545</v>
      </c>
      <c r="CN562" s="1102">
        <v>17713.39680526502</v>
      </c>
      <c r="CO562" s="1102">
        <v>19774.11019540983</v>
      </c>
      <c r="CP562" s="1102">
        <v>18682.49088480858</v>
      </c>
      <c r="CQ562" s="1106">
        <f t="shared" si="208"/>
        <v>20593.921001296403</v>
      </c>
      <c r="CR562" s="23" t="s">
        <v>541</v>
      </c>
      <c r="CS562"/>
      <c r="DQ562"/>
      <c r="DR562"/>
    </row>
    <row r="563" spans="58:122" ht="13" outlineLevel="1">
      <c r="BF563" s="1135">
        <v>555</v>
      </c>
      <c r="BG563" s="1102">
        <v>70491.447950129237</v>
      </c>
      <c r="BH563" s="1102">
        <v>70695.180853778511</v>
      </c>
      <c r="BI563" s="1102">
        <v>64073.338201393046</v>
      </c>
      <c r="BJ563" s="1102">
        <v>72660.090814341485</v>
      </c>
      <c r="BK563" s="1102">
        <v>86613.253688963596</v>
      </c>
      <c r="BL563" s="1102">
        <v>115725.57846516457</v>
      </c>
      <c r="BM563" s="1102">
        <v>107758.30895347097</v>
      </c>
      <c r="BN563" s="1102">
        <v>120216.46250663861</v>
      </c>
      <c r="BO563" s="1102">
        <v>167104.24193930146</v>
      </c>
      <c r="BP563" s="1102">
        <v>153545.02093306501</v>
      </c>
      <c r="BQ563" s="1102">
        <v>121024.73020375895</v>
      </c>
      <c r="BR563" s="1102">
        <v>99043.702972054962</v>
      </c>
      <c r="BS563" s="1102">
        <v>118391.93424040958</v>
      </c>
      <c r="BT563" s="1102">
        <v>48049.797083629164</v>
      </c>
      <c r="BU563" s="1102">
        <v>15970.004405715928</v>
      </c>
      <c r="BV563" s="1102">
        <v>15600.764879245091</v>
      </c>
      <c r="BW563" s="1102">
        <v>26763.38849384648</v>
      </c>
      <c r="BX563" s="1102">
        <v>35614.915254974323</v>
      </c>
      <c r="BY563" s="1102">
        <v>28712.964436729759</v>
      </c>
      <c r="BZ563" s="1102">
        <v>22159.418587626707</v>
      </c>
      <c r="CA563" s="1102">
        <v>14907.819476162183</v>
      </c>
      <c r="CB563" s="1102">
        <v>9450.0155536612474</v>
      </c>
      <c r="CC563" s="1102">
        <v>11506.183876977599</v>
      </c>
      <c r="CD563" s="1102">
        <v>16459.327109997623</v>
      </c>
      <c r="CE563" s="1102">
        <v>26181.647955025874</v>
      </c>
      <c r="CF563" s="1102">
        <v>20684.801878583799</v>
      </c>
      <c r="CG563" s="1102">
        <v>16189.331661325932</v>
      </c>
      <c r="CH563" s="1102">
        <v>20512.495099044576</v>
      </c>
      <c r="CI563" s="1102">
        <v>28755.61430351327</v>
      </c>
      <c r="CJ563" s="1102">
        <v>34245.246309939444</v>
      </c>
      <c r="CK563" s="1102">
        <v>30999.024119690086</v>
      </c>
      <c r="CL563" s="1102">
        <v>23929.656111680571</v>
      </c>
      <c r="CM563" s="1102">
        <v>25895.479905560933</v>
      </c>
      <c r="CN563" s="1102">
        <v>23448.72622198733</v>
      </c>
      <c r="CO563" s="1102">
        <v>27287.136429970207</v>
      </c>
      <c r="CP563" s="1102">
        <v>24960.971277269527</v>
      </c>
      <c r="CQ563" s="1106">
        <f t="shared" si="208"/>
        <v>27514.760947519346</v>
      </c>
      <c r="CR563" s="23" t="s">
        <v>541</v>
      </c>
      <c r="CS563"/>
      <c r="DQ563"/>
      <c r="DR563"/>
    </row>
    <row r="564" spans="58:122" ht="13" outlineLevel="1">
      <c r="BF564" s="1135">
        <v>556</v>
      </c>
      <c r="BG564" s="1102">
        <v>71875.331378659597</v>
      </c>
      <c r="BH564" s="1102">
        <v>86647.923863696808</v>
      </c>
      <c r="BI564" s="1102">
        <v>79370.215841244484</v>
      </c>
      <c r="BJ564" s="1102">
        <v>79517.984129605626</v>
      </c>
      <c r="BK564" s="1102">
        <v>98389.577334711546</v>
      </c>
      <c r="BL564" s="1102">
        <v>125067.96558705613</v>
      </c>
      <c r="BM564" s="1102">
        <v>109423.76489261034</v>
      </c>
      <c r="BN564" s="1102">
        <v>102925.33698293124</v>
      </c>
      <c r="BO564" s="1102">
        <v>141549.16361168172</v>
      </c>
      <c r="BP564" s="1102">
        <v>129612.54722548388</v>
      </c>
      <c r="BQ564" s="1102">
        <v>101688.97344006505</v>
      </c>
      <c r="BR564" s="1102">
        <v>77803.016247195061</v>
      </c>
      <c r="BS564" s="1102">
        <v>106032.06219214578</v>
      </c>
      <c r="BT564" s="1102">
        <v>45665.68118590943</v>
      </c>
      <c r="BU564" s="1102">
        <v>13394.035276906981</v>
      </c>
      <c r="BV564" s="1102">
        <v>12166.133845785449</v>
      </c>
      <c r="BW564" s="1102">
        <v>26467.715838402855</v>
      </c>
      <c r="BX564" s="1102">
        <v>28764.766252668993</v>
      </c>
      <c r="BY564" s="1102">
        <v>25869.542134639651</v>
      </c>
      <c r="BZ564" s="1102">
        <v>22365.448245420794</v>
      </c>
      <c r="CA564" s="1102">
        <v>16830.497112608809</v>
      </c>
      <c r="CB564" s="1102">
        <v>11050.369738077839</v>
      </c>
      <c r="CC564" s="1102">
        <v>9868.7724394491324</v>
      </c>
      <c r="CD564" s="1102">
        <v>16366.153961344931</v>
      </c>
      <c r="CE564" s="1102">
        <v>27463.919824391189</v>
      </c>
      <c r="CF564" s="1102">
        <v>18830.627229607755</v>
      </c>
      <c r="CG564" s="1102">
        <v>13870.777818553725</v>
      </c>
      <c r="CH564" s="1102">
        <v>15978.246587519416</v>
      </c>
      <c r="CI564" s="1102">
        <v>22995.024008173496</v>
      </c>
      <c r="CJ564" s="1102">
        <v>24919.606681557569</v>
      </c>
      <c r="CK564" s="1102">
        <v>22524.141996158749</v>
      </c>
      <c r="CL564" s="1102">
        <v>20315.809699038273</v>
      </c>
      <c r="CM564" s="1102">
        <v>23241.757804312751</v>
      </c>
      <c r="CN564" s="1102">
        <v>25084.71627652154</v>
      </c>
      <c r="CO564" s="1102">
        <v>27330.431899441573</v>
      </c>
      <c r="CP564" s="1102">
        <v>25074.198077335706</v>
      </c>
      <c r="CQ564" s="1106">
        <f t="shared" si="208"/>
        <v>27639.572129827404</v>
      </c>
      <c r="CR564" s="23" t="s">
        <v>541</v>
      </c>
      <c r="CS564"/>
      <c r="DQ564"/>
      <c r="DR564"/>
    </row>
    <row r="565" spans="58:122" ht="13" outlineLevel="1">
      <c r="BF565" s="1135">
        <v>557</v>
      </c>
      <c r="BG565" s="1102">
        <v>58313.773227240446</v>
      </c>
      <c r="BH565" s="1102">
        <v>69925.66842199344</v>
      </c>
      <c r="BI565" s="1102">
        <v>67503.056925659039</v>
      </c>
      <c r="BJ565" s="1102">
        <v>71409.661394502022</v>
      </c>
      <c r="BK565" s="1102">
        <v>84580.388831904856</v>
      </c>
      <c r="BL565" s="1102">
        <v>118131.31852002422</v>
      </c>
      <c r="BM565" s="1102">
        <v>114660.97815711796</v>
      </c>
      <c r="BN565" s="1102">
        <v>119722.14758453265</v>
      </c>
      <c r="BO565" s="1102">
        <v>139081.26659482709</v>
      </c>
      <c r="BP565" s="1102">
        <v>143755.11604905996</v>
      </c>
      <c r="BQ565" s="1102">
        <v>109385.58604945558</v>
      </c>
      <c r="BR565" s="1102">
        <v>80545.789421870533</v>
      </c>
      <c r="BS565" s="1102">
        <v>74524.163613538753</v>
      </c>
      <c r="BT565" s="1102">
        <v>37068.123971964604</v>
      </c>
      <c r="BU565" s="1102">
        <v>16420.467149719283</v>
      </c>
      <c r="BV565" s="1102">
        <v>15458.876094494011</v>
      </c>
      <c r="BW565" s="1102">
        <v>21719.816252300767</v>
      </c>
      <c r="BX565" s="1102">
        <v>29019.461852716078</v>
      </c>
      <c r="BY565" s="1102">
        <v>27091.501754403442</v>
      </c>
      <c r="BZ565" s="1102">
        <v>24578.450753752892</v>
      </c>
      <c r="CA565" s="1102">
        <v>14619.258846800099</v>
      </c>
      <c r="CB565" s="1102">
        <v>7600.0884780064325</v>
      </c>
      <c r="CC565" s="1102">
        <v>13556.337561167389</v>
      </c>
      <c r="CD565" s="1102">
        <v>16014.468191418222</v>
      </c>
      <c r="CE565" s="1102">
        <v>32585.921328807188</v>
      </c>
      <c r="CF565" s="1102">
        <v>23033.422122963482</v>
      </c>
      <c r="CG565" s="1102">
        <v>15781.741871372682</v>
      </c>
      <c r="CH565" s="1102">
        <v>19636.316690375599</v>
      </c>
      <c r="CI565" s="1102">
        <v>21322.106507899302</v>
      </c>
      <c r="CJ565" s="1102">
        <v>26683.255313154943</v>
      </c>
      <c r="CK565" s="1102">
        <v>25084.356456209218</v>
      </c>
      <c r="CL565" s="1102">
        <v>22112.156187688935</v>
      </c>
      <c r="CM565" s="1102">
        <v>29924.179680754529</v>
      </c>
      <c r="CN565" s="1102">
        <v>24570.105968605269</v>
      </c>
      <c r="CO565" s="1102">
        <v>34645.539481753207</v>
      </c>
      <c r="CP565" s="1102">
        <v>27102.899989841586</v>
      </c>
      <c r="CQ565" s="1106">
        <f t="shared" si="208"/>
        <v>29875.833192601265</v>
      </c>
      <c r="CR565" s="23" t="s">
        <v>541</v>
      </c>
      <c r="CS565"/>
      <c r="DQ565"/>
      <c r="DR565"/>
    </row>
    <row r="566" spans="58:122" ht="13" outlineLevel="1">
      <c r="BF566" s="1135">
        <v>558</v>
      </c>
      <c r="BG566" s="1102">
        <v>62567.64160150876</v>
      </c>
      <c r="BH566" s="1102">
        <v>66571.894390340778</v>
      </c>
      <c r="BI566" s="1102">
        <v>59825.67085614086</v>
      </c>
      <c r="BJ566" s="1102">
        <v>70359.013401084856</v>
      </c>
      <c r="BK566" s="1102">
        <v>79703.879177228067</v>
      </c>
      <c r="BL566" s="1102">
        <v>93358.319909241065</v>
      </c>
      <c r="BM566" s="1102">
        <v>78253.949470464911</v>
      </c>
      <c r="BN566" s="1102">
        <v>91382.770985886411</v>
      </c>
      <c r="BO566" s="1102">
        <v>107146.1635328586</v>
      </c>
      <c r="BP566" s="1102">
        <v>108741.48783255814</v>
      </c>
      <c r="BQ566" s="1102">
        <v>83907.021184425204</v>
      </c>
      <c r="BR566" s="1102">
        <v>67931.191055717034</v>
      </c>
      <c r="BS566" s="1102">
        <v>58723.091906030852</v>
      </c>
      <c r="BT566" s="1102">
        <v>29688.149282584265</v>
      </c>
      <c r="BU566" s="1102">
        <v>14213.076799865128</v>
      </c>
      <c r="BV566" s="1102">
        <v>13570.317614040719</v>
      </c>
      <c r="BW566" s="1102">
        <v>21195.966112449536</v>
      </c>
      <c r="BX566" s="1102">
        <v>27031.10625916455</v>
      </c>
      <c r="BY566" s="1102">
        <v>23901.999465505512</v>
      </c>
      <c r="BZ566" s="1102">
        <v>20293.226862466781</v>
      </c>
      <c r="CA566" s="1102">
        <v>15974.068138036553</v>
      </c>
      <c r="CB566" s="1102">
        <v>9465.405057285876</v>
      </c>
      <c r="CC566" s="1102">
        <v>9479.2457426896908</v>
      </c>
      <c r="CD566" s="1102">
        <v>10184.380945950754</v>
      </c>
      <c r="CE566" s="1102">
        <v>17721.147698029628</v>
      </c>
      <c r="CF566" s="1102">
        <v>12638.161281545439</v>
      </c>
      <c r="CG566" s="1102">
        <v>10340.224553688464</v>
      </c>
      <c r="CH566" s="1102">
        <v>12000.828120692551</v>
      </c>
      <c r="CI566" s="1102">
        <v>19210.528025129963</v>
      </c>
      <c r="CJ566" s="1102">
        <v>21359.625544398667</v>
      </c>
      <c r="CK566" s="1102">
        <v>19203.073506962501</v>
      </c>
      <c r="CL566" s="1102">
        <v>13175.560548930614</v>
      </c>
      <c r="CM566" s="1102">
        <v>15832.736494479564</v>
      </c>
      <c r="CN566" s="1102">
        <v>15814.424512856933</v>
      </c>
      <c r="CO566" s="1102">
        <v>20383.394403592749</v>
      </c>
      <c r="CP566" s="1102">
        <v>16458.111860374429</v>
      </c>
      <c r="CQ566" s="1106">
        <f t="shared" si="208"/>
        <v>18141.962844935872</v>
      </c>
      <c r="CR566" s="23" t="s">
        <v>541</v>
      </c>
      <c r="CS566"/>
      <c r="DQ566"/>
      <c r="DR566"/>
    </row>
    <row r="567" spans="58:122" ht="13" outlineLevel="1">
      <c r="BF567" s="1135">
        <v>559</v>
      </c>
      <c r="BG567" s="1102">
        <v>53343.088336857021</v>
      </c>
      <c r="BH567" s="1102">
        <v>51702.764135084151</v>
      </c>
      <c r="BI567" s="1102">
        <v>43603.155735609856</v>
      </c>
      <c r="BJ567" s="1102">
        <v>44438.217625836252</v>
      </c>
      <c r="BK567" s="1102">
        <v>55074.480639972069</v>
      </c>
      <c r="BL567" s="1102">
        <v>72156.09520445524</v>
      </c>
      <c r="BM567" s="1102">
        <v>61777.821006194186</v>
      </c>
      <c r="BN567" s="1102">
        <v>61723.173412896373</v>
      </c>
      <c r="BO567" s="1102">
        <v>84524.763446789846</v>
      </c>
      <c r="BP567" s="1102">
        <v>82219.027984151835</v>
      </c>
      <c r="BQ567" s="1102">
        <v>64998.955804832032</v>
      </c>
      <c r="BR567" s="1102">
        <v>55973.053997399926</v>
      </c>
      <c r="BS567" s="1102">
        <v>63929.576801592775</v>
      </c>
      <c r="BT567" s="1102">
        <v>24918.117107127699</v>
      </c>
      <c r="BU567" s="1102">
        <v>11076.763650144707</v>
      </c>
      <c r="BV567" s="1102">
        <v>9579.4135521438275</v>
      </c>
      <c r="BW567" s="1102">
        <v>16823.810372592052</v>
      </c>
      <c r="BX567" s="1102">
        <v>24703.7870612568</v>
      </c>
      <c r="BY567" s="1102">
        <v>20676.012790904024</v>
      </c>
      <c r="BZ567" s="1102">
        <v>15443.251264324887</v>
      </c>
      <c r="CA567" s="1102">
        <v>9640.1414903354489</v>
      </c>
      <c r="CB567" s="1102">
        <v>5472.2408518951643</v>
      </c>
      <c r="CC567" s="1102">
        <v>7598.7998138584881</v>
      </c>
      <c r="CD567" s="1102">
        <v>9915.075175014179</v>
      </c>
      <c r="CE567" s="1102">
        <v>16909.716690250931</v>
      </c>
      <c r="CF567" s="1102">
        <v>12390.145774482695</v>
      </c>
      <c r="CG567" s="1102">
        <v>9577.5469148189222</v>
      </c>
      <c r="CH567" s="1102">
        <v>10573.14100205529</v>
      </c>
      <c r="CI567" s="1102">
        <v>13391.621475466267</v>
      </c>
      <c r="CJ567" s="1102">
        <v>16075.416658902777</v>
      </c>
      <c r="CK567" s="1102">
        <v>17799.688540514471</v>
      </c>
      <c r="CL567" s="1102">
        <v>15271.422953797382</v>
      </c>
      <c r="CM567" s="1102">
        <v>18067.695671305242</v>
      </c>
      <c r="CN567" s="1102">
        <v>14753.499458959501</v>
      </c>
      <c r="CO567" s="1102">
        <v>14705.757652890079</v>
      </c>
      <c r="CP567" s="1102">
        <v>15960.539022539924</v>
      </c>
      <c r="CQ567" s="1106">
        <f t="shared" si="208"/>
        <v>17593.482678242101</v>
      </c>
      <c r="CR567" s="23" t="s">
        <v>541</v>
      </c>
      <c r="CS567"/>
      <c r="DQ567"/>
      <c r="DR567"/>
    </row>
    <row r="568" spans="58:122" ht="13" outlineLevel="1">
      <c r="BF568" s="1135">
        <v>560</v>
      </c>
      <c r="BG568" s="1102">
        <v>47179.615106756595</v>
      </c>
      <c r="BH568" s="1102">
        <v>58659.178197505091</v>
      </c>
      <c r="BI568" s="1102">
        <v>59727.101451724113</v>
      </c>
      <c r="BJ568" s="1102">
        <v>74227.023354116929</v>
      </c>
      <c r="BK568" s="1102">
        <v>81383.071198315854</v>
      </c>
      <c r="BL568" s="1102">
        <v>99217.080364604422</v>
      </c>
      <c r="BM568" s="1102">
        <v>87167.044649979114</v>
      </c>
      <c r="BN568" s="1102">
        <v>91996.979498096611</v>
      </c>
      <c r="BO568" s="1102">
        <v>91180.479698013223</v>
      </c>
      <c r="BP568" s="1102">
        <v>100648.83201183521</v>
      </c>
      <c r="BQ568" s="1102">
        <v>75225.179709813819</v>
      </c>
      <c r="BR568" s="1102">
        <v>58382.068277832201</v>
      </c>
      <c r="BS568" s="1102">
        <v>47260.183200504427</v>
      </c>
      <c r="BT568" s="1102">
        <v>29828.144037632614</v>
      </c>
      <c r="BU568" s="1102">
        <v>17037.865054171689</v>
      </c>
      <c r="BV568" s="1102">
        <v>13703.844381691744</v>
      </c>
      <c r="BW568" s="1102">
        <v>16994.568187334462</v>
      </c>
      <c r="BX568" s="1102">
        <v>16113.001510365706</v>
      </c>
      <c r="BY568" s="1102">
        <v>20000.540713342889</v>
      </c>
      <c r="BZ568" s="1102">
        <v>17692.57206483998</v>
      </c>
      <c r="CA568" s="1102">
        <v>14754.273574271789</v>
      </c>
      <c r="CB568" s="1102">
        <v>7285.9350476998634</v>
      </c>
      <c r="CC568" s="1102">
        <v>7678.0378885997916</v>
      </c>
      <c r="CD568" s="1102">
        <v>9743.4131081566902</v>
      </c>
      <c r="CE568" s="1102">
        <v>18466.652484666913</v>
      </c>
      <c r="CF568" s="1102">
        <v>14118.026477623636</v>
      </c>
      <c r="CG568" s="1102">
        <v>11505.225984961604</v>
      </c>
      <c r="CH568" s="1102">
        <v>13719.716025399055</v>
      </c>
      <c r="CI568" s="1102">
        <v>17698.660632041727</v>
      </c>
      <c r="CJ568" s="1102">
        <v>19273.982234747182</v>
      </c>
      <c r="CK568" s="1102">
        <v>19279.763625484877</v>
      </c>
      <c r="CL568" s="1102">
        <v>14965.289032643956</v>
      </c>
      <c r="CM568" s="1102">
        <v>17406.246491516922</v>
      </c>
      <c r="CN568" s="1102">
        <v>14548.817154426795</v>
      </c>
      <c r="CO568" s="1102">
        <v>16440.20500202012</v>
      </c>
      <c r="CP568" s="1102">
        <v>16653.414672347502</v>
      </c>
      <c r="CQ568" s="1106">
        <f t="shared" si="208"/>
        <v>18357.247343448595</v>
      </c>
      <c r="CR568" s="23" t="s">
        <v>541</v>
      </c>
      <c r="CS568"/>
      <c r="DQ568"/>
      <c r="DR568"/>
    </row>
    <row r="569" spans="58:122" ht="13" outlineLevel="1">
      <c r="BF569" s="1135">
        <v>561</v>
      </c>
      <c r="BG569" s="1102">
        <v>63603.589241522335</v>
      </c>
      <c r="BH569" s="1102">
        <v>62261.030549094445</v>
      </c>
      <c r="BI569" s="1102">
        <v>51645.10343246175</v>
      </c>
      <c r="BJ569" s="1102">
        <v>63295.044528750688</v>
      </c>
      <c r="BK569" s="1102">
        <v>72566.811230026593</v>
      </c>
      <c r="BL569" s="1102">
        <v>79474.807739230164</v>
      </c>
      <c r="BM569" s="1102">
        <v>64915.047933708491</v>
      </c>
      <c r="BN569" s="1102">
        <v>68773.41813983614</v>
      </c>
      <c r="BO569" s="1102">
        <v>92142.987021445006</v>
      </c>
      <c r="BP569" s="1102">
        <v>86200.474653967613</v>
      </c>
      <c r="BQ569" s="1102">
        <v>67352.111662086681</v>
      </c>
      <c r="BR569" s="1102">
        <v>50526.183842786777</v>
      </c>
      <c r="BS569" s="1102">
        <v>52942.151050440742</v>
      </c>
      <c r="BT569" s="1102">
        <v>26372.401583288542</v>
      </c>
      <c r="BU569" s="1102">
        <v>13809.175934991106</v>
      </c>
      <c r="BV569" s="1102">
        <v>13677.884819200855</v>
      </c>
      <c r="BW569" s="1102">
        <v>21109.294004855674</v>
      </c>
      <c r="BX569" s="1102">
        <v>29989.914127198666</v>
      </c>
      <c r="BY569" s="1102">
        <v>24694.83218881239</v>
      </c>
      <c r="BZ569" s="1102">
        <v>18476.575994596555</v>
      </c>
      <c r="CA569" s="1102">
        <v>12174.108180706298</v>
      </c>
      <c r="CB569" s="1102">
        <v>7404.4624830121875</v>
      </c>
      <c r="CC569" s="1102">
        <v>8964.578023062184</v>
      </c>
      <c r="CD569" s="1102">
        <v>11874.338542633961</v>
      </c>
      <c r="CE569" s="1102">
        <v>18752.899400368813</v>
      </c>
      <c r="CF569" s="1102">
        <v>16231.552679031987</v>
      </c>
      <c r="CG569" s="1102">
        <v>14234.695066087559</v>
      </c>
      <c r="CH569" s="1102">
        <v>16412.616224860951</v>
      </c>
      <c r="CI569" s="1102">
        <v>18449.169822930162</v>
      </c>
      <c r="CJ569" s="1102">
        <v>20350.592059585022</v>
      </c>
      <c r="CK569" s="1102">
        <v>19277.267977222975</v>
      </c>
      <c r="CL569" s="1102">
        <v>16426.601438457932</v>
      </c>
      <c r="CM569" s="1102">
        <v>18341.083192718695</v>
      </c>
      <c r="CN569" s="1102">
        <v>20300.158768034369</v>
      </c>
      <c r="CO569" s="1102">
        <v>22409.644909976683</v>
      </c>
      <c r="CP569" s="1102">
        <v>18971.027471509875</v>
      </c>
      <c r="CQ569" s="1106">
        <f t="shared" si="208"/>
        <v>20911.978144166038</v>
      </c>
      <c r="CR569" s="23" t="s">
        <v>541</v>
      </c>
      <c r="CS569"/>
      <c r="DQ569"/>
      <c r="DR569"/>
    </row>
    <row r="570" spans="58:122" ht="13" outlineLevel="1">
      <c r="BF570" s="1135">
        <v>562</v>
      </c>
      <c r="BG570" s="1102">
        <v>52787.74498500413</v>
      </c>
      <c r="BH570" s="1102">
        <v>57709.237449925786</v>
      </c>
      <c r="BI570" s="1102">
        <v>54139.535052923937</v>
      </c>
      <c r="BJ570" s="1102">
        <v>54167.789360444316</v>
      </c>
      <c r="BK570" s="1102">
        <v>72955.216429620486</v>
      </c>
      <c r="BL570" s="1102">
        <v>95305.890708908264</v>
      </c>
      <c r="BM570" s="1102">
        <v>72837.943372866925</v>
      </c>
      <c r="BN570" s="1102">
        <v>78721.110194801891</v>
      </c>
      <c r="BO570" s="1102">
        <v>123202.56416973869</v>
      </c>
      <c r="BP570" s="1102">
        <v>114530.40055557172</v>
      </c>
      <c r="BQ570" s="1102">
        <v>93536.589217569126</v>
      </c>
      <c r="BR570" s="1102">
        <v>69075.355939802394</v>
      </c>
      <c r="BS570" s="1102">
        <v>83117.955132470117</v>
      </c>
      <c r="BT570" s="1102">
        <v>28201.034702442816</v>
      </c>
      <c r="BU570" s="1102">
        <v>13855.42014815099</v>
      </c>
      <c r="BV570" s="1102">
        <v>11245.861516218034</v>
      </c>
      <c r="BW570" s="1102">
        <v>18790.289319192423</v>
      </c>
      <c r="BX570" s="1102">
        <v>27187.212812905196</v>
      </c>
      <c r="BY570" s="1102">
        <v>24997.307924505352</v>
      </c>
      <c r="BZ570" s="1102">
        <v>19865.489026459836</v>
      </c>
      <c r="CA570" s="1102">
        <v>12407.66295417812</v>
      </c>
      <c r="CB570" s="1102">
        <v>7040.4857428451851</v>
      </c>
      <c r="CC570" s="1102">
        <v>8820.5550155725577</v>
      </c>
      <c r="CD570" s="1102">
        <v>13117.017237382643</v>
      </c>
      <c r="CE570" s="1102">
        <v>19806.4655421319</v>
      </c>
      <c r="CF570" s="1102">
        <v>13792.445512207936</v>
      </c>
      <c r="CG570" s="1102">
        <v>10357.208365830971</v>
      </c>
      <c r="CH570" s="1102">
        <v>12023.80934230928</v>
      </c>
      <c r="CI570" s="1102">
        <v>16566.139771495556</v>
      </c>
      <c r="CJ570" s="1102">
        <v>20120.160355245203</v>
      </c>
      <c r="CK570" s="1102">
        <v>19758.308636726098</v>
      </c>
      <c r="CL570" s="1102">
        <v>16837.224799490326</v>
      </c>
      <c r="CM570" s="1102">
        <v>18050.589258577264</v>
      </c>
      <c r="CN570" s="1102">
        <v>18548.149484825655</v>
      </c>
      <c r="CO570" s="1102">
        <v>17852.652586473785</v>
      </c>
      <c r="CP570" s="1102">
        <v>19369.188777934654</v>
      </c>
      <c r="CQ570" s="1106">
        <f t="shared" si="208"/>
        <v>21350.875855442446</v>
      </c>
      <c r="CR570" s="23" t="s">
        <v>541</v>
      </c>
      <c r="CS570"/>
      <c r="DQ570"/>
      <c r="DR570"/>
    </row>
    <row r="571" spans="58:122" ht="13" outlineLevel="1">
      <c r="BF571" s="1135">
        <v>563</v>
      </c>
      <c r="BG571" s="1102">
        <v>58555.875389932502</v>
      </c>
      <c r="BH571" s="1102">
        <v>62379.209405179827</v>
      </c>
      <c r="BI571" s="1102">
        <v>61598.058656744121</v>
      </c>
      <c r="BJ571" s="1102">
        <v>80351.308963966338</v>
      </c>
      <c r="BK571" s="1102">
        <v>84848.454161959264</v>
      </c>
      <c r="BL571" s="1102">
        <v>97956.344741900801</v>
      </c>
      <c r="BM571" s="1102">
        <v>86781.605625456723</v>
      </c>
      <c r="BN571" s="1102">
        <v>109296.88547513945</v>
      </c>
      <c r="BO571" s="1102">
        <v>116176.97178961032</v>
      </c>
      <c r="BP571" s="1102">
        <v>118062.7501219629</v>
      </c>
      <c r="BQ571" s="1102">
        <v>93745.452161755413</v>
      </c>
      <c r="BR571" s="1102">
        <v>79459.462839812317</v>
      </c>
      <c r="BS571" s="1102">
        <v>61887.27744244894</v>
      </c>
      <c r="BT571" s="1102">
        <v>41667.554743824519</v>
      </c>
      <c r="BU571" s="1102">
        <v>22107.994762602673</v>
      </c>
      <c r="BV571" s="1102">
        <v>16538.636279138398</v>
      </c>
      <c r="BW571" s="1102">
        <v>20228.591087727425</v>
      </c>
      <c r="BX571" s="1102">
        <v>18980.778263740889</v>
      </c>
      <c r="BY571" s="1102">
        <v>18515.225366985862</v>
      </c>
      <c r="BZ571" s="1102">
        <v>17386.012344705076</v>
      </c>
      <c r="CA571" s="1102">
        <v>11522.975649513757</v>
      </c>
      <c r="CB571" s="1102">
        <v>7020.1198747506623</v>
      </c>
      <c r="CC571" s="1102">
        <v>9299.8132153845381</v>
      </c>
      <c r="CD571" s="1102">
        <v>11164.134788463633</v>
      </c>
      <c r="CE571" s="1102">
        <v>22820.849730991555</v>
      </c>
      <c r="CF571" s="1102">
        <v>19881.809250130169</v>
      </c>
      <c r="CG571" s="1102">
        <v>12914.94803533525</v>
      </c>
      <c r="CH571" s="1102">
        <v>13437.371261638744</v>
      </c>
      <c r="CI571" s="1102">
        <v>13282.949320889811</v>
      </c>
      <c r="CJ571" s="1102">
        <v>20779.563574539741</v>
      </c>
      <c r="CK571" s="1102">
        <v>22159.836206804059</v>
      </c>
      <c r="CL571" s="1102">
        <v>17179.03229286123</v>
      </c>
      <c r="CM571" s="1102">
        <v>20233.111857696367</v>
      </c>
      <c r="CN571" s="1102">
        <v>16294.792012661106</v>
      </c>
      <c r="CO571" s="1102">
        <v>22614.949222716656</v>
      </c>
      <c r="CP571" s="1102">
        <v>17165.629050824838</v>
      </c>
      <c r="CQ571" s="1106">
        <f t="shared" si="208"/>
        <v>18921.867045988784</v>
      </c>
      <c r="CR571" s="23" t="s">
        <v>541</v>
      </c>
      <c r="CS571"/>
      <c r="DQ571"/>
      <c r="DR571"/>
    </row>
    <row r="572" spans="58:122" ht="13" outlineLevel="1">
      <c r="BF572" s="1135">
        <v>564</v>
      </c>
      <c r="BG572" s="1102">
        <v>64880.25674053721</v>
      </c>
      <c r="BH572" s="1102">
        <v>64393.535430386881</v>
      </c>
      <c r="BI572" s="1102">
        <v>58493.44752652225</v>
      </c>
      <c r="BJ572" s="1102">
        <v>56574.216168734856</v>
      </c>
      <c r="BK572" s="1102">
        <v>76233.588048412435</v>
      </c>
      <c r="BL572" s="1102">
        <v>100019.4391097342</v>
      </c>
      <c r="BM572" s="1102">
        <v>86075.180238658795</v>
      </c>
      <c r="BN572" s="1102">
        <v>86490.875719621879</v>
      </c>
      <c r="BO572" s="1102">
        <v>130249.00085930887</v>
      </c>
      <c r="BP572" s="1102">
        <v>122578.11056684627</v>
      </c>
      <c r="BQ572" s="1102">
        <v>100041.12605892758</v>
      </c>
      <c r="BR572" s="1102">
        <v>71844.368750423906</v>
      </c>
      <c r="BS572" s="1102">
        <v>81582.886949669628</v>
      </c>
      <c r="BT572" s="1102">
        <v>29308.749613429987</v>
      </c>
      <c r="BU572" s="1102">
        <v>12152.814953825187</v>
      </c>
      <c r="BV572" s="1102">
        <v>12240.271239655252</v>
      </c>
      <c r="BW572" s="1102">
        <v>24250.138963636229</v>
      </c>
      <c r="BX572" s="1102">
        <v>23387.569447685284</v>
      </c>
      <c r="BY572" s="1102">
        <v>23280.405727001042</v>
      </c>
      <c r="BZ572" s="1102">
        <v>14667.940363790736</v>
      </c>
      <c r="CA572" s="1102">
        <v>12297.022723006388</v>
      </c>
      <c r="CB572" s="1102">
        <v>7961.3660512427778</v>
      </c>
      <c r="CC572" s="1102">
        <v>8454.127281631625</v>
      </c>
      <c r="CD572" s="1102">
        <v>8908.9010348104948</v>
      </c>
      <c r="CE572" s="1102">
        <v>17976.306127869455</v>
      </c>
      <c r="CF572" s="1102">
        <v>14246.409586773891</v>
      </c>
      <c r="CG572" s="1102">
        <v>11660.234987821708</v>
      </c>
      <c r="CH572" s="1102">
        <v>13230.21936854028</v>
      </c>
      <c r="CI572" s="1102">
        <v>16084.758881894428</v>
      </c>
      <c r="CJ572" s="1102">
        <v>18694.98689465411</v>
      </c>
      <c r="CK572" s="1102">
        <v>20485.675167897582</v>
      </c>
      <c r="CL572" s="1102">
        <v>17238.155338644454</v>
      </c>
      <c r="CM572" s="1102">
        <v>18730.686213379562</v>
      </c>
      <c r="CN572" s="1102">
        <v>15135.810319476032</v>
      </c>
      <c r="CO572" s="1102">
        <v>18385.95895380326</v>
      </c>
      <c r="CP572" s="1102">
        <v>16407.441736247132</v>
      </c>
      <c r="CQ572" s="1106">
        <f t="shared" si="208"/>
        <v>18086.108594031251</v>
      </c>
      <c r="CR572" s="23" t="s">
        <v>541</v>
      </c>
      <c r="CS572"/>
      <c r="DQ572"/>
      <c r="DR572"/>
    </row>
    <row r="573" spans="58:122" ht="13" outlineLevel="1">
      <c r="BF573" s="1135">
        <v>565</v>
      </c>
      <c r="BG573" s="1102">
        <v>70461.143668876728</v>
      </c>
      <c r="BH573" s="1102">
        <v>65383.883843449716</v>
      </c>
      <c r="BI573" s="1102">
        <v>56992.894495455541</v>
      </c>
      <c r="BJ573" s="1102">
        <v>62240.180681062862</v>
      </c>
      <c r="BK573" s="1102">
        <v>85340.793482671463</v>
      </c>
      <c r="BL573" s="1102">
        <v>107660.48355000443</v>
      </c>
      <c r="BM573" s="1102">
        <v>94447.079857565375</v>
      </c>
      <c r="BN573" s="1102">
        <v>89116.392187232283</v>
      </c>
      <c r="BO573" s="1102">
        <v>126788.61065243199</v>
      </c>
      <c r="BP573" s="1102">
        <v>115687.32231264151</v>
      </c>
      <c r="BQ573" s="1102">
        <v>86083.670602050785</v>
      </c>
      <c r="BR573" s="1102">
        <v>58741.544069117786</v>
      </c>
      <c r="BS573" s="1102">
        <v>61627.994579614417</v>
      </c>
      <c r="BT573" s="1102">
        <v>33091.121591735988</v>
      </c>
      <c r="BU573" s="1102">
        <v>15489.226607567336</v>
      </c>
      <c r="BV573" s="1102">
        <v>12932.546988505688</v>
      </c>
      <c r="BW573" s="1102">
        <v>19877.066671770343</v>
      </c>
      <c r="BX573" s="1102">
        <v>24090.408594505985</v>
      </c>
      <c r="BY573" s="1102">
        <v>21016.937015260326</v>
      </c>
      <c r="BZ573" s="1102">
        <v>16591.051692768171</v>
      </c>
      <c r="CA573" s="1102">
        <v>11526.960532940973</v>
      </c>
      <c r="CB573" s="1102">
        <v>7243.9923936583455</v>
      </c>
      <c r="CC573" s="1102">
        <v>9574.7473549370952</v>
      </c>
      <c r="CD573" s="1102">
        <v>14872.206761191681</v>
      </c>
      <c r="CE573" s="1102">
        <v>21285.899740000677</v>
      </c>
      <c r="CF573" s="1102">
        <v>15790.60109223258</v>
      </c>
      <c r="CG573" s="1102">
        <v>12539.634595869216</v>
      </c>
      <c r="CH573" s="1102">
        <v>15353.134100671159</v>
      </c>
      <c r="CI573" s="1102">
        <v>22296.518060849437</v>
      </c>
      <c r="CJ573" s="1102">
        <v>23796.947375591877</v>
      </c>
      <c r="CK573" s="1102">
        <v>23051.024009097724</v>
      </c>
      <c r="CL573" s="1102">
        <v>18724.887813332523</v>
      </c>
      <c r="CM573" s="1102">
        <v>23176.660241960148</v>
      </c>
      <c r="CN573" s="1102">
        <v>24394.552343034273</v>
      </c>
      <c r="CO573" s="1102">
        <v>27898.38053113249</v>
      </c>
      <c r="CP573" s="1102">
        <v>25417.676622260184</v>
      </c>
      <c r="CQ573" s="1106">
        <f t="shared" si="208"/>
        <v>28018.192414639998</v>
      </c>
      <c r="CR573" s="23" t="s">
        <v>541</v>
      </c>
      <c r="CS573"/>
      <c r="DQ573"/>
      <c r="DR573"/>
    </row>
    <row r="574" spans="58:122" ht="13" outlineLevel="1">
      <c r="BF574" s="1135">
        <v>566</v>
      </c>
      <c r="BG574" s="1102">
        <v>43949.277839174014</v>
      </c>
      <c r="BH574" s="1102">
        <v>48544.481437737304</v>
      </c>
      <c r="BI574" s="1102">
        <v>45824.925971457982</v>
      </c>
      <c r="BJ574" s="1102">
        <v>55222.051365682972</v>
      </c>
      <c r="BK574" s="1102">
        <v>64614.982907159159</v>
      </c>
      <c r="BL574" s="1102">
        <v>89955.374887654834</v>
      </c>
      <c r="BM574" s="1102">
        <v>81823.131071874508</v>
      </c>
      <c r="BN574" s="1102">
        <v>81133.071868052502</v>
      </c>
      <c r="BO574" s="1102">
        <v>100342.44966169966</v>
      </c>
      <c r="BP574" s="1102">
        <v>98997.156408090872</v>
      </c>
      <c r="BQ574" s="1102">
        <v>73907.776011763999</v>
      </c>
      <c r="BR574" s="1102">
        <v>55810.918736082815</v>
      </c>
      <c r="BS574" s="1102">
        <v>87262.504768686675</v>
      </c>
      <c r="BT574" s="1102">
        <v>38851.906763514366</v>
      </c>
      <c r="BU574" s="1102">
        <v>17324.110053797849</v>
      </c>
      <c r="BV574" s="1102">
        <v>17787.614306967072</v>
      </c>
      <c r="BW574" s="1102">
        <v>16419.066254402205</v>
      </c>
      <c r="BX574" s="1102">
        <v>25157.954331210149</v>
      </c>
      <c r="BY574" s="1102">
        <v>18849.158099722608</v>
      </c>
      <c r="BZ574" s="1102">
        <v>17697.521238208181</v>
      </c>
      <c r="CA574" s="1102">
        <v>11310.463097982725</v>
      </c>
      <c r="CB574" s="1102">
        <v>6097.1087441557265</v>
      </c>
      <c r="CC574" s="1102">
        <v>9800.9794307853172</v>
      </c>
      <c r="CD574" s="1102">
        <v>12302.360137440182</v>
      </c>
      <c r="CE574" s="1102">
        <v>23920.354866594989</v>
      </c>
      <c r="CF574" s="1102">
        <v>18041.841812528211</v>
      </c>
      <c r="CG574" s="1102">
        <v>13128.149101941019</v>
      </c>
      <c r="CH574" s="1102">
        <v>15641.53210729889</v>
      </c>
      <c r="CI574" s="1102">
        <v>20822.941296121418</v>
      </c>
      <c r="CJ574" s="1102">
        <v>24752.546193746042</v>
      </c>
      <c r="CK574" s="1102">
        <v>24719.185027259551</v>
      </c>
      <c r="CL574" s="1102">
        <v>18338.360599855612</v>
      </c>
      <c r="CM574" s="1102">
        <v>22151.508659735988</v>
      </c>
      <c r="CN574" s="1102">
        <v>19454.534836464944</v>
      </c>
      <c r="CO574" s="1102">
        <v>24509.689554147015</v>
      </c>
      <c r="CP574" s="1102">
        <v>20056.508502994864</v>
      </c>
      <c r="CQ574" s="1106">
        <f t="shared" si="208"/>
        <v>22108.516161962405</v>
      </c>
      <c r="CR574" s="23" t="s">
        <v>541</v>
      </c>
      <c r="CS574"/>
      <c r="DQ574"/>
      <c r="DR574"/>
    </row>
    <row r="575" spans="58:122" ht="13" outlineLevel="1">
      <c r="BF575" s="1135">
        <v>567</v>
      </c>
      <c r="BG575" s="1102">
        <v>58381.546535383779</v>
      </c>
      <c r="BH575" s="1102">
        <v>56629.47114580973</v>
      </c>
      <c r="BI575" s="1102">
        <v>47175.14957775316</v>
      </c>
      <c r="BJ575" s="1102">
        <v>53584.161608963455</v>
      </c>
      <c r="BK575" s="1102">
        <v>77989.556572826725</v>
      </c>
      <c r="BL575" s="1102">
        <v>118071.77129465526</v>
      </c>
      <c r="BM575" s="1102">
        <v>110791.10814352255</v>
      </c>
      <c r="BN575" s="1102">
        <v>131604.70188398217</v>
      </c>
      <c r="BO575" s="1102">
        <v>168223.67948795407</v>
      </c>
      <c r="BP575" s="1102">
        <v>157009.66495627203</v>
      </c>
      <c r="BQ575" s="1102">
        <v>126261.48763768762</v>
      </c>
      <c r="BR575" s="1102">
        <v>100099.4497246886</v>
      </c>
      <c r="BS575" s="1102">
        <v>89466.894840956884</v>
      </c>
      <c r="BT575" s="1102">
        <v>31563.933126323802</v>
      </c>
      <c r="BU575" s="1102">
        <v>14259.569971481356</v>
      </c>
      <c r="BV575" s="1102">
        <v>12941.740401246381</v>
      </c>
      <c r="BW575" s="1102">
        <v>22381.64576161305</v>
      </c>
      <c r="BX575" s="1102">
        <v>33103.587126128812</v>
      </c>
      <c r="BY575" s="1102">
        <v>26055.499504466385</v>
      </c>
      <c r="BZ575" s="1102">
        <v>21513.244123941855</v>
      </c>
      <c r="CA575" s="1102">
        <v>13885.4875389831</v>
      </c>
      <c r="CB575" s="1102">
        <v>8214.0461732904914</v>
      </c>
      <c r="CC575" s="1102">
        <v>11872.788165477794</v>
      </c>
      <c r="CD575" s="1102">
        <v>16259.570756562976</v>
      </c>
      <c r="CE575" s="1102">
        <v>25302.877504737779</v>
      </c>
      <c r="CF575" s="1102">
        <v>19098.153161363367</v>
      </c>
      <c r="CG575" s="1102">
        <v>14079.809617701951</v>
      </c>
      <c r="CH575" s="1102">
        <v>16170.938547379496</v>
      </c>
      <c r="CI575" s="1102">
        <v>20787.42746908138</v>
      </c>
      <c r="CJ575" s="1102">
        <v>23383.995741647508</v>
      </c>
      <c r="CK575" s="1102">
        <v>24060.798669565258</v>
      </c>
      <c r="CL575" s="1102">
        <v>20402.899406936926</v>
      </c>
      <c r="CM575" s="1102">
        <v>24683.39095593393</v>
      </c>
      <c r="CN575" s="1102">
        <v>24301.400724193973</v>
      </c>
      <c r="CO575" s="1102">
        <v>24386.630060867479</v>
      </c>
      <c r="CP575" s="1102">
        <v>25296.822774111286</v>
      </c>
      <c r="CQ575" s="1106">
        <f t="shared" si="208"/>
        <v>27884.973850968443</v>
      </c>
      <c r="CR575" s="23" t="s">
        <v>541</v>
      </c>
      <c r="CS575"/>
      <c r="DQ575"/>
      <c r="DR575"/>
    </row>
    <row r="576" spans="58:122" ht="13" outlineLevel="1">
      <c r="BF576" s="1135">
        <v>568</v>
      </c>
      <c r="BG576" s="1102">
        <v>72934.703290174657</v>
      </c>
      <c r="BH576" s="1102">
        <v>63875.696551616267</v>
      </c>
      <c r="BI576" s="1102">
        <v>55351.286063606982</v>
      </c>
      <c r="BJ576" s="1102">
        <v>55729.472960712243</v>
      </c>
      <c r="BK576" s="1102">
        <v>71293.718665404929</v>
      </c>
      <c r="BL576" s="1102">
        <v>88297.71704718117</v>
      </c>
      <c r="BM576" s="1102">
        <v>69954.889540411488</v>
      </c>
      <c r="BN576" s="1102">
        <v>86487.267026085436</v>
      </c>
      <c r="BO576" s="1102">
        <v>127257.2600108366</v>
      </c>
      <c r="BP576" s="1102">
        <v>119266.56985616102</v>
      </c>
      <c r="BQ576" s="1102">
        <v>97496.963904532691</v>
      </c>
      <c r="BR576" s="1102">
        <v>79527.603133702534</v>
      </c>
      <c r="BS576" s="1102">
        <v>93213.13615713465</v>
      </c>
      <c r="BT576" s="1102">
        <v>35548.445391049849</v>
      </c>
      <c r="BU576" s="1102">
        <v>13820.550893995687</v>
      </c>
      <c r="BV576" s="1102">
        <v>11587.794617413712</v>
      </c>
      <c r="BW576" s="1102">
        <v>19330.065209363191</v>
      </c>
      <c r="BX576" s="1102">
        <v>27922.534680610788</v>
      </c>
      <c r="BY576" s="1102">
        <v>24695.442226968113</v>
      </c>
      <c r="BZ576" s="1102">
        <v>24211.368336979056</v>
      </c>
      <c r="CA576" s="1102">
        <v>15131.459370259272</v>
      </c>
      <c r="CB576" s="1102">
        <v>10508.923543681682</v>
      </c>
      <c r="CC576" s="1102">
        <v>12648.935232263815</v>
      </c>
      <c r="CD576" s="1102">
        <v>17986.321211057224</v>
      </c>
      <c r="CE576" s="1102">
        <v>27876.313226753311</v>
      </c>
      <c r="CF576" s="1102">
        <v>18425.261356237839</v>
      </c>
      <c r="CG576" s="1102">
        <v>13381.315410521051</v>
      </c>
      <c r="CH576" s="1102">
        <v>13539.747686668377</v>
      </c>
      <c r="CI576" s="1102">
        <v>21799.874617494439</v>
      </c>
      <c r="CJ576" s="1102">
        <v>22494.988407659046</v>
      </c>
      <c r="CK576" s="1102">
        <v>22607.981103096292</v>
      </c>
      <c r="CL576" s="1102">
        <v>18299.696081338174</v>
      </c>
      <c r="CM576" s="1102">
        <v>25038.380251242652</v>
      </c>
      <c r="CN576" s="1102">
        <v>23478.038361174597</v>
      </c>
      <c r="CO576" s="1102">
        <v>28518.106292889781</v>
      </c>
      <c r="CP576" s="1102">
        <v>25406.539384156084</v>
      </c>
      <c r="CQ576" s="1106">
        <f t="shared" si="208"/>
        <v>28005.915711115686</v>
      </c>
      <c r="CR576" s="23" t="s">
        <v>541</v>
      </c>
      <c r="CS576"/>
      <c r="DQ576"/>
      <c r="DR576"/>
    </row>
    <row r="577" spans="58:122" ht="13" outlineLevel="1">
      <c r="BF577" s="1135">
        <v>569</v>
      </c>
      <c r="BG577" s="1102">
        <v>56717.877357072168</v>
      </c>
      <c r="BH577" s="1102">
        <v>59966.530300651146</v>
      </c>
      <c r="BI577" s="1102">
        <v>54752.735949235277</v>
      </c>
      <c r="BJ577" s="1102">
        <v>61683.495718626422</v>
      </c>
      <c r="BK577" s="1102">
        <v>73401.118800304626</v>
      </c>
      <c r="BL577" s="1102">
        <v>90999.410620673967</v>
      </c>
      <c r="BM577" s="1102">
        <v>68170.708404322751</v>
      </c>
      <c r="BN577" s="1102">
        <v>73389.129074061348</v>
      </c>
      <c r="BO577" s="1102">
        <v>107748.71073865601</v>
      </c>
      <c r="BP577" s="1102">
        <v>99684.844526727247</v>
      </c>
      <c r="BQ577" s="1102">
        <v>78668.825848238601</v>
      </c>
      <c r="BR577" s="1102">
        <v>60062.139092498139</v>
      </c>
      <c r="BS577" s="1102">
        <v>73371.43124538791</v>
      </c>
      <c r="BT577" s="1102">
        <v>44470.37500721676</v>
      </c>
      <c r="BU577" s="1102">
        <v>16727.730249035685</v>
      </c>
      <c r="BV577" s="1102">
        <v>16280.689541869626</v>
      </c>
      <c r="BW577" s="1102">
        <v>16900.347396432153</v>
      </c>
      <c r="BX577" s="1102">
        <v>28807.709446149453</v>
      </c>
      <c r="BY577" s="1102">
        <v>26947.938259214749</v>
      </c>
      <c r="BZ577" s="1102">
        <v>27278.339859291267</v>
      </c>
      <c r="CA577" s="1102">
        <v>17056.385656250055</v>
      </c>
      <c r="CB577" s="1102">
        <v>11833.919655385536</v>
      </c>
      <c r="CC577" s="1102">
        <v>13845.321654815503</v>
      </c>
      <c r="CD577" s="1102">
        <v>13896.049242689964</v>
      </c>
      <c r="CE577" s="1102">
        <v>26756.583070138349</v>
      </c>
      <c r="CF577" s="1102">
        <v>20126.138138192458</v>
      </c>
      <c r="CG577" s="1102">
        <v>15476.424088849441</v>
      </c>
      <c r="CH577" s="1102">
        <v>17784.580815254536</v>
      </c>
      <c r="CI577" s="1102">
        <v>18348.128788574355</v>
      </c>
      <c r="CJ577" s="1102">
        <v>24934.441102157958</v>
      </c>
      <c r="CK577" s="1102">
        <v>24833.443429436222</v>
      </c>
      <c r="CL577" s="1102">
        <v>22039.827982366416</v>
      </c>
      <c r="CM577" s="1102">
        <v>24552.823028499846</v>
      </c>
      <c r="CN577" s="1102">
        <v>24650.216158952047</v>
      </c>
      <c r="CO577" s="1102">
        <v>25942.681937976489</v>
      </c>
      <c r="CP577" s="1102">
        <v>26960.590085965348</v>
      </c>
      <c r="CQ577" s="1106">
        <f t="shared" si="208"/>
        <v>29718.963376033473</v>
      </c>
      <c r="CR577" s="23" t="s">
        <v>541</v>
      </c>
      <c r="CS577"/>
      <c r="DQ577"/>
      <c r="DR577"/>
    </row>
    <row r="578" spans="58:122" ht="13" outlineLevel="1">
      <c r="BF578" s="1135">
        <v>570</v>
      </c>
      <c r="BG578" s="1102">
        <v>55135.654898289846</v>
      </c>
      <c r="BH578" s="1102">
        <v>56659.580754174836</v>
      </c>
      <c r="BI578" s="1102">
        <v>49937.623624132277</v>
      </c>
      <c r="BJ578" s="1102">
        <v>60730.816917213779</v>
      </c>
      <c r="BK578" s="1102">
        <v>74971.282501010588</v>
      </c>
      <c r="BL578" s="1102">
        <v>94410.445886680332</v>
      </c>
      <c r="BM578" s="1102">
        <v>87840.753170203883</v>
      </c>
      <c r="BN578" s="1102">
        <v>106944.73228247614</v>
      </c>
      <c r="BO578" s="1102">
        <v>120502.19218837387</v>
      </c>
      <c r="BP578" s="1102">
        <v>121748.44186258293</v>
      </c>
      <c r="BQ578" s="1102">
        <v>101252.14424890184</v>
      </c>
      <c r="BR578" s="1102">
        <v>93606.069451618925</v>
      </c>
      <c r="BS578" s="1102">
        <v>88155.150173623202</v>
      </c>
      <c r="BT578" s="1102">
        <v>41771.330486911902</v>
      </c>
      <c r="BU578" s="1102">
        <v>21135.875465323548</v>
      </c>
      <c r="BV578" s="1102">
        <v>15688.754164989099</v>
      </c>
      <c r="BW578" s="1102">
        <v>19171.455084099478</v>
      </c>
      <c r="BX578" s="1102">
        <v>22681.122405976959</v>
      </c>
      <c r="BY578" s="1102">
        <v>23303.42888127621</v>
      </c>
      <c r="BZ578" s="1102">
        <v>21128.658210209884</v>
      </c>
      <c r="CA578" s="1102">
        <v>14113.655930584211</v>
      </c>
      <c r="CB578" s="1102">
        <v>8631.1353184143645</v>
      </c>
      <c r="CC578" s="1102">
        <v>9039.8903441703605</v>
      </c>
      <c r="CD578" s="1102">
        <v>12141.973457542021</v>
      </c>
      <c r="CE578" s="1102">
        <v>20941.496908380028</v>
      </c>
      <c r="CF578" s="1102">
        <v>15568.60369154872</v>
      </c>
      <c r="CG578" s="1102">
        <v>11394.120082337946</v>
      </c>
      <c r="CH578" s="1102">
        <v>12335.949810540433</v>
      </c>
      <c r="CI578" s="1102">
        <v>20427.372147099166</v>
      </c>
      <c r="CJ578" s="1102">
        <v>25420.463556006995</v>
      </c>
      <c r="CK578" s="1102">
        <v>25377.879695659594</v>
      </c>
      <c r="CL578" s="1102">
        <v>21055.204579957124</v>
      </c>
      <c r="CM578" s="1102">
        <v>23527.213726329948</v>
      </c>
      <c r="CN578" s="1102">
        <v>22888.560221922886</v>
      </c>
      <c r="CO578" s="1102">
        <v>25658.567733001491</v>
      </c>
      <c r="CP578" s="1102">
        <v>22810.566286310313</v>
      </c>
      <c r="CQ578" s="1106">
        <f t="shared" si="208"/>
        <v>25144.345204904555</v>
      </c>
      <c r="CR578" s="23" t="s">
        <v>541</v>
      </c>
      <c r="CS578"/>
      <c r="DQ578"/>
      <c r="DR578"/>
    </row>
    <row r="579" spans="58:122" ht="13" outlineLevel="1">
      <c r="BF579" s="1135">
        <v>571</v>
      </c>
      <c r="BG579" s="1102">
        <v>78691.339133797286</v>
      </c>
      <c r="BH579" s="1102">
        <v>83682.06904759891</v>
      </c>
      <c r="BI579" s="1102">
        <v>67752.603692828052</v>
      </c>
      <c r="BJ579" s="1102">
        <v>68666.630664324271</v>
      </c>
      <c r="BK579" s="1102">
        <v>97163.862807193582</v>
      </c>
      <c r="BL579" s="1102">
        <v>139501.07765225161</v>
      </c>
      <c r="BM579" s="1102">
        <v>118984.78506592511</v>
      </c>
      <c r="BN579" s="1102">
        <v>120578.09131719914</v>
      </c>
      <c r="BO579" s="1102">
        <v>161469.14384516783</v>
      </c>
      <c r="BP579" s="1102">
        <v>155914.74754184711</v>
      </c>
      <c r="BQ579" s="1102">
        <v>120503.77297747709</v>
      </c>
      <c r="BR579" s="1102">
        <v>85854.257662133125</v>
      </c>
      <c r="BS579" s="1102">
        <v>101171.8044927115</v>
      </c>
      <c r="BT579" s="1102">
        <v>37028.10358308455</v>
      </c>
      <c r="BU579" s="1102">
        <v>14640.575273327151</v>
      </c>
      <c r="BV579" s="1102">
        <v>13842.079785903534</v>
      </c>
      <c r="BW579" s="1102">
        <v>24727.962516096362</v>
      </c>
      <c r="BX579" s="1102">
        <v>32929.528025440275</v>
      </c>
      <c r="BY579" s="1102">
        <v>26778.538323736255</v>
      </c>
      <c r="BZ579" s="1102">
        <v>24418.703172027279</v>
      </c>
      <c r="CA579" s="1102">
        <v>17397.31461727776</v>
      </c>
      <c r="CB579" s="1102">
        <v>11936.03488289324</v>
      </c>
      <c r="CC579" s="1102">
        <v>12389.451198614963</v>
      </c>
      <c r="CD579" s="1102">
        <v>12969.385505413464</v>
      </c>
      <c r="CE579" s="1102">
        <v>21719.529630392666</v>
      </c>
      <c r="CF579" s="1102">
        <v>20405.808500433941</v>
      </c>
      <c r="CG579" s="1102">
        <v>17205.315504216971</v>
      </c>
      <c r="CH579" s="1102">
        <v>19639.815562027339</v>
      </c>
      <c r="CI579" s="1102">
        <v>22637.65221713328</v>
      </c>
      <c r="CJ579" s="1102">
        <v>26082.61498830295</v>
      </c>
      <c r="CK579" s="1102">
        <v>28670.84581295558</v>
      </c>
      <c r="CL579" s="1102">
        <v>23373.953037755076</v>
      </c>
      <c r="CM579" s="1102">
        <v>28386.373495842523</v>
      </c>
      <c r="CN579" s="1102">
        <v>22560.51687742853</v>
      </c>
      <c r="CO579" s="1102">
        <v>31028.288671108076</v>
      </c>
      <c r="CP579" s="1102">
        <v>23987.391657215037</v>
      </c>
      <c r="CQ579" s="1106">
        <f t="shared" si="208"/>
        <v>26441.573121147776</v>
      </c>
      <c r="CR579" s="23" t="s">
        <v>541</v>
      </c>
      <c r="CS579"/>
      <c r="DQ579"/>
      <c r="DR579"/>
    </row>
    <row r="580" spans="58:122" ht="13" outlineLevel="1">
      <c r="BF580" s="1135">
        <v>572</v>
      </c>
      <c r="BG580" s="1102">
        <v>63721.62843227962</v>
      </c>
      <c r="BH580" s="1102">
        <v>64304.751488459486</v>
      </c>
      <c r="BI580" s="1102">
        <v>56000.652114285018</v>
      </c>
      <c r="BJ580" s="1102">
        <v>56711.637045299751</v>
      </c>
      <c r="BK580" s="1102">
        <v>69179.616440947764</v>
      </c>
      <c r="BL580" s="1102">
        <v>88128.731794824198</v>
      </c>
      <c r="BM580" s="1102">
        <v>80598.733562938112</v>
      </c>
      <c r="BN580" s="1102">
        <v>83015.695481618794</v>
      </c>
      <c r="BO580" s="1102">
        <v>95861.743706913316</v>
      </c>
      <c r="BP580" s="1102">
        <v>89313.666303781749</v>
      </c>
      <c r="BQ580" s="1102">
        <v>66019.284541685309</v>
      </c>
      <c r="BR580" s="1102">
        <v>54121.812707804027</v>
      </c>
      <c r="BS580" s="1102">
        <v>73714.95470755134</v>
      </c>
      <c r="BT580" s="1102">
        <v>36902.411169444254</v>
      </c>
      <c r="BU580" s="1102">
        <v>16855.047304069729</v>
      </c>
      <c r="BV580" s="1102">
        <v>12439.279170097239</v>
      </c>
      <c r="BW580" s="1102">
        <v>12151.708371171053</v>
      </c>
      <c r="BX580" s="1102">
        <v>22645.297042351984</v>
      </c>
      <c r="BY580" s="1102">
        <v>19465.621531092576</v>
      </c>
      <c r="BZ580" s="1102">
        <v>14188.31159687814</v>
      </c>
      <c r="CA580" s="1102">
        <v>9713.7515604374421</v>
      </c>
      <c r="CB580" s="1102">
        <v>6194.9447964046431</v>
      </c>
      <c r="CC580" s="1102">
        <v>8621.4256241974399</v>
      </c>
      <c r="CD580" s="1102">
        <v>15143.449734894264</v>
      </c>
      <c r="CE580" s="1102">
        <v>19493.20238496186</v>
      </c>
      <c r="CF580" s="1102">
        <v>13873.97766946053</v>
      </c>
      <c r="CG580" s="1102">
        <v>9750.9933426215011</v>
      </c>
      <c r="CH580" s="1102">
        <v>9532.4619632551112</v>
      </c>
      <c r="CI580" s="1102">
        <v>13429.742177657236</v>
      </c>
      <c r="CJ580" s="1102">
        <v>15330.597205779428</v>
      </c>
      <c r="CK580" s="1102">
        <v>17693.102529957949</v>
      </c>
      <c r="CL580" s="1102">
        <v>17991.106694811566</v>
      </c>
      <c r="CM580" s="1102">
        <v>20200.107665109637</v>
      </c>
      <c r="CN580" s="1102">
        <v>18330.348469963639</v>
      </c>
      <c r="CO580" s="1102">
        <v>18642.077376772253</v>
      </c>
      <c r="CP580" s="1102">
        <v>19501.329333770511</v>
      </c>
      <c r="CQ580" s="1106">
        <f t="shared" si="208"/>
        <v>21496.535884649998</v>
      </c>
      <c r="CR580" s="23" t="s">
        <v>541</v>
      </c>
      <c r="CS580"/>
      <c r="DQ580"/>
      <c r="DR580"/>
    </row>
    <row r="581" spans="58:122" ht="13" outlineLevel="1">
      <c r="BF581" s="1135">
        <v>573</v>
      </c>
      <c r="BG581" s="1102">
        <v>63437.78782674174</v>
      </c>
      <c r="BH581" s="1102">
        <v>57622.794039115906</v>
      </c>
      <c r="BI581" s="1102">
        <v>49295.822029568</v>
      </c>
      <c r="BJ581" s="1102">
        <v>49605.199286921976</v>
      </c>
      <c r="BK581" s="1102">
        <v>60528.779837134818</v>
      </c>
      <c r="BL581" s="1102">
        <v>76282.090942524679</v>
      </c>
      <c r="BM581" s="1102">
        <v>61392.877432123081</v>
      </c>
      <c r="BN581" s="1102">
        <v>61766.22610927913</v>
      </c>
      <c r="BO581" s="1102">
        <v>92941.182782720149</v>
      </c>
      <c r="BP581" s="1102">
        <v>86904.964809130965</v>
      </c>
      <c r="BQ581" s="1102">
        <v>68622.297763462833</v>
      </c>
      <c r="BR581" s="1102">
        <v>53403.355425817863</v>
      </c>
      <c r="BS581" s="1102">
        <v>62812.094256095173</v>
      </c>
      <c r="BT581" s="1102">
        <v>29501.155903514933</v>
      </c>
      <c r="BU581" s="1102">
        <v>15667.529676421102</v>
      </c>
      <c r="BV581" s="1102">
        <v>15771.713507508462</v>
      </c>
      <c r="BW581" s="1102">
        <v>14407.354243228585</v>
      </c>
      <c r="BX581" s="1102">
        <v>17834.176430959065</v>
      </c>
      <c r="BY581" s="1102">
        <v>16744.65157245228</v>
      </c>
      <c r="BZ581" s="1102">
        <v>15590.377743799942</v>
      </c>
      <c r="CA581" s="1102">
        <v>10696.261782448319</v>
      </c>
      <c r="CB581" s="1102">
        <v>6639.5486735803534</v>
      </c>
      <c r="CC581" s="1102">
        <v>6858.559951262936</v>
      </c>
      <c r="CD581" s="1102">
        <v>8889.8575420272009</v>
      </c>
      <c r="CE581" s="1102">
        <v>12869.993042395268</v>
      </c>
      <c r="CF581" s="1102">
        <v>11645.203232774475</v>
      </c>
      <c r="CG581" s="1102">
        <v>9874.4410829852568</v>
      </c>
      <c r="CH581" s="1102">
        <v>11435.256662275044</v>
      </c>
      <c r="CI581" s="1102">
        <v>14695.235520949656</v>
      </c>
      <c r="CJ581" s="1102">
        <v>16251.788333848217</v>
      </c>
      <c r="CK581" s="1102">
        <v>17895.194023011027</v>
      </c>
      <c r="CL581" s="1102">
        <v>15149.733852188399</v>
      </c>
      <c r="CM581" s="1102">
        <v>18351.550466256551</v>
      </c>
      <c r="CN581" s="1102">
        <v>15248.933133716013</v>
      </c>
      <c r="CO581" s="1102">
        <v>15198.613460918208</v>
      </c>
      <c r="CP581" s="1102">
        <v>16395.405591393028</v>
      </c>
      <c r="CQ581" s="1106">
        <f t="shared" si="208"/>
        <v>18072.841015429771</v>
      </c>
      <c r="CR581" s="23" t="s">
        <v>541</v>
      </c>
      <c r="CS581"/>
      <c r="DQ581"/>
      <c r="DR581"/>
    </row>
    <row r="582" spans="58:122" ht="13" outlineLevel="1">
      <c r="BF582" s="1135">
        <v>574</v>
      </c>
      <c r="BG582" s="1102">
        <v>57122.504954706361</v>
      </c>
      <c r="BH582" s="1102">
        <v>60665.033395763152</v>
      </c>
      <c r="BI582" s="1102">
        <v>54177.214685895437</v>
      </c>
      <c r="BJ582" s="1102">
        <v>61823.319298149167</v>
      </c>
      <c r="BK582" s="1102">
        <v>75326.751460519765</v>
      </c>
      <c r="BL582" s="1102">
        <v>95537.057091018753</v>
      </c>
      <c r="BM582" s="1102">
        <v>78822.351789116932</v>
      </c>
      <c r="BN582" s="1102">
        <v>88674.346269649206</v>
      </c>
      <c r="BO582" s="1102">
        <v>114241.26595921657</v>
      </c>
      <c r="BP582" s="1102">
        <v>110002.74996303811</v>
      </c>
      <c r="BQ582" s="1102">
        <v>84607.907780923269</v>
      </c>
      <c r="BR582" s="1102">
        <v>65518.483735191548</v>
      </c>
      <c r="BS582" s="1102">
        <v>67845.596803913155</v>
      </c>
      <c r="BT582" s="1102">
        <v>31867.743832201744</v>
      </c>
      <c r="BU582" s="1102">
        <v>12883.604306138133</v>
      </c>
      <c r="BV582" s="1102">
        <v>12457.357232955126</v>
      </c>
      <c r="BW582" s="1102">
        <v>17477.62151568746</v>
      </c>
      <c r="BX582" s="1102">
        <v>22544.412305711583</v>
      </c>
      <c r="BY582" s="1102">
        <v>19942.650581305323</v>
      </c>
      <c r="BZ582" s="1102">
        <v>16585.516380065794</v>
      </c>
      <c r="CA582" s="1102">
        <v>10923.333757517536</v>
      </c>
      <c r="CB582" s="1102">
        <v>6610.3301152356462</v>
      </c>
      <c r="CC582" s="1102">
        <v>8711.2220395669156</v>
      </c>
      <c r="CD582" s="1102">
        <v>9785.3680813855481</v>
      </c>
      <c r="CE582" s="1102">
        <v>17867.6080171711</v>
      </c>
      <c r="CF582" s="1102">
        <v>13916.484334366636</v>
      </c>
      <c r="CG582" s="1102">
        <v>10641.839761504876</v>
      </c>
      <c r="CH582" s="1102">
        <v>11924.492548190685</v>
      </c>
      <c r="CI582" s="1102">
        <v>15007.879555251908</v>
      </c>
      <c r="CJ582" s="1102">
        <v>18066.831830604013</v>
      </c>
      <c r="CK582" s="1102">
        <v>19912.761866135148</v>
      </c>
      <c r="CL582" s="1102">
        <v>14936.725881705772</v>
      </c>
      <c r="CM582" s="1102">
        <v>18614.004869321576</v>
      </c>
      <c r="CN582" s="1102">
        <v>14847.436430487558</v>
      </c>
      <c r="CO582" s="1102">
        <v>19175.858669086432</v>
      </c>
      <c r="CP582" s="1102">
        <v>15838.184805098066</v>
      </c>
      <c r="CQ582" s="1106">
        <f t="shared" si="208"/>
        <v>17458.610240529742</v>
      </c>
      <c r="CR582" s="23" t="s">
        <v>541</v>
      </c>
      <c r="CS582"/>
      <c r="DQ582"/>
      <c r="DR582"/>
    </row>
    <row r="583" spans="58:122" ht="13" outlineLevel="1">
      <c r="BF583" s="1135">
        <v>575</v>
      </c>
      <c r="BG583" s="1102">
        <v>61799.925712051052</v>
      </c>
      <c r="BH583" s="1102">
        <v>63159.085393938643</v>
      </c>
      <c r="BI583" s="1102">
        <v>49298.723089562889</v>
      </c>
      <c r="BJ583" s="1102">
        <v>54056.709571880368</v>
      </c>
      <c r="BK583" s="1102">
        <v>71914.744751014165</v>
      </c>
      <c r="BL583" s="1102">
        <v>90940.128078708804</v>
      </c>
      <c r="BM583" s="1102">
        <v>68316.686034879458</v>
      </c>
      <c r="BN583" s="1102">
        <v>74481.161990293622</v>
      </c>
      <c r="BO583" s="1102">
        <v>98681.059862662703</v>
      </c>
      <c r="BP583" s="1102">
        <v>91036.809960807441</v>
      </c>
      <c r="BQ583" s="1102">
        <v>68991.426278615123</v>
      </c>
      <c r="BR583" s="1102">
        <v>57604.892484007534</v>
      </c>
      <c r="BS583" s="1102">
        <v>61457.345229759601</v>
      </c>
      <c r="BT583" s="1102">
        <v>25062.359976897606</v>
      </c>
      <c r="BU583" s="1102">
        <v>14407.820323758289</v>
      </c>
      <c r="BV583" s="1102">
        <v>11041.3993129876</v>
      </c>
      <c r="BW583" s="1102">
        <v>16619.546786314935</v>
      </c>
      <c r="BX583" s="1102">
        <v>21457.88879541554</v>
      </c>
      <c r="BY583" s="1102">
        <v>20976.757974456414</v>
      </c>
      <c r="BZ583" s="1102">
        <v>17568.281151588311</v>
      </c>
      <c r="CA583" s="1102">
        <v>10091.021087816775</v>
      </c>
      <c r="CB583" s="1102">
        <v>5011.2328620608332</v>
      </c>
      <c r="CC583" s="1102">
        <v>6559.9115047431333</v>
      </c>
      <c r="CD583" s="1102">
        <v>11612.071962125425</v>
      </c>
      <c r="CE583" s="1102">
        <v>19540.90950688341</v>
      </c>
      <c r="CF583" s="1102">
        <v>13892.426183606272</v>
      </c>
      <c r="CG583" s="1102">
        <v>9450.3198572553847</v>
      </c>
      <c r="CH583" s="1102">
        <v>11074.190904616242</v>
      </c>
      <c r="CI583" s="1102">
        <v>15591.483001399156</v>
      </c>
      <c r="CJ583" s="1102">
        <v>17851.785633226013</v>
      </c>
      <c r="CK583" s="1102">
        <v>18547.385125608569</v>
      </c>
      <c r="CL583" s="1102">
        <v>14680.762275784304</v>
      </c>
      <c r="CM583" s="1102">
        <v>16550.30516233444</v>
      </c>
      <c r="CN583" s="1102">
        <v>16615.974370051317</v>
      </c>
      <c r="CO583" s="1102">
        <v>20459.047276062538</v>
      </c>
      <c r="CP583" s="1102">
        <v>16242.01678539661</v>
      </c>
      <c r="CQ583" s="1106">
        <f t="shared" si="208"/>
        <v>17903.758799752526</v>
      </c>
      <c r="CR583" s="23" t="s">
        <v>541</v>
      </c>
      <c r="CS583"/>
      <c r="DQ583"/>
      <c r="DR583"/>
    </row>
    <row r="584" spans="58:122" ht="13" outlineLevel="1">
      <c r="BF584" s="1135">
        <v>576</v>
      </c>
      <c r="BG584" s="1102">
        <v>57662.21422214379</v>
      </c>
      <c r="BH584" s="1102">
        <v>59399.48180746795</v>
      </c>
      <c r="BI584" s="1102">
        <v>52347.589749313949</v>
      </c>
      <c r="BJ584" s="1102">
        <v>56601.985921285246</v>
      </c>
      <c r="BK584" s="1102">
        <v>66571.938436259385</v>
      </c>
      <c r="BL584" s="1102">
        <v>74969.088281858407</v>
      </c>
      <c r="BM584" s="1102">
        <v>60803.276787994058</v>
      </c>
      <c r="BN584" s="1102">
        <v>84189.387601256152</v>
      </c>
      <c r="BO584" s="1102">
        <v>114643.20888066542</v>
      </c>
      <c r="BP584" s="1102">
        <v>109614.80914394167</v>
      </c>
      <c r="BQ584" s="1102">
        <v>92350.44429473218</v>
      </c>
      <c r="BR584" s="1102">
        <v>75608.441140997995</v>
      </c>
      <c r="BS584" s="1102">
        <v>67895.789849924098</v>
      </c>
      <c r="BT584" s="1102">
        <v>33829.164518843056</v>
      </c>
      <c r="BU584" s="1102">
        <v>16735.789838292298</v>
      </c>
      <c r="BV584" s="1102">
        <v>16373.509569072059</v>
      </c>
      <c r="BW584" s="1102">
        <v>19525.716092185543</v>
      </c>
      <c r="BX584" s="1102">
        <v>18861.341800746424</v>
      </c>
      <c r="BY584" s="1102">
        <v>14928.852050802054</v>
      </c>
      <c r="BZ584" s="1102">
        <v>17662.49833139851</v>
      </c>
      <c r="CA584" s="1102">
        <v>9984.0833720271767</v>
      </c>
      <c r="CB584" s="1102">
        <v>6681.0861812429539</v>
      </c>
      <c r="CC584" s="1102">
        <v>8013.893001360675</v>
      </c>
      <c r="CD584" s="1102">
        <v>9093.5219674493728</v>
      </c>
      <c r="CE584" s="1102">
        <v>19631.485674603973</v>
      </c>
      <c r="CF584" s="1102">
        <v>12078.981684864042</v>
      </c>
      <c r="CG584" s="1102">
        <v>7725.2171863597769</v>
      </c>
      <c r="CH584" s="1102">
        <v>10299.204508309504</v>
      </c>
      <c r="CI584" s="1102">
        <v>15019.739737519476</v>
      </c>
      <c r="CJ584" s="1102">
        <v>19852.04843699043</v>
      </c>
      <c r="CK584" s="1102">
        <v>19473.600329211884</v>
      </c>
      <c r="CL584" s="1102">
        <v>14111.526607309217</v>
      </c>
      <c r="CM584" s="1102">
        <v>19740.566964230711</v>
      </c>
      <c r="CN584" s="1102">
        <v>15822.801579050327</v>
      </c>
      <c r="CO584" s="1102">
        <v>22681.414835662887</v>
      </c>
      <c r="CP584" s="1102">
        <v>17596.346577980483</v>
      </c>
      <c r="CQ584" s="1106">
        <f t="shared" si="208"/>
        <v>19396.651847587684</v>
      </c>
      <c r="CR584" s="23" t="s">
        <v>541</v>
      </c>
      <c r="CS584"/>
      <c r="DQ584"/>
      <c r="DR584"/>
    </row>
    <row r="585" spans="58:122" ht="13" outlineLevel="1">
      <c r="BF585" s="1135">
        <v>577</v>
      </c>
      <c r="BG585" s="1102">
        <v>58717.847573029816</v>
      </c>
      <c r="BH585" s="1102">
        <v>59498.676802261463</v>
      </c>
      <c r="BI585" s="1102">
        <v>55838.406634654093</v>
      </c>
      <c r="BJ585" s="1102">
        <v>61819.191746109791</v>
      </c>
      <c r="BK585" s="1102">
        <v>69682.636187425393</v>
      </c>
      <c r="BL585" s="1102">
        <v>88192.25980659503</v>
      </c>
      <c r="BM585" s="1102">
        <v>71972.643711832483</v>
      </c>
      <c r="BN585" s="1102">
        <v>75639.92286807968</v>
      </c>
      <c r="BO585" s="1102">
        <v>101694.60328321332</v>
      </c>
      <c r="BP585" s="1102">
        <v>92505.011627223997</v>
      </c>
      <c r="BQ585" s="1102">
        <v>68179.424098651827</v>
      </c>
      <c r="BR585" s="1102">
        <v>48382.799867096423</v>
      </c>
      <c r="BS585" s="1102">
        <v>51603.646568030286</v>
      </c>
      <c r="BT585" s="1102">
        <v>34953.773564060277</v>
      </c>
      <c r="BU585" s="1102">
        <v>19873.160734155936</v>
      </c>
      <c r="BV585" s="1102">
        <v>17621.249690560453</v>
      </c>
      <c r="BW585" s="1102">
        <v>17416.794534961227</v>
      </c>
      <c r="BX585" s="1102">
        <v>26518.143164759225</v>
      </c>
      <c r="BY585" s="1102">
        <v>23231.344615348353</v>
      </c>
      <c r="BZ585" s="1102">
        <v>18517.408230540437</v>
      </c>
      <c r="CA585" s="1102">
        <v>10855.740606568133</v>
      </c>
      <c r="CB585" s="1102">
        <v>6402.8568278324583</v>
      </c>
      <c r="CC585" s="1102">
        <v>9525.5087569787484</v>
      </c>
      <c r="CD585" s="1102">
        <v>13729.786245920583</v>
      </c>
      <c r="CE585" s="1102">
        <v>21963.751734762773</v>
      </c>
      <c r="CF585" s="1102">
        <v>13796.881384771517</v>
      </c>
      <c r="CG585" s="1102">
        <v>8422.5007892380854</v>
      </c>
      <c r="CH585" s="1102">
        <v>10384.083821056303</v>
      </c>
      <c r="CI585" s="1102">
        <v>12801.952971319561</v>
      </c>
      <c r="CJ585" s="1102">
        <v>19319.118198814103</v>
      </c>
      <c r="CK585" s="1102">
        <v>19896.493473942181</v>
      </c>
      <c r="CL585" s="1102">
        <v>21715.126954356914</v>
      </c>
      <c r="CM585" s="1102">
        <v>24390.770406369022</v>
      </c>
      <c r="CN585" s="1102">
        <v>17897.122795995769</v>
      </c>
      <c r="CO585" s="1102">
        <v>16325.836594466626</v>
      </c>
      <c r="CP585" s="1102">
        <v>19282.424717830232</v>
      </c>
      <c r="CQ585" s="1106">
        <f t="shared" si="208"/>
        <v>21255.234850687822</v>
      </c>
      <c r="CR585" s="23" t="s">
        <v>541</v>
      </c>
      <c r="CS585"/>
      <c r="DQ585"/>
      <c r="DR585"/>
    </row>
    <row r="586" spans="58:122" ht="13" outlineLevel="1">
      <c r="BF586" s="1135">
        <v>578</v>
      </c>
      <c r="BG586" s="1102">
        <v>73560.582364355214</v>
      </c>
      <c r="BH586" s="1102">
        <v>72534.050566078819</v>
      </c>
      <c r="BI586" s="1102">
        <v>69535.267197555746</v>
      </c>
      <c r="BJ586" s="1102">
        <v>84333.05426372496</v>
      </c>
      <c r="BK586" s="1102">
        <v>107818.71552940377</v>
      </c>
      <c r="BL586" s="1102">
        <v>140837.85331264857</v>
      </c>
      <c r="BM586" s="1102">
        <v>123276.96963745099</v>
      </c>
      <c r="BN586" s="1102">
        <v>126072.19760126696</v>
      </c>
      <c r="BO586" s="1102">
        <v>156664.0782608914</v>
      </c>
      <c r="BP586" s="1102">
        <v>141322.94919997285</v>
      </c>
      <c r="BQ586" s="1102">
        <v>106022.63624785226</v>
      </c>
      <c r="BR586" s="1102">
        <v>81468.275877332417</v>
      </c>
      <c r="BS586" s="1102">
        <v>95785.366923557813</v>
      </c>
      <c r="BT586" s="1102">
        <v>46598.832042141468</v>
      </c>
      <c r="BU586" s="1102">
        <v>18202.782094006412</v>
      </c>
      <c r="BV586" s="1102">
        <v>16407.740809538489</v>
      </c>
      <c r="BW586" s="1102">
        <v>24190.300936806925</v>
      </c>
      <c r="BX586" s="1102">
        <v>45328.540844593546</v>
      </c>
      <c r="BY586" s="1102">
        <v>30156.292146925738</v>
      </c>
      <c r="BZ586" s="1102">
        <v>21009.905286485926</v>
      </c>
      <c r="CA586" s="1102">
        <v>15227.84416789615</v>
      </c>
      <c r="CB586" s="1102">
        <v>10857.533089831089</v>
      </c>
      <c r="CC586" s="1102">
        <v>18483.41399351482</v>
      </c>
      <c r="CD586" s="1102">
        <v>25529.911725479691</v>
      </c>
      <c r="CE586" s="1102">
        <v>28917.80393585725</v>
      </c>
      <c r="CF586" s="1102">
        <v>21114.465125607519</v>
      </c>
      <c r="CG586" s="1102">
        <v>17862.090454212313</v>
      </c>
      <c r="CH586" s="1102">
        <v>19651.333516521736</v>
      </c>
      <c r="CI586" s="1102">
        <v>25462.302298363687</v>
      </c>
      <c r="CJ586" s="1102">
        <v>24656.335518222535</v>
      </c>
      <c r="CK586" s="1102">
        <v>25724.863735369086</v>
      </c>
      <c r="CL586" s="1102">
        <v>21772.668687629681</v>
      </c>
      <c r="CM586" s="1102">
        <v>25700.959285220259</v>
      </c>
      <c r="CN586" s="1102">
        <v>26136.784034496392</v>
      </c>
      <c r="CO586" s="1102">
        <v>26825.22204277015</v>
      </c>
      <c r="CP586" s="1102">
        <v>26264.567189976595</v>
      </c>
      <c r="CQ586" s="1106">
        <f t="shared" ref="CQ586:CQ649" si="209">CP586*1.10231131</f>
        <v>28951.729465766119</v>
      </c>
      <c r="CR586" s="23" t="s">
        <v>541</v>
      </c>
      <c r="CS586"/>
      <c r="DQ586"/>
      <c r="DR586"/>
    </row>
    <row r="587" spans="58:122" ht="13" outlineLevel="1">
      <c r="BF587" s="1135">
        <v>579</v>
      </c>
      <c r="BG587" s="1102">
        <v>41086.966236667358</v>
      </c>
      <c r="BH587" s="1102">
        <v>38598.403194906758</v>
      </c>
      <c r="BI587" s="1102">
        <v>32087.098270084003</v>
      </c>
      <c r="BJ587" s="1102">
        <v>36815.083957796967</v>
      </c>
      <c r="BK587" s="1102">
        <v>47433.929413355443</v>
      </c>
      <c r="BL587" s="1102">
        <v>69030.517941374943</v>
      </c>
      <c r="BM587" s="1102">
        <v>63430.265773771214</v>
      </c>
      <c r="BN587" s="1102">
        <v>73727.865975582507</v>
      </c>
      <c r="BO587" s="1102">
        <v>101670.51368974819</v>
      </c>
      <c r="BP587" s="1102">
        <v>94225.697348255984</v>
      </c>
      <c r="BQ587" s="1102">
        <v>72294.63158370064</v>
      </c>
      <c r="BR587" s="1102">
        <v>54354.4400089396</v>
      </c>
      <c r="BS587" s="1102">
        <v>67125.068260698274</v>
      </c>
      <c r="BT587" s="1102">
        <v>27195.306464450328</v>
      </c>
      <c r="BU587" s="1102">
        <v>11553.390890065628</v>
      </c>
      <c r="BV587" s="1102">
        <v>10957.685628349998</v>
      </c>
      <c r="BW587" s="1102">
        <v>21398.568845047736</v>
      </c>
      <c r="BX587" s="1102">
        <v>21941.786290542052</v>
      </c>
      <c r="BY587" s="1102">
        <v>18380.513418062143</v>
      </c>
      <c r="BZ587" s="1102">
        <v>12803.252879658414</v>
      </c>
      <c r="CA587" s="1102">
        <v>10837.280064294289</v>
      </c>
      <c r="CB587" s="1102">
        <v>8146.2947398236829</v>
      </c>
      <c r="CC587" s="1102">
        <v>8619.9812741362857</v>
      </c>
      <c r="CD587" s="1102">
        <v>12159.84256018935</v>
      </c>
      <c r="CE587" s="1102">
        <v>17933.140965169227</v>
      </c>
      <c r="CF587" s="1102">
        <v>13727.646381182727</v>
      </c>
      <c r="CG587" s="1102">
        <v>10404.362086821917</v>
      </c>
      <c r="CH587" s="1102">
        <v>11034.543433969338</v>
      </c>
      <c r="CI587" s="1102">
        <v>14759.925170675417</v>
      </c>
      <c r="CJ587" s="1102">
        <v>16872.521421135552</v>
      </c>
      <c r="CK587" s="1102">
        <v>17731.236256659427</v>
      </c>
      <c r="CL587" s="1102">
        <v>14840.505368090477</v>
      </c>
      <c r="CM587" s="1102">
        <v>16116.267719432046</v>
      </c>
      <c r="CN587" s="1102">
        <v>13932.205912308786</v>
      </c>
      <c r="CO587" s="1102">
        <v>15447.053788265885</v>
      </c>
      <c r="CP587" s="1102">
        <v>14804.75055581113</v>
      </c>
      <c r="CQ587" s="1106">
        <f t="shared" si="209"/>
        <v>16319.443979399393</v>
      </c>
      <c r="CR587" s="23" t="s">
        <v>541</v>
      </c>
      <c r="CS587"/>
      <c r="DQ587"/>
      <c r="DR587"/>
    </row>
    <row r="588" spans="58:122" ht="13" outlineLevel="1">
      <c r="BF588" s="1135">
        <v>580</v>
      </c>
      <c r="BG588" s="1102">
        <v>62324.70067753816</v>
      </c>
      <c r="BH588" s="1102">
        <v>64333.580022793976</v>
      </c>
      <c r="BI588" s="1102">
        <v>59282.28626325354</v>
      </c>
      <c r="BJ588" s="1102">
        <v>72050.336132085504</v>
      </c>
      <c r="BK588" s="1102">
        <v>81908.046317326123</v>
      </c>
      <c r="BL588" s="1102">
        <v>99648.836072787963</v>
      </c>
      <c r="BM588" s="1102">
        <v>89787.392223743853</v>
      </c>
      <c r="BN588" s="1102">
        <v>100591.0104557306</v>
      </c>
      <c r="BO588" s="1102">
        <v>106803.1490634083</v>
      </c>
      <c r="BP588" s="1102">
        <v>107482.2557223451</v>
      </c>
      <c r="BQ588" s="1102">
        <v>83997.49324035368</v>
      </c>
      <c r="BR588" s="1102">
        <v>79216.256310890967</v>
      </c>
      <c r="BS588" s="1102">
        <v>80294.128014937087</v>
      </c>
      <c r="BT588" s="1102">
        <v>30145.755896527466</v>
      </c>
      <c r="BU588" s="1102">
        <v>14305.308971043007</v>
      </c>
      <c r="BV588" s="1102">
        <v>12358.344311250805</v>
      </c>
      <c r="BW588" s="1102">
        <v>18372.19742203577</v>
      </c>
      <c r="BX588" s="1102">
        <v>22230.325484220015</v>
      </c>
      <c r="BY588" s="1102">
        <v>20854.656739690512</v>
      </c>
      <c r="BZ588" s="1102">
        <v>16232.735506238356</v>
      </c>
      <c r="CA588" s="1102">
        <v>10010.04405395215</v>
      </c>
      <c r="CB588" s="1102">
        <v>6428.2605973343698</v>
      </c>
      <c r="CC588" s="1102">
        <v>8764.8559438724642</v>
      </c>
      <c r="CD588" s="1102">
        <v>13474.985432705813</v>
      </c>
      <c r="CE588" s="1102">
        <v>19969.448433715617</v>
      </c>
      <c r="CF588" s="1102">
        <v>14936.364040796305</v>
      </c>
      <c r="CG588" s="1102">
        <v>11634.461458098123</v>
      </c>
      <c r="CH588" s="1102">
        <v>13531.535696279157</v>
      </c>
      <c r="CI588" s="1102">
        <v>16798.866830307517</v>
      </c>
      <c r="CJ588" s="1102">
        <v>18319.590153426023</v>
      </c>
      <c r="CK588" s="1102">
        <v>18382.587042034018</v>
      </c>
      <c r="CL588" s="1102">
        <v>14324.531279883946</v>
      </c>
      <c r="CM588" s="1102">
        <v>15161.807590780014</v>
      </c>
      <c r="CN588" s="1102">
        <v>14288.847506325796</v>
      </c>
      <c r="CO588" s="1102">
        <v>16599.154484773793</v>
      </c>
      <c r="CP588" s="1102">
        <v>15490.542099691473</v>
      </c>
      <c r="CQ588" s="1106">
        <f t="shared" si="209"/>
        <v>17075.399754521055</v>
      </c>
      <c r="CR588" s="23" t="s">
        <v>541</v>
      </c>
      <c r="CS588"/>
      <c r="DQ588"/>
      <c r="DR588"/>
    </row>
    <row r="589" spans="58:122" ht="13" outlineLevel="1">
      <c r="BF589" s="1135">
        <v>581</v>
      </c>
      <c r="BG589" s="1102">
        <v>48126.989290366335</v>
      </c>
      <c r="BH589" s="1102">
        <v>48714.400033143022</v>
      </c>
      <c r="BI589" s="1102">
        <v>39618.555602926761</v>
      </c>
      <c r="BJ589" s="1102">
        <v>40078.363336024653</v>
      </c>
      <c r="BK589" s="1102">
        <v>57274.08723428443</v>
      </c>
      <c r="BL589" s="1102">
        <v>76178.406898651534</v>
      </c>
      <c r="BM589" s="1102">
        <v>66704.539636965419</v>
      </c>
      <c r="BN589" s="1102">
        <v>74556.06414425945</v>
      </c>
      <c r="BO589" s="1102">
        <v>116772.65263977817</v>
      </c>
      <c r="BP589" s="1102">
        <v>108882.49961682119</v>
      </c>
      <c r="BQ589" s="1102">
        <v>85912.282416788599</v>
      </c>
      <c r="BR589" s="1102">
        <v>64553.245666642782</v>
      </c>
      <c r="BS589" s="1102">
        <v>68550.366437275341</v>
      </c>
      <c r="BT589" s="1102">
        <v>22595.957932398931</v>
      </c>
      <c r="BU589" s="1102">
        <v>9298.3072965895863</v>
      </c>
      <c r="BV589" s="1102">
        <v>13553.220531490579</v>
      </c>
      <c r="BW589" s="1102">
        <v>24072.927218403467</v>
      </c>
      <c r="BX589" s="1102">
        <v>24305.338193582669</v>
      </c>
      <c r="BY589" s="1102">
        <v>23022.127813616284</v>
      </c>
      <c r="BZ589" s="1102">
        <v>14477.128244173104</v>
      </c>
      <c r="CA589" s="1102">
        <v>11556.810546060216</v>
      </c>
      <c r="CB589" s="1102">
        <v>7038.1893373753173</v>
      </c>
      <c r="CC589" s="1102">
        <v>7890.6442839789797</v>
      </c>
      <c r="CD589" s="1102">
        <v>10758.68439804481</v>
      </c>
      <c r="CE589" s="1102">
        <v>18232.028495822469</v>
      </c>
      <c r="CF589" s="1102">
        <v>14130.790395783048</v>
      </c>
      <c r="CG589" s="1102">
        <v>11134.422939333288</v>
      </c>
      <c r="CH589" s="1102">
        <v>13007.441322855941</v>
      </c>
      <c r="CI589" s="1102">
        <v>18522.981100124285</v>
      </c>
      <c r="CJ589" s="1102">
        <v>22388.999324956407</v>
      </c>
      <c r="CK589" s="1102">
        <v>22129.096967296078</v>
      </c>
      <c r="CL589" s="1102">
        <v>17820.47741907067</v>
      </c>
      <c r="CM589" s="1102">
        <v>20433.204988624882</v>
      </c>
      <c r="CN589" s="1102">
        <v>22278.064003529878</v>
      </c>
      <c r="CO589" s="1102">
        <v>25588.504841312289</v>
      </c>
      <c r="CP589" s="1102">
        <v>22894.85384230443</v>
      </c>
      <c r="CQ589" s="1106">
        <f t="shared" si="209"/>
        <v>25237.256331169126</v>
      </c>
      <c r="CR589" s="23" t="s">
        <v>541</v>
      </c>
      <c r="CS589"/>
      <c r="DQ589"/>
      <c r="DR589"/>
    </row>
    <row r="590" spans="58:122" ht="13" outlineLevel="1">
      <c r="BF590" s="1135">
        <v>582</v>
      </c>
      <c r="BG590" s="1102">
        <v>78494.020888258892</v>
      </c>
      <c r="BH590" s="1102">
        <v>84181.612098273778</v>
      </c>
      <c r="BI590" s="1102">
        <v>78202.03062266401</v>
      </c>
      <c r="BJ590" s="1102">
        <v>92424.154536445392</v>
      </c>
      <c r="BK590" s="1102">
        <v>110051.69783223675</v>
      </c>
      <c r="BL590" s="1102">
        <v>135884.25250011185</v>
      </c>
      <c r="BM590" s="1102">
        <v>113438.52681769774</v>
      </c>
      <c r="BN590" s="1102">
        <v>109533.9422863373</v>
      </c>
      <c r="BO590" s="1102">
        <v>120278.68644476827</v>
      </c>
      <c r="BP590" s="1102">
        <v>117718.53516877486</v>
      </c>
      <c r="BQ590" s="1102">
        <v>92950.609724196984</v>
      </c>
      <c r="BR590" s="1102">
        <v>80925.285841270728</v>
      </c>
      <c r="BS590" s="1102">
        <v>80621.070693917092</v>
      </c>
      <c r="BT590" s="1102">
        <v>29406.362654095756</v>
      </c>
      <c r="BU590" s="1102">
        <v>13910.229847390032</v>
      </c>
      <c r="BV590" s="1102">
        <v>15683.748310200775</v>
      </c>
      <c r="BW590" s="1102">
        <v>27860.102236826355</v>
      </c>
      <c r="BX590" s="1102">
        <v>26982.815660741318</v>
      </c>
      <c r="BY590" s="1102">
        <v>23664.345277924913</v>
      </c>
      <c r="BZ590" s="1102">
        <v>14128.980261953255</v>
      </c>
      <c r="CA590" s="1102">
        <v>12781.354425890135</v>
      </c>
      <c r="CB590" s="1102">
        <v>7153.8471991967763</v>
      </c>
      <c r="CC590" s="1102">
        <v>10423.727469623089</v>
      </c>
      <c r="CD590" s="1102">
        <v>14335.847076208369</v>
      </c>
      <c r="CE590" s="1102">
        <v>24795.509467298089</v>
      </c>
      <c r="CF590" s="1102">
        <v>17376.015457239962</v>
      </c>
      <c r="CG590" s="1102">
        <v>12956.772516594121</v>
      </c>
      <c r="CH590" s="1102">
        <v>16263.561993715732</v>
      </c>
      <c r="CI590" s="1102">
        <v>24688.592186799437</v>
      </c>
      <c r="CJ590" s="1102">
        <v>28544.223364874502</v>
      </c>
      <c r="CK590" s="1102">
        <v>28398.456809713251</v>
      </c>
      <c r="CL590" s="1102">
        <v>21476.413619692405</v>
      </c>
      <c r="CM590" s="1102">
        <v>23327.989477607021</v>
      </c>
      <c r="CN590" s="1102">
        <v>20208.960000615883</v>
      </c>
      <c r="CO590" s="1102">
        <v>22397.05420221555</v>
      </c>
      <c r="CP590" s="1102">
        <v>22909.167480878721</v>
      </c>
      <c r="CQ590" s="1106">
        <f t="shared" si="209"/>
        <v>25253.034416856823</v>
      </c>
      <c r="CR590" s="23" t="s">
        <v>541</v>
      </c>
      <c r="CS590"/>
      <c r="DQ590"/>
      <c r="DR590"/>
    </row>
    <row r="591" spans="58:122" ht="13" outlineLevel="1">
      <c r="BF591" s="1135">
        <v>583</v>
      </c>
      <c r="BG591" s="1102">
        <v>43575.118683599809</v>
      </c>
      <c r="BH591" s="1102">
        <v>49210.483062126448</v>
      </c>
      <c r="BI591" s="1102">
        <v>45738.833955221562</v>
      </c>
      <c r="BJ591" s="1102">
        <v>52709.382296354583</v>
      </c>
      <c r="BK591" s="1102">
        <v>58622.538921321022</v>
      </c>
      <c r="BL591" s="1102">
        <v>73894.367225121299</v>
      </c>
      <c r="BM591" s="1102">
        <v>67308.432875890634</v>
      </c>
      <c r="BN591" s="1102">
        <v>78880.049092230562</v>
      </c>
      <c r="BO591" s="1102">
        <v>99512.613433190418</v>
      </c>
      <c r="BP591" s="1102">
        <v>114798.23849496664</v>
      </c>
      <c r="BQ591" s="1102">
        <v>90709.246866521367</v>
      </c>
      <c r="BR591" s="1102">
        <v>79171.071726257171</v>
      </c>
      <c r="BS591" s="1102">
        <v>88994.006932425182</v>
      </c>
      <c r="BT591" s="1102">
        <v>38132.917303047638</v>
      </c>
      <c r="BU591" s="1102">
        <v>15994.224275860492</v>
      </c>
      <c r="BV591" s="1102">
        <v>11435.969684275096</v>
      </c>
      <c r="BW591" s="1102">
        <v>12430.694341370088</v>
      </c>
      <c r="BX591" s="1102">
        <v>27579.592718007705</v>
      </c>
      <c r="BY591" s="1102">
        <v>20976.592429968448</v>
      </c>
      <c r="BZ591" s="1102">
        <v>15710.464907491471</v>
      </c>
      <c r="CA591" s="1102">
        <v>10091.769959733305</v>
      </c>
      <c r="CB591" s="1102">
        <v>6508.3315772302849</v>
      </c>
      <c r="CC591" s="1102">
        <v>8111.608667883469</v>
      </c>
      <c r="CD591" s="1102">
        <v>11706.452266083654</v>
      </c>
      <c r="CE591" s="1102">
        <v>16051.574951965733</v>
      </c>
      <c r="CF591" s="1102">
        <v>12641.195364573243</v>
      </c>
      <c r="CG591" s="1102">
        <v>8623.164517864132</v>
      </c>
      <c r="CH591" s="1102">
        <v>10045.98294722569</v>
      </c>
      <c r="CI591" s="1102">
        <v>14476.671253597495</v>
      </c>
      <c r="CJ591" s="1102">
        <v>17745.63266080133</v>
      </c>
      <c r="CK591" s="1102">
        <v>18162.288502085405</v>
      </c>
      <c r="CL591" s="1102">
        <v>13620.590024458852</v>
      </c>
      <c r="CM591" s="1102">
        <v>17085.189973232642</v>
      </c>
      <c r="CN591" s="1102">
        <v>17873.602884546883</v>
      </c>
      <c r="CO591" s="1102">
        <v>23361.062282358114</v>
      </c>
      <c r="CP591" s="1102">
        <v>17673.536882283588</v>
      </c>
      <c r="CQ591" s="1106">
        <f t="shared" si="209"/>
        <v>19481.739593043338</v>
      </c>
      <c r="CR591" s="23" t="s">
        <v>541</v>
      </c>
      <c r="CS591"/>
      <c r="DQ591"/>
      <c r="DR591"/>
    </row>
    <row r="592" spans="58:122" ht="13" outlineLevel="1">
      <c r="BF592" s="1135">
        <v>584</v>
      </c>
      <c r="BG592" s="1102">
        <v>78595.980198610952</v>
      </c>
      <c r="BH592" s="1102">
        <v>61984.264301110452</v>
      </c>
      <c r="BI592" s="1102">
        <v>53123.521499180635</v>
      </c>
      <c r="BJ592" s="1102">
        <v>53798.634735012543</v>
      </c>
      <c r="BK592" s="1102">
        <v>73698.371207383097</v>
      </c>
      <c r="BL592" s="1102">
        <v>99945.842389483762</v>
      </c>
      <c r="BM592" s="1102">
        <v>76074.667839114685</v>
      </c>
      <c r="BN592" s="1102">
        <v>73268.115669214691</v>
      </c>
      <c r="BO592" s="1102">
        <v>112364.86914107212</v>
      </c>
      <c r="BP592" s="1102">
        <v>106592.75542365969</v>
      </c>
      <c r="BQ592" s="1102">
        <v>81923.300135727957</v>
      </c>
      <c r="BR592" s="1102">
        <v>63181.037731792065</v>
      </c>
      <c r="BS592" s="1102">
        <v>81712.609671001541</v>
      </c>
      <c r="BT592" s="1102">
        <v>34675.413989937355</v>
      </c>
      <c r="BU592" s="1102">
        <v>12954.453757262785</v>
      </c>
      <c r="BV592" s="1102">
        <v>10715.657737376201</v>
      </c>
      <c r="BW592" s="1102">
        <v>18593.685144927833</v>
      </c>
      <c r="BX592" s="1102">
        <v>19200.888552737735</v>
      </c>
      <c r="BY592" s="1102">
        <v>13315.844551682147</v>
      </c>
      <c r="BZ592" s="1102">
        <v>11432.847153718729</v>
      </c>
      <c r="CA592" s="1102">
        <v>8116.7654332245265</v>
      </c>
      <c r="CB592" s="1102">
        <v>7846.8117782612399</v>
      </c>
      <c r="CC592" s="1102">
        <v>7804.566440756128</v>
      </c>
      <c r="CD592" s="1102">
        <v>11865.210071955958</v>
      </c>
      <c r="CE592" s="1102">
        <v>19386.349919969834</v>
      </c>
      <c r="CF592" s="1102">
        <v>13068.500341191826</v>
      </c>
      <c r="CG592" s="1102">
        <v>8414.8395688930741</v>
      </c>
      <c r="CH592" s="1102">
        <v>10366.633232327618</v>
      </c>
      <c r="CI592" s="1102">
        <v>14420.306273852122</v>
      </c>
      <c r="CJ592" s="1102">
        <v>19264.888514230639</v>
      </c>
      <c r="CK592" s="1102">
        <v>17545.691669847543</v>
      </c>
      <c r="CL592" s="1102">
        <v>13685.195207658016</v>
      </c>
      <c r="CM592" s="1102">
        <v>17136.140565090493</v>
      </c>
      <c r="CN592" s="1102">
        <v>17785.326252953098</v>
      </c>
      <c r="CO592" s="1102">
        <v>20766.758036856489</v>
      </c>
      <c r="CP592" s="1102">
        <v>17895.629470268806</v>
      </c>
      <c r="CQ592" s="1106">
        <f t="shared" si="209"/>
        <v>19726.554764646611</v>
      </c>
      <c r="CR592" s="23" t="s">
        <v>541</v>
      </c>
      <c r="CS592"/>
      <c r="DQ592"/>
      <c r="DR592"/>
    </row>
    <row r="593" spans="58:122" ht="13" outlineLevel="1">
      <c r="BF593" s="1135">
        <v>585</v>
      </c>
      <c r="BG593" s="1102">
        <v>70590.573168997711</v>
      </c>
      <c r="BH593" s="1102">
        <v>71230.881615668448</v>
      </c>
      <c r="BI593" s="1102">
        <v>56366.846264525091</v>
      </c>
      <c r="BJ593" s="1102">
        <v>54777.648552105784</v>
      </c>
      <c r="BK593" s="1102">
        <v>71425.133139128826</v>
      </c>
      <c r="BL593" s="1102">
        <v>92289.627518075198</v>
      </c>
      <c r="BM593" s="1102">
        <v>83843.952332877176</v>
      </c>
      <c r="BN593" s="1102">
        <v>84484.863178128115</v>
      </c>
      <c r="BO593" s="1102">
        <v>100334.33294033713</v>
      </c>
      <c r="BP593" s="1102">
        <v>91327.772707009863</v>
      </c>
      <c r="BQ593" s="1102">
        <v>68148.534547636009</v>
      </c>
      <c r="BR593" s="1102">
        <v>56456.870925101175</v>
      </c>
      <c r="BS593" s="1102">
        <v>77332.793825736269</v>
      </c>
      <c r="BT593" s="1102">
        <v>36082.444831465458</v>
      </c>
      <c r="BU593" s="1102">
        <v>12467.906462782767</v>
      </c>
      <c r="BV593" s="1102">
        <v>10908.552903374803</v>
      </c>
      <c r="BW593" s="1102">
        <v>16775.947653708008</v>
      </c>
      <c r="BX593" s="1102">
        <v>25381.686748148219</v>
      </c>
      <c r="BY593" s="1102">
        <v>20962.221926150105</v>
      </c>
      <c r="BZ593" s="1102">
        <v>15544.770755814019</v>
      </c>
      <c r="CA593" s="1102">
        <v>10433.420736256541</v>
      </c>
      <c r="CB593" s="1102">
        <v>6538.9382795552747</v>
      </c>
      <c r="CC593" s="1102">
        <v>8617.5492234420981</v>
      </c>
      <c r="CD593" s="1102">
        <v>14360.039755000882</v>
      </c>
      <c r="CE593" s="1102">
        <v>21548.079119164904</v>
      </c>
      <c r="CF593" s="1102">
        <v>15508.001232744844</v>
      </c>
      <c r="CG593" s="1102">
        <v>10596.79341872825</v>
      </c>
      <c r="CH593" s="1102">
        <v>9862.9990783331777</v>
      </c>
      <c r="CI593" s="1102">
        <v>13508.520427294661</v>
      </c>
      <c r="CJ593" s="1102">
        <v>16561.099727317</v>
      </c>
      <c r="CK593" s="1102">
        <v>19043.966425155893</v>
      </c>
      <c r="CL593" s="1102">
        <v>18899.689574788634</v>
      </c>
      <c r="CM593" s="1102">
        <v>21928.167999014051</v>
      </c>
      <c r="CN593" s="1102">
        <v>18909.21210217039</v>
      </c>
      <c r="CO593" s="1102">
        <v>20739.964983297883</v>
      </c>
      <c r="CP593" s="1102">
        <v>19976.005878685213</v>
      </c>
      <c r="CQ593" s="1106">
        <f t="shared" si="209"/>
        <v>22019.777208701198</v>
      </c>
      <c r="CR593" s="23" t="s">
        <v>541</v>
      </c>
      <c r="CS593"/>
      <c r="DQ593"/>
      <c r="DR593"/>
    </row>
    <row r="594" spans="58:122" ht="13" outlineLevel="1">
      <c r="BF594" s="1135">
        <v>586</v>
      </c>
      <c r="BG594" s="1102">
        <v>55544.642530316531</v>
      </c>
      <c r="BH594" s="1102">
        <v>61270.451101576655</v>
      </c>
      <c r="BI594" s="1102">
        <v>59972.161434415786</v>
      </c>
      <c r="BJ594" s="1102">
        <v>69875.897940523777</v>
      </c>
      <c r="BK594" s="1102">
        <v>81289.865948027771</v>
      </c>
      <c r="BL594" s="1102">
        <v>104984.49264351788</v>
      </c>
      <c r="BM594" s="1102">
        <v>97041.403142906463</v>
      </c>
      <c r="BN594" s="1102">
        <v>103672.13562651211</v>
      </c>
      <c r="BO594" s="1102">
        <v>127714.85809553658</v>
      </c>
      <c r="BP594" s="1102">
        <v>125387.87961736857</v>
      </c>
      <c r="BQ594" s="1102">
        <v>95287.361478055449</v>
      </c>
      <c r="BR594" s="1102">
        <v>72879.766391855752</v>
      </c>
      <c r="BS594" s="1102">
        <v>71284.312527169022</v>
      </c>
      <c r="BT594" s="1102">
        <v>30819.523515363391</v>
      </c>
      <c r="BU594" s="1102">
        <v>13354.780870767787</v>
      </c>
      <c r="BV594" s="1102">
        <v>13570.841362545454</v>
      </c>
      <c r="BW594" s="1102">
        <v>21464.729574092667</v>
      </c>
      <c r="BX594" s="1102">
        <v>32300.872587940856</v>
      </c>
      <c r="BY594" s="1102">
        <v>28888.182638297938</v>
      </c>
      <c r="BZ594" s="1102">
        <v>25501.668584980463</v>
      </c>
      <c r="CA594" s="1102">
        <v>14207.647390743237</v>
      </c>
      <c r="CB594" s="1102">
        <v>6701.0081559029431</v>
      </c>
      <c r="CC594" s="1102">
        <v>9617.491001516777</v>
      </c>
      <c r="CD594" s="1102">
        <v>13907.382291054424</v>
      </c>
      <c r="CE594" s="1102">
        <v>23936.235067661481</v>
      </c>
      <c r="CF594" s="1102">
        <v>14872.071831835608</v>
      </c>
      <c r="CG594" s="1102">
        <v>11187.671448115125</v>
      </c>
      <c r="CH594" s="1102">
        <v>15018.194681090943</v>
      </c>
      <c r="CI594" s="1102">
        <v>22516.058195277026</v>
      </c>
      <c r="CJ594" s="1102">
        <v>24880.949263557031</v>
      </c>
      <c r="CK594" s="1102">
        <v>24526.213992243098</v>
      </c>
      <c r="CL594" s="1102">
        <v>18416.533751304705</v>
      </c>
      <c r="CM594" s="1102">
        <v>21702.770232795639</v>
      </c>
      <c r="CN594" s="1102">
        <v>18841.883657635197</v>
      </c>
      <c r="CO594" s="1102">
        <v>19012.045694721073</v>
      </c>
      <c r="CP594" s="1102">
        <v>20383.009643770969</v>
      </c>
      <c r="CQ594" s="1106">
        <f t="shared" si="209"/>
        <v>22468.422062167811</v>
      </c>
      <c r="CR594" s="23" t="s">
        <v>541</v>
      </c>
      <c r="CS594"/>
      <c r="DQ594"/>
      <c r="DR594"/>
    </row>
    <row r="595" spans="58:122" ht="13" outlineLevel="1">
      <c r="BF595" s="1135">
        <v>587</v>
      </c>
      <c r="BG595" s="1102">
        <v>56118.383951185053</v>
      </c>
      <c r="BH595" s="1102">
        <v>58516.330717671881</v>
      </c>
      <c r="BI595" s="1102">
        <v>49784.533704697344</v>
      </c>
      <c r="BJ595" s="1102">
        <v>56934.465597754606</v>
      </c>
      <c r="BK595" s="1102">
        <v>71402.374467252695</v>
      </c>
      <c r="BL595" s="1102">
        <v>93475.207735524862</v>
      </c>
      <c r="BM595" s="1102">
        <v>84852.608483665594</v>
      </c>
      <c r="BN595" s="1102">
        <v>97740.582169165195</v>
      </c>
      <c r="BO595" s="1102">
        <v>110125.95404333914</v>
      </c>
      <c r="BP595" s="1102">
        <v>115315.18027801637</v>
      </c>
      <c r="BQ595" s="1102">
        <v>91157.254718457552</v>
      </c>
      <c r="BR595" s="1102">
        <v>78291.521828118901</v>
      </c>
      <c r="BS595" s="1102">
        <v>72863.712670564884</v>
      </c>
      <c r="BT595" s="1102">
        <v>28134.588400144843</v>
      </c>
      <c r="BU595" s="1102">
        <v>12913.97796039276</v>
      </c>
      <c r="BV595" s="1102">
        <v>15690.910357878261</v>
      </c>
      <c r="BW595" s="1102">
        <v>25517.218806983536</v>
      </c>
      <c r="BX595" s="1102">
        <v>24054.657897740137</v>
      </c>
      <c r="BY595" s="1102">
        <v>22781.980509197707</v>
      </c>
      <c r="BZ595" s="1102">
        <v>13773.791727952055</v>
      </c>
      <c r="CA595" s="1102">
        <v>11428.487598387825</v>
      </c>
      <c r="CB595" s="1102">
        <v>7756.7388967308098</v>
      </c>
      <c r="CC595" s="1102">
        <v>9443.9108483119653</v>
      </c>
      <c r="CD595" s="1102">
        <v>11345.685971469664</v>
      </c>
      <c r="CE595" s="1102">
        <v>22371.199709154713</v>
      </c>
      <c r="CF595" s="1102">
        <v>16674.471330149052</v>
      </c>
      <c r="CG595" s="1102">
        <v>14108.94203634171</v>
      </c>
      <c r="CH595" s="1102">
        <v>15100.268914065775</v>
      </c>
      <c r="CI595" s="1102">
        <v>20637.381625319402</v>
      </c>
      <c r="CJ595" s="1102">
        <v>23764.027812217584</v>
      </c>
      <c r="CK595" s="1102">
        <v>23059.544829897335</v>
      </c>
      <c r="CL595" s="1102">
        <v>17024.248798113033</v>
      </c>
      <c r="CM595" s="1102">
        <v>21376.952864305396</v>
      </c>
      <c r="CN595" s="1102">
        <v>18360.543446212134</v>
      </c>
      <c r="CO595" s="1102">
        <v>27411.846867219283</v>
      </c>
      <c r="CP595" s="1102">
        <v>20099.05325752401</v>
      </c>
      <c r="CQ595" s="1106">
        <f t="shared" si="209"/>
        <v>22155.413726061059</v>
      </c>
      <c r="CR595" s="23" t="s">
        <v>541</v>
      </c>
      <c r="CS595"/>
      <c r="DQ595"/>
      <c r="DR595"/>
    </row>
    <row r="596" spans="58:122" ht="13" outlineLevel="1">
      <c r="BF596" s="1135">
        <v>588</v>
      </c>
      <c r="BG596" s="1102">
        <v>45236.047292268908</v>
      </c>
      <c r="BH596" s="1102">
        <v>49573.482212629009</v>
      </c>
      <c r="BI596" s="1102">
        <v>44340.540953416581</v>
      </c>
      <c r="BJ596" s="1102">
        <v>49323.630361728938</v>
      </c>
      <c r="BK596" s="1102">
        <v>57781.70836116033</v>
      </c>
      <c r="BL596" s="1102">
        <v>82592.389712799719</v>
      </c>
      <c r="BM596" s="1102">
        <v>77777.964152244589</v>
      </c>
      <c r="BN596" s="1102">
        <v>82979.193918015226</v>
      </c>
      <c r="BO596" s="1102">
        <v>114936.32819187694</v>
      </c>
      <c r="BP596" s="1102">
        <v>118950.07024675526</v>
      </c>
      <c r="BQ596" s="1102">
        <v>89085.332340638444</v>
      </c>
      <c r="BR596" s="1102">
        <v>62001.383679197752</v>
      </c>
      <c r="BS596" s="1102">
        <v>76494.009240356449</v>
      </c>
      <c r="BT596" s="1102">
        <v>36070.867765269257</v>
      </c>
      <c r="BU596" s="1102">
        <v>12354.443361468808</v>
      </c>
      <c r="BV596" s="1102">
        <v>12720.52529049336</v>
      </c>
      <c r="BW596" s="1102">
        <v>12856.472005345335</v>
      </c>
      <c r="BX596" s="1102">
        <v>27886.403790962198</v>
      </c>
      <c r="BY596" s="1102">
        <v>17952.795052899397</v>
      </c>
      <c r="BZ596" s="1102">
        <v>16334.146138330992</v>
      </c>
      <c r="CA596" s="1102">
        <v>11384.264974265674</v>
      </c>
      <c r="CB596" s="1102">
        <v>6956.1072227159175</v>
      </c>
      <c r="CC596" s="1102">
        <v>11057.537680498668</v>
      </c>
      <c r="CD596" s="1102">
        <v>11710.552295685489</v>
      </c>
      <c r="CE596" s="1102">
        <v>18374.71993837431</v>
      </c>
      <c r="CF596" s="1102">
        <v>14908.932940918543</v>
      </c>
      <c r="CG596" s="1102">
        <v>13841.064569123633</v>
      </c>
      <c r="CH596" s="1102">
        <v>14323.852029952353</v>
      </c>
      <c r="CI596" s="1102">
        <v>20999.868645185685</v>
      </c>
      <c r="CJ596" s="1102">
        <v>20727.579519300743</v>
      </c>
      <c r="CK596" s="1102">
        <v>24243.202496263239</v>
      </c>
      <c r="CL596" s="1102">
        <v>20538.025608222535</v>
      </c>
      <c r="CM596" s="1102">
        <v>23127.600888457931</v>
      </c>
      <c r="CN596" s="1102">
        <v>18941.843117418473</v>
      </c>
      <c r="CO596" s="1102">
        <v>21516.909032585467</v>
      </c>
      <c r="CP596" s="1102">
        <v>21412.014800894969</v>
      </c>
      <c r="CQ596" s="1106">
        <f t="shared" si="209"/>
        <v>23602.70608491392</v>
      </c>
      <c r="CR596" s="23" t="s">
        <v>541</v>
      </c>
      <c r="CS596"/>
      <c r="DQ596"/>
      <c r="DR596"/>
    </row>
    <row r="597" spans="58:122" ht="13" outlineLevel="1">
      <c r="BF597" s="1135">
        <v>589</v>
      </c>
      <c r="BG597" s="1102">
        <v>57858.681714565602</v>
      </c>
      <c r="BH597" s="1102">
        <v>55213.172850750278</v>
      </c>
      <c r="BI597" s="1102">
        <v>49031.135432199459</v>
      </c>
      <c r="BJ597" s="1102">
        <v>57135.39436830124</v>
      </c>
      <c r="BK597" s="1102">
        <v>72332.059297893007</v>
      </c>
      <c r="BL597" s="1102">
        <v>101975.66389379044</v>
      </c>
      <c r="BM597" s="1102">
        <v>89627.098675411908</v>
      </c>
      <c r="BN597" s="1102">
        <v>95562.805173552391</v>
      </c>
      <c r="BO597" s="1102">
        <v>131303.82733523633</v>
      </c>
      <c r="BP597" s="1102">
        <v>120527.94445907915</v>
      </c>
      <c r="BQ597" s="1102">
        <v>91566.867609219509</v>
      </c>
      <c r="BR597" s="1102">
        <v>72132.438415561555</v>
      </c>
      <c r="BS597" s="1102">
        <v>86777.98857557142</v>
      </c>
      <c r="BT597" s="1102">
        <v>33405.526306959204</v>
      </c>
      <c r="BU597" s="1102">
        <v>15365.282734003769</v>
      </c>
      <c r="BV597" s="1102">
        <v>12128.605362671879</v>
      </c>
      <c r="BW597" s="1102">
        <v>21795.628335815705</v>
      </c>
      <c r="BX597" s="1102">
        <v>23100.107336471236</v>
      </c>
      <c r="BY597" s="1102">
        <v>23154.180302994653</v>
      </c>
      <c r="BZ597" s="1102">
        <v>23033.532770065834</v>
      </c>
      <c r="CA597" s="1102">
        <v>13289.387150020257</v>
      </c>
      <c r="CB597" s="1102">
        <v>9943.1226828647177</v>
      </c>
      <c r="CC597" s="1102">
        <v>9464.2016341324197</v>
      </c>
      <c r="CD597" s="1102">
        <v>15384.76225696212</v>
      </c>
      <c r="CE597" s="1102">
        <v>27750.346188100782</v>
      </c>
      <c r="CF597" s="1102">
        <v>20708.560361172273</v>
      </c>
      <c r="CG597" s="1102">
        <v>12890.940098243414</v>
      </c>
      <c r="CH597" s="1102">
        <v>14471.275439306159</v>
      </c>
      <c r="CI597" s="1102">
        <v>22222.499668319484</v>
      </c>
      <c r="CJ597" s="1102">
        <v>25935.992828938619</v>
      </c>
      <c r="CK597" s="1102">
        <v>22962.749245628296</v>
      </c>
      <c r="CL597" s="1102">
        <v>17082.645658752583</v>
      </c>
      <c r="CM597" s="1102">
        <v>22031.327712835438</v>
      </c>
      <c r="CN597" s="1102">
        <v>20914.573122559726</v>
      </c>
      <c r="CO597" s="1102">
        <v>26449.489492727724</v>
      </c>
      <c r="CP597" s="1102">
        <v>21173.505189631331</v>
      </c>
      <c r="CQ597" s="1106">
        <f t="shared" si="209"/>
        <v>23339.794242874308</v>
      </c>
      <c r="CR597" s="23" t="s">
        <v>541</v>
      </c>
      <c r="CS597"/>
      <c r="DQ597"/>
      <c r="DR597"/>
    </row>
    <row r="598" spans="58:122" ht="13" outlineLevel="1">
      <c r="BF598" s="1135">
        <v>590</v>
      </c>
      <c r="BG598" s="1102">
        <v>55310.856326350113</v>
      </c>
      <c r="BH598" s="1102">
        <v>57571.076075382509</v>
      </c>
      <c r="BI598" s="1102">
        <v>49814.24352583041</v>
      </c>
      <c r="BJ598" s="1102">
        <v>54978.725909482469</v>
      </c>
      <c r="BK598" s="1102">
        <v>67087.685952337109</v>
      </c>
      <c r="BL598" s="1102">
        <v>94725.719945204721</v>
      </c>
      <c r="BM598" s="1102">
        <v>88217.126510464499</v>
      </c>
      <c r="BN598" s="1102">
        <v>82162.984636652647</v>
      </c>
      <c r="BO598" s="1102">
        <v>109224.72912750953</v>
      </c>
      <c r="BP598" s="1102">
        <v>99582.111199366074</v>
      </c>
      <c r="BQ598" s="1102">
        <v>75535.082662501285</v>
      </c>
      <c r="BR598" s="1102">
        <v>56849.352103688077</v>
      </c>
      <c r="BS598" s="1102">
        <v>63758.051233936312</v>
      </c>
      <c r="BT598" s="1102">
        <v>37858.101198072611</v>
      </c>
      <c r="BU598" s="1102">
        <v>19928.382850679929</v>
      </c>
      <c r="BV598" s="1102">
        <v>15082.313623047212</v>
      </c>
      <c r="BW598" s="1102">
        <v>15272.989560028294</v>
      </c>
      <c r="BX598" s="1102">
        <v>20382.150598308152</v>
      </c>
      <c r="BY598" s="1102">
        <v>17072.313738079883</v>
      </c>
      <c r="BZ598" s="1102">
        <v>11656.922704694509</v>
      </c>
      <c r="CA598" s="1102">
        <v>9752.6226592980074</v>
      </c>
      <c r="CB598" s="1102">
        <v>6694.2113181444884</v>
      </c>
      <c r="CC598" s="1102">
        <v>8148.5751667823279</v>
      </c>
      <c r="CD598" s="1102">
        <v>12537.009634638162</v>
      </c>
      <c r="CE598" s="1102">
        <v>18180.969905941045</v>
      </c>
      <c r="CF598" s="1102">
        <v>13125.582542536622</v>
      </c>
      <c r="CG598" s="1102">
        <v>10022.384942978584</v>
      </c>
      <c r="CH598" s="1102">
        <v>12047.472464807643</v>
      </c>
      <c r="CI598" s="1102">
        <v>18077.349083377492</v>
      </c>
      <c r="CJ598" s="1102">
        <v>21150.348058820051</v>
      </c>
      <c r="CK598" s="1102">
        <v>20730.231633126226</v>
      </c>
      <c r="CL598" s="1102">
        <v>17186.7259199701</v>
      </c>
      <c r="CM598" s="1102">
        <v>18501.77598438241</v>
      </c>
      <c r="CN598" s="1102">
        <v>18934.31219931622</v>
      </c>
      <c r="CO598" s="1102">
        <v>18915.766544007103</v>
      </c>
      <c r="CP598" s="1102">
        <v>20095.369615350552</v>
      </c>
      <c r="CQ598" s="1106">
        <f t="shared" si="209"/>
        <v>22151.353205631262</v>
      </c>
      <c r="CR598" s="23" t="s">
        <v>541</v>
      </c>
      <c r="CS598"/>
      <c r="DQ598"/>
      <c r="DR598"/>
    </row>
    <row r="599" spans="58:122" ht="13" outlineLevel="1">
      <c r="BF599" s="1135">
        <v>591</v>
      </c>
      <c r="BG599" s="1102">
        <v>71561.470808212005</v>
      </c>
      <c r="BH599" s="1102">
        <v>79984.230077680782</v>
      </c>
      <c r="BI599" s="1102">
        <v>70997.445222572642</v>
      </c>
      <c r="BJ599" s="1102">
        <v>72763.060679254137</v>
      </c>
      <c r="BK599" s="1102">
        <v>90214.196908825528</v>
      </c>
      <c r="BL599" s="1102">
        <v>112776.72018508195</v>
      </c>
      <c r="BM599" s="1102">
        <v>93060.564955038339</v>
      </c>
      <c r="BN599" s="1102">
        <v>83556.800189121743</v>
      </c>
      <c r="BO599" s="1102">
        <v>107335.0775182402</v>
      </c>
      <c r="BP599" s="1102">
        <v>100617.25818067757</v>
      </c>
      <c r="BQ599" s="1102">
        <v>78086.781201557678</v>
      </c>
      <c r="BR599" s="1102">
        <v>62468.375074581141</v>
      </c>
      <c r="BS599" s="1102">
        <v>70047.412260793251</v>
      </c>
      <c r="BT599" s="1102">
        <v>31578.772688608384</v>
      </c>
      <c r="BU599" s="1102">
        <v>12438.500339484797</v>
      </c>
      <c r="BV599" s="1102">
        <v>10868.759598336461</v>
      </c>
      <c r="BW599" s="1102">
        <v>20473.744051832087</v>
      </c>
      <c r="BX599" s="1102">
        <v>29388.379717857049</v>
      </c>
      <c r="BY599" s="1102">
        <v>33224.006326027491</v>
      </c>
      <c r="BZ599" s="1102">
        <v>28619.599870172526</v>
      </c>
      <c r="CA599" s="1102">
        <v>17903.866354277663</v>
      </c>
      <c r="CB599" s="1102">
        <v>10150.394137032017</v>
      </c>
      <c r="CC599" s="1102">
        <v>11094.257257867233</v>
      </c>
      <c r="CD599" s="1102">
        <v>13776.279407095073</v>
      </c>
      <c r="CE599" s="1102">
        <v>23671.99564563049</v>
      </c>
      <c r="CF599" s="1102">
        <v>16020.34421873188</v>
      </c>
      <c r="CG599" s="1102">
        <v>12320.81412378759</v>
      </c>
      <c r="CH599" s="1102">
        <v>13537.584032636516</v>
      </c>
      <c r="CI599" s="1102">
        <v>20100.127129350552</v>
      </c>
      <c r="CJ599" s="1102">
        <v>21118.555101759586</v>
      </c>
      <c r="CK599" s="1102">
        <v>21682.818036469514</v>
      </c>
      <c r="CL599" s="1102">
        <v>17886.189421104158</v>
      </c>
      <c r="CM599" s="1102">
        <v>25397.543166419266</v>
      </c>
      <c r="CN599" s="1102">
        <v>27605.764192528059</v>
      </c>
      <c r="CO599" s="1102">
        <v>34114.781095132632</v>
      </c>
      <c r="CP599" s="1102">
        <v>26942.809208752791</v>
      </c>
      <c r="CQ599" s="1106">
        <f t="shared" si="209"/>
        <v>29699.36331398035</v>
      </c>
      <c r="CR599" s="23" t="s">
        <v>541</v>
      </c>
      <c r="CS599"/>
      <c r="DQ599"/>
      <c r="DR599"/>
    </row>
    <row r="600" spans="58:122" ht="13" outlineLevel="1">
      <c r="BF600" s="1135">
        <v>592</v>
      </c>
      <c r="BG600" s="1102">
        <v>53349.365688626029</v>
      </c>
      <c r="BH600" s="1102">
        <v>58035.981159861505</v>
      </c>
      <c r="BI600" s="1102">
        <v>54286.240928575186</v>
      </c>
      <c r="BJ600" s="1102">
        <v>62921.896069066934</v>
      </c>
      <c r="BK600" s="1102">
        <v>71458.435503392131</v>
      </c>
      <c r="BL600" s="1102">
        <v>92203.51749584252</v>
      </c>
      <c r="BM600" s="1102">
        <v>80478.690189213259</v>
      </c>
      <c r="BN600" s="1102">
        <v>78903.55814445806</v>
      </c>
      <c r="BO600" s="1102">
        <v>93512.139416355378</v>
      </c>
      <c r="BP600" s="1102">
        <v>101400.80226771437</v>
      </c>
      <c r="BQ600" s="1102">
        <v>82925.543051091838</v>
      </c>
      <c r="BR600" s="1102">
        <v>61177.592671699625</v>
      </c>
      <c r="BS600" s="1102">
        <v>46619.793480024382</v>
      </c>
      <c r="BT600" s="1102">
        <v>26597.37491236494</v>
      </c>
      <c r="BU600" s="1102">
        <v>14933.903139148675</v>
      </c>
      <c r="BV600" s="1102">
        <v>13868.000984898694</v>
      </c>
      <c r="BW600" s="1102">
        <v>13966.107910427174</v>
      </c>
      <c r="BX600" s="1102">
        <v>23256.513408943774</v>
      </c>
      <c r="BY600" s="1102">
        <v>15842.622452237039</v>
      </c>
      <c r="BZ600" s="1102">
        <v>13007.117773705921</v>
      </c>
      <c r="CA600" s="1102">
        <v>9318.1158792415499</v>
      </c>
      <c r="CB600" s="1102">
        <v>6037.1131593197497</v>
      </c>
      <c r="CC600" s="1102">
        <v>10155.940157851872</v>
      </c>
      <c r="CD600" s="1102">
        <v>12974.527602511711</v>
      </c>
      <c r="CE600" s="1102">
        <v>18442.549143436583</v>
      </c>
      <c r="CF600" s="1102">
        <v>14260.777877364082</v>
      </c>
      <c r="CG600" s="1102">
        <v>11400.161439405334</v>
      </c>
      <c r="CH600" s="1102">
        <v>12642.961216466576</v>
      </c>
      <c r="CI600" s="1102">
        <v>16407.981655121057</v>
      </c>
      <c r="CJ600" s="1102">
        <v>17993.219476832448</v>
      </c>
      <c r="CK600" s="1102">
        <v>19032.580885408603</v>
      </c>
      <c r="CL600" s="1102">
        <v>16208.737397673232</v>
      </c>
      <c r="CM600" s="1102">
        <v>17662.794438381439</v>
      </c>
      <c r="CN600" s="1102">
        <v>14582.836509882862</v>
      </c>
      <c r="CO600" s="1102">
        <v>16759.783043801901</v>
      </c>
      <c r="CP600" s="1102">
        <v>16141.641529256161</v>
      </c>
      <c r="CQ600" s="1106">
        <f t="shared" si="209"/>
        <v>17793.114019664761</v>
      </c>
      <c r="CR600" s="23" t="s">
        <v>541</v>
      </c>
      <c r="CS600"/>
      <c r="DQ600"/>
      <c r="DR600"/>
    </row>
    <row r="601" spans="58:122" ht="13">
      <c r="BF601" s="1135">
        <v>593</v>
      </c>
      <c r="BG601" s="1102">
        <v>67810.174293089483</v>
      </c>
      <c r="BH601" s="1102">
        <v>72093.604981394878</v>
      </c>
      <c r="BI601" s="1102">
        <v>64802.206969315375</v>
      </c>
      <c r="BJ601" s="1102">
        <v>73000.448462251952</v>
      </c>
      <c r="BK601" s="1102">
        <v>89743.83559873137</v>
      </c>
      <c r="BL601" s="1102">
        <v>110815.90163651927</v>
      </c>
      <c r="BM601" s="1102">
        <v>94386.042256205881</v>
      </c>
      <c r="BN601" s="1102">
        <v>101043.30491087261</v>
      </c>
      <c r="BO601" s="1102">
        <v>116968.78294712769</v>
      </c>
      <c r="BP601" s="1102">
        <v>106338.43923796952</v>
      </c>
      <c r="BQ601" s="1102">
        <v>77903.103942780406</v>
      </c>
      <c r="BR601" s="1102">
        <v>68122.04701130552</v>
      </c>
      <c r="BS601" s="1102">
        <v>82422.703939520958</v>
      </c>
      <c r="BT601" s="1102">
        <v>30605.811890071702</v>
      </c>
      <c r="BU601" s="1102">
        <v>13290.00285556688</v>
      </c>
      <c r="BV601" s="1102">
        <v>11447.867832097258</v>
      </c>
      <c r="BW601" s="1102">
        <v>21546.769859957309</v>
      </c>
      <c r="BX601" s="1102">
        <v>24684.753438734591</v>
      </c>
      <c r="BY601" s="1102">
        <v>23033.106417880099</v>
      </c>
      <c r="BZ601" s="1102">
        <v>21398.615793068777</v>
      </c>
      <c r="CA601" s="1102">
        <v>11866.323017095223</v>
      </c>
      <c r="CB601" s="1102">
        <v>7379.0531769755135</v>
      </c>
      <c r="CC601" s="1102">
        <v>9022.9960020918425</v>
      </c>
      <c r="CD601" s="1102">
        <v>10637.425438428485</v>
      </c>
      <c r="CE601" s="1102">
        <v>24731.908302510587</v>
      </c>
      <c r="CF601" s="1102">
        <v>15913.166636174506</v>
      </c>
      <c r="CG601" s="1102">
        <v>12307.512036945611</v>
      </c>
      <c r="CH601" s="1102">
        <v>11381.426297305889</v>
      </c>
      <c r="CI601" s="1102">
        <v>18082.273523225987</v>
      </c>
      <c r="CJ601" s="1102">
        <v>19423.73056822909</v>
      </c>
      <c r="CK601" s="1102">
        <v>20842.7716035636</v>
      </c>
      <c r="CL601" s="1102">
        <v>14550.28586378593</v>
      </c>
      <c r="CM601" s="1102">
        <v>19119.326735267838</v>
      </c>
      <c r="CN601" s="1102">
        <v>15687.161927275141</v>
      </c>
      <c r="CO601" s="1102">
        <v>27596.290532667987</v>
      </c>
      <c r="CP601" s="1102">
        <v>16846.386588261146</v>
      </c>
      <c r="CQ601" s="1106">
        <f t="shared" si="209"/>
        <v>18569.962468872574</v>
      </c>
      <c r="CR601" s="23" t="s">
        <v>541</v>
      </c>
      <c r="CS601"/>
      <c r="DQ601"/>
      <c r="DR601"/>
    </row>
    <row r="602" spans="58:122" ht="13">
      <c r="BF602" s="1135">
        <v>594</v>
      </c>
      <c r="BG602" s="1102">
        <v>57060.457635191036</v>
      </c>
      <c r="BH602" s="1102">
        <v>57264.516376281099</v>
      </c>
      <c r="BI602" s="1102">
        <v>49514.819878292707</v>
      </c>
      <c r="BJ602" s="1102">
        <v>58943.892381266109</v>
      </c>
      <c r="BK602" s="1102">
        <v>82977.825925936311</v>
      </c>
      <c r="BL602" s="1102">
        <v>113877.71017380538</v>
      </c>
      <c r="BM602" s="1102">
        <v>98920.108383854036</v>
      </c>
      <c r="BN602" s="1102">
        <v>105649.79818085377</v>
      </c>
      <c r="BO602" s="1102">
        <v>116836.6501438558</v>
      </c>
      <c r="BP602" s="1102">
        <v>112675.25506943473</v>
      </c>
      <c r="BQ602" s="1102">
        <v>81288.900292275081</v>
      </c>
      <c r="BR602" s="1102">
        <v>55855.474186803127</v>
      </c>
      <c r="BS602" s="1102">
        <v>48268.106866788607</v>
      </c>
      <c r="BT602" s="1102">
        <v>25549.411321432355</v>
      </c>
      <c r="BU602" s="1102">
        <v>16569.908855936173</v>
      </c>
      <c r="BV602" s="1102">
        <v>15627.714707962814</v>
      </c>
      <c r="BW602" s="1102">
        <v>15497.013649808578</v>
      </c>
      <c r="BX602" s="1102">
        <v>20164.307036220751</v>
      </c>
      <c r="BY602" s="1102">
        <v>19664.098536389738</v>
      </c>
      <c r="BZ602" s="1102">
        <v>14939.764819494894</v>
      </c>
      <c r="CA602" s="1102">
        <v>10006.77985461099</v>
      </c>
      <c r="CB602" s="1102">
        <v>6067.1861513580006</v>
      </c>
      <c r="CC602" s="1102">
        <v>8038.6282880182589</v>
      </c>
      <c r="CD602" s="1102">
        <v>17732.302252911806</v>
      </c>
      <c r="CE602" s="1102">
        <v>20884.394669682988</v>
      </c>
      <c r="CF602" s="1102">
        <v>14841.160284377636</v>
      </c>
      <c r="CG602" s="1102">
        <v>10801.309657668002</v>
      </c>
      <c r="CH602" s="1102">
        <v>10964.990759990982</v>
      </c>
      <c r="CI602" s="1102">
        <v>16648.302245144299</v>
      </c>
      <c r="CJ602" s="1102">
        <v>16752.754799125993</v>
      </c>
      <c r="CK602" s="1102">
        <v>16237.040871270599</v>
      </c>
      <c r="CL602" s="1102">
        <v>15498.802959007508</v>
      </c>
      <c r="CM602" s="1102">
        <v>17785.287087233275</v>
      </c>
      <c r="CN602" s="1102">
        <v>20096.389996050792</v>
      </c>
      <c r="CO602" s="1102">
        <v>16996.647105345259</v>
      </c>
      <c r="CP602" s="1102">
        <v>21061.21210083878</v>
      </c>
      <c r="CQ602" s="1106">
        <f t="shared" si="209"/>
        <v>23216.012301063445</v>
      </c>
      <c r="CR602" s="23" t="s">
        <v>541</v>
      </c>
      <c r="CS602"/>
      <c r="DQ602"/>
      <c r="DR602"/>
    </row>
    <row r="603" spans="58:122" ht="13">
      <c r="BF603" s="1135">
        <v>595</v>
      </c>
      <c r="BG603" s="1102">
        <v>65392.781883371121</v>
      </c>
      <c r="BH603" s="1102">
        <v>70981.974930328637</v>
      </c>
      <c r="BI603" s="1102">
        <v>66998.05523074494</v>
      </c>
      <c r="BJ603" s="1102">
        <v>71565.592374151194</v>
      </c>
      <c r="BK603" s="1102">
        <v>85670.072659172685</v>
      </c>
      <c r="BL603" s="1102">
        <v>107213.6653768923</v>
      </c>
      <c r="BM603" s="1102">
        <v>88513.169626286224</v>
      </c>
      <c r="BN603" s="1102">
        <v>92323.775399778766</v>
      </c>
      <c r="BO603" s="1102">
        <v>119231.46998757841</v>
      </c>
      <c r="BP603" s="1102">
        <v>111202.05602836092</v>
      </c>
      <c r="BQ603" s="1102">
        <v>89463.60612121431</v>
      </c>
      <c r="BR603" s="1102">
        <v>70720.534907169495</v>
      </c>
      <c r="BS603" s="1102">
        <v>72395.846561452665</v>
      </c>
      <c r="BT603" s="1102">
        <v>33662.094602731173</v>
      </c>
      <c r="BU603" s="1102">
        <v>12329.843200805912</v>
      </c>
      <c r="BV603" s="1102">
        <v>13167.133640052707</v>
      </c>
      <c r="BW603" s="1102">
        <v>22961.874652538154</v>
      </c>
      <c r="BX603" s="1102">
        <v>24674.631919051073</v>
      </c>
      <c r="BY603" s="1102">
        <v>20642.499296569909</v>
      </c>
      <c r="BZ603" s="1102">
        <v>16043.920482467873</v>
      </c>
      <c r="CA603" s="1102">
        <v>11713.920206087294</v>
      </c>
      <c r="CB603" s="1102">
        <v>8393.096782266286</v>
      </c>
      <c r="CC603" s="1102">
        <v>9168.2835957702428</v>
      </c>
      <c r="CD603" s="1102">
        <v>17296.182302292262</v>
      </c>
      <c r="CE603" s="1102">
        <v>21840.140475358465</v>
      </c>
      <c r="CF603" s="1102">
        <v>16212.910564079561</v>
      </c>
      <c r="CG603" s="1102">
        <v>13338.121009896442</v>
      </c>
      <c r="CH603" s="1102">
        <v>15227.959508440905</v>
      </c>
      <c r="CI603" s="1102">
        <v>21691.138003542983</v>
      </c>
      <c r="CJ603" s="1102">
        <v>21572.026815751557</v>
      </c>
      <c r="CK603" s="1102">
        <v>19357.659478645739</v>
      </c>
      <c r="CL603" s="1102">
        <v>16847.275992642491</v>
      </c>
      <c r="CM603" s="1102">
        <v>18883.969122169427</v>
      </c>
      <c r="CN603" s="1102">
        <v>19941.899612702779</v>
      </c>
      <c r="CO603" s="1102">
        <v>18530.566449080648</v>
      </c>
      <c r="CP603" s="1102">
        <v>21330.423235775786</v>
      </c>
      <c r="CQ603" s="1106">
        <f t="shared" si="209"/>
        <v>23512.766779882444</v>
      </c>
      <c r="CR603" s="23" t="s">
        <v>541</v>
      </c>
      <c r="CS603"/>
      <c r="DQ603"/>
      <c r="DR603"/>
    </row>
    <row r="604" spans="58:122" ht="13">
      <c r="BF604" s="1135">
        <v>596</v>
      </c>
      <c r="BG604" s="1102">
        <v>60050.055927034453</v>
      </c>
      <c r="BH604" s="1102">
        <v>61603.835241166802</v>
      </c>
      <c r="BI604" s="1102">
        <v>54161.165984961495</v>
      </c>
      <c r="BJ604" s="1102">
        <v>58726.544821312076</v>
      </c>
      <c r="BK604" s="1102">
        <v>66701.801295768921</v>
      </c>
      <c r="BL604" s="1102">
        <v>87500.831470925579</v>
      </c>
      <c r="BM604" s="1102">
        <v>77044.000543601345</v>
      </c>
      <c r="BN604" s="1102">
        <v>85811.305200021772</v>
      </c>
      <c r="BO604" s="1102">
        <v>126697.3178506796</v>
      </c>
      <c r="BP604" s="1102">
        <v>117847.27594019093</v>
      </c>
      <c r="BQ604" s="1102">
        <v>97906.634582669212</v>
      </c>
      <c r="BR604" s="1102">
        <v>74436.473361180309</v>
      </c>
      <c r="BS604" s="1102">
        <v>73117.75563839449</v>
      </c>
      <c r="BT604" s="1102">
        <v>31129.934237256603</v>
      </c>
      <c r="BU604" s="1102">
        <v>15196.205009610192</v>
      </c>
      <c r="BV604" s="1102">
        <v>12039.75990229836</v>
      </c>
      <c r="BW604" s="1102">
        <v>17465.165813477935</v>
      </c>
      <c r="BX604" s="1102">
        <v>21921.852916228254</v>
      </c>
      <c r="BY604" s="1102">
        <v>22047.672055163886</v>
      </c>
      <c r="BZ604" s="1102">
        <v>19229.99167643586</v>
      </c>
      <c r="CA604" s="1102">
        <v>14060.122662971922</v>
      </c>
      <c r="CB604" s="1102">
        <v>8483.4488094929311</v>
      </c>
      <c r="CC604" s="1102">
        <v>10812.66397663777</v>
      </c>
      <c r="CD604" s="1102">
        <v>13470.35263518614</v>
      </c>
      <c r="CE604" s="1102">
        <v>21623.716567389925</v>
      </c>
      <c r="CF604" s="1102">
        <v>15911.516872877984</v>
      </c>
      <c r="CG604" s="1102">
        <v>12019.535780063976</v>
      </c>
      <c r="CH604" s="1102">
        <v>14152.183536359185</v>
      </c>
      <c r="CI604" s="1102">
        <v>17399.031130192492</v>
      </c>
      <c r="CJ604" s="1102">
        <v>19834.50310873353</v>
      </c>
      <c r="CK604" s="1102">
        <v>20258.690630364927</v>
      </c>
      <c r="CL604" s="1102">
        <v>17028.866644046633</v>
      </c>
      <c r="CM604" s="1102">
        <v>20128.5514260237</v>
      </c>
      <c r="CN604" s="1102">
        <v>17538.93975403293</v>
      </c>
      <c r="CO604" s="1102">
        <v>18275.035360526654</v>
      </c>
      <c r="CP604" s="1102">
        <v>19299.153452376206</v>
      </c>
      <c r="CQ604" s="1106">
        <f t="shared" si="209"/>
        <v>21273.675123979836</v>
      </c>
      <c r="CR604" s="23" t="s">
        <v>541</v>
      </c>
      <c r="CS604"/>
      <c r="DQ604"/>
      <c r="DR604"/>
    </row>
    <row r="605" spans="58:122" ht="13">
      <c r="BF605" s="1135">
        <v>597</v>
      </c>
      <c r="BG605" s="1102">
        <v>38343.397738594351</v>
      </c>
      <c r="BH605" s="1102">
        <v>45414.820563416833</v>
      </c>
      <c r="BI605" s="1102">
        <v>44347.392226852156</v>
      </c>
      <c r="BJ605" s="1102">
        <v>55052.690601676491</v>
      </c>
      <c r="BK605" s="1102">
        <v>66904.194879974981</v>
      </c>
      <c r="BL605" s="1102">
        <v>88835.338461639214</v>
      </c>
      <c r="BM605" s="1102">
        <v>80030.800242394311</v>
      </c>
      <c r="BN605" s="1102">
        <v>82803.389365703391</v>
      </c>
      <c r="BO605" s="1102">
        <v>97070.705475996961</v>
      </c>
      <c r="BP605" s="1102">
        <v>96869.094033260073</v>
      </c>
      <c r="BQ605" s="1102">
        <v>74278.421216115152</v>
      </c>
      <c r="BR605" s="1102">
        <v>60319.156678351159</v>
      </c>
      <c r="BS605" s="1102">
        <v>66123.301952190668</v>
      </c>
      <c r="BT605" s="1102">
        <v>25762.446153355984</v>
      </c>
      <c r="BU605" s="1102">
        <v>13013.353529094973</v>
      </c>
      <c r="BV605" s="1102">
        <v>11831.913233399604</v>
      </c>
      <c r="BW605" s="1102">
        <v>12221.352065493113</v>
      </c>
      <c r="BX605" s="1102">
        <v>21900.205721207218</v>
      </c>
      <c r="BY605" s="1102">
        <v>18562.776644804981</v>
      </c>
      <c r="BZ605" s="1102">
        <v>14535.041546493028</v>
      </c>
      <c r="CA605" s="1102">
        <v>12619.572538514536</v>
      </c>
      <c r="CB605" s="1102">
        <v>8212.7676965547143</v>
      </c>
      <c r="CC605" s="1102">
        <v>10208.678366452896</v>
      </c>
      <c r="CD605" s="1102">
        <v>11351.84483426157</v>
      </c>
      <c r="CE605" s="1102">
        <v>14401.947110927824</v>
      </c>
      <c r="CF605" s="1102">
        <v>11357.3865649173</v>
      </c>
      <c r="CG605" s="1102">
        <v>10560.608767483092</v>
      </c>
      <c r="CH605" s="1102">
        <v>14294.80515371496</v>
      </c>
      <c r="CI605" s="1102">
        <v>19209.079690286515</v>
      </c>
      <c r="CJ605" s="1102">
        <v>19980.986805795052</v>
      </c>
      <c r="CK605" s="1102">
        <v>20176.006897929736</v>
      </c>
      <c r="CL605" s="1102">
        <v>16936.579286230444</v>
      </c>
      <c r="CM605" s="1102">
        <v>18855.554394025734</v>
      </c>
      <c r="CN605" s="1102">
        <v>18398.942630302627</v>
      </c>
      <c r="CO605" s="1102">
        <v>18253.708337793301</v>
      </c>
      <c r="CP605" s="1102">
        <v>19325.870228184878</v>
      </c>
      <c r="CQ605" s="1106">
        <f t="shared" si="209"/>
        <v>21303.12532812047</v>
      </c>
      <c r="CR605" s="23" t="s">
        <v>541</v>
      </c>
      <c r="CS605"/>
      <c r="DQ605"/>
      <c r="DR605"/>
    </row>
    <row r="606" spans="58:122" ht="13">
      <c r="BF606" s="1135">
        <v>598</v>
      </c>
      <c r="BG606" s="1102">
        <v>46230.085521577952</v>
      </c>
      <c r="BH606" s="1102">
        <v>53807.480247703286</v>
      </c>
      <c r="BI606" s="1102">
        <v>48568.383025737887</v>
      </c>
      <c r="BJ606" s="1102">
        <v>47638.135511378685</v>
      </c>
      <c r="BK606" s="1102">
        <v>56723.75931627673</v>
      </c>
      <c r="BL606" s="1102">
        <v>75068.984380314825</v>
      </c>
      <c r="BM606" s="1102">
        <v>67864.929464496468</v>
      </c>
      <c r="BN606" s="1102">
        <v>71741.712248710333</v>
      </c>
      <c r="BO606" s="1102">
        <v>110894.88989332765</v>
      </c>
      <c r="BP606" s="1102">
        <v>109110.57442781777</v>
      </c>
      <c r="BQ606" s="1102">
        <v>91712.983924820801</v>
      </c>
      <c r="BR606" s="1102">
        <v>69644.255397299814</v>
      </c>
      <c r="BS606" s="1102">
        <v>73735.764202110731</v>
      </c>
      <c r="BT606" s="1102">
        <v>26496.648648513299</v>
      </c>
      <c r="BU606" s="1102">
        <v>10654.332018814641</v>
      </c>
      <c r="BV606" s="1102">
        <v>9769.0993662768997</v>
      </c>
      <c r="BW606" s="1102">
        <v>23877.066948237036</v>
      </c>
      <c r="BX606" s="1102">
        <v>26876.727604191965</v>
      </c>
      <c r="BY606" s="1102">
        <v>22972.497181791357</v>
      </c>
      <c r="BZ606" s="1102">
        <v>13109.522956174318</v>
      </c>
      <c r="CA606" s="1102">
        <v>8476.5092145085146</v>
      </c>
      <c r="CB606" s="1102">
        <v>6148.5258653617193</v>
      </c>
      <c r="CC606" s="1102">
        <v>6771.3508147560096</v>
      </c>
      <c r="CD606" s="1102">
        <v>9852.0528770444507</v>
      </c>
      <c r="CE606" s="1102">
        <v>17440.655974052421</v>
      </c>
      <c r="CF606" s="1102">
        <v>12556.437187078664</v>
      </c>
      <c r="CG606" s="1102">
        <v>10266.510958346656</v>
      </c>
      <c r="CH606" s="1102">
        <v>12123.51976746205</v>
      </c>
      <c r="CI606" s="1102">
        <v>16999.578078993483</v>
      </c>
      <c r="CJ606" s="1102">
        <v>17356.941653394992</v>
      </c>
      <c r="CK606" s="1102">
        <v>15554.881947668368</v>
      </c>
      <c r="CL606" s="1102">
        <v>12969.902106883252</v>
      </c>
      <c r="CM606" s="1102">
        <v>15218.02364285988</v>
      </c>
      <c r="CN606" s="1102">
        <v>15564.050064249988</v>
      </c>
      <c r="CO606" s="1102">
        <v>15067.573068705746</v>
      </c>
      <c r="CP606" s="1102">
        <v>17076.854271656011</v>
      </c>
      <c r="CQ606" s="1106">
        <f t="shared" si="209"/>
        <v>18824.009602868231</v>
      </c>
      <c r="CR606" s="23" t="s">
        <v>541</v>
      </c>
      <c r="CS606"/>
      <c r="DQ606"/>
      <c r="DR606"/>
    </row>
    <row r="607" spans="58:122" ht="13">
      <c r="BF607" s="1135">
        <v>599</v>
      </c>
      <c r="BG607" s="1102">
        <v>48422.936920510205</v>
      </c>
      <c r="BH607" s="1102">
        <v>44298.122341556023</v>
      </c>
      <c r="BI607" s="1102">
        <v>37559.007578044439</v>
      </c>
      <c r="BJ607" s="1102">
        <v>41574.319082897586</v>
      </c>
      <c r="BK607" s="1102">
        <v>53082.936429790687</v>
      </c>
      <c r="BL607" s="1102">
        <v>76670.711405933354</v>
      </c>
      <c r="BM607" s="1102">
        <v>67399.54761415362</v>
      </c>
      <c r="BN607" s="1102">
        <v>65827.051091624991</v>
      </c>
      <c r="BO607" s="1102">
        <v>93356.111318236188</v>
      </c>
      <c r="BP607" s="1102">
        <v>85776.741646631053</v>
      </c>
      <c r="BQ607" s="1102">
        <v>64270.91120800731</v>
      </c>
      <c r="BR607" s="1102">
        <v>45138.590556877491</v>
      </c>
      <c r="BS607" s="1102">
        <v>44456.19544178545</v>
      </c>
      <c r="BT607" s="1102">
        <v>29112.112070904201</v>
      </c>
      <c r="BU607" s="1102">
        <v>11810.331226201943</v>
      </c>
      <c r="BV607" s="1102">
        <v>11574.612069768842</v>
      </c>
      <c r="BW607" s="1102">
        <v>21030.916294246032</v>
      </c>
      <c r="BX607" s="1102">
        <v>19327.376753502263</v>
      </c>
      <c r="BY607" s="1102">
        <v>17780.802529693217</v>
      </c>
      <c r="BZ607" s="1102">
        <v>11881.963454883577</v>
      </c>
      <c r="CA607" s="1102">
        <v>8711.5693788166045</v>
      </c>
      <c r="CB607" s="1102">
        <v>8019.270943072419</v>
      </c>
      <c r="CC607" s="1102">
        <v>7540.2872582113741</v>
      </c>
      <c r="CD607" s="1102">
        <v>8199.6041392406187</v>
      </c>
      <c r="CE607" s="1102">
        <v>13855.561580340916</v>
      </c>
      <c r="CF607" s="1102">
        <v>11097.224432236093</v>
      </c>
      <c r="CG607" s="1102">
        <v>8600.7042166940519</v>
      </c>
      <c r="CH607" s="1102">
        <v>9675.4864352702789</v>
      </c>
      <c r="CI607" s="1102">
        <v>12663.441024348387</v>
      </c>
      <c r="CJ607" s="1102">
        <v>16411.261426973422</v>
      </c>
      <c r="CK607" s="1102">
        <v>15335.680192492673</v>
      </c>
      <c r="CL607" s="1102">
        <v>13709.514440869387</v>
      </c>
      <c r="CM607" s="1102">
        <v>15194.894627505151</v>
      </c>
      <c r="CN607" s="1102">
        <v>17464.536282536636</v>
      </c>
      <c r="CO607" s="1102">
        <v>19363.408738386988</v>
      </c>
      <c r="CP607" s="1102">
        <v>17464.738398674686</v>
      </c>
      <c r="CQ607" s="1106">
        <f t="shared" si="209"/>
        <v>19251.578663050394</v>
      </c>
      <c r="CR607" s="23" t="s">
        <v>541</v>
      </c>
      <c r="CS607"/>
      <c r="DQ607"/>
      <c r="DR607"/>
    </row>
    <row r="608" spans="58:122" ht="13">
      <c r="BF608" s="1135">
        <v>600</v>
      </c>
      <c r="BG608" s="1102">
        <v>61305.702051181433</v>
      </c>
      <c r="BH608" s="1102">
        <v>62251.922818335886</v>
      </c>
      <c r="BI608" s="1102">
        <v>57976.266572089517</v>
      </c>
      <c r="BJ608" s="1102">
        <v>67540.501230058886</v>
      </c>
      <c r="BK608" s="1102">
        <v>87196.2528969431</v>
      </c>
      <c r="BL608" s="1102">
        <v>107295.12583772</v>
      </c>
      <c r="BM608" s="1102">
        <v>94375.050695211277</v>
      </c>
      <c r="BN608" s="1102">
        <v>101297.59925493026</v>
      </c>
      <c r="BO608" s="1102">
        <v>127519.0949891589</v>
      </c>
      <c r="BP608" s="1102">
        <v>116643.02777109112</v>
      </c>
      <c r="BQ608" s="1102">
        <v>89014.853252810935</v>
      </c>
      <c r="BR608" s="1102">
        <v>69058.905668773747</v>
      </c>
      <c r="BS608" s="1102">
        <v>83436.163993863505</v>
      </c>
      <c r="BT608" s="1102">
        <v>39692.55375795249</v>
      </c>
      <c r="BU608" s="1102">
        <v>20157.409044253633</v>
      </c>
      <c r="BV608" s="1102">
        <v>13795.404906863294</v>
      </c>
      <c r="BW608" s="1102">
        <v>15521.389242048112</v>
      </c>
      <c r="BX608" s="1102">
        <v>30475.866245616333</v>
      </c>
      <c r="BY608" s="1102">
        <v>24407.90794955656</v>
      </c>
      <c r="BZ608" s="1102">
        <v>17922.70336990324</v>
      </c>
      <c r="CA608" s="1102">
        <v>12578.599444000132</v>
      </c>
      <c r="CB608" s="1102">
        <v>8378.7182352580512</v>
      </c>
      <c r="CC608" s="1102">
        <v>9652.266810115585</v>
      </c>
      <c r="CD608" s="1102">
        <v>12695.461684891005</v>
      </c>
      <c r="CE608" s="1102">
        <v>17789.65738173409</v>
      </c>
      <c r="CF608" s="1102">
        <v>14206.184934436784</v>
      </c>
      <c r="CG608" s="1102">
        <v>12013.886907164399</v>
      </c>
      <c r="CH608" s="1102">
        <v>14353.119506264818</v>
      </c>
      <c r="CI608" s="1102">
        <v>19440.14331451762</v>
      </c>
      <c r="CJ608" s="1102">
        <v>21219.487238040925</v>
      </c>
      <c r="CK608" s="1102">
        <v>21038.665356545054</v>
      </c>
      <c r="CL608" s="1102">
        <v>17366.634848880203</v>
      </c>
      <c r="CM608" s="1102">
        <v>20641.792571250055</v>
      </c>
      <c r="CN608" s="1102">
        <v>20401.81352525566</v>
      </c>
      <c r="CO608" s="1102">
        <v>21795.796603826348</v>
      </c>
      <c r="CP608" s="1102">
        <v>20854.087735722707</v>
      </c>
      <c r="CQ608" s="1106">
        <f t="shared" si="209"/>
        <v>22987.696770819432</v>
      </c>
      <c r="CR608" s="23" t="s">
        <v>541</v>
      </c>
      <c r="CS608"/>
      <c r="DQ608"/>
      <c r="DR608"/>
    </row>
    <row r="609" spans="58:122" ht="13">
      <c r="BF609" s="1135">
        <v>601</v>
      </c>
      <c r="BG609" s="1102">
        <v>65909.339244050367</v>
      </c>
      <c r="BH609" s="1102">
        <v>63032.890113033631</v>
      </c>
      <c r="BI609" s="1102">
        <v>51601.976882367089</v>
      </c>
      <c r="BJ609" s="1102">
        <v>65846.313069055119</v>
      </c>
      <c r="BK609" s="1102">
        <v>80343.384929261025</v>
      </c>
      <c r="BL609" s="1102">
        <v>94297.237798723916</v>
      </c>
      <c r="BM609" s="1102">
        <v>82643.710263023211</v>
      </c>
      <c r="BN609" s="1102">
        <v>86674.739811783424</v>
      </c>
      <c r="BO609" s="1102">
        <v>112321.2275332906</v>
      </c>
      <c r="BP609" s="1102">
        <v>101800.90143169911</v>
      </c>
      <c r="BQ609" s="1102">
        <v>75520.17018458611</v>
      </c>
      <c r="BR609" s="1102">
        <v>57978.863784174522</v>
      </c>
      <c r="BS609" s="1102">
        <v>86548.388964041689</v>
      </c>
      <c r="BT609" s="1102">
        <v>30035.024649118182</v>
      </c>
      <c r="BU609" s="1102">
        <v>12620.308387039137</v>
      </c>
      <c r="BV609" s="1102">
        <v>10823.275716514914</v>
      </c>
      <c r="BW609" s="1102">
        <v>20652.516613472009</v>
      </c>
      <c r="BX609" s="1102">
        <v>27288.761622679718</v>
      </c>
      <c r="BY609" s="1102">
        <v>26667.224112247477</v>
      </c>
      <c r="BZ609" s="1102">
        <v>25848.696549321328</v>
      </c>
      <c r="CA609" s="1102">
        <v>16074.807565715308</v>
      </c>
      <c r="CB609" s="1102">
        <v>8975.3994613644409</v>
      </c>
      <c r="CC609" s="1102">
        <v>8486.1823019353142</v>
      </c>
      <c r="CD609" s="1102">
        <v>10232.608415785962</v>
      </c>
      <c r="CE609" s="1102">
        <v>21536.629450479864</v>
      </c>
      <c r="CF609" s="1102">
        <v>18156.706905196639</v>
      </c>
      <c r="CG609" s="1102">
        <v>13786.733430877037</v>
      </c>
      <c r="CH609" s="1102">
        <v>14445.716501298319</v>
      </c>
      <c r="CI609" s="1102">
        <v>16859.426340013786</v>
      </c>
      <c r="CJ609" s="1102">
        <v>21273.764979202409</v>
      </c>
      <c r="CK609" s="1102">
        <v>18372.347523846576</v>
      </c>
      <c r="CL609" s="1102">
        <v>13236.16936922463</v>
      </c>
      <c r="CM609" s="1102">
        <v>17439.943331033617</v>
      </c>
      <c r="CN609" s="1102">
        <v>19485.556568575652</v>
      </c>
      <c r="CO609" s="1102">
        <v>23131.426720602125</v>
      </c>
      <c r="CP609" s="1102">
        <v>20793.811749892528</v>
      </c>
      <c r="CQ609" s="1106">
        <f t="shared" si="209"/>
        <v>22921.253869917422</v>
      </c>
      <c r="CR609" s="23" t="s">
        <v>541</v>
      </c>
      <c r="CS609"/>
      <c r="DQ609"/>
      <c r="DR609"/>
    </row>
    <row r="610" spans="58:122" ht="13">
      <c r="BF610" s="1135">
        <v>602</v>
      </c>
      <c r="BG610" s="1102">
        <v>48772.972425198219</v>
      </c>
      <c r="BH610" s="1102">
        <v>45714.621739656599</v>
      </c>
      <c r="BI610" s="1102">
        <v>38693.149546818378</v>
      </c>
      <c r="BJ610" s="1102">
        <v>52085.425876086563</v>
      </c>
      <c r="BK610" s="1102">
        <v>60914.196554702976</v>
      </c>
      <c r="BL610" s="1102">
        <v>73135.138777287211</v>
      </c>
      <c r="BM610" s="1102">
        <v>63645.900752480295</v>
      </c>
      <c r="BN610" s="1102">
        <v>89789.921392948512</v>
      </c>
      <c r="BO610" s="1102">
        <v>99776.106131015913</v>
      </c>
      <c r="BP610" s="1102">
        <v>95488.342969637102</v>
      </c>
      <c r="BQ610" s="1102">
        <v>76584.502249467361</v>
      </c>
      <c r="BR610" s="1102">
        <v>67973.151168799741</v>
      </c>
      <c r="BS610" s="1102">
        <v>53880.193005364636</v>
      </c>
      <c r="BT610" s="1102">
        <v>21696.331864570111</v>
      </c>
      <c r="BU610" s="1102">
        <v>10133.375748052997</v>
      </c>
      <c r="BV610" s="1102">
        <v>12268.004346275917</v>
      </c>
      <c r="BW610" s="1102">
        <v>21320.49982593059</v>
      </c>
      <c r="BX610" s="1102">
        <v>21023.582862119121</v>
      </c>
      <c r="BY610" s="1102">
        <v>17959.045087287206</v>
      </c>
      <c r="BZ610" s="1102">
        <v>15866.927171849282</v>
      </c>
      <c r="CA610" s="1102">
        <v>9728.4889539216438</v>
      </c>
      <c r="CB610" s="1102">
        <v>5368.0064668584955</v>
      </c>
      <c r="CC610" s="1102">
        <v>8910.2411633594875</v>
      </c>
      <c r="CD610" s="1102">
        <v>9170.6758129747286</v>
      </c>
      <c r="CE610" s="1102">
        <v>16856.789421117064</v>
      </c>
      <c r="CF610" s="1102">
        <v>12158.04189226064</v>
      </c>
      <c r="CG610" s="1102">
        <v>8070.1391693536689</v>
      </c>
      <c r="CH610" s="1102">
        <v>11286.074958608868</v>
      </c>
      <c r="CI610" s="1102">
        <v>13349.718759742984</v>
      </c>
      <c r="CJ610" s="1102">
        <v>16840.466894720932</v>
      </c>
      <c r="CK610" s="1102">
        <v>17853.09829778261</v>
      </c>
      <c r="CL610" s="1102">
        <v>15631.410172551357</v>
      </c>
      <c r="CM610" s="1102">
        <v>18428.265292480115</v>
      </c>
      <c r="CN610" s="1102">
        <v>18449.093021951641</v>
      </c>
      <c r="CO610" s="1102">
        <v>21866.987163082798</v>
      </c>
      <c r="CP610" s="1102">
        <v>19639.542487399114</v>
      </c>
      <c r="CQ610" s="1106">
        <f t="shared" si="209"/>
        <v>21648.889807085576</v>
      </c>
      <c r="CR610" s="23" t="s">
        <v>541</v>
      </c>
      <c r="CS610"/>
      <c r="DQ610"/>
      <c r="DR610"/>
    </row>
    <row r="611" spans="58:122" ht="13">
      <c r="BF611" s="1135">
        <v>603</v>
      </c>
      <c r="BG611" s="1102">
        <v>69072.421786424995</v>
      </c>
      <c r="BH611" s="1102">
        <v>67590.030061159894</v>
      </c>
      <c r="BI611" s="1102">
        <v>62437.180994473958</v>
      </c>
      <c r="BJ611" s="1102">
        <v>71406.996500104491</v>
      </c>
      <c r="BK611" s="1102">
        <v>80529.838577548377</v>
      </c>
      <c r="BL611" s="1102">
        <v>104625.62245344097</v>
      </c>
      <c r="BM611" s="1102">
        <v>85891.448898869421</v>
      </c>
      <c r="BN611" s="1102">
        <v>87148.068950830828</v>
      </c>
      <c r="BO611" s="1102">
        <v>127581.76562985149</v>
      </c>
      <c r="BP611" s="1102">
        <v>120547.48472298821</v>
      </c>
      <c r="BQ611" s="1102">
        <v>90271.659515751875</v>
      </c>
      <c r="BR611" s="1102">
        <v>65137.54811659368</v>
      </c>
      <c r="BS611" s="1102">
        <v>86504.090080340815</v>
      </c>
      <c r="BT611" s="1102">
        <v>31402.000554960716</v>
      </c>
      <c r="BU611" s="1102">
        <v>11036.539179903739</v>
      </c>
      <c r="BV611" s="1102">
        <v>11588.479258531299</v>
      </c>
      <c r="BW611" s="1102">
        <v>18068.352340664282</v>
      </c>
      <c r="BX611" s="1102">
        <v>33404.217381143433</v>
      </c>
      <c r="BY611" s="1102">
        <v>20871.519104365332</v>
      </c>
      <c r="BZ611" s="1102">
        <v>16649.067992793429</v>
      </c>
      <c r="CA611" s="1102">
        <v>12594.741844852053</v>
      </c>
      <c r="CB611" s="1102">
        <v>9794.1543606422092</v>
      </c>
      <c r="CC611" s="1102">
        <v>14103.107493233541</v>
      </c>
      <c r="CD611" s="1102">
        <v>17248.647172337194</v>
      </c>
      <c r="CE611" s="1102">
        <v>20939.071963291968</v>
      </c>
      <c r="CF611" s="1102">
        <v>16089.287556525112</v>
      </c>
      <c r="CG611" s="1102">
        <v>14332.059184491356</v>
      </c>
      <c r="CH611" s="1102">
        <v>17182.661336419606</v>
      </c>
      <c r="CI611" s="1102">
        <v>21980.289009113498</v>
      </c>
      <c r="CJ611" s="1102">
        <v>19815.386365346607</v>
      </c>
      <c r="CK611" s="1102">
        <v>19139.971101120223</v>
      </c>
      <c r="CL611" s="1102">
        <v>15360.924358072363</v>
      </c>
      <c r="CM611" s="1102">
        <v>18223.359689177007</v>
      </c>
      <c r="CN611" s="1102">
        <v>16649.393053797827</v>
      </c>
      <c r="CO611" s="1102">
        <v>15701.621607374997</v>
      </c>
      <c r="CP611" s="1102">
        <v>18949.397433590773</v>
      </c>
      <c r="CQ611" s="1106">
        <f t="shared" si="209"/>
        <v>20888.135108732084</v>
      </c>
      <c r="CR611" s="23" t="s">
        <v>541</v>
      </c>
      <c r="CS611"/>
      <c r="DQ611"/>
      <c r="DR611"/>
    </row>
    <row r="612" spans="58:122" ht="13">
      <c r="BF612" s="1135">
        <v>604</v>
      </c>
      <c r="BG612" s="1102">
        <v>70996.447815561784</v>
      </c>
      <c r="BH612" s="1102">
        <v>77738.791727057425</v>
      </c>
      <c r="BI612" s="1102">
        <v>73740.52944223267</v>
      </c>
      <c r="BJ612" s="1102">
        <v>87331.635984900102</v>
      </c>
      <c r="BK612" s="1102">
        <v>107836.60174987082</v>
      </c>
      <c r="BL612" s="1102">
        <v>143714.26570406745</v>
      </c>
      <c r="BM612" s="1102">
        <v>120616.45352933009</v>
      </c>
      <c r="BN612" s="1102">
        <v>111173.32766035605</v>
      </c>
      <c r="BO612" s="1102">
        <v>150240.0354720274</v>
      </c>
      <c r="BP612" s="1102">
        <v>140996.94818374945</v>
      </c>
      <c r="BQ612" s="1102">
        <v>101617.12780138596</v>
      </c>
      <c r="BR612" s="1102">
        <v>68940.839893103315</v>
      </c>
      <c r="BS612" s="1102">
        <v>96484.268595776171</v>
      </c>
      <c r="BT612" s="1102">
        <v>43332.248759705435</v>
      </c>
      <c r="BU612" s="1102">
        <v>19097.157946784377</v>
      </c>
      <c r="BV612" s="1102">
        <v>15171.64934220732</v>
      </c>
      <c r="BW612" s="1102">
        <v>26822.34369555884</v>
      </c>
      <c r="BX612" s="1102">
        <v>31443.770564246905</v>
      </c>
      <c r="BY612" s="1102">
        <v>29228.738244030963</v>
      </c>
      <c r="BZ612" s="1102">
        <v>17967.810584294311</v>
      </c>
      <c r="CA612" s="1102">
        <v>14865.165624659752</v>
      </c>
      <c r="CB612" s="1102">
        <v>10264.827409980713</v>
      </c>
      <c r="CC612" s="1102">
        <v>13557.425874647408</v>
      </c>
      <c r="CD612" s="1102">
        <v>15131.629333505256</v>
      </c>
      <c r="CE612" s="1102">
        <v>29486.765753026521</v>
      </c>
      <c r="CF612" s="1102">
        <v>22311.507763891896</v>
      </c>
      <c r="CG612" s="1102">
        <v>16660.892792033523</v>
      </c>
      <c r="CH612" s="1102">
        <v>17279.217373553169</v>
      </c>
      <c r="CI612" s="1102">
        <v>24226.132382579224</v>
      </c>
      <c r="CJ612" s="1102">
        <v>27377.160648615903</v>
      </c>
      <c r="CK612" s="1102">
        <v>31464.605548120173</v>
      </c>
      <c r="CL612" s="1102">
        <v>24810.988879977289</v>
      </c>
      <c r="CM612" s="1102">
        <v>31661.846908753603</v>
      </c>
      <c r="CN612" s="1102">
        <v>26004.301796824049</v>
      </c>
      <c r="CO612" s="1102">
        <v>32332.141775399174</v>
      </c>
      <c r="CP612" s="1102">
        <v>26910.235826236774</v>
      </c>
      <c r="CQ612" s="1106">
        <f t="shared" si="209"/>
        <v>29663.457306027991</v>
      </c>
      <c r="CR612" s="23" t="s">
        <v>541</v>
      </c>
      <c r="CS612"/>
      <c r="DQ612"/>
      <c r="DR612"/>
    </row>
    <row r="613" spans="58:122" ht="13">
      <c r="BF613" s="1135">
        <v>605</v>
      </c>
      <c r="BG613" s="1102">
        <v>52383.34788953948</v>
      </c>
      <c r="BH613" s="1102">
        <v>61109.431265953994</v>
      </c>
      <c r="BI613" s="1102">
        <v>57204.614094021956</v>
      </c>
      <c r="BJ613" s="1102">
        <v>59066.010817526971</v>
      </c>
      <c r="BK613" s="1102">
        <v>71617.593696769443</v>
      </c>
      <c r="BL613" s="1102">
        <v>102671.97788356998</v>
      </c>
      <c r="BM613" s="1102">
        <v>90644.381773854271</v>
      </c>
      <c r="BN613" s="1102">
        <v>87131.52097072624</v>
      </c>
      <c r="BO613" s="1102">
        <v>110991.90742691541</v>
      </c>
      <c r="BP613" s="1102">
        <v>125271.57854592566</v>
      </c>
      <c r="BQ613" s="1102">
        <v>92916.823876716298</v>
      </c>
      <c r="BR613" s="1102">
        <v>61901.740548857939</v>
      </c>
      <c r="BS613" s="1102">
        <v>64834.859958230511</v>
      </c>
      <c r="BT613" s="1102">
        <v>39078.201768851766</v>
      </c>
      <c r="BU613" s="1102">
        <v>17364.844368044356</v>
      </c>
      <c r="BV613" s="1102">
        <v>15313.005698207289</v>
      </c>
      <c r="BW613" s="1102">
        <v>13754.963685012968</v>
      </c>
      <c r="BX613" s="1102">
        <v>24539.597045522241</v>
      </c>
      <c r="BY613" s="1102">
        <v>19516.461673994585</v>
      </c>
      <c r="BZ613" s="1102">
        <v>17782.614853121293</v>
      </c>
      <c r="CA613" s="1102">
        <v>12031.276220553325</v>
      </c>
      <c r="CB613" s="1102">
        <v>8449.5432035028207</v>
      </c>
      <c r="CC613" s="1102">
        <v>11050.203848725707</v>
      </c>
      <c r="CD613" s="1102">
        <v>15742.337258423137</v>
      </c>
      <c r="CE613" s="1102">
        <v>23036.865767169875</v>
      </c>
      <c r="CF613" s="1102">
        <v>15865.123236983149</v>
      </c>
      <c r="CG613" s="1102">
        <v>10856.314191231613</v>
      </c>
      <c r="CH613" s="1102">
        <v>12496.146118083989</v>
      </c>
      <c r="CI613" s="1102">
        <v>17228.017294577836</v>
      </c>
      <c r="CJ613" s="1102">
        <v>19061.688618938661</v>
      </c>
      <c r="CK613" s="1102">
        <v>20953.013551052543</v>
      </c>
      <c r="CL613" s="1102">
        <v>18208.815628119042</v>
      </c>
      <c r="CM613" s="1102">
        <v>22169.458219761313</v>
      </c>
      <c r="CN613" s="1102">
        <v>17318.230639961974</v>
      </c>
      <c r="CO613" s="1102">
        <v>18093.894456878024</v>
      </c>
      <c r="CP613" s="1102">
        <v>18969.61135807079</v>
      </c>
      <c r="CQ613" s="1106">
        <f t="shared" si="209"/>
        <v>20910.417146305888</v>
      </c>
      <c r="CR613" s="23" t="s">
        <v>541</v>
      </c>
      <c r="CS613"/>
      <c r="DQ613"/>
      <c r="DR613"/>
    </row>
    <row r="614" spans="58:122" ht="13">
      <c r="BF614" s="1135">
        <v>606</v>
      </c>
      <c r="BG614" s="1102">
        <v>62752.11620771452</v>
      </c>
      <c r="BH614" s="1102">
        <v>64494.837537575761</v>
      </c>
      <c r="BI614" s="1102">
        <v>59941.25411110383</v>
      </c>
      <c r="BJ614" s="1102">
        <v>61434.772480649197</v>
      </c>
      <c r="BK614" s="1102">
        <v>74107.074329942057</v>
      </c>
      <c r="BL614" s="1102">
        <v>94241.236121295457</v>
      </c>
      <c r="BM614" s="1102">
        <v>70577.622857008842</v>
      </c>
      <c r="BN614" s="1102">
        <v>77131.380003429163</v>
      </c>
      <c r="BO614" s="1102">
        <v>104024.37216520519</v>
      </c>
      <c r="BP614" s="1102">
        <v>95429.32893443777</v>
      </c>
      <c r="BQ614" s="1102">
        <v>70354.25175739071</v>
      </c>
      <c r="BR614" s="1102">
        <v>49666.332785423292</v>
      </c>
      <c r="BS614" s="1102">
        <v>55025.230939930705</v>
      </c>
      <c r="BT614" s="1102">
        <v>34743.41186398561</v>
      </c>
      <c r="BU614" s="1102">
        <v>18976.496100172113</v>
      </c>
      <c r="BV614" s="1102">
        <v>16415.530855481302</v>
      </c>
      <c r="BW614" s="1102">
        <v>20314.671567839978</v>
      </c>
      <c r="BX614" s="1102">
        <v>27712.831837962971</v>
      </c>
      <c r="BY614" s="1102">
        <v>25030.923649666071</v>
      </c>
      <c r="BZ614" s="1102">
        <v>20191.750672423939</v>
      </c>
      <c r="CA614" s="1102">
        <v>11364.463535252993</v>
      </c>
      <c r="CB614" s="1102">
        <v>6520.7617232096864</v>
      </c>
      <c r="CC614" s="1102">
        <v>9620.539464205347</v>
      </c>
      <c r="CD614" s="1102">
        <v>14072.077318838308</v>
      </c>
      <c r="CE614" s="1102">
        <v>23623.988429180397</v>
      </c>
      <c r="CF614" s="1102">
        <v>14183.626777905041</v>
      </c>
      <c r="CG614" s="1102">
        <v>9087.8925817690615</v>
      </c>
      <c r="CH614" s="1102">
        <v>10609.853401311511</v>
      </c>
      <c r="CI614" s="1102">
        <v>13046.49350685275</v>
      </c>
      <c r="CJ614" s="1102">
        <v>20530.522831383616</v>
      </c>
      <c r="CK614" s="1102">
        <v>20373.551497330125</v>
      </c>
      <c r="CL614" s="1102">
        <v>22688.44293818601</v>
      </c>
      <c r="CM614" s="1102">
        <v>25743.94008251607</v>
      </c>
      <c r="CN614" s="1102">
        <v>19127.643228438956</v>
      </c>
      <c r="CO614" s="1102">
        <v>17119.480129831885</v>
      </c>
      <c r="CP614" s="1102">
        <v>20735.158149440886</v>
      </c>
      <c r="CQ614" s="1106">
        <f t="shared" si="209"/>
        <v>22856.599342767357</v>
      </c>
      <c r="CR614" s="23" t="s">
        <v>541</v>
      </c>
      <c r="CS614"/>
      <c r="DQ614"/>
      <c r="DR614"/>
    </row>
    <row r="615" spans="58:122" ht="13">
      <c r="BF615" s="1135">
        <v>607</v>
      </c>
      <c r="BG615" s="1102">
        <v>53094.034457726462</v>
      </c>
      <c r="BH615" s="1102">
        <v>56365.826125518804</v>
      </c>
      <c r="BI615" s="1102">
        <v>51322.676968932094</v>
      </c>
      <c r="BJ615" s="1102">
        <v>59331.933716996093</v>
      </c>
      <c r="BK615" s="1102">
        <v>73585.773355723693</v>
      </c>
      <c r="BL615" s="1102">
        <v>99915.474331080739</v>
      </c>
      <c r="BM615" s="1102">
        <v>90202.155076390176</v>
      </c>
      <c r="BN615" s="1102">
        <v>90306.740583111343</v>
      </c>
      <c r="BO615" s="1102">
        <v>120761.61327807937</v>
      </c>
      <c r="BP615" s="1102">
        <v>115807.48647413022</v>
      </c>
      <c r="BQ615" s="1102">
        <v>91830.159000089232</v>
      </c>
      <c r="BR615" s="1102">
        <v>68727.463121087974</v>
      </c>
      <c r="BS615" s="1102">
        <v>72394.405851894771</v>
      </c>
      <c r="BT615" s="1102">
        <v>32988.614586906333</v>
      </c>
      <c r="BU615" s="1102">
        <v>13617.151291538121</v>
      </c>
      <c r="BV615" s="1102">
        <v>12301.926944503231</v>
      </c>
      <c r="BW615" s="1102">
        <v>20950.824773406272</v>
      </c>
      <c r="BX615" s="1102">
        <v>28672.80857356506</v>
      </c>
      <c r="BY615" s="1102">
        <v>22698.583112604872</v>
      </c>
      <c r="BZ615" s="1102">
        <v>18560.793665764853</v>
      </c>
      <c r="CA615" s="1102">
        <v>12498.471201106997</v>
      </c>
      <c r="CB615" s="1102">
        <v>7930.3288788603395</v>
      </c>
      <c r="CC615" s="1102">
        <v>9476.2747829838809</v>
      </c>
      <c r="CD615" s="1102">
        <v>12234.778785608336</v>
      </c>
      <c r="CE615" s="1102">
        <v>22632.299868648497</v>
      </c>
      <c r="CF615" s="1102">
        <v>18360.162216632325</v>
      </c>
      <c r="CG615" s="1102">
        <v>13641.135134779548</v>
      </c>
      <c r="CH615" s="1102">
        <v>12810.324632191387</v>
      </c>
      <c r="CI615" s="1102">
        <v>17534.753792988846</v>
      </c>
      <c r="CJ615" s="1102">
        <v>21464.436697489313</v>
      </c>
      <c r="CK615" s="1102">
        <v>20118.742733199775</v>
      </c>
      <c r="CL615" s="1102">
        <v>16140.268265544459</v>
      </c>
      <c r="CM615" s="1102">
        <v>18425.401369573086</v>
      </c>
      <c r="CN615" s="1102">
        <v>21120.227207081909</v>
      </c>
      <c r="CO615" s="1102">
        <v>24545.247207009117</v>
      </c>
      <c r="CP615" s="1102">
        <v>21129.171896689862</v>
      </c>
      <c r="CQ615" s="1106">
        <f t="shared" si="209"/>
        <v>23290.925152655385</v>
      </c>
      <c r="CR615" s="23" t="s">
        <v>541</v>
      </c>
      <c r="CS615"/>
      <c r="DQ615"/>
      <c r="DR615"/>
    </row>
    <row r="616" spans="58:122" ht="13">
      <c r="BF616" s="1135">
        <v>608</v>
      </c>
      <c r="BG616" s="1102">
        <v>49046.353717759928</v>
      </c>
      <c r="BH616" s="1102">
        <v>59957.111824067193</v>
      </c>
      <c r="BI616" s="1102">
        <v>60949.879075873076</v>
      </c>
      <c r="BJ616" s="1102">
        <v>74405.9470009012</v>
      </c>
      <c r="BK616" s="1102">
        <v>91673.537545288433</v>
      </c>
      <c r="BL616" s="1102">
        <v>126785.9949152966</v>
      </c>
      <c r="BM616" s="1102">
        <v>111089.58516277939</v>
      </c>
      <c r="BN616" s="1102">
        <v>102067.08816971793</v>
      </c>
      <c r="BO616" s="1102">
        <v>117479.41956652002</v>
      </c>
      <c r="BP616" s="1102">
        <v>122457.74195366926</v>
      </c>
      <c r="BQ616" s="1102">
        <v>93281.232261475991</v>
      </c>
      <c r="BR616" s="1102">
        <v>69660.833431560735</v>
      </c>
      <c r="BS616" s="1102">
        <v>71858.529932846359</v>
      </c>
      <c r="BT616" s="1102">
        <v>38157.285761857609</v>
      </c>
      <c r="BU616" s="1102">
        <v>19284.253386092714</v>
      </c>
      <c r="BV616" s="1102">
        <v>13980.738477625862</v>
      </c>
      <c r="BW616" s="1102">
        <v>13909.218965657279</v>
      </c>
      <c r="BX616" s="1102">
        <v>30071.649958056143</v>
      </c>
      <c r="BY616" s="1102">
        <v>25579.250518753437</v>
      </c>
      <c r="BZ616" s="1102">
        <v>19641.263383936272</v>
      </c>
      <c r="CA616" s="1102">
        <v>12950.28884470019</v>
      </c>
      <c r="CB616" s="1102">
        <v>7800.2306807287068</v>
      </c>
      <c r="CC616" s="1102">
        <v>8736.0522961544884</v>
      </c>
      <c r="CD616" s="1102">
        <v>11962.180891251897</v>
      </c>
      <c r="CE616" s="1102">
        <v>17871.173433549506</v>
      </c>
      <c r="CF616" s="1102">
        <v>14932.132525660651</v>
      </c>
      <c r="CG616" s="1102">
        <v>13387.701935575618</v>
      </c>
      <c r="CH616" s="1102">
        <v>17460.845599431537</v>
      </c>
      <c r="CI616" s="1102">
        <v>22959.028049543322</v>
      </c>
      <c r="CJ616" s="1102">
        <v>26222.006829289159</v>
      </c>
      <c r="CK616" s="1102">
        <v>24551.129165486047</v>
      </c>
      <c r="CL616" s="1102">
        <v>19437.359490931653</v>
      </c>
      <c r="CM616" s="1102">
        <v>21044.379889071563</v>
      </c>
      <c r="CN616" s="1102">
        <v>20565.767838747226</v>
      </c>
      <c r="CO616" s="1102">
        <v>23555.248684213973</v>
      </c>
      <c r="CP616" s="1102">
        <v>22086.663387879806</v>
      </c>
      <c r="CQ616" s="1106">
        <f t="shared" si="209"/>
        <v>24346.378852622824</v>
      </c>
      <c r="CR616" s="23" t="s">
        <v>541</v>
      </c>
      <c r="CS616"/>
      <c r="DQ616"/>
      <c r="DR616"/>
    </row>
    <row r="617" spans="58:122" ht="13">
      <c r="BF617" s="1135">
        <v>609</v>
      </c>
      <c r="BG617" s="1102">
        <v>73016.414383018317</v>
      </c>
      <c r="BH617" s="1102">
        <v>77873.364432367758</v>
      </c>
      <c r="BI617" s="1102">
        <v>69506.645601022945</v>
      </c>
      <c r="BJ617" s="1102">
        <v>76661.105325967801</v>
      </c>
      <c r="BK617" s="1102">
        <v>92612.434023288937</v>
      </c>
      <c r="BL617" s="1102">
        <v>114748.78045940775</v>
      </c>
      <c r="BM617" s="1102">
        <v>94080.842944158736</v>
      </c>
      <c r="BN617" s="1102">
        <v>89397.626532281429</v>
      </c>
      <c r="BO617" s="1102">
        <v>122459.21446631859</v>
      </c>
      <c r="BP617" s="1102">
        <v>111303.00426249171</v>
      </c>
      <c r="BQ617" s="1102">
        <v>83672.955399481405</v>
      </c>
      <c r="BR617" s="1102">
        <v>62886.736839910445</v>
      </c>
      <c r="BS617" s="1102">
        <v>80706.480198169098</v>
      </c>
      <c r="BT617" s="1102">
        <v>35634.200944273485</v>
      </c>
      <c r="BU617" s="1102">
        <v>16281.256796528573</v>
      </c>
      <c r="BV617" s="1102">
        <v>15960.168874456653</v>
      </c>
      <c r="BW617" s="1102">
        <v>14015.640396025225</v>
      </c>
      <c r="BX617" s="1102">
        <v>20657.063675533886</v>
      </c>
      <c r="BY617" s="1102">
        <v>19150.581872746607</v>
      </c>
      <c r="BZ617" s="1102">
        <v>15858.008457482012</v>
      </c>
      <c r="CA617" s="1102">
        <v>12307.520895280957</v>
      </c>
      <c r="CB617" s="1102">
        <v>8034.5321754998577</v>
      </c>
      <c r="CC617" s="1102">
        <v>9483.3836117915598</v>
      </c>
      <c r="CD617" s="1102">
        <v>13298.670760804187</v>
      </c>
      <c r="CE617" s="1102">
        <v>15814.075534201151</v>
      </c>
      <c r="CF617" s="1102">
        <v>11672.4116744933</v>
      </c>
      <c r="CG617" s="1102">
        <v>10416.075768882105</v>
      </c>
      <c r="CH617" s="1102">
        <v>14024.990349855392</v>
      </c>
      <c r="CI617" s="1102">
        <v>20802.061183513251</v>
      </c>
      <c r="CJ617" s="1102">
        <v>21242.271524460659</v>
      </c>
      <c r="CK617" s="1102">
        <v>21646.433001416812</v>
      </c>
      <c r="CL617" s="1102">
        <v>19837.946102722126</v>
      </c>
      <c r="CM617" s="1102">
        <v>21811.118010176957</v>
      </c>
      <c r="CN617" s="1102">
        <v>19804.028414602075</v>
      </c>
      <c r="CO617" s="1102">
        <v>16288.120804355005</v>
      </c>
      <c r="CP617" s="1102">
        <v>22072.993497903426</v>
      </c>
      <c r="CQ617" s="1106">
        <f t="shared" si="209"/>
        <v>24331.310378295406</v>
      </c>
      <c r="CR617" s="23" t="s">
        <v>541</v>
      </c>
      <c r="CS617"/>
      <c r="DQ617"/>
      <c r="DR617"/>
    </row>
    <row r="618" spans="58:122" ht="13">
      <c r="BF618" s="1135">
        <v>610</v>
      </c>
      <c r="BG618" s="1102">
        <v>65924.37958900824</v>
      </c>
      <c r="BH618" s="1102">
        <v>65176.442794340881</v>
      </c>
      <c r="BI618" s="1102">
        <v>60902.850385348378</v>
      </c>
      <c r="BJ618" s="1102">
        <v>73407.685306356463</v>
      </c>
      <c r="BK618" s="1102">
        <v>92016.482768486225</v>
      </c>
      <c r="BL618" s="1102">
        <v>109392.08483963237</v>
      </c>
      <c r="BM618" s="1102">
        <v>91449.434531264444</v>
      </c>
      <c r="BN618" s="1102">
        <v>93705.116898836379</v>
      </c>
      <c r="BO618" s="1102">
        <v>138066.88464189763</v>
      </c>
      <c r="BP618" s="1102">
        <v>127076.49155425481</v>
      </c>
      <c r="BQ618" s="1102">
        <v>100957.61080630955</v>
      </c>
      <c r="BR618" s="1102">
        <v>72379.367862374158</v>
      </c>
      <c r="BS618" s="1102">
        <v>67221.941821116983</v>
      </c>
      <c r="BT618" s="1102">
        <v>25742.817709281349</v>
      </c>
      <c r="BU618" s="1102">
        <v>11091.503816445915</v>
      </c>
      <c r="BV618" s="1102">
        <v>13168.095214322109</v>
      </c>
      <c r="BW618" s="1102">
        <v>21017.503757396626</v>
      </c>
      <c r="BX618" s="1102">
        <v>29031.003189617117</v>
      </c>
      <c r="BY618" s="1102">
        <v>23428.813304886091</v>
      </c>
      <c r="BZ618" s="1102">
        <v>18377.977569009425</v>
      </c>
      <c r="CA618" s="1102">
        <v>13302.068238563927</v>
      </c>
      <c r="CB618" s="1102">
        <v>9089.7905599402893</v>
      </c>
      <c r="CC618" s="1102">
        <v>10505.893205139653</v>
      </c>
      <c r="CD618" s="1102">
        <v>12544.436902230096</v>
      </c>
      <c r="CE618" s="1102">
        <v>16507.245962531215</v>
      </c>
      <c r="CF618" s="1102">
        <v>12736.068728518349</v>
      </c>
      <c r="CG618" s="1102">
        <v>12123.322557872731</v>
      </c>
      <c r="CH618" s="1102">
        <v>16364.448749561989</v>
      </c>
      <c r="CI618" s="1102">
        <v>22229.207997897916</v>
      </c>
      <c r="CJ618" s="1102">
        <v>22731.659149644678</v>
      </c>
      <c r="CK618" s="1102">
        <v>22332.466794581542</v>
      </c>
      <c r="CL618" s="1102">
        <v>19493.90617252823</v>
      </c>
      <c r="CM618" s="1102">
        <v>23801.516414575359</v>
      </c>
      <c r="CN618" s="1102">
        <v>23027.023470017622</v>
      </c>
      <c r="CO618" s="1102">
        <v>25717.164030420401</v>
      </c>
      <c r="CP618" s="1102">
        <v>24249.863768982523</v>
      </c>
      <c r="CQ618" s="1106">
        <f t="shared" si="209"/>
        <v>26730.89909850866</v>
      </c>
      <c r="CR618" s="23" t="s">
        <v>541</v>
      </c>
      <c r="CS618"/>
      <c r="DQ618"/>
      <c r="DR618"/>
    </row>
    <row r="619" spans="58:122" ht="13" outlineLevel="1">
      <c r="BF619" s="1135">
        <v>611</v>
      </c>
      <c r="BG619" s="1102">
        <v>53213.277458932607</v>
      </c>
      <c r="BH619" s="1102">
        <v>66222.187772376783</v>
      </c>
      <c r="BI619" s="1102">
        <v>63022.396695538278</v>
      </c>
      <c r="BJ619" s="1102">
        <v>71201.847683564338</v>
      </c>
      <c r="BK619" s="1102">
        <v>72694.166069934785</v>
      </c>
      <c r="BL619" s="1102">
        <v>88504.557694489602</v>
      </c>
      <c r="BM619" s="1102">
        <v>84038.377694478797</v>
      </c>
      <c r="BN619" s="1102">
        <v>101293.89807118899</v>
      </c>
      <c r="BO619" s="1102">
        <v>102297.95315781041</v>
      </c>
      <c r="BP619" s="1102">
        <v>115377.48936528462</v>
      </c>
      <c r="BQ619" s="1102">
        <v>89827.808120585469</v>
      </c>
      <c r="BR619" s="1102">
        <v>78196.805350167459</v>
      </c>
      <c r="BS619" s="1102">
        <v>64370.989032150683</v>
      </c>
      <c r="BT619" s="1102">
        <v>40319.932275311185</v>
      </c>
      <c r="BU619" s="1102">
        <v>19029.736574869883</v>
      </c>
      <c r="BV619" s="1102">
        <v>13590.372297866663</v>
      </c>
      <c r="BW619" s="1102">
        <v>17363.225370430551</v>
      </c>
      <c r="BX619" s="1102">
        <v>30099.018242737147</v>
      </c>
      <c r="BY619" s="1102">
        <v>23464.849139973547</v>
      </c>
      <c r="BZ619" s="1102">
        <v>17662.470513140706</v>
      </c>
      <c r="CA619" s="1102">
        <v>11001.313591216091</v>
      </c>
      <c r="CB619" s="1102">
        <v>6114.2488662059086</v>
      </c>
      <c r="CC619" s="1102">
        <v>10847.984151046898</v>
      </c>
      <c r="CD619" s="1102">
        <v>14340.338041737075</v>
      </c>
      <c r="CE619" s="1102">
        <v>21332.085554898629</v>
      </c>
      <c r="CF619" s="1102">
        <v>14256.675663006157</v>
      </c>
      <c r="CG619" s="1102">
        <v>11636.725639313705</v>
      </c>
      <c r="CH619" s="1102">
        <v>14841.483258816013</v>
      </c>
      <c r="CI619" s="1102">
        <v>19670.66045287572</v>
      </c>
      <c r="CJ619" s="1102">
        <v>22448.898740900746</v>
      </c>
      <c r="CK619" s="1102">
        <v>22052.151498862964</v>
      </c>
      <c r="CL619" s="1102">
        <v>18909.221749608289</v>
      </c>
      <c r="CM619" s="1102">
        <v>22821.922678529681</v>
      </c>
      <c r="CN619" s="1102">
        <v>22645.168878373901</v>
      </c>
      <c r="CO619" s="1102">
        <v>22911.829400377137</v>
      </c>
      <c r="CP619" s="1102">
        <v>23812.149375473429</v>
      </c>
      <c r="CQ619" s="1106">
        <f t="shared" si="209"/>
        <v>26248.401571993796</v>
      </c>
      <c r="CR619" s="23" t="s">
        <v>541</v>
      </c>
      <c r="CS619"/>
      <c r="DQ619"/>
      <c r="DR619"/>
    </row>
    <row r="620" spans="58:122" ht="13" outlineLevel="1">
      <c r="BF620" s="1135">
        <v>612</v>
      </c>
      <c r="BG620" s="1102">
        <v>50849.14197283853</v>
      </c>
      <c r="BH620" s="1102">
        <v>60964.140419684089</v>
      </c>
      <c r="BI620" s="1102">
        <v>55523.752247192191</v>
      </c>
      <c r="BJ620" s="1102">
        <v>54896.24475146686</v>
      </c>
      <c r="BK620" s="1102">
        <v>55602.311329913442</v>
      </c>
      <c r="BL620" s="1102">
        <v>70218.63700306078</v>
      </c>
      <c r="BM620" s="1102">
        <v>67534.834665196831</v>
      </c>
      <c r="BN620" s="1102">
        <v>71236.857035536261</v>
      </c>
      <c r="BO620" s="1102">
        <v>85256.238720410023</v>
      </c>
      <c r="BP620" s="1102">
        <v>99775.074753625988</v>
      </c>
      <c r="BQ620" s="1102">
        <v>78039.835428856604</v>
      </c>
      <c r="BR620" s="1102">
        <v>64924.465815720279</v>
      </c>
      <c r="BS620" s="1102">
        <v>77844.480106357645</v>
      </c>
      <c r="BT620" s="1102">
        <v>36263.39548321013</v>
      </c>
      <c r="BU620" s="1102">
        <v>16940.258485807855</v>
      </c>
      <c r="BV620" s="1102">
        <v>15932.440742329311</v>
      </c>
      <c r="BW620" s="1102">
        <v>16400.009378102346</v>
      </c>
      <c r="BX620" s="1102">
        <v>19528.63673806197</v>
      </c>
      <c r="BY620" s="1102">
        <v>15449.701339866448</v>
      </c>
      <c r="BZ620" s="1102">
        <v>13228.152137991859</v>
      </c>
      <c r="CA620" s="1102">
        <v>10064.604771185644</v>
      </c>
      <c r="CB620" s="1102">
        <v>7558.313796559396</v>
      </c>
      <c r="CC620" s="1102">
        <v>9818.6610278433382</v>
      </c>
      <c r="CD620" s="1102">
        <v>10865.28941119814</v>
      </c>
      <c r="CE620" s="1102">
        <v>17326.264598419126</v>
      </c>
      <c r="CF620" s="1102">
        <v>14416.559079150951</v>
      </c>
      <c r="CG620" s="1102">
        <v>10572.645016358118</v>
      </c>
      <c r="CH620" s="1102">
        <v>11108.815940513281</v>
      </c>
      <c r="CI620" s="1102">
        <v>14752.797815658931</v>
      </c>
      <c r="CJ620" s="1102">
        <v>17828.999034441887</v>
      </c>
      <c r="CK620" s="1102">
        <v>19041.191385971957</v>
      </c>
      <c r="CL620" s="1102">
        <v>14834.511455663414</v>
      </c>
      <c r="CM620" s="1102">
        <v>17863.077875973227</v>
      </c>
      <c r="CN620" s="1102">
        <v>16925.456120998642</v>
      </c>
      <c r="CO620" s="1102">
        <v>22012.738044452068</v>
      </c>
      <c r="CP620" s="1102">
        <v>17172.652514891135</v>
      </c>
      <c r="CQ620" s="1106">
        <f t="shared" si="209"/>
        <v>18929.60908986444</v>
      </c>
      <c r="CR620" s="23" t="s">
        <v>541</v>
      </c>
      <c r="CS620"/>
      <c r="DQ620"/>
      <c r="DR620"/>
    </row>
    <row r="621" spans="58:122" ht="13" outlineLevel="1">
      <c r="BF621" s="1135">
        <v>613</v>
      </c>
      <c r="BG621" s="1102">
        <v>48844.724498471769</v>
      </c>
      <c r="BH621" s="1102">
        <v>52909.163511424675</v>
      </c>
      <c r="BI621" s="1102">
        <v>49393.58626472811</v>
      </c>
      <c r="BJ621" s="1102">
        <v>57132.990260731516</v>
      </c>
      <c r="BK621" s="1102">
        <v>71258.497495924588</v>
      </c>
      <c r="BL621" s="1102">
        <v>93236.956888883011</v>
      </c>
      <c r="BM621" s="1102">
        <v>83940.052735639823</v>
      </c>
      <c r="BN621" s="1102">
        <v>89454.708436370129</v>
      </c>
      <c r="BO621" s="1102">
        <v>112087.62011520143</v>
      </c>
      <c r="BP621" s="1102">
        <v>106619.30374058097</v>
      </c>
      <c r="BQ621" s="1102">
        <v>80662.374209681817</v>
      </c>
      <c r="BR621" s="1102">
        <v>67964.12549839665</v>
      </c>
      <c r="BS621" s="1102">
        <v>89344.54197542365</v>
      </c>
      <c r="BT621" s="1102">
        <v>36171.14243313636</v>
      </c>
      <c r="BU621" s="1102">
        <v>15340.428559629847</v>
      </c>
      <c r="BV621" s="1102">
        <v>16283.166907981915</v>
      </c>
      <c r="BW621" s="1102">
        <v>16872.434941246232</v>
      </c>
      <c r="BX621" s="1102">
        <v>23599.943150591531</v>
      </c>
      <c r="BY621" s="1102">
        <v>18698.727491414389</v>
      </c>
      <c r="BZ621" s="1102">
        <v>15219.421656253005</v>
      </c>
      <c r="CA621" s="1102">
        <v>10309.446618063017</v>
      </c>
      <c r="CB621" s="1102">
        <v>6257.1472619416973</v>
      </c>
      <c r="CC621" s="1102">
        <v>7580.9013625701118</v>
      </c>
      <c r="CD621" s="1102">
        <v>9402.0245904182266</v>
      </c>
      <c r="CE621" s="1102">
        <v>16076.255505327405</v>
      </c>
      <c r="CF621" s="1102">
        <v>13110.270371801655</v>
      </c>
      <c r="CG621" s="1102">
        <v>9828.2436336805058</v>
      </c>
      <c r="CH621" s="1102">
        <v>10056.908374877026</v>
      </c>
      <c r="CI621" s="1102">
        <v>15342.449847763975</v>
      </c>
      <c r="CJ621" s="1102">
        <v>17741.415956605815</v>
      </c>
      <c r="CK621" s="1102">
        <v>18992.692907782101</v>
      </c>
      <c r="CL621" s="1102">
        <v>14339.138159290755</v>
      </c>
      <c r="CM621" s="1102">
        <v>18082.59486022573</v>
      </c>
      <c r="CN621" s="1102">
        <v>16475.470696681004</v>
      </c>
      <c r="CO621" s="1102">
        <v>18523.658734453555</v>
      </c>
      <c r="CP621" s="1102">
        <v>17473.507126599838</v>
      </c>
      <c r="CQ621" s="1106">
        <f t="shared" si="209"/>
        <v>19261.2445310166</v>
      </c>
      <c r="CR621" s="23" t="s">
        <v>541</v>
      </c>
      <c r="CS621"/>
      <c r="DQ621"/>
      <c r="DR621"/>
    </row>
    <row r="622" spans="58:122" ht="13" outlineLevel="1">
      <c r="BF622" s="1135">
        <v>614</v>
      </c>
      <c r="BG622" s="1102">
        <v>55801.202645370795</v>
      </c>
      <c r="BH622" s="1102">
        <v>55413.626768259412</v>
      </c>
      <c r="BI622" s="1102">
        <v>47387.412252935072</v>
      </c>
      <c r="BJ622" s="1102">
        <v>54028.36622402395</v>
      </c>
      <c r="BK622" s="1102">
        <v>78056.521573167716</v>
      </c>
      <c r="BL622" s="1102">
        <v>118250.49539304028</v>
      </c>
      <c r="BM622" s="1102">
        <v>110613.04234811635</v>
      </c>
      <c r="BN622" s="1102">
        <v>131556.0488008259</v>
      </c>
      <c r="BO622" s="1102">
        <v>167382.20239844586</v>
      </c>
      <c r="BP622" s="1102">
        <v>156276.2620136686</v>
      </c>
      <c r="BQ622" s="1102">
        <v>125758.49939029806</v>
      </c>
      <c r="BR622" s="1102">
        <v>99568.122637154098</v>
      </c>
      <c r="BS622" s="1102">
        <v>88638.294402331259</v>
      </c>
      <c r="BT622" s="1102">
        <v>31496.29610623523</v>
      </c>
      <c r="BU622" s="1102">
        <v>14187.406770273583</v>
      </c>
      <c r="BV622" s="1102">
        <v>12885.250786406059</v>
      </c>
      <c r="BW622" s="1102">
        <v>22329.725601111859</v>
      </c>
      <c r="BX622" s="1102">
        <v>33075.479780321039</v>
      </c>
      <c r="BY622" s="1102">
        <v>25863.915178298434</v>
      </c>
      <c r="BZ622" s="1102">
        <v>21296.255213781184</v>
      </c>
      <c r="CA622" s="1102">
        <v>13781.223049734501</v>
      </c>
      <c r="CB622" s="1102">
        <v>8180.5476671929882</v>
      </c>
      <c r="CC622" s="1102">
        <v>11800.077374282559</v>
      </c>
      <c r="CD622" s="1102">
        <v>16259.49392241277</v>
      </c>
      <c r="CE622" s="1102">
        <v>25138.712753458411</v>
      </c>
      <c r="CF622" s="1102">
        <v>19041.183351767391</v>
      </c>
      <c r="CG622" s="1102">
        <v>13841.089709977767</v>
      </c>
      <c r="CH622" s="1102">
        <v>16099.96524404535</v>
      </c>
      <c r="CI622" s="1102">
        <v>20708.827799106788</v>
      </c>
      <c r="CJ622" s="1102">
        <v>23201.76931315308</v>
      </c>
      <c r="CK622" s="1102">
        <v>23894.314725057029</v>
      </c>
      <c r="CL622" s="1102">
        <v>20332.335101445111</v>
      </c>
      <c r="CM622" s="1102">
        <v>24560.222079893214</v>
      </c>
      <c r="CN622" s="1102">
        <v>24220.538822352901</v>
      </c>
      <c r="CO622" s="1102">
        <v>24255.241853157822</v>
      </c>
      <c r="CP622" s="1102">
        <v>25250.841081051854</v>
      </c>
      <c r="CQ622" s="1106">
        <f t="shared" si="209"/>
        <v>27834.287710656085</v>
      </c>
      <c r="CR622" s="23" t="s">
        <v>541</v>
      </c>
      <c r="CS622"/>
      <c r="DQ622"/>
      <c r="DR622"/>
    </row>
    <row r="623" spans="58:122" ht="13" outlineLevel="1">
      <c r="BF623" s="1135">
        <v>615</v>
      </c>
      <c r="BG623" s="1102">
        <v>50131.77444344548</v>
      </c>
      <c r="BH623" s="1102">
        <v>50528.481455371846</v>
      </c>
      <c r="BI623" s="1102">
        <v>46794.467429178367</v>
      </c>
      <c r="BJ623" s="1102">
        <v>55227.810240217179</v>
      </c>
      <c r="BK623" s="1102">
        <v>70528.88760513872</v>
      </c>
      <c r="BL623" s="1102">
        <v>90219.935629673302</v>
      </c>
      <c r="BM623" s="1102">
        <v>76794.084811490626</v>
      </c>
      <c r="BN623" s="1102">
        <v>76883.240536044264</v>
      </c>
      <c r="BO623" s="1102">
        <v>110533.8319106141</v>
      </c>
      <c r="BP623" s="1102">
        <v>111194.84409312248</v>
      </c>
      <c r="BQ623" s="1102">
        <v>88058.903106809536</v>
      </c>
      <c r="BR623" s="1102">
        <v>65769.470928836876</v>
      </c>
      <c r="BS623" s="1102">
        <v>66907.03686156754</v>
      </c>
      <c r="BT623" s="1102">
        <v>34400.4817399803</v>
      </c>
      <c r="BU623" s="1102">
        <v>14150.426256683801</v>
      </c>
      <c r="BV623" s="1102">
        <v>11730.875552443234</v>
      </c>
      <c r="BW623" s="1102">
        <v>18751.942444398763</v>
      </c>
      <c r="BX623" s="1102">
        <v>25021.180396100084</v>
      </c>
      <c r="BY623" s="1102">
        <v>23931.54380203467</v>
      </c>
      <c r="BZ623" s="1102">
        <v>19341.867673237517</v>
      </c>
      <c r="CA623" s="1102">
        <v>12434.856411518656</v>
      </c>
      <c r="CB623" s="1102">
        <v>7379.7636741537435</v>
      </c>
      <c r="CC623" s="1102">
        <v>8274.5624775555279</v>
      </c>
      <c r="CD623" s="1102">
        <v>10985.215731188347</v>
      </c>
      <c r="CE623" s="1102">
        <v>17317.355080337329</v>
      </c>
      <c r="CF623" s="1102">
        <v>12956.461176281447</v>
      </c>
      <c r="CG623" s="1102">
        <v>10533.987165915225</v>
      </c>
      <c r="CH623" s="1102">
        <v>13645.38904282114</v>
      </c>
      <c r="CI623" s="1102">
        <v>19907.59136668943</v>
      </c>
      <c r="CJ623" s="1102">
        <v>22104.308257269327</v>
      </c>
      <c r="CK623" s="1102">
        <v>21457.262200656944</v>
      </c>
      <c r="CL623" s="1102">
        <v>15790.815868882959</v>
      </c>
      <c r="CM623" s="1102">
        <v>17224.236225099638</v>
      </c>
      <c r="CN623" s="1102">
        <v>14893.456531240707</v>
      </c>
      <c r="CO623" s="1102">
        <v>18396.183554607393</v>
      </c>
      <c r="CP623" s="1102">
        <v>16423.021009408279</v>
      </c>
      <c r="CQ623" s="1106">
        <f t="shared" si="209"/>
        <v>18103.281803038361</v>
      </c>
      <c r="CR623" s="23" t="s">
        <v>541</v>
      </c>
      <c r="CS623"/>
      <c r="DQ623"/>
      <c r="DR623"/>
    </row>
    <row r="624" spans="58:122" ht="13" outlineLevel="1">
      <c r="BF624" s="1135">
        <v>616</v>
      </c>
      <c r="BG624" s="1102">
        <v>45146.847533621796</v>
      </c>
      <c r="BH624" s="1102">
        <v>46660.314537992148</v>
      </c>
      <c r="BI624" s="1102">
        <v>41670.644633096083</v>
      </c>
      <c r="BJ624" s="1102">
        <v>48372.278486097057</v>
      </c>
      <c r="BK624" s="1102">
        <v>65635.619692084932</v>
      </c>
      <c r="BL624" s="1102">
        <v>86414.466939858437</v>
      </c>
      <c r="BM624" s="1102">
        <v>72988.901092868793</v>
      </c>
      <c r="BN624" s="1102">
        <v>75056.202929181702</v>
      </c>
      <c r="BO624" s="1102">
        <v>98485.052161977917</v>
      </c>
      <c r="BP624" s="1102">
        <v>95731.187034964081</v>
      </c>
      <c r="BQ624" s="1102">
        <v>72291.090947315199</v>
      </c>
      <c r="BR624" s="1102">
        <v>54684.58025922683</v>
      </c>
      <c r="BS624" s="1102">
        <v>66684.34692294136</v>
      </c>
      <c r="BT624" s="1102">
        <v>30175.573085593158</v>
      </c>
      <c r="BU624" s="1102">
        <v>12531.011615921772</v>
      </c>
      <c r="BV624" s="1102">
        <v>10882.333014014132</v>
      </c>
      <c r="BW624" s="1102">
        <v>17476.71150409268</v>
      </c>
      <c r="BX624" s="1102">
        <v>22268.800969925811</v>
      </c>
      <c r="BY624" s="1102">
        <v>20947.256283941377</v>
      </c>
      <c r="BZ624" s="1102">
        <v>19867.043290944417</v>
      </c>
      <c r="CA624" s="1102">
        <v>11345.915350426492</v>
      </c>
      <c r="CB624" s="1102">
        <v>6010.7696365246111</v>
      </c>
      <c r="CC624" s="1102">
        <v>8399.1408807761527</v>
      </c>
      <c r="CD624" s="1102">
        <v>15341.155057391405</v>
      </c>
      <c r="CE624" s="1102">
        <v>23120.397702058122</v>
      </c>
      <c r="CF624" s="1102">
        <v>13061.646633301092</v>
      </c>
      <c r="CG624" s="1102">
        <v>7669.955234145491</v>
      </c>
      <c r="CH624" s="1102">
        <v>11402.925380026591</v>
      </c>
      <c r="CI624" s="1102">
        <v>22031.824954283536</v>
      </c>
      <c r="CJ624" s="1102">
        <v>27681.731226261742</v>
      </c>
      <c r="CK624" s="1102">
        <v>22113.386349708671</v>
      </c>
      <c r="CL624" s="1102">
        <v>13969.125516647126</v>
      </c>
      <c r="CM624" s="1102">
        <v>18628.298642374819</v>
      </c>
      <c r="CN624" s="1102">
        <v>14860.622895121818</v>
      </c>
      <c r="CO624" s="1102">
        <v>21675.980452346306</v>
      </c>
      <c r="CP624" s="1102">
        <v>16280.56179686782</v>
      </c>
      <c r="CQ624" s="1106">
        <f t="shared" si="209"/>
        <v>17946.24740184132</v>
      </c>
      <c r="CR624" s="23" t="s">
        <v>541</v>
      </c>
      <c r="CS624"/>
      <c r="DQ624"/>
      <c r="DR624"/>
    </row>
    <row r="625" spans="58:122" ht="13" outlineLevel="1">
      <c r="BF625" s="1135">
        <v>617</v>
      </c>
      <c r="BG625" s="1102">
        <v>64560.626968509518</v>
      </c>
      <c r="BH625" s="1102">
        <v>61926.66252661543</v>
      </c>
      <c r="BI625" s="1102">
        <v>53049.992101012831</v>
      </c>
      <c r="BJ625" s="1102">
        <v>55148.943346524691</v>
      </c>
      <c r="BK625" s="1102">
        <v>61494.583943871621</v>
      </c>
      <c r="BL625" s="1102">
        <v>73979.15927189021</v>
      </c>
      <c r="BM625" s="1102">
        <v>64575.273600393637</v>
      </c>
      <c r="BN625" s="1102">
        <v>82315.462525305484</v>
      </c>
      <c r="BO625" s="1102">
        <v>109033.22143159334</v>
      </c>
      <c r="BP625" s="1102">
        <v>102385.28253280395</v>
      </c>
      <c r="BQ625" s="1102">
        <v>83734.4696620264</v>
      </c>
      <c r="BR625" s="1102">
        <v>78396.149831953662</v>
      </c>
      <c r="BS625" s="1102">
        <v>79376.807700355086</v>
      </c>
      <c r="BT625" s="1102">
        <v>35735.591295193539</v>
      </c>
      <c r="BU625" s="1102">
        <v>16394.6440080344</v>
      </c>
      <c r="BV625" s="1102">
        <v>16350.3183096552</v>
      </c>
      <c r="BW625" s="1102">
        <v>28794.95293429268</v>
      </c>
      <c r="BX625" s="1102">
        <v>33929.938792943278</v>
      </c>
      <c r="BY625" s="1102">
        <v>30775.64211211236</v>
      </c>
      <c r="BZ625" s="1102">
        <v>26645.097598541663</v>
      </c>
      <c r="CA625" s="1102">
        <v>15426.134550250201</v>
      </c>
      <c r="CB625" s="1102">
        <v>7797.878142917496</v>
      </c>
      <c r="CC625" s="1102">
        <v>8483.0716522935145</v>
      </c>
      <c r="CD625" s="1102">
        <v>12406.139008220516</v>
      </c>
      <c r="CE625" s="1102">
        <v>21691.260795166381</v>
      </c>
      <c r="CF625" s="1102">
        <v>13842.412726982157</v>
      </c>
      <c r="CG625" s="1102">
        <v>10390.701130334755</v>
      </c>
      <c r="CH625" s="1102">
        <v>13992.251486852987</v>
      </c>
      <c r="CI625" s="1102">
        <v>22496.184023708276</v>
      </c>
      <c r="CJ625" s="1102">
        <v>25573.27230445798</v>
      </c>
      <c r="CK625" s="1102">
        <v>22083.634442447772</v>
      </c>
      <c r="CL625" s="1102">
        <v>17158.948722950496</v>
      </c>
      <c r="CM625" s="1102">
        <v>19812.927618140649</v>
      </c>
      <c r="CN625" s="1102">
        <v>16858.548029072223</v>
      </c>
      <c r="CO625" s="1102">
        <v>20905.068803903578</v>
      </c>
      <c r="CP625" s="1102">
        <v>18405.319495444914</v>
      </c>
      <c r="CQ625" s="1106">
        <f t="shared" si="209"/>
        <v>20288.39184399242</v>
      </c>
      <c r="CR625" s="23" t="s">
        <v>541</v>
      </c>
      <c r="CS625"/>
      <c r="DQ625"/>
      <c r="DR625"/>
    </row>
    <row r="626" spans="58:122" ht="13" outlineLevel="1">
      <c r="BF626" s="1135">
        <v>618</v>
      </c>
      <c r="BG626" s="1102">
        <v>48487.94069143587</v>
      </c>
      <c r="BH626" s="1102">
        <v>56799.922531248725</v>
      </c>
      <c r="BI626" s="1102">
        <v>48830.266110910816</v>
      </c>
      <c r="BJ626" s="1102">
        <v>46410.590256376148</v>
      </c>
      <c r="BK626" s="1102">
        <v>52425.412200091858</v>
      </c>
      <c r="BL626" s="1102">
        <v>71429.638572089447</v>
      </c>
      <c r="BM626" s="1102">
        <v>69034.900494985966</v>
      </c>
      <c r="BN626" s="1102">
        <v>70656.945549034339</v>
      </c>
      <c r="BO626" s="1102">
        <v>85815.902045947863</v>
      </c>
      <c r="BP626" s="1102">
        <v>99777.059147306965</v>
      </c>
      <c r="BQ626" s="1102">
        <v>79345.89900802284</v>
      </c>
      <c r="BR626" s="1102">
        <v>62084.546779891607</v>
      </c>
      <c r="BS626" s="1102">
        <v>69851.054623366508</v>
      </c>
      <c r="BT626" s="1102">
        <v>37976.890445381083</v>
      </c>
      <c r="BU626" s="1102">
        <v>19064.804239597168</v>
      </c>
      <c r="BV626" s="1102">
        <v>15902.734352263085</v>
      </c>
      <c r="BW626" s="1102">
        <v>14262.072110807843</v>
      </c>
      <c r="BX626" s="1102">
        <v>20325.437106765916</v>
      </c>
      <c r="BY626" s="1102">
        <v>18776.79611525379</v>
      </c>
      <c r="BZ626" s="1102">
        <v>16622.158873121505</v>
      </c>
      <c r="CA626" s="1102">
        <v>11904.73500230213</v>
      </c>
      <c r="CB626" s="1102">
        <v>9041.3113013518087</v>
      </c>
      <c r="CC626" s="1102">
        <v>10007.470800374496</v>
      </c>
      <c r="CD626" s="1102">
        <v>11067.87647601788</v>
      </c>
      <c r="CE626" s="1102">
        <v>17149.267824232633</v>
      </c>
      <c r="CF626" s="1102">
        <v>13771.708864333155</v>
      </c>
      <c r="CG626" s="1102">
        <v>11781.513110792126</v>
      </c>
      <c r="CH626" s="1102">
        <v>11523.470638652378</v>
      </c>
      <c r="CI626" s="1102">
        <v>14045.045089395047</v>
      </c>
      <c r="CJ626" s="1102">
        <v>14417.879101099863</v>
      </c>
      <c r="CK626" s="1102">
        <v>16052.079946599162</v>
      </c>
      <c r="CL626" s="1102">
        <v>13969.514137913036</v>
      </c>
      <c r="CM626" s="1102">
        <v>18463.274666438305</v>
      </c>
      <c r="CN626" s="1102">
        <v>17631.474921882866</v>
      </c>
      <c r="CO626" s="1102">
        <v>19787.792739088214</v>
      </c>
      <c r="CP626" s="1102">
        <v>18328.359244885931</v>
      </c>
      <c r="CQ626" s="1106">
        <f t="shared" si="209"/>
        <v>20203.557689380821</v>
      </c>
      <c r="CR626" s="23" t="s">
        <v>541</v>
      </c>
      <c r="CS626"/>
      <c r="DQ626"/>
      <c r="DR626"/>
    </row>
    <row r="627" spans="58:122" ht="13" outlineLevel="1">
      <c r="BF627" s="1135">
        <v>619</v>
      </c>
      <c r="BG627" s="1102">
        <v>63212.075852182716</v>
      </c>
      <c r="BH627" s="1102">
        <v>68098.659337469639</v>
      </c>
      <c r="BI627" s="1102">
        <v>61342.311404354732</v>
      </c>
      <c r="BJ627" s="1102">
        <v>66201.530232156059</v>
      </c>
      <c r="BK627" s="1102">
        <v>78349.962894561235</v>
      </c>
      <c r="BL627" s="1102">
        <v>100339.55112982652</v>
      </c>
      <c r="BM627" s="1102">
        <v>87662.902241892662</v>
      </c>
      <c r="BN627" s="1102">
        <v>100853.68295438742</v>
      </c>
      <c r="BO627" s="1102">
        <v>127371.38123728601</v>
      </c>
      <c r="BP627" s="1102">
        <v>117704.62239783154</v>
      </c>
      <c r="BQ627" s="1102">
        <v>92336.350073891444</v>
      </c>
      <c r="BR627" s="1102">
        <v>74381.315129346476</v>
      </c>
      <c r="BS627" s="1102">
        <v>70958.405539621395</v>
      </c>
      <c r="BT627" s="1102">
        <v>32352.623424839585</v>
      </c>
      <c r="BU627" s="1102">
        <v>15294.130379247745</v>
      </c>
      <c r="BV627" s="1102">
        <v>14890.312120388719</v>
      </c>
      <c r="BW627" s="1102">
        <v>25285.647227026944</v>
      </c>
      <c r="BX627" s="1102">
        <v>28707.06753954928</v>
      </c>
      <c r="BY627" s="1102">
        <v>27179.577973073949</v>
      </c>
      <c r="BZ627" s="1102">
        <v>22144.362790165076</v>
      </c>
      <c r="CA627" s="1102">
        <v>13389.032896303612</v>
      </c>
      <c r="CB627" s="1102">
        <v>7234.6804009120988</v>
      </c>
      <c r="CC627" s="1102">
        <v>9709.9818119285374</v>
      </c>
      <c r="CD627" s="1102">
        <v>19129.302734606084</v>
      </c>
      <c r="CE627" s="1102">
        <v>29953.293298050281</v>
      </c>
      <c r="CF627" s="1102">
        <v>20269.386013165727</v>
      </c>
      <c r="CG627" s="1102">
        <v>13657.933512640042</v>
      </c>
      <c r="CH627" s="1102">
        <v>14579.762946168243</v>
      </c>
      <c r="CI627" s="1102">
        <v>21918.765713423687</v>
      </c>
      <c r="CJ627" s="1102">
        <v>24935.177660966281</v>
      </c>
      <c r="CK627" s="1102">
        <v>23514.643396264677</v>
      </c>
      <c r="CL627" s="1102">
        <v>19952.465573337875</v>
      </c>
      <c r="CM627" s="1102">
        <v>23780.098247097994</v>
      </c>
      <c r="CN627" s="1102">
        <v>24127.59868323055</v>
      </c>
      <c r="CO627" s="1102">
        <v>25896.471889625034</v>
      </c>
      <c r="CP627" s="1102">
        <v>25971.77627398925</v>
      </c>
      <c r="CQ627" s="1106">
        <f t="shared" si="209"/>
        <v>28628.982727608007</v>
      </c>
      <c r="CR627" s="23" t="s">
        <v>541</v>
      </c>
      <c r="CS627"/>
      <c r="DQ627"/>
      <c r="DR627"/>
    </row>
    <row r="628" spans="58:122" ht="13" outlineLevel="1">
      <c r="BF628" s="1135">
        <v>620</v>
      </c>
      <c r="BG628" s="1102">
        <v>73933.070277299412</v>
      </c>
      <c r="BH628" s="1102">
        <v>76899.157713430453</v>
      </c>
      <c r="BI628" s="1102">
        <v>61448.919686827459</v>
      </c>
      <c r="BJ628" s="1102">
        <v>60441.491076243445</v>
      </c>
      <c r="BK628" s="1102">
        <v>73544.644557698834</v>
      </c>
      <c r="BL628" s="1102">
        <v>92495.950332343142</v>
      </c>
      <c r="BM628" s="1102">
        <v>74541.116857376168</v>
      </c>
      <c r="BN628" s="1102">
        <v>78347.999834427101</v>
      </c>
      <c r="BO628" s="1102">
        <v>110690.72206961716</v>
      </c>
      <c r="BP628" s="1102">
        <v>103389.0690903776</v>
      </c>
      <c r="BQ628" s="1102">
        <v>84749.491244709236</v>
      </c>
      <c r="BR628" s="1102">
        <v>74395.281211675465</v>
      </c>
      <c r="BS628" s="1102">
        <v>84205.521598716718</v>
      </c>
      <c r="BT628" s="1102">
        <v>45599.698127132739</v>
      </c>
      <c r="BU628" s="1102">
        <v>15719.020614322957</v>
      </c>
      <c r="BV628" s="1102">
        <v>13870.380779882847</v>
      </c>
      <c r="BW628" s="1102">
        <v>19036.121603662672</v>
      </c>
      <c r="BX628" s="1102">
        <v>31033.025812169813</v>
      </c>
      <c r="BY628" s="1102">
        <v>25402.188579816524</v>
      </c>
      <c r="BZ628" s="1102">
        <v>18655.288011741832</v>
      </c>
      <c r="CA628" s="1102">
        <v>14515.075232540428</v>
      </c>
      <c r="CB628" s="1102">
        <v>9500.1168568332323</v>
      </c>
      <c r="CC628" s="1102">
        <v>12619.893909180086</v>
      </c>
      <c r="CD628" s="1102">
        <v>17695.367312617745</v>
      </c>
      <c r="CE628" s="1102">
        <v>23195.509632376557</v>
      </c>
      <c r="CF628" s="1102">
        <v>16568.61566802044</v>
      </c>
      <c r="CG628" s="1102">
        <v>13348.96530107414</v>
      </c>
      <c r="CH628" s="1102">
        <v>16534.96390413231</v>
      </c>
      <c r="CI628" s="1102">
        <v>23850.429996617528</v>
      </c>
      <c r="CJ628" s="1102">
        <v>25808.701840923874</v>
      </c>
      <c r="CK628" s="1102">
        <v>25744.228142681586</v>
      </c>
      <c r="CL628" s="1102">
        <v>21965.797212182388</v>
      </c>
      <c r="CM628" s="1102">
        <v>24751.585664666745</v>
      </c>
      <c r="CN628" s="1102">
        <v>24246.307796712041</v>
      </c>
      <c r="CO628" s="1102">
        <v>24120.483453236786</v>
      </c>
      <c r="CP628" s="1102">
        <v>25236.526460346453</v>
      </c>
      <c r="CQ628" s="1106">
        <f t="shared" si="209"/>
        <v>27818.50854235416</v>
      </c>
      <c r="CR628" s="23" t="s">
        <v>541</v>
      </c>
      <c r="CS628"/>
      <c r="DQ628"/>
      <c r="DR628"/>
    </row>
    <row r="629" spans="58:122" ht="13" outlineLevel="1">
      <c r="BF629" s="1135">
        <v>621</v>
      </c>
      <c r="BG629" s="1102">
        <v>63094.345446551073</v>
      </c>
      <c r="BH629" s="1102">
        <v>70919.592910886582</v>
      </c>
      <c r="BI629" s="1102">
        <v>65851.807451809946</v>
      </c>
      <c r="BJ629" s="1102">
        <v>76998.312302847669</v>
      </c>
      <c r="BK629" s="1102">
        <v>91285.981687004358</v>
      </c>
      <c r="BL629" s="1102">
        <v>113227.25964089716</v>
      </c>
      <c r="BM629" s="1102">
        <v>94696.410808859422</v>
      </c>
      <c r="BN629" s="1102">
        <v>99168.647006641491</v>
      </c>
      <c r="BO629" s="1102">
        <v>154003.1880283099</v>
      </c>
      <c r="BP629" s="1102">
        <v>148699.24501542712</v>
      </c>
      <c r="BQ629" s="1102">
        <v>123681.29636476074</v>
      </c>
      <c r="BR629" s="1102">
        <v>97911.843777451606</v>
      </c>
      <c r="BS629" s="1102">
        <v>99241.958062322286</v>
      </c>
      <c r="BT629" s="1102">
        <v>37121.569648557554</v>
      </c>
      <c r="BU629" s="1102">
        <v>14669.104091612284</v>
      </c>
      <c r="BV629" s="1102">
        <v>13527.617214074942</v>
      </c>
      <c r="BW629" s="1102">
        <v>25511.057408791577</v>
      </c>
      <c r="BX629" s="1102">
        <v>34986.92190787119</v>
      </c>
      <c r="BY629" s="1102">
        <v>29892.524987921621</v>
      </c>
      <c r="BZ629" s="1102">
        <v>25768.723849574795</v>
      </c>
      <c r="CA629" s="1102">
        <v>16221.373919317362</v>
      </c>
      <c r="CB629" s="1102">
        <v>9266.0683890056644</v>
      </c>
      <c r="CC629" s="1102">
        <v>11439.826038694413</v>
      </c>
      <c r="CD629" s="1102">
        <v>14860.790725227846</v>
      </c>
      <c r="CE629" s="1102">
        <v>26786.597585999454</v>
      </c>
      <c r="CF629" s="1102">
        <v>21130.070820074885</v>
      </c>
      <c r="CG629" s="1102">
        <v>15407.989907855252</v>
      </c>
      <c r="CH629" s="1102">
        <v>17175.244541874377</v>
      </c>
      <c r="CI629" s="1102">
        <v>21366.226321225746</v>
      </c>
      <c r="CJ629" s="1102">
        <v>26411.015128069379</v>
      </c>
      <c r="CK629" s="1102">
        <v>27356.532031163559</v>
      </c>
      <c r="CL629" s="1102">
        <v>22452.161947462799</v>
      </c>
      <c r="CM629" s="1102">
        <v>25449.011422920208</v>
      </c>
      <c r="CN629" s="1102">
        <v>25495.487692942857</v>
      </c>
      <c r="CO629" s="1102">
        <v>31393.124611748222</v>
      </c>
      <c r="CP629" s="1102">
        <v>26904.905420538125</v>
      </c>
      <c r="CQ629" s="1106">
        <f t="shared" si="209"/>
        <v>29657.581539539478</v>
      </c>
      <c r="CR629" s="23" t="s">
        <v>541</v>
      </c>
      <c r="CS629"/>
      <c r="DQ629"/>
      <c r="DR629"/>
    </row>
    <row r="630" spans="58:122" ht="13" outlineLevel="1">
      <c r="BF630" s="1135">
        <v>622</v>
      </c>
      <c r="BG630" s="1102">
        <v>61187.063282853975</v>
      </c>
      <c r="BH630" s="1102">
        <v>65002.667135404823</v>
      </c>
      <c r="BI630" s="1102">
        <v>50993.814032322829</v>
      </c>
      <c r="BJ630" s="1102">
        <v>49440.522016792398</v>
      </c>
      <c r="BK630" s="1102">
        <v>64297.788816881846</v>
      </c>
      <c r="BL630" s="1102">
        <v>86076.665771646673</v>
      </c>
      <c r="BM630" s="1102">
        <v>62069.73543649647</v>
      </c>
      <c r="BN630" s="1102">
        <v>68764.950282446633</v>
      </c>
      <c r="BO630" s="1102">
        <v>114500.78584483272</v>
      </c>
      <c r="BP630" s="1102">
        <v>107216.48069072831</v>
      </c>
      <c r="BQ630" s="1102">
        <v>81190.359208810696</v>
      </c>
      <c r="BR630" s="1102">
        <v>55035.01320997165</v>
      </c>
      <c r="BS630" s="1102">
        <v>52841.758919001804</v>
      </c>
      <c r="BT630" s="1102">
        <v>25511.860405425658</v>
      </c>
      <c r="BU630" s="1102">
        <v>11826.851987610082</v>
      </c>
      <c r="BV630" s="1102">
        <v>8625.6823764852124</v>
      </c>
      <c r="BW630" s="1102">
        <v>15509.328044504453</v>
      </c>
      <c r="BX630" s="1102">
        <v>18891.838387967658</v>
      </c>
      <c r="BY630" s="1102">
        <v>20286.478009972674</v>
      </c>
      <c r="BZ630" s="1102">
        <v>17252.582346583953</v>
      </c>
      <c r="CA630" s="1102">
        <v>9825.5841702049729</v>
      </c>
      <c r="CB630" s="1102">
        <v>4875.8032354732959</v>
      </c>
      <c r="CC630" s="1102">
        <v>6734.4487013626622</v>
      </c>
      <c r="CD630" s="1102">
        <v>8009.5872075857496</v>
      </c>
      <c r="CE630" s="1102">
        <v>17195.107125383085</v>
      </c>
      <c r="CF630" s="1102">
        <v>10634.644078386889</v>
      </c>
      <c r="CG630" s="1102">
        <v>7226.9693035564651</v>
      </c>
      <c r="CH630" s="1102">
        <v>7853.9949694117222</v>
      </c>
      <c r="CI630" s="1102">
        <v>13688.195269430087</v>
      </c>
      <c r="CJ630" s="1102">
        <v>17704.695713365782</v>
      </c>
      <c r="CK630" s="1102">
        <v>20300.138200752332</v>
      </c>
      <c r="CL630" s="1102">
        <v>14016.328269114252</v>
      </c>
      <c r="CM630" s="1102">
        <v>18279.126890003969</v>
      </c>
      <c r="CN630" s="1102">
        <v>15251.683878609127</v>
      </c>
      <c r="CO630" s="1102">
        <v>21099.457754940759</v>
      </c>
      <c r="CP630" s="1102">
        <v>16763.410329908766</v>
      </c>
      <c r="CQ630" s="1106">
        <f t="shared" si="209"/>
        <v>18478.496800829264</v>
      </c>
      <c r="CR630" s="23" t="s">
        <v>541</v>
      </c>
      <c r="CS630"/>
      <c r="DQ630"/>
      <c r="DR630"/>
    </row>
    <row r="631" spans="58:122" ht="13" outlineLevel="1">
      <c r="BF631" s="1135">
        <v>623</v>
      </c>
      <c r="BG631" s="1102">
        <v>71800.146666181652</v>
      </c>
      <c r="BH631" s="1102">
        <v>73313.674128282248</v>
      </c>
      <c r="BI631" s="1102">
        <v>59936.516776771576</v>
      </c>
      <c r="BJ631" s="1102">
        <v>59093.252452364184</v>
      </c>
      <c r="BK631" s="1102">
        <v>76545.170386579179</v>
      </c>
      <c r="BL631" s="1102">
        <v>107200.85646431489</v>
      </c>
      <c r="BM631" s="1102">
        <v>100931.78908898773</v>
      </c>
      <c r="BN631" s="1102">
        <v>106182.39240792378</v>
      </c>
      <c r="BO631" s="1102">
        <v>143212.48615601871</v>
      </c>
      <c r="BP631" s="1102">
        <v>132744.92869739895</v>
      </c>
      <c r="BQ631" s="1102">
        <v>106791.4153365025</v>
      </c>
      <c r="BR631" s="1102">
        <v>83940.591222997813</v>
      </c>
      <c r="BS631" s="1102">
        <v>90640.212394998962</v>
      </c>
      <c r="BT631" s="1102">
        <v>37170.646185560421</v>
      </c>
      <c r="BU631" s="1102">
        <v>11991.904854450491</v>
      </c>
      <c r="BV631" s="1102">
        <v>11460.439172842489</v>
      </c>
      <c r="BW631" s="1102">
        <v>22390.257944349421</v>
      </c>
      <c r="BX631" s="1102">
        <v>25255.726209289805</v>
      </c>
      <c r="BY631" s="1102">
        <v>23865.579381051401</v>
      </c>
      <c r="BZ631" s="1102">
        <v>21362.207089635285</v>
      </c>
      <c r="CA631" s="1102">
        <v>14188.20990226072</v>
      </c>
      <c r="CB631" s="1102">
        <v>9952.4365056400529</v>
      </c>
      <c r="CC631" s="1102">
        <v>9564.652662292232</v>
      </c>
      <c r="CD631" s="1102">
        <v>13222.666658351618</v>
      </c>
      <c r="CE631" s="1102">
        <v>22757.823613740675</v>
      </c>
      <c r="CF631" s="1102">
        <v>17433.867687130405</v>
      </c>
      <c r="CG631" s="1102">
        <v>13811.808908735668</v>
      </c>
      <c r="CH631" s="1102">
        <v>16707.668184964517</v>
      </c>
      <c r="CI631" s="1102">
        <v>23107.330731604769</v>
      </c>
      <c r="CJ631" s="1102">
        <v>24527.646895611779</v>
      </c>
      <c r="CK631" s="1102">
        <v>23774.122675722771</v>
      </c>
      <c r="CL631" s="1102">
        <v>20315.826869273376</v>
      </c>
      <c r="CM631" s="1102">
        <v>23756.515484185969</v>
      </c>
      <c r="CN631" s="1102">
        <v>25091.055832372895</v>
      </c>
      <c r="CO631" s="1102">
        <v>23532.41159407685</v>
      </c>
      <c r="CP631" s="1102">
        <v>26895.850068174503</v>
      </c>
      <c r="CQ631" s="1106">
        <f t="shared" si="209"/>
        <v>29647.599722213025</v>
      </c>
      <c r="CR631" s="23" t="s">
        <v>541</v>
      </c>
      <c r="CS631"/>
      <c r="DQ631"/>
      <c r="DR631"/>
    </row>
    <row r="632" spans="58:122" ht="13" outlineLevel="1">
      <c r="BF632" s="1135">
        <v>624</v>
      </c>
      <c r="BG632" s="1102">
        <v>47489.844289340464</v>
      </c>
      <c r="BH632" s="1102">
        <v>47928.956831981377</v>
      </c>
      <c r="BI632" s="1102">
        <v>43592.724851479652</v>
      </c>
      <c r="BJ632" s="1102">
        <v>55680.180195497378</v>
      </c>
      <c r="BK632" s="1102">
        <v>72902.317229465203</v>
      </c>
      <c r="BL632" s="1102">
        <v>101649.66387314638</v>
      </c>
      <c r="BM632" s="1102">
        <v>88778.756164012739</v>
      </c>
      <c r="BN632" s="1102">
        <v>96724.688959585823</v>
      </c>
      <c r="BO632" s="1102">
        <v>114733.38290890337</v>
      </c>
      <c r="BP632" s="1102">
        <v>113467.66512708631</v>
      </c>
      <c r="BQ632" s="1102">
        <v>82965.160417887135</v>
      </c>
      <c r="BR632" s="1102">
        <v>57614.169672289412</v>
      </c>
      <c r="BS632" s="1102">
        <v>48526.991916868275</v>
      </c>
      <c r="BT632" s="1102">
        <v>25160.544084581619</v>
      </c>
      <c r="BU632" s="1102">
        <v>15181.25517281612</v>
      </c>
      <c r="BV632" s="1102">
        <v>17834.214994080459</v>
      </c>
      <c r="BW632" s="1102">
        <v>18187.251987627551</v>
      </c>
      <c r="BX632" s="1102">
        <v>22085.834950372624</v>
      </c>
      <c r="BY632" s="1102">
        <v>19242.258745467556</v>
      </c>
      <c r="BZ632" s="1102">
        <v>17100.956993237185</v>
      </c>
      <c r="CA632" s="1102">
        <v>12094.076802673946</v>
      </c>
      <c r="CB632" s="1102">
        <v>7712.4597644595597</v>
      </c>
      <c r="CC632" s="1102">
        <v>10043.848015443942</v>
      </c>
      <c r="CD632" s="1102">
        <v>14314.158913125049</v>
      </c>
      <c r="CE632" s="1102">
        <v>18120.482554833918</v>
      </c>
      <c r="CF632" s="1102">
        <v>13897.207400942279</v>
      </c>
      <c r="CG632" s="1102">
        <v>10391.710514226801</v>
      </c>
      <c r="CH632" s="1102">
        <v>11243.414022303465</v>
      </c>
      <c r="CI632" s="1102">
        <v>15602.786803551069</v>
      </c>
      <c r="CJ632" s="1102">
        <v>16112.552540665911</v>
      </c>
      <c r="CK632" s="1102">
        <v>17424.55614502394</v>
      </c>
      <c r="CL632" s="1102">
        <v>16628.836656567637</v>
      </c>
      <c r="CM632" s="1102">
        <v>20539.67467965508</v>
      </c>
      <c r="CN632" s="1102">
        <v>19822.568627248995</v>
      </c>
      <c r="CO632" s="1102">
        <v>16791.422108685736</v>
      </c>
      <c r="CP632" s="1102">
        <v>21693.417970853374</v>
      </c>
      <c r="CQ632" s="1106">
        <f t="shared" si="209"/>
        <v>23912.899981828923</v>
      </c>
      <c r="CR632" s="23" t="s">
        <v>541</v>
      </c>
      <c r="CS632"/>
      <c r="DQ632"/>
      <c r="DR632"/>
    </row>
    <row r="633" spans="58:122" ht="13" outlineLevel="1">
      <c r="BF633" s="1135">
        <v>625</v>
      </c>
      <c r="BG633" s="1102">
        <v>64202.479255081773</v>
      </c>
      <c r="BH633" s="1102">
        <v>71135.229124526668</v>
      </c>
      <c r="BI633" s="1102">
        <v>68235.236326962578</v>
      </c>
      <c r="BJ633" s="1102">
        <v>72209.223395651672</v>
      </c>
      <c r="BK633" s="1102">
        <v>86534.984543702929</v>
      </c>
      <c r="BL633" s="1102">
        <v>109294.38524102703</v>
      </c>
      <c r="BM633" s="1102">
        <v>89414.457603232702</v>
      </c>
      <c r="BN633" s="1102">
        <v>91798.746011120602</v>
      </c>
      <c r="BO633" s="1102">
        <v>120343.31085118314</v>
      </c>
      <c r="BP633" s="1102">
        <v>112199.86841652892</v>
      </c>
      <c r="BQ633" s="1102">
        <v>89956.68109941615</v>
      </c>
      <c r="BR633" s="1102">
        <v>69992.177033797299</v>
      </c>
      <c r="BS633" s="1102">
        <v>72839.64953383524</v>
      </c>
      <c r="BT633" s="1102">
        <v>34162.086707540795</v>
      </c>
      <c r="BU633" s="1102">
        <v>11081.94269260896</v>
      </c>
      <c r="BV633" s="1102">
        <v>14460.818079629298</v>
      </c>
      <c r="BW633" s="1102">
        <v>23893.543762266236</v>
      </c>
      <c r="BX633" s="1102">
        <v>24975.939509109721</v>
      </c>
      <c r="BY633" s="1102">
        <v>20723.187820144973</v>
      </c>
      <c r="BZ633" s="1102">
        <v>16192.076734445076</v>
      </c>
      <c r="CA633" s="1102">
        <v>11758.3824431749</v>
      </c>
      <c r="CB633" s="1102">
        <v>8373.1323790975403</v>
      </c>
      <c r="CC633" s="1102">
        <v>9189.6452158371994</v>
      </c>
      <c r="CD633" s="1102">
        <v>17457.605537073225</v>
      </c>
      <c r="CE633" s="1102">
        <v>22206.467991232181</v>
      </c>
      <c r="CF633" s="1102">
        <v>16354.289146795647</v>
      </c>
      <c r="CG633" s="1102">
        <v>13359.512782898446</v>
      </c>
      <c r="CH633" s="1102">
        <v>15257.463418687794</v>
      </c>
      <c r="CI633" s="1102">
        <v>21794.870035166372</v>
      </c>
      <c r="CJ633" s="1102">
        <v>21894.576203603006</v>
      </c>
      <c r="CK633" s="1102">
        <v>19644.142557157986</v>
      </c>
      <c r="CL633" s="1102">
        <v>17016.366520570373</v>
      </c>
      <c r="CM633" s="1102">
        <v>18989.451419482833</v>
      </c>
      <c r="CN633" s="1102">
        <v>20100.677377908811</v>
      </c>
      <c r="CO633" s="1102">
        <v>18727.760258056671</v>
      </c>
      <c r="CP633" s="1102">
        <v>21501.894558232329</v>
      </c>
      <c r="CQ633" s="1106">
        <f t="shared" si="209"/>
        <v>23701.781557966948</v>
      </c>
      <c r="CR633" s="23" t="s">
        <v>541</v>
      </c>
      <c r="CS633"/>
      <c r="DQ633"/>
      <c r="DR633"/>
    </row>
    <row r="634" spans="58:122" ht="13" outlineLevel="1">
      <c r="BF634" s="1135">
        <v>626</v>
      </c>
      <c r="BG634" s="1102">
        <v>66054.521351540607</v>
      </c>
      <c r="BH634" s="1102">
        <v>66019.047993168526</v>
      </c>
      <c r="BI634" s="1102">
        <v>51449.079585681771</v>
      </c>
      <c r="BJ634" s="1102">
        <v>50106.209001286872</v>
      </c>
      <c r="BK634" s="1102">
        <v>68474.588184752225</v>
      </c>
      <c r="BL634" s="1102">
        <v>84006.660221367914</v>
      </c>
      <c r="BM634" s="1102">
        <v>71628.160821485435</v>
      </c>
      <c r="BN634" s="1102">
        <v>75556.219601279663</v>
      </c>
      <c r="BO634" s="1102">
        <v>102555.33313727671</v>
      </c>
      <c r="BP634" s="1102">
        <v>95359.718369458104</v>
      </c>
      <c r="BQ634" s="1102">
        <v>72793.396596140403</v>
      </c>
      <c r="BR634" s="1102">
        <v>56723.597046816431</v>
      </c>
      <c r="BS634" s="1102">
        <v>82509.575644256387</v>
      </c>
      <c r="BT634" s="1102">
        <v>30039.918622368092</v>
      </c>
      <c r="BU634" s="1102">
        <v>13118.172508640897</v>
      </c>
      <c r="BV634" s="1102">
        <v>11542.076420495905</v>
      </c>
      <c r="BW634" s="1102">
        <v>19069.298693774035</v>
      </c>
      <c r="BX634" s="1102">
        <v>23251.097047818454</v>
      </c>
      <c r="BY634" s="1102">
        <v>18010.507321350247</v>
      </c>
      <c r="BZ634" s="1102">
        <v>14803.137817210381</v>
      </c>
      <c r="CA634" s="1102">
        <v>10056.156440678946</v>
      </c>
      <c r="CB634" s="1102">
        <v>6460.625105573894</v>
      </c>
      <c r="CC634" s="1102">
        <v>7183.785798151187</v>
      </c>
      <c r="CD634" s="1102">
        <v>8277.7602558561557</v>
      </c>
      <c r="CE634" s="1102">
        <v>14607.532749606282</v>
      </c>
      <c r="CF634" s="1102">
        <v>11377.378069682376</v>
      </c>
      <c r="CG634" s="1102">
        <v>9409.8795391955355</v>
      </c>
      <c r="CH634" s="1102">
        <v>11903.958662197172</v>
      </c>
      <c r="CI634" s="1102">
        <v>16636.013758756919</v>
      </c>
      <c r="CJ634" s="1102">
        <v>20686.520612063479</v>
      </c>
      <c r="CK634" s="1102">
        <v>20270.773747209478</v>
      </c>
      <c r="CL634" s="1102">
        <v>17543.00253462922</v>
      </c>
      <c r="CM634" s="1102">
        <v>19604.799759341251</v>
      </c>
      <c r="CN634" s="1102">
        <v>22139.919239797833</v>
      </c>
      <c r="CO634" s="1102">
        <v>25998.223459037348</v>
      </c>
      <c r="CP634" s="1102">
        <v>22059.593467026032</v>
      </c>
      <c r="CQ634" s="1106">
        <f t="shared" si="209"/>
        <v>24316.539372704905</v>
      </c>
      <c r="CR634" s="23" t="s">
        <v>541</v>
      </c>
      <c r="CS634"/>
      <c r="DQ634"/>
      <c r="DR634"/>
    </row>
    <row r="635" spans="58:122" ht="13" outlineLevel="1">
      <c r="BF635" s="1135">
        <v>627</v>
      </c>
      <c r="BG635" s="1102">
        <v>73031.370176147</v>
      </c>
      <c r="BH635" s="1102">
        <v>76178.520853725524</v>
      </c>
      <c r="BI635" s="1102">
        <v>62615.898618461433</v>
      </c>
      <c r="BJ635" s="1102">
        <v>58754.13470676088</v>
      </c>
      <c r="BK635" s="1102">
        <v>69433.414471651893</v>
      </c>
      <c r="BL635" s="1102">
        <v>84647.013293827447</v>
      </c>
      <c r="BM635" s="1102">
        <v>78217.404743681589</v>
      </c>
      <c r="BN635" s="1102">
        <v>82059.856478586385</v>
      </c>
      <c r="BO635" s="1102">
        <v>114931.96325064653</v>
      </c>
      <c r="BP635" s="1102">
        <v>108193.9679408574</v>
      </c>
      <c r="BQ635" s="1102">
        <v>89252.872785359432</v>
      </c>
      <c r="BR635" s="1102">
        <v>63923.19751155837</v>
      </c>
      <c r="BS635" s="1102">
        <v>52987.668133993386</v>
      </c>
      <c r="BT635" s="1102">
        <v>27862.120640362133</v>
      </c>
      <c r="BU635" s="1102">
        <v>14045.170520851712</v>
      </c>
      <c r="BV635" s="1102">
        <v>10803.961156301195</v>
      </c>
      <c r="BW635" s="1102">
        <v>21212.261137200334</v>
      </c>
      <c r="BX635" s="1102">
        <v>22944.271964255269</v>
      </c>
      <c r="BY635" s="1102">
        <v>27369.991462667822</v>
      </c>
      <c r="BZ635" s="1102">
        <v>15827.265136602733</v>
      </c>
      <c r="CA635" s="1102">
        <v>14177.411533131015</v>
      </c>
      <c r="CB635" s="1102">
        <v>7387.5422033000823</v>
      </c>
      <c r="CC635" s="1102">
        <v>8782.6156734529723</v>
      </c>
      <c r="CD635" s="1102">
        <v>11576.324577573061</v>
      </c>
      <c r="CE635" s="1102">
        <v>23018.703329713735</v>
      </c>
      <c r="CF635" s="1102">
        <v>14611.321627357906</v>
      </c>
      <c r="CG635" s="1102">
        <v>10453.974833619151</v>
      </c>
      <c r="CH635" s="1102">
        <v>12514.63435866237</v>
      </c>
      <c r="CI635" s="1102">
        <v>19900.327036461335</v>
      </c>
      <c r="CJ635" s="1102">
        <v>23804.578995387328</v>
      </c>
      <c r="CK635" s="1102">
        <v>23554.360213370186</v>
      </c>
      <c r="CL635" s="1102">
        <v>19725.72241089692</v>
      </c>
      <c r="CM635" s="1102">
        <v>21822.069433153181</v>
      </c>
      <c r="CN635" s="1102">
        <v>21198.015074268096</v>
      </c>
      <c r="CO635" s="1102">
        <v>22514.490828659262</v>
      </c>
      <c r="CP635" s="1102">
        <v>21878.873225593954</v>
      </c>
      <c r="CQ635" s="1106">
        <f t="shared" si="209"/>
        <v>24117.329406628396</v>
      </c>
      <c r="CR635" s="23" t="s">
        <v>541</v>
      </c>
      <c r="CS635"/>
      <c r="DQ635"/>
      <c r="DR635"/>
    </row>
    <row r="636" spans="58:122" ht="13" outlineLevel="1">
      <c r="BF636" s="1135">
        <v>628</v>
      </c>
      <c r="BG636" s="1102">
        <v>46542.179933820895</v>
      </c>
      <c r="BH636" s="1102">
        <v>62818.077692554034</v>
      </c>
      <c r="BI636" s="1102">
        <v>60859.809086873414</v>
      </c>
      <c r="BJ636" s="1102">
        <v>80425.95253825585</v>
      </c>
      <c r="BK636" s="1102">
        <v>78784.084694687452</v>
      </c>
      <c r="BL636" s="1102">
        <v>96068.731401379016</v>
      </c>
      <c r="BM636" s="1102">
        <v>93475.470139265817</v>
      </c>
      <c r="BN636" s="1102">
        <v>112197.70713509926</v>
      </c>
      <c r="BO636" s="1102">
        <v>105487.37320102728</v>
      </c>
      <c r="BP636" s="1102">
        <v>121809.38260043497</v>
      </c>
      <c r="BQ636" s="1102">
        <v>102363.94533433841</v>
      </c>
      <c r="BR636" s="1102">
        <v>98271.784269130789</v>
      </c>
      <c r="BS636" s="1102">
        <v>78331.762104383655</v>
      </c>
      <c r="BT636" s="1102">
        <v>37354.516056519744</v>
      </c>
      <c r="BU636" s="1102">
        <v>18948.491041536978</v>
      </c>
      <c r="BV636" s="1102">
        <v>13575.121753230997</v>
      </c>
      <c r="BW636" s="1102">
        <v>17884.287162154957</v>
      </c>
      <c r="BX636" s="1102">
        <v>28638.564560170526</v>
      </c>
      <c r="BY636" s="1102">
        <v>25458.068745055843</v>
      </c>
      <c r="BZ636" s="1102">
        <v>21049.932172180663</v>
      </c>
      <c r="CA636" s="1102">
        <v>13616.645335560359</v>
      </c>
      <c r="CB636" s="1102">
        <v>7942.367521424093</v>
      </c>
      <c r="CC636" s="1102">
        <v>10782.050902548195</v>
      </c>
      <c r="CD636" s="1102">
        <v>14595.438937408007</v>
      </c>
      <c r="CE636" s="1102">
        <v>20973.769082944833</v>
      </c>
      <c r="CF636" s="1102">
        <v>15528.626608556875</v>
      </c>
      <c r="CG636" s="1102">
        <v>13045.793737297101</v>
      </c>
      <c r="CH636" s="1102">
        <v>14481.321187228557</v>
      </c>
      <c r="CI636" s="1102">
        <v>20439.675987966151</v>
      </c>
      <c r="CJ636" s="1102">
        <v>22593.076014419425</v>
      </c>
      <c r="CK636" s="1102">
        <v>24986.809420816495</v>
      </c>
      <c r="CL636" s="1102">
        <v>21509.054899664054</v>
      </c>
      <c r="CM636" s="1102">
        <v>25707.669631524917</v>
      </c>
      <c r="CN636" s="1102">
        <v>23879.998956938965</v>
      </c>
      <c r="CO636" s="1102">
        <v>23900.810723319584</v>
      </c>
      <c r="CP636" s="1102">
        <v>24060.307874236056</v>
      </c>
      <c r="CQ636" s="1106">
        <f t="shared" si="209"/>
        <v>26521.949491852462</v>
      </c>
      <c r="CR636" s="23" t="s">
        <v>541</v>
      </c>
      <c r="CS636"/>
      <c r="DQ636"/>
      <c r="DR636"/>
    </row>
    <row r="637" spans="58:122" ht="13" outlineLevel="1">
      <c r="BF637" s="1135">
        <v>629</v>
      </c>
      <c r="BG637" s="1102">
        <v>45212.199914360375</v>
      </c>
      <c r="BH637" s="1102">
        <v>57033.145082795374</v>
      </c>
      <c r="BI637" s="1102">
        <v>54867.406001922311</v>
      </c>
      <c r="BJ637" s="1102">
        <v>66535.143861497607</v>
      </c>
      <c r="BK637" s="1102">
        <v>83549.057057642422</v>
      </c>
      <c r="BL637" s="1102">
        <v>115417.12884457053</v>
      </c>
      <c r="BM637" s="1102">
        <v>105826.93927776266</v>
      </c>
      <c r="BN637" s="1102">
        <v>103129.18526607283</v>
      </c>
      <c r="BO637" s="1102">
        <v>129862.06935590252</v>
      </c>
      <c r="BP637" s="1102">
        <v>129859.3892089033</v>
      </c>
      <c r="BQ637" s="1102">
        <v>104660.34908427804</v>
      </c>
      <c r="BR637" s="1102">
        <v>85723.658413489349</v>
      </c>
      <c r="BS637" s="1102">
        <v>94912.353539095202</v>
      </c>
      <c r="BT637" s="1102">
        <v>33732.353623924326</v>
      </c>
      <c r="BU637" s="1102">
        <v>19945.993859442558</v>
      </c>
      <c r="BV637" s="1102">
        <v>18187.890387408057</v>
      </c>
      <c r="BW637" s="1102">
        <v>23699.913963983174</v>
      </c>
      <c r="BX637" s="1102">
        <v>33960.287141273249</v>
      </c>
      <c r="BY637" s="1102">
        <v>31341.164050475763</v>
      </c>
      <c r="BZ637" s="1102">
        <v>25090.188888792447</v>
      </c>
      <c r="CA637" s="1102">
        <v>16041.75575228657</v>
      </c>
      <c r="CB637" s="1102">
        <v>9362.9416478138046</v>
      </c>
      <c r="CC637" s="1102">
        <v>10392.205747160435</v>
      </c>
      <c r="CD637" s="1102">
        <v>16652.571841103556</v>
      </c>
      <c r="CE637" s="1102">
        <v>24084.709544203357</v>
      </c>
      <c r="CF637" s="1102">
        <v>18944.916961010542</v>
      </c>
      <c r="CG637" s="1102">
        <v>14784.09467286399</v>
      </c>
      <c r="CH637" s="1102">
        <v>16573.65964773552</v>
      </c>
      <c r="CI637" s="1102">
        <v>23723.164083071249</v>
      </c>
      <c r="CJ637" s="1102">
        <v>26587.635781066037</v>
      </c>
      <c r="CK637" s="1102">
        <v>26785.682442631274</v>
      </c>
      <c r="CL637" s="1102">
        <v>20702.072751349697</v>
      </c>
      <c r="CM637" s="1102">
        <v>23031.005820255697</v>
      </c>
      <c r="CN637" s="1102">
        <v>22458.877303846595</v>
      </c>
      <c r="CO637" s="1102">
        <v>23329.176715902046</v>
      </c>
      <c r="CP637" s="1102">
        <v>23928.890343770949</v>
      </c>
      <c r="CQ637" s="1106">
        <f t="shared" si="209"/>
        <v>26377.086461688505</v>
      </c>
      <c r="CR637" s="23" t="s">
        <v>541</v>
      </c>
      <c r="CS637"/>
      <c r="DQ637"/>
      <c r="DR637"/>
    </row>
    <row r="638" spans="58:122" ht="13" outlineLevel="1">
      <c r="BF638" s="1135">
        <v>630</v>
      </c>
      <c r="BG638" s="1102">
        <v>55259.868658720035</v>
      </c>
      <c r="BH638" s="1102">
        <v>77450.614478690317</v>
      </c>
      <c r="BI638" s="1102">
        <v>77800.681032334527</v>
      </c>
      <c r="BJ638" s="1102">
        <v>80627.867491526631</v>
      </c>
      <c r="BK638" s="1102">
        <v>89612.625985408609</v>
      </c>
      <c r="BL638" s="1102">
        <v>121478.4950922157</v>
      </c>
      <c r="BM638" s="1102">
        <v>106436.35542467701</v>
      </c>
      <c r="BN638" s="1102">
        <v>103533.42639347461</v>
      </c>
      <c r="BO638" s="1102">
        <v>123497.47006141047</v>
      </c>
      <c r="BP638" s="1102">
        <v>137618.46577513358</v>
      </c>
      <c r="BQ638" s="1102">
        <v>101271.22459536954</v>
      </c>
      <c r="BR638" s="1102">
        <v>71757.1932985983</v>
      </c>
      <c r="BS638" s="1102">
        <v>77675.260191274385</v>
      </c>
      <c r="BT638" s="1102">
        <v>40912.644785536424</v>
      </c>
      <c r="BU638" s="1102">
        <v>18725.188784292801</v>
      </c>
      <c r="BV638" s="1102">
        <v>18916.730626319575</v>
      </c>
      <c r="BW638" s="1102">
        <v>15868.508983512813</v>
      </c>
      <c r="BX638" s="1102">
        <v>23549.394446632443</v>
      </c>
      <c r="BY638" s="1102">
        <v>23184.066201176414</v>
      </c>
      <c r="BZ638" s="1102">
        <v>19679.637268154907</v>
      </c>
      <c r="CA638" s="1102">
        <v>12904.741642573925</v>
      </c>
      <c r="CB638" s="1102">
        <v>9016.4323136159564</v>
      </c>
      <c r="CC638" s="1102">
        <v>12761.159257724057</v>
      </c>
      <c r="CD638" s="1102">
        <v>20628.808562316339</v>
      </c>
      <c r="CE638" s="1102">
        <v>24668.735339388448</v>
      </c>
      <c r="CF638" s="1102">
        <v>18339.712695481903</v>
      </c>
      <c r="CG638" s="1102">
        <v>12931.205046226836</v>
      </c>
      <c r="CH638" s="1102">
        <v>14016.771934802266</v>
      </c>
      <c r="CI638" s="1102">
        <v>20523.176707610688</v>
      </c>
      <c r="CJ638" s="1102">
        <v>22756.294536714675</v>
      </c>
      <c r="CK638" s="1102">
        <v>24290.313901099875</v>
      </c>
      <c r="CL638" s="1102">
        <v>22108.423243403995</v>
      </c>
      <c r="CM638" s="1102">
        <v>25512.114482186531</v>
      </c>
      <c r="CN638" s="1102">
        <v>26192.990148913945</v>
      </c>
      <c r="CO638" s="1102">
        <v>24926.687136208886</v>
      </c>
      <c r="CP638" s="1102">
        <v>26877.691062998827</v>
      </c>
      <c r="CQ638" s="1106">
        <f t="shared" si="209"/>
        <v>29627.582845429526</v>
      </c>
      <c r="CR638" s="23" t="s">
        <v>541</v>
      </c>
      <c r="CS638"/>
      <c r="DQ638"/>
      <c r="DR638"/>
    </row>
    <row r="639" spans="58:122" ht="13" outlineLevel="1">
      <c r="BF639" s="1135">
        <v>631</v>
      </c>
      <c r="BG639" s="1102">
        <v>74547.28811766181</v>
      </c>
      <c r="BH639" s="1102">
        <v>78630.533455774203</v>
      </c>
      <c r="BI639" s="1102">
        <v>64714.161927979316</v>
      </c>
      <c r="BJ639" s="1102">
        <v>68180.271117743017</v>
      </c>
      <c r="BK639" s="1102">
        <v>97325.292318539519</v>
      </c>
      <c r="BL639" s="1102">
        <v>136958.22269278238</v>
      </c>
      <c r="BM639" s="1102">
        <v>119455.36806825447</v>
      </c>
      <c r="BN639" s="1102">
        <v>125719.28776040905</v>
      </c>
      <c r="BO639" s="1102">
        <v>157195.07416886894</v>
      </c>
      <c r="BP639" s="1102">
        <v>144958.80322371531</v>
      </c>
      <c r="BQ639" s="1102">
        <v>113643.86717322489</v>
      </c>
      <c r="BR639" s="1102">
        <v>90560.723787357987</v>
      </c>
      <c r="BS639" s="1102">
        <v>106553.97955369146</v>
      </c>
      <c r="BT639" s="1102">
        <v>41009.862044808469</v>
      </c>
      <c r="BU639" s="1102">
        <v>17806.496148189919</v>
      </c>
      <c r="BV639" s="1102">
        <v>15527.220259607751</v>
      </c>
      <c r="BW639" s="1102">
        <v>26164.671318056258</v>
      </c>
      <c r="BX639" s="1102">
        <v>36337.434577153057</v>
      </c>
      <c r="BY639" s="1102">
        <v>32891.628374125154</v>
      </c>
      <c r="BZ639" s="1102">
        <v>30846.34078585144</v>
      </c>
      <c r="CA639" s="1102">
        <v>19720.277405684512</v>
      </c>
      <c r="CB639" s="1102">
        <v>11475.925212308901</v>
      </c>
      <c r="CC639" s="1102">
        <v>12759.306916038222</v>
      </c>
      <c r="CD639" s="1102">
        <v>14844.039925503432</v>
      </c>
      <c r="CE639" s="1102">
        <v>26046.854507582539</v>
      </c>
      <c r="CF639" s="1102">
        <v>20902.382632135126</v>
      </c>
      <c r="CG639" s="1102">
        <v>16437.690161566694</v>
      </c>
      <c r="CH639" s="1102">
        <v>18631.619324705971</v>
      </c>
      <c r="CI639" s="1102">
        <v>27723.624826961484</v>
      </c>
      <c r="CJ639" s="1102">
        <v>31915.333318945326</v>
      </c>
      <c r="CK639" s="1102">
        <v>33670.272473367571</v>
      </c>
      <c r="CL639" s="1102">
        <v>23976.351828435611</v>
      </c>
      <c r="CM639" s="1102">
        <v>26844.857963585404</v>
      </c>
      <c r="CN639" s="1102">
        <v>22290.528128071364</v>
      </c>
      <c r="CO639" s="1102">
        <v>31385.131377931411</v>
      </c>
      <c r="CP639" s="1102">
        <v>22766.196554402861</v>
      </c>
      <c r="CQ639" s="1106">
        <f t="shared" si="209"/>
        <v>25095.435947601301</v>
      </c>
      <c r="CR639" s="23" t="s">
        <v>541</v>
      </c>
      <c r="CS639"/>
      <c r="DQ639"/>
      <c r="DR639"/>
    </row>
    <row r="640" spans="58:122" ht="13" outlineLevel="1">
      <c r="BF640" s="1135">
        <v>632</v>
      </c>
      <c r="BG640" s="1102">
        <v>65943.836496829201</v>
      </c>
      <c r="BH640" s="1102">
        <v>62754.684186234466</v>
      </c>
      <c r="BI640" s="1102">
        <v>56897.738634022455</v>
      </c>
      <c r="BJ640" s="1102">
        <v>74547.270957411252</v>
      </c>
      <c r="BK640" s="1102">
        <v>93730.861744994734</v>
      </c>
      <c r="BL640" s="1102">
        <v>113481.30931168595</v>
      </c>
      <c r="BM640" s="1102">
        <v>93417.002536064407</v>
      </c>
      <c r="BN640" s="1102">
        <v>106103.89127619038</v>
      </c>
      <c r="BO640" s="1102">
        <v>124064.95814948971</v>
      </c>
      <c r="BP640" s="1102">
        <v>116522.0840983167</v>
      </c>
      <c r="BQ640" s="1102">
        <v>93354.522125370975</v>
      </c>
      <c r="BR640" s="1102">
        <v>78152.435726171097</v>
      </c>
      <c r="BS640" s="1102">
        <v>71995.916972311548</v>
      </c>
      <c r="BT640" s="1102">
        <v>29642.980255929298</v>
      </c>
      <c r="BU640" s="1102">
        <v>13946.774536120776</v>
      </c>
      <c r="BV640" s="1102">
        <v>13057.07447421343</v>
      </c>
      <c r="BW640" s="1102">
        <v>23646.76109045613</v>
      </c>
      <c r="BX640" s="1102">
        <v>24898.121887518413</v>
      </c>
      <c r="BY640" s="1102">
        <v>24272.440088875246</v>
      </c>
      <c r="BZ640" s="1102">
        <v>24140.279858765007</v>
      </c>
      <c r="CA640" s="1102">
        <v>15621.379604368411</v>
      </c>
      <c r="CB640" s="1102">
        <v>11176.658016102811</v>
      </c>
      <c r="CC640" s="1102">
        <v>11116.449116629157</v>
      </c>
      <c r="CD640" s="1102">
        <v>10794.369342565509</v>
      </c>
      <c r="CE640" s="1102">
        <v>21231.351867526027</v>
      </c>
      <c r="CF640" s="1102">
        <v>18765.214218972927</v>
      </c>
      <c r="CG640" s="1102">
        <v>14029.768261854391</v>
      </c>
      <c r="CH640" s="1102">
        <v>15696.042458983962</v>
      </c>
      <c r="CI640" s="1102">
        <v>19608.867270603238</v>
      </c>
      <c r="CJ640" s="1102">
        <v>20478.010079810938</v>
      </c>
      <c r="CK640" s="1102">
        <v>25439.488458568452</v>
      </c>
      <c r="CL640" s="1102">
        <v>18786.542786272337</v>
      </c>
      <c r="CM640" s="1102">
        <v>28378.373026447687</v>
      </c>
      <c r="CN640" s="1102">
        <v>22329.58505205439</v>
      </c>
      <c r="CO640" s="1102">
        <v>29871.086190879203</v>
      </c>
      <c r="CP640" s="1102">
        <v>23145.228008454695</v>
      </c>
      <c r="CQ640" s="1106">
        <f t="shared" si="209"/>
        <v>25513.246606248384</v>
      </c>
      <c r="CR640" s="23" t="s">
        <v>541</v>
      </c>
      <c r="CS640"/>
      <c r="DQ640"/>
      <c r="DR640"/>
    </row>
    <row r="641" spans="58:122" ht="13" outlineLevel="1">
      <c r="BF641" s="1135">
        <v>633</v>
      </c>
      <c r="BG641" s="1102">
        <v>69239.495809485088</v>
      </c>
      <c r="BH641" s="1102">
        <v>70231.068726482423</v>
      </c>
      <c r="BI641" s="1102">
        <v>60364.850436484892</v>
      </c>
      <c r="BJ641" s="1102">
        <v>65097.029532324217</v>
      </c>
      <c r="BK641" s="1102">
        <v>75349.38394326072</v>
      </c>
      <c r="BL641" s="1102">
        <v>93912.240010012421</v>
      </c>
      <c r="BM641" s="1102">
        <v>90088.631983842555</v>
      </c>
      <c r="BN641" s="1102">
        <v>116471.32515693238</v>
      </c>
      <c r="BO641" s="1102">
        <v>145955.00934084621</v>
      </c>
      <c r="BP641" s="1102">
        <v>139700.71569666243</v>
      </c>
      <c r="BQ641" s="1102">
        <v>116600.38803972492</v>
      </c>
      <c r="BR641" s="1102">
        <v>102436.93184802387</v>
      </c>
      <c r="BS641" s="1102">
        <v>101660.63259880262</v>
      </c>
      <c r="BT641" s="1102">
        <v>36441.014560718817</v>
      </c>
      <c r="BU641" s="1102">
        <v>15959.813524234773</v>
      </c>
      <c r="BV641" s="1102">
        <v>15121.877995859544</v>
      </c>
      <c r="BW641" s="1102">
        <v>26885.808896922696</v>
      </c>
      <c r="BX641" s="1102">
        <v>32679.794448008288</v>
      </c>
      <c r="BY641" s="1102">
        <v>33387.699515494467</v>
      </c>
      <c r="BZ641" s="1102">
        <v>27010.680048664493</v>
      </c>
      <c r="CA641" s="1102">
        <v>18988.944368357017</v>
      </c>
      <c r="CB641" s="1102">
        <v>9615.4322924661374</v>
      </c>
      <c r="CC641" s="1102">
        <v>12443.124606540223</v>
      </c>
      <c r="CD641" s="1102">
        <v>19139.717287786742</v>
      </c>
      <c r="CE641" s="1102">
        <v>32088.172125735837</v>
      </c>
      <c r="CF641" s="1102">
        <v>19327.889618969784</v>
      </c>
      <c r="CG641" s="1102">
        <v>13459.519333296099</v>
      </c>
      <c r="CH641" s="1102">
        <v>15919.495943774511</v>
      </c>
      <c r="CI641" s="1102">
        <v>23119.151564054941</v>
      </c>
      <c r="CJ641" s="1102">
        <v>26997.168141967879</v>
      </c>
      <c r="CK641" s="1102">
        <v>26076.373574561047</v>
      </c>
      <c r="CL641" s="1102">
        <v>21148.311168649143</v>
      </c>
      <c r="CM641" s="1102">
        <v>26859.469496835776</v>
      </c>
      <c r="CN641" s="1102">
        <v>22641.689460332767</v>
      </c>
      <c r="CO641" s="1102">
        <v>24834.950663047326</v>
      </c>
      <c r="CP641" s="1102">
        <v>23286.483298959331</v>
      </c>
      <c r="CQ641" s="1106">
        <f t="shared" si="209"/>
        <v>25668.95391056898</v>
      </c>
      <c r="CR641" s="23" t="s">
        <v>541</v>
      </c>
      <c r="CS641"/>
      <c r="DQ641"/>
      <c r="DR641"/>
    </row>
    <row r="642" spans="58:122" ht="13" outlineLevel="1">
      <c r="BF642" s="1135">
        <v>634</v>
      </c>
      <c r="BG642" s="1102">
        <v>73842.517484532276</v>
      </c>
      <c r="BH642" s="1102">
        <v>70712.00638763704</v>
      </c>
      <c r="BI642" s="1102">
        <v>62178.051167834608</v>
      </c>
      <c r="BJ642" s="1102">
        <v>65216.150872446815</v>
      </c>
      <c r="BK642" s="1102">
        <v>72559.778961301607</v>
      </c>
      <c r="BL642" s="1102">
        <v>86916.810616043687</v>
      </c>
      <c r="BM642" s="1102">
        <v>75789.981007853232</v>
      </c>
      <c r="BN642" s="1102">
        <v>93795.385257594258</v>
      </c>
      <c r="BO642" s="1102">
        <v>116212.06441053598</v>
      </c>
      <c r="BP642" s="1102">
        <v>114054.5566588896</v>
      </c>
      <c r="BQ642" s="1102">
        <v>95502.314139305454</v>
      </c>
      <c r="BR642" s="1102">
        <v>93818.436750450855</v>
      </c>
      <c r="BS642" s="1102">
        <v>102863.68708467667</v>
      </c>
      <c r="BT642" s="1102">
        <v>33060.858873561694</v>
      </c>
      <c r="BU642" s="1102">
        <v>15492.321267889178</v>
      </c>
      <c r="BV642" s="1102">
        <v>13186.95335185351</v>
      </c>
      <c r="BW642" s="1102">
        <v>17626.228683152414</v>
      </c>
      <c r="BX642" s="1102">
        <v>27703.02661098721</v>
      </c>
      <c r="BY642" s="1102">
        <v>27695.743072629357</v>
      </c>
      <c r="BZ642" s="1102">
        <v>23855.802671867892</v>
      </c>
      <c r="CA642" s="1102">
        <v>14127.882724045898</v>
      </c>
      <c r="CB642" s="1102">
        <v>7178.0187252255837</v>
      </c>
      <c r="CC642" s="1102">
        <v>8772.460693999612</v>
      </c>
      <c r="CD642" s="1102">
        <v>14911.948868623722</v>
      </c>
      <c r="CE642" s="1102">
        <v>25475.775051105506</v>
      </c>
      <c r="CF642" s="1102">
        <v>17625.958511949695</v>
      </c>
      <c r="CG642" s="1102">
        <v>12100.782495691183</v>
      </c>
      <c r="CH642" s="1102">
        <v>13402.695263033114</v>
      </c>
      <c r="CI642" s="1102">
        <v>22143.19125133679</v>
      </c>
      <c r="CJ642" s="1102">
        <v>25863.01381548405</v>
      </c>
      <c r="CK642" s="1102">
        <v>21961.908828804932</v>
      </c>
      <c r="CL642" s="1102">
        <v>15266.208716558645</v>
      </c>
      <c r="CM642" s="1102">
        <v>18830.405747764889</v>
      </c>
      <c r="CN642" s="1102">
        <v>22563.928013421562</v>
      </c>
      <c r="CO642" s="1102">
        <v>25506.136512710189</v>
      </c>
      <c r="CP642" s="1102">
        <v>23825.619499171658</v>
      </c>
      <c r="CQ642" s="1106">
        <f t="shared" si="209"/>
        <v>26263.249841693454</v>
      </c>
      <c r="CR642" s="23" t="s">
        <v>541</v>
      </c>
      <c r="CS642"/>
      <c r="DQ642"/>
      <c r="DR642"/>
    </row>
    <row r="643" spans="58:122" ht="13" outlineLevel="1">
      <c r="BF643" s="1135">
        <v>635</v>
      </c>
      <c r="BG643" s="1102">
        <v>63995.443594892655</v>
      </c>
      <c r="BH643" s="1102">
        <v>58308.609403846218</v>
      </c>
      <c r="BI643" s="1102">
        <v>50397.173918729903</v>
      </c>
      <c r="BJ643" s="1102">
        <v>55080.981072043229</v>
      </c>
      <c r="BK643" s="1102">
        <v>80160.726169661983</v>
      </c>
      <c r="BL643" s="1102">
        <v>112753.79117941423</v>
      </c>
      <c r="BM643" s="1102">
        <v>98512.805442508368</v>
      </c>
      <c r="BN643" s="1102">
        <v>99279.724430372851</v>
      </c>
      <c r="BO643" s="1102">
        <v>126435.76218982266</v>
      </c>
      <c r="BP643" s="1102">
        <v>116949.14877220725</v>
      </c>
      <c r="BQ643" s="1102">
        <v>83005.26977413526</v>
      </c>
      <c r="BR643" s="1102">
        <v>56972.377110777699</v>
      </c>
      <c r="BS643" s="1102">
        <v>59962.308920038166</v>
      </c>
      <c r="BT643" s="1102">
        <v>32658.23226035048</v>
      </c>
      <c r="BU643" s="1102">
        <v>17538.164514728174</v>
      </c>
      <c r="BV643" s="1102">
        <v>13898.248216353104</v>
      </c>
      <c r="BW643" s="1102">
        <v>13851.913600478551</v>
      </c>
      <c r="BX643" s="1102">
        <v>22937.064791590848</v>
      </c>
      <c r="BY643" s="1102">
        <v>19355.927041941359</v>
      </c>
      <c r="BZ643" s="1102">
        <v>15831.703884941018</v>
      </c>
      <c r="CA643" s="1102">
        <v>11082.115940726699</v>
      </c>
      <c r="CB643" s="1102">
        <v>7808.831051528834</v>
      </c>
      <c r="CC643" s="1102">
        <v>10887.427072524457</v>
      </c>
      <c r="CD643" s="1102">
        <v>15350.173426925077</v>
      </c>
      <c r="CE643" s="1102">
        <v>20676.725795787876</v>
      </c>
      <c r="CF643" s="1102">
        <v>17124.224263600969</v>
      </c>
      <c r="CG643" s="1102">
        <v>13566.248990883509</v>
      </c>
      <c r="CH643" s="1102">
        <v>13290.363831431574</v>
      </c>
      <c r="CI643" s="1102">
        <v>16025.538412443959</v>
      </c>
      <c r="CJ643" s="1102">
        <v>15480.914607194261</v>
      </c>
      <c r="CK643" s="1102">
        <v>16931.820075520398</v>
      </c>
      <c r="CL643" s="1102">
        <v>16572.975253278095</v>
      </c>
      <c r="CM643" s="1102">
        <v>20712.105213435538</v>
      </c>
      <c r="CN643" s="1102">
        <v>22173.273268464676</v>
      </c>
      <c r="CO643" s="1102">
        <v>23447.026039751236</v>
      </c>
      <c r="CP643" s="1102">
        <v>23105.521688920009</v>
      </c>
      <c r="CQ643" s="1106">
        <f t="shared" si="209"/>
        <v>25469.477881146828</v>
      </c>
      <c r="CR643" s="23" t="s">
        <v>541</v>
      </c>
      <c r="CS643"/>
      <c r="DQ643"/>
      <c r="DR643"/>
    </row>
    <row r="644" spans="58:122" ht="13" outlineLevel="1">
      <c r="BF644" s="1135">
        <v>636</v>
      </c>
      <c r="BG644" s="1102">
        <v>62999.010559573653</v>
      </c>
      <c r="BH644" s="1102">
        <v>62872.77481020266</v>
      </c>
      <c r="BI644" s="1102">
        <v>60074.949510656908</v>
      </c>
      <c r="BJ644" s="1102">
        <v>72659.545329221801</v>
      </c>
      <c r="BK644" s="1102">
        <v>90310.693092073328</v>
      </c>
      <c r="BL644" s="1102">
        <v>107670.34388507222</v>
      </c>
      <c r="BM644" s="1102">
        <v>89778.964094584313</v>
      </c>
      <c r="BN644" s="1102">
        <v>92929.24245800091</v>
      </c>
      <c r="BO644" s="1102">
        <v>135189.01662245451</v>
      </c>
      <c r="BP644" s="1102">
        <v>125469.11816907499</v>
      </c>
      <c r="BQ644" s="1102">
        <v>99683.577124306365</v>
      </c>
      <c r="BR644" s="1102">
        <v>72408.763621805672</v>
      </c>
      <c r="BS644" s="1102">
        <v>65953.798067012482</v>
      </c>
      <c r="BT644" s="1102">
        <v>24790.502217630597</v>
      </c>
      <c r="BU644" s="1102">
        <v>11060.358765915109</v>
      </c>
      <c r="BV644" s="1102">
        <v>13081.971459241307</v>
      </c>
      <c r="BW644" s="1102">
        <v>20869.951871555324</v>
      </c>
      <c r="BX644" s="1102">
        <v>26535.516652728871</v>
      </c>
      <c r="BY644" s="1102">
        <v>23460.012050474084</v>
      </c>
      <c r="BZ644" s="1102">
        <v>18916.579833041127</v>
      </c>
      <c r="CA644" s="1102">
        <v>13288.423335491705</v>
      </c>
      <c r="CB644" s="1102">
        <v>8729.6327416154563</v>
      </c>
      <c r="CC644" s="1102">
        <v>10076.247932970171</v>
      </c>
      <c r="CD644" s="1102">
        <v>12615.212614716242</v>
      </c>
      <c r="CE644" s="1102">
        <v>16386.365608798915</v>
      </c>
      <c r="CF644" s="1102">
        <v>12230.09149803704</v>
      </c>
      <c r="CG644" s="1102">
        <v>11730.041536447439</v>
      </c>
      <c r="CH644" s="1102">
        <v>16265.608411424266</v>
      </c>
      <c r="CI644" s="1102">
        <v>22024.235961400336</v>
      </c>
      <c r="CJ644" s="1102">
        <v>22089.826320932701</v>
      </c>
      <c r="CK644" s="1102">
        <v>21537.606569414216</v>
      </c>
      <c r="CL644" s="1102">
        <v>18918.586515770854</v>
      </c>
      <c r="CM644" s="1102">
        <v>23162.474995378721</v>
      </c>
      <c r="CN644" s="1102">
        <v>22485.255041021734</v>
      </c>
      <c r="CO644" s="1102">
        <v>24681.864102361305</v>
      </c>
      <c r="CP644" s="1102">
        <v>23624.867849909017</v>
      </c>
      <c r="CQ644" s="1106">
        <f t="shared" si="209"/>
        <v>26041.959028210091</v>
      </c>
      <c r="CR644" s="23" t="s">
        <v>541</v>
      </c>
      <c r="CS644"/>
      <c r="DQ644"/>
      <c r="DR644"/>
    </row>
    <row r="645" spans="58:122" ht="13" outlineLevel="1">
      <c r="BF645" s="1135">
        <v>637</v>
      </c>
      <c r="BG645" s="1102">
        <v>58935.447666265114</v>
      </c>
      <c r="BH645" s="1102">
        <v>52335.127264791066</v>
      </c>
      <c r="BI645" s="1102">
        <v>47300.309410416266</v>
      </c>
      <c r="BJ645" s="1102">
        <v>58617.741787181156</v>
      </c>
      <c r="BK645" s="1102">
        <v>69348.697173821885</v>
      </c>
      <c r="BL645" s="1102">
        <v>78893.710005639165</v>
      </c>
      <c r="BM645" s="1102">
        <v>65211.293510407078</v>
      </c>
      <c r="BN645" s="1102">
        <v>72740.878085201344</v>
      </c>
      <c r="BO645" s="1102">
        <v>85447.499948991695</v>
      </c>
      <c r="BP645" s="1102">
        <v>77794.126454892204</v>
      </c>
      <c r="BQ645" s="1102">
        <v>58222.215091258513</v>
      </c>
      <c r="BR645" s="1102">
        <v>54810.224324406605</v>
      </c>
      <c r="BS645" s="1102">
        <v>61582.099697639205</v>
      </c>
      <c r="BT645" s="1102">
        <v>28427.579910597997</v>
      </c>
      <c r="BU645" s="1102">
        <v>15712.029832576998</v>
      </c>
      <c r="BV645" s="1102">
        <v>14046.98901040274</v>
      </c>
      <c r="BW645" s="1102">
        <v>15205.494147815099</v>
      </c>
      <c r="BX645" s="1102">
        <v>17268.293278254238</v>
      </c>
      <c r="BY645" s="1102">
        <v>19033.333521073178</v>
      </c>
      <c r="BZ645" s="1102">
        <v>16456.743640681809</v>
      </c>
      <c r="CA645" s="1102">
        <v>9896.3966530964735</v>
      </c>
      <c r="CB645" s="1102">
        <v>5955.2566053730206</v>
      </c>
      <c r="CC645" s="1102">
        <v>9289.3190921064215</v>
      </c>
      <c r="CD645" s="1102">
        <v>12557.443577175309</v>
      </c>
      <c r="CE645" s="1102">
        <v>20252.190135885859</v>
      </c>
      <c r="CF645" s="1102">
        <v>13459.830615496065</v>
      </c>
      <c r="CG645" s="1102">
        <v>8779.9682674946198</v>
      </c>
      <c r="CH645" s="1102">
        <v>9823.8245075603882</v>
      </c>
      <c r="CI645" s="1102">
        <v>13593.834855280353</v>
      </c>
      <c r="CJ645" s="1102">
        <v>16186.42548762875</v>
      </c>
      <c r="CK645" s="1102">
        <v>19148.585428137598</v>
      </c>
      <c r="CL645" s="1102">
        <v>14037.793346090157</v>
      </c>
      <c r="CM645" s="1102">
        <v>18614.410123191941</v>
      </c>
      <c r="CN645" s="1102">
        <v>15574.635816551778</v>
      </c>
      <c r="CO645" s="1102">
        <v>20737.688589106987</v>
      </c>
      <c r="CP645" s="1102">
        <v>15917.692313346673</v>
      </c>
      <c r="CQ645" s="1106">
        <f t="shared" si="209"/>
        <v>17546.252266102099</v>
      </c>
      <c r="CR645" s="23" t="s">
        <v>541</v>
      </c>
      <c r="CS645"/>
      <c r="DQ645"/>
      <c r="DR645"/>
    </row>
    <row r="646" spans="58:122" ht="13" outlineLevel="1">
      <c r="BF646" s="1135">
        <v>638</v>
      </c>
      <c r="BG646" s="1102">
        <v>50880.009625410952</v>
      </c>
      <c r="BH646" s="1102">
        <v>54858.809991273985</v>
      </c>
      <c r="BI646" s="1102">
        <v>52127.702564477833</v>
      </c>
      <c r="BJ646" s="1102">
        <v>60026.353023732197</v>
      </c>
      <c r="BK646" s="1102">
        <v>70097.781938125117</v>
      </c>
      <c r="BL646" s="1102">
        <v>88628.722283671028</v>
      </c>
      <c r="BM646" s="1102">
        <v>76661.521288718141</v>
      </c>
      <c r="BN646" s="1102">
        <v>75922.21531305238</v>
      </c>
      <c r="BO646" s="1102">
        <v>102673.4650357833</v>
      </c>
      <c r="BP646" s="1102">
        <v>104502.8011641263</v>
      </c>
      <c r="BQ646" s="1102">
        <v>82257.214069968875</v>
      </c>
      <c r="BR646" s="1102">
        <v>62447.421594820065</v>
      </c>
      <c r="BS646" s="1102">
        <v>59898.217739293745</v>
      </c>
      <c r="BT646" s="1102">
        <v>29153.230561719178</v>
      </c>
      <c r="BU646" s="1102">
        <v>13866.751061311397</v>
      </c>
      <c r="BV646" s="1102">
        <v>11243.512046464843</v>
      </c>
      <c r="BW646" s="1102">
        <v>15052.085190735501</v>
      </c>
      <c r="BX646" s="1102">
        <v>24653.911971401845</v>
      </c>
      <c r="BY646" s="1102">
        <v>19068.475245485879</v>
      </c>
      <c r="BZ646" s="1102">
        <v>15313.994938564971</v>
      </c>
      <c r="CA646" s="1102">
        <v>10130.342680183798</v>
      </c>
      <c r="CB646" s="1102">
        <v>6985.2588637404169</v>
      </c>
      <c r="CC646" s="1102">
        <v>8748.9698223897212</v>
      </c>
      <c r="CD646" s="1102">
        <v>11337.172943599679</v>
      </c>
      <c r="CE646" s="1102">
        <v>15494.740422183109</v>
      </c>
      <c r="CF646" s="1102">
        <v>11224.617392929957</v>
      </c>
      <c r="CG646" s="1102">
        <v>8643.8171497511976</v>
      </c>
      <c r="CH646" s="1102">
        <v>11397.187155424628</v>
      </c>
      <c r="CI646" s="1102">
        <v>16829.43789509112</v>
      </c>
      <c r="CJ646" s="1102">
        <v>20219.680247140757</v>
      </c>
      <c r="CK646" s="1102">
        <v>18496.930725428836</v>
      </c>
      <c r="CL646" s="1102">
        <v>13886.226093745765</v>
      </c>
      <c r="CM646" s="1102">
        <v>14711.608623874832</v>
      </c>
      <c r="CN646" s="1102">
        <v>14149.605500462236</v>
      </c>
      <c r="CO646" s="1102">
        <v>15602.276121843568</v>
      </c>
      <c r="CP646" s="1102">
        <v>14255.347305843879</v>
      </c>
      <c r="CQ646" s="1106">
        <f t="shared" si="209"/>
        <v>15713.830563209736</v>
      </c>
      <c r="CR646" s="23" t="s">
        <v>541</v>
      </c>
      <c r="CS646"/>
      <c r="DQ646"/>
      <c r="DR646"/>
    </row>
    <row r="647" spans="58:122" ht="13" outlineLevel="1">
      <c r="BF647" s="1135">
        <v>639</v>
      </c>
      <c r="BG647" s="1102">
        <v>70555.897250820344</v>
      </c>
      <c r="BH647" s="1102">
        <v>76371.404841721655</v>
      </c>
      <c r="BI647" s="1102">
        <v>75875.583710810533</v>
      </c>
      <c r="BJ647" s="1102">
        <v>91232.682049234616</v>
      </c>
      <c r="BK647" s="1102">
        <v>111649.74564595036</v>
      </c>
      <c r="BL647" s="1102">
        <v>129168.6759154621</v>
      </c>
      <c r="BM647" s="1102">
        <v>113810.37008534906</v>
      </c>
      <c r="BN647" s="1102">
        <v>120567.89058861358</v>
      </c>
      <c r="BO647" s="1102">
        <v>142294.17591757895</v>
      </c>
      <c r="BP647" s="1102">
        <v>128243.51942515382</v>
      </c>
      <c r="BQ647" s="1102">
        <v>93820.911496304616</v>
      </c>
      <c r="BR647" s="1102">
        <v>72277.185042621015</v>
      </c>
      <c r="BS647" s="1102">
        <v>76390.934459742246</v>
      </c>
      <c r="BT647" s="1102">
        <v>41796.374395285602</v>
      </c>
      <c r="BU647" s="1102">
        <v>16959.042479545882</v>
      </c>
      <c r="BV647" s="1102">
        <v>19801.443935179119</v>
      </c>
      <c r="BW647" s="1102">
        <v>20710.318412612101</v>
      </c>
      <c r="BX647" s="1102">
        <v>27207.093745662067</v>
      </c>
      <c r="BY647" s="1102">
        <v>27422.630870567096</v>
      </c>
      <c r="BZ647" s="1102">
        <v>21909.760373240482</v>
      </c>
      <c r="CA647" s="1102">
        <v>12818.106554389326</v>
      </c>
      <c r="CB647" s="1102">
        <v>6355.1681547639346</v>
      </c>
      <c r="CC647" s="1102">
        <v>11988.189339603301</v>
      </c>
      <c r="CD647" s="1102">
        <v>16029.443181526727</v>
      </c>
      <c r="CE647" s="1102">
        <v>24888.294470531302</v>
      </c>
      <c r="CF647" s="1102">
        <v>18144.357186059184</v>
      </c>
      <c r="CG647" s="1102">
        <v>14750.889345273907</v>
      </c>
      <c r="CH647" s="1102">
        <v>19673.035666111246</v>
      </c>
      <c r="CI647" s="1102">
        <v>24612.266772838098</v>
      </c>
      <c r="CJ647" s="1102">
        <v>28043.664470825268</v>
      </c>
      <c r="CK647" s="1102">
        <v>28132.305232917613</v>
      </c>
      <c r="CL647" s="1102">
        <v>23304.272244088741</v>
      </c>
      <c r="CM647" s="1102">
        <v>28111.399751152199</v>
      </c>
      <c r="CN647" s="1102">
        <v>23283.465614275716</v>
      </c>
      <c r="CO647" s="1102">
        <v>22382.938712559211</v>
      </c>
      <c r="CP647" s="1102">
        <v>24905.391770994353</v>
      </c>
      <c r="CQ647" s="1106">
        <f t="shared" si="209"/>
        <v>27453.495029148002</v>
      </c>
      <c r="CR647" s="23" t="s">
        <v>541</v>
      </c>
      <c r="CS647"/>
      <c r="DQ647"/>
      <c r="DR647"/>
    </row>
    <row r="648" spans="58:122" ht="13" outlineLevel="1">
      <c r="BF648" s="1135">
        <v>640</v>
      </c>
      <c r="BG648" s="1102">
        <v>64622.375372998024</v>
      </c>
      <c r="BH648" s="1102">
        <v>80668.477123136487</v>
      </c>
      <c r="BI648" s="1102">
        <v>77570.082269084087</v>
      </c>
      <c r="BJ648" s="1102">
        <v>82502.252794264146</v>
      </c>
      <c r="BK648" s="1102">
        <v>96489.972825822028</v>
      </c>
      <c r="BL648" s="1102">
        <v>134701.17135082118</v>
      </c>
      <c r="BM648" s="1102">
        <v>130796.70803439249</v>
      </c>
      <c r="BN648" s="1102">
        <v>127255.35509609137</v>
      </c>
      <c r="BO648" s="1102">
        <v>137545.58003355167</v>
      </c>
      <c r="BP648" s="1102">
        <v>147952.07531034152</v>
      </c>
      <c r="BQ648" s="1102">
        <v>106437.61988588425</v>
      </c>
      <c r="BR648" s="1102">
        <v>73645.986088416816</v>
      </c>
      <c r="BS648" s="1102">
        <v>81631.901936724607</v>
      </c>
      <c r="BT648" s="1102">
        <v>36775.066684146987</v>
      </c>
      <c r="BU648" s="1102">
        <v>15822.92809741489</v>
      </c>
      <c r="BV648" s="1102">
        <v>16136.356055551554</v>
      </c>
      <c r="BW648" s="1102">
        <v>21802.20960669003</v>
      </c>
      <c r="BX648" s="1102">
        <v>23959.797574963737</v>
      </c>
      <c r="BY648" s="1102">
        <v>28487.990139234098</v>
      </c>
      <c r="BZ648" s="1102">
        <v>17298.690447202807</v>
      </c>
      <c r="CA648" s="1102">
        <v>17043.515014675882</v>
      </c>
      <c r="CB648" s="1102">
        <v>10537.099993839129</v>
      </c>
      <c r="CC648" s="1102">
        <v>12041.159261031047</v>
      </c>
      <c r="CD648" s="1102">
        <v>10342.688181740406</v>
      </c>
      <c r="CE648" s="1102">
        <v>21706.840606509497</v>
      </c>
      <c r="CF648" s="1102">
        <v>15829.137320040089</v>
      </c>
      <c r="CG648" s="1102">
        <v>14843.854971426965</v>
      </c>
      <c r="CH648" s="1102">
        <v>12758.11690644503</v>
      </c>
      <c r="CI648" s="1102">
        <v>21853.798817886876</v>
      </c>
      <c r="CJ648" s="1102">
        <v>20759.038192268319</v>
      </c>
      <c r="CK648" s="1102">
        <v>26275.386714617234</v>
      </c>
      <c r="CL648" s="1102">
        <v>20957.889965224622</v>
      </c>
      <c r="CM648" s="1102">
        <v>25084.527171092319</v>
      </c>
      <c r="CN648" s="1102">
        <v>21154.410393109316</v>
      </c>
      <c r="CO648" s="1102">
        <v>21834.702922886452</v>
      </c>
      <c r="CP648" s="1102">
        <v>24865.055714105856</v>
      </c>
      <c r="CQ648" s="1106">
        <f t="shared" si="209"/>
        <v>27409.032137439011</v>
      </c>
      <c r="CR648" s="23" t="s">
        <v>541</v>
      </c>
      <c r="CS648"/>
      <c r="DQ648"/>
      <c r="DR648"/>
    </row>
    <row r="649" spans="58:122" ht="13" outlineLevel="1">
      <c r="BF649" s="1135">
        <v>641</v>
      </c>
      <c r="BG649" s="1102">
        <v>53470.995825042119</v>
      </c>
      <c r="BH649" s="1102">
        <v>50309.17471663616</v>
      </c>
      <c r="BI649" s="1102">
        <v>43971.023635997968</v>
      </c>
      <c r="BJ649" s="1102">
        <v>49968.216735328162</v>
      </c>
      <c r="BK649" s="1102">
        <v>66480.071901416581</v>
      </c>
      <c r="BL649" s="1102">
        <v>84493.824905731017</v>
      </c>
      <c r="BM649" s="1102">
        <v>69493.40188582828</v>
      </c>
      <c r="BN649" s="1102">
        <v>87345.084097941348</v>
      </c>
      <c r="BO649" s="1102">
        <v>115230.79234006022</v>
      </c>
      <c r="BP649" s="1102">
        <v>112389.44960109178</v>
      </c>
      <c r="BQ649" s="1102">
        <v>92883.756721526966</v>
      </c>
      <c r="BR649" s="1102">
        <v>76251.969360430376</v>
      </c>
      <c r="BS649" s="1102">
        <v>72012.746839856714</v>
      </c>
      <c r="BT649" s="1102">
        <v>27042.550109339682</v>
      </c>
      <c r="BU649" s="1102">
        <v>13056.295650718479</v>
      </c>
      <c r="BV649" s="1102">
        <v>13345.889572117365</v>
      </c>
      <c r="BW649" s="1102">
        <v>23158.566660705346</v>
      </c>
      <c r="BX649" s="1102">
        <v>24780.661334087326</v>
      </c>
      <c r="BY649" s="1102">
        <v>24121.453045574071</v>
      </c>
      <c r="BZ649" s="1102">
        <v>19908.14745375637</v>
      </c>
      <c r="CA649" s="1102">
        <v>12037.658575320766</v>
      </c>
      <c r="CB649" s="1102">
        <v>6539.285441673368</v>
      </c>
      <c r="CC649" s="1102">
        <v>7151.4141388124908</v>
      </c>
      <c r="CD649" s="1102">
        <v>11864.45308344419</v>
      </c>
      <c r="CE649" s="1102">
        <v>21256.525903712609</v>
      </c>
      <c r="CF649" s="1102">
        <v>13362.069414497637</v>
      </c>
      <c r="CG649" s="1102">
        <v>9106.014109694117</v>
      </c>
      <c r="CH649" s="1102">
        <v>9537.1300337011635</v>
      </c>
      <c r="CI649" s="1102">
        <v>15862.212017677517</v>
      </c>
      <c r="CJ649" s="1102">
        <v>20003.51397698027</v>
      </c>
      <c r="CK649" s="1102">
        <v>20119.901008365479</v>
      </c>
      <c r="CL649" s="1102">
        <v>15325.054747910981</v>
      </c>
      <c r="CM649" s="1102">
        <v>14884.192230230223</v>
      </c>
      <c r="CN649" s="1102">
        <v>15804.364646209619</v>
      </c>
      <c r="CO649" s="1102">
        <v>17847.293411389997</v>
      </c>
      <c r="CP649" s="1102">
        <v>16299.987865079411</v>
      </c>
      <c r="CQ649" s="1106">
        <f t="shared" si="209"/>
        <v>17967.660976539788</v>
      </c>
      <c r="CR649" s="23" t="s">
        <v>541</v>
      </c>
      <c r="CS649"/>
      <c r="DQ649"/>
      <c r="DR649"/>
    </row>
    <row r="650" spans="58:122" ht="13" outlineLevel="1">
      <c r="BF650" s="1135">
        <v>642</v>
      </c>
      <c r="BG650" s="1102">
        <v>49654.837190526116</v>
      </c>
      <c r="BH650" s="1102">
        <v>52283.426513412007</v>
      </c>
      <c r="BI650" s="1102">
        <v>49690.551690484368</v>
      </c>
      <c r="BJ650" s="1102">
        <v>65398.237527259909</v>
      </c>
      <c r="BK650" s="1102">
        <v>71212.199355085002</v>
      </c>
      <c r="BL650" s="1102">
        <v>80647.155161469287</v>
      </c>
      <c r="BM650" s="1102">
        <v>66767.173113645971</v>
      </c>
      <c r="BN650" s="1102">
        <v>78531.598111675892</v>
      </c>
      <c r="BO650" s="1102">
        <v>87974.074372633797</v>
      </c>
      <c r="BP650" s="1102">
        <v>87881.423638093576</v>
      </c>
      <c r="BQ650" s="1102">
        <v>67612.389767171495</v>
      </c>
      <c r="BR650" s="1102">
        <v>55463.457210118824</v>
      </c>
      <c r="BS650" s="1102">
        <v>46233.70149096891</v>
      </c>
      <c r="BT650" s="1102">
        <v>26797.504643382941</v>
      </c>
      <c r="BU650" s="1102">
        <v>14781.648153631693</v>
      </c>
      <c r="BV650" s="1102">
        <v>9922.2377159073731</v>
      </c>
      <c r="BW650" s="1102">
        <v>14214.955834736395</v>
      </c>
      <c r="BX650" s="1102">
        <v>24641.81231841282</v>
      </c>
      <c r="BY650" s="1102">
        <v>20504.217976595246</v>
      </c>
      <c r="BZ650" s="1102">
        <v>16412.219869320987</v>
      </c>
      <c r="CA650" s="1102">
        <v>11329.34995968076</v>
      </c>
      <c r="CB650" s="1102">
        <v>8126.5586046970002</v>
      </c>
      <c r="CC650" s="1102">
        <v>7875.8318605199365</v>
      </c>
      <c r="CD650" s="1102">
        <v>11104.561373349121</v>
      </c>
      <c r="CE650" s="1102">
        <v>15855.440387747098</v>
      </c>
      <c r="CF650" s="1102">
        <v>12526.245210093794</v>
      </c>
      <c r="CG650" s="1102">
        <v>9282.1818862271266</v>
      </c>
      <c r="CH650" s="1102">
        <v>11742.739520806195</v>
      </c>
      <c r="CI650" s="1102">
        <v>17139.720499638504</v>
      </c>
      <c r="CJ650" s="1102">
        <v>20098.034341391041</v>
      </c>
      <c r="CK650" s="1102">
        <v>18747.22797692395</v>
      </c>
      <c r="CL650" s="1102">
        <v>14191.577400647077</v>
      </c>
      <c r="CM650" s="1102">
        <v>15019.026038690656</v>
      </c>
      <c r="CN650" s="1102">
        <v>14665.918995399836</v>
      </c>
      <c r="CO650" s="1102">
        <v>15523.895138980915</v>
      </c>
      <c r="CP650" s="1102">
        <v>15815.078036003499</v>
      </c>
      <c r="CQ650" s="1106">
        <f t="shared" ref="CQ650:CQ713" si="210">CP650*1.10231131</f>
        <v>17433.139387619241</v>
      </c>
      <c r="CR650" s="23" t="s">
        <v>541</v>
      </c>
      <c r="CS650"/>
      <c r="DQ650"/>
      <c r="DR650"/>
    </row>
    <row r="651" spans="58:122" ht="13" outlineLevel="1">
      <c r="BF651" s="1135">
        <v>643</v>
      </c>
      <c r="BG651" s="1102">
        <v>45327.413125217441</v>
      </c>
      <c r="BH651" s="1102">
        <v>47322.92907190734</v>
      </c>
      <c r="BI651" s="1102">
        <v>45293.914914866407</v>
      </c>
      <c r="BJ651" s="1102">
        <v>59088.461480956707</v>
      </c>
      <c r="BK651" s="1102">
        <v>62984.3843721991</v>
      </c>
      <c r="BL651" s="1102">
        <v>74055.36548378093</v>
      </c>
      <c r="BM651" s="1102">
        <v>65381.078351078308</v>
      </c>
      <c r="BN651" s="1102">
        <v>82571.524563890271</v>
      </c>
      <c r="BO651" s="1102">
        <v>88503.924212548882</v>
      </c>
      <c r="BP651" s="1102">
        <v>98918.766121413399</v>
      </c>
      <c r="BQ651" s="1102">
        <v>82114.830407583679</v>
      </c>
      <c r="BR651" s="1102">
        <v>73817.707818531082</v>
      </c>
      <c r="BS651" s="1102">
        <v>58305.99591873309</v>
      </c>
      <c r="BT651" s="1102">
        <v>31589.402121364452</v>
      </c>
      <c r="BU651" s="1102">
        <v>16400.974359255164</v>
      </c>
      <c r="BV651" s="1102">
        <v>11762.923731133049</v>
      </c>
      <c r="BW651" s="1102">
        <v>15805.14870939369</v>
      </c>
      <c r="BX651" s="1102">
        <v>21023.193231951016</v>
      </c>
      <c r="BY651" s="1102">
        <v>20247.552913766245</v>
      </c>
      <c r="BZ651" s="1102">
        <v>17504.242477580101</v>
      </c>
      <c r="CA651" s="1102">
        <v>10797.169614786502</v>
      </c>
      <c r="CB651" s="1102">
        <v>5903.3912162838151</v>
      </c>
      <c r="CC651" s="1102">
        <v>6850.6906018283016</v>
      </c>
      <c r="CD651" s="1102">
        <v>9242.0052318179823</v>
      </c>
      <c r="CE651" s="1102">
        <v>15762.148207160251</v>
      </c>
      <c r="CF651" s="1102">
        <v>11741.355614165128</v>
      </c>
      <c r="CG651" s="1102">
        <v>10250.551203828094</v>
      </c>
      <c r="CH651" s="1102">
        <v>10828.580725379936</v>
      </c>
      <c r="CI651" s="1102">
        <v>16172.123084748691</v>
      </c>
      <c r="CJ651" s="1102">
        <v>15976.342247372875</v>
      </c>
      <c r="CK651" s="1102">
        <v>14488.026679906798</v>
      </c>
      <c r="CL651" s="1102">
        <v>11779.340557727723</v>
      </c>
      <c r="CM651" s="1102">
        <v>16278.20914818776</v>
      </c>
      <c r="CN651" s="1102">
        <v>16239.753296520223</v>
      </c>
      <c r="CO651" s="1102">
        <v>19141.08913329299</v>
      </c>
      <c r="CP651" s="1102">
        <v>17872.161057469213</v>
      </c>
      <c r="CQ651" s="1106">
        <f t="shared" si="210"/>
        <v>19700.685267789871</v>
      </c>
      <c r="CR651" s="23" t="s">
        <v>541</v>
      </c>
      <c r="CS651"/>
      <c r="DQ651"/>
      <c r="DR651"/>
    </row>
    <row r="652" spans="58:122" ht="13" outlineLevel="1">
      <c r="BF652" s="1135">
        <v>644</v>
      </c>
      <c r="BG652" s="1102">
        <v>52282.591450920925</v>
      </c>
      <c r="BH652" s="1102">
        <v>56820.655778146182</v>
      </c>
      <c r="BI652" s="1102">
        <v>56049.070849158386</v>
      </c>
      <c r="BJ652" s="1102">
        <v>75079.665296851323</v>
      </c>
      <c r="BK652" s="1102">
        <v>81840.146532687184</v>
      </c>
      <c r="BL652" s="1102">
        <v>96010.937877551012</v>
      </c>
      <c r="BM652" s="1102">
        <v>84707.928682169571</v>
      </c>
      <c r="BN652" s="1102">
        <v>107058.81883208106</v>
      </c>
      <c r="BO652" s="1102">
        <v>113221.60028483767</v>
      </c>
      <c r="BP652" s="1102">
        <v>116678.28979971769</v>
      </c>
      <c r="BQ652" s="1102">
        <v>91309.857008689985</v>
      </c>
      <c r="BR652" s="1102">
        <v>81384.335339236379</v>
      </c>
      <c r="BS652" s="1102">
        <v>68760.951888436815</v>
      </c>
      <c r="BT652" s="1102">
        <v>37645.257375184112</v>
      </c>
      <c r="BU652" s="1102">
        <v>17811.974442753599</v>
      </c>
      <c r="BV652" s="1102">
        <v>13422.681952723404</v>
      </c>
      <c r="BW652" s="1102">
        <v>16668.017285153492</v>
      </c>
      <c r="BX652" s="1102">
        <v>27030.042154001199</v>
      </c>
      <c r="BY652" s="1102">
        <v>22160.246430010797</v>
      </c>
      <c r="BZ652" s="1102">
        <v>16125.912528818946</v>
      </c>
      <c r="CA652" s="1102">
        <v>10816.350591586381</v>
      </c>
      <c r="CB652" s="1102">
        <v>6673.5522347028473</v>
      </c>
      <c r="CC652" s="1102">
        <v>9566.9594954889435</v>
      </c>
      <c r="CD652" s="1102">
        <v>14868.534068236302</v>
      </c>
      <c r="CE652" s="1102">
        <v>18454.395704899034</v>
      </c>
      <c r="CF652" s="1102">
        <v>13999.637473994482</v>
      </c>
      <c r="CG652" s="1102">
        <v>11548.767511333202</v>
      </c>
      <c r="CH652" s="1102">
        <v>15747.387150830042</v>
      </c>
      <c r="CI652" s="1102">
        <v>21870.859842063066</v>
      </c>
      <c r="CJ652" s="1102">
        <v>22232.784286777565</v>
      </c>
      <c r="CK652" s="1102">
        <v>20381.523896289717</v>
      </c>
      <c r="CL652" s="1102">
        <v>16638.340336387198</v>
      </c>
      <c r="CM652" s="1102">
        <v>17716.557154514412</v>
      </c>
      <c r="CN652" s="1102">
        <v>17417.361730112341</v>
      </c>
      <c r="CO652" s="1102">
        <v>17121.205344481186</v>
      </c>
      <c r="CP652" s="1102">
        <v>18036.297100879234</v>
      </c>
      <c r="CQ652" s="1106">
        <f t="shared" si="210"/>
        <v>19881.614284819389</v>
      </c>
      <c r="CR652" s="23" t="s">
        <v>541</v>
      </c>
      <c r="CS652"/>
      <c r="DQ652"/>
      <c r="DR652"/>
    </row>
    <row r="653" spans="58:122" ht="13" outlineLevel="1">
      <c r="BF653" s="1135">
        <v>645</v>
      </c>
      <c r="BG653" s="1102">
        <v>81468.269619845843</v>
      </c>
      <c r="BH653" s="1102">
        <v>78429.67084669217</v>
      </c>
      <c r="BI653" s="1102">
        <v>63170.942634624887</v>
      </c>
      <c r="BJ653" s="1102">
        <v>67948.029700465471</v>
      </c>
      <c r="BK653" s="1102">
        <v>93723.939792715595</v>
      </c>
      <c r="BL653" s="1102">
        <v>122817.07761409506</v>
      </c>
      <c r="BM653" s="1102">
        <v>101977.45428529699</v>
      </c>
      <c r="BN653" s="1102">
        <v>118040.56477249313</v>
      </c>
      <c r="BO653" s="1102">
        <v>148276.54916326454</v>
      </c>
      <c r="BP653" s="1102">
        <v>136846.09131971237</v>
      </c>
      <c r="BQ653" s="1102">
        <v>108269.786235081</v>
      </c>
      <c r="BR653" s="1102">
        <v>86519.340050016399</v>
      </c>
      <c r="BS653" s="1102">
        <v>81400.482776142424</v>
      </c>
      <c r="BT653" s="1102">
        <v>42709.033993539597</v>
      </c>
      <c r="BU653" s="1102">
        <v>17062.531256808132</v>
      </c>
      <c r="BV653" s="1102">
        <v>15543.182475393492</v>
      </c>
      <c r="BW653" s="1102">
        <v>19565.374994584814</v>
      </c>
      <c r="BX653" s="1102">
        <v>28557.033705483136</v>
      </c>
      <c r="BY653" s="1102">
        <v>27362.141466852285</v>
      </c>
      <c r="BZ653" s="1102">
        <v>22954.513578302245</v>
      </c>
      <c r="CA653" s="1102">
        <v>16364.520256851121</v>
      </c>
      <c r="CB653" s="1102">
        <v>11773.672246810303</v>
      </c>
      <c r="CC653" s="1102">
        <v>12637.998352177525</v>
      </c>
      <c r="CD653" s="1102">
        <v>14250.673648951928</v>
      </c>
      <c r="CE653" s="1102">
        <v>22304.912187807226</v>
      </c>
      <c r="CF653" s="1102">
        <v>18215.960308556576</v>
      </c>
      <c r="CG653" s="1102">
        <v>16406.320259361633</v>
      </c>
      <c r="CH653" s="1102">
        <v>17814.708791022629</v>
      </c>
      <c r="CI653" s="1102">
        <v>22491.943744097895</v>
      </c>
      <c r="CJ653" s="1102">
        <v>24723.712755758344</v>
      </c>
      <c r="CK653" s="1102">
        <v>24365.137099501815</v>
      </c>
      <c r="CL653" s="1102">
        <v>20790.342585830032</v>
      </c>
      <c r="CM653" s="1102">
        <v>24683.98269637315</v>
      </c>
      <c r="CN653" s="1102">
        <v>26239.368227848583</v>
      </c>
      <c r="CO653" s="1102">
        <v>30113.33788471319</v>
      </c>
      <c r="CP653" s="1102">
        <v>26866.52564572827</v>
      </c>
      <c r="CQ653" s="1106">
        <f t="shared" si="210"/>
        <v>29615.275079691324</v>
      </c>
      <c r="CR653" s="23" t="s">
        <v>541</v>
      </c>
      <c r="CS653"/>
      <c r="DQ653"/>
      <c r="DR653"/>
    </row>
    <row r="654" spans="58:122" ht="13" outlineLevel="1">
      <c r="BF654" s="1135">
        <v>646</v>
      </c>
      <c r="BG654" s="1102">
        <v>48040.715366027456</v>
      </c>
      <c r="BH654" s="1102">
        <v>53725.575788671689</v>
      </c>
      <c r="BI654" s="1102">
        <v>50371.184367972353</v>
      </c>
      <c r="BJ654" s="1102">
        <v>62723.854465619515</v>
      </c>
      <c r="BK654" s="1102">
        <v>73648.834239155476</v>
      </c>
      <c r="BL654" s="1102">
        <v>93092.000195115033</v>
      </c>
      <c r="BM654" s="1102">
        <v>77138.271222611118</v>
      </c>
      <c r="BN654" s="1102">
        <v>84772.892237206892</v>
      </c>
      <c r="BO654" s="1102">
        <v>94517.646796933055</v>
      </c>
      <c r="BP654" s="1102">
        <v>103509.58698633598</v>
      </c>
      <c r="BQ654" s="1102">
        <v>77964.993792461712</v>
      </c>
      <c r="BR654" s="1102">
        <v>60212.824664475767</v>
      </c>
      <c r="BS654" s="1102">
        <v>52884.567950781951</v>
      </c>
      <c r="BT654" s="1102">
        <v>31661.651193084999</v>
      </c>
      <c r="BU654" s="1102">
        <v>19393.010289678248</v>
      </c>
      <c r="BV654" s="1102">
        <v>15975.503281239968</v>
      </c>
      <c r="BW654" s="1102">
        <v>15179.640277485236</v>
      </c>
      <c r="BX654" s="1102">
        <v>20928.640860403037</v>
      </c>
      <c r="BY654" s="1102">
        <v>18332.974103927361</v>
      </c>
      <c r="BZ654" s="1102">
        <v>17190.683340203075</v>
      </c>
      <c r="CA654" s="1102">
        <v>11162.550151473466</v>
      </c>
      <c r="CB654" s="1102">
        <v>7287.3676816101815</v>
      </c>
      <c r="CC654" s="1102">
        <v>10346.128476876285</v>
      </c>
      <c r="CD654" s="1102">
        <v>12604.836795508392</v>
      </c>
      <c r="CE654" s="1102">
        <v>17769.535932655075</v>
      </c>
      <c r="CF654" s="1102">
        <v>13212.02159622076</v>
      </c>
      <c r="CG654" s="1102">
        <v>9058.3828018800614</v>
      </c>
      <c r="CH654" s="1102">
        <v>12402.98010902703</v>
      </c>
      <c r="CI654" s="1102">
        <v>16405.99891024924</v>
      </c>
      <c r="CJ654" s="1102">
        <v>20469.556324381196</v>
      </c>
      <c r="CK654" s="1102">
        <v>22865.551440459498</v>
      </c>
      <c r="CL654" s="1102">
        <v>19785.185991857426</v>
      </c>
      <c r="CM654" s="1102">
        <v>21610.282745636283</v>
      </c>
      <c r="CN654" s="1102">
        <v>19191.082746557357</v>
      </c>
      <c r="CO654" s="1102">
        <v>18920.244297662543</v>
      </c>
      <c r="CP654" s="1102">
        <v>19943.893634143085</v>
      </c>
      <c r="CQ654" s="1106">
        <f t="shared" si="210"/>
        <v>21984.379518352926</v>
      </c>
      <c r="CR654" s="23" t="s">
        <v>541</v>
      </c>
      <c r="CS654"/>
      <c r="DQ654"/>
      <c r="DR654"/>
    </row>
    <row r="655" spans="58:122" ht="13" outlineLevel="1">
      <c r="BF655" s="1135">
        <v>647</v>
      </c>
      <c r="BG655" s="1102">
        <v>50412.002944528293</v>
      </c>
      <c r="BH655" s="1102">
        <v>61087.094147233052</v>
      </c>
      <c r="BI655" s="1102">
        <v>59059.345348232368</v>
      </c>
      <c r="BJ655" s="1102">
        <v>69947.4952804801</v>
      </c>
      <c r="BK655" s="1102">
        <v>73052.906244817364</v>
      </c>
      <c r="BL655" s="1102">
        <v>87898.699262725917</v>
      </c>
      <c r="BM655" s="1102">
        <v>76855.703046473936</v>
      </c>
      <c r="BN655" s="1102">
        <v>84458.586147727896</v>
      </c>
      <c r="BO655" s="1102">
        <v>82845.539878753087</v>
      </c>
      <c r="BP655" s="1102">
        <v>88344.628621260927</v>
      </c>
      <c r="BQ655" s="1102">
        <v>66228.938195435214</v>
      </c>
      <c r="BR655" s="1102">
        <v>58716.382578075514</v>
      </c>
      <c r="BS655" s="1102">
        <v>51727.853902499126</v>
      </c>
      <c r="BT655" s="1102">
        <v>36631.940377432395</v>
      </c>
      <c r="BU655" s="1102">
        <v>17911.156071585221</v>
      </c>
      <c r="BV655" s="1102">
        <v>14721.606336971874</v>
      </c>
      <c r="BW655" s="1102">
        <v>16609.255600349668</v>
      </c>
      <c r="BX655" s="1102">
        <v>27459.989666882393</v>
      </c>
      <c r="BY655" s="1102">
        <v>18741.413001816567</v>
      </c>
      <c r="BZ655" s="1102">
        <v>13650.109673058145</v>
      </c>
      <c r="CA655" s="1102">
        <v>9761.7666289930366</v>
      </c>
      <c r="CB655" s="1102">
        <v>6517.939162421967</v>
      </c>
      <c r="CC655" s="1102">
        <v>8806.7496613571711</v>
      </c>
      <c r="CD655" s="1102">
        <v>11231.154500493967</v>
      </c>
      <c r="CE655" s="1102">
        <v>15013.793379835966</v>
      </c>
      <c r="CF655" s="1102">
        <v>12316.418670805715</v>
      </c>
      <c r="CG655" s="1102">
        <v>11251.991521973408</v>
      </c>
      <c r="CH655" s="1102">
        <v>13672.737195234165</v>
      </c>
      <c r="CI655" s="1102">
        <v>17622.613475438771</v>
      </c>
      <c r="CJ655" s="1102">
        <v>18780.902575528031</v>
      </c>
      <c r="CK655" s="1102">
        <v>18857.864185494349</v>
      </c>
      <c r="CL655" s="1102">
        <v>16307.52492325952</v>
      </c>
      <c r="CM655" s="1102">
        <v>18340.779284372584</v>
      </c>
      <c r="CN655" s="1102">
        <v>17113.788934294527</v>
      </c>
      <c r="CO655" s="1102">
        <v>16318.840942957533</v>
      </c>
      <c r="CP655" s="1102">
        <v>18131.987359668386</v>
      </c>
      <c r="CQ655" s="1106">
        <f t="shared" si="210"/>
        <v>19987.0947393395</v>
      </c>
      <c r="CR655" s="23" t="s">
        <v>541</v>
      </c>
      <c r="CS655"/>
      <c r="DQ655"/>
      <c r="DR655"/>
    </row>
    <row r="656" spans="58:122" ht="13" outlineLevel="1">
      <c r="BF656" s="1135">
        <v>648</v>
      </c>
      <c r="BG656" s="1102">
        <v>63256.441195494452</v>
      </c>
      <c r="BH656" s="1102">
        <v>61544.313397616294</v>
      </c>
      <c r="BI656" s="1102">
        <v>55596.295675204325</v>
      </c>
      <c r="BJ656" s="1102">
        <v>60540.927629544596</v>
      </c>
      <c r="BK656" s="1102">
        <v>77325.69366124527</v>
      </c>
      <c r="BL656" s="1102">
        <v>99922.040227486403</v>
      </c>
      <c r="BM656" s="1102">
        <v>84972.907110023923</v>
      </c>
      <c r="BN656" s="1102">
        <v>85619.772375664601</v>
      </c>
      <c r="BO656" s="1102">
        <v>128597.85842733301</v>
      </c>
      <c r="BP656" s="1102">
        <v>120765.13923786271</v>
      </c>
      <c r="BQ656" s="1102">
        <v>96668.696446356262</v>
      </c>
      <c r="BR656" s="1102">
        <v>71343.979652513575</v>
      </c>
      <c r="BS656" s="1102">
        <v>79800.330932943776</v>
      </c>
      <c r="BT656" s="1102">
        <v>31312.547629271976</v>
      </c>
      <c r="BU656" s="1102">
        <v>13152.159358677116</v>
      </c>
      <c r="BV656" s="1102">
        <v>11001.151591337719</v>
      </c>
      <c r="BW656" s="1102">
        <v>21758.782734998633</v>
      </c>
      <c r="BX656" s="1102">
        <v>22725.120626888809</v>
      </c>
      <c r="BY656" s="1102">
        <v>21424.61429547505</v>
      </c>
      <c r="BZ656" s="1102">
        <v>17501.144557401207</v>
      </c>
      <c r="CA656" s="1102">
        <v>12403.886421164383</v>
      </c>
      <c r="CB656" s="1102">
        <v>7685.1417616554954</v>
      </c>
      <c r="CC656" s="1102">
        <v>8211.7238891004054</v>
      </c>
      <c r="CD656" s="1102">
        <v>8798.420240321062</v>
      </c>
      <c r="CE656" s="1102">
        <v>17877.083232868114</v>
      </c>
      <c r="CF656" s="1102">
        <v>13967.730588350258</v>
      </c>
      <c r="CG656" s="1102">
        <v>11386.838894446882</v>
      </c>
      <c r="CH656" s="1102">
        <v>13111.103355058536</v>
      </c>
      <c r="CI656" s="1102">
        <v>15880.623073844321</v>
      </c>
      <c r="CJ656" s="1102">
        <v>18488.731361782739</v>
      </c>
      <c r="CK656" s="1102">
        <v>20154.635050338973</v>
      </c>
      <c r="CL656" s="1102">
        <v>16896.737843436938</v>
      </c>
      <c r="CM656" s="1102">
        <v>18497.908389807635</v>
      </c>
      <c r="CN656" s="1102">
        <v>14890.325314647998</v>
      </c>
      <c r="CO656" s="1102">
        <v>18094.664629418789</v>
      </c>
      <c r="CP656" s="1102">
        <v>16213.33987364245</v>
      </c>
      <c r="CQ656" s="1106">
        <f t="shared" si="210"/>
        <v>17872.147915590042</v>
      </c>
      <c r="CR656" s="23" t="s">
        <v>541</v>
      </c>
      <c r="CS656"/>
      <c r="DQ656"/>
      <c r="DR656"/>
    </row>
    <row r="657" spans="58:122" ht="13" outlineLevel="1">
      <c r="BF657" s="1135">
        <v>649</v>
      </c>
      <c r="BG657" s="1102">
        <v>52395.986910593638</v>
      </c>
      <c r="BH657" s="1102">
        <v>55687.865656254886</v>
      </c>
      <c r="BI657" s="1102">
        <v>48560.634026295964</v>
      </c>
      <c r="BJ657" s="1102">
        <v>53920.187755882318</v>
      </c>
      <c r="BK657" s="1102">
        <v>62522.616637202169</v>
      </c>
      <c r="BL657" s="1102">
        <v>77513.311394567165</v>
      </c>
      <c r="BM657" s="1102">
        <v>63843.025587233547</v>
      </c>
      <c r="BN657" s="1102">
        <v>69810.898428876739</v>
      </c>
      <c r="BO657" s="1102">
        <v>89674.163973886782</v>
      </c>
      <c r="BP657" s="1102">
        <v>103481.98325725108</v>
      </c>
      <c r="BQ657" s="1102">
        <v>83733.485408044857</v>
      </c>
      <c r="BR657" s="1102">
        <v>68488.190728063448</v>
      </c>
      <c r="BS657" s="1102">
        <v>58902.286756147121</v>
      </c>
      <c r="BT657" s="1102">
        <v>28909.558627122162</v>
      </c>
      <c r="BU657" s="1102">
        <v>14926.726380225757</v>
      </c>
      <c r="BV657" s="1102">
        <v>11613.063672467133</v>
      </c>
      <c r="BW657" s="1102">
        <v>14833.841955260325</v>
      </c>
      <c r="BX657" s="1102">
        <v>22170.128116000127</v>
      </c>
      <c r="BY657" s="1102">
        <v>21548.269367600013</v>
      </c>
      <c r="BZ657" s="1102">
        <v>15953.941741542007</v>
      </c>
      <c r="CA657" s="1102">
        <v>9772.7774222814423</v>
      </c>
      <c r="CB657" s="1102">
        <v>5394.6599371272468</v>
      </c>
      <c r="CC657" s="1102">
        <v>7696.6389044013549</v>
      </c>
      <c r="CD657" s="1102">
        <v>13556.0880848173</v>
      </c>
      <c r="CE657" s="1102">
        <v>21033.558453722158</v>
      </c>
      <c r="CF657" s="1102">
        <v>17420.227886216824</v>
      </c>
      <c r="CG657" s="1102">
        <v>13777.954677175265</v>
      </c>
      <c r="CH657" s="1102">
        <v>15753.300007625779</v>
      </c>
      <c r="CI657" s="1102">
        <v>18619.606498583369</v>
      </c>
      <c r="CJ657" s="1102">
        <v>19971.280737624402</v>
      </c>
      <c r="CK657" s="1102">
        <v>19265.132933948309</v>
      </c>
      <c r="CL657" s="1102">
        <v>16688.981003064706</v>
      </c>
      <c r="CM657" s="1102">
        <v>20117.516862235279</v>
      </c>
      <c r="CN657" s="1102">
        <v>20709.014864888537</v>
      </c>
      <c r="CO657" s="1102">
        <v>21599.570495807682</v>
      </c>
      <c r="CP657" s="1102">
        <v>20728.610912443797</v>
      </c>
      <c r="CQ657" s="1106">
        <f t="shared" si="210"/>
        <v>22849.382249376216</v>
      </c>
      <c r="CR657" s="23" t="s">
        <v>541</v>
      </c>
      <c r="CS657"/>
      <c r="DQ657"/>
      <c r="DR657"/>
    </row>
    <row r="658" spans="58:122" ht="13">
      <c r="BF658" s="1135">
        <v>650</v>
      </c>
      <c r="BG658" s="1102">
        <v>56684.70004159055</v>
      </c>
      <c r="BH658" s="1102">
        <v>65278.962716266717</v>
      </c>
      <c r="BI658" s="1102">
        <v>59008.706508574563</v>
      </c>
      <c r="BJ658" s="1102">
        <v>58047.736023744546</v>
      </c>
      <c r="BK658" s="1102">
        <v>76538.632806694761</v>
      </c>
      <c r="BL658" s="1102">
        <v>111883.27661472221</v>
      </c>
      <c r="BM658" s="1102">
        <v>94741.941023063613</v>
      </c>
      <c r="BN658" s="1102">
        <v>88396.916417170563</v>
      </c>
      <c r="BO658" s="1102">
        <v>119081.15479985603</v>
      </c>
      <c r="BP658" s="1102">
        <v>110430.25513680451</v>
      </c>
      <c r="BQ658" s="1102">
        <v>81962.068879822531</v>
      </c>
      <c r="BR658" s="1102">
        <v>56006.112538739166</v>
      </c>
      <c r="BS658" s="1102">
        <v>95040.367683611708</v>
      </c>
      <c r="BT658" s="1102">
        <v>38176.344536962344</v>
      </c>
      <c r="BU658" s="1102">
        <v>13520.777181615091</v>
      </c>
      <c r="BV658" s="1102">
        <v>10898.755386066367</v>
      </c>
      <c r="BW658" s="1102">
        <v>17581.168929639363</v>
      </c>
      <c r="BX658" s="1102">
        <v>20751.590596214981</v>
      </c>
      <c r="BY658" s="1102">
        <v>19719.422024614145</v>
      </c>
      <c r="BZ658" s="1102">
        <v>19013.976546796799</v>
      </c>
      <c r="CA658" s="1102">
        <v>15572.663457051294</v>
      </c>
      <c r="CB658" s="1102">
        <v>8629.2830398872302</v>
      </c>
      <c r="CC658" s="1102">
        <v>9630.0999012350039</v>
      </c>
      <c r="CD658" s="1102">
        <v>10859.582906325881</v>
      </c>
      <c r="CE658" s="1102">
        <v>19151.629878525615</v>
      </c>
      <c r="CF658" s="1102">
        <v>14310.344848114744</v>
      </c>
      <c r="CG658" s="1102">
        <v>11369.556518896979</v>
      </c>
      <c r="CH658" s="1102">
        <v>15268.424857993217</v>
      </c>
      <c r="CI658" s="1102">
        <v>21573.982361417082</v>
      </c>
      <c r="CJ658" s="1102">
        <v>24872.623642089067</v>
      </c>
      <c r="CK658" s="1102">
        <v>26313.20125116401</v>
      </c>
      <c r="CL658" s="1102">
        <v>20154.161918138529</v>
      </c>
      <c r="CM658" s="1102">
        <v>21515.759926999486</v>
      </c>
      <c r="CN658" s="1102">
        <v>18012.201867221174</v>
      </c>
      <c r="CO658" s="1102">
        <v>19128.190264792978</v>
      </c>
      <c r="CP658" s="1102">
        <v>20668.335684715323</v>
      </c>
      <c r="CQ658" s="1106">
        <f t="shared" si="210"/>
        <v>22782.940184138293</v>
      </c>
      <c r="CR658" s="23" t="s">
        <v>541</v>
      </c>
      <c r="CS658"/>
      <c r="DQ658"/>
      <c r="DR658"/>
    </row>
    <row r="659" spans="58:122" ht="13">
      <c r="BF659" s="1135">
        <v>651</v>
      </c>
      <c r="BG659" s="1102">
        <v>64610.24276281683</v>
      </c>
      <c r="BH659" s="1102">
        <v>65776.378696491462</v>
      </c>
      <c r="BI659" s="1102">
        <v>56990.414037137482</v>
      </c>
      <c r="BJ659" s="1102">
        <v>66590.982358651352</v>
      </c>
      <c r="BK659" s="1102">
        <v>81203.111475352765</v>
      </c>
      <c r="BL659" s="1102">
        <v>101298.27743669131</v>
      </c>
      <c r="BM659" s="1102">
        <v>83946.129442538542</v>
      </c>
      <c r="BN659" s="1102">
        <v>96187.346353485875</v>
      </c>
      <c r="BO659" s="1102">
        <v>125154.69625061037</v>
      </c>
      <c r="BP659" s="1102">
        <v>119409.29872452146</v>
      </c>
      <c r="BQ659" s="1102">
        <v>95307.665282878763</v>
      </c>
      <c r="BR659" s="1102">
        <v>77065.146098930549</v>
      </c>
      <c r="BS659" s="1102">
        <v>71918.610001949244</v>
      </c>
      <c r="BT659" s="1102">
        <v>42023.159579877356</v>
      </c>
      <c r="BU659" s="1102">
        <v>16348.293075643303</v>
      </c>
      <c r="BV659" s="1102">
        <v>11778.372311106894</v>
      </c>
      <c r="BW659" s="1102">
        <v>14795.949924524901</v>
      </c>
      <c r="BX659" s="1102">
        <v>18777.201954599346</v>
      </c>
      <c r="BY659" s="1102">
        <v>16663.689590052996</v>
      </c>
      <c r="BZ659" s="1102">
        <v>13783.897541316934</v>
      </c>
      <c r="CA659" s="1102">
        <v>8949.886137067213</v>
      </c>
      <c r="CB659" s="1102">
        <v>6910.9396999915389</v>
      </c>
      <c r="CC659" s="1102">
        <v>9526.8765414954123</v>
      </c>
      <c r="CD659" s="1102">
        <v>13281.809365711573</v>
      </c>
      <c r="CE659" s="1102">
        <v>21887.663800913095</v>
      </c>
      <c r="CF659" s="1102">
        <v>17132.503855854837</v>
      </c>
      <c r="CG659" s="1102">
        <v>12151.917711728625</v>
      </c>
      <c r="CH659" s="1102">
        <v>12130.96071426231</v>
      </c>
      <c r="CI659" s="1102">
        <v>15536.310385112196</v>
      </c>
      <c r="CJ659" s="1102">
        <v>19936.962315974975</v>
      </c>
      <c r="CK659" s="1102">
        <v>22928.733677903067</v>
      </c>
      <c r="CL659" s="1102">
        <v>17968.453515762769</v>
      </c>
      <c r="CM659" s="1102">
        <v>21136.198868535936</v>
      </c>
      <c r="CN659" s="1102">
        <v>16470.393120902027</v>
      </c>
      <c r="CO659" s="1102">
        <v>23106.115221424112</v>
      </c>
      <c r="CP659" s="1102">
        <v>17215.279542578002</v>
      </c>
      <c r="CQ659" s="1106">
        <f t="shared" si="210"/>
        <v>18976.597344595357</v>
      </c>
      <c r="CR659" s="23" t="s">
        <v>541</v>
      </c>
      <c r="CS659"/>
      <c r="DQ659"/>
      <c r="DR659"/>
    </row>
    <row r="660" spans="58:122" ht="13">
      <c r="BF660" s="1135">
        <v>652</v>
      </c>
      <c r="BG660" s="1102">
        <v>58511.33237734461</v>
      </c>
      <c r="BH660" s="1102">
        <v>59142.041848717789</v>
      </c>
      <c r="BI660" s="1102">
        <v>54323.311113710472</v>
      </c>
      <c r="BJ660" s="1102">
        <v>58527.75446490648</v>
      </c>
      <c r="BK660" s="1102">
        <v>64232.003173024896</v>
      </c>
      <c r="BL660" s="1102">
        <v>75599.626951519269</v>
      </c>
      <c r="BM660" s="1102">
        <v>67885.83875693052</v>
      </c>
      <c r="BN660" s="1102">
        <v>89322.78350999378</v>
      </c>
      <c r="BO660" s="1102">
        <v>130697.42555980873</v>
      </c>
      <c r="BP660" s="1102">
        <v>121652.59629190394</v>
      </c>
      <c r="BQ660" s="1102">
        <v>97329.275625238573</v>
      </c>
      <c r="BR660" s="1102">
        <v>85443.142940352031</v>
      </c>
      <c r="BS660" s="1102">
        <v>88275.437995691755</v>
      </c>
      <c r="BT660" s="1102">
        <v>31022.294213269783</v>
      </c>
      <c r="BU660" s="1102">
        <v>11704.876051009698</v>
      </c>
      <c r="BV660" s="1102">
        <v>12238.99737441367</v>
      </c>
      <c r="BW660" s="1102">
        <v>22835.563286291908</v>
      </c>
      <c r="BX660" s="1102">
        <v>21444.756955019235</v>
      </c>
      <c r="BY660" s="1102">
        <v>19419.471515451973</v>
      </c>
      <c r="BZ660" s="1102">
        <v>14125.39704638991</v>
      </c>
      <c r="CA660" s="1102">
        <v>13497.641087777825</v>
      </c>
      <c r="CB660" s="1102">
        <v>8933.2634079994659</v>
      </c>
      <c r="CC660" s="1102">
        <v>8652.4663448792417</v>
      </c>
      <c r="CD660" s="1102">
        <v>11673.185286874119</v>
      </c>
      <c r="CE660" s="1102">
        <v>17470.334517753483</v>
      </c>
      <c r="CF660" s="1102">
        <v>13975.10811656927</v>
      </c>
      <c r="CG660" s="1102">
        <v>10769.656278590104</v>
      </c>
      <c r="CH660" s="1102">
        <v>13472.734859001421</v>
      </c>
      <c r="CI660" s="1102">
        <v>17492.466481243788</v>
      </c>
      <c r="CJ660" s="1102">
        <v>20432.508042822374</v>
      </c>
      <c r="CK660" s="1102">
        <v>19581.741056588344</v>
      </c>
      <c r="CL660" s="1102">
        <v>17125.446847434629</v>
      </c>
      <c r="CM660" s="1102">
        <v>19423.666802037078</v>
      </c>
      <c r="CN660" s="1102">
        <v>16252.996719401997</v>
      </c>
      <c r="CO660" s="1102">
        <v>16212.314066559644</v>
      </c>
      <c r="CP660" s="1102">
        <v>17424.862642446162</v>
      </c>
      <c r="CQ660" s="1106">
        <f t="shared" si="210"/>
        <v>19207.623165964887</v>
      </c>
      <c r="CR660" s="23" t="s">
        <v>541</v>
      </c>
      <c r="CS660"/>
      <c r="DQ660"/>
      <c r="DR660"/>
    </row>
    <row r="661" spans="58:122" ht="13">
      <c r="BF661" s="1135">
        <v>653</v>
      </c>
      <c r="BG661" s="1102">
        <v>53494.599345078568</v>
      </c>
      <c r="BH661" s="1102">
        <v>65301.606570137206</v>
      </c>
      <c r="BI661" s="1102">
        <v>65126.434426188942</v>
      </c>
      <c r="BJ661" s="1102">
        <v>71706.795627014508</v>
      </c>
      <c r="BK661" s="1102">
        <v>81473.466362837557</v>
      </c>
      <c r="BL661" s="1102">
        <v>106074.91598147061</v>
      </c>
      <c r="BM661" s="1102">
        <v>100400.60389354141</v>
      </c>
      <c r="BN661" s="1102">
        <v>102851.13141301679</v>
      </c>
      <c r="BO661" s="1102">
        <v>119473.49733390032</v>
      </c>
      <c r="BP661" s="1102">
        <v>130524.14614098659</v>
      </c>
      <c r="BQ661" s="1102">
        <v>106232.88815008578</v>
      </c>
      <c r="BR661" s="1102">
        <v>96512.686881163099</v>
      </c>
      <c r="BS661" s="1102">
        <v>118639.92715964827</v>
      </c>
      <c r="BT661" s="1102">
        <v>48234.290755079826</v>
      </c>
      <c r="BU661" s="1102">
        <v>20679.474738593643</v>
      </c>
      <c r="BV661" s="1102">
        <v>15653.479750712015</v>
      </c>
      <c r="BW661" s="1102">
        <v>15866.108652629477</v>
      </c>
      <c r="BX661" s="1102">
        <v>32429.167459078431</v>
      </c>
      <c r="BY661" s="1102">
        <v>25035.752600172553</v>
      </c>
      <c r="BZ661" s="1102">
        <v>19454.956031744558</v>
      </c>
      <c r="CA661" s="1102">
        <v>13610.648957934758</v>
      </c>
      <c r="CB661" s="1102">
        <v>8961.786380389507</v>
      </c>
      <c r="CC661" s="1102">
        <v>11784.522627157106</v>
      </c>
      <c r="CD661" s="1102">
        <v>15817.191996657775</v>
      </c>
      <c r="CE661" s="1102">
        <v>23616.202019581528</v>
      </c>
      <c r="CF661" s="1102">
        <v>20300.138153745091</v>
      </c>
      <c r="CG661" s="1102">
        <v>16444.294438779885</v>
      </c>
      <c r="CH661" s="1102">
        <v>17147.578783897654</v>
      </c>
      <c r="CI661" s="1102">
        <v>23949.053634690008</v>
      </c>
      <c r="CJ661" s="1102">
        <v>28437.612296516894</v>
      </c>
      <c r="CK661" s="1102">
        <v>30043.131360194158</v>
      </c>
      <c r="CL661" s="1102">
        <v>23295.078635429971</v>
      </c>
      <c r="CM661" s="1102">
        <v>23008.146846301137</v>
      </c>
      <c r="CN661" s="1102">
        <v>19437.724378879211</v>
      </c>
      <c r="CO661" s="1102">
        <v>22992.883715219177</v>
      </c>
      <c r="CP661" s="1102">
        <v>20333.618932690359</v>
      </c>
      <c r="CQ661" s="1106">
        <f t="shared" si="210"/>
        <v>22413.978122734708</v>
      </c>
      <c r="CR661" s="23" t="s">
        <v>541</v>
      </c>
      <c r="CS661"/>
      <c r="DQ661"/>
      <c r="DR661"/>
    </row>
    <row r="662" spans="58:122" ht="13">
      <c r="BF662" s="1135">
        <v>654</v>
      </c>
      <c r="BG662" s="1102">
        <v>55073.534645474923</v>
      </c>
      <c r="BH662" s="1102">
        <v>63519.078787829581</v>
      </c>
      <c r="BI662" s="1102">
        <v>55805.592114450948</v>
      </c>
      <c r="BJ662" s="1102">
        <v>58615.086059378649</v>
      </c>
      <c r="BK662" s="1102">
        <v>62999.398498586437</v>
      </c>
      <c r="BL662" s="1102">
        <v>82356.365607500687</v>
      </c>
      <c r="BM662" s="1102">
        <v>81220.907211481594</v>
      </c>
      <c r="BN662" s="1102">
        <v>93547.203958449812</v>
      </c>
      <c r="BO662" s="1102">
        <v>107815.03563447889</v>
      </c>
      <c r="BP662" s="1102">
        <v>129255.39257022174</v>
      </c>
      <c r="BQ662" s="1102">
        <v>106359.50966530145</v>
      </c>
      <c r="BR662" s="1102">
        <v>86954.974442583742</v>
      </c>
      <c r="BS662" s="1102">
        <v>75591.684408555069</v>
      </c>
      <c r="BT662" s="1102">
        <v>32843.483496016182</v>
      </c>
      <c r="BU662" s="1102">
        <v>18736.397682367136</v>
      </c>
      <c r="BV662" s="1102">
        <v>19241.676081763879</v>
      </c>
      <c r="BW662" s="1102">
        <v>22753.725961655695</v>
      </c>
      <c r="BX662" s="1102">
        <v>23001.706548257011</v>
      </c>
      <c r="BY662" s="1102">
        <v>26887.711807983727</v>
      </c>
      <c r="BZ662" s="1102">
        <v>17671.712056769633</v>
      </c>
      <c r="CA662" s="1102">
        <v>15243.804900597341</v>
      </c>
      <c r="CB662" s="1102">
        <v>8742.8860297756473</v>
      </c>
      <c r="CC662" s="1102">
        <v>9260.80618207115</v>
      </c>
      <c r="CD662" s="1102">
        <v>13014.865754085649</v>
      </c>
      <c r="CE662" s="1102">
        <v>20311.585122502231</v>
      </c>
      <c r="CF662" s="1102">
        <v>16268.803799805182</v>
      </c>
      <c r="CG662" s="1102">
        <v>12300.398283457076</v>
      </c>
      <c r="CH662" s="1102">
        <v>13864.590378652059</v>
      </c>
      <c r="CI662" s="1102">
        <v>18049.841448891944</v>
      </c>
      <c r="CJ662" s="1102">
        <v>19886.21886762041</v>
      </c>
      <c r="CK662" s="1102">
        <v>21828.989535723606</v>
      </c>
      <c r="CL662" s="1102">
        <v>18702.267422630313</v>
      </c>
      <c r="CM662" s="1102">
        <v>20250.608538484212</v>
      </c>
      <c r="CN662" s="1102">
        <v>19489.45176365451</v>
      </c>
      <c r="CO662" s="1102">
        <v>20633.794779539017</v>
      </c>
      <c r="CP662" s="1102">
        <v>20385.773954958942</v>
      </c>
      <c r="CQ662" s="1106">
        <f t="shared" si="210"/>
        <v>22471.46919365467</v>
      </c>
      <c r="CR662" s="23" t="s">
        <v>541</v>
      </c>
      <c r="CS662"/>
      <c r="DQ662"/>
      <c r="DR662"/>
    </row>
    <row r="663" spans="58:122" ht="13">
      <c r="BF663" s="1135">
        <v>655</v>
      </c>
      <c r="BG663" s="1102">
        <v>55123.56760576283</v>
      </c>
      <c r="BH663" s="1102">
        <v>53949.724980170038</v>
      </c>
      <c r="BI663" s="1102">
        <v>47790.460496680353</v>
      </c>
      <c r="BJ663" s="1102">
        <v>51315.397741525223</v>
      </c>
      <c r="BK663" s="1102">
        <v>71049.927079245608</v>
      </c>
      <c r="BL663" s="1102">
        <v>94635.908047682024</v>
      </c>
      <c r="BM663" s="1102">
        <v>83206.938077337865</v>
      </c>
      <c r="BN663" s="1102">
        <v>92282.616501640892</v>
      </c>
      <c r="BO663" s="1102">
        <v>125652.30891746163</v>
      </c>
      <c r="BP663" s="1102">
        <v>115772.58035179207</v>
      </c>
      <c r="BQ663" s="1102">
        <v>88797.916530857881</v>
      </c>
      <c r="BR663" s="1102">
        <v>70995.155144963632</v>
      </c>
      <c r="BS663" s="1102">
        <v>86181.281156872225</v>
      </c>
      <c r="BT663" s="1102">
        <v>55184.868033738079</v>
      </c>
      <c r="BU663" s="1102">
        <v>18282.747962872752</v>
      </c>
      <c r="BV663" s="1102">
        <v>20460.870173529736</v>
      </c>
      <c r="BW663" s="1102">
        <v>18859.050613588246</v>
      </c>
      <c r="BX663" s="1102">
        <v>28828.859232255276</v>
      </c>
      <c r="BY663" s="1102">
        <v>23666.805686482323</v>
      </c>
      <c r="BZ663" s="1102">
        <v>20377.141766993613</v>
      </c>
      <c r="CA663" s="1102">
        <v>13978.047279462397</v>
      </c>
      <c r="CB663" s="1102">
        <v>9601.5597089180719</v>
      </c>
      <c r="CC663" s="1102">
        <v>9539.8154728701993</v>
      </c>
      <c r="CD663" s="1102">
        <v>11990.008455806988</v>
      </c>
      <c r="CE663" s="1102">
        <v>17119.707230114858</v>
      </c>
      <c r="CF663" s="1102">
        <v>13735.681151860461</v>
      </c>
      <c r="CG663" s="1102">
        <v>11360.278063059359</v>
      </c>
      <c r="CH663" s="1102">
        <v>16589.810651396863</v>
      </c>
      <c r="CI663" s="1102">
        <v>23246.493123064258</v>
      </c>
      <c r="CJ663" s="1102">
        <v>27340.751451625601</v>
      </c>
      <c r="CK663" s="1102">
        <v>25854.230246818515</v>
      </c>
      <c r="CL663" s="1102">
        <v>21274.562793853627</v>
      </c>
      <c r="CM663" s="1102">
        <v>25228.316355629551</v>
      </c>
      <c r="CN663" s="1102">
        <v>26449.643446365852</v>
      </c>
      <c r="CO663" s="1102">
        <v>27587.136754755804</v>
      </c>
      <c r="CP663" s="1102">
        <v>26834.784399224769</v>
      </c>
      <c r="CQ663" s="1106">
        <f t="shared" si="210"/>
        <v>29580.286344677017</v>
      </c>
      <c r="CR663" s="23" t="s">
        <v>541</v>
      </c>
      <c r="CS663"/>
      <c r="DQ663"/>
      <c r="DR663"/>
    </row>
    <row r="664" spans="58:122" ht="13">
      <c r="BF664" s="1135">
        <v>656</v>
      </c>
      <c r="BG664" s="1102">
        <v>64136.679389461104</v>
      </c>
      <c r="BH664" s="1102">
        <v>64980.404979132385</v>
      </c>
      <c r="BI664" s="1102">
        <v>58906.780874084019</v>
      </c>
      <c r="BJ664" s="1102">
        <v>62372.300549710264</v>
      </c>
      <c r="BK664" s="1102">
        <v>71948.031879733375</v>
      </c>
      <c r="BL664" s="1102">
        <v>88134.998581642896</v>
      </c>
      <c r="BM664" s="1102">
        <v>72698.749324523087</v>
      </c>
      <c r="BN664" s="1102">
        <v>70920.928636499011</v>
      </c>
      <c r="BO664" s="1102">
        <v>107477.62568196747</v>
      </c>
      <c r="BP664" s="1102">
        <v>101612.13366441213</v>
      </c>
      <c r="BQ664" s="1102">
        <v>80652.545837796468</v>
      </c>
      <c r="BR664" s="1102">
        <v>57538.942784694184</v>
      </c>
      <c r="BS664" s="1102">
        <v>58611.61821447582</v>
      </c>
      <c r="BT664" s="1102">
        <v>23716.088094785693</v>
      </c>
      <c r="BU664" s="1102">
        <v>10664.791190340378</v>
      </c>
      <c r="BV664" s="1102">
        <v>12928.067089309929</v>
      </c>
      <c r="BW664" s="1102">
        <v>19432.026446457508</v>
      </c>
      <c r="BX664" s="1102">
        <v>25968.612201755852</v>
      </c>
      <c r="BY664" s="1102">
        <v>20459.221698285801</v>
      </c>
      <c r="BZ664" s="1102">
        <v>16745.436442130351</v>
      </c>
      <c r="CA664" s="1102">
        <v>11955.663256588363</v>
      </c>
      <c r="CB664" s="1102">
        <v>8030.4951294070806</v>
      </c>
      <c r="CC664" s="1102">
        <v>9548.0378333212175</v>
      </c>
      <c r="CD664" s="1102">
        <v>11391.604782953927</v>
      </c>
      <c r="CE664" s="1102">
        <v>18337.607059311355</v>
      </c>
      <c r="CF664" s="1102">
        <v>14519.093246352351</v>
      </c>
      <c r="CG664" s="1102">
        <v>11694.767055359654</v>
      </c>
      <c r="CH664" s="1102">
        <v>13164.134190168428</v>
      </c>
      <c r="CI664" s="1102">
        <v>17363.703702700637</v>
      </c>
      <c r="CJ664" s="1102">
        <v>22074.427821001384</v>
      </c>
      <c r="CK664" s="1102">
        <v>25156.636384908728</v>
      </c>
      <c r="CL664" s="1102">
        <v>22943.314311167407</v>
      </c>
      <c r="CM664" s="1102">
        <v>23759.600106933332</v>
      </c>
      <c r="CN664" s="1102">
        <v>20246.394373101397</v>
      </c>
      <c r="CO664" s="1102">
        <v>21815.188717176643</v>
      </c>
      <c r="CP664" s="1102">
        <v>21841.508958779825</v>
      </c>
      <c r="CQ664" s="1106">
        <f t="shared" si="210"/>
        <v>24076.142352729323</v>
      </c>
      <c r="CR664" s="23" t="s">
        <v>541</v>
      </c>
      <c r="CS664"/>
      <c r="DQ664"/>
      <c r="DR664"/>
    </row>
    <row r="665" spans="58:122" ht="13">
      <c r="BF665" s="1135">
        <v>657</v>
      </c>
      <c r="BG665" s="1102">
        <v>72184.323851326219</v>
      </c>
      <c r="BH665" s="1102">
        <v>74462.648376660829</v>
      </c>
      <c r="BI665" s="1102">
        <v>60736.347636657309</v>
      </c>
      <c r="BJ665" s="1102">
        <v>68337.942615999127</v>
      </c>
      <c r="BK665" s="1102">
        <v>91715.374166710782</v>
      </c>
      <c r="BL665" s="1102">
        <v>120672.9620284058</v>
      </c>
      <c r="BM665" s="1102">
        <v>111439.07465358183</v>
      </c>
      <c r="BN665" s="1102">
        <v>129834.56230216747</v>
      </c>
      <c r="BO665" s="1102">
        <v>163400.3396701735</v>
      </c>
      <c r="BP665" s="1102">
        <v>150802.26019506328</v>
      </c>
      <c r="BQ665" s="1102">
        <v>119119.25583220186</v>
      </c>
      <c r="BR665" s="1102">
        <v>99579.645738331645</v>
      </c>
      <c r="BS665" s="1102">
        <v>97152.361995428902</v>
      </c>
      <c r="BT665" s="1102">
        <v>44945.705168837158</v>
      </c>
      <c r="BU665" s="1102">
        <v>20576.15317376659</v>
      </c>
      <c r="BV665" s="1102">
        <v>19590.718631394859</v>
      </c>
      <c r="BW665" s="1102">
        <v>21628.803630556955</v>
      </c>
      <c r="BX665" s="1102">
        <v>29319.813142207931</v>
      </c>
      <c r="BY665" s="1102">
        <v>27097.705748671302</v>
      </c>
      <c r="BZ665" s="1102">
        <v>23208.109986125324</v>
      </c>
      <c r="CA665" s="1102">
        <v>16602.868299327394</v>
      </c>
      <c r="CB665" s="1102">
        <v>11065.830998784175</v>
      </c>
      <c r="CC665" s="1102">
        <v>13551.044363110665</v>
      </c>
      <c r="CD665" s="1102">
        <v>16260.431585362521</v>
      </c>
      <c r="CE665" s="1102">
        <v>22867.117293685002</v>
      </c>
      <c r="CF665" s="1102">
        <v>17097.711005967634</v>
      </c>
      <c r="CG665" s="1102">
        <v>14141.129260018362</v>
      </c>
      <c r="CH665" s="1102">
        <v>17140.84761727343</v>
      </c>
      <c r="CI665" s="1102">
        <v>23072.573627595506</v>
      </c>
      <c r="CJ665" s="1102">
        <v>26412.50668832157</v>
      </c>
      <c r="CK665" s="1102">
        <v>30036.419219250431</v>
      </c>
      <c r="CL665" s="1102">
        <v>25586.574732719153</v>
      </c>
      <c r="CM665" s="1102">
        <v>28808.381321695477</v>
      </c>
      <c r="CN665" s="1102">
        <v>25445.216671460563</v>
      </c>
      <c r="CO665" s="1102">
        <v>29828.158699521184</v>
      </c>
      <c r="CP665" s="1102">
        <v>26822.362159470827</v>
      </c>
      <c r="CQ665" s="1106">
        <f t="shared" si="210"/>
        <v>29566.593169300715</v>
      </c>
      <c r="CR665" s="23" t="s">
        <v>541</v>
      </c>
      <c r="CS665"/>
      <c r="DQ665"/>
      <c r="DR665"/>
    </row>
    <row r="666" spans="58:122" ht="13">
      <c r="BF666" s="1135">
        <v>658</v>
      </c>
      <c r="BG666" s="1102">
        <v>47014.681318237243</v>
      </c>
      <c r="BH666" s="1102">
        <v>51958.450391468519</v>
      </c>
      <c r="BI666" s="1102">
        <v>50217.881740056007</v>
      </c>
      <c r="BJ666" s="1102">
        <v>62507.286937136108</v>
      </c>
      <c r="BK666" s="1102">
        <v>71117.737435886927</v>
      </c>
      <c r="BL666" s="1102">
        <v>87440.72462917649</v>
      </c>
      <c r="BM666" s="1102">
        <v>74865.637816909657</v>
      </c>
      <c r="BN666" s="1102">
        <v>78774.690945227834</v>
      </c>
      <c r="BO666" s="1102">
        <v>87354.071244353807</v>
      </c>
      <c r="BP666" s="1102">
        <v>94654.107658815396</v>
      </c>
      <c r="BQ666" s="1102">
        <v>73737.128369382364</v>
      </c>
      <c r="BR666" s="1102">
        <v>66075.79285096463</v>
      </c>
      <c r="BS666" s="1102">
        <v>67931.265043143518</v>
      </c>
      <c r="BT666" s="1102">
        <v>28955.941952159446</v>
      </c>
      <c r="BU666" s="1102">
        <v>14352.818772106622</v>
      </c>
      <c r="BV666" s="1102">
        <v>14232.309253974476</v>
      </c>
      <c r="BW666" s="1102">
        <v>17526.492688788727</v>
      </c>
      <c r="BX666" s="1102">
        <v>19167.539204522436</v>
      </c>
      <c r="BY666" s="1102">
        <v>21857.607275234463</v>
      </c>
      <c r="BZ666" s="1102">
        <v>21498.092031503737</v>
      </c>
      <c r="CA666" s="1102">
        <v>12174.136427382138</v>
      </c>
      <c r="CB666" s="1102">
        <v>6337.8461850110516</v>
      </c>
      <c r="CC666" s="1102">
        <v>8118.373582040228</v>
      </c>
      <c r="CD666" s="1102">
        <v>9359.4112935327285</v>
      </c>
      <c r="CE666" s="1102">
        <v>18339.796667118131</v>
      </c>
      <c r="CF666" s="1102">
        <v>13467.521865681379</v>
      </c>
      <c r="CG666" s="1102">
        <v>9063.797751019878</v>
      </c>
      <c r="CH666" s="1102">
        <v>9828.933396849392</v>
      </c>
      <c r="CI666" s="1102">
        <v>14709.284356474271</v>
      </c>
      <c r="CJ666" s="1102">
        <v>17646.593866791976</v>
      </c>
      <c r="CK666" s="1102">
        <v>20043.375862196433</v>
      </c>
      <c r="CL666" s="1102">
        <v>15841.459426262789</v>
      </c>
      <c r="CM666" s="1102">
        <v>20734.609415787629</v>
      </c>
      <c r="CN666" s="1102">
        <v>15310.716182140242</v>
      </c>
      <c r="CO666" s="1102">
        <v>23636.585846852031</v>
      </c>
      <c r="CP666" s="1102">
        <v>17325.544245762649</v>
      </c>
      <c r="CQ666" s="1106">
        <f t="shared" si="210"/>
        <v>19098.143374009585</v>
      </c>
      <c r="CR666" s="23" t="s">
        <v>541</v>
      </c>
      <c r="CS666"/>
      <c r="DQ666"/>
      <c r="DR666"/>
    </row>
    <row r="667" spans="58:122" ht="13">
      <c r="BF667" s="1135">
        <v>659</v>
      </c>
      <c r="BG667" s="1102">
        <v>54192.047225664821</v>
      </c>
      <c r="BH667" s="1102">
        <v>52353.266474330638</v>
      </c>
      <c r="BI667" s="1102">
        <v>41937.082827614569</v>
      </c>
      <c r="BJ667" s="1102">
        <v>51249.96914202773</v>
      </c>
      <c r="BK667" s="1102">
        <v>64504.826370414368</v>
      </c>
      <c r="BL667" s="1102">
        <v>85572.498809759185</v>
      </c>
      <c r="BM667" s="1102">
        <v>73344.341572462858</v>
      </c>
      <c r="BN667" s="1102">
        <v>87199.14417872476</v>
      </c>
      <c r="BO667" s="1102">
        <v>117540.48444009667</v>
      </c>
      <c r="BP667" s="1102">
        <v>108589.96592092603</v>
      </c>
      <c r="BQ667" s="1102">
        <v>84405.489605076582</v>
      </c>
      <c r="BR667" s="1102">
        <v>70441.447090712303</v>
      </c>
      <c r="BS667" s="1102">
        <v>70586.134432103252</v>
      </c>
      <c r="BT667" s="1102">
        <v>26075.965720304299</v>
      </c>
      <c r="BU667" s="1102">
        <v>12086.142223098035</v>
      </c>
      <c r="BV667" s="1102">
        <v>11954.17446289783</v>
      </c>
      <c r="BW667" s="1102">
        <v>19980.081717493624</v>
      </c>
      <c r="BX667" s="1102">
        <v>25659.887425079189</v>
      </c>
      <c r="BY667" s="1102">
        <v>26370.475097917159</v>
      </c>
      <c r="BZ667" s="1102">
        <v>19229.94216437346</v>
      </c>
      <c r="CA667" s="1102">
        <v>12466.433835476739</v>
      </c>
      <c r="CB667" s="1102">
        <v>7392.0385986686215</v>
      </c>
      <c r="CC667" s="1102">
        <v>7052.5577227792701</v>
      </c>
      <c r="CD667" s="1102">
        <v>15019.014611536895</v>
      </c>
      <c r="CE667" s="1102">
        <v>18054.390777439748</v>
      </c>
      <c r="CF667" s="1102">
        <v>12387.298245261461</v>
      </c>
      <c r="CG667" s="1102">
        <v>9554.5569897135538</v>
      </c>
      <c r="CH667" s="1102">
        <v>12845.794443530218</v>
      </c>
      <c r="CI667" s="1102">
        <v>24273.222480028282</v>
      </c>
      <c r="CJ667" s="1102">
        <v>23422.733989328761</v>
      </c>
      <c r="CK667" s="1102">
        <v>18014.966500407118</v>
      </c>
      <c r="CL667" s="1102">
        <v>15124.290298843649</v>
      </c>
      <c r="CM667" s="1102">
        <v>17735.078154011739</v>
      </c>
      <c r="CN667" s="1102">
        <v>21073.348761458816</v>
      </c>
      <c r="CO667" s="1102">
        <v>15990.359861495495</v>
      </c>
      <c r="CP667" s="1102">
        <v>22180.601790720262</v>
      </c>
      <c r="CQ667" s="1106">
        <f t="shared" si="210"/>
        <v>24449.928216517197</v>
      </c>
      <c r="CR667" s="23" t="s">
        <v>541</v>
      </c>
      <c r="CS667"/>
      <c r="DQ667"/>
      <c r="DR667"/>
    </row>
    <row r="668" spans="58:122" ht="13">
      <c r="BF668" s="1135">
        <v>660</v>
      </c>
      <c r="BG668" s="1102">
        <v>49677.372189841466</v>
      </c>
      <c r="BH668" s="1102">
        <v>45617.327693650055</v>
      </c>
      <c r="BI668" s="1102">
        <v>41584.743906923759</v>
      </c>
      <c r="BJ668" s="1102">
        <v>50726.191637308795</v>
      </c>
      <c r="BK668" s="1102">
        <v>62395.225032202943</v>
      </c>
      <c r="BL668" s="1102">
        <v>91482.628794468372</v>
      </c>
      <c r="BM668" s="1102">
        <v>85288.86809129671</v>
      </c>
      <c r="BN668" s="1102">
        <v>88993.310067832484</v>
      </c>
      <c r="BO668" s="1102">
        <v>118352.51564622635</v>
      </c>
      <c r="BP668" s="1102">
        <v>107998.49892440795</v>
      </c>
      <c r="BQ668" s="1102">
        <v>82019.13285225592</v>
      </c>
      <c r="BR668" s="1102">
        <v>62277.919926003844</v>
      </c>
      <c r="BS668" s="1102">
        <v>71066.743937593143</v>
      </c>
      <c r="BT668" s="1102">
        <v>34236.212219989691</v>
      </c>
      <c r="BU668" s="1102">
        <v>17957.603672295107</v>
      </c>
      <c r="BV668" s="1102">
        <v>12566.940900414491</v>
      </c>
      <c r="BW668" s="1102">
        <v>12434.51222370876</v>
      </c>
      <c r="BX668" s="1102">
        <v>19999.756870066372</v>
      </c>
      <c r="BY668" s="1102">
        <v>23771.367328499196</v>
      </c>
      <c r="BZ668" s="1102">
        <v>21022.877537900695</v>
      </c>
      <c r="CA668" s="1102">
        <v>13363.022771794604</v>
      </c>
      <c r="CB668" s="1102">
        <v>7693.485114772312</v>
      </c>
      <c r="CC668" s="1102">
        <v>8765.6601880724811</v>
      </c>
      <c r="CD668" s="1102">
        <v>11779.486923225199</v>
      </c>
      <c r="CE668" s="1102">
        <v>20079.477446962865</v>
      </c>
      <c r="CF668" s="1102">
        <v>17027.29128373881</v>
      </c>
      <c r="CG668" s="1102">
        <v>12418.215514341686</v>
      </c>
      <c r="CH668" s="1102">
        <v>14521.76506991277</v>
      </c>
      <c r="CI668" s="1102">
        <v>20795.897409157926</v>
      </c>
      <c r="CJ668" s="1102">
        <v>24785.73807358987</v>
      </c>
      <c r="CK668" s="1102">
        <v>24328.582511917637</v>
      </c>
      <c r="CL668" s="1102">
        <v>18341.256336578634</v>
      </c>
      <c r="CM668" s="1102">
        <v>21779.943392497669</v>
      </c>
      <c r="CN668" s="1102">
        <v>20158.767378162076</v>
      </c>
      <c r="CO668" s="1102">
        <v>23836.434415901149</v>
      </c>
      <c r="CP668" s="1102">
        <v>22081.645235869059</v>
      </c>
      <c r="CQ668" s="1106">
        <f t="shared" si="210"/>
        <v>24340.847286906079</v>
      </c>
      <c r="CR668" s="23" t="s">
        <v>541</v>
      </c>
      <c r="CS668"/>
      <c r="DQ668"/>
      <c r="DR668"/>
    </row>
    <row r="669" spans="58:122" ht="13">
      <c r="BF669" s="1135">
        <v>661</v>
      </c>
      <c r="BG669" s="1102">
        <v>61252.464078725432</v>
      </c>
      <c r="BH669" s="1102">
        <v>59362.017686770901</v>
      </c>
      <c r="BI669" s="1102">
        <v>45285.214079485108</v>
      </c>
      <c r="BJ669" s="1102">
        <v>54296.965770915762</v>
      </c>
      <c r="BK669" s="1102">
        <v>76085.251749861782</v>
      </c>
      <c r="BL669" s="1102">
        <v>104910.46100064245</v>
      </c>
      <c r="BM669" s="1102">
        <v>101088.59598510925</v>
      </c>
      <c r="BN669" s="1102">
        <v>116257.76205649842</v>
      </c>
      <c r="BO669" s="1102">
        <v>130591.55501328409</v>
      </c>
      <c r="BP669" s="1102">
        <v>120333.18162189468</v>
      </c>
      <c r="BQ669" s="1102">
        <v>93485.511998035683</v>
      </c>
      <c r="BR669" s="1102">
        <v>81661.022155246203</v>
      </c>
      <c r="BS669" s="1102">
        <v>83215.864885271396</v>
      </c>
      <c r="BT669" s="1102">
        <v>38789.841432899309</v>
      </c>
      <c r="BU669" s="1102">
        <v>21643.224184748411</v>
      </c>
      <c r="BV669" s="1102">
        <v>16241.667597981868</v>
      </c>
      <c r="BW669" s="1102">
        <v>17816.962809875971</v>
      </c>
      <c r="BX669" s="1102">
        <v>22929.356437972325</v>
      </c>
      <c r="BY669" s="1102">
        <v>21247.744110822037</v>
      </c>
      <c r="BZ669" s="1102">
        <v>17592.487410232228</v>
      </c>
      <c r="CA669" s="1102">
        <v>11518.621355166513</v>
      </c>
      <c r="CB669" s="1102">
        <v>6893.7801605258301</v>
      </c>
      <c r="CC669" s="1102">
        <v>10468.758217955448</v>
      </c>
      <c r="CD669" s="1102">
        <v>14510.497352524862</v>
      </c>
      <c r="CE669" s="1102">
        <v>22064.759722391103</v>
      </c>
      <c r="CF669" s="1102">
        <v>17059.61787199977</v>
      </c>
      <c r="CG669" s="1102">
        <v>13485.020767515693</v>
      </c>
      <c r="CH669" s="1102">
        <v>14721.778016353006</v>
      </c>
      <c r="CI669" s="1102">
        <v>19365.217910246007</v>
      </c>
      <c r="CJ669" s="1102">
        <v>22665.950579325174</v>
      </c>
      <c r="CK669" s="1102">
        <v>25838.95298851619</v>
      </c>
      <c r="CL669" s="1102">
        <v>21559.775782017598</v>
      </c>
      <c r="CM669" s="1102">
        <v>22901.118611194135</v>
      </c>
      <c r="CN669" s="1102">
        <v>18171.671365961749</v>
      </c>
      <c r="CO669" s="1102">
        <v>18393.861647150083</v>
      </c>
      <c r="CP669" s="1102">
        <v>18919.21347952115</v>
      </c>
      <c r="CQ669" s="1106">
        <f t="shared" si="210"/>
        <v>20854.862994780615</v>
      </c>
      <c r="CR669" s="23" t="s">
        <v>541</v>
      </c>
      <c r="CS669"/>
      <c r="DQ669"/>
      <c r="DR669"/>
    </row>
    <row r="670" spans="58:122" ht="13">
      <c r="BF670" s="1135">
        <v>662</v>
      </c>
      <c r="BG670" s="1102">
        <v>57876.458251444812</v>
      </c>
      <c r="BH670" s="1102">
        <v>50861.747060417998</v>
      </c>
      <c r="BI670" s="1102">
        <v>39056.779596782355</v>
      </c>
      <c r="BJ670" s="1102">
        <v>42275.014406928232</v>
      </c>
      <c r="BK670" s="1102">
        <v>57922.41555745199</v>
      </c>
      <c r="BL670" s="1102">
        <v>86648.591908636314</v>
      </c>
      <c r="BM670" s="1102">
        <v>73751.967821626793</v>
      </c>
      <c r="BN670" s="1102">
        <v>79125.935421703412</v>
      </c>
      <c r="BO670" s="1102">
        <v>118250.34747461216</v>
      </c>
      <c r="BP670" s="1102">
        <v>114373.17098566535</v>
      </c>
      <c r="BQ670" s="1102">
        <v>86719.96145178107</v>
      </c>
      <c r="BR670" s="1102">
        <v>59544.687846186382</v>
      </c>
      <c r="BS670" s="1102">
        <v>59082.206537038132</v>
      </c>
      <c r="BT670" s="1102">
        <v>20910.952610295721</v>
      </c>
      <c r="BU670" s="1102">
        <v>9127.8613802216041</v>
      </c>
      <c r="BV670" s="1102">
        <v>10956.537601093236</v>
      </c>
      <c r="BW670" s="1102">
        <v>15716.353128348459</v>
      </c>
      <c r="BX670" s="1102">
        <v>22110.868727091882</v>
      </c>
      <c r="BY670" s="1102">
        <v>21863.605864240268</v>
      </c>
      <c r="BZ670" s="1102">
        <v>17629.093163427449</v>
      </c>
      <c r="CA670" s="1102">
        <v>11427.001985363746</v>
      </c>
      <c r="CB670" s="1102">
        <v>6537.735869611829</v>
      </c>
      <c r="CC670" s="1102">
        <v>6117.8296112333592</v>
      </c>
      <c r="CD670" s="1102">
        <v>9608.1910552779318</v>
      </c>
      <c r="CE670" s="1102">
        <v>13621.944728444299</v>
      </c>
      <c r="CF670" s="1102">
        <v>10409.791237672252</v>
      </c>
      <c r="CG670" s="1102">
        <v>8783.9860834118808</v>
      </c>
      <c r="CH670" s="1102">
        <v>10305.343197215954</v>
      </c>
      <c r="CI670" s="1102">
        <v>15148.475062232932</v>
      </c>
      <c r="CJ670" s="1102">
        <v>17205.056737248146</v>
      </c>
      <c r="CK670" s="1102">
        <v>17939.183274315063</v>
      </c>
      <c r="CL670" s="1102">
        <v>15996.330317595683</v>
      </c>
      <c r="CM670" s="1102">
        <v>17557.456175902229</v>
      </c>
      <c r="CN670" s="1102">
        <v>17289.135266946414</v>
      </c>
      <c r="CO670" s="1102">
        <v>17019.844182141318</v>
      </c>
      <c r="CP670" s="1102">
        <v>17535.694249506731</v>
      </c>
      <c r="CQ670" s="1106">
        <f t="shared" si="210"/>
        <v>19329.794099933231</v>
      </c>
      <c r="CR670" s="23" t="s">
        <v>541</v>
      </c>
      <c r="CS670"/>
      <c r="DQ670"/>
      <c r="DR670"/>
    </row>
    <row r="671" spans="58:122" ht="13">
      <c r="BF671" s="1135">
        <v>663</v>
      </c>
      <c r="BG671" s="1102">
        <v>55074.842224867461</v>
      </c>
      <c r="BH671" s="1102">
        <v>54017.014288146995</v>
      </c>
      <c r="BI671" s="1102">
        <v>50961.443687848696</v>
      </c>
      <c r="BJ671" s="1102">
        <v>58069.250284404909</v>
      </c>
      <c r="BK671" s="1102">
        <v>68275.20592147822</v>
      </c>
      <c r="BL671" s="1102">
        <v>84784.332202696678</v>
      </c>
      <c r="BM671" s="1102">
        <v>74761.852887133471</v>
      </c>
      <c r="BN671" s="1102">
        <v>86383.159636123426</v>
      </c>
      <c r="BO671" s="1102">
        <v>129484.17796373917</v>
      </c>
      <c r="BP671" s="1102">
        <v>119691.89828507448</v>
      </c>
      <c r="BQ671" s="1102">
        <v>92678.671619547764</v>
      </c>
      <c r="BR671" s="1102">
        <v>69792.885991280942</v>
      </c>
      <c r="BS671" s="1102">
        <v>63995.09068645876</v>
      </c>
      <c r="BT671" s="1102">
        <v>32478.633905616771</v>
      </c>
      <c r="BU671" s="1102">
        <v>13449.104126283617</v>
      </c>
      <c r="BV671" s="1102">
        <v>11544.901992570374</v>
      </c>
      <c r="BW671" s="1102">
        <v>20361.700698786637</v>
      </c>
      <c r="BX671" s="1102">
        <v>24807.605866696973</v>
      </c>
      <c r="BY671" s="1102">
        <v>23299.905288045677</v>
      </c>
      <c r="BZ671" s="1102">
        <v>18561.844231463303</v>
      </c>
      <c r="CA671" s="1102">
        <v>11659.855098191862</v>
      </c>
      <c r="CB671" s="1102">
        <v>7837.7627567836871</v>
      </c>
      <c r="CC671" s="1102">
        <v>10359.142695434852</v>
      </c>
      <c r="CD671" s="1102">
        <v>17214.93255786804</v>
      </c>
      <c r="CE671" s="1102">
        <v>25364.349864897049</v>
      </c>
      <c r="CF671" s="1102">
        <v>15479.109178786654</v>
      </c>
      <c r="CG671" s="1102">
        <v>10008.075039832926</v>
      </c>
      <c r="CH671" s="1102">
        <v>11754.51703687893</v>
      </c>
      <c r="CI671" s="1102">
        <v>16753.701747785995</v>
      </c>
      <c r="CJ671" s="1102">
        <v>19174.864152893486</v>
      </c>
      <c r="CK671" s="1102">
        <v>19008.541412634313</v>
      </c>
      <c r="CL671" s="1102">
        <v>17518.067560646028</v>
      </c>
      <c r="CM671" s="1102">
        <v>23249.070777696365</v>
      </c>
      <c r="CN671" s="1102">
        <v>20458.369711832143</v>
      </c>
      <c r="CO671" s="1102">
        <v>21759.1727532898</v>
      </c>
      <c r="CP671" s="1102">
        <v>22055.187989628143</v>
      </c>
      <c r="CQ671" s="1106">
        <f t="shared" si="210"/>
        <v>24311.683165143262</v>
      </c>
      <c r="CR671" s="23" t="s">
        <v>541</v>
      </c>
      <c r="CS671"/>
      <c r="DQ671"/>
      <c r="DR671"/>
    </row>
    <row r="672" spans="58:122" ht="13">
      <c r="BF672" s="1135">
        <v>664</v>
      </c>
      <c r="BG672" s="1102">
        <v>54962.314946578255</v>
      </c>
      <c r="BH672" s="1102">
        <v>54111.574726559571</v>
      </c>
      <c r="BI672" s="1102">
        <v>47247.885360724591</v>
      </c>
      <c r="BJ672" s="1102">
        <v>53919.352753405845</v>
      </c>
      <c r="BK672" s="1102">
        <v>64488.18710736683</v>
      </c>
      <c r="BL672" s="1102">
        <v>85783.058560563004</v>
      </c>
      <c r="BM672" s="1102">
        <v>75723.619994356937</v>
      </c>
      <c r="BN672" s="1102">
        <v>83636.819409819349</v>
      </c>
      <c r="BO672" s="1102">
        <v>118807.06252385578</v>
      </c>
      <c r="BP672" s="1102">
        <v>117432.22467850614</v>
      </c>
      <c r="BQ672" s="1102">
        <v>91525.672512091289</v>
      </c>
      <c r="BR672" s="1102">
        <v>71527.233908025621</v>
      </c>
      <c r="BS672" s="1102">
        <v>82086.674820300977</v>
      </c>
      <c r="BT672" s="1102">
        <v>34166.101451997092</v>
      </c>
      <c r="BU672" s="1102">
        <v>16548.971002077917</v>
      </c>
      <c r="BV672" s="1102">
        <v>18992.894556934334</v>
      </c>
      <c r="BW672" s="1102">
        <v>27004.259655541406</v>
      </c>
      <c r="BX672" s="1102">
        <v>24922.868337179381</v>
      </c>
      <c r="BY672" s="1102">
        <v>21911.263936894051</v>
      </c>
      <c r="BZ672" s="1102">
        <v>13814.662044193617</v>
      </c>
      <c r="CA672" s="1102">
        <v>9585.392196053901</v>
      </c>
      <c r="CB672" s="1102">
        <v>6446.0760768812124</v>
      </c>
      <c r="CC672" s="1102">
        <v>10297.229529347027</v>
      </c>
      <c r="CD672" s="1102">
        <v>12094.783610254246</v>
      </c>
      <c r="CE672" s="1102">
        <v>21077.229372196671</v>
      </c>
      <c r="CF672" s="1102">
        <v>17351.404299061462</v>
      </c>
      <c r="CG672" s="1102">
        <v>14029.494827785344</v>
      </c>
      <c r="CH672" s="1102">
        <v>14618.640608245605</v>
      </c>
      <c r="CI672" s="1102">
        <v>17956.722835442681</v>
      </c>
      <c r="CJ672" s="1102">
        <v>20012.089730680069</v>
      </c>
      <c r="CK672" s="1102">
        <v>22005.972347367664</v>
      </c>
      <c r="CL672" s="1102">
        <v>18491.768338414418</v>
      </c>
      <c r="CM672" s="1102">
        <v>21130.350931569512</v>
      </c>
      <c r="CN672" s="1102">
        <v>18555.799215635681</v>
      </c>
      <c r="CO672" s="1102">
        <v>18903.787545826952</v>
      </c>
      <c r="CP672" s="1102">
        <v>20400.711550198615</v>
      </c>
      <c r="CQ672" s="1106">
        <f t="shared" si="210"/>
        <v>22487.935073831566</v>
      </c>
      <c r="CR672" s="23" t="s">
        <v>541</v>
      </c>
      <c r="CS672"/>
      <c r="DQ672"/>
      <c r="DR672"/>
    </row>
    <row r="673" spans="58:122" ht="13">
      <c r="BF673" s="1135">
        <v>665</v>
      </c>
      <c r="BG673" s="1102">
        <v>60751.141549659311</v>
      </c>
      <c r="BH673" s="1102">
        <v>57118.80678205486</v>
      </c>
      <c r="BI673" s="1102">
        <v>52372.627339346407</v>
      </c>
      <c r="BJ673" s="1102">
        <v>69343.992900621073</v>
      </c>
      <c r="BK673" s="1102">
        <v>83512.944871115396</v>
      </c>
      <c r="BL673" s="1102">
        <v>104665.48604965577</v>
      </c>
      <c r="BM673" s="1102">
        <v>90896.555740626995</v>
      </c>
      <c r="BN673" s="1102">
        <v>105919.10165074987</v>
      </c>
      <c r="BO673" s="1102">
        <v>130335.96424159955</v>
      </c>
      <c r="BP673" s="1102">
        <v>118329.17832129734</v>
      </c>
      <c r="BQ673" s="1102">
        <v>87985.953911389661</v>
      </c>
      <c r="BR673" s="1102">
        <v>68216.455094742618</v>
      </c>
      <c r="BS673" s="1102">
        <v>63746.991657976861</v>
      </c>
      <c r="BT673" s="1102">
        <v>28772.339946962045</v>
      </c>
      <c r="BU673" s="1102">
        <v>14069.456361195342</v>
      </c>
      <c r="BV673" s="1102">
        <v>15371.721418138697</v>
      </c>
      <c r="BW673" s="1102">
        <v>24011.499128678195</v>
      </c>
      <c r="BX673" s="1102">
        <v>30873.885875988115</v>
      </c>
      <c r="BY673" s="1102">
        <v>22527.734073028976</v>
      </c>
      <c r="BZ673" s="1102">
        <v>19149.463982248009</v>
      </c>
      <c r="CA673" s="1102">
        <v>13659.128187960023</v>
      </c>
      <c r="CB673" s="1102">
        <v>9116.6764435927817</v>
      </c>
      <c r="CC673" s="1102">
        <v>12430.931221081253</v>
      </c>
      <c r="CD673" s="1102">
        <v>11876.854653164144</v>
      </c>
      <c r="CE673" s="1102">
        <v>19566.966068715999</v>
      </c>
      <c r="CF673" s="1102">
        <v>17504.202075869165</v>
      </c>
      <c r="CG673" s="1102">
        <v>14687.416520317831</v>
      </c>
      <c r="CH673" s="1102">
        <v>16374.560675612744</v>
      </c>
      <c r="CI673" s="1102">
        <v>19345.514867080994</v>
      </c>
      <c r="CJ673" s="1102">
        <v>20353.712120141528</v>
      </c>
      <c r="CK673" s="1102">
        <v>24962.854692401201</v>
      </c>
      <c r="CL673" s="1102">
        <v>19075.726826221337</v>
      </c>
      <c r="CM673" s="1102">
        <v>24809.801294218083</v>
      </c>
      <c r="CN673" s="1102">
        <v>17912.742363638703</v>
      </c>
      <c r="CO673" s="1102">
        <v>25980.994261480879</v>
      </c>
      <c r="CP673" s="1102">
        <v>19494.892298866351</v>
      </c>
      <c r="CQ673" s="1106">
        <f t="shared" si="210"/>
        <v>21489.440268272276</v>
      </c>
      <c r="CR673" s="23" t="s">
        <v>541</v>
      </c>
      <c r="CS673"/>
      <c r="DQ673"/>
      <c r="DR673"/>
    </row>
    <row r="674" spans="58:122" ht="13">
      <c r="BF674" s="1135">
        <v>666</v>
      </c>
      <c r="BG674" s="1102">
        <v>54438.451084947439</v>
      </c>
      <c r="BH674" s="1102">
        <v>66412.742841626736</v>
      </c>
      <c r="BI674" s="1102">
        <v>66615.690271398227</v>
      </c>
      <c r="BJ674" s="1102">
        <v>80343.606629315691</v>
      </c>
      <c r="BK674" s="1102">
        <v>95611.264046236785</v>
      </c>
      <c r="BL674" s="1102">
        <v>127457.44792676179</v>
      </c>
      <c r="BM674" s="1102">
        <v>111728.03807994175</v>
      </c>
      <c r="BN674" s="1102">
        <v>107098.47816406623</v>
      </c>
      <c r="BO674" s="1102">
        <v>141124.93396242004</v>
      </c>
      <c r="BP674" s="1102">
        <v>144956.6765455339</v>
      </c>
      <c r="BQ674" s="1102">
        <v>113526.5391344489</v>
      </c>
      <c r="BR674" s="1102">
        <v>80121.378453793805</v>
      </c>
      <c r="BS674" s="1102">
        <v>71898.432719792967</v>
      </c>
      <c r="BT674" s="1102">
        <v>30068.427712924586</v>
      </c>
      <c r="BU674" s="1102">
        <v>13426.34907061774</v>
      </c>
      <c r="BV674" s="1102">
        <v>13515.459668406018</v>
      </c>
      <c r="BW674" s="1102">
        <v>14131.147046645099</v>
      </c>
      <c r="BX674" s="1102">
        <v>25266.927740133502</v>
      </c>
      <c r="BY674" s="1102">
        <v>18615.353898118159</v>
      </c>
      <c r="BZ674" s="1102">
        <v>16270.546816902823</v>
      </c>
      <c r="CA674" s="1102">
        <v>11975.531475069567</v>
      </c>
      <c r="CB674" s="1102">
        <v>8044.6123149285422</v>
      </c>
      <c r="CC674" s="1102">
        <v>10473.458733960828</v>
      </c>
      <c r="CD674" s="1102">
        <v>12345.946683165637</v>
      </c>
      <c r="CE674" s="1102">
        <v>17952.178696349354</v>
      </c>
      <c r="CF674" s="1102">
        <v>16578.154360711633</v>
      </c>
      <c r="CG674" s="1102">
        <v>13621.033715312597</v>
      </c>
      <c r="CH674" s="1102">
        <v>15267.526800523208</v>
      </c>
      <c r="CI674" s="1102">
        <v>17754.466751009848</v>
      </c>
      <c r="CJ674" s="1102">
        <v>19484.5231366507</v>
      </c>
      <c r="CK674" s="1102">
        <v>20003.053999053187</v>
      </c>
      <c r="CL674" s="1102">
        <v>18155.314849186932</v>
      </c>
      <c r="CM674" s="1102">
        <v>18931.229694821774</v>
      </c>
      <c r="CN674" s="1102">
        <v>19349.155772145517</v>
      </c>
      <c r="CO674" s="1102">
        <v>19042.190969292493</v>
      </c>
      <c r="CP674" s="1102">
        <v>19497.565551045605</v>
      </c>
      <c r="CQ674" s="1106">
        <f t="shared" si="210"/>
        <v>21492.387024383952</v>
      </c>
      <c r="CR674" s="23" t="s">
        <v>541</v>
      </c>
      <c r="CS674"/>
      <c r="DQ674"/>
      <c r="DR674"/>
    </row>
    <row r="675" spans="58:122" ht="13">
      <c r="BF675" s="1135">
        <v>667</v>
      </c>
      <c r="BG675" s="1102">
        <v>54851.168032123744</v>
      </c>
      <c r="BH675" s="1102">
        <v>61829.058654046246</v>
      </c>
      <c r="BI675" s="1102">
        <v>60569.700907544771</v>
      </c>
      <c r="BJ675" s="1102">
        <v>61785.797142470685</v>
      </c>
      <c r="BK675" s="1102">
        <v>71476.928466514117</v>
      </c>
      <c r="BL675" s="1102">
        <v>89708.691044013758</v>
      </c>
      <c r="BM675" s="1102">
        <v>81840.026116057968</v>
      </c>
      <c r="BN675" s="1102">
        <v>87052.739707577188</v>
      </c>
      <c r="BO675" s="1102">
        <v>120536.27661880842</v>
      </c>
      <c r="BP675" s="1102">
        <v>125931.55407453493</v>
      </c>
      <c r="BQ675" s="1102">
        <v>101069.59768199187</v>
      </c>
      <c r="BR675" s="1102">
        <v>78414.529716225603</v>
      </c>
      <c r="BS675" s="1102">
        <v>79304.808455736784</v>
      </c>
      <c r="BT675" s="1102">
        <v>33549.401032600363</v>
      </c>
      <c r="BU675" s="1102">
        <v>13476.117625712339</v>
      </c>
      <c r="BV675" s="1102">
        <v>11602.838939232199</v>
      </c>
      <c r="BW675" s="1102">
        <v>17776.339690863148</v>
      </c>
      <c r="BX675" s="1102">
        <v>29353.781428184571</v>
      </c>
      <c r="BY675" s="1102">
        <v>24014.493716896068</v>
      </c>
      <c r="BZ675" s="1102">
        <v>19311.937081631171</v>
      </c>
      <c r="CA675" s="1102">
        <v>13154.505677177709</v>
      </c>
      <c r="CB675" s="1102">
        <v>8424.5801634770978</v>
      </c>
      <c r="CC675" s="1102">
        <v>10137.759285692431</v>
      </c>
      <c r="CD675" s="1102">
        <v>12163.780337151346</v>
      </c>
      <c r="CE675" s="1102">
        <v>19071.255783931025</v>
      </c>
      <c r="CF675" s="1102">
        <v>15013.749457387519</v>
      </c>
      <c r="CG675" s="1102">
        <v>12760.759946711627</v>
      </c>
      <c r="CH675" s="1102">
        <v>14060.005634661047</v>
      </c>
      <c r="CI675" s="1102">
        <v>18146.192779368484</v>
      </c>
      <c r="CJ675" s="1102">
        <v>18990.249621581112</v>
      </c>
      <c r="CK675" s="1102">
        <v>21326.584203876424</v>
      </c>
      <c r="CL675" s="1102">
        <v>19576.295878160978</v>
      </c>
      <c r="CM675" s="1102">
        <v>23062.827197217186</v>
      </c>
      <c r="CN675" s="1102">
        <v>20345.257522974105</v>
      </c>
      <c r="CO675" s="1102">
        <v>24714.048792619335</v>
      </c>
      <c r="CP675" s="1102">
        <v>22245.514577104426</v>
      </c>
      <c r="CQ675" s="1106">
        <f t="shared" si="210"/>
        <v>24521.482315112076</v>
      </c>
      <c r="CR675" s="23" t="s">
        <v>541</v>
      </c>
      <c r="CS675"/>
      <c r="DQ675"/>
      <c r="DR675"/>
    </row>
    <row r="676" spans="58:122" ht="13">
      <c r="BF676" s="1135">
        <v>668</v>
      </c>
      <c r="BG676" s="1102">
        <v>53010.804124918897</v>
      </c>
      <c r="BH676" s="1102">
        <v>56704.385451923721</v>
      </c>
      <c r="BI676" s="1102">
        <v>50374.625101006081</v>
      </c>
      <c r="BJ676" s="1102">
        <v>51425.082216825809</v>
      </c>
      <c r="BK676" s="1102">
        <v>68280.952622508645</v>
      </c>
      <c r="BL676" s="1102">
        <v>97981.193299970982</v>
      </c>
      <c r="BM676" s="1102">
        <v>90628.91628968915</v>
      </c>
      <c r="BN676" s="1102">
        <v>92047.285166199581</v>
      </c>
      <c r="BO676" s="1102">
        <v>124675.63478738729</v>
      </c>
      <c r="BP676" s="1102">
        <v>114448.50929531732</v>
      </c>
      <c r="BQ676" s="1102">
        <v>86132.37520691668</v>
      </c>
      <c r="BR676" s="1102">
        <v>60500.842683279574</v>
      </c>
      <c r="BS676" s="1102">
        <v>58110.765440879622</v>
      </c>
      <c r="BT676" s="1102">
        <v>29762.600714873894</v>
      </c>
      <c r="BU676" s="1102">
        <v>12505.205531177602</v>
      </c>
      <c r="BV676" s="1102">
        <v>13998.828281999109</v>
      </c>
      <c r="BW676" s="1102">
        <v>23188.24608368862</v>
      </c>
      <c r="BX676" s="1102">
        <v>29888.964736698745</v>
      </c>
      <c r="BY676" s="1102">
        <v>28725.164537705998</v>
      </c>
      <c r="BZ676" s="1102">
        <v>26651.743735652166</v>
      </c>
      <c r="CA676" s="1102">
        <v>15572.050058935945</v>
      </c>
      <c r="CB676" s="1102">
        <v>9288.0109289398679</v>
      </c>
      <c r="CC676" s="1102">
        <v>10447.808671381619</v>
      </c>
      <c r="CD676" s="1102">
        <v>15014.087652359911</v>
      </c>
      <c r="CE676" s="1102">
        <v>26326.616013812516</v>
      </c>
      <c r="CF676" s="1102">
        <v>18489.103341974944</v>
      </c>
      <c r="CG676" s="1102">
        <v>12493.677789705596</v>
      </c>
      <c r="CH676" s="1102">
        <v>15878.090551831085</v>
      </c>
      <c r="CI676" s="1102">
        <v>19161.584074155926</v>
      </c>
      <c r="CJ676" s="1102">
        <v>23087.976814378562</v>
      </c>
      <c r="CK676" s="1102">
        <v>24940.51504225895</v>
      </c>
      <c r="CL676" s="1102">
        <v>21502.482289749969</v>
      </c>
      <c r="CM676" s="1102">
        <v>24087.208361352023</v>
      </c>
      <c r="CN676" s="1102">
        <v>20091.002173533201</v>
      </c>
      <c r="CO676" s="1102">
        <v>25807.22198124283</v>
      </c>
      <c r="CP676" s="1102">
        <v>22170.7828417725</v>
      </c>
      <c r="CQ676" s="1106">
        <f t="shared" si="210"/>
        <v>24439.104678039766</v>
      </c>
      <c r="CR676" s="23" t="s">
        <v>541</v>
      </c>
      <c r="CS676"/>
      <c r="DQ676"/>
      <c r="DR676"/>
    </row>
    <row r="677" spans="58:122" ht="13">
      <c r="BF677" s="1135">
        <v>669</v>
      </c>
      <c r="BG677" s="1102">
        <v>101803.80247437602</v>
      </c>
      <c r="BH677" s="1102">
        <v>103718.48530209943</v>
      </c>
      <c r="BI677" s="1102">
        <v>93797.985164441896</v>
      </c>
      <c r="BJ677" s="1102">
        <v>90564.828607639822</v>
      </c>
      <c r="BK677" s="1102">
        <v>98845.838775658834</v>
      </c>
      <c r="BL677" s="1102">
        <v>114000.53396474532</v>
      </c>
      <c r="BM677" s="1102">
        <v>93526.033184368978</v>
      </c>
      <c r="BN677" s="1102">
        <v>83241.276841355313</v>
      </c>
      <c r="BO677" s="1102">
        <v>123649.43708719162</v>
      </c>
      <c r="BP677" s="1102">
        <v>114408.06572484071</v>
      </c>
      <c r="BQ677" s="1102">
        <v>95248.441265720219</v>
      </c>
      <c r="BR677" s="1102">
        <v>74302.464328698377</v>
      </c>
      <c r="BS677" s="1102">
        <v>92577.357905335666</v>
      </c>
      <c r="BT677" s="1102">
        <v>31202.626624842604</v>
      </c>
      <c r="BU677" s="1102">
        <v>12565.663851692061</v>
      </c>
      <c r="BV677" s="1102">
        <v>16691.703522145097</v>
      </c>
      <c r="BW677" s="1102">
        <v>28885.459707441656</v>
      </c>
      <c r="BX677" s="1102">
        <v>34595.608408775763</v>
      </c>
      <c r="BY677" s="1102">
        <v>27066.449596156475</v>
      </c>
      <c r="BZ677" s="1102">
        <v>20302.039164648151</v>
      </c>
      <c r="CA677" s="1102">
        <v>13888.79281650898</v>
      </c>
      <c r="CB677" s="1102">
        <v>8820.986513622569</v>
      </c>
      <c r="CC677" s="1102">
        <v>13158.772260960493</v>
      </c>
      <c r="CD677" s="1102">
        <v>19721.523216029425</v>
      </c>
      <c r="CE677" s="1102">
        <v>27308.624196068609</v>
      </c>
      <c r="CF677" s="1102">
        <v>20237.17502934048</v>
      </c>
      <c r="CG677" s="1102">
        <v>16124.30545203246</v>
      </c>
      <c r="CH677" s="1102">
        <v>19352.097015590571</v>
      </c>
      <c r="CI677" s="1102">
        <v>25340.551586356927</v>
      </c>
      <c r="CJ677" s="1102">
        <v>27026.810962762593</v>
      </c>
      <c r="CK677" s="1102">
        <v>25447.337774233809</v>
      </c>
      <c r="CL677" s="1102">
        <v>19872.435193812602</v>
      </c>
      <c r="CM677" s="1102">
        <v>20604.605619477697</v>
      </c>
      <c r="CN677" s="1102">
        <v>18790.514706769874</v>
      </c>
      <c r="CO677" s="1102">
        <v>23018.671324773262</v>
      </c>
      <c r="CP677" s="1102">
        <v>19799.295782631118</v>
      </c>
      <c r="CQ677" s="1106">
        <f t="shared" si="210"/>
        <v>21824.987671229581</v>
      </c>
      <c r="CR677" s="23" t="s">
        <v>541</v>
      </c>
      <c r="CS677"/>
      <c r="DQ677"/>
      <c r="DR677"/>
    </row>
    <row r="678" spans="58:122" ht="13">
      <c r="BF678" s="1135">
        <v>670</v>
      </c>
      <c r="BG678" s="1102">
        <v>75841.323013016488</v>
      </c>
      <c r="BH678" s="1102">
        <v>76827.791984139258</v>
      </c>
      <c r="BI678" s="1102">
        <v>69892.986535947974</v>
      </c>
      <c r="BJ678" s="1102">
        <v>90423.750043335167</v>
      </c>
      <c r="BK678" s="1102">
        <v>107534.59866805187</v>
      </c>
      <c r="BL678" s="1102">
        <v>130738.58859167332</v>
      </c>
      <c r="BM678" s="1102">
        <v>116962.00289054113</v>
      </c>
      <c r="BN678" s="1102">
        <v>132516.53691819837</v>
      </c>
      <c r="BO678" s="1102">
        <v>157168.06385148497</v>
      </c>
      <c r="BP678" s="1102">
        <v>148857.70728535496</v>
      </c>
      <c r="BQ678" s="1102">
        <v>116273.92095863205</v>
      </c>
      <c r="BR678" s="1102">
        <v>91977.440596934059</v>
      </c>
      <c r="BS678" s="1102">
        <v>80410.271529685633</v>
      </c>
      <c r="BT678" s="1102">
        <v>36511.953729641464</v>
      </c>
      <c r="BU678" s="1102">
        <v>18021.543749017816</v>
      </c>
      <c r="BV678" s="1102">
        <v>16207.197275153219</v>
      </c>
      <c r="BW678" s="1102">
        <v>21637.810611334</v>
      </c>
      <c r="BX678" s="1102">
        <v>29222.852910263417</v>
      </c>
      <c r="BY678" s="1102">
        <v>31050.669555871118</v>
      </c>
      <c r="BZ678" s="1102">
        <v>25072.199523837247</v>
      </c>
      <c r="CA678" s="1102">
        <v>16212.718982951046</v>
      </c>
      <c r="CB678" s="1102">
        <v>9382.8386061913352</v>
      </c>
      <c r="CC678" s="1102">
        <v>10934.503056992395</v>
      </c>
      <c r="CD678" s="1102">
        <v>17402.840885446534</v>
      </c>
      <c r="CE678" s="1102">
        <v>28980.517771815132</v>
      </c>
      <c r="CF678" s="1102">
        <v>22511.935495994214</v>
      </c>
      <c r="CG678" s="1102">
        <v>17882.534865497662</v>
      </c>
      <c r="CH678" s="1102">
        <v>17399.348130701244</v>
      </c>
      <c r="CI678" s="1102">
        <v>26216.379156291485</v>
      </c>
      <c r="CJ678" s="1102">
        <v>27287.633220079322</v>
      </c>
      <c r="CK678" s="1102">
        <v>25300.373984980226</v>
      </c>
      <c r="CL678" s="1102">
        <v>19747.690824496691</v>
      </c>
      <c r="CM678" s="1102">
        <v>23158.373759962207</v>
      </c>
      <c r="CN678" s="1102">
        <v>24442.377903666922</v>
      </c>
      <c r="CO678" s="1102">
        <v>27478.824130131445</v>
      </c>
      <c r="CP678" s="1102">
        <v>26802.755189405259</v>
      </c>
      <c r="CQ678" s="1106">
        <f t="shared" si="210"/>
        <v>29544.980184442607</v>
      </c>
      <c r="CR678" s="23" t="s">
        <v>541</v>
      </c>
      <c r="CS678"/>
      <c r="DQ678"/>
      <c r="DR678"/>
    </row>
    <row r="679" spans="58:122" ht="13">
      <c r="BF679" s="1135">
        <v>671</v>
      </c>
      <c r="BG679" s="1102">
        <v>61855.838438424362</v>
      </c>
      <c r="BH679" s="1102">
        <v>57141.803683128841</v>
      </c>
      <c r="BI679" s="1102">
        <v>49383.306126278367</v>
      </c>
      <c r="BJ679" s="1102">
        <v>52472.586677029409</v>
      </c>
      <c r="BK679" s="1102">
        <v>68651.546689947805</v>
      </c>
      <c r="BL679" s="1102">
        <v>93336.620466209162</v>
      </c>
      <c r="BM679" s="1102">
        <v>77642.43107979557</v>
      </c>
      <c r="BN679" s="1102">
        <v>80573.92785788051</v>
      </c>
      <c r="BO679" s="1102">
        <v>106496.37593764439</v>
      </c>
      <c r="BP679" s="1102">
        <v>97826.755004507169</v>
      </c>
      <c r="BQ679" s="1102">
        <v>74510.235475133682</v>
      </c>
      <c r="BR679" s="1102">
        <v>58330.718926350928</v>
      </c>
      <c r="BS679" s="1102">
        <v>56958.03789354358</v>
      </c>
      <c r="BT679" s="1102">
        <v>27986.903147918143</v>
      </c>
      <c r="BU679" s="1102">
        <v>13493.682645996942</v>
      </c>
      <c r="BV679" s="1102">
        <v>16306.50439737641</v>
      </c>
      <c r="BW679" s="1102">
        <v>21806.584811114633</v>
      </c>
      <c r="BX679" s="1102">
        <v>21663.565907872518</v>
      </c>
      <c r="BY679" s="1102">
        <v>22162.921767722044</v>
      </c>
      <c r="BZ679" s="1102">
        <v>20121.469039696007</v>
      </c>
      <c r="CA679" s="1102">
        <v>13055.23682979182</v>
      </c>
      <c r="CB679" s="1102">
        <v>7656.2661589553891</v>
      </c>
      <c r="CC679" s="1102">
        <v>8940.6408550397937</v>
      </c>
      <c r="CD679" s="1102">
        <v>9096.308356785923</v>
      </c>
      <c r="CE679" s="1102">
        <v>17637.957300886217</v>
      </c>
      <c r="CF679" s="1102">
        <v>12450.408872314661</v>
      </c>
      <c r="CG679" s="1102">
        <v>10367.423111233733</v>
      </c>
      <c r="CH679" s="1102">
        <v>11241.486618468842</v>
      </c>
      <c r="CI679" s="1102">
        <v>17292.759012688563</v>
      </c>
      <c r="CJ679" s="1102">
        <v>19399.43526248086</v>
      </c>
      <c r="CK679" s="1102">
        <v>22401.900519311581</v>
      </c>
      <c r="CL679" s="1102">
        <v>15033.280281684709</v>
      </c>
      <c r="CM679" s="1102">
        <v>18815.106112626701</v>
      </c>
      <c r="CN679" s="1102">
        <v>15877.034225177198</v>
      </c>
      <c r="CO679" s="1102">
        <v>21923.784320134189</v>
      </c>
      <c r="CP679" s="1102">
        <v>16898.254865361036</v>
      </c>
      <c r="CQ679" s="1106">
        <f t="shared" si="210"/>
        <v>18627.137457349996</v>
      </c>
      <c r="CR679" s="23" t="s">
        <v>541</v>
      </c>
      <c r="CS679"/>
      <c r="DQ679"/>
      <c r="DR679"/>
    </row>
    <row r="680" spans="58:122" ht="13">
      <c r="BF680" s="1135">
        <v>672</v>
      </c>
      <c r="BG680" s="1102">
        <v>57098.725666414684</v>
      </c>
      <c r="BH680" s="1102">
        <v>57879.186294294712</v>
      </c>
      <c r="BI680" s="1102">
        <v>52930.615486501651</v>
      </c>
      <c r="BJ680" s="1102">
        <v>56287.884406809906</v>
      </c>
      <c r="BK680" s="1102">
        <v>62470.078698178302</v>
      </c>
      <c r="BL680" s="1102">
        <v>73531.438648342068</v>
      </c>
      <c r="BM680" s="1102">
        <v>65770.847000631111</v>
      </c>
      <c r="BN680" s="1102">
        <v>90362.00268830797</v>
      </c>
      <c r="BO680" s="1102">
        <v>125984.31355342441</v>
      </c>
      <c r="BP680" s="1102">
        <v>117478.93631718286</v>
      </c>
      <c r="BQ680" s="1102">
        <v>93560.552534876624</v>
      </c>
      <c r="BR680" s="1102">
        <v>84218.163786814781</v>
      </c>
      <c r="BS680" s="1102">
        <v>85040.381485536011</v>
      </c>
      <c r="BT680" s="1102">
        <v>30022.477815697683</v>
      </c>
      <c r="BU680" s="1102">
        <v>11759.718142021182</v>
      </c>
      <c r="BV680" s="1102">
        <v>11908.334891847446</v>
      </c>
      <c r="BW680" s="1102">
        <v>19265.39260719897</v>
      </c>
      <c r="BX680" s="1102">
        <v>19778.718656225792</v>
      </c>
      <c r="BY680" s="1102">
        <v>18130.484523662912</v>
      </c>
      <c r="BZ680" s="1102">
        <v>16961.734331641004</v>
      </c>
      <c r="CA680" s="1102">
        <v>14017.232881652428</v>
      </c>
      <c r="CB680" s="1102">
        <v>8055.5519583924233</v>
      </c>
      <c r="CC680" s="1102">
        <v>8259.3793790645504</v>
      </c>
      <c r="CD680" s="1102">
        <v>11176.68827462529</v>
      </c>
      <c r="CE680" s="1102">
        <v>17018.67167197205</v>
      </c>
      <c r="CF680" s="1102">
        <v>13324.102426181653</v>
      </c>
      <c r="CG680" s="1102">
        <v>10182.794085398689</v>
      </c>
      <c r="CH680" s="1102">
        <v>13336.770732187868</v>
      </c>
      <c r="CI680" s="1102">
        <v>16688.576397976001</v>
      </c>
      <c r="CJ680" s="1102">
        <v>19668.640538225049</v>
      </c>
      <c r="CK680" s="1102">
        <v>18760.904941543082</v>
      </c>
      <c r="CL680" s="1102">
        <v>16212.644217149063</v>
      </c>
      <c r="CM680" s="1102">
        <v>19078.339149917836</v>
      </c>
      <c r="CN680" s="1102">
        <v>15346.565740060048</v>
      </c>
      <c r="CO680" s="1102">
        <v>15468.383402937136</v>
      </c>
      <c r="CP680" s="1102">
        <v>16697.008429348891</v>
      </c>
      <c r="CQ680" s="1106">
        <f t="shared" si="210"/>
        <v>18405.301234836617</v>
      </c>
      <c r="CR680" s="23" t="s">
        <v>541</v>
      </c>
      <c r="CS680"/>
      <c r="DQ680"/>
      <c r="DR680"/>
    </row>
    <row r="681" spans="58:122" ht="13">
      <c r="BF681" s="1135">
        <v>673</v>
      </c>
      <c r="BG681" s="1102">
        <v>76739.150014290222</v>
      </c>
      <c r="BH681" s="1102">
        <v>77548.267444744095</v>
      </c>
      <c r="BI681" s="1102">
        <v>66580.519923066007</v>
      </c>
      <c r="BJ681" s="1102">
        <v>75474.04740659846</v>
      </c>
      <c r="BK681" s="1102">
        <v>89520.777802185257</v>
      </c>
      <c r="BL681" s="1102">
        <v>111127.16400862165</v>
      </c>
      <c r="BM681" s="1102">
        <v>93254.261713018364</v>
      </c>
      <c r="BN681" s="1102">
        <v>107483.1730434316</v>
      </c>
      <c r="BO681" s="1102">
        <v>152643.56986714003</v>
      </c>
      <c r="BP681" s="1102">
        <v>151741.81628737875</v>
      </c>
      <c r="BQ681" s="1102">
        <v>121487.72758256349</v>
      </c>
      <c r="BR681" s="1102">
        <v>94286.784222735834</v>
      </c>
      <c r="BS681" s="1102">
        <v>92542.477953561975</v>
      </c>
      <c r="BT681" s="1102">
        <v>42187.449673908981</v>
      </c>
      <c r="BU681" s="1102">
        <v>15063.824022519117</v>
      </c>
      <c r="BV681" s="1102">
        <v>13329.069639279589</v>
      </c>
      <c r="BW681" s="1102">
        <v>21887.857605658835</v>
      </c>
      <c r="BX681" s="1102">
        <v>35453.860053930141</v>
      </c>
      <c r="BY681" s="1102">
        <v>32398.87820687487</v>
      </c>
      <c r="BZ681" s="1102">
        <v>24917.941119391337</v>
      </c>
      <c r="CA681" s="1102">
        <v>16080.499074406038</v>
      </c>
      <c r="CB681" s="1102">
        <v>9510.1537353071326</v>
      </c>
      <c r="CC681" s="1102">
        <v>9441.9443320798746</v>
      </c>
      <c r="CD681" s="1102">
        <v>14102.769814191033</v>
      </c>
      <c r="CE681" s="1102">
        <v>20166.717899078893</v>
      </c>
      <c r="CF681" s="1102">
        <v>14605.682637766065</v>
      </c>
      <c r="CG681" s="1102">
        <v>12852.518387116257</v>
      </c>
      <c r="CH681" s="1102">
        <v>15946.552099039882</v>
      </c>
      <c r="CI681" s="1102">
        <v>22444.174672238245</v>
      </c>
      <c r="CJ681" s="1102">
        <v>21186.202261795552</v>
      </c>
      <c r="CK681" s="1102">
        <v>20119.609224770982</v>
      </c>
      <c r="CL681" s="1102">
        <v>17695.875992038804</v>
      </c>
      <c r="CM681" s="1102">
        <v>22681.760548374452</v>
      </c>
      <c r="CN681" s="1102">
        <v>26427.123773479649</v>
      </c>
      <c r="CO681" s="1102">
        <v>27963.573779911239</v>
      </c>
      <c r="CP681" s="1102">
        <v>26793.566256806957</v>
      </c>
      <c r="CQ681" s="1106">
        <f t="shared" si="210"/>
        <v>29534.851120112671</v>
      </c>
      <c r="CR681" s="23" t="s">
        <v>541</v>
      </c>
      <c r="CS681"/>
      <c r="DQ681"/>
      <c r="DR681"/>
    </row>
    <row r="682" spans="58:122" ht="13">
      <c r="BF682" s="1135">
        <v>674</v>
      </c>
      <c r="BG682" s="1102">
        <v>38342.402674848228</v>
      </c>
      <c r="BH682" s="1102">
        <v>45402.236744761489</v>
      </c>
      <c r="BI682" s="1102">
        <v>44344.633987136614</v>
      </c>
      <c r="BJ682" s="1102">
        <v>55070.142305783258</v>
      </c>
      <c r="BK682" s="1102">
        <v>66901.746862385713</v>
      </c>
      <c r="BL682" s="1102">
        <v>88814.029256528578</v>
      </c>
      <c r="BM682" s="1102">
        <v>79998.370733156306</v>
      </c>
      <c r="BN682" s="1102">
        <v>82729.125555847422</v>
      </c>
      <c r="BO682" s="1102">
        <v>97015.409014314253</v>
      </c>
      <c r="BP682" s="1102">
        <v>96803.734941308256</v>
      </c>
      <c r="BQ682" s="1102">
        <v>74216.718653769538</v>
      </c>
      <c r="BR682" s="1102">
        <v>60257.519116022704</v>
      </c>
      <c r="BS682" s="1102">
        <v>66088.615251431824</v>
      </c>
      <c r="BT682" s="1102">
        <v>25767.613675843448</v>
      </c>
      <c r="BU682" s="1102">
        <v>13017.990572199798</v>
      </c>
      <c r="BV682" s="1102">
        <v>11831.677426270593</v>
      </c>
      <c r="BW682" s="1102">
        <v>12218.425165471817</v>
      </c>
      <c r="BX682" s="1102">
        <v>21936.509739011883</v>
      </c>
      <c r="BY682" s="1102">
        <v>18569.298242382487</v>
      </c>
      <c r="BZ682" s="1102">
        <v>14513.666026479495</v>
      </c>
      <c r="CA682" s="1102">
        <v>12613.187404516504</v>
      </c>
      <c r="CB682" s="1102">
        <v>8209.6480522393504</v>
      </c>
      <c r="CC682" s="1102">
        <v>10204.680911134514</v>
      </c>
      <c r="CD682" s="1102">
        <v>11345.172920938574</v>
      </c>
      <c r="CE682" s="1102">
        <v>14396.490127805368</v>
      </c>
      <c r="CF682" s="1102">
        <v>11359.512838294053</v>
      </c>
      <c r="CG682" s="1102">
        <v>10565.203853884572</v>
      </c>
      <c r="CH682" s="1102">
        <v>14288.590992231566</v>
      </c>
      <c r="CI682" s="1102">
        <v>19198.520019037998</v>
      </c>
      <c r="CJ682" s="1102">
        <v>19966.021088406651</v>
      </c>
      <c r="CK682" s="1102">
        <v>20157.529341172667</v>
      </c>
      <c r="CL682" s="1102">
        <v>16949.524421908442</v>
      </c>
      <c r="CM682" s="1102">
        <v>18859.052479617363</v>
      </c>
      <c r="CN682" s="1102">
        <v>18434.588583946446</v>
      </c>
      <c r="CO682" s="1102">
        <v>18259.243498497883</v>
      </c>
      <c r="CP682" s="1102">
        <v>19357.320379262495</v>
      </c>
      <c r="CQ682" s="1106">
        <f t="shared" si="210"/>
        <v>21337.793185354538</v>
      </c>
      <c r="CR682" s="23" t="s">
        <v>541</v>
      </c>
      <c r="CS682"/>
      <c r="DQ682"/>
      <c r="DR682"/>
    </row>
    <row r="683" spans="58:122" ht="13">
      <c r="BF683" s="1135">
        <v>675</v>
      </c>
      <c r="BG683" s="1102">
        <v>48446.192099275242</v>
      </c>
      <c r="BH683" s="1102">
        <v>54555.831552181298</v>
      </c>
      <c r="BI683" s="1102">
        <v>51036.847134647418</v>
      </c>
      <c r="BJ683" s="1102">
        <v>62621.699142077581</v>
      </c>
      <c r="BK683" s="1102">
        <v>75040.648656036836</v>
      </c>
      <c r="BL683" s="1102">
        <v>95702.648423670675</v>
      </c>
      <c r="BM683" s="1102">
        <v>81433.118833316053</v>
      </c>
      <c r="BN683" s="1102">
        <v>84845.533013760956</v>
      </c>
      <c r="BO683" s="1102">
        <v>96461.948661113332</v>
      </c>
      <c r="BP683" s="1102">
        <v>100951.46218917047</v>
      </c>
      <c r="BQ683" s="1102">
        <v>78279.961579499504</v>
      </c>
      <c r="BR683" s="1102">
        <v>62461.908899263515</v>
      </c>
      <c r="BS683" s="1102">
        <v>56371.572331798343</v>
      </c>
      <c r="BT683" s="1102">
        <v>29060.817344437946</v>
      </c>
      <c r="BU683" s="1102">
        <v>18122.750259133143</v>
      </c>
      <c r="BV683" s="1102">
        <v>16454.57448710566</v>
      </c>
      <c r="BW683" s="1102">
        <v>16781.51117084673</v>
      </c>
      <c r="BX683" s="1102">
        <v>22779.166245718625</v>
      </c>
      <c r="BY683" s="1102">
        <v>19547.922142097996</v>
      </c>
      <c r="BZ683" s="1102">
        <v>17900.007731848349</v>
      </c>
      <c r="CA683" s="1102">
        <v>11815.420152924549</v>
      </c>
      <c r="CB683" s="1102">
        <v>7019.4742329443361</v>
      </c>
      <c r="CC683" s="1102">
        <v>10274.869603885136</v>
      </c>
      <c r="CD683" s="1102">
        <v>12395.159506819962</v>
      </c>
      <c r="CE683" s="1102">
        <v>18276.842510076476</v>
      </c>
      <c r="CF683" s="1102">
        <v>13877.431805848202</v>
      </c>
      <c r="CG683" s="1102">
        <v>9512.7411024859921</v>
      </c>
      <c r="CH683" s="1102">
        <v>12817.349929102331</v>
      </c>
      <c r="CI683" s="1102">
        <v>16524.939107719241</v>
      </c>
      <c r="CJ683" s="1102">
        <v>21342.190335149309</v>
      </c>
      <c r="CK683" s="1102">
        <v>23776.822665103355</v>
      </c>
      <c r="CL683" s="1102">
        <v>20435.302664224804</v>
      </c>
      <c r="CM683" s="1102">
        <v>22270.845947278631</v>
      </c>
      <c r="CN683" s="1102">
        <v>19579.839666594293</v>
      </c>
      <c r="CO683" s="1102">
        <v>20085.569063629173</v>
      </c>
      <c r="CP683" s="1102">
        <v>20277.877682551505</v>
      </c>
      <c r="CQ683" s="1106">
        <f t="shared" si="210"/>
        <v>22352.533912273113</v>
      </c>
      <c r="CR683" s="23" t="s">
        <v>541</v>
      </c>
      <c r="CS683"/>
      <c r="DQ683"/>
      <c r="DR683"/>
    </row>
    <row r="684" spans="58:122" ht="13">
      <c r="BF684" s="1135">
        <v>676</v>
      </c>
      <c r="BG684" s="1102">
        <v>50673.993885641386</v>
      </c>
      <c r="BH684" s="1102">
        <v>48926.51563144254</v>
      </c>
      <c r="BI684" s="1102">
        <v>43860.054739164982</v>
      </c>
      <c r="BJ684" s="1102">
        <v>57144.623745809098</v>
      </c>
      <c r="BK684" s="1102">
        <v>69571.735185779384</v>
      </c>
      <c r="BL684" s="1102">
        <v>80857.856827820695</v>
      </c>
      <c r="BM684" s="1102">
        <v>64368.230884872246</v>
      </c>
      <c r="BN684" s="1102">
        <v>84610.760201701705</v>
      </c>
      <c r="BO684" s="1102">
        <v>116916.41004537421</v>
      </c>
      <c r="BP684" s="1102">
        <v>108565.96763014123</v>
      </c>
      <c r="BQ684" s="1102">
        <v>84207.916238365709</v>
      </c>
      <c r="BR684" s="1102">
        <v>64209.017942873586</v>
      </c>
      <c r="BS684" s="1102">
        <v>60250.775917424478</v>
      </c>
      <c r="BT684" s="1102">
        <v>21061.536882331842</v>
      </c>
      <c r="BU684" s="1102">
        <v>10130.848891713071</v>
      </c>
      <c r="BV684" s="1102">
        <v>13743.638914050833</v>
      </c>
      <c r="BW684" s="1102">
        <v>21463.6647433377</v>
      </c>
      <c r="BX684" s="1102">
        <v>23587.963932720024</v>
      </c>
      <c r="BY684" s="1102">
        <v>22131.496857254631</v>
      </c>
      <c r="BZ684" s="1102">
        <v>17644.982028366652</v>
      </c>
      <c r="CA684" s="1102">
        <v>12440.897447643554</v>
      </c>
      <c r="CB684" s="1102">
        <v>8221.3987572722563</v>
      </c>
      <c r="CC684" s="1102">
        <v>8426.2756738994231</v>
      </c>
      <c r="CD684" s="1102">
        <v>13670.595718977576</v>
      </c>
      <c r="CE684" s="1102">
        <v>18084.806382098999</v>
      </c>
      <c r="CF684" s="1102">
        <v>13279.172992799105</v>
      </c>
      <c r="CG684" s="1102">
        <v>10574.622989254023</v>
      </c>
      <c r="CH684" s="1102">
        <v>11606.176442342057</v>
      </c>
      <c r="CI684" s="1102">
        <v>17370.72039427024</v>
      </c>
      <c r="CJ684" s="1102">
        <v>18373.527914260583</v>
      </c>
      <c r="CK684" s="1102">
        <v>18937.530380043576</v>
      </c>
      <c r="CL684" s="1102">
        <v>17202.917555121829</v>
      </c>
      <c r="CM684" s="1102">
        <v>19048.138565182264</v>
      </c>
      <c r="CN684" s="1102">
        <v>20367.319402092413</v>
      </c>
      <c r="CO684" s="1102">
        <v>20166.300456741581</v>
      </c>
      <c r="CP684" s="1102">
        <v>20509.411382420709</v>
      </c>
      <c r="CQ684" s="1106">
        <f t="shared" si="210"/>
        <v>22607.75612828508</v>
      </c>
      <c r="CR684" s="23" t="s">
        <v>541</v>
      </c>
      <c r="CS684"/>
      <c r="DQ684"/>
      <c r="DR684"/>
    </row>
    <row r="685" spans="58:122" ht="13" outlineLevel="1">
      <c r="BF685" s="1135">
        <v>677</v>
      </c>
      <c r="BG685" s="1102">
        <v>61876.19195816412</v>
      </c>
      <c r="BH685" s="1102">
        <v>68259.3655155179</v>
      </c>
      <c r="BI685" s="1102">
        <v>63119.151696752138</v>
      </c>
      <c r="BJ685" s="1102">
        <v>66704.164055010158</v>
      </c>
      <c r="BK685" s="1102">
        <v>83939.683142320646</v>
      </c>
      <c r="BL685" s="1102">
        <v>114484.3158542076</v>
      </c>
      <c r="BM685" s="1102">
        <v>108348.75082751884</v>
      </c>
      <c r="BN685" s="1102">
        <v>115009.50029120472</v>
      </c>
      <c r="BO685" s="1102">
        <v>152902.49350529173</v>
      </c>
      <c r="BP685" s="1102">
        <v>140543.53556818137</v>
      </c>
      <c r="BQ685" s="1102">
        <v>111250.01817404159</v>
      </c>
      <c r="BR685" s="1102">
        <v>89393.571594577719</v>
      </c>
      <c r="BS685" s="1102">
        <v>97192.494740011432</v>
      </c>
      <c r="BT685" s="1102">
        <v>54365.831512393212</v>
      </c>
      <c r="BU685" s="1102">
        <v>24141.208150252314</v>
      </c>
      <c r="BV685" s="1102">
        <v>17969.581835829194</v>
      </c>
      <c r="BW685" s="1102">
        <v>19937.078216464994</v>
      </c>
      <c r="BX685" s="1102">
        <v>38059.94724537537</v>
      </c>
      <c r="BY685" s="1102">
        <v>31697.372330850485</v>
      </c>
      <c r="BZ685" s="1102">
        <v>26473.175446576181</v>
      </c>
      <c r="CA685" s="1102">
        <v>17405.2311330134</v>
      </c>
      <c r="CB685" s="1102">
        <v>10466.782015036408</v>
      </c>
      <c r="CC685" s="1102">
        <v>13647.441239525808</v>
      </c>
      <c r="CD685" s="1102">
        <v>15102.030517388896</v>
      </c>
      <c r="CE685" s="1102">
        <v>24535.146822410476</v>
      </c>
      <c r="CF685" s="1102">
        <v>18891.461797326672</v>
      </c>
      <c r="CG685" s="1102">
        <v>14366.071937491603</v>
      </c>
      <c r="CH685" s="1102">
        <v>17762.658634373784</v>
      </c>
      <c r="CI685" s="1102">
        <v>23300.225836639082</v>
      </c>
      <c r="CJ685" s="1102">
        <v>30489.885843765682</v>
      </c>
      <c r="CK685" s="1102">
        <v>31589.674140688458</v>
      </c>
      <c r="CL685" s="1102">
        <v>25912.667695712767</v>
      </c>
      <c r="CM685" s="1102">
        <v>29941.66392735883</v>
      </c>
      <c r="CN685" s="1102">
        <v>26742.55054297376</v>
      </c>
      <c r="CO685" s="1102">
        <v>30555.689920170669</v>
      </c>
      <c r="CP685" s="1102">
        <v>26763.47644524114</v>
      </c>
      <c r="CQ685" s="1106">
        <f t="shared" si="210"/>
        <v>29501.682780507901</v>
      </c>
      <c r="CR685" s="23" t="s">
        <v>541</v>
      </c>
      <c r="CS685"/>
      <c r="DQ685"/>
      <c r="DR685"/>
    </row>
    <row r="686" spans="58:122" ht="13" outlineLevel="1">
      <c r="BF686" s="1135">
        <v>678</v>
      </c>
      <c r="BG686" s="1102">
        <v>43259.882157042834</v>
      </c>
      <c r="BH686" s="1102">
        <v>53837.741790694126</v>
      </c>
      <c r="BI686" s="1102">
        <v>53126.760858150796</v>
      </c>
      <c r="BJ686" s="1102">
        <v>70363.156661400732</v>
      </c>
      <c r="BK686" s="1102">
        <v>91014.321583261903</v>
      </c>
      <c r="BL686" s="1102">
        <v>131978.10616713416</v>
      </c>
      <c r="BM686" s="1102">
        <v>123125.30002133406</v>
      </c>
      <c r="BN686" s="1102">
        <v>121477.12071636599</v>
      </c>
      <c r="BO686" s="1102">
        <v>126662.10299733041</v>
      </c>
      <c r="BP686" s="1102">
        <v>137964.04376671993</v>
      </c>
      <c r="BQ686" s="1102">
        <v>98775.898224391654</v>
      </c>
      <c r="BR686" s="1102">
        <v>70609.57374810538</v>
      </c>
      <c r="BS686" s="1102">
        <v>65296.270951070037</v>
      </c>
      <c r="BT686" s="1102">
        <v>37237.251514606782</v>
      </c>
      <c r="BU686" s="1102">
        <v>17777.864481061129</v>
      </c>
      <c r="BV686" s="1102">
        <v>13869.972155995209</v>
      </c>
      <c r="BW686" s="1102">
        <v>18056.524107099529</v>
      </c>
      <c r="BX686" s="1102">
        <v>27855.787427831066</v>
      </c>
      <c r="BY686" s="1102">
        <v>32450.234085444485</v>
      </c>
      <c r="BZ686" s="1102">
        <v>24237.659175535136</v>
      </c>
      <c r="CA686" s="1102">
        <v>12661.104066186821</v>
      </c>
      <c r="CB686" s="1102">
        <v>7560.529807695335</v>
      </c>
      <c r="CC686" s="1102">
        <v>13550.467271082771</v>
      </c>
      <c r="CD686" s="1102">
        <v>20851.279319228201</v>
      </c>
      <c r="CE686" s="1102">
        <v>30262.750233975345</v>
      </c>
      <c r="CF686" s="1102">
        <v>17943.867107292386</v>
      </c>
      <c r="CG686" s="1102">
        <v>12513.437771551087</v>
      </c>
      <c r="CH686" s="1102">
        <v>16601.485795409233</v>
      </c>
      <c r="CI686" s="1102">
        <v>22098.243766693391</v>
      </c>
      <c r="CJ686" s="1102">
        <v>25564.91498245113</v>
      </c>
      <c r="CK686" s="1102">
        <v>23621.589368850269</v>
      </c>
      <c r="CL686" s="1102">
        <v>16859.715449943847</v>
      </c>
      <c r="CM686" s="1102">
        <v>23614.08948053731</v>
      </c>
      <c r="CN686" s="1102">
        <v>21086.937334416267</v>
      </c>
      <c r="CO686" s="1102">
        <v>23119.114968557067</v>
      </c>
      <c r="CP686" s="1102">
        <v>22873.448599683907</v>
      </c>
      <c r="CQ686" s="1106">
        <f t="shared" si="210"/>
        <v>25213.661090135232</v>
      </c>
      <c r="CR686" s="23" t="s">
        <v>541</v>
      </c>
      <c r="CS686"/>
      <c r="DQ686"/>
      <c r="DR686"/>
    </row>
    <row r="687" spans="58:122" ht="13" outlineLevel="1">
      <c r="BF687" s="1135">
        <v>679</v>
      </c>
      <c r="BG687" s="1102">
        <v>55140.689917690252</v>
      </c>
      <c r="BH687" s="1102">
        <v>54429.349621084941</v>
      </c>
      <c r="BI687" s="1102">
        <v>47603.221563060695</v>
      </c>
      <c r="BJ687" s="1102">
        <v>54307.048443915737</v>
      </c>
      <c r="BK687" s="1102">
        <v>64939.871323908708</v>
      </c>
      <c r="BL687" s="1102">
        <v>86433.864951468888</v>
      </c>
      <c r="BM687" s="1102">
        <v>76186.286803002789</v>
      </c>
      <c r="BN687" s="1102">
        <v>84034.325408007076</v>
      </c>
      <c r="BO687" s="1102">
        <v>119294.31446913745</v>
      </c>
      <c r="BP687" s="1102">
        <v>118071.99445017934</v>
      </c>
      <c r="BQ687" s="1102">
        <v>91891.015696536109</v>
      </c>
      <c r="BR687" s="1102">
        <v>71823.332707467838</v>
      </c>
      <c r="BS687" s="1102">
        <v>82446.965430984637</v>
      </c>
      <c r="BT687" s="1102">
        <v>34279.856848270261</v>
      </c>
      <c r="BU687" s="1102">
        <v>16636.301913235729</v>
      </c>
      <c r="BV687" s="1102">
        <v>19134.285946307311</v>
      </c>
      <c r="BW687" s="1102">
        <v>27147.395881427321</v>
      </c>
      <c r="BX687" s="1102">
        <v>25005.905170484377</v>
      </c>
      <c r="BY687" s="1102">
        <v>21961.518276988885</v>
      </c>
      <c r="BZ687" s="1102">
        <v>13883.235142144929</v>
      </c>
      <c r="CA687" s="1102">
        <v>9662.1333945825754</v>
      </c>
      <c r="CB687" s="1102">
        <v>6517.1454936587033</v>
      </c>
      <c r="CC687" s="1102">
        <v>10405.125649727128</v>
      </c>
      <c r="CD687" s="1102">
        <v>12130.034827746385</v>
      </c>
      <c r="CE687" s="1102">
        <v>21340.68107586206</v>
      </c>
      <c r="CF687" s="1102">
        <v>17413.899327832911</v>
      </c>
      <c r="CG687" s="1102">
        <v>14288.357243799461</v>
      </c>
      <c r="CH687" s="1102">
        <v>14259.196587534803</v>
      </c>
      <c r="CI687" s="1102">
        <v>18064.62056538718</v>
      </c>
      <c r="CJ687" s="1102">
        <v>20249.985509268929</v>
      </c>
      <c r="CK687" s="1102">
        <v>22205.803064304939</v>
      </c>
      <c r="CL687" s="1102">
        <v>18626.43930783953</v>
      </c>
      <c r="CM687" s="1102">
        <v>21271.90125517585</v>
      </c>
      <c r="CN687" s="1102">
        <v>18709.448474600351</v>
      </c>
      <c r="CO687" s="1102">
        <v>19055.80019946687</v>
      </c>
      <c r="CP687" s="1102">
        <v>20648.755128351357</v>
      </c>
      <c r="CQ687" s="1106">
        <f t="shared" si="210"/>
        <v>22761.356315402201</v>
      </c>
      <c r="CR687" s="23" t="s">
        <v>541</v>
      </c>
      <c r="CS687"/>
      <c r="DQ687"/>
      <c r="DR687"/>
    </row>
    <row r="688" spans="58:122" ht="13" outlineLevel="1">
      <c r="BF688" s="1135">
        <v>680</v>
      </c>
      <c r="BG688" s="1102">
        <v>57795.868736622164</v>
      </c>
      <c r="BH688" s="1102">
        <v>59331.215011827706</v>
      </c>
      <c r="BI688" s="1102">
        <v>54052.073077753492</v>
      </c>
      <c r="BJ688" s="1102">
        <v>61296.470920065251</v>
      </c>
      <c r="BK688" s="1102">
        <v>70796.377199858631</v>
      </c>
      <c r="BL688" s="1102">
        <v>83760.552081588103</v>
      </c>
      <c r="BM688" s="1102">
        <v>72404.63450603238</v>
      </c>
      <c r="BN688" s="1102">
        <v>79156.670669857238</v>
      </c>
      <c r="BO688" s="1102">
        <v>120775.0473444978</v>
      </c>
      <c r="BP688" s="1102">
        <v>124651.97062107577</v>
      </c>
      <c r="BQ688" s="1102">
        <v>107241.07635945585</v>
      </c>
      <c r="BR688" s="1102">
        <v>84826.963165478708</v>
      </c>
      <c r="BS688" s="1102">
        <v>80105.157024927845</v>
      </c>
      <c r="BT688" s="1102">
        <v>31414.509191374491</v>
      </c>
      <c r="BU688" s="1102">
        <v>15143.019449884343</v>
      </c>
      <c r="BV688" s="1102">
        <v>13986.416843823436</v>
      </c>
      <c r="BW688" s="1102">
        <v>20934.077502568405</v>
      </c>
      <c r="BX688" s="1102">
        <v>24408.167248419355</v>
      </c>
      <c r="BY688" s="1102">
        <v>26348.920437724952</v>
      </c>
      <c r="BZ688" s="1102">
        <v>22121.153448575769</v>
      </c>
      <c r="CA688" s="1102">
        <v>16057.634476365998</v>
      </c>
      <c r="CB688" s="1102">
        <v>9449.8071750150466</v>
      </c>
      <c r="CC688" s="1102">
        <v>9339.2893319942414</v>
      </c>
      <c r="CD688" s="1102">
        <v>12392.572045075607</v>
      </c>
      <c r="CE688" s="1102">
        <v>20525.707554248875</v>
      </c>
      <c r="CF688" s="1102">
        <v>15351.508112105745</v>
      </c>
      <c r="CG688" s="1102">
        <v>11346.849018317256</v>
      </c>
      <c r="CH688" s="1102">
        <v>12922.34162859718</v>
      </c>
      <c r="CI688" s="1102">
        <v>17988.609352800209</v>
      </c>
      <c r="CJ688" s="1102">
        <v>21346.566715446483</v>
      </c>
      <c r="CK688" s="1102">
        <v>21731.718363315995</v>
      </c>
      <c r="CL688" s="1102">
        <v>18296.25198230935</v>
      </c>
      <c r="CM688" s="1102">
        <v>22720.182884911428</v>
      </c>
      <c r="CN688" s="1102">
        <v>19777.593937980357</v>
      </c>
      <c r="CO688" s="1102">
        <v>19709.720597934403</v>
      </c>
      <c r="CP688" s="1102">
        <v>21165.849712955831</v>
      </c>
      <c r="CQ688" s="1106">
        <f t="shared" si="210"/>
        <v>23331.355524351464</v>
      </c>
      <c r="CR688" s="23" t="s">
        <v>541</v>
      </c>
      <c r="CS688"/>
      <c r="DQ688"/>
      <c r="DR688"/>
    </row>
    <row r="689" spans="58:122" ht="13" outlineLevel="1">
      <c r="BF689" s="1135">
        <v>681</v>
      </c>
      <c r="BG689" s="1102">
        <v>55134.394863080117</v>
      </c>
      <c r="BH689" s="1102">
        <v>51315.085594471049</v>
      </c>
      <c r="BI689" s="1102">
        <v>42285.523825676617</v>
      </c>
      <c r="BJ689" s="1102">
        <v>46587.389120737025</v>
      </c>
      <c r="BK689" s="1102">
        <v>54092.157243998729</v>
      </c>
      <c r="BL689" s="1102">
        <v>72002.370238328091</v>
      </c>
      <c r="BM689" s="1102">
        <v>68966.872748600159</v>
      </c>
      <c r="BN689" s="1102">
        <v>86734.703955182733</v>
      </c>
      <c r="BO689" s="1102">
        <v>123735.79733265919</v>
      </c>
      <c r="BP689" s="1102">
        <v>117544.89700298062</v>
      </c>
      <c r="BQ689" s="1102">
        <v>99261.255129025812</v>
      </c>
      <c r="BR689" s="1102">
        <v>82627.07531064871</v>
      </c>
      <c r="BS689" s="1102">
        <v>83581.887815379931</v>
      </c>
      <c r="BT689" s="1102">
        <v>29301.78218577828</v>
      </c>
      <c r="BU689" s="1102">
        <v>11729.574899142399</v>
      </c>
      <c r="BV689" s="1102">
        <v>11487.809513068372</v>
      </c>
      <c r="BW689" s="1102">
        <v>19823.41190597949</v>
      </c>
      <c r="BX689" s="1102">
        <v>31487.640328081085</v>
      </c>
      <c r="BY689" s="1102">
        <v>26851.29667571039</v>
      </c>
      <c r="BZ689" s="1102">
        <v>22114.317617235403</v>
      </c>
      <c r="CA689" s="1102">
        <v>15625.360369248763</v>
      </c>
      <c r="CB689" s="1102">
        <v>10470.63834867778</v>
      </c>
      <c r="CC689" s="1102">
        <v>10848.978425476098</v>
      </c>
      <c r="CD689" s="1102">
        <v>12321.968141502308</v>
      </c>
      <c r="CE689" s="1102">
        <v>16751.641549387456</v>
      </c>
      <c r="CF689" s="1102">
        <v>14264.615495991688</v>
      </c>
      <c r="CG689" s="1102">
        <v>14018.134339622524</v>
      </c>
      <c r="CH689" s="1102">
        <v>16803.359780455026</v>
      </c>
      <c r="CI689" s="1102">
        <v>20265.263285065885</v>
      </c>
      <c r="CJ689" s="1102">
        <v>19937.576864925202</v>
      </c>
      <c r="CK689" s="1102">
        <v>21323.145455843423</v>
      </c>
      <c r="CL689" s="1102">
        <v>18036.358651832117</v>
      </c>
      <c r="CM689" s="1102">
        <v>22815.227244758404</v>
      </c>
      <c r="CN689" s="1102">
        <v>20862.662188069273</v>
      </c>
      <c r="CO689" s="1102">
        <v>21867.592163034209</v>
      </c>
      <c r="CP689" s="1102">
        <v>22373.047664828693</v>
      </c>
      <c r="CQ689" s="1106">
        <f t="shared" si="210"/>
        <v>24662.063480109755</v>
      </c>
      <c r="CR689" s="23" t="s">
        <v>541</v>
      </c>
      <c r="CS689"/>
      <c r="DQ689"/>
      <c r="DR689"/>
    </row>
    <row r="690" spans="58:122" ht="13" outlineLevel="1">
      <c r="BF690" s="1135">
        <v>682</v>
      </c>
      <c r="BG690" s="1102">
        <v>76179.127596612452</v>
      </c>
      <c r="BH690" s="1102">
        <v>81723.179182858628</v>
      </c>
      <c r="BI690" s="1102">
        <v>69258.245506106789</v>
      </c>
      <c r="BJ690" s="1102">
        <v>72160.812230169031</v>
      </c>
      <c r="BK690" s="1102">
        <v>97033.44803886881</v>
      </c>
      <c r="BL690" s="1102">
        <v>128762.54590854642</v>
      </c>
      <c r="BM690" s="1102">
        <v>105315.44246754302</v>
      </c>
      <c r="BN690" s="1102">
        <v>103515.46978557165</v>
      </c>
      <c r="BO690" s="1102">
        <v>140467.49905492278</v>
      </c>
      <c r="BP690" s="1102">
        <v>142799.97748448412</v>
      </c>
      <c r="BQ690" s="1102">
        <v>115340.8565470679</v>
      </c>
      <c r="BR690" s="1102">
        <v>96987.094746431554</v>
      </c>
      <c r="BS690" s="1102">
        <v>106473.53838578747</v>
      </c>
      <c r="BT690" s="1102">
        <v>48377.068445305835</v>
      </c>
      <c r="BU690" s="1102">
        <v>21330.097885635223</v>
      </c>
      <c r="BV690" s="1102">
        <v>21943.962332152867</v>
      </c>
      <c r="BW690" s="1102">
        <v>22336.765247960873</v>
      </c>
      <c r="BX690" s="1102">
        <v>27532.596318301723</v>
      </c>
      <c r="BY690" s="1102">
        <v>31824.944565214308</v>
      </c>
      <c r="BZ690" s="1102">
        <v>27238.343561779278</v>
      </c>
      <c r="CA690" s="1102">
        <v>15792.647881207027</v>
      </c>
      <c r="CB690" s="1102">
        <v>7799.9133068711526</v>
      </c>
      <c r="CC690" s="1102">
        <v>10269.548018339761</v>
      </c>
      <c r="CD690" s="1102">
        <v>17771.572861501354</v>
      </c>
      <c r="CE690" s="1102">
        <v>31203.503176307517</v>
      </c>
      <c r="CF690" s="1102">
        <v>23184.606953915736</v>
      </c>
      <c r="CG690" s="1102">
        <v>16667.007238806123</v>
      </c>
      <c r="CH690" s="1102">
        <v>15089.522270618085</v>
      </c>
      <c r="CI690" s="1102">
        <v>24465.496895040316</v>
      </c>
      <c r="CJ690" s="1102">
        <v>27785.267322220876</v>
      </c>
      <c r="CK690" s="1102">
        <v>28500.931292877864</v>
      </c>
      <c r="CL690" s="1102">
        <v>21580.046916658015</v>
      </c>
      <c r="CM690" s="1102">
        <v>21835.067079760833</v>
      </c>
      <c r="CN690" s="1102">
        <v>22923.188171763875</v>
      </c>
      <c r="CO690" s="1102">
        <v>25829.595649800278</v>
      </c>
      <c r="CP690" s="1102">
        <v>22928.750027125934</v>
      </c>
      <c r="CQ690" s="1106">
        <f t="shared" si="210"/>
        <v>25274.620479063724</v>
      </c>
      <c r="CR690" s="23" t="s">
        <v>541</v>
      </c>
      <c r="CS690"/>
      <c r="DQ690"/>
      <c r="DR690"/>
    </row>
    <row r="691" spans="58:122" ht="13" outlineLevel="1">
      <c r="BF691" s="1135">
        <v>683</v>
      </c>
      <c r="BG691" s="1102">
        <v>65294.205903459369</v>
      </c>
      <c r="BH691" s="1102">
        <v>80325.80985139597</v>
      </c>
      <c r="BI691" s="1102">
        <v>70101.084922615162</v>
      </c>
      <c r="BJ691" s="1102">
        <v>70276.041895536095</v>
      </c>
      <c r="BK691" s="1102">
        <v>84232.816549982788</v>
      </c>
      <c r="BL691" s="1102">
        <v>111334.8911652275</v>
      </c>
      <c r="BM691" s="1102">
        <v>103871.04296573627</v>
      </c>
      <c r="BN691" s="1102">
        <v>107212.653457076</v>
      </c>
      <c r="BO691" s="1102">
        <v>136806.16942979168</v>
      </c>
      <c r="BP691" s="1102">
        <v>134945.06895677108</v>
      </c>
      <c r="BQ691" s="1102">
        <v>108540.97367841785</v>
      </c>
      <c r="BR691" s="1102">
        <v>90455.465056024026</v>
      </c>
      <c r="BS691" s="1102">
        <v>99596.478930855548</v>
      </c>
      <c r="BT691" s="1102">
        <v>37959.066570216695</v>
      </c>
      <c r="BU691" s="1102">
        <v>16250.03316262222</v>
      </c>
      <c r="BV691" s="1102">
        <v>14207.190967287337</v>
      </c>
      <c r="BW691" s="1102">
        <v>24151.227607558212</v>
      </c>
      <c r="BX691" s="1102">
        <v>31543.65483499219</v>
      </c>
      <c r="BY691" s="1102">
        <v>30736.359099551039</v>
      </c>
      <c r="BZ691" s="1102">
        <v>25050.038948647289</v>
      </c>
      <c r="CA691" s="1102">
        <v>16116.287369967391</v>
      </c>
      <c r="CB691" s="1102">
        <v>9558.5271053750603</v>
      </c>
      <c r="CC691" s="1102">
        <v>9397.5172927232452</v>
      </c>
      <c r="CD691" s="1102">
        <v>12984.415177664789</v>
      </c>
      <c r="CE691" s="1102">
        <v>25489.825819156085</v>
      </c>
      <c r="CF691" s="1102">
        <v>19549.945734855773</v>
      </c>
      <c r="CG691" s="1102">
        <v>13411.413381475564</v>
      </c>
      <c r="CH691" s="1102">
        <v>13809.495049191579</v>
      </c>
      <c r="CI691" s="1102">
        <v>20933.914850008296</v>
      </c>
      <c r="CJ691" s="1102">
        <v>30559.265157239824</v>
      </c>
      <c r="CK691" s="1102">
        <v>27892.618654364283</v>
      </c>
      <c r="CL691" s="1102">
        <v>20720.480684268339</v>
      </c>
      <c r="CM691" s="1102">
        <v>21948.100236397342</v>
      </c>
      <c r="CN691" s="1102">
        <v>21771.33316654485</v>
      </c>
      <c r="CO691" s="1102">
        <v>28075.312843755644</v>
      </c>
      <c r="CP691" s="1102">
        <v>22785.673334150342</v>
      </c>
      <c r="CQ691" s="1106">
        <f t="shared" si="210"/>
        <v>25116.905422199328</v>
      </c>
      <c r="CR691" s="23" t="s">
        <v>541</v>
      </c>
      <c r="CS691"/>
      <c r="DQ691"/>
      <c r="DR691"/>
    </row>
    <row r="692" spans="58:122" ht="13" outlineLevel="1">
      <c r="BF692" s="1135">
        <v>684</v>
      </c>
      <c r="BG692" s="1102">
        <v>67770.245626491756</v>
      </c>
      <c r="BH692" s="1102">
        <v>74217.691247662035</v>
      </c>
      <c r="BI692" s="1102">
        <v>64314.166345734084</v>
      </c>
      <c r="BJ692" s="1102">
        <v>64727.596692986772</v>
      </c>
      <c r="BK692" s="1102">
        <v>82120.494919827994</v>
      </c>
      <c r="BL692" s="1102">
        <v>107434.36388631056</v>
      </c>
      <c r="BM692" s="1102">
        <v>95021.019321568747</v>
      </c>
      <c r="BN692" s="1102">
        <v>93788.748188945232</v>
      </c>
      <c r="BO692" s="1102">
        <v>114824.92234014609</v>
      </c>
      <c r="BP692" s="1102">
        <v>104963.97875971555</v>
      </c>
      <c r="BQ692" s="1102">
        <v>80656.467239208054</v>
      </c>
      <c r="BR692" s="1102">
        <v>62689.358545977855</v>
      </c>
      <c r="BS692" s="1102">
        <v>81154.18162289726</v>
      </c>
      <c r="BT692" s="1102">
        <v>29544.461027213052</v>
      </c>
      <c r="BU692" s="1102">
        <v>12844.492070292717</v>
      </c>
      <c r="BV692" s="1102">
        <v>10914.927932603499</v>
      </c>
      <c r="BW692" s="1102">
        <v>17271.194642897499</v>
      </c>
      <c r="BX692" s="1102">
        <v>27127.769918182577</v>
      </c>
      <c r="BY692" s="1102">
        <v>21251.260702852909</v>
      </c>
      <c r="BZ692" s="1102">
        <v>18557.0084602467</v>
      </c>
      <c r="CA692" s="1102">
        <v>12101.816636842002</v>
      </c>
      <c r="CB692" s="1102">
        <v>7250.4555783046098</v>
      </c>
      <c r="CC692" s="1102">
        <v>12442.671898566747</v>
      </c>
      <c r="CD692" s="1102">
        <v>14095.205482517295</v>
      </c>
      <c r="CE692" s="1102">
        <v>21049.948378847246</v>
      </c>
      <c r="CF692" s="1102">
        <v>15137.574953117375</v>
      </c>
      <c r="CG692" s="1102">
        <v>12387.716360228082</v>
      </c>
      <c r="CH692" s="1102">
        <v>14135.645106241624</v>
      </c>
      <c r="CI692" s="1102">
        <v>19703.547182601091</v>
      </c>
      <c r="CJ692" s="1102">
        <v>21040.362514932272</v>
      </c>
      <c r="CK692" s="1102">
        <v>21931.097650478943</v>
      </c>
      <c r="CL692" s="1102">
        <v>18904.644552851343</v>
      </c>
      <c r="CM692" s="1102">
        <v>21498.702570455796</v>
      </c>
      <c r="CN692" s="1102">
        <v>21056.86824916942</v>
      </c>
      <c r="CO692" s="1102">
        <v>20697.964566272261</v>
      </c>
      <c r="CP692" s="1102">
        <v>22204.038977357697</v>
      </c>
      <c r="CQ692" s="1106">
        <f t="shared" si="210"/>
        <v>24475.763292422223</v>
      </c>
      <c r="CR692" s="23" t="s">
        <v>541</v>
      </c>
      <c r="CS692"/>
      <c r="DQ692"/>
      <c r="DR692"/>
    </row>
    <row r="693" spans="58:122" ht="13" outlineLevel="1">
      <c r="BF693" s="1135">
        <v>685</v>
      </c>
      <c r="BG693" s="1102">
        <v>62129.414092793435</v>
      </c>
      <c r="BH693" s="1102">
        <v>66574.582936775332</v>
      </c>
      <c r="BI693" s="1102">
        <v>59895.95691952436</v>
      </c>
      <c r="BJ693" s="1102">
        <v>58436.749323902528</v>
      </c>
      <c r="BK693" s="1102">
        <v>67276.750149577405</v>
      </c>
      <c r="BL693" s="1102">
        <v>84271.850335528434</v>
      </c>
      <c r="BM693" s="1102">
        <v>70178.964772826002</v>
      </c>
      <c r="BN693" s="1102">
        <v>71188.270687593875</v>
      </c>
      <c r="BO693" s="1102">
        <v>109359.54535978842</v>
      </c>
      <c r="BP693" s="1102">
        <v>101002.36105537042</v>
      </c>
      <c r="BQ693" s="1102">
        <v>78394.406151799893</v>
      </c>
      <c r="BR693" s="1102">
        <v>60311.472128806541</v>
      </c>
      <c r="BS693" s="1102">
        <v>78827.865559669604</v>
      </c>
      <c r="BT693" s="1102">
        <v>33757.598476207895</v>
      </c>
      <c r="BU693" s="1102">
        <v>14052.878012109082</v>
      </c>
      <c r="BV693" s="1102">
        <v>13076.217253380275</v>
      </c>
      <c r="BW693" s="1102">
        <v>22666.039658684138</v>
      </c>
      <c r="BX693" s="1102">
        <v>29437.659616001944</v>
      </c>
      <c r="BY693" s="1102">
        <v>20523.76770849837</v>
      </c>
      <c r="BZ693" s="1102">
        <v>16905.768218401448</v>
      </c>
      <c r="CA693" s="1102">
        <v>12414.385006006354</v>
      </c>
      <c r="CB693" s="1102">
        <v>10396.050524486309</v>
      </c>
      <c r="CC693" s="1102">
        <v>12406.807536695234</v>
      </c>
      <c r="CD693" s="1102">
        <v>14559.685064930996</v>
      </c>
      <c r="CE693" s="1102">
        <v>21282.159960343281</v>
      </c>
      <c r="CF693" s="1102">
        <v>16697.777349963715</v>
      </c>
      <c r="CG693" s="1102">
        <v>14173.185088652119</v>
      </c>
      <c r="CH693" s="1102">
        <v>16925.06799985719</v>
      </c>
      <c r="CI693" s="1102">
        <v>19932.840768892092</v>
      </c>
      <c r="CJ693" s="1102">
        <v>22133.194249452812</v>
      </c>
      <c r="CK693" s="1102">
        <v>23833.30233231941</v>
      </c>
      <c r="CL693" s="1102">
        <v>22329.203495816771</v>
      </c>
      <c r="CM693" s="1102">
        <v>26942.483338213035</v>
      </c>
      <c r="CN693" s="1102">
        <v>25102.760289665945</v>
      </c>
      <c r="CO693" s="1102">
        <v>24018.73763077701</v>
      </c>
      <c r="CP693" s="1102">
        <v>26757.626043080982</v>
      </c>
      <c r="CQ693" s="1106">
        <f t="shared" si="210"/>
        <v>29495.233816038712</v>
      </c>
      <c r="CR693" s="23" t="s">
        <v>541</v>
      </c>
      <c r="CS693"/>
      <c r="DQ693"/>
      <c r="DR693"/>
    </row>
    <row r="694" spans="58:122" ht="13" outlineLevel="1">
      <c r="BF694" s="1135">
        <v>686</v>
      </c>
      <c r="BG694" s="1102">
        <v>52544.427549129206</v>
      </c>
      <c r="BH694" s="1102">
        <v>59751.330160636622</v>
      </c>
      <c r="BI694" s="1102">
        <v>59614.105155730424</v>
      </c>
      <c r="BJ694" s="1102">
        <v>75120.088829860237</v>
      </c>
      <c r="BK694" s="1102">
        <v>84312.629847389631</v>
      </c>
      <c r="BL694" s="1102">
        <v>103189.2304481749</v>
      </c>
      <c r="BM694" s="1102">
        <v>89001.610351773299</v>
      </c>
      <c r="BN694" s="1102">
        <v>96367.716235026775</v>
      </c>
      <c r="BO694" s="1102">
        <v>96887.109363020078</v>
      </c>
      <c r="BP694" s="1102">
        <v>100235.73394593732</v>
      </c>
      <c r="BQ694" s="1102">
        <v>75171.585809272568</v>
      </c>
      <c r="BR694" s="1102">
        <v>60555.138658718352</v>
      </c>
      <c r="BS694" s="1102">
        <v>48946.604425631369</v>
      </c>
      <c r="BT694" s="1102">
        <v>27807.462802701983</v>
      </c>
      <c r="BU694" s="1102">
        <v>14026.108644600899</v>
      </c>
      <c r="BV694" s="1102">
        <v>13584.187905471699</v>
      </c>
      <c r="BW694" s="1102">
        <v>19710.935912839494</v>
      </c>
      <c r="BX694" s="1102">
        <v>19590.142032503969</v>
      </c>
      <c r="BY694" s="1102">
        <v>20771.243417042569</v>
      </c>
      <c r="BZ694" s="1102">
        <v>18044.237076065026</v>
      </c>
      <c r="CA694" s="1102">
        <v>15836.347781026483</v>
      </c>
      <c r="CB694" s="1102">
        <v>7527.3235066674915</v>
      </c>
      <c r="CC694" s="1102">
        <v>7494.7881076529957</v>
      </c>
      <c r="CD694" s="1102">
        <v>9196.8079831760624</v>
      </c>
      <c r="CE694" s="1102">
        <v>20177.447459479703</v>
      </c>
      <c r="CF694" s="1102">
        <v>15009.082613210019</v>
      </c>
      <c r="CG694" s="1102">
        <v>11661.273578059583</v>
      </c>
      <c r="CH694" s="1102">
        <v>13896.763669051739</v>
      </c>
      <c r="CI694" s="1102">
        <v>17970.297136821486</v>
      </c>
      <c r="CJ694" s="1102">
        <v>20471.489001811835</v>
      </c>
      <c r="CK694" s="1102">
        <v>20264.988369801387</v>
      </c>
      <c r="CL694" s="1102">
        <v>15093.299635358573</v>
      </c>
      <c r="CM694" s="1102">
        <v>18444.959934838331</v>
      </c>
      <c r="CN694" s="1102">
        <v>15217.405727903622</v>
      </c>
      <c r="CO694" s="1102">
        <v>17631.62568055974</v>
      </c>
      <c r="CP694" s="1102">
        <v>17297.907056503675</v>
      </c>
      <c r="CQ694" s="1106">
        <f t="shared" si="210"/>
        <v>19067.67858771281</v>
      </c>
      <c r="CR694" s="23" t="s">
        <v>541</v>
      </c>
      <c r="CS694"/>
      <c r="DQ694"/>
      <c r="DR694"/>
    </row>
    <row r="695" spans="58:122" ht="13" outlineLevel="1">
      <c r="BF695" s="1135">
        <v>687</v>
      </c>
      <c r="BG695" s="1102">
        <v>60104.590206093308</v>
      </c>
      <c r="BH695" s="1102">
        <v>61052.385431285671</v>
      </c>
      <c r="BI695" s="1102">
        <v>53734.626779611332</v>
      </c>
      <c r="BJ695" s="1102">
        <v>59711.341726267252</v>
      </c>
      <c r="BK695" s="1102">
        <v>73855.704720380032</v>
      </c>
      <c r="BL695" s="1102">
        <v>94516.446208566485</v>
      </c>
      <c r="BM695" s="1102">
        <v>81836.40812754714</v>
      </c>
      <c r="BN695" s="1102">
        <v>79844.100730998223</v>
      </c>
      <c r="BO695" s="1102">
        <v>125814.67490575496</v>
      </c>
      <c r="BP695" s="1102">
        <v>125520.51104777092</v>
      </c>
      <c r="BQ695" s="1102">
        <v>105086.69270503701</v>
      </c>
      <c r="BR695" s="1102">
        <v>82705.464223716786</v>
      </c>
      <c r="BS695" s="1102">
        <v>99290.429664697222</v>
      </c>
      <c r="BT695" s="1102">
        <v>35546.064348852749</v>
      </c>
      <c r="BU695" s="1102">
        <v>13179.98180822147</v>
      </c>
      <c r="BV695" s="1102">
        <v>10934.774908827172</v>
      </c>
      <c r="BW695" s="1102">
        <v>21808.913534406594</v>
      </c>
      <c r="BX695" s="1102">
        <v>29733.425384058904</v>
      </c>
      <c r="BY695" s="1102">
        <v>28404.173134704288</v>
      </c>
      <c r="BZ695" s="1102">
        <v>21742.458354235761</v>
      </c>
      <c r="CA695" s="1102">
        <v>13653.811176697654</v>
      </c>
      <c r="CB695" s="1102">
        <v>9440.8798251277112</v>
      </c>
      <c r="CC695" s="1102">
        <v>8511.9934478136511</v>
      </c>
      <c r="CD695" s="1102">
        <v>11444.254836091359</v>
      </c>
      <c r="CE695" s="1102">
        <v>20254.315926260817</v>
      </c>
      <c r="CF695" s="1102">
        <v>15362.389463624446</v>
      </c>
      <c r="CG695" s="1102">
        <v>11910.240421189812</v>
      </c>
      <c r="CH695" s="1102">
        <v>14999.674511352594</v>
      </c>
      <c r="CI695" s="1102">
        <v>23060.091728049403</v>
      </c>
      <c r="CJ695" s="1102">
        <v>25161.417145783311</v>
      </c>
      <c r="CK695" s="1102">
        <v>22812.833256268634</v>
      </c>
      <c r="CL695" s="1102">
        <v>18274.841769540661</v>
      </c>
      <c r="CM695" s="1102">
        <v>21161.618322323997</v>
      </c>
      <c r="CN695" s="1102">
        <v>15954.855153310091</v>
      </c>
      <c r="CO695" s="1102">
        <v>19837.153434305161</v>
      </c>
      <c r="CP695" s="1102">
        <v>17193.926821314355</v>
      </c>
      <c r="CQ695" s="1106">
        <f t="shared" si="210"/>
        <v>18953.059998447163</v>
      </c>
      <c r="CR695" s="23" t="s">
        <v>541</v>
      </c>
      <c r="CS695"/>
      <c r="DQ695"/>
      <c r="DR695"/>
    </row>
    <row r="696" spans="58:122" ht="13" outlineLevel="1">
      <c r="BF696" s="1135">
        <v>688</v>
      </c>
      <c r="BG696" s="1102">
        <v>67425.437343779719</v>
      </c>
      <c r="BH696" s="1102">
        <v>68028.756434058902</v>
      </c>
      <c r="BI696" s="1102">
        <v>52792.923898287983</v>
      </c>
      <c r="BJ696" s="1102">
        <v>55081.473690097613</v>
      </c>
      <c r="BK696" s="1102">
        <v>77879.27230426477</v>
      </c>
      <c r="BL696" s="1102">
        <v>108655.2378744068</v>
      </c>
      <c r="BM696" s="1102">
        <v>97634.42646202333</v>
      </c>
      <c r="BN696" s="1102">
        <v>101842.35068355649</v>
      </c>
      <c r="BO696" s="1102">
        <v>129417.11687697524</v>
      </c>
      <c r="BP696" s="1102">
        <v>121100.02679169232</v>
      </c>
      <c r="BQ696" s="1102">
        <v>101829.45384668343</v>
      </c>
      <c r="BR696" s="1102">
        <v>83247.967373656051</v>
      </c>
      <c r="BS696" s="1102">
        <v>93059.139488128654</v>
      </c>
      <c r="BT696" s="1102">
        <v>34875.8230581639</v>
      </c>
      <c r="BU696" s="1102">
        <v>13284.888263605319</v>
      </c>
      <c r="BV696" s="1102">
        <v>15196.668787521134</v>
      </c>
      <c r="BW696" s="1102">
        <v>23847.00348563962</v>
      </c>
      <c r="BX696" s="1102">
        <v>26790.418496173352</v>
      </c>
      <c r="BY696" s="1102">
        <v>25680.921710462877</v>
      </c>
      <c r="BZ696" s="1102">
        <v>23237.07400961747</v>
      </c>
      <c r="CA696" s="1102">
        <v>18522.191348172153</v>
      </c>
      <c r="CB696" s="1102">
        <v>9743.2633181646943</v>
      </c>
      <c r="CC696" s="1102">
        <v>9924.089849102631</v>
      </c>
      <c r="CD696" s="1102">
        <v>11662.507811510037</v>
      </c>
      <c r="CE696" s="1102">
        <v>22213.082234506179</v>
      </c>
      <c r="CF696" s="1102">
        <v>16438.642544934872</v>
      </c>
      <c r="CG696" s="1102">
        <v>11448.005469796593</v>
      </c>
      <c r="CH696" s="1102">
        <v>13052.983862131756</v>
      </c>
      <c r="CI696" s="1102">
        <v>17962.093936262798</v>
      </c>
      <c r="CJ696" s="1102">
        <v>22303.236418762859</v>
      </c>
      <c r="CK696" s="1102">
        <v>22436.560215666435</v>
      </c>
      <c r="CL696" s="1102">
        <v>17259.116669299197</v>
      </c>
      <c r="CM696" s="1102">
        <v>20728.137268605984</v>
      </c>
      <c r="CN696" s="1102">
        <v>18041.972652575681</v>
      </c>
      <c r="CO696" s="1102">
        <v>27606.242561691241</v>
      </c>
      <c r="CP696" s="1102">
        <v>19174.471879601606</v>
      </c>
      <c r="CQ696" s="1106">
        <f t="shared" si="210"/>
        <v>21136.237216161808</v>
      </c>
      <c r="CR696" s="23" t="s">
        <v>541</v>
      </c>
      <c r="CS696"/>
      <c r="DQ696"/>
      <c r="DR696"/>
    </row>
    <row r="697" spans="58:122" ht="13" outlineLevel="1">
      <c r="BF697" s="1135">
        <v>689</v>
      </c>
      <c r="BG697" s="1102">
        <v>48104.452692082348</v>
      </c>
      <c r="BH697" s="1102">
        <v>53174.256225000398</v>
      </c>
      <c r="BI697" s="1102">
        <v>45568.267680112447</v>
      </c>
      <c r="BJ697" s="1102">
        <v>45278.267697231757</v>
      </c>
      <c r="BK697" s="1102">
        <v>53168.670121356656</v>
      </c>
      <c r="BL697" s="1102">
        <v>73164.67865023081</v>
      </c>
      <c r="BM697" s="1102">
        <v>69012.584173744035</v>
      </c>
      <c r="BN697" s="1102">
        <v>73175.572126232772</v>
      </c>
      <c r="BO697" s="1102">
        <v>94098.582187325679</v>
      </c>
      <c r="BP697" s="1102">
        <v>106443.09724598129</v>
      </c>
      <c r="BQ697" s="1102">
        <v>81837.792288626311</v>
      </c>
      <c r="BR697" s="1102">
        <v>65070.062803362023</v>
      </c>
      <c r="BS697" s="1102">
        <v>70976.824675180673</v>
      </c>
      <c r="BT697" s="1102">
        <v>31275.798635719864</v>
      </c>
      <c r="BU697" s="1102">
        <v>15934.870948907712</v>
      </c>
      <c r="BV697" s="1102">
        <v>14143.821190039489</v>
      </c>
      <c r="BW697" s="1102">
        <v>12697.371532264942</v>
      </c>
      <c r="BX697" s="1102">
        <v>19076.157014700857</v>
      </c>
      <c r="BY697" s="1102">
        <v>16460.535172039108</v>
      </c>
      <c r="BZ697" s="1102">
        <v>15327.387644490631</v>
      </c>
      <c r="CA697" s="1102">
        <v>9277.6593067515496</v>
      </c>
      <c r="CB697" s="1102">
        <v>6120.1426587616852</v>
      </c>
      <c r="CC697" s="1102">
        <v>8485.6281150568266</v>
      </c>
      <c r="CD697" s="1102">
        <v>12823.242612274198</v>
      </c>
      <c r="CE697" s="1102">
        <v>17812.733656030992</v>
      </c>
      <c r="CF697" s="1102">
        <v>11204.861656512347</v>
      </c>
      <c r="CG697" s="1102">
        <v>9894.0913123330265</v>
      </c>
      <c r="CH697" s="1102">
        <v>11186.137360588371</v>
      </c>
      <c r="CI697" s="1102">
        <v>17515.614948059148</v>
      </c>
      <c r="CJ697" s="1102">
        <v>17104.824388259454</v>
      </c>
      <c r="CK697" s="1102">
        <v>15683.224266150852</v>
      </c>
      <c r="CL697" s="1102">
        <v>15105.148152374548</v>
      </c>
      <c r="CM697" s="1102">
        <v>18879.134745157437</v>
      </c>
      <c r="CN697" s="1102">
        <v>17645.863870057001</v>
      </c>
      <c r="CO697" s="1102">
        <v>14820.444227136184</v>
      </c>
      <c r="CP697" s="1102">
        <v>19066.486268779521</v>
      </c>
      <c r="CQ697" s="1106">
        <f t="shared" si="210"/>
        <v>21017.203456035364</v>
      </c>
      <c r="CR697" s="23" t="s">
        <v>541</v>
      </c>
      <c r="CS697"/>
      <c r="DQ697"/>
      <c r="DR697"/>
    </row>
    <row r="698" spans="58:122" ht="13" outlineLevel="1">
      <c r="BF698" s="1135">
        <v>690</v>
      </c>
      <c r="BG698" s="1102">
        <v>44081.55289615065</v>
      </c>
      <c r="BH698" s="1102">
        <v>47050.89916521636</v>
      </c>
      <c r="BI698" s="1102">
        <v>42113.62487088739</v>
      </c>
      <c r="BJ698" s="1102">
        <v>48258.470933396558</v>
      </c>
      <c r="BK698" s="1102">
        <v>61854.784656397889</v>
      </c>
      <c r="BL698" s="1102">
        <v>77604.554360610768</v>
      </c>
      <c r="BM698" s="1102">
        <v>62992.373167166836</v>
      </c>
      <c r="BN698" s="1102">
        <v>65146.774311558336</v>
      </c>
      <c r="BO698" s="1102">
        <v>95826.867945679522</v>
      </c>
      <c r="BP698" s="1102">
        <v>89075.425927203964</v>
      </c>
      <c r="BQ698" s="1102">
        <v>70673.899444573704</v>
      </c>
      <c r="BR698" s="1102">
        <v>55701.258291706406</v>
      </c>
      <c r="BS698" s="1102">
        <v>60609.317546640435</v>
      </c>
      <c r="BT698" s="1102">
        <v>26331.02346099223</v>
      </c>
      <c r="BU698" s="1102">
        <v>14318.76511721293</v>
      </c>
      <c r="BV698" s="1102">
        <v>11978.219879419168</v>
      </c>
      <c r="BW698" s="1102">
        <v>17966.855351251172</v>
      </c>
      <c r="BX698" s="1102">
        <v>20625.692241544792</v>
      </c>
      <c r="BY698" s="1102">
        <v>17502.801130036314</v>
      </c>
      <c r="BZ698" s="1102">
        <v>14691.528105545056</v>
      </c>
      <c r="CA698" s="1102">
        <v>9978.6296154647407</v>
      </c>
      <c r="CB698" s="1102">
        <v>6695.8503391641052</v>
      </c>
      <c r="CC698" s="1102">
        <v>7983.9339098460523</v>
      </c>
      <c r="CD698" s="1102">
        <v>11055.024086811389</v>
      </c>
      <c r="CE698" s="1102">
        <v>16304.665831083257</v>
      </c>
      <c r="CF698" s="1102">
        <v>12872.513705102421</v>
      </c>
      <c r="CG698" s="1102">
        <v>10260.844060007148</v>
      </c>
      <c r="CH698" s="1102">
        <v>11425.101086590119</v>
      </c>
      <c r="CI698" s="1102">
        <v>13773.310386045008</v>
      </c>
      <c r="CJ698" s="1102">
        <v>14449.958351656138</v>
      </c>
      <c r="CK698" s="1102">
        <v>14655.763376478502</v>
      </c>
      <c r="CL698" s="1102">
        <v>12990.566455091343</v>
      </c>
      <c r="CM698" s="1102">
        <v>16510.886595953591</v>
      </c>
      <c r="CN698" s="1102">
        <v>16373.6947302914</v>
      </c>
      <c r="CO698" s="1102">
        <v>17498.380631552667</v>
      </c>
      <c r="CP698" s="1102">
        <v>16964.509679435498</v>
      </c>
      <c r="CQ698" s="1106">
        <f t="shared" si="210"/>
        <v>18700.170888246223</v>
      </c>
      <c r="CR698" s="23" t="s">
        <v>541</v>
      </c>
      <c r="CS698"/>
      <c r="DQ698"/>
      <c r="DR698"/>
    </row>
    <row r="699" spans="58:122" ht="13" outlineLevel="1">
      <c r="BF699" s="1135">
        <v>691</v>
      </c>
      <c r="BG699" s="1102">
        <v>76401.235435022376</v>
      </c>
      <c r="BH699" s="1102">
        <v>60184.593160176235</v>
      </c>
      <c r="BI699" s="1102">
        <v>51413.30527481508</v>
      </c>
      <c r="BJ699" s="1102">
        <v>56773.812302686572</v>
      </c>
      <c r="BK699" s="1102">
        <v>74618.248461619311</v>
      </c>
      <c r="BL699" s="1102">
        <v>99333.728334911721</v>
      </c>
      <c r="BM699" s="1102">
        <v>75404.24914646236</v>
      </c>
      <c r="BN699" s="1102">
        <v>72926.228152254509</v>
      </c>
      <c r="BO699" s="1102">
        <v>111591.69686425384</v>
      </c>
      <c r="BP699" s="1102">
        <v>106012.01420051193</v>
      </c>
      <c r="BQ699" s="1102">
        <v>81376.070323557011</v>
      </c>
      <c r="BR699" s="1102">
        <v>64123.143573579153</v>
      </c>
      <c r="BS699" s="1102">
        <v>81087.156186317123</v>
      </c>
      <c r="BT699" s="1102">
        <v>34102.874856633469</v>
      </c>
      <c r="BU699" s="1102">
        <v>13133.067018229323</v>
      </c>
      <c r="BV699" s="1102">
        <v>10596.205544173803</v>
      </c>
      <c r="BW699" s="1102">
        <v>19006.720521673018</v>
      </c>
      <c r="BX699" s="1102">
        <v>19018.892857315954</v>
      </c>
      <c r="BY699" s="1102">
        <v>13466.513974722755</v>
      </c>
      <c r="BZ699" s="1102">
        <v>11794.066722482994</v>
      </c>
      <c r="CA699" s="1102">
        <v>8016.5240216978073</v>
      </c>
      <c r="CB699" s="1102">
        <v>7744.7399660305837</v>
      </c>
      <c r="CC699" s="1102">
        <v>7650.7723414258353</v>
      </c>
      <c r="CD699" s="1102">
        <v>12171.1079302874</v>
      </c>
      <c r="CE699" s="1102">
        <v>19650.407247458301</v>
      </c>
      <c r="CF699" s="1102">
        <v>12748.738766918821</v>
      </c>
      <c r="CG699" s="1102">
        <v>8154.838296005275</v>
      </c>
      <c r="CH699" s="1102">
        <v>10276.173110022046</v>
      </c>
      <c r="CI699" s="1102">
        <v>14257.885451531989</v>
      </c>
      <c r="CJ699" s="1102">
        <v>19288.420700597755</v>
      </c>
      <c r="CK699" s="1102">
        <v>17369.425988293024</v>
      </c>
      <c r="CL699" s="1102">
        <v>13407.790127780017</v>
      </c>
      <c r="CM699" s="1102">
        <v>17019.675225221326</v>
      </c>
      <c r="CN699" s="1102">
        <v>17429.358718073647</v>
      </c>
      <c r="CO699" s="1102">
        <v>20807.210289197639</v>
      </c>
      <c r="CP699" s="1102">
        <v>17386.888966533403</v>
      </c>
      <c r="CQ699" s="1106">
        <f t="shared" si="210"/>
        <v>19165.76435352398</v>
      </c>
      <c r="CR699" s="23" t="s">
        <v>541</v>
      </c>
      <c r="CS699"/>
      <c r="DQ699"/>
      <c r="DR699"/>
    </row>
    <row r="700" spans="58:122" ht="13" outlineLevel="1">
      <c r="BF700" s="1135">
        <v>692</v>
      </c>
      <c r="BG700" s="1102">
        <v>48862.089880807362</v>
      </c>
      <c r="BH700" s="1102">
        <v>56940.466802677205</v>
      </c>
      <c r="BI700" s="1102">
        <v>53930.410610772538</v>
      </c>
      <c r="BJ700" s="1102">
        <v>54142.462971239322</v>
      </c>
      <c r="BK700" s="1102">
        <v>65809.869104128462</v>
      </c>
      <c r="BL700" s="1102">
        <v>90831.863167442061</v>
      </c>
      <c r="BM700" s="1102">
        <v>79577.198756844286</v>
      </c>
      <c r="BN700" s="1102">
        <v>80576.673474156967</v>
      </c>
      <c r="BO700" s="1102">
        <v>116509.33860156153</v>
      </c>
      <c r="BP700" s="1102">
        <v>107431.52864697319</v>
      </c>
      <c r="BQ700" s="1102">
        <v>83659.549502702779</v>
      </c>
      <c r="BR700" s="1102">
        <v>64214.071298951108</v>
      </c>
      <c r="BS700" s="1102">
        <v>90662.72557095738</v>
      </c>
      <c r="BT700" s="1102">
        <v>30007.258429547026</v>
      </c>
      <c r="BU700" s="1102">
        <v>8728.9628232770647</v>
      </c>
      <c r="BV700" s="1102">
        <v>12476.187345132041</v>
      </c>
      <c r="BW700" s="1102">
        <v>23641.956033288134</v>
      </c>
      <c r="BX700" s="1102">
        <v>23251.164556665073</v>
      </c>
      <c r="BY700" s="1102">
        <v>21863.570309188897</v>
      </c>
      <c r="BZ700" s="1102">
        <v>14626.266711959828</v>
      </c>
      <c r="CA700" s="1102">
        <v>12861.451772179626</v>
      </c>
      <c r="CB700" s="1102">
        <v>8085.8007919284537</v>
      </c>
      <c r="CC700" s="1102">
        <v>7247.62017091292</v>
      </c>
      <c r="CD700" s="1102">
        <v>9595.0954055738184</v>
      </c>
      <c r="CE700" s="1102">
        <v>17226.254308238211</v>
      </c>
      <c r="CF700" s="1102">
        <v>14951.527357610466</v>
      </c>
      <c r="CG700" s="1102">
        <v>12423.501184901743</v>
      </c>
      <c r="CH700" s="1102">
        <v>12927.425704232262</v>
      </c>
      <c r="CI700" s="1102">
        <v>16456.378069067661</v>
      </c>
      <c r="CJ700" s="1102">
        <v>19869.369800953013</v>
      </c>
      <c r="CK700" s="1102">
        <v>21437.315673958637</v>
      </c>
      <c r="CL700" s="1102">
        <v>19290.312980114213</v>
      </c>
      <c r="CM700" s="1102">
        <v>20694.675492266218</v>
      </c>
      <c r="CN700" s="1102">
        <v>19614.969998973407</v>
      </c>
      <c r="CO700" s="1102">
        <v>20104.794611340076</v>
      </c>
      <c r="CP700" s="1102">
        <v>19997.425676139635</v>
      </c>
      <c r="CQ700" s="1106">
        <f t="shared" si="210"/>
        <v>22043.388493693117</v>
      </c>
      <c r="CR700" s="23" t="s">
        <v>541</v>
      </c>
      <c r="CS700"/>
      <c r="DQ700"/>
      <c r="DR700"/>
    </row>
    <row r="701" spans="58:122" ht="13" outlineLevel="1">
      <c r="BF701" s="1135">
        <v>693</v>
      </c>
      <c r="BG701" s="1102">
        <v>61555.486679748516</v>
      </c>
      <c r="BH701" s="1102">
        <v>65879.740965903708</v>
      </c>
      <c r="BI701" s="1102">
        <v>59166.080829953782</v>
      </c>
      <c r="BJ701" s="1102">
        <v>57715.261611553258</v>
      </c>
      <c r="BK701" s="1102">
        <v>66524.095086468893</v>
      </c>
      <c r="BL701" s="1102">
        <v>83430.060911076667</v>
      </c>
      <c r="BM701" s="1102">
        <v>69480.201695875046</v>
      </c>
      <c r="BN701" s="1102">
        <v>70711.633829732134</v>
      </c>
      <c r="BO701" s="1102">
        <v>108991.58662998864</v>
      </c>
      <c r="BP701" s="1102">
        <v>100519.20801254867</v>
      </c>
      <c r="BQ701" s="1102">
        <v>76994.53190161736</v>
      </c>
      <c r="BR701" s="1102">
        <v>59256.851784721264</v>
      </c>
      <c r="BS701" s="1102">
        <v>78185.0913057492</v>
      </c>
      <c r="BT701" s="1102">
        <v>33375.055492586296</v>
      </c>
      <c r="BU701" s="1102">
        <v>13870.711676515009</v>
      </c>
      <c r="BV701" s="1102">
        <v>12980.710130960826</v>
      </c>
      <c r="BW701" s="1102">
        <v>22372.737569733985</v>
      </c>
      <c r="BX701" s="1102">
        <v>29174.869310853726</v>
      </c>
      <c r="BY701" s="1102">
        <v>20178.874258206739</v>
      </c>
      <c r="BZ701" s="1102">
        <v>16571.043259164035</v>
      </c>
      <c r="CA701" s="1102">
        <v>12255.442447938638</v>
      </c>
      <c r="CB701" s="1102">
        <v>10282.745226411698</v>
      </c>
      <c r="CC701" s="1102">
        <v>12354.962298416844</v>
      </c>
      <c r="CD701" s="1102">
        <v>14362.149628255305</v>
      </c>
      <c r="CE701" s="1102">
        <v>20889.307315815728</v>
      </c>
      <c r="CF701" s="1102">
        <v>16493.606315919362</v>
      </c>
      <c r="CG701" s="1102">
        <v>14045.836340275566</v>
      </c>
      <c r="CH701" s="1102">
        <v>16740.315998820981</v>
      </c>
      <c r="CI701" s="1102">
        <v>19716.80705055131</v>
      </c>
      <c r="CJ701" s="1102">
        <v>21872.202372704207</v>
      </c>
      <c r="CK701" s="1102">
        <v>23783.53203697778</v>
      </c>
      <c r="CL701" s="1102">
        <v>22009.733929841041</v>
      </c>
      <c r="CM701" s="1102">
        <v>26568.29457158707</v>
      </c>
      <c r="CN701" s="1102">
        <v>24379.95854394856</v>
      </c>
      <c r="CO701" s="1102">
        <v>23675.668863174247</v>
      </c>
      <c r="CP701" s="1102">
        <v>25994.381227992559</v>
      </c>
      <c r="CQ701" s="1106">
        <f t="shared" si="210"/>
        <v>28653.900424067884</v>
      </c>
      <c r="CR701" s="23" t="s">
        <v>541</v>
      </c>
      <c r="CS701"/>
      <c r="DQ701"/>
      <c r="DR701"/>
    </row>
    <row r="702" spans="58:122" ht="13" outlineLevel="1">
      <c r="BF702" s="1135">
        <v>694</v>
      </c>
      <c r="BG702" s="1102">
        <v>65665.274810104456</v>
      </c>
      <c r="BH702" s="1102">
        <v>62448.699756232512</v>
      </c>
      <c r="BI702" s="1102">
        <v>53855.6349292753</v>
      </c>
      <c r="BJ702" s="1102">
        <v>60535.10739244266</v>
      </c>
      <c r="BK702" s="1102">
        <v>72622.584375876148</v>
      </c>
      <c r="BL702" s="1102">
        <v>93597.865527217466</v>
      </c>
      <c r="BM702" s="1102">
        <v>86191.405907437802</v>
      </c>
      <c r="BN702" s="1102">
        <v>94508.953328871212</v>
      </c>
      <c r="BO702" s="1102">
        <v>125306.30543165622</v>
      </c>
      <c r="BP702" s="1102">
        <v>119217.25990330844</v>
      </c>
      <c r="BQ702" s="1102">
        <v>92997.598104699005</v>
      </c>
      <c r="BR702" s="1102">
        <v>72714.933494017168</v>
      </c>
      <c r="BS702" s="1102">
        <v>72997.317292913678</v>
      </c>
      <c r="BT702" s="1102">
        <v>31732.219259544356</v>
      </c>
      <c r="BU702" s="1102">
        <v>13032.38102499233</v>
      </c>
      <c r="BV702" s="1102">
        <v>13021.349114195416</v>
      </c>
      <c r="BW702" s="1102">
        <v>22741.523736553991</v>
      </c>
      <c r="BX702" s="1102">
        <v>23997.24982614562</v>
      </c>
      <c r="BY702" s="1102">
        <v>22560.75096657448</v>
      </c>
      <c r="BZ702" s="1102">
        <v>17844.199808529425</v>
      </c>
      <c r="CA702" s="1102">
        <v>14183.084657088952</v>
      </c>
      <c r="CB702" s="1102">
        <v>9468.2085456974055</v>
      </c>
      <c r="CC702" s="1102">
        <v>12661.053516211323</v>
      </c>
      <c r="CD702" s="1102">
        <v>15106.386661744151</v>
      </c>
      <c r="CE702" s="1102">
        <v>24318.157986910184</v>
      </c>
      <c r="CF702" s="1102">
        <v>18128.109002564899</v>
      </c>
      <c r="CG702" s="1102">
        <v>15242.078880932324</v>
      </c>
      <c r="CH702" s="1102">
        <v>16478.158243740247</v>
      </c>
      <c r="CI702" s="1102">
        <v>20447.434370307466</v>
      </c>
      <c r="CJ702" s="1102">
        <v>23571.133962384378</v>
      </c>
      <c r="CK702" s="1102">
        <v>24560.389314211749</v>
      </c>
      <c r="CL702" s="1102">
        <v>20398.399685458942</v>
      </c>
      <c r="CM702" s="1102">
        <v>24217.93814697261</v>
      </c>
      <c r="CN702" s="1102">
        <v>22052.533681610897</v>
      </c>
      <c r="CO702" s="1102">
        <v>23185.927027099195</v>
      </c>
      <c r="CP702" s="1102">
        <v>23433.193902016708</v>
      </c>
      <c r="CQ702" s="1106">
        <f t="shared" si="210"/>
        <v>25830.674667616047</v>
      </c>
      <c r="CR702" s="23" t="s">
        <v>541</v>
      </c>
      <c r="CS702"/>
      <c r="DQ702"/>
      <c r="DR702"/>
    </row>
    <row r="703" spans="58:122" ht="13" outlineLevel="1">
      <c r="BF703" s="1135">
        <v>695</v>
      </c>
      <c r="BG703" s="1102">
        <v>53892.922261478278</v>
      </c>
      <c r="BH703" s="1102">
        <v>53513.856958735312</v>
      </c>
      <c r="BI703" s="1102">
        <v>51856.79090779533</v>
      </c>
      <c r="BJ703" s="1102">
        <v>72750.819699537838</v>
      </c>
      <c r="BK703" s="1102">
        <v>81091.784511340345</v>
      </c>
      <c r="BL703" s="1102">
        <v>98256.710990253923</v>
      </c>
      <c r="BM703" s="1102">
        <v>92303.502249003825</v>
      </c>
      <c r="BN703" s="1102">
        <v>119037.61193697348</v>
      </c>
      <c r="BO703" s="1102">
        <v>120934.5774963157</v>
      </c>
      <c r="BP703" s="1102">
        <v>121159.88924026839</v>
      </c>
      <c r="BQ703" s="1102">
        <v>95226.158007533813</v>
      </c>
      <c r="BR703" s="1102">
        <v>81451.272079879855</v>
      </c>
      <c r="BS703" s="1102">
        <v>62063.536685113992</v>
      </c>
      <c r="BT703" s="1102">
        <v>36236.576557945024</v>
      </c>
      <c r="BU703" s="1102">
        <v>16692.364971288564</v>
      </c>
      <c r="BV703" s="1102">
        <v>12795.986838207016</v>
      </c>
      <c r="BW703" s="1102">
        <v>19055.592265454437</v>
      </c>
      <c r="BX703" s="1102">
        <v>29919.385293156305</v>
      </c>
      <c r="BY703" s="1102">
        <v>23495.287286150022</v>
      </c>
      <c r="BZ703" s="1102">
        <v>17266.426917735054</v>
      </c>
      <c r="CA703" s="1102">
        <v>12455.015566381207</v>
      </c>
      <c r="CB703" s="1102">
        <v>8541.4709671493474</v>
      </c>
      <c r="CC703" s="1102">
        <v>10614.087098633572</v>
      </c>
      <c r="CD703" s="1102">
        <v>14511.295049879946</v>
      </c>
      <c r="CE703" s="1102">
        <v>17961.951965515091</v>
      </c>
      <c r="CF703" s="1102">
        <v>14007.313346143321</v>
      </c>
      <c r="CG703" s="1102">
        <v>11885.604029046375</v>
      </c>
      <c r="CH703" s="1102">
        <v>14187.101698194982</v>
      </c>
      <c r="CI703" s="1102">
        <v>20159.088487012799</v>
      </c>
      <c r="CJ703" s="1102">
        <v>21292.927320328705</v>
      </c>
      <c r="CK703" s="1102">
        <v>21314.733990203124</v>
      </c>
      <c r="CL703" s="1102">
        <v>18386.122394544462</v>
      </c>
      <c r="CM703" s="1102">
        <v>21570.574182989643</v>
      </c>
      <c r="CN703" s="1102">
        <v>22551.580708293954</v>
      </c>
      <c r="CO703" s="1102">
        <v>21683.645162119956</v>
      </c>
      <c r="CP703" s="1102">
        <v>23608.932938469039</v>
      </c>
      <c r="CQ703" s="1106">
        <f t="shared" si="210"/>
        <v>26024.393795105956</v>
      </c>
      <c r="CR703" s="23" t="s">
        <v>541</v>
      </c>
      <c r="CS703"/>
      <c r="DQ703"/>
      <c r="DR703"/>
    </row>
    <row r="704" spans="58:122" ht="13" outlineLevel="1">
      <c r="BF704" s="1135">
        <v>696</v>
      </c>
      <c r="BG704" s="1102">
        <v>66178.873219803005</v>
      </c>
      <c r="BH704" s="1102">
        <v>65938.957394686353</v>
      </c>
      <c r="BI704" s="1102">
        <v>62418.567339104346</v>
      </c>
      <c r="BJ704" s="1102">
        <v>74812.024636371105</v>
      </c>
      <c r="BK704" s="1102">
        <v>85248.863479064094</v>
      </c>
      <c r="BL704" s="1102">
        <v>99585.956205624185</v>
      </c>
      <c r="BM704" s="1102">
        <v>86922.869470436795</v>
      </c>
      <c r="BN704" s="1102">
        <v>94649.869022681276</v>
      </c>
      <c r="BO704" s="1102">
        <v>127671.12943743246</v>
      </c>
      <c r="BP704" s="1102">
        <v>117287.11614487343</v>
      </c>
      <c r="BQ704" s="1102">
        <v>92901.933028254905</v>
      </c>
      <c r="BR704" s="1102">
        <v>72988.570142882119</v>
      </c>
      <c r="BS704" s="1102">
        <v>79501.162718686144</v>
      </c>
      <c r="BT704" s="1102">
        <v>43387.024396914254</v>
      </c>
      <c r="BU704" s="1102">
        <v>19480.149502150201</v>
      </c>
      <c r="BV704" s="1102">
        <v>17833.367207261253</v>
      </c>
      <c r="BW704" s="1102">
        <v>17781.041622943754</v>
      </c>
      <c r="BX704" s="1102">
        <v>24946.613578110275</v>
      </c>
      <c r="BY704" s="1102">
        <v>20666.141944795323</v>
      </c>
      <c r="BZ704" s="1102">
        <v>15066.291284737539</v>
      </c>
      <c r="CA704" s="1102">
        <v>10108.092007087673</v>
      </c>
      <c r="CB704" s="1102">
        <v>6181.8669913717231</v>
      </c>
      <c r="CC704" s="1102">
        <v>8644.6556775389327</v>
      </c>
      <c r="CD704" s="1102">
        <v>14699.846991701386</v>
      </c>
      <c r="CE704" s="1102">
        <v>23389.194484302483</v>
      </c>
      <c r="CF704" s="1102">
        <v>17511.619700148611</v>
      </c>
      <c r="CG704" s="1102">
        <v>13966.739889901692</v>
      </c>
      <c r="CH704" s="1102">
        <v>15776.91385589942</v>
      </c>
      <c r="CI704" s="1102">
        <v>22232.737241776005</v>
      </c>
      <c r="CJ704" s="1102">
        <v>24570.395262185535</v>
      </c>
      <c r="CK704" s="1102">
        <v>22711.345309496504</v>
      </c>
      <c r="CL704" s="1102">
        <v>17165.152367718667</v>
      </c>
      <c r="CM704" s="1102">
        <v>18719.455872571863</v>
      </c>
      <c r="CN704" s="1102">
        <v>19403.094393345578</v>
      </c>
      <c r="CO704" s="1102">
        <v>22727.395437673127</v>
      </c>
      <c r="CP704" s="1102">
        <v>19893.254923980399</v>
      </c>
      <c r="CQ704" s="1106">
        <f t="shared" si="210"/>
        <v>21928.559895416784</v>
      </c>
      <c r="CR704" s="23" t="s">
        <v>541</v>
      </c>
      <c r="CS704"/>
      <c r="DQ704"/>
      <c r="DR704"/>
    </row>
    <row r="705" spans="58:122" ht="13" outlineLevel="1">
      <c r="BF705" s="1135">
        <v>697</v>
      </c>
      <c r="BG705" s="1102">
        <v>52895.636026712389</v>
      </c>
      <c r="BH705" s="1102">
        <v>59242.220904152186</v>
      </c>
      <c r="BI705" s="1102">
        <v>52551.60921790768</v>
      </c>
      <c r="BJ705" s="1102">
        <v>50360.793862975268</v>
      </c>
      <c r="BK705" s="1102">
        <v>67071.540613416175</v>
      </c>
      <c r="BL705" s="1102">
        <v>94124.63364088154</v>
      </c>
      <c r="BM705" s="1102">
        <v>72875.380121949376</v>
      </c>
      <c r="BN705" s="1102">
        <v>81223.968718670585</v>
      </c>
      <c r="BO705" s="1102">
        <v>125112.58255400581</v>
      </c>
      <c r="BP705" s="1102">
        <v>115648.50648348875</v>
      </c>
      <c r="BQ705" s="1102">
        <v>89336.429496649318</v>
      </c>
      <c r="BR705" s="1102">
        <v>65130.02007122065</v>
      </c>
      <c r="BS705" s="1102">
        <v>93854.496553249832</v>
      </c>
      <c r="BT705" s="1102">
        <v>32768.290898837608</v>
      </c>
      <c r="BU705" s="1102">
        <v>14439.304547260428</v>
      </c>
      <c r="BV705" s="1102">
        <v>10520.626771550284</v>
      </c>
      <c r="BW705" s="1102">
        <v>19015.724728460955</v>
      </c>
      <c r="BX705" s="1102">
        <v>27977.93085140975</v>
      </c>
      <c r="BY705" s="1102">
        <v>27146.232105928175</v>
      </c>
      <c r="BZ705" s="1102">
        <v>23189.129476515958</v>
      </c>
      <c r="CA705" s="1102">
        <v>13572.719229345445</v>
      </c>
      <c r="CB705" s="1102">
        <v>6976.6373160873791</v>
      </c>
      <c r="CC705" s="1102">
        <v>8547.2585380721084</v>
      </c>
      <c r="CD705" s="1102">
        <v>12354.525190327395</v>
      </c>
      <c r="CE705" s="1102">
        <v>22792.270331081872</v>
      </c>
      <c r="CF705" s="1102">
        <v>15303.333641396481</v>
      </c>
      <c r="CG705" s="1102">
        <v>11151.963034444791</v>
      </c>
      <c r="CH705" s="1102">
        <v>14431.126449749454</v>
      </c>
      <c r="CI705" s="1102">
        <v>20276.88470921732</v>
      </c>
      <c r="CJ705" s="1102">
        <v>25446.729823574075</v>
      </c>
      <c r="CK705" s="1102">
        <v>24880.337644893902</v>
      </c>
      <c r="CL705" s="1102">
        <v>19387.086447497841</v>
      </c>
      <c r="CM705" s="1102">
        <v>20230.512693730743</v>
      </c>
      <c r="CN705" s="1102">
        <v>18215.587556580696</v>
      </c>
      <c r="CO705" s="1102">
        <v>22265.124384302402</v>
      </c>
      <c r="CP705" s="1102">
        <v>19993.230733945093</v>
      </c>
      <c r="CQ705" s="1106">
        <f t="shared" si="210"/>
        <v>22038.764361467274</v>
      </c>
      <c r="CR705" s="23" t="s">
        <v>541</v>
      </c>
      <c r="CS705"/>
      <c r="DQ705"/>
      <c r="DR705"/>
    </row>
    <row r="706" spans="58:122" ht="13" outlineLevel="1">
      <c r="BF706" s="1135">
        <v>698</v>
      </c>
      <c r="BG706" s="1102">
        <v>64764.111189883159</v>
      </c>
      <c r="BH706" s="1102">
        <v>63274.212521029956</v>
      </c>
      <c r="BI706" s="1102">
        <v>55907.640725579768</v>
      </c>
      <c r="BJ706" s="1102">
        <v>60636.818945889594</v>
      </c>
      <c r="BK706" s="1102">
        <v>77457.681959783164</v>
      </c>
      <c r="BL706" s="1102">
        <v>93988.248596267033</v>
      </c>
      <c r="BM706" s="1102">
        <v>84208.642884314962</v>
      </c>
      <c r="BN706" s="1102">
        <v>90552.529260779658</v>
      </c>
      <c r="BO706" s="1102">
        <v>121154.2702442818</v>
      </c>
      <c r="BP706" s="1102">
        <v>111344.80679320956</v>
      </c>
      <c r="BQ706" s="1102">
        <v>85516.444451249845</v>
      </c>
      <c r="BR706" s="1102">
        <v>70359.56632378725</v>
      </c>
      <c r="BS706" s="1102">
        <v>80944.07825211648</v>
      </c>
      <c r="BT706" s="1102">
        <v>37403.653858403661</v>
      </c>
      <c r="BU706" s="1102">
        <v>17336.194551053373</v>
      </c>
      <c r="BV706" s="1102">
        <v>13167.046723681242</v>
      </c>
      <c r="BW706" s="1102">
        <v>14039.869787137011</v>
      </c>
      <c r="BX706" s="1102">
        <v>24982.359373610852</v>
      </c>
      <c r="BY706" s="1102">
        <v>22708.947265018694</v>
      </c>
      <c r="BZ706" s="1102">
        <v>16461.084345853116</v>
      </c>
      <c r="CA706" s="1102">
        <v>11185.684420703072</v>
      </c>
      <c r="CB706" s="1102">
        <v>7248.5565955454995</v>
      </c>
      <c r="CC706" s="1102">
        <v>7726.1802440448382</v>
      </c>
      <c r="CD706" s="1102">
        <v>11674.222654536858</v>
      </c>
      <c r="CE706" s="1102">
        <v>14632.896689784762</v>
      </c>
      <c r="CF706" s="1102">
        <v>10748.302228164266</v>
      </c>
      <c r="CG706" s="1102">
        <v>9170.3882432361297</v>
      </c>
      <c r="CH706" s="1102">
        <v>11629.323001330062</v>
      </c>
      <c r="CI706" s="1102">
        <v>19541.435220003663</v>
      </c>
      <c r="CJ706" s="1102">
        <v>22728.730455168472</v>
      </c>
      <c r="CK706" s="1102">
        <v>23073.287770379</v>
      </c>
      <c r="CL706" s="1102">
        <v>19317.075377683395</v>
      </c>
      <c r="CM706" s="1102">
        <v>19598.901742120725</v>
      </c>
      <c r="CN706" s="1102">
        <v>18130.758339029941</v>
      </c>
      <c r="CO706" s="1102">
        <v>17624.859553808252</v>
      </c>
      <c r="CP706" s="1102">
        <v>19213.272767997049</v>
      </c>
      <c r="CQ706" s="1106">
        <f t="shared" si="210"/>
        <v>21179.007874278152</v>
      </c>
      <c r="CR706" s="23" t="s">
        <v>541</v>
      </c>
      <c r="CS706"/>
      <c r="DQ706"/>
      <c r="DR706"/>
    </row>
    <row r="707" spans="58:122" ht="13" outlineLevel="1">
      <c r="BF707" s="1135">
        <v>699</v>
      </c>
      <c r="BG707" s="1102">
        <v>47303.024899229305</v>
      </c>
      <c r="BH707" s="1102">
        <v>49945.53032655055</v>
      </c>
      <c r="BI707" s="1102">
        <v>45728.756344822556</v>
      </c>
      <c r="BJ707" s="1102">
        <v>53431.846779540982</v>
      </c>
      <c r="BK707" s="1102">
        <v>62743.466164357364</v>
      </c>
      <c r="BL707" s="1102">
        <v>83047.696661918511</v>
      </c>
      <c r="BM707" s="1102">
        <v>76534.908037623507</v>
      </c>
      <c r="BN707" s="1102">
        <v>92301.31636412238</v>
      </c>
      <c r="BO707" s="1102">
        <v>110121.05302648223</v>
      </c>
      <c r="BP707" s="1102">
        <v>114326.60686883681</v>
      </c>
      <c r="BQ707" s="1102">
        <v>90474.444055330125</v>
      </c>
      <c r="BR707" s="1102">
        <v>76133.12386496691</v>
      </c>
      <c r="BS707" s="1102">
        <v>70388.95625748676</v>
      </c>
      <c r="BT707" s="1102">
        <v>26909.395958985308</v>
      </c>
      <c r="BU707" s="1102">
        <v>12104.647208551542</v>
      </c>
      <c r="BV707" s="1102">
        <v>13403.681337783755</v>
      </c>
      <c r="BW707" s="1102">
        <v>20508.715602703396</v>
      </c>
      <c r="BX707" s="1102">
        <v>26323.343751877728</v>
      </c>
      <c r="BY707" s="1102">
        <v>22163.629726591229</v>
      </c>
      <c r="BZ707" s="1102">
        <v>22857.028743091298</v>
      </c>
      <c r="CA707" s="1102">
        <v>15455.049380611144</v>
      </c>
      <c r="CB707" s="1102">
        <v>7514.3077611142098</v>
      </c>
      <c r="CC707" s="1102">
        <v>9455.3241716754474</v>
      </c>
      <c r="CD707" s="1102">
        <v>12110.779657278754</v>
      </c>
      <c r="CE707" s="1102">
        <v>24574.132693080781</v>
      </c>
      <c r="CF707" s="1102">
        <v>18271.053078387322</v>
      </c>
      <c r="CG707" s="1102">
        <v>12294.389754576478</v>
      </c>
      <c r="CH707" s="1102">
        <v>12747.778381241382</v>
      </c>
      <c r="CI707" s="1102">
        <v>15737.654203897329</v>
      </c>
      <c r="CJ707" s="1102">
        <v>18872.039117727727</v>
      </c>
      <c r="CK707" s="1102">
        <v>20850.703174553499</v>
      </c>
      <c r="CL707" s="1102">
        <v>15465.77841949486</v>
      </c>
      <c r="CM707" s="1102">
        <v>20885.644751656579</v>
      </c>
      <c r="CN707" s="1102">
        <v>18651.702207877075</v>
      </c>
      <c r="CO707" s="1102">
        <v>23351.648541474216</v>
      </c>
      <c r="CP707" s="1102">
        <v>18700.516596602854</v>
      </c>
      <c r="CQ707" s="1106">
        <f t="shared" si="210"/>
        <v>20613.790947278034</v>
      </c>
      <c r="CR707" s="23" t="s">
        <v>541</v>
      </c>
      <c r="CS707"/>
      <c r="DQ707"/>
      <c r="DR707"/>
    </row>
    <row r="708" spans="58:122" ht="13" outlineLevel="1">
      <c r="BF708" s="1135">
        <v>700</v>
      </c>
      <c r="BG708" s="1102">
        <v>68591.36834623116</v>
      </c>
      <c r="BH708" s="1102">
        <v>59785.819527540356</v>
      </c>
      <c r="BI708" s="1102">
        <v>48425.859486075067</v>
      </c>
      <c r="BJ708" s="1102">
        <v>55641.335676523573</v>
      </c>
      <c r="BK708" s="1102">
        <v>66295.499827974694</v>
      </c>
      <c r="BL708" s="1102">
        <v>80451.310637760704</v>
      </c>
      <c r="BM708" s="1102">
        <v>67127.036831379985</v>
      </c>
      <c r="BN708" s="1102">
        <v>75703.259683072625</v>
      </c>
      <c r="BO708" s="1102">
        <v>106384.06632754764</v>
      </c>
      <c r="BP708" s="1102">
        <v>108435.33310023352</v>
      </c>
      <c r="BQ708" s="1102">
        <v>88645.952647123398</v>
      </c>
      <c r="BR708" s="1102">
        <v>72478.747867508733</v>
      </c>
      <c r="BS708" s="1102">
        <v>73022.7758583463</v>
      </c>
      <c r="BT708" s="1102">
        <v>28338.369294807257</v>
      </c>
      <c r="BU708" s="1102">
        <v>15578.762077335459</v>
      </c>
      <c r="BV708" s="1102">
        <v>18533.714795330718</v>
      </c>
      <c r="BW708" s="1102">
        <v>18052.962737066886</v>
      </c>
      <c r="BX708" s="1102">
        <v>21019.678665107851</v>
      </c>
      <c r="BY708" s="1102">
        <v>19254.790664632026</v>
      </c>
      <c r="BZ708" s="1102">
        <v>18128.873903639436</v>
      </c>
      <c r="CA708" s="1102">
        <v>11882.229125614216</v>
      </c>
      <c r="CB708" s="1102">
        <v>6914.4189414838347</v>
      </c>
      <c r="CC708" s="1102">
        <v>11677.573838615966</v>
      </c>
      <c r="CD708" s="1102">
        <v>13758.874464771832</v>
      </c>
      <c r="CE708" s="1102">
        <v>21914.530513235706</v>
      </c>
      <c r="CF708" s="1102">
        <v>15638.710602067238</v>
      </c>
      <c r="CG708" s="1102">
        <v>11428.966569409857</v>
      </c>
      <c r="CH708" s="1102">
        <v>14217.517245636027</v>
      </c>
      <c r="CI708" s="1102">
        <v>16819.552430860451</v>
      </c>
      <c r="CJ708" s="1102">
        <v>21203.33185532744</v>
      </c>
      <c r="CK708" s="1102">
        <v>20429.958567527065</v>
      </c>
      <c r="CL708" s="1102">
        <v>17369.535905260032</v>
      </c>
      <c r="CM708" s="1102">
        <v>19580.450405049898</v>
      </c>
      <c r="CN708" s="1102">
        <v>19008.119833559249</v>
      </c>
      <c r="CO708" s="1102">
        <v>22081.840236096639</v>
      </c>
      <c r="CP708" s="1102">
        <v>19265.896917195947</v>
      </c>
      <c r="CQ708" s="1106">
        <f t="shared" si="210"/>
        <v>21237.016069119225</v>
      </c>
      <c r="CR708" s="23" t="s">
        <v>541</v>
      </c>
      <c r="CS708"/>
      <c r="DQ708"/>
      <c r="DR708"/>
    </row>
    <row r="709" spans="58:122" ht="13" outlineLevel="1">
      <c r="BF709" s="1135">
        <v>701</v>
      </c>
      <c r="BG709" s="1102">
        <v>75081.747567012833</v>
      </c>
      <c r="BH709" s="1102">
        <v>73191.316178990252</v>
      </c>
      <c r="BI709" s="1102">
        <v>64211.618128125294</v>
      </c>
      <c r="BJ709" s="1102">
        <v>69531.491358074592</v>
      </c>
      <c r="BK709" s="1102">
        <v>76448.697576171166</v>
      </c>
      <c r="BL709" s="1102">
        <v>97052.174043206003</v>
      </c>
      <c r="BM709" s="1102">
        <v>83100.735065921181</v>
      </c>
      <c r="BN709" s="1102">
        <v>84623.601659623266</v>
      </c>
      <c r="BO709" s="1102">
        <v>109897.90717571051</v>
      </c>
      <c r="BP709" s="1102">
        <v>99854.764302671727</v>
      </c>
      <c r="BQ709" s="1102">
        <v>76092.155472320388</v>
      </c>
      <c r="BR709" s="1102">
        <v>62967.013172312174</v>
      </c>
      <c r="BS709" s="1102">
        <v>80126.277108477254</v>
      </c>
      <c r="BT709" s="1102">
        <v>38304.188198665055</v>
      </c>
      <c r="BU709" s="1102">
        <v>18632.3789017985</v>
      </c>
      <c r="BV709" s="1102">
        <v>13886.93342035046</v>
      </c>
      <c r="BW709" s="1102">
        <v>13725.399751930505</v>
      </c>
      <c r="BX709" s="1102">
        <v>24401.625746360667</v>
      </c>
      <c r="BY709" s="1102">
        <v>22060.584830273776</v>
      </c>
      <c r="BZ709" s="1102">
        <v>17131.644359687762</v>
      </c>
      <c r="CA709" s="1102">
        <v>11688.111855796586</v>
      </c>
      <c r="CB709" s="1102">
        <v>7396.1014235673874</v>
      </c>
      <c r="CC709" s="1102">
        <v>7978.4759841552332</v>
      </c>
      <c r="CD709" s="1102">
        <v>11635.766369696892</v>
      </c>
      <c r="CE709" s="1102">
        <v>16431.634641465207</v>
      </c>
      <c r="CF709" s="1102">
        <v>13560.213736943791</v>
      </c>
      <c r="CG709" s="1102">
        <v>10774.566868822296</v>
      </c>
      <c r="CH709" s="1102">
        <v>11731.335691600081</v>
      </c>
      <c r="CI709" s="1102">
        <v>16299.440053368593</v>
      </c>
      <c r="CJ709" s="1102">
        <v>18132.056665507589</v>
      </c>
      <c r="CK709" s="1102">
        <v>17849.99653326585</v>
      </c>
      <c r="CL709" s="1102">
        <v>15452.715360910046</v>
      </c>
      <c r="CM709" s="1102">
        <v>17553.000034130713</v>
      </c>
      <c r="CN709" s="1102">
        <v>18305.006759782918</v>
      </c>
      <c r="CO709" s="1102">
        <v>16115.277281520148</v>
      </c>
      <c r="CP709" s="1102">
        <v>19500.2744428771</v>
      </c>
      <c r="CQ709" s="1106">
        <f t="shared" si="210"/>
        <v>21495.373066487376</v>
      </c>
      <c r="CR709" s="23" t="s">
        <v>541</v>
      </c>
      <c r="CS709"/>
      <c r="DQ709"/>
      <c r="DR709"/>
    </row>
    <row r="710" spans="58:122" ht="13" outlineLevel="1">
      <c r="BF710" s="1135">
        <v>702</v>
      </c>
      <c r="BG710" s="1102">
        <v>55362.938024685383</v>
      </c>
      <c r="BH710" s="1102">
        <v>61215.93977699487</v>
      </c>
      <c r="BI710" s="1102">
        <v>49681.695656944117</v>
      </c>
      <c r="BJ710" s="1102">
        <v>59402.415286820295</v>
      </c>
      <c r="BK710" s="1102">
        <v>86280.968218674723</v>
      </c>
      <c r="BL710" s="1102">
        <v>120607.7084056802</v>
      </c>
      <c r="BM710" s="1102">
        <v>108938.21892245211</v>
      </c>
      <c r="BN710" s="1102">
        <v>110012.90619050147</v>
      </c>
      <c r="BO710" s="1102">
        <v>147201.37745442201</v>
      </c>
      <c r="BP710" s="1102">
        <v>136183.37603969412</v>
      </c>
      <c r="BQ710" s="1102">
        <v>109553.5580106994</v>
      </c>
      <c r="BR710" s="1102">
        <v>82337.742954032452</v>
      </c>
      <c r="BS710" s="1102">
        <v>84829.192258575233</v>
      </c>
      <c r="BT710" s="1102">
        <v>35723.950221730571</v>
      </c>
      <c r="BU710" s="1102">
        <v>16199.672979943563</v>
      </c>
      <c r="BV710" s="1102">
        <v>12987.925668452328</v>
      </c>
      <c r="BW710" s="1102">
        <v>19177.996918688412</v>
      </c>
      <c r="BX710" s="1102">
        <v>23951.442563646804</v>
      </c>
      <c r="BY710" s="1102">
        <v>25202.318669569846</v>
      </c>
      <c r="BZ710" s="1102">
        <v>23091.814712844123</v>
      </c>
      <c r="CA710" s="1102">
        <v>17440.125004183534</v>
      </c>
      <c r="CB710" s="1102">
        <v>9973.4907386419636</v>
      </c>
      <c r="CC710" s="1102">
        <v>10677.721502960943</v>
      </c>
      <c r="CD710" s="1102">
        <v>12737.932370551553</v>
      </c>
      <c r="CE710" s="1102">
        <v>21818.020439198724</v>
      </c>
      <c r="CF710" s="1102">
        <v>18634.977042482238</v>
      </c>
      <c r="CG710" s="1102">
        <v>17146.793951132724</v>
      </c>
      <c r="CH710" s="1102">
        <v>19376.260080049811</v>
      </c>
      <c r="CI710" s="1102">
        <v>21972.02235410552</v>
      </c>
      <c r="CJ710" s="1102">
        <v>22582.247611233186</v>
      </c>
      <c r="CK710" s="1102">
        <v>22960.099195009105</v>
      </c>
      <c r="CL710" s="1102">
        <v>18363.682176500126</v>
      </c>
      <c r="CM710" s="1102">
        <v>24111.914783911256</v>
      </c>
      <c r="CN710" s="1102">
        <v>20567.29888736616</v>
      </c>
      <c r="CO710" s="1102">
        <v>22105.325035971484</v>
      </c>
      <c r="CP710" s="1102">
        <v>22502.296877696899</v>
      </c>
      <c r="CQ710" s="1106">
        <f t="shared" si="210"/>
        <v>24804.536349262977</v>
      </c>
      <c r="CR710" s="23" t="s">
        <v>541</v>
      </c>
      <c r="CS710"/>
      <c r="DQ710"/>
      <c r="DR710"/>
    </row>
    <row r="711" spans="58:122" ht="13" outlineLevel="1">
      <c r="BF711" s="1135">
        <v>703</v>
      </c>
      <c r="BG711" s="1102">
        <v>72030.683859747485</v>
      </c>
      <c r="BH711" s="1102">
        <v>72216.507227061971</v>
      </c>
      <c r="BI711" s="1102">
        <v>67718.371567355978</v>
      </c>
      <c r="BJ711" s="1102">
        <v>80980.736437639745</v>
      </c>
      <c r="BK711" s="1102">
        <v>99481.116939906933</v>
      </c>
      <c r="BL711" s="1102">
        <v>125923.20949099003</v>
      </c>
      <c r="BM711" s="1102">
        <v>104379.67098211455</v>
      </c>
      <c r="BN711" s="1102">
        <v>104317.49111313543</v>
      </c>
      <c r="BO711" s="1102">
        <v>146859.01041658269</v>
      </c>
      <c r="BP711" s="1102">
        <v>145256.87693067081</v>
      </c>
      <c r="BQ711" s="1102">
        <v>115128.80798542633</v>
      </c>
      <c r="BR711" s="1102">
        <v>90577.989496473747</v>
      </c>
      <c r="BS711" s="1102">
        <v>106370.19272457415</v>
      </c>
      <c r="BT711" s="1102">
        <v>49860.796391937314</v>
      </c>
      <c r="BU711" s="1102">
        <v>20914.269447996987</v>
      </c>
      <c r="BV711" s="1102">
        <v>22504.335903224375</v>
      </c>
      <c r="BW711" s="1102">
        <v>21680.979276908191</v>
      </c>
      <c r="BX711" s="1102">
        <v>27602.254800947707</v>
      </c>
      <c r="BY711" s="1102">
        <v>32074.647161743193</v>
      </c>
      <c r="BZ711" s="1102">
        <v>27383.774614393515</v>
      </c>
      <c r="CA711" s="1102">
        <v>15800.718319506981</v>
      </c>
      <c r="CB711" s="1102">
        <v>7732.9239469240374</v>
      </c>
      <c r="CC711" s="1102">
        <v>10145.345783419334</v>
      </c>
      <c r="CD711" s="1102">
        <v>17707.953026130672</v>
      </c>
      <c r="CE711" s="1102">
        <v>31074.955484699916</v>
      </c>
      <c r="CF711" s="1102">
        <v>23104.050185639233</v>
      </c>
      <c r="CG711" s="1102">
        <v>16523.002807628323</v>
      </c>
      <c r="CH711" s="1102">
        <v>15705.837383848037</v>
      </c>
      <c r="CI711" s="1102">
        <v>24217.377222376432</v>
      </c>
      <c r="CJ711" s="1102">
        <v>27534.480565332618</v>
      </c>
      <c r="CK711" s="1102">
        <v>28514.830946502017</v>
      </c>
      <c r="CL711" s="1102">
        <v>21629.943871077827</v>
      </c>
      <c r="CM711" s="1102">
        <v>21675.02138109965</v>
      </c>
      <c r="CN711" s="1102">
        <v>22599.337448076014</v>
      </c>
      <c r="CO711" s="1102">
        <v>26004.232177198333</v>
      </c>
      <c r="CP711" s="1102">
        <v>22635.280452553645</v>
      </c>
      <c r="CQ711" s="1106">
        <f t="shared" si="210"/>
        <v>24951.125647871799</v>
      </c>
      <c r="CR711" s="23" t="s">
        <v>541</v>
      </c>
      <c r="CS711"/>
      <c r="DQ711"/>
      <c r="DR711"/>
    </row>
    <row r="712" spans="58:122" ht="13" outlineLevel="1">
      <c r="BF712" s="1135">
        <v>704</v>
      </c>
      <c r="BG712" s="1102">
        <v>55139.730018107293</v>
      </c>
      <c r="BH712" s="1102">
        <v>44774.488338762261</v>
      </c>
      <c r="BI712" s="1102">
        <v>35204.449777471731</v>
      </c>
      <c r="BJ712" s="1102">
        <v>45237.971453676975</v>
      </c>
      <c r="BK712" s="1102">
        <v>59100.581999493399</v>
      </c>
      <c r="BL712" s="1102">
        <v>79762.249194044067</v>
      </c>
      <c r="BM712" s="1102">
        <v>68845.324388971232</v>
      </c>
      <c r="BN712" s="1102">
        <v>77040.610155438932</v>
      </c>
      <c r="BO712" s="1102">
        <v>105899.3522455171</v>
      </c>
      <c r="BP712" s="1102">
        <v>97401.424824978021</v>
      </c>
      <c r="BQ712" s="1102">
        <v>73455.64263816629</v>
      </c>
      <c r="BR712" s="1102">
        <v>51471.094581398851</v>
      </c>
      <c r="BS712" s="1102">
        <v>40728.567133457065</v>
      </c>
      <c r="BT712" s="1102">
        <v>27296.433938927665</v>
      </c>
      <c r="BU712" s="1102">
        <v>14268.035706007089</v>
      </c>
      <c r="BV712" s="1102">
        <v>10464.283967185551</v>
      </c>
      <c r="BW712" s="1102">
        <v>14382.727314465832</v>
      </c>
      <c r="BX712" s="1102">
        <v>20835.724733061845</v>
      </c>
      <c r="BY712" s="1102">
        <v>20134.845773120942</v>
      </c>
      <c r="BZ712" s="1102">
        <v>16071.080113456708</v>
      </c>
      <c r="CA712" s="1102">
        <v>9533.9550768042845</v>
      </c>
      <c r="CB712" s="1102">
        <v>4966.0522771270835</v>
      </c>
      <c r="CC712" s="1102">
        <v>6567.9865639122681</v>
      </c>
      <c r="CD712" s="1102">
        <v>11858.708629255631</v>
      </c>
      <c r="CE712" s="1102">
        <v>18871.615558415004</v>
      </c>
      <c r="CF712" s="1102">
        <v>11753.946269650687</v>
      </c>
      <c r="CG712" s="1102">
        <v>8740.7071018129045</v>
      </c>
      <c r="CH712" s="1102">
        <v>10928.134836112351</v>
      </c>
      <c r="CI712" s="1102">
        <v>18333.362376802324</v>
      </c>
      <c r="CJ712" s="1102">
        <v>20200.247893276057</v>
      </c>
      <c r="CK712" s="1102">
        <v>18579.943643463546</v>
      </c>
      <c r="CL712" s="1102">
        <v>15568.137127798818</v>
      </c>
      <c r="CM712" s="1102">
        <v>17303.530582052208</v>
      </c>
      <c r="CN712" s="1102">
        <v>16239.018105962652</v>
      </c>
      <c r="CO712" s="1102">
        <v>14454.083144027605</v>
      </c>
      <c r="CP712" s="1102">
        <v>17672.686772339097</v>
      </c>
      <c r="CQ712" s="1106">
        <f t="shared" si="210"/>
        <v>19480.802507236782</v>
      </c>
      <c r="CR712" s="23" t="s">
        <v>541</v>
      </c>
      <c r="CS712"/>
      <c r="DQ712"/>
      <c r="DR712"/>
    </row>
    <row r="713" spans="58:122" ht="13" outlineLevel="1">
      <c r="BF713" s="1135">
        <v>705</v>
      </c>
      <c r="BG713" s="1102">
        <v>55335.401537859907</v>
      </c>
      <c r="BH713" s="1102">
        <v>58533.60710188892</v>
      </c>
      <c r="BI713" s="1102">
        <v>51579.281135204612</v>
      </c>
      <c r="BJ713" s="1102">
        <v>51928.661628128153</v>
      </c>
      <c r="BK713" s="1102">
        <v>57339.843645932793</v>
      </c>
      <c r="BL713" s="1102">
        <v>76309.368140970953</v>
      </c>
      <c r="BM713" s="1102">
        <v>66090.773761940349</v>
      </c>
      <c r="BN713" s="1102">
        <v>73200.116861629183</v>
      </c>
      <c r="BO713" s="1102">
        <v>98916.923364594753</v>
      </c>
      <c r="BP713" s="1102">
        <v>91191.807342316621</v>
      </c>
      <c r="BQ713" s="1102">
        <v>69538.104884128319</v>
      </c>
      <c r="BR713" s="1102">
        <v>54130.174300589846</v>
      </c>
      <c r="BS713" s="1102">
        <v>47100.935358130984</v>
      </c>
      <c r="BT713" s="1102">
        <v>25375.914065238754</v>
      </c>
      <c r="BU713" s="1102">
        <v>13319.373517463417</v>
      </c>
      <c r="BV713" s="1102">
        <v>13203.887544068079</v>
      </c>
      <c r="BW713" s="1102">
        <v>21249.83101569095</v>
      </c>
      <c r="BX713" s="1102">
        <v>23480.294852691088</v>
      </c>
      <c r="BY713" s="1102">
        <v>23819.491955828529</v>
      </c>
      <c r="BZ713" s="1102">
        <v>22115.280544389887</v>
      </c>
      <c r="CA713" s="1102">
        <v>11889.712996782191</v>
      </c>
      <c r="CB713" s="1102">
        <v>5377.0185520156119</v>
      </c>
      <c r="CC713" s="1102">
        <v>5871.8799758674159</v>
      </c>
      <c r="CD713" s="1102">
        <v>11288.03222374389</v>
      </c>
      <c r="CE713" s="1102">
        <v>20509.00568080668</v>
      </c>
      <c r="CF713" s="1102">
        <v>13522.660976286341</v>
      </c>
      <c r="CG713" s="1102">
        <v>9368.5126581479108</v>
      </c>
      <c r="CH713" s="1102">
        <v>12596.869569702059</v>
      </c>
      <c r="CI713" s="1102">
        <v>18507.520114574068</v>
      </c>
      <c r="CJ713" s="1102">
        <v>22733.5137857228</v>
      </c>
      <c r="CK713" s="1102">
        <v>19712.064803386482</v>
      </c>
      <c r="CL713" s="1102">
        <v>16734.110237706878</v>
      </c>
      <c r="CM713" s="1102">
        <v>17676.976072680518</v>
      </c>
      <c r="CN713" s="1102">
        <v>16950.182741217726</v>
      </c>
      <c r="CO713" s="1102">
        <v>16706.163506427922</v>
      </c>
      <c r="CP713" s="1102">
        <v>18126.094746225011</v>
      </c>
      <c r="CQ713" s="1106">
        <f t="shared" si="210"/>
        <v>19980.599244895409</v>
      </c>
      <c r="CR713" s="23" t="s">
        <v>541</v>
      </c>
      <c r="CS713"/>
      <c r="DQ713"/>
      <c r="DR713"/>
    </row>
    <row r="714" spans="58:122" ht="13" outlineLevel="1">
      <c r="BF714" s="1135">
        <v>706</v>
      </c>
      <c r="BG714" s="1102">
        <v>54198.647883572798</v>
      </c>
      <c r="BH714" s="1102">
        <v>60001.620343554285</v>
      </c>
      <c r="BI714" s="1102">
        <v>57190.507012495073</v>
      </c>
      <c r="BJ714" s="1102">
        <v>72064.51392610278</v>
      </c>
      <c r="BK714" s="1102">
        <v>84404.863523893669</v>
      </c>
      <c r="BL714" s="1102">
        <v>105927.05993278956</v>
      </c>
      <c r="BM714" s="1102">
        <v>89847.561717118486</v>
      </c>
      <c r="BN714" s="1102">
        <v>94855.008255022374</v>
      </c>
      <c r="BO714" s="1102">
        <v>104532.9806593658</v>
      </c>
      <c r="BP714" s="1102">
        <v>111827.91524341308</v>
      </c>
      <c r="BQ714" s="1102">
        <v>86180.019524937685</v>
      </c>
      <c r="BR714" s="1102">
        <v>73452.516940055692</v>
      </c>
      <c r="BS714" s="1102">
        <v>69518.000397016251</v>
      </c>
      <c r="BT714" s="1102">
        <v>49759.535202665786</v>
      </c>
      <c r="BU714" s="1102">
        <v>25136.732027714545</v>
      </c>
      <c r="BV714" s="1102">
        <v>18233.375599132807</v>
      </c>
      <c r="BW714" s="1102">
        <v>15798.079233657805</v>
      </c>
      <c r="BX714" s="1102">
        <v>26254.247203185711</v>
      </c>
      <c r="BY714" s="1102">
        <v>24397.766777145702</v>
      </c>
      <c r="BZ714" s="1102">
        <v>20322.518081186689</v>
      </c>
      <c r="CA714" s="1102">
        <v>12839.363378894976</v>
      </c>
      <c r="CB714" s="1102">
        <v>7664.043219181056</v>
      </c>
      <c r="CC714" s="1102">
        <v>9310.8533148912484</v>
      </c>
      <c r="CD714" s="1102">
        <v>15313.202488625622</v>
      </c>
      <c r="CE714" s="1102">
        <v>21711.557008053391</v>
      </c>
      <c r="CF714" s="1102">
        <v>15025.227021637196</v>
      </c>
      <c r="CG714" s="1102">
        <v>10433.615909966971</v>
      </c>
      <c r="CH714" s="1102">
        <v>13542.910016869351</v>
      </c>
      <c r="CI714" s="1102">
        <v>21006.7411600042</v>
      </c>
      <c r="CJ714" s="1102">
        <v>25771.849553125634</v>
      </c>
      <c r="CK714" s="1102">
        <v>26678.459789154447</v>
      </c>
      <c r="CL714" s="1102">
        <v>21598.66952637435</v>
      </c>
      <c r="CM714" s="1102">
        <v>21807.557274341438</v>
      </c>
      <c r="CN714" s="1102">
        <v>18048.252102723392</v>
      </c>
      <c r="CO714" s="1102">
        <v>17432.20042039331</v>
      </c>
      <c r="CP714" s="1102">
        <v>18810.727532193694</v>
      </c>
      <c r="CQ714" s="1106">
        <f t="shared" ref="CQ714:CQ777" si="211">CP714*1.10231131</f>
        <v>20735.277708065496</v>
      </c>
      <c r="CR714" s="23" t="s">
        <v>541</v>
      </c>
      <c r="CS714"/>
      <c r="DQ714"/>
      <c r="DR714"/>
    </row>
    <row r="715" spans="58:122" ht="13" outlineLevel="1">
      <c r="BF715" s="1135">
        <v>707</v>
      </c>
      <c r="BG715" s="1102">
        <v>60579.233187382662</v>
      </c>
      <c r="BH715" s="1102">
        <v>61159.256450574685</v>
      </c>
      <c r="BI715" s="1102">
        <v>54711.035974256847</v>
      </c>
      <c r="BJ715" s="1102">
        <v>54168.999256179195</v>
      </c>
      <c r="BK715" s="1102">
        <v>64966.261898129276</v>
      </c>
      <c r="BL715" s="1102">
        <v>86164.590466738809</v>
      </c>
      <c r="BM715" s="1102">
        <v>76282.016258701653</v>
      </c>
      <c r="BN715" s="1102">
        <v>80720.125164316953</v>
      </c>
      <c r="BO715" s="1102">
        <v>122067.91621772136</v>
      </c>
      <c r="BP715" s="1102">
        <v>113558.06224644941</v>
      </c>
      <c r="BQ715" s="1102">
        <v>91638.815843509685</v>
      </c>
      <c r="BR715" s="1102">
        <v>71554.072339661187</v>
      </c>
      <c r="BS715" s="1102">
        <v>79671.119960960728</v>
      </c>
      <c r="BT715" s="1102">
        <v>32781.293627350678</v>
      </c>
      <c r="BU715" s="1102">
        <v>13780.536995196393</v>
      </c>
      <c r="BV715" s="1102">
        <v>11297.496006512029</v>
      </c>
      <c r="BW715" s="1102">
        <v>20602.405138187609</v>
      </c>
      <c r="BX715" s="1102">
        <v>28267.179687726835</v>
      </c>
      <c r="BY715" s="1102">
        <v>27227.900813547287</v>
      </c>
      <c r="BZ715" s="1102">
        <v>21727.906908059875</v>
      </c>
      <c r="CA715" s="1102">
        <v>15901.477391442621</v>
      </c>
      <c r="CB715" s="1102">
        <v>8512.7192655437975</v>
      </c>
      <c r="CC715" s="1102">
        <v>9420.7363945435391</v>
      </c>
      <c r="CD715" s="1102">
        <v>11978.700338341698</v>
      </c>
      <c r="CE715" s="1102">
        <v>22237.267107539541</v>
      </c>
      <c r="CF715" s="1102">
        <v>15703.428066655744</v>
      </c>
      <c r="CG715" s="1102">
        <v>12413.593054372301</v>
      </c>
      <c r="CH715" s="1102">
        <v>11125.373186687309</v>
      </c>
      <c r="CI715" s="1102">
        <v>16804.54154023193</v>
      </c>
      <c r="CJ715" s="1102">
        <v>19868.475042103444</v>
      </c>
      <c r="CK715" s="1102">
        <v>23138.301848428469</v>
      </c>
      <c r="CL715" s="1102">
        <v>17795.660116668161</v>
      </c>
      <c r="CM715" s="1102">
        <v>21065.609636671918</v>
      </c>
      <c r="CN715" s="1102">
        <v>18499.505764021076</v>
      </c>
      <c r="CO715" s="1102">
        <v>25629.596320272609</v>
      </c>
      <c r="CP715" s="1102">
        <v>18598.781356387371</v>
      </c>
      <c r="CQ715" s="1106">
        <f t="shared" si="211"/>
        <v>20501.647041362939</v>
      </c>
      <c r="CR715" s="23" t="s">
        <v>541</v>
      </c>
      <c r="CS715"/>
      <c r="DQ715"/>
      <c r="DR715"/>
    </row>
    <row r="716" spans="58:122" ht="13" outlineLevel="1">
      <c r="BF716" s="1135">
        <v>708</v>
      </c>
      <c r="BG716" s="1102">
        <v>70779.500607716604</v>
      </c>
      <c r="BH716" s="1102">
        <v>77724.607203501204</v>
      </c>
      <c r="BI716" s="1102">
        <v>73704.685809892355</v>
      </c>
      <c r="BJ716" s="1102">
        <v>87267.105657318738</v>
      </c>
      <c r="BK716" s="1102">
        <v>107562.25766013266</v>
      </c>
      <c r="BL716" s="1102">
        <v>142865.34138174518</v>
      </c>
      <c r="BM716" s="1102">
        <v>120454.86649148769</v>
      </c>
      <c r="BN716" s="1102">
        <v>111222.27907927347</v>
      </c>
      <c r="BO716" s="1102">
        <v>148829.29327083024</v>
      </c>
      <c r="BP716" s="1102">
        <v>141303.68231942217</v>
      </c>
      <c r="BQ716" s="1102">
        <v>101746.24511017554</v>
      </c>
      <c r="BR716" s="1102">
        <v>69044.787565285427</v>
      </c>
      <c r="BS716" s="1102">
        <v>96109.739205030273</v>
      </c>
      <c r="BT716" s="1102">
        <v>42824.227095901122</v>
      </c>
      <c r="BU716" s="1102">
        <v>19593.34054990625</v>
      </c>
      <c r="BV716" s="1102">
        <v>14914.405547504035</v>
      </c>
      <c r="BW716" s="1102">
        <v>26660.602344528081</v>
      </c>
      <c r="BX716" s="1102">
        <v>32227.567343052491</v>
      </c>
      <c r="BY716" s="1102">
        <v>31672.440423776243</v>
      </c>
      <c r="BZ716" s="1102">
        <v>18170.499626330184</v>
      </c>
      <c r="CA716" s="1102">
        <v>14647.249129197373</v>
      </c>
      <c r="CB716" s="1102">
        <v>9318.1043020296293</v>
      </c>
      <c r="CC716" s="1102">
        <v>13436.166813731295</v>
      </c>
      <c r="CD716" s="1102">
        <v>16224.238397308161</v>
      </c>
      <c r="CE716" s="1102">
        <v>30644.410861369219</v>
      </c>
      <c r="CF716" s="1102">
        <v>21842.123528585846</v>
      </c>
      <c r="CG716" s="1102">
        <v>15453.949361663017</v>
      </c>
      <c r="CH716" s="1102">
        <v>16438.361616611859</v>
      </c>
      <c r="CI716" s="1102">
        <v>24471.884216480994</v>
      </c>
      <c r="CJ716" s="1102">
        <v>28104.85221944478</v>
      </c>
      <c r="CK716" s="1102">
        <v>31325.266405323062</v>
      </c>
      <c r="CL716" s="1102">
        <v>24618.779509943241</v>
      </c>
      <c r="CM716" s="1102">
        <v>30749.393157681054</v>
      </c>
      <c r="CN716" s="1102">
        <v>26209.742304938274</v>
      </c>
      <c r="CO716" s="1102">
        <v>32393.839004440993</v>
      </c>
      <c r="CP716" s="1102">
        <v>26755.813678746465</v>
      </c>
      <c r="CQ716" s="1106">
        <f t="shared" si="211"/>
        <v>29493.236026334933</v>
      </c>
      <c r="CR716" s="23" t="s">
        <v>541</v>
      </c>
      <c r="CS716"/>
      <c r="DQ716"/>
      <c r="DR716"/>
    </row>
    <row r="717" spans="58:122" ht="13" outlineLevel="1">
      <c r="BF717" s="1135">
        <v>709</v>
      </c>
      <c r="BG717" s="1102">
        <v>57295.566605647284</v>
      </c>
      <c r="BH717" s="1102">
        <v>61888.29431990494</v>
      </c>
      <c r="BI717" s="1102">
        <v>58156.546410947594</v>
      </c>
      <c r="BJ717" s="1102">
        <v>69622.027653130994</v>
      </c>
      <c r="BK717" s="1102">
        <v>76497.335338596706</v>
      </c>
      <c r="BL717" s="1102">
        <v>93397.106457463495</v>
      </c>
      <c r="BM717" s="1102">
        <v>79707.425108253912</v>
      </c>
      <c r="BN717" s="1102">
        <v>90833.123682318852</v>
      </c>
      <c r="BO717" s="1102">
        <v>122542.35204622541</v>
      </c>
      <c r="BP717" s="1102">
        <v>113956.83292859019</v>
      </c>
      <c r="BQ717" s="1102">
        <v>92742.988012541158</v>
      </c>
      <c r="BR717" s="1102">
        <v>83518.41427996532</v>
      </c>
      <c r="BS717" s="1102">
        <v>106014.25509969247</v>
      </c>
      <c r="BT717" s="1102">
        <v>34130.782310954222</v>
      </c>
      <c r="BU717" s="1102">
        <v>16262.381147035447</v>
      </c>
      <c r="BV717" s="1102">
        <v>14457.803024919442</v>
      </c>
      <c r="BW717" s="1102">
        <v>25131.667357381288</v>
      </c>
      <c r="BX717" s="1102">
        <v>30961.646942669449</v>
      </c>
      <c r="BY717" s="1102">
        <v>28430.878906154314</v>
      </c>
      <c r="BZ717" s="1102">
        <v>21468.186150354912</v>
      </c>
      <c r="CA717" s="1102">
        <v>12162.876578561987</v>
      </c>
      <c r="CB717" s="1102">
        <v>6986.0946460548557</v>
      </c>
      <c r="CC717" s="1102">
        <v>8941.8984543183433</v>
      </c>
      <c r="CD717" s="1102">
        <v>17447.999757913134</v>
      </c>
      <c r="CE717" s="1102">
        <v>25425.591292708108</v>
      </c>
      <c r="CF717" s="1102">
        <v>17041.930633086158</v>
      </c>
      <c r="CG717" s="1102">
        <v>11128.866900194276</v>
      </c>
      <c r="CH717" s="1102">
        <v>11587.330547435429</v>
      </c>
      <c r="CI717" s="1102">
        <v>20228.252565057523</v>
      </c>
      <c r="CJ717" s="1102">
        <v>27604.302972227277</v>
      </c>
      <c r="CK717" s="1102">
        <v>26481.806963773597</v>
      </c>
      <c r="CL717" s="1102">
        <v>19369.65073276011</v>
      </c>
      <c r="CM717" s="1102">
        <v>18603.946818558805</v>
      </c>
      <c r="CN717" s="1102">
        <v>20151.271249428399</v>
      </c>
      <c r="CO717" s="1102">
        <v>19538.980075215375</v>
      </c>
      <c r="CP717" s="1102">
        <v>20663.027842591677</v>
      </c>
      <c r="CQ717" s="1106">
        <f t="shared" si="211"/>
        <v>22777.089289733703</v>
      </c>
      <c r="CR717" s="23" t="s">
        <v>541</v>
      </c>
      <c r="CS717"/>
      <c r="DQ717"/>
      <c r="DR717"/>
    </row>
    <row r="718" spans="58:122" ht="13" outlineLevel="1">
      <c r="BF718" s="1135">
        <v>710</v>
      </c>
      <c r="BG718" s="1102">
        <v>49469.600373287809</v>
      </c>
      <c r="BH718" s="1102">
        <v>51731.522314571725</v>
      </c>
      <c r="BI718" s="1102">
        <v>47293.492522821318</v>
      </c>
      <c r="BJ718" s="1102">
        <v>61886.918292545604</v>
      </c>
      <c r="BK718" s="1102">
        <v>76441.193977693649</v>
      </c>
      <c r="BL718" s="1102">
        <v>102656.51661579737</v>
      </c>
      <c r="BM718" s="1102">
        <v>86828.632512760654</v>
      </c>
      <c r="BN718" s="1102">
        <v>94096.567674299906</v>
      </c>
      <c r="BO718" s="1102">
        <v>120611.86379978164</v>
      </c>
      <c r="BP718" s="1102">
        <v>110936.73197078177</v>
      </c>
      <c r="BQ718" s="1102">
        <v>84521.758820311283</v>
      </c>
      <c r="BR718" s="1102">
        <v>62395.780844024193</v>
      </c>
      <c r="BS718" s="1102">
        <v>64917.361068475118</v>
      </c>
      <c r="BT718" s="1102">
        <v>28292.870640375837</v>
      </c>
      <c r="BU718" s="1102">
        <v>13504.82461283579</v>
      </c>
      <c r="BV718" s="1102">
        <v>13212.715986331446</v>
      </c>
      <c r="BW718" s="1102">
        <v>24829.101904837316</v>
      </c>
      <c r="BX718" s="1102">
        <v>26201.807703537932</v>
      </c>
      <c r="BY718" s="1102">
        <v>21492.85199018745</v>
      </c>
      <c r="BZ718" s="1102">
        <v>20117.367645780803</v>
      </c>
      <c r="CA718" s="1102">
        <v>11707.359309700811</v>
      </c>
      <c r="CB718" s="1102">
        <v>9255.7970496188427</v>
      </c>
      <c r="CC718" s="1102">
        <v>8107.9180849944805</v>
      </c>
      <c r="CD718" s="1102">
        <v>13402.207707521218</v>
      </c>
      <c r="CE718" s="1102">
        <v>24589.4731865416</v>
      </c>
      <c r="CF718" s="1102">
        <v>12429.210775129841</v>
      </c>
      <c r="CG718" s="1102">
        <v>9224.9741881480477</v>
      </c>
      <c r="CH718" s="1102">
        <v>13271.736601718078</v>
      </c>
      <c r="CI718" s="1102">
        <v>17871.823357950605</v>
      </c>
      <c r="CJ718" s="1102">
        <v>18047.040051431424</v>
      </c>
      <c r="CK718" s="1102">
        <v>17747.92892161947</v>
      </c>
      <c r="CL718" s="1102">
        <v>16393.983046487603</v>
      </c>
      <c r="CM718" s="1102">
        <v>23077.195957468793</v>
      </c>
      <c r="CN718" s="1102">
        <v>19863.387504273614</v>
      </c>
      <c r="CO718" s="1102">
        <v>22314.200474999579</v>
      </c>
      <c r="CP718" s="1102">
        <v>19998.739606496769</v>
      </c>
      <c r="CQ718" s="1106">
        <f t="shared" si="211"/>
        <v>22044.836853986337</v>
      </c>
      <c r="CR718" s="23" t="s">
        <v>541</v>
      </c>
      <c r="CS718"/>
      <c r="DQ718"/>
      <c r="DR718"/>
    </row>
    <row r="719" spans="58:122" ht="13" outlineLevel="1">
      <c r="BF719" s="1135">
        <v>711</v>
      </c>
      <c r="BG719" s="1102">
        <v>40796.638279326675</v>
      </c>
      <c r="BH719" s="1102">
        <v>40157.808469274933</v>
      </c>
      <c r="BI719" s="1102">
        <v>35556.649674037668</v>
      </c>
      <c r="BJ719" s="1102">
        <v>41036.969509290328</v>
      </c>
      <c r="BK719" s="1102">
        <v>51308.333881710671</v>
      </c>
      <c r="BL719" s="1102">
        <v>67426.212155358313</v>
      </c>
      <c r="BM719" s="1102">
        <v>57479.960488855228</v>
      </c>
      <c r="BN719" s="1102">
        <v>57292.400927886731</v>
      </c>
      <c r="BO719" s="1102">
        <v>89971.900332709716</v>
      </c>
      <c r="BP719" s="1102">
        <v>83501.011745536482</v>
      </c>
      <c r="BQ719" s="1102">
        <v>65376.304034210669</v>
      </c>
      <c r="BR719" s="1102">
        <v>48409.945371944195</v>
      </c>
      <c r="BS719" s="1102">
        <v>59679.794911318051</v>
      </c>
      <c r="BT719" s="1102">
        <v>28794.60054514162</v>
      </c>
      <c r="BU719" s="1102">
        <v>12986.999634652</v>
      </c>
      <c r="BV719" s="1102">
        <v>10838.43173608627</v>
      </c>
      <c r="BW719" s="1102">
        <v>15917.543701524306</v>
      </c>
      <c r="BX719" s="1102">
        <v>24924.242144163014</v>
      </c>
      <c r="BY719" s="1102">
        <v>17265.961752154119</v>
      </c>
      <c r="BZ719" s="1102">
        <v>14113.18701907439</v>
      </c>
      <c r="CA719" s="1102">
        <v>9323.0678100335954</v>
      </c>
      <c r="CB719" s="1102">
        <v>5663.2238598654703</v>
      </c>
      <c r="CC719" s="1102">
        <v>7579.9574117885195</v>
      </c>
      <c r="CD719" s="1102">
        <v>10345.482093801676</v>
      </c>
      <c r="CE719" s="1102">
        <v>17218.925638665234</v>
      </c>
      <c r="CF719" s="1102">
        <v>14197.188755383948</v>
      </c>
      <c r="CG719" s="1102">
        <v>10333.660092668393</v>
      </c>
      <c r="CH719" s="1102">
        <v>12196.924477673077</v>
      </c>
      <c r="CI719" s="1102">
        <v>15526.780057904469</v>
      </c>
      <c r="CJ719" s="1102">
        <v>19356.5629340624</v>
      </c>
      <c r="CK719" s="1102">
        <v>17846.80601683466</v>
      </c>
      <c r="CL719" s="1102">
        <v>15973.452422578641</v>
      </c>
      <c r="CM719" s="1102">
        <v>19824.067038675141</v>
      </c>
      <c r="CN719" s="1102">
        <v>19188.041156926854</v>
      </c>
      <c r="CO719" s="1102">
        <v>20964.839942612492</v>
      </c>
      <c r="CP719" s="1102">
        <v>20459.352344710132</v>
      </c>
      <c r="CQ719" s="1106">
        <f t="shared" si="211"/>
        <v>22552.575484848996</v>
      </c>
      <c r="CR719" s="23" t="s">
        <v>541</v>
      </c>
      <c r="CS719"/>
      <c r="DQ719"/>
      <c r="DR719"/>
    </row>
    <row r="720" spans="58:122" ht="13" outlineLevel="1">
      <c r="BF720" s="1135">
        <v>712</v>
      </c>
      <c r="BG720" s="1102">
        <v>74846.223009197536</v>
      </c>
      <c r="BH720" s="1102">
        <v>70116.061266333985</v>
      </c>
      <c r="BI720" s="1102">
        <v>55479.530466511977</v>
      </c>
      <c r="BJ720" s="1102">
        <v>57865.145899452298</v>
      </c>
      <c r="BK720" s="1102">
        <v>73770.154042529583</v>
      </c>
      <c r="BL720" s="1102">
        <v>96827.770439266838</v>
      </c>
      <c r="BM720" s="1102">
        <v>87117.865306702792</v>
      </c>
      <c r="BN720" s="1102">
        <v>101571.06389000648</v>
      </c>
      <c r="BO720" s="1102">
        <v>128952.58603158769</v>
      </c>
      <c r="BP720" s="1102">
        <v>121772.73638366311</v>
      </c>
      <c r="BQ720" s="1102">
        <v>93934.068962382589</v>
      </c>
      <c r="BR720" s="1102">
        <v>76689.725630338275</v>
      </c>
      <c r="BS720" s="1102">
        <v>77661.972363993555</v>
      </c>
      <c r="BT720" s="1102">
        <v>32130.292012505335</v>
      </c>
      <c r="BU720" s="1102">
        <v>14602.508758325301</v>
      </c>
      <c r="BV720" s="1102">
        <v>12426.155215742245</v>
      </c>
      <c r="BW720" s="1102">
        <v>20957.664224501907</v>
      </c>
      <c r="BX720" s="1102">
        <v>25376.618930974444</v>
      </c>
      <c r="BY720" s="1102">
        <v>23702.923293909138</v>
      </c>
      <c r="BZ720" s="1102">
        <v>14912.483699877454</v>
      </c>
      <c r="CA720" s="1102">
        <v>11184.381560830503</v>
      </c>
      <c r="CB720" s="1102">
        <v>7708.0119918407199</v>
      </c>
      <c r="CC720" s="1102">
        <v>11000.132105951474</v>
      </c>
      <c r="CD720" s="1102">
        <v>16596.460312377691</v>
      </c>
      <c r="CE720" s="1102">
        <v>21729.2938450863</v>
      </c>
      <c r="CF720" s="1102">
        <v>16133.801708934998</v>
      </c>
      <c r="CG720" s="1102">
        <v>12954.055566581073</v>
      </c>
      <c r="CH720" s="1102">
        <v>14300.822727847031</v>
      </c>
      <c r="CI720" s="1102">
        <v>18815.954489236472</v>
      </c>
      <c r="CJ720" s="1102">
        <v>19444.651417068173</v>
      </c>
      <c r="CK720" s="1102">
        <v>21414.332718348254</v>
      </c>
      <c r="CL720" s="1102">
        <v>18097.43786546469</v>
      </c>
      <c r="CM720" s="1102">
        <v>23194.664476401565</v>
      </c>
      <c r="CN720" s="1102">
        <v>21550.16827852869</v>
      </c>
      <c r="CO720" s="1102">
        <v>22167.146134271068</v>
      </c>
      <c r="CP720" s="1102">
        <v>22737.627290283184</v>
      </c>
      <c r="CQ720" s="1106">
        <f t="shared" si="211"/>
        <v>25063.943724643806</v>
      </c>
      <c r="CR720" s="23" t="s">
        <v>541</v>
      </c>
      <c r="CS720"/>
      <c r="DQ720"/>
      <c r="DR720"/>
    </row>
    <row r="721" spans="58:122" ht="13" outlineLevel="1">
      <c r="BF721" s="1135">
        <v>713</v>
      </c>
      <c r="BG721" s="1102">
        <v>57271.943460018862</v>
      </c>
      <c r="BH721" s="1102">
        <v>64252.365219123698</v>
      </c>
      <c r="BI721" s="1102">
        <v>51142.927239797507</v>
      </c>
      <c r="BJ721" s="1102">
        <v>55292.60386178879</v>
      </c>
      <c r="BK721" s="1102">
        <v>85314.201085428824</v>
      </c>
      <c r="BL721" s="1102">
        <v>120785.58710885083</v>
      </c>
      <c r="BM721" s="1102">
        <v>108723.75805027106</v>
      </c>
      <c r="BN721" s="1102">
        <v>109949.75391441083</v>
      </c>
      <c r="BO721" s="1102">
        <v>146292.6881475191</v>
      </c>
      <c r="BP721" s="1102">
        <v>140513.0316800572</v>
      </c>
      <c r="BQ721" s="1102">
        <v>111338.20272655174</v>
      </c>
      <c r="BR721" s="1102">
        <v>83096.557558570217</v>
      </c>
      <c r="BS721" s="1102">
        <v>84636.949520572191</v>
      </c>
      <c r="BT721" s="1102">
        <v>35423.199072132207</v>
      </c>
      <c r="BU721" s="1102">
        <v>16328.554060512181</v>
      </c>
      <c r="BV721" s="1102">
        <v>13099.802072974746</v>
      </c>
      <c r="BW721" s="1102">
        <v>19317.74464346781</v>
      </c>
      <c r="BX721" s="1102">
        <v>24070.386072973324</v>
      </c>
      <c r="BY721" s="1102">
        <v>25307.047704008888</v>
      </c>
      <c r="BZ721" s="1102">
        <v>23200.814544250927</v>
      </c>
      <c r="CA721" s="1102">
        <v>17499.622833746362</v>
      </c>
      <c r="CB721" s="1102">
        <v>9991.4277661053275</v>
      </c>
      <c r="CC721" s="1102">
        <v>10726.456806292425</v>
      </c>
      <c r="CD721" s="1102">
        <v>12821.17851601053</v>
      </c>
      <c r="CE721" s="1102">
        <v>21879.8199809787</v>
      </c>
      <c r="CF721" s="1102">
        <v>18667.371723393811</v>
      </c>
      <c r="CG721" s="1102">
        <v>17127.466015900773</v>
      </c>
      <c r="CH721" s="1102">
        <v>19568.615883865241</v>
      </c>
      <c r="CI721" s="1102">
        <v>22180.598002828952</v>
      </c>
      <c r="CJ721" s="1102">
        <v>22751.800888083766</v>
      </c>
      <c r="CK721" s="1102">
        <v>23012.711379753313</v>
      </c>
      <c r="CL721" s="1102">
        <v>18443.467800870309</v>
      </c>
      <c r="CM721" s="1102">
        <v>24206.933145430598</v>
      </c>
      <c r="CN721" s="1102">
        <v>20825.845080288596</v>
      </c>
      <c r="CO721" s="1102">
        <v>22064.605909402519</v>
      </c>
      <c r="CP721" s="1102">
        <v>22709.953959188162</v>
      </c>
      <c r="CQ721" s="1106">
        <f t="shared" si="211"/>
        <v>25033.439098792387</v>
      </c>
      <c r="CR721" s="23" t="s">
        <v>541</v>
      </c>
      <c r="CS721"/>
      <c r="DQ721"/>
      <c r="DR721"/>
    </row>
    <row r="722" spans="58:122" ht="13" outlineLevel="1">
      <c r="BF722" s="1135">
        <v>714</v>
      </c>
      <c r="BG722" s="1102">
        <v>44172.413287355754</v>
      </c>
      <c r="BH722" s="1102">
        <v>48828.68596662955</v>
      </c>
      <c r="BI722" s="1102">
        <v>46297.080508931205</v>
      </c>
      <c r="BJ722" s="1102">
        <v>55985.152423153864</v>
      </c>
      <c r="BK722" s="1102">
        <v>67141.073358728492</v>
      </c>
      <c r="BL722" s="1102">
        <v>87684.676828758951</v>
      </c>
      <c r="BM722" s="1102">
        <v>82623.81503381567</v>
      </c>
      <c r="BN722" s="1102">
        <v>95160.084636707965</v>
      </c>
      <c r="BO722" s="1102">
        <v>118600.76114975299</v>
      </c>
      <c r="BP722" s="1102">
        <v>120636.66981440705</v>
      </c>
      <c r="BQ722" s="1102">
        <v>93901.09219387146</v>
      </c>
      <c r="BR722" s="1102">
        <v>74572.071920782895</v>
      </c>
      <c r="BS722" s="1102">
        <v>67883.809256351538</v>
      </c>
      <c r="BT722" s="1102">
        <v>35788.611457554078</v>
      </c>
      <c r="BU722" s="1102">
        <v>18207.710238375956</v>
      </c>
      <c r="BV722" s="1102">
        <v>14397.714261804442</v>
      </c>
      <c r="BW722" s="1102">
        <v>13739.8145790339</v>
      </c>
      <c r="BX722" s="1102">
        <v>22703.132417757261</v>
      </c>
      <c r="BY722" s="1102">
        <v>18691.413205402692</v>
      </c>
      <c r="BZ722" s="1102">
        <v>14784.988581138774</v>
      </c>
      <c r="CA722" s="1102">
        <v>10502.169881941867</v>
      </c>
      <c r="CB722" s="1102">
        <v>7025.5436776505176</v>
      </c>
      <c r="CC722" s="1102">
        <v>9985.3503752043634</v>
      </c>
      <c r="CD722" s="1102">
        <v>14188.417923903333</v>
      </c>
      <c r="CE722" s="1102">
        <v>18576.276800249627</v>
      </c>
      <c r="CF722" s="1102">
        <v>15439.459992020207</v>
      </c>
      <c r="CG722" s="1102">
        <v>12752.757961119441</v>
      </c>
      <c r="CH722" s="1102">
        <v>14434.114784755604</v>
      </c>
      <c r="CI722" s="1102">
        <v>18152.820443498294</v>
      </c>
      <c r="CJ722" s="1102">
        <v>18231.723333168291</v>
      </c>
      <c r="CK722" s="1102">
        <v>18156.175848976</v>
      </c>
      <c r="CL722" s="1102">
        <v>14596.572616485955</v>
      </c>
      <c r="CM722" s="1102">
        <v>16920.791188612911</v>
      </c>
      <c r="CN722" s="1102">
        <v>17120.152236072667</v>
      </c>
      <c r="CO722" s="1102">
        <v>16687.495326479599</v>
      </c>
      <c r="CP722" s="1102">
        <v>17267.698346875004</v>
      </c>
      <c r="CQ722" s="1106">
        <f t="shared" si="211"/>
        <v>19034.379185428617</v>
      </c>
      <c r="CR722" s="23" t="s">
        <v>541</v>
      </c>
      <c r="CS722"/>
      <c r="DQ722"/>
      <c r="DR722"/>
    </row>
    <row r="723" spans="58:122" ht="13" outlineLevel="1">
      <c r="BF723" s="1135">
        <v>715</v>
      </c>
      <c r="BG723" s="1102">
        <v>58382.778806873845</v>
      </c>
      <c r="BH723" s="1102">
        <v>60665.543122682655</v>
      </c>
      <c r="BI723" s="1102">
        <v>50819.715344774879</v>
      </c>
      <c r="BJ723" s="1102">
        <v>55681.090365534263</v>
      </c>
      <c r="BK723" s="1102">
        <v>70067.028001830593</v>
      </c>
      <c r="BL723" s="1102">
        <v>86488.441775836953</v>
      </c>
      <c r="BM723" s="1102">
        <v>67291.2561399408</v>
      </c>
      <c r="BN723" s="1102">
        <v>77544.821340313312</v>
      </c>
      <c r="BO723" s="1102">
        <v>97088.441680157863</v>
      </c>
      <c r="BP723" s="1102">
        <v>89287.534219412919</v>
      </c>
      <c r="BQ723" s="1102">
        <v>68103.626983235707</v>
      </c>
      <c r="BR723" s="1102">
        <v>58363.928496634893</v>
      </c>
      <c r="BS723" s="1102">
        <v>61772.977977087903</v>
      </c>
      <c r="BT723" s="1102">
        <v>27043.653581241106</v>
      </c>
      <c r="BU723" s="1102">
        <v>14162.465776231747</v>
      </c>
      <c r="BV723" s="1102">
        <v>11031.803879450294</v>
      </c>
      <c r="BW723" s="1102">
        <v>16529.877341012008</v>
      </c>
      <c r="BX723" s="1102">
        <v>21296.230073926701</v>
      </c>
      <c r="BY723" s="1102">
        <v>21077.279695772704</v>
      </c>
      <c r="BZ723" s="1102">
        <v>17650.542505875066</v>
      </c>
      <c r="CA723" s="1102">
        <v>10104.581981801568</v>
      </c>
      <c r="CB723" s="1102">
        <v>4993.2953576085893</v>
      </c>
      <c r="CC723" s="1102">
        <v>6519.3256952675192</v>
      </c>
      <c r="CD723" s="1102">
        <v>11525.937796299388</v>
      </c>
      <c r="CE723" s="1102">
        <v>19496.177997524424</v>
      </c>
      <c r="CF723" s="1102">
        <v>13868.506207232702</v>
      </c>
      <c r="CG723" s="1102">
        <v>9715.730457240039</v>
      </c>
      <c r="CH723" s="1102">
        <v>10985.527287687337</v>
      </c>
      <c r="CI723" s="1102">
        <v>15515.450560584412</v>
      </c>
      <c r="CJ723" s="1102">
        <v>17886.049730657342</v>
      </c>
      <c r="CK723" s="1102">
        <v>18542.420767991167</v>
      </c>
      <c r="CL723" s="1102">
        <v>14666.083836462074</v>
      </c>
      <c r="CM723" s="1102">
        <v>16527.642725647722</v>
      </c>
      <c r="CN723" s="1102">
        <v>16638.748636860917</v>
      </c>
      <c r="CO723" s="1102">
        <v>20451.641678632379</v>
      </c>
      <c r="CP723" s="1102">
        <v>16246.748555694947</v>
      </c>
      <c r="CQ723" s="1106">
        <f t="shared" si="211"/>
        <v>17908.974683668705</v>
      </c>
      <c r="CR723" s="23" t="s">
        <v>541</v>
      </c>
      <c r="CS723"/>
      <c r="DQ723"/>
      <c r="DR723"/>
    </row>
    <row r="724" spans="58:122" ht="13">
      <c r="BF724" s="1135">
        <v>716</v>
      </c>
      <c r="BG724" s="1102">
        <v>62965.076936440921</v>
      </c>
      <c r="BH724" s="1102">
        <v>63461.0412872132</v>
      </c>
      <c r="BI724" s="1102">
        <v>54063.803851905934</v>
      </c>
      <c r="BJ724" s="1102">
        <v>61515.619746598073</v>
      </c>
      <c r="BK724" s="1102">
        <v>73592.18927549223</v>
      </c>
      <c r="BL724" s="1102">
        <v>93127.937788007664</v>
      </c>
      <c r="BM724" s="1102">
        <v>81308.049562054061</v>
      </c>
      <c r="BN724" s="1102">
        <v>90287.218132382885</v>
      </c>
      <c r="BO724" s="1102">
        <v>111128.30127138796</v>
      </c>
      <c r="BP724" s="1102">
        <v>102160.21866582939</v>
      </c>
      <c r="BQ724" s="1102">
        <v>79190.125477079986</v>
      </c>
      <c r="BR724" s="1102">
        <v>65927.632669266794</v>
      </c>
      <c r="BS724" s="1102">
        <v>72452.941812361722</v>
      </c>
      <c r="BT724" s="1102">
        <v>28421.167768233317</v>
      </c>
      <c r="BU724" s="1102">
        <v>14954.492129667125</v>
      </c>
      <c r="BV724" s="1102">
        <v>15287.545794127574</v>
      </c>
      <c r="BW724" s="1102">
        <v>20235.024110656177</v>
      </c>
      <c r="BX724" s="1102">
        <v>23878.187820133669</v>
      </c>
      <c r="BY724" s="1102">
        <v>22495.046704137756</v>
      </c>
      <c r="BZ724" s="1102">
        <v>17584.746901206705</v>
      </c>
      <c r="CA724" s="1102">
        <v>11024.557072850046</v>
      </c>
      <c r="CB724" s="1102">
        <v>7199.115318529166</v>
      </c>
      <c r="CC724" s="1102">
        <v>9421.392369503239</v>
      </c>
      <c r="CD724" s="1102">
        <v>13659.074632687891</v>
      </c>
      <c r="CE724" s="1102">
        <v>18247.127415552688</v>
      </c>
      <c r="CF724" s="1102">
        <v>13302.87981028399</v>
      </c>
      <c r="CG724" s="1102">
        <v>12424.375958126684</v>
      </c>
      <c r="CH724" s="1102">
        <v>16390.598337925458</v>
      </c>
      <c r="CI724" s="1102">
        <v>22477.299560082709</v>
      </c>
      <c r="CJ724" s="1102">
        <v>22465.807218379719</v>
      </c>
      <c r="CK724" s="1102">
        <v>20000.89011105751</v>
      </c>
      <c r="CL724" s="1102">
        <v>14544.876084908023</v>
      </c>
      <c r="CM724" s="1102">
        <v>18472.206529260646</v>
      </c>
      <c r="CN724" s="1102">
        <v>18595.054958000979</v>
      </c>
      <c r="CO724" s="1102">
        <v>21602.4837679747</v>
      </c>
      <c r="CP724" s="1102">
        <v>20598.732056772715</v>
      </c>
      <c r="CQ724" s="1106">
        <f t="shared" si="211"/>
        <v>22706.215317840124</v>
      </c>
      <c r="CR724" s="23" t="s">
        <v>541</v>
      </c>
      <c r="CS724"/>
      <c r="DQ724"/>
      <c r="DR724"/>
    </row>
    <row r="725" spans="58:122" ht="13">
      <c r="BF725" s="1135">
        <v>717</v>
      </c>
      <c r="BG725" s="1102">
        <v>43113.921787843159</v>
      </c>
      <c r="BH725" s="1102">
        <v>50764.163477132781</v>
      </c>
      <c r="BI725" s="1102">
        <v>47457.156733273841</v>
      </c>
      <c r="BJ725" s="1102">
        <v>49562.390930116009</v>
      </c>
      <c r="BK725" s="1102">
        <v>64519.89335018921</v>
      </c>
      <c r="BL725" s="1102">
        <v>90354.204216908693</v>
      </c>
      <c r="BM725" s="1102">
        <v>80968.468022734523</v>
      </c>
      <c r="BN725" s="1102">
        <v>83140.217275687653</v>
      </c>
      <c r="BO725" s="1102">
        <v>114041.41676867989</v>
      </c>
      <c r="BP725" s="1102">
        <v>106650.21606091231</v>
      </c>
      <c r="BQ725" s="1102">
        <v>80090.807196942333</v>
      </c>
      <c r="BR725" s="1102">
        <v>61416.589690825946</v>
      </c>
      <c r="BS725" s="1102">
        <v>82076.775245525889</v>
      </c>
      <c r="BT725" s="1102">
        <v>39001.531381029708</v>
      </c>
      <c r="BU725" s="1102">
        <v>13569.045182881635</v>
      </c>
      <c r="BV725" s="1102">
        <v>13789.439912819014</v>
      </c>
      <c r="BW725" s="1102">
        <v>30857.991871799506</v>
      </c>
      <c r="BX725" s="1102">
        <v>30342.926650813926</v>
      </c>
      <c r="BY725" s="1102">
        <v>26138.281259167496</v>
      </c>
      <c r="BZ725" s="1102">
        <v>16507.588141909207</v>
      </c>
      <c r="CA725" s="1102">
        <v>14329.979761470373</v>
      </c>
      <c r="CB725" s="1102">
        <v>8689.8306966399869</v>
      </c>
      <c r="CC725" s="1102">
        <v>8883.6716335254532</v>
      </c>
      <c r="CD725" s="1102">
        <v>12975.076820241346</v>
      </c>
      <c r="CE725" s="1102">
        <v>24908.482323677694</v>
      </c>
      <c r="CF725" s="1102">
        <v>17846.721101164501</v>
      </c>
      <c r="CG725" s="1102">
        <v>13196.1498196868</v>
      </c>
      <c r="CH725" s="1102">
        <v>13202.461521101213</v>
      </c>
      <c r="CI725" s="1102">
        <v>18480.415820214545</v>
      </c>
      <c r="CJ725" s="1102">
        <v>20695.908522446363</v>
      </c>
      <c r="CK725" s="1102">
        <v>21639.339188921156</v>
      </c>
      <c r="CL725" s="1102">
        <v>18894.329703501899</v>
      </c>
      <c r="CM725" s="1102">
        <v>25422.116681313651</v>
      </c>
      <c r="CN725" s="1102">
        <v>25764.160298732364</v>
      </c>
      <c r="CO725" s="1102">
        <v>31699.659356942226</v>
      </c>
      <c r="CP725" s="1102">
        <v>26709.242232590106</v>
      </c>
      <c r="CQ725" s="1106">
        <f t="shared" si="211"/>
        <v>29441.899794513723</v>
      </c>
      <c r="CR725" s="23" t="s">
        <v>541</v>
      </c>
      <c r="CS725"/>
      <c r="DQ725"/>
      <c r="DR725"/>
    </row>
    <row r="726" spans="58:122" ht="13">
      <c r="BF726" s="1135">
        <v>718</v>
      </c>
      <c r="BG726" s="1102">
        <v>54845.231395717135</v>
      </c>
      <c r="BH726" s="1102">
        <v>51587.348843812935</v>
      </c>
      <c r="BI726" s="1102">
        <v>44754.752360136757</v>
      </c>
      <c r="BJ726" s="1102">
        <v>52962.115013124487</v>
      </c>
      <c r="BK726" s="1102">
        <v>65117.613254094395</v>
      </c>
      <c r="BL726" s="1102">
        <v>77862.233997088813</v>
      </c>
      <c r="BM726" s="1102">
        <v>66060.251869908199</v>
      </c>
      <c r="BN726" s="1102">
        <v>74518.485078544778</v>
      </c>
      <c r="BO726" s="1102">
        <v>90333.429591622291</v>
      </c>
      <c r="BP726" s="1102">
        <v>82697.943742729141</v>
      </c>
      <c r="BQ726" s="1102">
        <v>60887.901951021195</v>
      </c>
      <c r="BR726" s="1102">
        <v>47800.599538369315</v>
      </c>
      <c r="BS726" s="1102">
        <v>50335.605668809221</v>
      </c>
      <c r="BT726" s="1102">
        <v>22454.911521851544</v>
      </c>
      <c r="BU726" s="1102">
        <v>12513.846798103983</v>
      </c>
      <c r="BV726" s="1102">
        <v>12285.625503880368</v>
      </c>
      <c r="BW726" s="1102">
        <v>15143.171481607989</v>
      </c>
      <c r="BX726" s="1102">
        <v>18541.068039894624</v>
      </c>
      <c r="BY726" s="1102">
        <v>20220.311155577474</v>
      </c>
      <c r="BZ726" s="1102">
        <v>15533.576754872378</v>
      </c>
      <c r="CA726" s="1102">
        <v>9784.9183678692552</v>
      </c>
      <c r="CB726" s="1102">
        <v>6451.2450967733521</v>
      </c>
      <c r="CC726" s="1102">
        <v>7720.9397687974088</v>
      </c>
      <c r="CD726" s="1102">
        <v>12266.862576401847</v>
      </c>
      <c r="CE726" s="1102">
        <v>17068.842494285658</v>
      </c>
      <c r="CF726" s="1102">
        <v>12094.417696185601</v>
      </c>
      <c r="CG726" s="1102">
        <v>8089.6796026377551</v>
      </c>
      <c r="CH726" s="1102">
        <v>9396.2774727507458</v>
      </c>
      <c r="CI726" s="1102">
        <v>14551.039763786472</v>
      </c>
      <c r="CJ726" s="1102">
        <v>19346.329648593637</v>
      </c>
      <c r="CK726" s="1102">
        <v>20939.761517095965</v>
      </c>
      <c r="CL726" s="1102">
        <v>16002.644598517174</v>
      </c>
      <c r="CM726" s="1102">
        <v>16047.269013488407</v>
      </c>
      <c r="CN726" s="1102">
        <v>15063.061176045336</v>
      </c>
      <c r="CO726" s="1102">
        <v>18689.373479716305</v>
      </c>
      <c r="CP726" s="1102">
        <v>14817.698607085467</v>
      </c>
      <c r="CQ726" s="1106">
        <f t="shared" si="211"/>
        <v>16333.716762761556</v>
      </c>
      <c r="CR726" s="23" t="s">
        <v>541</v>
      </c>
      <c r="CS726"/>
      <c r="DQ726"/>
      <c r="DR726"/>
    </row>
    <row r="727" spans="58:122" ht="13">
      <c r="BF727" s="1135">
        <v>719</v>
      </c>
      <c r="BG727" s="1102">
        <v>37683.148438257223</v>
      </c>
      <c r="BH727" s="1102">
        <v>37075.866269115613</v>
      </c>
      <c r="BI727" s="1102">
        <v>31335.720783350422</v>
      </c>
      <c r="BJ727" s="1102">
        <v>34603.126053674678</v>
      </c>
      <c r="BK727" s="1102">
        <v>43710.655507118616</v>
      </c>
      <c r="BL727" s="1102">
        <v>63137.961133249744</v>
      </c>
      <c r="BM727" s="1102">
        <v>58518.216105627071</v>
      </c>
      <c r="BN727" s="1102">
        <v>66358.888009498376</v>
      </c>
      <c r="BO727" s="1102">
        <v>89877.334960800974</v>
      </c>
      <c r="BP727" s="1102">
        <v>89364.662777020101</v>
      </c>
      <c r="BQ727" s="1102">
        <v>67473.594474982485</v>
      </c>
      <c r="BR727" s="1102">
        <v>48424.942494545576</v>
      </c>
      <c r="BS727" s="1102">
        <v>40844.492643897123</v>
      </c>
      <c r="BT727" s="1102">
        <v>30371.528434513868</v>
      </c>
      <c r="BU727" s="1102">
        <v>17047.551824069167</v>
      </c>
      <c r="BV727" s="1102">
        <v>16082.35314037412</v>
      </c>
      <c r="BW727" s="1102">
        <v>14568.495179002533</v>
      </c>
      <c r="BX727" s="1102">
        <v>20250.288238240872</v>
      </c>
      <c r="BY727" s="1102">
        <v>16754.584722732943</v>
      </c>
      <c r="BZ727" s="1102">
        <v>15298.908136326088</v>
      </c>
      <c r="CA727" s="1102">
        <v>10937.061280296499</v>
      </c>
      <c r="CB727" s="1102">
        <v>7016.0666423525518</v>
      </c>
      <c r="CC727" s="1102">
        <v>9886.9838834198199</v>
      </c>
      <c r="CD727" s="1102">
        <v>11361.598360093638</v>
      </c>
      <c r="CE727" s="1102">
        <v>17157.701883351376</v>
      </c>
      <c r="CF727" s="1102">
        <v>13198.272740600012</v>
      </c>
      <c r="CG727" s="1102">
        <v>9798.545392983584</v>
      </c>
      <c r="CH727" s="1102">
        <v>10521.749917189687</v>
      </c>
      <c r="CI727" s="1102">
        <v>13649.836080573234</v>
      </c>
      <c r="CJ727" s="1102">
        <v>15945.74741275409</v>
      </c>
      <c r="CK727" s="1102">
        <v>16670.716136017025</v>
      </c>
      <c r="CL727" s="1102">
        <v>14251.429591542121</v>
      </c>
      <c r="CM727" s="1102">
        <v>15565.349697159543</v>
      </c>
      <c r="CN727" s="1102">
        <v>13934.553676601177</v>
      </c>
      <c r="CO727" s="1102">
        <v>14076.781247881943</v>
      </c>
      <c r="CP727" s="1102">
        <v>15454.457692733342</v>
      </c>
      <c r="CQ727" s="1106">
        <f t="shared" si="211"/>
        <v>17035.623504616466</v>
      </c>
      <c r="CR727" s="23" t="s">
        <v>541</v>
      </c>
      <c r="CS727"/>
      <c r="DQ727"/>
      <c r="DR727"/>
    </row>
    <row r="728" spans="58:122" ht="13">
      <c r="BF728" s="1135">
        <v>720</v>
      </c>
      <c r="BG728" s="1102">
        <v>57150.836866342666</v>
      </c>
      <c r="BH728" s="1102">
        <v>62340.639531710287</v>
      </c>
      <c r="BI728" s="1102">
        <v>54986.064728302954</v>
      </c>
      <c r="BJ728" s="1102">
        <v>55643.00408859436</v>
      </c>
      <c r="BK728" s="1102">
        <v>71414.777145678352</v>
      </c>
      <c r="BL728" s="1102">
        <v>99904.415617493112</v>
      </c>
      <c r="BM728" s="1102">
        <v>81941.478257805618</v>
      </c>
      <c r="BN728" s="1102">
        <v>83270.217488299866</v>
      </c>
      <c r="BO728" s="1102">
        <v>119815.64185140957</v>
      </c>
      <c r="BP728" s="1102">
        <v>118903.1212965915</v>
      </c>
      <c r="BQ728" s="1102">
        <v>89669.853440211038</v>
      </c>
      <c r="BR728" s="1102">
        <v>62894.542341335829</v>
      </c>
      <c r="BS728" s="1102">
        <v>70348.669385256377</v>
      </c>
      <c r="BT728" s="1102">
        <v>28528.589225361728</v>
      </c>
      <c r="BU728" s="1102">
        <v>15925.863672390007</v>
      </c>
      <c r="BV728" s="1102">
        <v>17592.96377007871</v>
      </c>
      <c r="BW728" s="1102">
        <v>16864.371888381356</v>
      </c>
      <c r="BX728" s="1102">
        <v>22476.352994902187</v>
      </c>
      <c r="BY728" s="1102">
        <v>20534.453548616955</v>
      </c>
      <c r="BZ728" s="1102">
        <v>19652.793209337167</v>
      </c>
      <c r="CA728" s="1102">
        <v>12891.949111601372</v>
      </c>
      <c r="CB728" s="1102">
        <v>7321.6805963152428</v>
      </c>
      <c r="CC728" s="1102">
        <v>10670.195205705817</v>
      </c>
      <c r="CD728" s="1102">
        <v>11560.94151736103</v>
      </c>
      <c r="CE728" s="1102">
        <v>19375.348267208035</v>
      </c>
      <c r="CF728" s="1102">
        <v>14655.234909135017</v>
      </c>
      <c r="CG728" s="1102">
        <v>11506.543749781513</v>
      </c>
      <c r="CH728" s="1102">
        <v>11585.132575876103</v>
      </c>
      <c r="CI728" s="1102">
        <v>14805.121469987202</v>
      </c>
      <c r="CJ728" s="1102">
        <v>15381.157142804464</v>
      </c>
      <c r="CK728" s="1102">
        <v>18501.23399541021</v>
      </c>
      <c r="CL728" s="1102">
        <v>14460.109547712565</v>
      </c>
      <c r="CM728" s="1102">
        <v>19936.453111850638</v>
      </c>
      <c r="CN728" s="1102">
        <v>16576.941784971692</v>
      </c>
      <c r="CO728" s="1102">
        <v>22240.833144923825</v>
      </c>
      <c r="CP728" s="1102">
        <v>18218.811962481053</v>
      </c>
      <c r="CQ728" s="1106">
        <f t="shared" si="211"/>
        <v>20082.802481006158</v>
      </c>
      <c r="CR728" s="23" t="s">
        <v>541</v>
      </c>
      <c r="CS728"/>
      <c r="DQ728"/>
      <c r="DR728"/>
    </row>
    <row r="729" spans="58:122" ht="13">
      <c r="BF729" s="1135">
        <v>721</v>
      </c>
      <c r="BG729" s="1102">
        <v>67490.284635437012</v>
      </c>
      <c r="BH729" s="1102">
        <v>61699.445199933121</v>
      </c>
      <c r="BI729" s="1102">
        <v>58172.642918507787</v>
      </c>
      <c r="BJ729" s="1102">
        <v>73046.436841077943</v>
      </c>
      <c r="BK729" s="1102">
        <v>88079.250313384051</v>
      </c>
      <c r="BL729" s="1102">
        <v>116172.59693280049</v>
      </c>
      <c r="BM729" s="1102">
        <v>104738.75574988156</v>
      </c>
      <c r="BN729" s="1102">
        <v>110768.35383829699</v>
      </c>
      <c r="BO729" s="1102">
        <v>121413.65527808887</v>
      </c>
      <c r="BP729" s="1102">
        <v>119695.95037906295</v>
      </c>
      <c r="BQ729" s="1102">
        <v>90380.92096566777</v>
      </c>
      <c r="BR729" s="1102">
        <v>76526.897386768745</v>
      </c>
      <c r="BS729" s="1102">
        <v>77532.820816359294</v>
      </c>
      <c r="BT729" s="1102">
        <v>36627.425579058036</v>
      </c>
      <c r="BU729" s="1102">
        <v>15596.435456346759</v>
      </c>
      <c r="BV729" s="1102">
        <v>14761.496428354068</v>
      </c>
      <c r="BW729" s="1102">
        <v>28632.918315102084</v>
      </c>
      <c r="BX729" s="1102">
        <v>26176.587100721372</v>
      </c>
      <c r="BY729" s="1102">
        <v>28946.303527942022</v>
      </c>
      <c r="BZ729" s="1102">
        <v>15606.702118142217</v>
      </c>
      <c r="CA729" s="1102">
        <v>14788.955484228738</v>
      </c>
      <c r="CB729" s="1102">
        <v>7861.6829721232425</v>
      </c>
      <c r="CC729" s="1102">
        <v>11928.537349292397</v>
      </c>
      <c r="CD729" s="1102">
        <v>11269.784932608929</v>
      </c>
      <c r="CE729" s="1102">
        <v>30043.160456481848</v>
      </c>
      <c r="CF729" s="1102">
        <v>15437.919417289344</v>
      </c>
      <c r="CG729" s="1102">
        <v>11520.005545554865</v>
      </c>
      <c r="CH729" s="1102">
        <v>18242.100544976951</v>
      </c>
      <c r="CI729" s="1102">
        <v>23643.205106349469</v>
      </c>
      <c r="CJ729" s="1102">
        <v>32909.900303587412</v>
      </c>
      <c r="CK729" s="1102">
        <v>29066.780032403698</v>
      </c>
      <c r="CL729" s="1102">
        <v>20405.525604836304</v>
      </c>
      <c r="CM729" s="1102">
        <v>22246.578334032183</v>
      </c>
      <c r="CN729" s="1102">
        <v>17719.018158548071</v>
      </c>
      <c r="CO729" s="1102">
        <v>25273.902240410229</v>
      </c>
      <c r="CP729" s="1102">
        <v>18028.289853685343</v>
      </c>
      <c r="CQ729" s="1106">
        <f t="shared" si="211"/>
        <v>19872.787805675598</v>
      </c>
      <c r="CR729" s="23" t="s">
        <v>541</v>
      </c>
      <c r="CS729"/>
      <c r="DQ729"/>
      <c r="DR729"/>
    </row>
    <row r="730" spans="58:122" ht="13">
      <c r="BF730" s="1135">
        <v>722</v>
      </c>
      <c r="BG730" s="1102">
        <v>68338.653547823196</v>
      </c>
      <c r="BH730" s="1102">
        <v>59605.845976770121</v>
      </c>
      <c r="BI730" s="1102">
        <v>51446.760192332404</v>
      </c>
      <c r="BJ730" s="1102">
        <v>60581.766872919514</v>
      </c>
      <c r="BK730" s="1102">
        <v>73027.831487792457</v>
      </c>
      <c r="BL730" s="1102">
        <v>90895.072934745986</v>
      </c>
      <c r="BM730" s="1102">
        <v>78635.484435407794</v>
      </c>
      <c r="BN730" s="1102">
        <v>92697.49731753509</v>
      </c>
      <c r="BO730" s="1102">
        <v>114416.77016932482</v>
      </c>
      <c r="BP730" s="1102">
        <v>109025.34709552572</v>
      </c>
      <c r="BQ730" s="1102">
        <v>92515.352107547107</v>
      </c>
      <c r="BR730" s="1102">
        <v>78553.47987148173</v>
      </c>
      <c r="BS730" s="1102">
        <v>70100.472467461892</v>
      </c>
      <c r="BT730" s="1102">
        <v>27665.702694365587</v>
      </c>
      <c r="BU730" s="1102">
        <v>13297.408820270884</v>
      </c>
      <c r="BV730" s="1102">
        <v>11125.335381928977</v>
      </c>
      <c r="BW730" s="1102">
        <v>13509.181927783628</v>
      </c>
      <c r="BX730" s="1102">
        <v>28035.950699066183</v>
      </c>
      <c r="BY730" s="1102">
        <v>17370.483102871418</v>
      </c>
      <c r="BZ730" s="1102">
        <v>12755.940246468474</v>
      </c>
      <c r="CA730" s="1102">
        <v>8865.288515858414</v>
      </c>
      <c r="CB730" s="1102">
        <v>7389.4814197292862</v>
      </c>
      <c r="CC730" s="1102">
        <v>12826.914164290645</v>
      </c>
      <c r="CD730" s="1102">
        <v>16588.206003370582</v>
      </c>
      <c r="CE730" s="1102">
        <v>19698.975512662088</v>
      </c>
      <c r="CF730" s="1102">
        <v>14545.507990572212</v>
      </c>
      <c r="CG730" s="1102">
        <v>11430.61500820209</v>
      </c>
      <c r="CH730" s="1102">
        <v>15079.826235505043</v>
      </c>
      <c r="CI730" s="1102">
        <v>19721.1548356815</v>
      </c>
      <c r="CJ730" s="1102">
        <v>21279.896799286893</v>
      </c>
      <c r="CK730" s="1102">
        <v>22111.56266725871</v>
      </c>
      <c r="CL730" s="1102">
        <v>18046.288823659706</v>
      </c>
      <c r="CM730" s="1102">
        <v>20266.100133819487</v>
      </c>
      <c r="CN730" s="1102">
        <v>17463.794048950967</v>
      </c>
      <c r="CO730" s="1102">
        <v>16642.239789306936</v>
      </c>
      <c r="CP730" s="1102">
        <v>18657.094752361452</v>
      </c>
      <c r="CQ730" s="1106">
        <f t="shared" si="211"/>
        <v>20565.926557269679</v>
      </c>
      <c r="CR730" s="23" t="s">
        <v>541</v>
      </c>
      <c r="CS730"/>
      <c r="DQ730"/>
      <c r="DR730"/>
    </row>
    <row r="731" spans="58:122" ht="13">
      <c r="BF731" s="1135">
        <v>723</v>
      </c>
      <c r="BG731" s="1102">
        <v>57107.429569513042</v>
      </c>
      <c r="BH731" s="1102">
        <v>63635.585846051436</v>
      </c>
      <c r="BI731" s="1102">
        <v>61015.892396529031</v>
      </c>
      <c r="BJ731" s="1102">
        <v>71970.485141802084</v>
      </c>
      <c r="BK731" s="1102">
        <v>83800.944205636857</v>
      </c>
      <c r="BL731" s="1102">
        <v>107340.57280628652</v>
      </c>
      <c r="BM731" s="1102">
        <v>95035.379946146262</v>
      </c>
      <c r="BN731" s="1102">
        <v>109274.41755186293</v>
      </c>
      <c r="BO731" s="1102">
        <v>138199.94354098872</v>
      </c>
      <c r="BP731" s="1102">
        <v>130346.29927217271</v>
      </c>
      <c r="BQ731" s="1102">
        <v>102054.44392093291</v>
      </c>
      <c r="BR731" s="1102">
        <v>90615.209736728983</v>
      </c>
      <c r="BS731" s="1102">
        <v>111147.95925055155</v>
      </c>
      <c r="BT731" s="1102">
        <v>50369.990791102333</v>
      </c>
      <c r="BU731" s="1102">
        <v>26419.980927074364</v>
      </c>
      <c r="BV731" s="1102">
        <v>18163.904416585712</v>
      </c>
      <c r="BW731" s="1102">
        <v>18352.218369994014</v>
      </c>
      <c r="BX731" s="1102">
        <v>19053.152878876128</v>
      </c>
      <c r="BY731" s="1102">
        <v>26792.622731858268</v>
      </c>
      <c r="BZ731" s="1102">
        <v>24554.953282124297</v>
      </c>
      <c r="CA731" s="1102">
        <v>14756.97960439332</v>
      </c>
      <c r="CB731" s="1102">
        <v>7856.6523554791083</v>
      </c>
      <c r="CC731" s="1102">
        <v>11651.812040612576</v>
      </c>
      <c r="CD731" s="1102">
        <v>10978.686050054033</v>
      </c>
      <c r="CE731" s="1102">
        <v>25269.44516162491</v>
      </c>
      <c r="CF731" s="1102">
        <v>18528.045336003437</v>
      </c>
      <c r="CG731" s="1102">
        <v>12600.955394867015</v>
      </c>
      <c r="CH731" s="1102">
        <v>16704.454668242455</v>
      </c>
      <c r="CI731" s="1102">
        <v>18421.797335965686</v>
      </c>
      <c r="CJ731" s="1102">
        <v>29940.672903025676</v>
      </c>
      <c r="CK731" s="1102">
        <v>29724.665200130377</v>
      </c>
      <c r="CL731" s="1102">
        <v>18570.323219425169</v>
      </c>
      <c r="CM731" s="1102">
        <v>27629.725050233581</v>
      </c>
      <c r="CN731" s="1102">
        <v>16928.937022703103</v>
      </c>
      <c r="CO731" s="1102">
        <v>26499.469468128038</v>
      </c>
      <c r="CP731" s="1102">
        <v>17830.294642325345</v>
      </c>
      <c r="CQ731" s="1106">
        <f t="shared" si="211"/>
        <v>19654.53544486763</v>
      </c>
      <c r="CR731" s="23" t="s">
        <v>541</v>
      </c>
      <c r="CS731"/>
      <c r="DQ731"/>
      <c r="DR731"/>
    </row>
    <row r="732" spans="58:122" ht="13">
      <c r="BF732" s="1135">
        <v>724</v>
      </c>
      <c r="BG732" s="1102">
        <v>59696.276851212555</v>
      </c>
      <c r="BH732" s="1102">
        <v>53959.28279307011</v>
      </c>
      <c r="BI732" s="1102">
        <v>46171.402633141966</v>
      </c>
      <c r="BJ732" s="1102">
        <v>55682.161787118275</v>
      </c>
      <c r="BK732" s="1102">
        <v>69223.293083778597</v>
      </c>
      <c r="BL732" s="1102">
        <v>88622.51439391599</v>
      </c>
      <c r="BM732" s="1102">
        <v>69978.978203150269</v>
      </c>
      <c r="BN732" s="1102">
        <v>91887.465081229413</v>
      </c>
      <c r="BO732" s="1102">
        <v>123290.39791600739</v>
      </c>
      <c r="BP732" s="1102">
        <v>122060.08359033952</v>
      </c>
      <c r="BQ732" s="1102">
        <v>94567.150831734441</v>
      </c>
      <c r="BR732" s="1102">
        <v>74366.197107308282</v>
      </c>
      <c r="BS732" s="1102">
        <v>67931.769172868648</v>
      </c>
      <c r="BT732" s="1102">
        <v>28918.707675685338</v>
      </c>
      <c r="BU732" s="1102">
        <v>12948.116669001742</v>
      </c>
      <c r="BV732" s="1102">
        <v>14964.222760365199</v>
      </c>
      <c r="BW732" s="1102">
        <v>21711.077935039797</v>
      </c>
      <c r="BX732" s="1102">
        <v>25570.922939807286</v>
      </c>
      <c r="BY732" s="1102">
        <v>24223.672284936692</v>
      </c>
      <c r="BZ732" s="1102">
        <v>20620.34702006392</v>
      </c>
      <c r="CA732" s="1102">
        <v>12704.554226044054</v>
      </c>
      <c r="CB732" s="1102">
        <v>6773.262070613886</v>
      </c>
      <c r="CC732" s="1102">
        <v>9001.1394848369364</v>
      </c>
      <c r="CD732" s="1102">
        <v>13880.893539368151</v>
      </c>
      <c r="CE732" s="1102">
        <v>21014.31200649594</v>
      </c>
      <c r="CF732" s="1102">
        <v>15988.408302658236</v>
      </c>
      <c r="CG732" s="1102">
        <v>13274.427021353642</v>
      </c>
      <c r="CH732" s="1102">
        <v>14781.182497757149</v>
      </c>
      <c r="CI732" s="1102">
        <v>18553.556687100645</v>
      </c>
      <c r="CJ732" s="1102">
        <v>17929.126618629416</v>
      </c>
      <c r="CK732" s="1102">
        <v>17199.472327395233</v>
      </c>
      <c r="CL732" s="1102">
        <v>15759.389396708844</v>
      </c>
      <c r="CM732" s="1102">
        <v>20786.88092572644</v>
      </c>
      <c r="CN732" s="1102">
        <v>20224.625224705713</v>
      </c>
      <c r="CO732" s="1102">
        <v>16274.721971733639</v>
      </c>
      <c r="CP732" s="1102">
        <v>22486.037170936423</v>
      </c>
      <c r="CQ732" s="1106">
        <f t="shared" si="211"/>
        <v>24786.61309060362</v>
      </c>
      <c r="CR732" s="23" t="s">
        <v>541</v>
      </c>
      <c r="CS732"/>
      <c r="DQ732"/>
      <c r="DR732"/>
    </row>
    <row r="733" spans="58:122" ht="13">
      <c r="BF733" s="1135">
        <v>725</v>
      </c>
      <c r="BG733" s="1102">
        <v>55209.480522524027</v>
      </c>
      <c r="BH733" s="1102">
        <v>52878.848077174058</v>
      </c>
      <c r="BI733" s="1102">
        <v>49216.780190809804</v>
      </c>
      <c r="BJ733" s="1102">
        <v>63922.016921515875</v>
      </c>
      <c r="BK733" s="1102">
        <v>79893.281066222189</v>
      </c>
      <c r="BL733" s="1102">
        <v>100779.35522600875</v>
      </c>
      <c r="BM733" s="1102">
        <v>85147.832352666373</v>
      </c>
      <c r="BN733" s="1102">
        <v>89970.871472163562</v>
      </c>
      <c r="BO733" s="1102">
        <v>119187.88462634134</v>
      </c>
      <c r="BP733" s="1102">
        <v>110210.15057955337</v>
      </c>
      <c r="BQ733" s="1102">
        <v>84849.802462766907</v>
      </c>
      <c r="BR733" s="1102">
        <v>72551.737406261149</v>
      </c>
      <c r="BS733" s="1102">
        <v>83426.890015487297</v>
      </c>
      <c r="BT733" s="1102">
        <v>38689.360842252237</v>
      </c>
      <c r="BU733" s="1102">
        <v>20035.08315435491</v>
      </c>
      <c r="BV733" s="1102">
        <v>15437.059580921836</v>
      </c>
      <c r="BW733" s="1102">
        <v>14566.157376287141</v>
      </c>
      <c r="BX733" s="1102">
        <v>31119.491887561326</v>
      </c>
      <c r="BY733" s="1102">
        <v>27073.5240608358</v>
      </c>
      <c r="BZ733" s="1102">
        <v>19018.068773742492</v>
      </c>
      <c r="CA733" s="1102">
        <v>13259.175701818069</v>
      </c>
      <c r="CB733" s="1102">
        <v>9425.3415781927288</v>
      </c>
      <c r="CC733" s="1102">
        <v>12208.072939897171</v>
      </c>
      <c r="CD733" s="1102">
        <v>17746.58736131632</v>
      </c>
      <c r="CE733" s="1102">
        <v>18989.53156962166</v>
      </c>
      <c r="CF733" s="1102">
        <v>13836.198485843868</v>
      </c>
      <c r="CG733" s="1102">
        <v>11657.594502421553</v>
      </c>
      <c r="CH733" s="1102">
        <v>13964.530338157771</v>
      </c>
      <c r="CI733" s="1102">
        <v>19589.104102055579</v>
      </c>
      <c r="CJ733" s="1102">
        <v>19453.704540943516</v>
      </c>
      <c r="CK733" s="1102">
        <v>20885.843677686265</v>
      </c>
      <c r="CL733" s="1102">
        <v>19652.821473915483</v>
      </c>
      <c r="CM733" s="1102">
        <v>22255.643557400548</v>
      </c>
      <c r="CN733" s="1102">
        <v>20620.751436288603</v>
      </c>
      <c r="CO733" s="1102">
        <v>16234.696181975702</v>
      </c>
      <c r="CP733" s="1102">
        <v>22583.422373682683</v>
      </c>
      <c r="CQ733" s="1106">
        <f t="shared" si="211"/>
        <v>24893.961901017465</v>
      </c>
      <c r="CR733" s="23" t="s">
        <v>541</v>
      </c>
      <c r="CS733"/>
      <c r="DQ733"/>
      <c r="DR733"/>
    </row>
    <row r="734" spans="58:122" ht="13">
      <c r="BF734" s="1135">
        <v>726</v>
      </c>
      <c r="BG734" s="1102">
        <v>53753.480190438502</v>
      </c>
      <c r="BH734" s="1102">
        <v>58857.54761647866</v>
      </c>
      <c r="BI734" s="1102">
        <v>56807.493603170362</v>
      </c>
      <c r="BJ734" s="1102">
        <v>68528.301244332863</v>
      </c>
      <c r="BK734" s="1102">
        <v>71977.289807796595</v>
      </c>
      <c r="BL734" s="1102">
        <v>83120.348788312709</v>
      </c>
      <c r="BM734" s="1102">
        <v>76319.916042362573</v>
      </c>
      <c r="BN734" s="1102">
        <v>93874.042737383585</v>
      </c>
      <c r="BO734" s="1102">
        <v>107322.77474033509</v>
      </c>
      <c r="BP734" s="1102">
        <v>109777.2656888857</v>
      </c>
      <c r="BQ734" s="1102">
        <v>84383.657555590631</v>
      </c>
      <c r="BR734" s="1102">
        <v>72072.768863607955</v>
      </c>
      <c r="BS734" s="1102">
        <v>66756.016198473822</v>
      </c>
      <c r="BT734" s="1102">
        <v>39303.174075590658</v>
      </c>
      <c r="BU734" s="1102">
        <v>16484.689326588868</v>
      </c>
      <c r="BV734" s="1102">
        <v>16496.820236536671</v>
      </c>
      <c r="BW734" s="1102">
        <v>20318.225547408088</v>
      </c>
      <c r="BX734" s="1102">
        <v>25723.60099554143</v>
      </c>
      <c r="BY734" s="1102">
        <v>25948.106777866524</v>
      </c>
      <c r="BZ734" s="1102">
        <v>19155.243441849543</v>
      </c>
      <c r="CA734" s="1102">
        <v>12187.211672744284</v>
      </c>
      <c r="CB734" s="1102">
        <v>7675.1590199921893</v>
      </c>
      <c r="CC734" s="1102">
        <v>9466.494077076075</v>
      </c>
      <c r="CD734" s="1102">
        <v>16108.971738473301</v>
      </c>
      <c r="CE734" s="1102">
        <v>19936.662003701793</v>
      </c>
      <c r="CF734" s="1102">
        <v>13789.563933045558</v>
      </c>
      <c r="CG734" s="1102">
        <v>9769.7076592893554</v>
      </c>
      <c r="CH734" s="1102">
        <v>11842.689665010614</v>
      </c>
      <c r="CI734" s="1102">
        <v>20390.210942262838</v>
      </c>
      <c r="CJ734" s="1102">
        <v>23063.712213711704</v>
      </c>
      <c r="CK734" s="1102">
        <v>24142.844343892917</v>
      </c>
      <c r="CL734" s="1102">
        <v>22096.711012609438</v>
      </c>
      <c r="CM734" s="1102">
        <v>24197.340672656494</v>
      </c>
      <c r="CN734" s="1102">
        <v>21305.632922851448</v>
      </c>
      <c r="CO734" s="1102">
        <v>19468.647770876974</v>
      </c>
      <c r="CP734" s="1102">
        <v>22894.965595731544</v>
      </c>
      <c r="CQ734" s="1106">
        <f t="shared" si="211"/>
        <v>25237.379518235768</v>
      </c>
      <c r="CR734" s="23" t="s">
        <v>541</v>
      </c>
      <c r="CS734"/>
      <c r="DQ734"/>
      <c r="DR734"/>
    </row>
    <row r="735" spans="58:122" ht="13">
      <c r="BF735" s="1135">
        <v>727</v>
      </c>
      <c r="BG735" s="1102">
        <v>43946.982206437991</v>
      </c>
      <c r="BH735" s="1102">
        <v>52838.019484911529</v>
      </c>
      <c r="BI735" s="1102">
        <v>50660.581521138192</v>
      </c>
      <c r="BJ735" s="1102">
        <v>71981.337124143392</v>
      </c>
      <c r="BK735" s="1102">
        <v>90829.226795480892</v>
      </c>
      <c r="BL735" s="1102">
        <v>128880.80718116242</v>
      </c>
      <c r="BM735" s="1102">
        <v>119985.9197777345</v>
      </c>
      <c r="BN735" s="1102">
        <v>124232.39761016473</v>
      </c>
      <c r="BO735" s="1102">
        <v>126686.75714170981</v>
      </c>
      <c r="BP735" s="1102">
        <v>138982.57515271398</v>
      </c>
      <c r="BQ735" s="1102">
        <v>99145.836150333271</v>
      </c>
      <c r="BR735" s="1102">
        <v>71771.733754248111</v>
      </c>
      <c r="BS735" s="1102">
        <v>64464.295600630125</v>
      </c>
      <c r="BT735" s="1102">
        <v>36922.800876813242</v>
      </c>
      <c r="BU735" s="1102">
        <v>17840.50875488712</v>
      </c>
      <c r="BV735" s="1102">
        <v>13674.039333767409</v>
      </c>
      <c r="BW735" s="1102">
        <v>18343.817464617565</v>
      </c>
      <c r="BX735" s="1102">
        <v>27894.304717453982</v>
      </c>
      <c r="BY735" s="1102">
        <v>32120.931725118451</v>
      </c>
      <c r="BZ735" s="1102">
        <v>24089.737076677418</v>
      </c>
      <c r="CA735" s="1102">
        <v>12656.337775868446</v>
      </c>
      <c r="CB735" s="1102">
        <v>7557.4526573697294</v>
      </c>
      <c r="CC735" s="1102">
        <v>13542.558579420969</v>
      </c>
      <c r="CD735" s="1102">
        <v>20753.401550079139</v>
      </c>
      <c r="CE735" s="1102">
        <v>30119.612772469653</v>
      </c>
      <c r="CF735" s="1102">
        <v>17964.769000755481</v>
      </c>
      <c r="CG735" s="1102">
        <v>12505.914384370588</v>
      </c>
      <c r="CH735" s="1102">
        <v>16554.464586953913</v>
      </c>
      <c r="CI735" s="1102">
        <v>21969.70387148868</v>
      </c>
      <c r="CJ735" s="1102">
        <v>25530.016654451687</v>
      </c>
      <c r="CK735" s="1102">
        <v>23614.751767693593</v>
      </c>
      <c r="CL735" s="1102">
        <v>16861.060553267354</v>
      </c>
      <c r="CM735" s="1102">
        <v>23563.162867698135</v>
      </c>
      <c r="CN735" s="1102">
        <v>21013.79579436472</v>
      </c>
      <c r="CO735" s="1102">
        <v>23097.00063927727</v>
      </c>
      <c r="CP735" s="1102">
        <v>22811.310401390983</v>
      </c>
      <c r="CQ735" s="1106">
        <f t="shared" si="211"/>
        <v>25145.165451373919</v>
      </c>
      <c r="CR735" s="23" t="s">
        <v>541</v>
      </c>
      <c r="CS735"/>
      <c r="DQ735"/>
      <c r="DR735"/>
    </row>
    <row r="736" spans="58:122" ht="13">
      <c r="BF736" s="1135">
        <v>728</v>
      </c>
      <c r="BG736" s="1102">
        <v>73454.213064642187</v>
      </c>
      <c r="BH736" s="1102">
        <v>72760.171479753306</v>
      </c>
      <c r="BI736" s="1102">
        <v>67674.049814277882</v>
      </c>
      <c r="BJ736" s="1102">
        <v>74645.301116201415</v>
      </c>
      <c r="BK736" s="1102">
        <v>80729.532225007322</v>
      </c>
      <c r="BL736" s="1102">
        <v>91601.057267919008</v>
      </c>
      <c r="BM736" s="1102">
        <v>76336.834852953762</v>
      </c>
      <c r="BN736" s="1102">
        <v>77391.877155360096</v>
      </c>
      <c r="BO736" s="1102">
        <v>134709.15563604518</v>
      </c>
      <c r="BP736" s="1102">
        <v>126794.00693937272</v>
      </c>
      <c r="BQ736" s="1102">
        <v>99874.318565859663</v>
      </c>
      <c r="BR736" s="1102">
        <v>74065.986700705354</v>
      </c>
      <c r="BS736" s="1102">
        <v>92459.727683224832</v>
      </c>
      <c r="BT736" s="1102">
        <v>38562.241202224432</v>
      </c>
      <c r="BU736" s="1102">
        <v>17771.001562548336</v>
      </c>
      <c r="BV736" s="1102">
        <v>14076.058944114542</v>
      </c>
      <c r="BW736" s="1102">
        <v>17756.493637296491</v>
      </c>
      <c r="BX736" s="1102">
        <v>26004.84500890764</v>
      </c>
      <c r="BY736" s="1102">
        <v>23360.310912469053</v>
      </c>
      <c r="BZ736" s="1102">
        <v>18821.040455462418</v>
      </c>
      <c r="CA736" s="1102">
        <v>12682.314425634531</v>
      </c>
      <c r="CB736" s="1102">
        <v>7972.8763467248782</v>
      </c>
      <c r="CC736" s="1102">
        <v>9246.7301079508725</v>
      </c>
      <c r="CD736" s="1102">
        <v>13302.568776081744</v>
      </c>
      <c r="CE736" s="1102">
        <v>21193.586383280566</v>
      </c>
      <c r="CF736" s="1102">
        <v>16257.841038148785</v>
      </c>
      <c r="CG736" s="1102">
        <v>13150.317844143698</v>
      </c>
      <c r="CH736" s="1102">
        <v>14877.349409419405</v>
      </c>
      <c r="CI736" s="1102">
        <v>21547.70357834686</v>
      </c>
      <c r="CJ736" s="1102">
        <v>23885.382595200997</v>
      </c>
      <c r="CK736" s="1102">
        <v>25128.97090199509</v>
      </c>
      <c r="CL736" s="1102">
        <v>20426.495927426957</v>
      </c>
      <c r="CM736" s="1102">
        <v>19679.557770831972</v>
      </c>
      <c r="CN736" s="1102">
        <v>16557.736653264816</v>
      </c>
      <c r="CO736" s="1102">
        <v>19008.238420514786</v>
      </c>
      <c r="CP736" s="1102">
        <v>18031.29352251071</v>
      </c>
      <c r="CQ736" s="1106">
        <f t="shared" si="211"/>
        <v>19876.098783793295</v>
      </c>
      <c r="CR736" s="23" t="s">
        <v>541</v>
      </c>
      <c r="CS736"/>
      <c r="DQ736"/>
      <c r="DR736"/>
    </row>
    <row r="737" spans="58:122" ht="13">
      <c r="BF737" s="1135">
        <v>729</v>
      </c>
      <c r="BG737" s="1102">
        <v>49681.511869462047</v>
      </c>
      <c r="BH737" s="1102">
        <v>53269.356672145637</v>
      </c>
      <c r="BI737" s="1102">
        <v>46327.422730289138</v>
      </c>
      <c r="BJ737" s="1102">
        <v>46301.690005890268</v>
      </c>
      <c r="BK737" s="1102">
        <v>55629.256251507533</v>
      </c>
      <c r="BL737" s="1102">
        <v>72245.710281883628</v>
      </c>
      <c r="BM737" s="1102">
        <v>66969.030735846085</v>
      </c>
      <c r="BN737" s="1102">
        <v>70086.180066339934</v>
      </c>
      <c r="BO737" s="1102">
        <v>94471.497513681825</v>
      </c>
      <c r="BP737" s="1102">
        <v>96840.757733902428</v>
      </c>
      <c r="BQ737" s="1102">
        <v>73605.774465186099</v>
      </c>
      <c r="BR737" s="1102">
        <v>51375.709486784013</v>
      </c>
      <c r="BS737" s="1102">
        <v>43613.928702074969</v>
      </c>
      <c r="BT737" s="1102">
        <v>28588.646387670848</v>
      </c>
      <c r="BU737" s="1102">
        <v>14336.075339005527</v>
      </c>
      <c r="BV737" s="1102">
        <v>10953.708308536174</v>
      </c>
      <c r="BW737" s="1102">
        <v>10187.375296203576</v>
      </c>
      <c r="BX737" s="1102">
        <v>20355.574619394065</v>
      </c>
      <c r="BY737" s="1102">
        <v>16425.557993795519</v>
      </c>
      <c r="BZ737" s="1102">
        <v>13753.537568899981</v>
      </c>
      <c r="CA737" s="1102">
        <v>10365.000795573487</v>
      </c>
      <c r="CB737" s="1102">
        <v>7871.0773919998137</v>
      </c>
      <c r="CC737" s="1102">
        <v>8723.3929511355946</v>
      </c>
      <c r="CD737" s="1102">
        <v>11351.41032989823</v>
      </c>
      <c r="CE737" s="1102">
        <v>15969.752441724055</v>
      </c>
      <c r="CF737" s="1102">
        <v>12900.498791433713</v>
      </c>
      <c r="CG737" s="1102">
        <v>10970.34254971221</v>
      </c>
      <c r="CH737" s="1102">
        <v>10296.311938080382</v>
      </c>
      <c r="CI737" s="1102">
        <v>14241.514687457911</v>
      </c>
      <c r="CJ737" s="1102">
        <v>15729.811416079636</v>
      </c>
      <c r="CK737" s="1102">
        <v>18684.62585161722</v>
      </c>
      <c r="CL737" s="1102">
        <v>17011.089174803728</v>
      </c>
      <c r="CM737" s="1102">
        <v>18808.502010088559</v>
      </c>
      <c r="CN737" s="1102">
        <v>16760.308795434423</v>
      </c>
      <c r="CO737" s="1102">
        <v>17411.937099783674</v>
      </c>
      <c r="CP737" s="1102">
        <v>17976.763320524111</v>
      </c>
      <c r="CQ737" s="1106">
        <f t="shared" si="211"/>
        <v>19815.98952540688</v>
      </c>
      <c r="CR737" s="23" t="s">
        <v>541</v>
      </c>
      <c r="CS737"/>
      <c r="DQ737"/>
      <c r="DR737"/>
    </row>
    <row r="738" spans="58:122" ht="13">
      <c r="BF738" s="1135">
        <v>730</v>
      </c>
      <c r="BG738" s="1102">
        <v>43894.287767101967</v>
      </c>
      <c r="BH738" s="1102">
        <v>53002.95184848769</v>
      </c>
      <c r="BI738" s="1102">
        <v>50320.075918276663</v>
      </c>
      <c r="BJ738" s="1102">
        <v>54919.947000696062</v>
      </c>
      <c r="BK738" s="1102">
        <v>66616.757367208076</v>
      </c>
      <c r="BL738" s="1102">
        <v>95300.024822265856</v>
      </c>
      <c r="BM738" s="1102">
        <v>93172.109022836798</v>
      </c>
      <c r="BN738" s="1102">
        <v>99985.687498740619</v>
      </c>
      <c r="BO738" s="1102">
        <v>115935.36140696603</v>
      </c>
      <c r="BP738" s="1102">
        <v>121301.4960021064</v>
      </c>
      <c r="BQ738" s="1102">
        <v>94893.731711498316</v>
      </c>
      <c r="BR738" s="1102">
        <v>76431.184578723129</v>
      </c>
      <c r="BS738" s="1102">
        <v>80577.253557435644</v>
      </c>
      <c r="BT738" s="1102">
        <v>33455.704776578532</v>
      </c>
      <c r="BU738" s="1102">
        <v>18820.750868931351</v>
      </c>
      <c r="BV738" s="1102">
        <v>19764.582182305585</v>
      </c>
      <c r="BW738" s="1102">
        <v>19535.883091667518</v>
      </c>
      <c r="BX738" s="1102">
        <v>27308.151266231569</v>
      </c>
      <c r="BY738" s="1102">
        <v>22261.975766072075</v>
      </c>
      <c r="BZ738" s="1102">
        <v>21020.957402520835</v>
      </c>
      <c r="CA738" s="1102">
        <v>14436.73577127351</v>
      </c>
      <c r="CB738" s="1102">
        <v>9990.1526408021728</v>
      </c>
      <c r="CC738" s="1102">
        <v>13898.905291602481</v>
      </c>
      <c r="CD738" s="1102">
        <v>15811.904303626427</v>
      </c>
      <c r="CE738" s="1102">
        <v>21801.547447966248</v>
      </c>
      <c r="CF738" s="1102">
        <v>17285.845000998805</v>
      </c>
      <c r="CG738" s="1102">
        <v>16293.036595860049</v>
      </c>
      <c r="CH738" s="1102">
        <v>20197.985663784784</v>
      </c>
      <c r="CI738" s="1102">
        <v>25676.33484086347</v>
      </c>
      <c r="CJ738" s="1102">
        <v>24095.551352822084</v>
      </c>
      <c r="CK738" s="1102">
        <v>23534.291763022047</v>
      </c>
      <c r="CL738" s="1102">
        <v>17114.13292121152</v>
      </c>
      <c r="CM738" s="1102">
        <v>20810.594133684852</v>
      </c>
      <c r="CN738" s="1102">
        <v>19260.530688385152</v>
      </c>
      <c r="CO738" s="1102">
        <v>20533.655995754281</v>
      </c>
      <c r="CP738" s="1102">
        <v>20488.666195405247</v>
      </c>
      <c r="CQ738" s="1106">
        <f t="shared" si="211"/>
        <v>22584.888474009873</v>
      </c>
      <c r="CR738" s="23" t="s">
        <v>541</v>
      </c>
      <c r="CS738"/>
      <c r="DQ738"/>
      <c r="DR738"/>
    </row>
    <row r="739" spans="58:122" ht="13">
      <c r="BF739" s="1135">
        <v>731</v>
      </c>
      <c r="BG739" s="1102">
        <v>49696.120487243083</v>
      </c>
      <c r="BH739" s="1102">
        <v>54632.282864785244</v>
      </c>
      <c r="BI739" s="1102">
        <v>49570.163842996561</v>
      </c>
      <c r="BJ739" s="1102">
        <v>57411.855346552751</v>
      </c>
      <c r="BK739" s="1102">
        <v>67467.56866618371</v>
      </c>
      <c r="BL739" s="1102">
        <v>82209.886630721478</v>
      </c>
      <c r="BM739" s="1102">
        <v>68509.496576318561</v>
      </c>
      <c r="BN739" s="1102">
        <v>74189.987971399489</v>
      </c>
      <c r="BO739" s="1102">
        <v>112553.70694903639</v>
      </c>
      <c r="BP739" s="1102">
        <v>104607.13012757438</v>
      </c>
      <c r="BQ739" s="1102">
        <v>85177.405472296232</v>
      </c>
      <c r="BR739" s="1102">
        <v>69302.232544392595</v>
      </c>
      <c r="BS739" s="1102">
        <v>95230.315617345608</v>
      </c>
      <c r="BT739" s="1102">
        <v>34613.651309844201</v>
      </c>
      <c r="BU739" s="1102">
        <v>15804.836501047044</v>
      </c>
      <c r="BV739" s="1102">
        <v>13834.344111394243</v>
      </c>
      <c r="BW739" s="1102">
        <v>24416.586345846972</v>
      </c>
      <c r="BX739" s="1102">
        <v>27977.986122567145</v>
      </c>
      <c r="BY739" s="1102">
        <v>25295.558893515394</v>
      </c>
      <c r="BZ739" s="1102">
        <v>21649.809429443074</v>
      </c>
      <c r="CA739" s="1102">
        <v>13927.605151639076</v>
      </c>
      <c r="CB739" s="1102">
        <v>8705.6386374968042</v>
      </c>
      <c r="CC739" s="1102">
        <v>10513.315964232064</v>
      </c>
      <c r="CD739" s="1102">
        <v>11684.045304441377</v>
      </c>
      <c r="CE739" s="1102">
        <v>20536.855753644424</v>
      </c>
      <c r="CF739" s="1102">
        <v>16398.415993031631</v>
      </c>
      <c r="CG739" s="1102">
        <v>14436.944036322535</v>
      </c>
      <c r="CH739" s="1102">
        <v>17707.325259295882</v>
      </c>
      <c r="CI739" s="1102">
        <v>22507.920646530682</v>
      </c>
      <c r="CJ739" s="1102">
        <v>27003.459435734745</v>
      </c>
      <c r="CK739" s="1102">
        <v>28013.316856858928</v>
      </c>
      <c r="CL739" s="1102">
        <v>22999.101082869394</v>
      </c>
      <c r="CM739" s="1102">
        <v>23146.091847871779</v>
      </c>
      <c r="CN739" s="1102">
        <v>17947.479271979744</v>
      </c>
      <c r="CO739" s="1102">
        <v>20820.326884906979</v>
      </c>
      <c r="CP739" s="1102">
        <v>20460.628542337894</v>
      </c>
      <c r="CQ739" s="1106">
        <f t="shared" si="211"/>
        <v>22553.982251927871</v>
      </c>
      <c r="CR739" s="23" t="s">
        <v>541</v>
      </c>
      <c r="CS739"/>
      <c r="DQ739"/>
      <c r="DR739"/>
    </row>
    <row r="740" spans="58:122" ht="13">
      <c r="BF740" s="1135">
        <v>732</v>
      </c>
      <c r="BG740" s="1102">
        <v>87622.095269448779</v>
      </c>
      <c r="BH740" s="1102">
        <v>87053.585988721374</v>
      </c>
      <c r="BI740" s="1102">
        <v>74780.367291390241</v>
      </c>
      <c r="BJ740" s="1102">
        <v>91400.08496645678</v>
      </c>
      <c r="BK740" s="1102">
        <v>108867.30350182555</v>
      </c>
      <c r="BL740" s="1102">
        <v>133279.61517342992</v>
      </c>
      <c r="BM740" s="1102">
        <v>99515.769894040117</v>
      </c>
      <c r="BN740" s="1102">
        <v>91760.243549139908</v>
      </c>
      <c r="BO740" s="1102">
        <v>140886.6533386964</v>
      </c>
      <c r="BP740" s="1102">
        <v>129099.00234777789</v>
      </c>
      <c r="BQ740" s="1102">
        <v>106576.95554688822</v>
      </c>
      <c r="BR740" s="1102">
        <v>82938.1494868913</v>
      </c>
      <c r="BS740" s="1102">
        <v>99759.806646471407</v>
      </c>
      <c r="BT740" s="1102">
        <v>42546.404988829476</v>
      </c>
      <c r="BU740" s="1102">
        <v>18413.330147119581</v>
      </c>
      <c r="BV740" s="1102">
        <v>15785.873500063924</v>
      </c>
      <c r="BW740" s="1102">
        <v>19894.684649300299</v>
      </c>
      <c r="BX740" s="1102">
        <v>29613.707979684863</v>
      </c>
      <c r="BY740" s="1102">
        <v>26307.903576177465</v>
      </c>
      <c r="BZ740" s="1102">
        <v>22651.307463503086</v>
      </c>
      <c r="CA740" s="1102">
        <v>16274.04590627289</v>
      </c>
      <c r="CB740" s="1102">
        <v>11221.952590391504</v>
      </c>
      <c r="CC740" s="1102">
        <v>12196.586915206704</v>
      </c>
      <c r="CD740" s="1102">
        <v>14796.204809155624</v>
      </c>
      <c r="CE740" s="1102">
        <v>20134.783756102788</v>
      </c>
      <c r="CF740" s="1102">
        <v>17112.770430180051</v>
      </c>
      <c r="CG740" s="1102">
        <v>15496.072691791662</v>
      </c>
      <c r="CH740" s="1102">
        <v>18255.15065530211</v>
      </c>
      <c r="CI740" s="1102">
        <v>24245.083585502311</v>
      </c>
      <c r="CJ740" s="1102">
        <v>25464.576239310521</v>
      </c>
      <c r="CK740" s="1102">
        <v>25577.163636414662</v>
      </c>
      <c r="CL740" s="1102">
        <v>20472.956876095439</v>
      </c>
      <c r="CM740" s="1102">
        <v>22327.459193141876</v>
      </c>
      <c r="CN740" s="1102">
        <v>22281.963613827662</v>
      </c>
      <c r="CO740" s="1102">
        <v>24597.930707244897</v>
      </c>
      <c r="CP740" s="1102">
        <v>22157.409905283548</v>
      </c>
      <c r="CQ740" s="1106">
        <f t="shared" si="211"/>
        <v>24424.363538900081</v>
      </c>
      <c r="CR740" s="23" t="s">
        <v>541</v>
      </c>
      <c r="CS740"/>
      <c r="DQ740"/>
      <c r="DR740"/>
    </row>
    <row r="741" spans="58:122" ht="13">
      <c r="BF741" s="1135">
        <v>733</v>
      </c>
      <c r="BG741" s="1102">
        <v>67095.995712190401</v>
      </c>
      <c r="BH741" s="1102">
        <v>74101.669453578492</v>
      </c>
      <c r="BI741" s="1102">
        <v>70217.98135448854</v>
      </c>
      <c r="BJ741" s="1102">
        <v>85669.278577624937</v>
      </c>
      <c r="BK741" s="1102">
        <v>104210.28394732947</v>
      </c>
      <c r="BL741" s="1102">
        <v>128430.98060660812</v>
      </c>
      <c r="BM741" s="1102">
        <v>107520.23071097724</v>
      </c>
      <c r="BN741" s="1102">
        <v>108912.04817038272</v>
      </c>
      <c r="BO741" s="1102">
        <v>150330.4394585402</v>
      </c>
      <c r="BP741" s="1102">
        <v>137494.87257877749</v>
      </c>
      <c r="BQ741" s="1102">
        <v>110524.7056351416</v>
      </c>
      <c r="BR741" s="1102">
        <v>93405.539644961231</v>
      </c>
      <c r="BS741" s="1102">
        <v>117517.6831482197</v>
      </c>
      <c r="BT741" s="1102">
        <v>41185.736688655365</v>
      </c>
      <c r="BU741" s="1102">
        <v>18767.598645801081</v>
      </c>
      <c r="BV741" s="1102">
        <v>14600.849450863458</v>
      </c>
      <c r="BW741" s="1102">
        <v>25756.557354885023</v>
      </c>
      <c r="BX741" s="1102">
        <v>34234.194989142532</v>
      </c>
      <c r="BY741" s="1102">
        <v>32950.674789769211</v>
      </c>
      <c r="BZ741" s="1102">
        <v>27033.950067320602</v>
      </c>
      <c r="CA741" s="1102">
        <v>15150.43391810946</v>
      </c>
      <c r="CB741" s="1102">
        <v>9010.8151554978413</v>
      </c>
      <c r="CC741" s="1102">
        <v>12272.977978864727</v>
      </c>
      <c r="CD741" s="1102">
        <v>18267.136838454258</v>
      </c>
      <c r="CE741" s="1102">
        <v>25931.185665968445</v>
      </c>
      <c r="CF741" s="1102">
        <v>16686.37896979896</v>
      </c>
      <c r="CG741" s="1102">
        <v>11753.778270758288</v>
      </c>
      <c r="CH741" s="1102">
        <v>15753.039778933031</v>
      </c>
      <c r="CI741" s="1102">
        <v>20335.39274868587</v>
      </c>
      <c r="CJ741" s="1102">
        <v>23771.565517787207</v>
      </c>
      <c r="CK741" s="1102">
        <v>23867.230327202164</v>
      </c>
      <c r="CL741" s="1102">
        <v>21366.394431832548</v>
      </c>
      <c r="CM741" s="1102">
        <v>26510.571756673435</v>
      </c>
      <c r="CN741" s="1102">
        <v>24853.850200529552</v>
      </c>
      <c r="CO741" s="1102">
        <v>23950.777931266708</v>
      </c>
      <c r="CP741" s="1102">
        <v>26648.822962835438</v>
      </c>
      <c r="CQ741" s="1106">
        <f t="shared" si="211"/>
        <v>29375.298950121211</v>
      </c>
      <c r="CR741" s="23" t="s">
        <v>541</v>
      </c>
      <c r="CS741"/>
      <c r="DQ741"/>
      <c r="DR741"/>
    </row>
    <row r="742" spans="58:122" ht="13">
      <c r="BF742" s="1135">
        <v>734</v>
      </c>
      <c r="BG742" s="1102">
        <v>72989.068810737619</v>
      </c>
      <c r="BH742" s="1102">
        <v>68044.906080573113</v>
      </c>
      <c r="BI742" s="1102">
        <v>60856.534734014611</v>
      </c>
      <c r="BJ742" s="1102">
        <v>71579.585675235532</v>
      </c>
      <c r="BK742" s="1102">
        <v>81677.976035595086</v>
      </c>
      <c r="BL742" s="1102">
        <v>102520.2635689461</v>
      </c>
      <c r="BM742" s="1102">
        <v>90045.597010032419</v>
      </c>
      <c r="BN742" s="1102">
        <v>103007.02970579948</v>
      </c>
      <c r="BO742" s="1102">
        <v>128434.9819618457</v>
      </c>
      <c r="BP742" s="1102">
        <v>118810.78952679127</v>
      </c>
      <c r="BQ742" s="1102">
        <v>95212.907511221681</v>
      </c>
      <c r="BR742" s="1102">
        <v>81557.926186095428</v>
      </c>
      <c r="BS742" s="1102">
        <v>81581.089499577414</v>
      </c>
      <c r="BT742" s="1102">
        <v>47095.766786213324</v>
      </c>
      <c r="BU742" s="1102">
        <v>19789.693687750718</v>
      </c>
      <c r="BV742" s="1102">
        <v>18253.582320465252</v>
      </c>
      <c r="BW742" s="1102">
        <v>20902.816194780553</v>
      </c>
      <c r="BX742" s="1102">
        <v>31150.699188784391</v>
      </c>
      <c r="BY742" s="1102">
        <v>25185.722539077273</v>
      </c>
      <c r="BZ742" s="1102">
        <v>20922.786814242292</v>
      </c>
      <c r="CA742" s="1102">
        <v>14300.90104540231</v>
      </c>
      <c r="CB742" s="1102">
        <v>8970.9179620339237</v>
      </c>
      <c r="CC742" s="1102">
        <v>12118.020159313419</v>
      </c>
      <c r="CD742" s="1102">
        <v>12926.901310130172</v>
      </c>
      <c r="CE742" s="1102">
        <v>19402.693539965989</v>
      </c>
      <c r="CF742" s="1102">
        <v>16221.770162092682</v>
      </c>
      <c r="CG742" s="1102">
        <v>13974.310420042619</v>
      </c>
      <c r="CH742" s="1102">
        <v>18222.143015445734</v>
      </c>
      <c r="CI742" s="1102">
        <v>21449.837392295241</v>
      </c>
      <c r="CJ742" s="1102">
        <v>23682.258764326736</v>
      </c>
      <c r="CK742" s="1102">
        <v>25746.466073723674</v>
      </c>
      <c r="CL742" s="1102">
        <v>20269.2993916831</v>
      </c>
      <c r="CM742" s="1102">
        <v>24837.390161044343</v>
      </c>
      <c r="CN742" s="1102">
        <v>22889.827072098989</v>
      </c>
      <c r="CO742" s="1102">
        <v>24563.918130593498</v>
      </c>
      <c r="CP742" s="1102">
        <v>22950.592573592341</v>
      </c>
      <c r="CQ742" s="1106">
        <f t="shared" si="211"/>
        <v>25298.697765072844</v>
      </c>
      <c r="CR742" s="23" t="s">
        <v>541</v>
      </c>
      <c r="CS742"/>
      <c r="DQ742"/>
      <c r="DR742"/>
    </row>
    <row r="743" spans="58:122" ht="13">
      <c r="BF743" s="1135">
        <v>735</v>
      </c>
      <c r="BG743" s="1102">
        <v>89111.150412342133</v>
      </c>
      <c r="BH743" s="1102">
        <v>88220.167607670533</v>
      </c>
      <c r="BI743" s="1102">
        <v>81148.768564327373</v>
      </c>
      <c r="BJ743" s="1102">
        <v>83810.122120328931</v>
      </c>
      <c r="BK743" s="1102">
        <v>93366.194049117606</v>
      </c>
      <c r="BL743" s="1102">
        <v>109384.38346696312</v>
      </c>
      <c r="BM743" s="1102">
        <v>88180.393758258637</v>
      </c>
      <c r="BN743" s="1102">
        <v>92057.337395388633</v>
      </c>
      <c r="BO743" s="1102">
        <v>113069.12484973378</v>
      </c>
      <c r="BP743" s="1102">
        <v>105638.07649227297</v>
      </c>
      <c r="BQ743" s="1102">
        <v>81137.1571390319</v>
      </c>
      <c r="BR743" s="1102">
        <v>69713.218400060825</v>
      </c>
      <c r="BS743" s="1102">
        <v>88435.368259210969</v>
      </c>
      <c r="BT743" s="1102">
        <v>45127.59096639866</v>
      </c>
      <c r="BU743" s="1102">
        <v>20988.915953529646</v>
      </c>
      <c r="BV743" s="1102">
        <v>16119.881603194162</v>
      </c>
      <c r="BW743" s="1102">
        <v>16170.736344465557</v>
      </c>
      <c r="BX743" s="1102">
        <v>23986.126381270264</v>
      </c>
      <c r="BY743" s="1102">
        <v>22788.325957429668</v>
      </c>
      <c r="BZ743" s="1102">
        <v>21718.959169182286</v>
      </c>
      <c r="CA743" s="1102">
        <v>14801.266290033742</v>
      </c>
      <c r="CB743" s="1102">
        <v>10814.107832335769</v>
      </c>
      <c r="CC743" s="1102">
        <v>13917.700363521684</v>
      </c>
      <c r="CD743" s="1102">
        <v>17054.362015648032</v>
      </c>
      <c r="CE743" s="1102">
        <v>23031.000537930147</v>
      </c>
      <c r="CF743" s="1102">
        <v>16146.355803672992</v>
      </c>
      <c r="CG743" s="1102">
        <v>13045.265030284772</v>
      </c>
      <c r="CH743" s="1102">
        <v>14517.621661704925</v>
      </c>
      <c r="CI743" s="1102">
        <v>21529.589624379216</v>
      </c>
      <c r="CJ743" s="1102">
        <v>24343.335580778828</v>
      </c>
      <c r="CK743" s="1102">
        <v>26510.305919773073</v>
      </c>
      <c r="CL743" s="1102">
        <v>22556.778995594985</v>
      </c>
      <c r="CM743" s="1102">
        <v>26957.508948493862</v>
      </c>
      <c r="CN743" s="1102">
        <v>25014.816321101443</v>
      </c>
      <c r="CO743" s="1102">
        <v>28719.865364958525</v>
      </c>
      <c r="CP743" s="1102">
        <v>26594.894986217212</v>
      </c>
      <c r="CQ743" s="1106">
        <f t="shared" si="211"/>
        <v>29315.853531569526</v>
      </c>
      <c r="CR743" s="23" t="s">
        <v>541</v>
      </c>
      <c r="CS743"/>
      <c r="DQ743"/>
      <c r="DR743"/>
    </row>
    <row r="744" spans="58:122" ht="13">
      <c r="BF744" s="1135">
        <v>736</v>
      </c>
      <c r="BG744" s="1102">
        <v>74592.959170257061</v>
      </c>
      <c r="BH744" s="1102">
        <v>82899.546238749303</v>
      </c>
      <c r="BI744" s="1102">
        <v>66642.253383824107</v>
      </c>
      <c r="BJ744" s="1102">
        <v>64538.570289006835</v>
      </c>
      <c r="BK744" s="1102">
        <v>96067.672679519688</v>
      </c>
      <c r="BL744" s="1102">
        <v>148884.81411140398</v>
      </c>
      <c r="BM744" s="1102">
        <v>127048.56488185954</v>
      </c>
      <c r="BN744" s="1102">
        <v>106100.71083513639</v>
      </c>
      <c r="BO744" s="1102">
        <v>145383.43435265764</v>
      </c>
      <c r="BP744" s="1102">
        <v>134101.94430114044</v>
      </c>
      <c r="BQ744" s="1102">
        <v>95610.829178712913</v>
      </c>
      <c r="BR744" s="1102">
        <v>59477.794923831709</v>
      </c>
      <c r="BS744" s="1102">
        <v>95437.762097399536</v>
      </c>
      <c r="BT744" s="1102">
        <v>35962.485172531138</v>
      </c>
      <c r="BU744" s="1102">
        <v>14672.902385771649</v>
      </c>
      <c r="BV744" s="1102">
        <v>12261.500937924668</v>
      </c>
      <c r="BW744" s="1102">
        <v>24969.188401305069</v>
      </c>
      <c r="BX744" s="1102">
        <v>30359.305655197473</v>
      </c>
      <c r="BY744" s="1102">
        <v>25118.663783542048</v>
      </c>
      <c r="BZ744" s="1102">
        <v>24383.371790377005</v>
      </c>
      <c r="CA744" s="1102">
        <v>15352.633145933291</v>
      </c>
      <c r="CB744" s="1102">
        <v>9934.3889448309656</v>
      </c>
      <c r="CC744" s="1102">
        <v>10466.76456208576</v>
      </c>
      <c r="CD744" s="1102">
        <v>14469.143286878785</v>
      </c>
      <c r="CE744" s="1102">
        <v>27388.310559812293</v>
      </c>
      <c r="CF744" s="1102">
        <v>20579.877882532244</v>
      </c>
      <c r="CG744" s="1102">
        <v>13249.554596970445</v>
      </c>
      <c r="CH744" s="1102">
        <v>11477.522265970822</v>
      </c>
      <c r="CI744" s="1102">
        <v>17787.487236978275</v>
      </c>
      <c r="CJ744" s="1102">
        <v>23607.678775373333</v>
      </c>
      <c r="CK744" s="1102">
        <v>24033.758688788872</v>
      </c>
      <c r="CL744" s="1102">
        <v>20587.659594478922</v>
      </c>
      <c r="CM744" s="1102">
        <v>23065.459996550475</v>
      </c>
      <c r="CN744" s="1102">
        <v>19494.422426153211</v>
      </c>
      <c r="CO744" s="1102">
        <v>29042.966970385034</v>
      </c>
      <c r="CP744" s="1102">
        <v>21164.060615764902</v>
      </c>
      <c r="CQ744" s="1106">
        <f t="shared" si="211"/>
        <v>23329.383382283213</v>
      </c>
      <c r="CR744" s="23" t="s">
        <v>541</v>
      </c>
      <c r="CS744"/>
      <c r="DQ744"/>
      <c r="DR744"/>
    </row>
    <row r="745" spans="58:122" ht="13">
      <c r="BF745" s="1135">
        <v>737</v>
      </c>
      <c r="BG745" s="1102">
        <v>57992.541260036734</v>
      </c>
      <c r="BH745" s="1102">
        <v>55163.272420375673</v>
      </c>
      <c r="BI745" s="1102">
        <v>46827.027007167359</v>
      </c>
      <c r="BJ745" s="1102">
        <v>52601.274336887363</v>
      </c>
      <c r="BK745" s="1102">
        <v>64700.752749590974</v>
      </c>
      <c r="BL745" s="1102">
        <v>83002.690960401087</v>
      </c>
      <c r="BM745" s="1102">
        <v>69158.705217566108</v>
      </c>
      <c r="BN745" s="1102">
        <v>71346.016483406362</v>
      </c>
      <c r="BO745" s="1102">
        <v>107198.30356192405</v>
      </c>
      <c r="BP745" s="1102">
        <v>104097.03041722099</v>
      </c>
      <c r="BQ745" s="1102">
        <v>85455.722450349946</v>
      </c>
      <c r="BR745" s="1102">
        <v>69731.194747381072</v>
      </c>
      <c r="BS745" s="1102">
        <v>78616.298502957812</v>
      </c>
      <c r="BT745" s="1102">
        <v>27406.605251647372</v>
      </c>
      <c r="BU745" s="1102">
        <v>12641.155691810316</v>
      </c>
      <c r="BV745" s="1102">
        <v>11793.674166828298</v>
      </c>
      <c r="BW745" s="1102">
        <v>12418.663817250654</v>
      </c>
      <c r="BX745" s="1102">
        <v>18258.916496434773</v>
      </c>
      <c r="BY745" s="1102">
        <v>21206.562664943918</v>
      </c>
      <c r="BZ745" s="1102">
        <v>17569.889520061311</v>
      </c>
      <c r="CA745" s="1102">
        <v>12179.520080116161</v>
      </c>
      <c r="CB745" s="1102">
        <v>7494.9586567655142</v>
      </c>
      <c r="CC745" s="1102">
        <v>9813.9725768359567</v>
      </c>
      <c r="CD745" s="1102">
        <v>13084.350199861441</v>
      </c>
      <c r="CE745" s="1102">
        <v>17319.519505950899</v>
      </c>
      <c r="CF745" s="1102">
        <v>10560.400854358024</v>
      </c>
      <c r="CG745" s="1102">
        <v>10083.603774189967</v>
      </c>
      <c r="CH745" s="1102">
        <v>11738.592932452206</v>
      </c>
      <c r="CI745" s="1102">
        <v>18255.491165359697</v>
      </c>
      <c r="CJ745" s="1102">
        <v>17797.630128196546</v>
      </c>
      <c r="CK745" s="1102">
        <v>19286.458149109294</v>
      </c>
      <c r="CL745" s="1102">
        <v>15908.057011615645</v>
      </c>
      <c r="CM745" s="1102">
        <v>20385.246299790149</v>
      </c>
      <c r="CN745" s="1102">
        <v>18836.660655860898</v>
      </c>
      <c r="CO745" s="1102">
        <v>18667.196177767601</v>
      </c>
      <c r="CP745" s="1102">
        <v>21184.972397065911</v>
      </c>
      <c r="CQ745" s="1106">
        <f t="shared" si="211"/>
        <v>23352.434675323562</v>
      </c>
      <c r="CR745" s="23" t="s">
        <v>541</v>
      </c>
      <c r="CS745"/>
      <c r="DQ745"/>
      <c r="DR745"/>
    </row>
    <row r="746" spans="58:122" ht="13">
      <c r="BF746" s="1135">
        <v>738</v>
      </c>
      <c r="BG746" s="1102">
        <v>59266.515730890555</v>
      </c>
      <c r="BH746" s="1102">
        <v>63817.084908271667</v>
      </c>
      <c r="BI746" s="1102">
        <v>55443.725411026426</v>
      </c>
      <c r="BJ746" s="1102">
        <v>56447.485703213148</v>
      </c>
      <c r="BK746" s="1102">
        <v>73001.502805717508</v>
      </c>
      <c r="BL746" s="1102">
        <v>98083.819851562148</v>
      </c>
      <c r="BM746" s="1102">
        <v>86187.846623944934</v>
      </c>
      <c r="BN746" s="1102">
        <v>89356.485499250164</v>
      </c>
      <c r="BO746" s="1102">
        <v>113823.77084168588</v>
      </c>
      <c r="BP746" s="1102">
        <v>104016.23849430522</v>
      </c>
      <c r="BQ746" s="1102">
        <v>78962.955761832884</v>
      </c>
      <c r="BR746" s="1102">
        <v>63014.134447930395</v>
      </c>
      <c r="BS746" s="1102">
        <v>83765.892748070197</v>
      </c>
      <c r="BT746" s="1102">
        <v>43025.008112265881</v>
      </c>
      <c r="BU746" s="1102">
        <v>19086.048865524881</v>
      </c>
      <c r="BV746" s="1102">
        <v>14798.986732996258</v>
      </c>
      <c r="BW746" s="1102">
        <v>15372.900943454915</v>
      </c>
      <c r="BX746" s="1102">
        <v>25373.635314790583</v>
      </c>
      <c r="BY746" s="1102">
        <v>22040.369664906066</v>
      </c>
      <c r="BZ746" s="1102">
        <v>17212.909780973398</v>
      </c>
      <c r="CA746" s="1102">
        <v>12118.011203095588</v>
      </c>
      <c r="CB746" s="1102">
        <v>8566.4106020530635</v>
      </c>
      <c r="CC746" s="1102">
        <v>10698.03058408662</v>
      </c>
      <c r="CD746" s="1102">
        <v>14713.628564259281</v>
      </c>
      <c r="CE746" s="1102">
        <v>22399.930586321745</v>
      </c>
      <c r="CF746" s="1102">
        <v>17836.631127872461</v>
      </c>
      <c r="CG746" s="1102">
        <v>13311.760717825724</v>
      </c>
      <c r="CH746" s="1102">
        <v>13875.359762887882</v>
      </c>
      <c r="CI746" s="1102">
        <v>18981.183591858022</v>
      </c>
      <c r="CJ746" s="1102">
        <v>22196.00372868812</v>
      </c>
      <c r="CK746" s="1102">
        <v>22245.751457089849</v>
      </c>
      <c r="CL746" s="1102">
        <v>18190.094556301072</v>
      </c>
      <c r="CM746" s="1102">
        <v>19409.324908051556</v>
      </c>
      <c r="CN746" s="1102">
        <v>18912.332618097244</v>
      </c>
      <c r="CO746" s="1102">
        <v>19806.548879113408</v>
      </c>
      <c r="CP746" s="1102">
        <v>19674.994749941099</v>
      </c>
      <c r="CQ746" s="1106">
        <f t="shared" si="211"/>
        <v>21687.969237050693</v>
      </c>
      <c r="CR746" s="23" t="s">
        <v>541</v>
      </c>
      <c r="CS746"/>
      <c r="DQ746"/>
      <c r="DR746"/>
    </row>
    <row r="747" spans="58:122" ht="13">
      <c r="BF747" s="1135">
        <v>739</v>
      </c>
      <c r="BG747" s="1102">
        <v>49186.48214988003</v>
      </c>
      <c r="BH747" s="1102">
        <v>50419.626116298758</v>
      </c>
      <c r="BI747" s="1102">
        <v>47660.390866496193</v>
      </c>
      <c r="BJ747" s="1102">
        <v>61947.069269437896</v>
      </c>
      <c r="BK747" s="1102">
        <v>80874.320822009875</v>
      </c>
      <c r="BL747" s="1102">
        <v>113713.02421502554</v>
      </c>
      <c r="BM747" s="1102">
        <v>104453.02478850502</v>
      </c>
      <c r="BN747" s="1102">
        <v>112596.68079757607</v>
      </c>
      <c r="BO747" s="1102">
        <v>139654.91428922428</v>
      </c>
      <c r="BP747" s="1102">
        <v>135276.98052460863</v>
      </c>
      <c r="BQ747" s="1102">
        <v>107345.68570589673</v>
      </c>
      <c r="BR747" s="1102">
        <v>81884.131127962028</v>
      </c>
      <c r="BS747" s="1102">
        <v>73630.568412262815</v>
      </c>
      <c r="BT747" s="1102">
        <v>41683.670612435861</v>
      </c>
      <c r="BU747" s="1102">
        <v>19248.088663810213</v>
      </c>
      <c r="BV747" s="1102">
        <v>16987.551544773058</v>
      </c>
      <c r="BW747" s="1102">
        <v>18251.019728022773</v>
      </c>
      <c r="BX747" s="1102">
        <v>31814.316948533749</v>
      </c>
      <c r="BY747" s="1102">
        <v>24712.545969340874</v>
      </c>
      <c r="BZ747" s="1102">
        <v>18962.994719099665</v>
      </c>
      <c r="CA747" s="1102">
        <v>12365.011862077792</v>
      </c>
      <c r="CB747" s="1102">
        <v>7226.1394973622319</v>
      </c>
      <c r="CC747" s="1102">
        <v>9448.1185223499124</v>
      </c>
      <c r="CD747" s="1102">
        <v>11302.187194277431</v>
      </c>
      <c r="CE747" s="1102">
        <v>17801.757301840546</v>
      </c>
      <c r="CF747" s="1102">
        <v>13587.620385992708</v>
      </c>
      <c r="CG747" s="1102">
        <v>13347.232955274043</v>
      </c>
      <c r="CH747" s="1102">
        <v>14159.755914584748</v>
      </c>
      <c r="CI747" s="1102">
        <v>21013.822582019689</v>
      </c>
      <c r="CJ747" s="1102">
        <v>20806.595804404369</v>
      </c>
      <c r="CK747" s="1102">
        <v>22478.064334293071</v>
      </c>
      <c r="CL747" s="1102">
        <v>16226.686247505022</v>
      </c>
      <c r="CM747" s="1102">
        <v>19711.665791531937</v>
      </c>
      <c r="CN747" s="1102">
        <v>19153.269213192365</v>
      </c>
      <c r="CO747" s="1102">
        <v>23372.378197452581</v>
      </c>
      <c r="CP747" s="1102">
        <v>19604.041209214538</v>
      </c>
      <c r="CQ747" s="1106">
        <f t="shared" si="211"/>
        <v>21609.75634662326</v>
      </c>
      <c r="CR747" s="23" t="s">
        <v>541</v>
      </c>
      <c r="CS747"/>
      <c r="DQ747"/>
      <c r="DR747"/>
    </row>
    <row r="748" spans="58:122" ht="13">
      <c r="BF748" s="1135">
        <v>740</v>
      </c>
      <c r="BG748" s="1102">
        <v>45318.028401567397</v>
      </c>
      <c r="BH748" s="1102">
        <v>45796.326835249063</v>
      </c>
      <c r="BI748" s="1102">
        <v>41493.653602366801</v>
      </c>
      <c r="BJ748" s="1102">
        <v>48226.630806143134</v>
      </c>
      <c r="BK748" s="1102">
        <v>58574.549977137671</v>
      </c>
      <c r="BL748" s="1102">
        <v>77856.274398834299</v>
      </c>
      <c r="BM748" s="1102">
        <v>70044.909924748106</v>
      </c>
      <c r="BN748" s="1102">
        <v>80998.03163165407</v>
      </c>
      <c r="BO748" s="1102">
        <v>109487.7323051329</v>
      </c>
      <c r="BP748" s="1102">
        <v>102564.8106259255</v>
      </c>
      <c r="BQ748" s="1102">
        <v>82994.074063182125</v>
      </c>
      <c r="BR748" s="1102">
        <v>72036.485516650064</v>
      </c>
      <c r="BS748" s="1102">
        <v>87636.971845109598</v>
      </c>
      <c r="BT748" s="1102">
        <v>28905.710330538059</v>
      </c>
      <c r="BU748" s="1102">
        <v>13607.715179855626</v>
      </c>
      <c r="BV748" s="1102">
        <v>13042.75633380123</v>
      </c>
      <c r="BW748" s="1102">
        <v>21400.610057401213</v>
      </c>
      <c r="BX748" s="1102">
        <v>23884.636648870845</v>
      </c>
      <c r="BY748" s="1102">
        <v>20408.588265337199</v>
      </c>
      <c r="BZ748" s="1102">
        <v>21315.051730641087</v>
      </c>
      <c r="CA748" s="1102">
        <v>14434.196529386438</v>
      </c>
      <c r="CB748" s="1102">
        <v>9884.8152814651748</v>
      </c>
      <c r="CC748" s="1102">
        <v>9128.9112581191184</v>
      </c>
      <c r="CD748" s="1102">
        <v>9290.0272124751664</v>
      </c>
      <c r="CE748" s="1102">
        <v>14198.984261553291</v>
      </c>
      <c r="CF748" s="1102">
        <v>11537.243756587974</v>
      </c>
      <c r="CG748" s="1102">
        <v>8631.2241895906627</v>
      </c>
      <c r="CH748" s="1102">
        <v>11389.004246876479</v>
      </c>
      <c r="CI748" s="1102">
        <v>13893.371263494555</v>
      </c>
      <c r="CJ748" s="1102">
        <v>18181.105410281547</v>
      </c>
      <c r="CK748" s="1102">
        <v>18839.172602664341</v>
      </c>
      <c r="CL748" s="1102">
        <v>14817.713479474916</v>
      </c>
      <c r="CM748" s="1102">
        <v>23532.185098597631</v>
      </c>
      <c r="CN748" s="1102">
        <v>18423.063579433587</v>
      </c>
      <c r="CO748" s="1102">
        <v>26522.859911982778</v>
      </c>
      <c r="CP748" s="1102">
        <v>19579.035168395403</v>
      </c>
      <c r="CQ748" s="1106">
        <f t="shared" si="211"/>
        <v>21582.191905010008</v>
      </c>
      <c r="CR748" s="23" t="s">
        <v>541</v>
      </c>
      <c r="CS748"/>
      <c r="DQ748"/>
      <c r="DR748"/>
    </row>
    <row r="749" spans="58:122" ht="13">
      <c r="BF749" s="1135">
        <v>741</v>
      </c>
      <c r="BG749" s="1102">
        <v>59656.691095495436</v>
      </c>
      <c r="BH749" s="1102">
        <v>69004.430897911428</v>
      </c>
      <c r="BI749" s="1102">
        <v>59486.139165349807</v>
      </c>
      <c r="BJ749" s="1102">
        <v>57653.428285279631</v>
      </c>
      <c r="BK749" s="1102">
        <v>66602.599667240065</v>
      </c>
      <c r="BL749" s="1102">
        <v>88011.906135209283</v>
      </c>
      <c r="BM749" s="1102">
        <v>79826.994520092499</v>
      </c>
      <c r="BN749" s="1102">
        <v>82916.698542516024</v>
      </c>
      <c r="BO749" s="1102">
        <v>106585.13489762874</v>
      </c>
      <c r="BP749" s="1102">
        <v>124076.71185617847</v>
      </c>
      <c r="BQ749" s="1102">
        <v>95047.473104494144</v>
      </c>
      <c r="BR749" s="1102">
        <v>73121.882783000096</v>
      </c>
      <c r="BS749" s="1102">
        <v>78652.021525230317</v>
      </c>
      <c r="BT749" s="1102">
        <v>29878.903988946513</v>
      </c>
      <c r="BU749" s="1102">
        <v>14633.297292059578</v>
      </c>
      <c r="BV749" s="1102">
        <v>14331.439942572604</v>
      </c>
      <c r="BW749" s="1102">
        <v>14971.907721334492</v>
      </c>
      <c r="BX749" s="1102">
        <v>19084.430151612338</v>
      </c>
      <c r="BY749" s="1102">
        <v>15885.767906100513</v>
      </c>
      <c r="BZ749" s="1102">
        <v>14045.261050894333</v>
      </c>
      <c r="CA749" s="1102">
        <v>9643.0570040814546</v>
      </c>
      <c r="CB749" s="1102">
        <v>5949.3797175602695</v>
      </c>
      <c r="CC749" s="1102">
        <v>9217.7659187290228</v>
      </c>
      <c r="CD749" s="1102">
        <v>12696.770472862258</v>
      </c>
      <c r="CE749" s="1102">
        <v>22476.735444854618</v>
      </c>
      <c r="CF749" s="1102">
        <v>17371.556183795608</v>
      </c>
      <c r="CG749" s="1102">
        <v>13026.383681936681</v>
      </c>
      <c r="CH749" s="1102">
        <v>13303.055377389906</v>
      </c>
      <c r="CI749" s="1102">
        <v>19123.809499639454</v>
      </c>
      <c r="CJ749" s="1102">
        <v>22322.924796581079</v>
      </c>
      <c r="CK749" s="1102">
        <v>21995.844630260908</v>
      </c>
      <c r="CL749" s="1102">
        <v>18299.477335600932</v>
      </c>
      <c r="CM749" s="1102">
        <v>18922.646413414779</v>
      </c>
      <c r="CN749" s="1102">
        <v>17981.745902726325</v>
      </c>
      <c r="CO749" s="1102">
        <v>18216.945059156882</v>
      </c>
      <c r="CP749" s="1102">
        <v>19725.545521961452</v>
      </c>
      <c r="CQ749" s="1106">
        <f t="shared" si="211"/>
        <v>21743.691924777962</v>
      </c>
      <c r="CR749" s="23" t="s">
        <v>541</v>
      </c>
      <c r="CS749"/>
      <c r="DQ749"/>
      <c r="DR749"/>
    </row>
    <row r="750" spans="58:122" ht="13">
      <c r="BF750" s="1135">
        <v>742</v>
      </c>
      <c r="BG750" s="1102">
        <v>61229.523339057247</v>
      </c>
      <c r="BH750" s="1102">
        <v>58427.923494489645</v>
      </c>
      <c r="BI750" s="1102">
        <v>52001.435799552659</v>
      </c>
      <c r="BJ750" s="1102">
        <v>60197.107586277685</v>
      </c>
      <c r="BK750" s="1102">
        <v>69440.970792159322</v>
      </c>
      <c r="BL750" s="1102">
        <v>90395.233434728842</v>
      </c>
      <c r="BM750" s="1102">
        <v>77272.260936464416</v>
      </c>
      <c r="BN750" s="1102">
        <v>85177.532234153274</v>
      </c>
      <c r="BO750" s="1102">
        <v>116124.1963703612</v>
      </c>
      <c r="BP750" s="1102">
        <v>111282.51710608978</v>
      </c>
      <c r="BQ750" s="1102">
        <v>88096.921161759456</v>
      </c>
      <c r="BR750" s="1102">
        <v>74706.308373217616</v>
      </c>
      <c r="BS750" s="1102">
        <v>87582.818593720745</v>
      </c>
      <c r="BT750" s="1102">
        <v>33575.854314911587</v>
      </c>
      <c r="BU750" s="1102">
        <v>17923.247528682583</v>
      </c>
      <c r="BV750" s="1102">
        <v>17445.709542806293</v>
      </c>
      <c r="BW750" s="1102">
        <v>19198.182307613071</v>
      </c>
      <c r="BX750" s="1102">
        <v>29513.431976334134</v>
      </c>
      <c r="BY750" s="1102">
        <v>25510.138132960939</v>
      </c>
      <c r="BZ750" s="1102">
        <v>20628.072734461071</v>
      </c>
      <c r="CA750" s="1102">
        <v>14541.506846210068</v>
      </c>
      <c r="CB750" s="1102">
        <v>9508.2568398614239</v>
      </c>
      <c r="CC750" s="1102">
        <v>10787.069052698254</v>
      </c>
      <c r="CD750" s="1102">
        <v>12942.391980334871</v>
      </c>
      <c r="CE750" s="1102">
        <v>17618.772351005111</v>
      </c>
      <c r="CF750" s="1102">
        <v>15004.930718375615</v>
      </c>
      <c r="CG750" s="1102">
        <v>12759.964516706377</v>
      </c>
      <c r="CH750" s="1102">
        <v>17049.834993085071</v>
      </c>
      <c r="CI750" s="1102">
        <v>22087.67064036673</v>
      </c>
      <c r="CJ750" s="1102">
        <v>25050.250137723018</v>
      </c>
      <c r="CK750" s="1102">
        <v>24364.225000611172</v>
      </c>
      <c r="CL750" s="1102">
        <v>19008.633060485405</v>
      </c>
      <c r="CM750" s="1102">
        <v>19244.46761914765</v>
      </c>
      <c r="CN750" s="1102">
        <v>16885.06487138071</v>
      </c>
      <c r="CO750" s="1102">
        <v>17163.02373978027</v>
      </c>
      <c r="CP750" s="1102">
        <v>17784.714686590647</v>
      </c>
      <c r="CQ750" s="1106">
        <f t="shared" si="211"/>
        <v>19604.292144151976</v>
      </c>
      <c r="CR750" s="23" t="s">
        <v>541</v>
      </c>
      <c r="CS750"/>
      <c r="DQ750"/>
      <c r="DR750"/>
    </row>
    <row r="751" spans="58:122" ht="13">
      <c r="BF751" s="1135">
        <v>743</v>
      </c>
      <c r="BG751" s="1102">
        <v>53191.571230121481</v>
      </c>
      <c r="BH751" s="1102">
        <v>55198.807472727516</v>
      </c>
      <c r="BI751" s="1102">
        <v>44115.816223349713</v>
      </c>
      <c r="BJ751" s="1102">
        <v>42133.689695839552</v>
      </c>
      <c r="BK751" s="1102">
        <v>54956.264109808617</v>
      </c>
      <c r="BL751" s="1102">
        <v>76887.659265514434</v>
      </c>
      <c r="BM751" s="1102">
        <v>68143.95954168943</v>
      </c>
      <c r="BN751" s="1102">
        <v>74039.200353229986</v>
      </c>
      <c r="BO751" s="1102">
        <v>105975.09699727889</v>
      </c>
      <c r="BP751" s="1102">
        <v>109861.16014696003</v>
      </c>
      <c r="BQ751" s="1102">
        <v>84660.317208496694</v>
      </c>
      <c r="BR751" s="1102">
        <v>63375.113765977439</v>
      </c>
      <c r="BS751" s="1102">
        <v>76042.530855295598</v>
      </c>
      <c r="BT751" s="1102">
        <v>35623.033755926735</v>
      </c>
      <c r="BU751" s="1102">
        <v>17853.978641689606</v>
      </c>
      <c r="BV751" s="1102">
        <v>15747.132652024486</v>
      </c>
      <c r="BW751" s="1102">
        <v>13959.916531754779</v>
      </c>
      <c r="BX751" s="1102">
        <v>19728.56567314834</v>
      </c>
      <c r="BY751" s="1102">
        <v>18697.918771808727</v>
      </c>
      <c r="BZ751" s="1102">
        <v>18064.162490049985</v>
      </c>
      <c r="CA751" s="1102">
        <v>12141.337397352407</v>
      </c>
      <c r="CB751" s="1102">
        <v>8133.1827954154578</v>
      </c>
      <c r="CC751" s="1102">
        <v>11168.454945688176</v>
      </c>
      <c r="CD751" s="1102">
        <v>13642.563992382196</v>
      </c>
      <c r="CE751" s="1102">
        <v>23557.578915398539</v>
      </c>
      <c r="CF751" s="1102">
        <v>17273.178923842661</v>
      </c>
      <c r="CG751" s="1102">
        <v>13478.48283074113</v>
      </c>
      <c r="CH751" s="1102">
        <v>14118.804040252267</v>
      </c>
      <c r="CI751" s="1102">
        <v>17346.700344675159</v>
      </c>
      <c r="CJ751" s="1102">
        <v>20131.066349981596</v>
      </c>
      <c r="CK751" s="1102">
        <v>19515.816542339642</v>
      </c>
      <c r="CL751" s="1102">
        <v>14752.589498751593</v>
      </c>
      <c r="CM751" s="1102">
        <v>19022.961283948873</v>
      </c>
      <c r="CN751" s="1102">
        <v>17178.876648885362</v>
      </c>
      <c r="CO751" s="1102">
        <v>25030.119236331189</v>
      </c>
      <c r="CP751" s="1102">
        <v>18088.167724125156</v>
      </c>
      <c r="CQ751" s="1106">
        <f t="shared" si="211"/>
        <v>19938.791859480119</v>
      </c>
      <c r="CR751" s="23" t="s">
        <v>541</v>
      </c>
      <c r="CS751"/>
      <c r="DQ751"/>
      <c r="DR751"/>
    </row>
    <row r="752" spans="58:122" ht="13">
      <c r="BF752" s="1135">
        <v>744</v>
      </c>
      <c r="BG752" s="1102">
        <v>48223.539617206065</v>
      </c>
      <c r="BH752" s="1102">
        <v>54604.704052968838</v>
      </c>
      <c r="BI752" s="1102">
        <v>51341.495318534129</v>
      </c>
      <c r="BJ752" s="1102">
        <v>55394.611958584253</v>
      </c>
      <c r="BK752" s="1102">
        <v>75701.165803290758</v>
      </c>
      <c r="BL752" s="1102">
        <v>112635.90677021064</v>
      </c>
      <c r="BM752" s="1102">
        <v>94669.190943780413</v>
      </c>
      <c r="BN752" s="1102">
        <v>85768.570285325419</v>
      </c>
      <c r="BO752" s="1102">
        <v>109420.76957080708</v>
      </c>
      <c r="BP752" s="1102">
        <v>109534.54953205081</v>
      </c>
      <c r="BQ752" s="1102">
        <v>83086.333771475154</v>
      </c>
      <c r="BR752" s="1102">
        <v>62275.30417757485</v>
      </c>
      <c r="BS752" s="1102">
        <v>77195.391133391036</v>
      </c>
      <c r="BT752" s="1102">
        <v>35736.778283546373</v>
      </c>
      <c r="BU752" s="1102">
        <v>13093.741994578537</v>
      </c>
      <c r="BV752" s="1102">
        <v>14317.029756581747</v>
      </c>
      <c r="BW752" s="1102">
        <v>24086.843008021118</v>
      </c>
      <c r="BX752" s="1102">
        <v>27620.979782538587</v>
      </c>
      <c r="BY752" s="1102">
        <v>23759.094272420418</v>
      </c>
      <c r="BZ752" s="1102">
        <v>15232.766028048656</v>
      </c>
      <c r="CA752" s="1102">
        <v>12033.623910795923</v>
      </c>
      <c r="CB752" s="1102">
        <v>7318.7082005111879</v>
      </c>
      <c r="CC752" s="1102">
        <v>9059.7665282501093</v>
      </c>
      <c r="CD752" s="1102">
        <v>14035.350398709952</v>
      </c>
      <c r="CE752" s="1102">
        <v>21381.321977527281</v>
      </c>
      <c r="CF752" s="1102">
        <v>15230.063964837267</v>
      </c>
      <c r="CG752" s="1102">
        <v>12053.066760857731</v>
      </c>
      <c r="CH752" s="1102">
        <v>14717.299359385308</v>
      </c>
      <c r="CI752" s="1102">
        <v>20641.655015202385</v>
      </c>
      <c r="CJ752" s="1102">
        <v>21637.539200006726</v>
      </c>
      <c r="CK752" s="1102">
        <v>21855.092085211421</v>
      </c>
      <c r="CL752" s="1102">
        <v>18317.812459266097</v>
      </c>
      <c r="CM752" s="1102">
        <v>22636.016100013298</v>
      </c>
      <c r="CN752" s="1102">
        <v>20188.842483484881</v>
      </c>
      <c r="CO752" s="1102">
        <v>20524.513599833666</v>
      </c>
      <c r="CP752" s="1102">
        <v>22099.873743954071</v>
      </c>
      <c r="CQ752" s="1106">
        <f t="shared" si="211"/>
        <v>24360.940777532614</v>
      </c>
      <c r="CR752" s="23" t="s">
        <v>541</v>
      </c>
      <c r="CS752"/>
      <c r="DQ752"/>
      <c r="DR752"/>
    </row>
    <row r="753" spans="58:122" ht="13">
      <c r="BF753" s="1135">
        <v>745</v>
      </c>
      <c r="BG753" s="1102">
        <v>58607.168702116556</v>
      </c>
      <c r="BH753" s="1102">
        <v>53248.501541580437</v>
      </c>
      <c r="BI753" s="1102">
        <v>45727.086341176226</v>
      </c>
      <c r="BJ753" s="1102">
        <v>55018.778583355925</v>
      </c>
      <c r="BK753" s="1102">
        <v>68524.040582473404</v>
      </c>
      <c r="BL753" s="1102">
        <v>88199.168068194151</v>
      </c>
      <c r="BM753" s="1102">
        <v>69188.189516081417</v>
      </c>
      <c r="BN753" s="1102">
        <v>90106.190184496023</v>
      </c>
      <c r="BO753" s="1102">
        <v>121339.28797716286</v>
      </c>
      <c r="BP753" s="1102">
        <v>120288.74198131978</v>
      </c>
      <c r="BQ753" s="1102">
        <v>94096.807117261691</v>
      </c>
      <c r="BR753" s="1102">
        <v>73958.484816253462</v>
      </c>
      <c r="BS753" s="1102">
        <v>67249.96751379034</v>
      </c>
      <c r="BT753" s="1102">
        <v>29374.388749358113</v>
      </c>
      <c r="BU753" s="1102">
        <v>12582.123793279216</v>
      </c>
      <c r="BV753" s="1102">
        <v>14970.982467558893</v>
      </c>
      <c r="BW753" s="1102">
        <v>21220.930258185188</v>
      </c>
      <c r="BX753" s="1102">
        <v>25368.544222852724</v>
      </c>
      <c r="BY753" s="1102">
        <v>23824.557472980185</v>
      </c>
      <c r="BZ753" s="1102">
        <v>20261.436278875815</v>
      </c>
      <c r="CA753" s="1102">
        <v>12457.348433648425</v>
      </c>
      <c r="CB753" s="1102">
        <v>6692.9247703429492</v>
      </c>
      <c r="CC753" s="1102">
        <v>8942.3229149168928</v>
      </c>
      <c r="CD753" s="1102">
        <v>13740.29191937424</v>
      </c>
      <c r="CE753" s="1102">
        <v>20689.05320907748</v>
      </c>
      <c r="CF753" s="1102">
        <v>15801.142563889334</v>
      </c>
      <c r="CG753" s="1102">
        <v>13127.718935045352</v>
      </c>
      <c r="CH753" s="1102">
        <v>14602.045879021629</v>
      </c>
      <c r="CI753" s="1102">
        <v>18295.754688311597</v>
      </c>
      <c r="CJ753" s="1102">
        <v>17698.52157063692</v>
      </c>
      <c r="CK753" s="1102">
        <v>17019.013109168329</v>
      </c>
      <c r="CL753" s="1102">
        <v>15601.549163812264</v>
      </c>
      <c r="CM753" s="1102">
        <v>20526.226108800573</v>
      </c>
      <c r="CN753" s="1102">
        <v>19979.347872480346</v>
      </c>
      <c r="CO753" s="1102">
        <v>16075.388714112083</v>
      </c>
      <c r="CP753" s="1102">
        <v>22193.601571725467</v>
      </c>
      <c r="CQ753" s="1106">
        <f t="shared" si="211"/>
        <v>24464.258022146758</v>
      </c>
      <c r="CR753" s="23" t="s">
        <v>541</v>
      </c>
      <c r="CS753"/>
      <c r="DQ753"/>
      <c r="DR753"/>
    </row>
    <row r="754" spans="58:122" ht="13">
      <c r="BF754" s="1135">
        <v>746</v>
      </c>
      <c r="BG754" s="1102">
        <v>59691.122714903249</v>
      </c>
      <c r="BH754" s="1102">
        <v>55341.641534187351</v>
      </c>
      <c r="BI754" s="1102">
        <v>46841.982846400912</v>
      </c>
      <c r="BJ754" s="1102">
        <v>51184.534470317092</v>
      </c>
      <c r="BK754" s="1102">
        <v>70936.490134396649</v>
      </c>
      <c r="BL754" s="1102">
        <v>95932.210725617741</v>
      </c>
      <c r="BM754" s="1102">
        <v>77018.525888775461</v>
      </c>
      <c r="BN754" s="1102">
        <v>92751.176414377769</v>
      </c>
      <c r="BO754" s="1102">
        <v>123626.37858321844</v>
      </c>
      <c r="BP754" s="1102">
        <v>115793.95163588227</v>
      </c>
      <c r="BQ754" s="1102">
        <v>93398.98824506058</v>
      </c>
      <c r="BR754" s="1102">
        <v>70386.042226956997</v>
      </c>
      <c r="BS754" s="1102">
        <v>58209.15532254643</v>
      </c>
      <c r="BT754" s="1102">
        <v>34317.524962216645</v>
      </c>
      <c r="BU754" s="1102">
        <v>19924.885516349408</v>
      </c>
      <c r="BV754" s="1102">
        <v>19206.207801641558</v>
      </c>
      <c r="BW754" s="1102">
        <v>18404.871963289486</v>
      </c>
      <c r="BX754" s="1102">
        <v>22583.804737956216</v>
      </c>
      <c r="BY754" s="1102">
        <v>21095.56977015021</v>
      </c>
      <c r="BZ754" s="1102">
        <v>18800.408773147043</v>
      </c>
      <c r="CA754" s="1102">
        <v>11788.3550419368</v>
      </c>
      <c r="CB754" s="1102">
        <v>6471.1512072974601</v>
      </c>
      <c r="CC754" s="1102">
        <v>8908.785021513957</v>
      </c>
      <c r="CD754" s="1102">
        <v>12806.234056914675</v>
      </c>
      <c r="CE754" s="1102">
        <v>20274.346313378166</v>
      </c>
      <c r="CF754" s="1102">
        <v>15053.166740315581</v>
      </c>
      <c r="CG754" s="1102">
        <v>10016.49341304016</v>
      </c>
      <c r="CH754" s="1102">
        <v>12003.908268379248</v>
      </c>
      <c r="CI754" s="1102">
        <v>15528.802804798084</v>
      </c>
      <c r="CJ754" s="1102">
        <v>19395.877658243309</v>
      </c>
      <c r="CK754" s="1102">
        <v>19554.290290346544</v>
      </c>
      <c r="CL754" s="1102">
        <v>16735.627256983506</v>
      </c>
      <c r="CM754" s="1102">
        <v>19327.515037170171</v>
      </c>
      <c r="CN754" s="1102">
        <v>16312.965412488005</v>
      </c>
      <c r="CO754" s="1102">
        <v>15341.401898038099</v>
      </c>
      <c r="CP754" s="1102">
        <v>17842.940150350983</v>
      </c>
      <c r="CQ754" s="1106">
        <f t="shared" si="211"/>
        <v>19668.474731384988</v>
      </c>
      <c r="CR754" s="23" t="s">
        <v>541</v>
      </c>
      <c r="CS754"/>
      <c r="DQ754"/>
      <c r="DR754"/>
    </row>
    <row r="755" spans="58:122" ht="13">
      <c r="BF755" s="1135">
        <v>747</v>
      </c>
      <c r="BG755" s="1102">
        <v>64105.675018379297</v>
      </c>
      <c r="BH755" s="1102">
        <v>46459.522593436239</v>
      </c>
      <c r="BI755" s="1102">
        <v>40872.263883448191</v>
      </c>
      <c r="BJ755" s="1102">
        <v>41379.416176964944</v>
      </c>
      <c r="BK755" s="1102">
        <v>60139.035933394611</v>
      </c>
      <c r="BL755" s="1102">
        <v>88747.502035980855</v>
      </c>
      <c r="BM755" s="1102">
        <v>80070.822785363533</v>
      </c>
      <c r="BN755" s="1102">
        <v>83536.033694473736</v>
      </c>
      <c r="BO755" s="1102">
        <v>117979.34637732862</v>
      </c>
      <c r="BP755" s="1102">
        <v>109288.09296129987</v>
      </c>
      <c r="BQ755" s="1102">
        <v>81032.955758483906</v>
      </c>
      <c r="BR755" s="1102">
        <v>54925.032109378808</v>
      </c>
      <c r="BS755" s="1102">
        <v>56857.866184625556</v>
      </c>
      <c r="BT755" s="1102">
        <v>26355.254709248398</v>
      </c>
      <c r="BU755" s="1102">
        <v>11222.446092836879</v>
      </c>
      <c r="BV755" s="1102">
        <v>9505.7408982332399</v>
      </c>
      <c r="BW755" s="1102">
        <v>18763.835136522928</v>
      </c>
      <c r="BX755" s="1102">
        <v>22127.415468187457</v>
      </c>
      <c r="BY755" s="1102">
        <v>21200.839510994556</v>
      </c>
      <c r="BZ755" s="1102">
        <v>18676.281644551684</v>
      </c>
      <c r="CA755" s="1102">
        <v>11878.562085600875</v>
      </c>
      <c r="CB755" s="1102">
        <v>8287.0996378304062</v>
      </c>
      <c r="CC755" s="1102">
        <v>8349.2995556373171</v>
      </c>
      <c r="CD755" s="1102">
        <v>10214.960250939846</v>
      </c>
      <c r="CE755" s="1102">
        <v>20429.580858944562</v>
      </c>
      <c r="CF755" s="1102">
        <v>15280.139677944915</v>
      </c>
      <c r="CG755" s="1102">
        <v>10731.347494253472</v>
      </c>
      <c r="CH755" s="1102">
        <v>12619.775511712334</v>
      </c>
      <c r="CI755" s="1102">
        <v>15206.437902845777</v>
      </c>
      <c r="CJ755" s="1102">
        <v>19856.024511575186</v>
      </c>
      <c r="CK755" s="1102">
        <v>18211.746361678343</v>
      </c>
      <c r="CL755" s="1102">
        <v>14304.084872836753</v>
      </c>
      <c r="CM755" s="1102">
        <v>19416.697054974982</v>
      </c>
      <c r="CN755" s="1102">
        <v>17565.772907524148</v>
      </c>
      <c r="CO755" s="1102">
        <v>26129.479323738997</v>
      </c>
      <c r="CP755" s="1102">
        <v>18161.987393096872</v>
      </c>
      <c r="CQ755" s="1106">
        <f t="shared" si="211"/>
        <v>20020.164115488096</v>
      </c>
      <c r="CR755" s="23" t="s">
        <v>541</v>
      </c>
      <c r="CS755"/>
      <c r="DQ755"/>
      <c r="DR755"/>
    </row>
    <row r="756" spans="58:122" ht="13">
      <c r="BF756" s="1135">
        <v>748</v>
      </c>
      <c r="BG756" s="1102">
        <v>42229.369999669267</v>
      </c>
      <c r="BH756" s="1102">
        <v>44895.263970518798</v>
      </c>
      <c r="BI756" s="1102">
        <v>41946.352801918372</v>
      </c>
      <c r="BJ756" s="1102">
        <v>51891.44023417963</v>
      </c>
      <c r="BK756" s="1102">
        <v>61502.104438387665</v>
      </c>
      <c r="BL756" s="1102">
        <v>77726.09154348349</v>
      </c>
      <c r="BM756" s="1102">
        <v>68858.566980999327</v>
      </c>
      <c r="BN756" s="1102">
        <v>83202.783676314386</v>
      </c>
      <c r="BO756" s="1102">
        <v>102945.90396280159</v>
      </c>
      <c r="BP756" s="1102">
        <v>111439.22499173529</v>
      </c>
      <c r="BQ756" s="1102">
        <v>86681.144405146988</v>
      </c>
      <c r="BR756" s="1102">
        <v>74052.854056168944</v>
      </c>
      <c r="BS756" s="1102">
        <v>78584.677866138183</v>
      </c>
      <c r="BT756" s="1102">
        <v>43790.079599149118</v>
      </c>
      <c r="BU756" s="1102">
        <v>21163.122304857072</v>
      </c>
      <c r="BV756" s="1102">
        <v>14769.64142719805</v>
      </c>
      <c r="BW756" s="1102">
        <v>16316.630035628226</v>
      </c>
      <c r="BX756" s="1102">
        <v>25653.181819387744</v>
      </c>
      <c r="BY756" s="1102">
        <v>23264.940989082148</v>
      </c>
      <c r="BZ756" s="1102">
        <v>18690.522176003527</v>
      </c>
      <c r="CA756" s="1102">
        <v>10789.062800366231</v>
      </c>
      <c r="CB756" s="1102">
        <v>7306.0033183623264</v>
      </c>
      <c r="CC756" s="1102">
        <v>10585.105066153332</v>
      </c>
      <c r="CD756" s="1102">
        <v>12507.761669870477</v>
      </c>
      <c r="CE756" s="1102">
        <v>18759.116999616355</v>
      </c>
      <c r="CF756" s="1102">
        <v>12322.022144549977</v>
      </c>
      <c r="CG756" s="1102">
        <v>8884.8823592044664</v>
      </c>
      <c r="CH756" s="1102">
        <v>13874.102267005317</v>
      </c>
      <c r="CI756" s="1102">
        <v>15110.250610884243</v>
      </c>
      <c r="CJ756" s="1102">
        <v>18635.654305038952</v>
      </c>
      <c r="CK756" s="1102">
        <v>19071.134278510053</v>
      </c>
      <c r="CL756" s="1102">
        <v>13850.305374568314</v>
      </c>
      <c r="CM756" s="1102">
        <v>20103.410345041306</v>
      </c>
      <c r="CN756" s="1102">
        <v>14834.701145007961</v>
      </c>
      <c r="CO756" s="1102">
        <v>17917.854983085523</v>
      </c>
      <c r="CP756" s="1102">
        <v>15613.832170576408</v>
      </c>
      <c r="CQ756" s="1106">
        <f t="shared" si="211"/>
        <v>17211.303794068222</v>
      </c>
      <c r="CR756" s="23" t="s">
        <v>541</v>
      </c>
      <c r="CS756"/>
      <c r="DQ756"/>
      <c r="DR756"/>
    </row>
    <row r="757" spans="58:122" ht="13">
      <c r="BF757" s="1135">
        <v>749</v>
      </c>
      <c r="BG757" s="1102">
        <v>46944.071579811745</v>
      </c>
      <c r="BH757" s="1102">
        <v>60243.682984950057</v>
      </c>
      <c r="BI757" s="1102">
        <v>57668.048865866302</v>
      </c>
      <c r="BJ757" s="1102">
        <v>61998.440351275</v>
      </c>
      <c r="BK757" s="1102">
        <v>84318.40947388699</v>
      </c>
      <c r="BL757" s="1102">
        <v>120086.25089403757</v>
      </c>
      <c r="BM757" s="1102">
        <v>102512.98820507732</v>
      </c>
      <c r="BN757" s="1102">
        <v>90375.34161289694</v>
      </c>
      <c r="BO757" s="1102">
        <v>116597.94264668993</v>
      </c>
      <c r="BP757" s="1102">
        <v>112842.89982559894</v>
      </c>
      <c r="BQ757" s="1102">
        <v>84801.181037513947</v>
      </c>
      <c r="BR757" s="1102">
        <v>58169.91989894701</v>
      </c>
      <c r="BS757" s="1102">
        <v>68066.49593479812</v>
      </c>
      <c r="BT757" s="1102">
        <v>24383.649232727137</v>
      </c>
      <c r="BU757" s="1102">
        <v>10123.66851011888</v>
      </c>
      <c r="BV757" s="1102">
        <v>9463.9239641722834</v>
      </c>
      <c r="BW757" s="1102">
        <v>21654.150433334813</v>
      </c>
      <c r="BX757" s="1102">
        <v>26316.530733193824</v>
      </c>
      <c r="BY757" s="1102">
        <v>24674.804073092819</v>
      </c>
      <c r="BZ757" s="1102">
        <v>22460.275732583948</v>
      </c>
      <c r="CA757" s="1102">
        <v>16535.091176886064</v>
      </c>
      <c r="CB757" s="1102">
        <v>11426.750801072547</v>
      </c>
      <c r="CC757" s="1102">
        <v>9779.1623573702691</v>
      </c>
      <c r="CD757" s="1102">
        <v>12316.392266069288</v>
      </c>
      <c r="CE757" s="1102">
        <v>22202.496817793002</v>
      </c>
      <c r="CF757" s="1102">
        <v>15639.473541502854</v>
      </c>
      <c r="CG757" s="1102">
        <v>10753.741132616906</v>
      </c>
      <c r="CH757" s="1102">
        <v>11071.782279594923</v>
      </c>
      <c r="CI757" s="1102">
        <v>17375.083568870796</v>
      </c>
      <c r="CJ757" s="1102">
        <v>22951.392701155171</v>
      </c>
      <c r="CK757" s="1102">
        <v>26809.1331199917</v>
      </c>
      <c r="CL757" s="1102">
        <v>19610.289902084649</v>
      </c>
      <c r="CM757" s="1102">
        <v>19775.33229498451</v>
      </c>
      <c r="CN757" s="1102">
        <v>15331.920209646953</v>
      </c>
      <c r="CO757" s="1102">
        <v>21029.322585762398</v>
      </c>
      <c r="CP757" s="1102">
        <v>16262.689883089432</v>
      </c>
      <c r="CQ757" s="1106">
        <f t="shared" si="211"/>
        <v>17926.546989152059</v>
      </c>
      <c r="CR757" s="23" t="s">
        <v>541</v>
      </c>
      <c r="CS757"/>
      <c r="DQ757"/>
      <c r="DR757"/>
    </row>
    <row r="758" spans="58:122" ht="13">
      <c r="BF758" s="1135">
        <v>750</v>
      </c>
      <c r="BG758" s="1102">
        <v>63797.514267557097</v>
      </c>
      <c r="BH758" s="1102">
        <v>64077.676763050935</v>
      </c>
      <c r="BI758" s="1102">
        <v>58278.156182294028</v>
      </c>
      <c r="BJ758" s="1102">
        <v>66981.279209792614</v>
      </c>
      <c r="BK758" s="1102">
        <v>80223.791536218167</v>
      </c>
      <c r="BL758" s="1102">
        <v>101529.91811189907</v>
      </c>
      <c r="BM758" s="1102">
        <v>88285.151450828052</v>
      </c>
      <c r="BN758" s="1102">
        <v>89940.11755576724</v>
      </c>
      <c r="BO758" s="1102">
        <v>118013.92859268159</v>
      </c>
      <c r="BP758" s="1102">
        <v>107394.13155555648</v>
      </c>
      <c r="BQ758" s="1102">
        <v>81608.622963377275</v>
      </c>
      <c r="BR758" s="1102">
        <v>62380.228519293334</v>
      </c>
      <c r="BS758" s="1102">
        <v>67684.822910959047</v>
      </c>
      <c r="BT758" s="1102">
        <v>33776.563892858823</v>
      </c>
      <c r="BU758" s="1102">
        <v>16029.411286505981</v>
      </c>
      <c r="BV758" s="1102">
        <v>12813.630151727772</v>
      </c>
      <c r="BW758" s="1102">
        <v>12601.280959408839</v>
      </c>
      <c r="BX758" s="1102">
        <v>25678.613477955834</v>
      </c>
      <c r="BY758" s="1102">
        <v>19832.251173291144</v>
      </c>
      <c r="BZ758" s="1102">
        <v>15471.67367429359</v>
      </c>
      <c r="CA758" s="1102">
        <v>11172.079789873613</v>
      </c>
      <c r="CB758" s="1102">
        <v>8450.6847281418104</v>
      </c>
      <c r="CC758" s="1102">
        <v>10448.014880617407</v>
      </c>
      <c r="CD758" s="1102">
        <v>13903.025970677851</v>
      </c>
      <c r="CE758" s="1102">
        <v>17567.442418863866</v>
      </c>
      <c r="CF758" s="1102">
        <v>14610.550373043077</v>
      </c>
      <c r="CG758" s="1102">
        <v>12323.06428878827</v>
      </c>
      <c r="CH758" s="1102">
        <v>14894.81694621273</v>
      </c>
      <c r="CI758" s="1102">
        <v>19711.077237518533</v>
      </c>
      <c r="CJ758" s="1102">
        <v>21847.522720011613</v>
      </c>
      <c r="CK758" s="1102">
        <v>22462.242580587474</v>
      </c>
      <c r="CL758" s="1102">
        <v>19779.937446092485</v>
      </c>
      <c r="CM758" s="1102">
        <v>21323.543429925885</v>
      </c>
      <c r="CN758" s="1102">
        <v>19483.324204441666</v>
      </c>
      <c r="CO758" s="1102">
        <v>19145.475410406158</v>
      </c>
      <c r="CP758" s="1102">
        <v>21097.938840802661</v>
      </c>
      <c r="CQ758" s="1106">
        <f t="shared" si="211"/>
        <v>23256.496601905063</v>
      </c>
      <c r="CR758" s="23" t="s">
        <v>541</v>
      </c>
      <c r="CS758"/>
      <c r="DQ758"/>
      <c r="DR758"/>
    </row>
    <row r="759" spans="58:122" ht="13">
      <c r="BF759" s="1135">
        <v>751</v>
      </c>
      <c r="BG759" s="1102">
        <v>52385.060573164563</v>
      </c>
      <c r="BH759" s="1102">
        <v>55692.329288344066</v>
      </c>
      <c r="BI759" s="1102">
        <v>48557.325195061938</v>
      </c>
      <c r="BJ759" s="1102">
        <v>53866.168563232219</v>
      </c>
      <c r="BK759" s="1102">
        <v>62456.970832255189</v>
      </c>
      <c r="BL759" s="1102">
        <v>77469.330095350611</v>
      </c>
      <c r="BM759" s="1102">
        <v>63829.030967755207</v>
      </c>
      <c r="BN759" s="1102">
        <v>69789.84603992723</v>
      </c>
      <c r="BO759" s="1102">
        <v>89641.616604105569</v>
      </c>
      <c r="BP759" s="1102">
        <v>103476.91724413814</v>
      </c>
      <c r="BQ759" s="1102">
        <v>83703.861319314776</v>
      </c>
      <c r="BR759" s="1102">
        <v>68460.456652443507</v>
      </c>
      <c r="BS759" s="1102">
        <v>58910.29273319379</v>
      </c>
      <c r="BT759" s="1102">
        <v>28891.715873171379</v>
      </c>
      <c r="BU759" s="1102">
        <v>14917.137562737407</v>
      </c>
      <c r="BV759" s="1102">
        <v>11608.834034396841</v>
      </c>
      <c r="BW759" s="1102">
        <v>14829.297036976383</v>
      </c>
      <c r="BX759" s="1102">
        <v>22151.694635619791</v>
      </c>
      <c r="BY759" s="1102">
        <v>21536.901156608168</v>
      </c>
      <c r="BZ759" s="1102">
        <v>15957.386563427348</v>
      </c>
      <c r="CA759" s="1102">
        <v>9775.3858332540385</v>
      </c>
      <c r="CB759" s="1102">
        <v>5396.3093048877363</v>
      </c>
      <c r="CC759" s="1102">
        <v>7692.8985556768657</v>
      </c>
      <c r="CD759" s="1102">
        <v>13551.196941509032</v>
      </c>
      <c r="CE759" s="1102">
        <v>21030.803875758509</v>
      </c>
      <c r="CF759" s="1102">
        <v>17415.741928811603</v>
      </c>
      <c r="CG759" s="1102">
        <v>13771.258539323708</v>
      </c>
      <c r="CH759" s="1102">
        <v>15746.538905524012</v>
      </c>
      <c r="CI759" s="1102">
        <v>18609.527299162197</v>
      </c>
      <c r="CJ759" s="1102">
        <v>19968.648435632032</v>
      </c>
      <c r="CK759" s="1102">
        <v>19261.586099342509</v>
      </c>
      <c r="CL759" s="1102">
        <v>16689.246791763839</v>
      </c>
      <c r="CM759" s="1102">
        <v>20112.655793092334</v>
      </c>
      <c r="CN759" s="1102">
        <v>20695.460869473471</v>
      </c>
      <c r="CO759" s="1102">
        <v>21591.992094587502</v>
      </c>
      <c r="CP759" s="1102">
        <v>20721.608386073713</v>
      </c>
      <c r="CQ759" s="1106">
        <f t="shared" si="211"/>
        <v>22841.6632853599</v>
      </c>
      <c r="CR759" s="23" t="s">
        <v>541</v>
      </c>
      <c r="CS759"/>
      <c r="DQ759"/>
      <c r="DR759"/>
    </row>
    <row r="760" spans="58:122" ht="13">
      <c r="BF760" s="1135">
        <v>752</v>
      </c>
      <c r="BG760" s="1102">
        <v>57767.47730031726</v>
      </c>
      <c r="BH760" s="1102">
        <v>54431.775306965712</v>
      </c>
      <c r="BI760" s="1102">
        <v>48191.468815638756</v>
      </c>
      <c r="BJ760" s="1102">
        <v>55075.270303917066</v>
      </c>
      <c r="BK760" s="1102">
        <v>72804.555470774096</v>
      </c>
      <c r="BL760" s="1102">
        <v>95987.499651397884</v>
      </c>
      <c r="BM760" s="1102">
        <v>82261.632522967077</v>
      </c>
      <c r="BN760" s="1102">
        <v>93473.146708546978</v>
      </c>
      <c r="BO760" s="1102">
        <v>132678.79600987243</v>
      </c>
      <c r="BP760" s="1102">
        <v>126625.86565251608</v>
      </c>
      <c r="BQ760" s="1102">
        <v>98220.670376898313</v>
      </c>
      <c r="BR760" s="1102">
        <v>77892.491182544618</v>
      </c>
      <c r="BS760" s="1102">
        <v>90107.824686756081</v>
      </c>
      <c r="BT760" s="1102">
        <v>31171.505025739702</v>
      </c>
      <c r="BU760" s="1102">
        <v>14232.738292871687</v>
      </c>
      <c r="BV760" s="1102">
        <v>16637.701540345264</v>
      </c>
      <c r="BW760" s="1102">
        <v>15930.13781486167</v>
      </c>
      <c r="BX760" s="1102">
        <v>21820.227299592687</v>
      </c>
      <c r="BY760" s="1102">
        <v>20491.094303808477</v>
      </c>
      <c r="BZ760" s="1102">
        <v>19453.416179639324</v>
      </c>
      <c r="CA760" s="1102">
        <v>12769.499807061744</v>
      </c>
      <c r="CB760" s="1102">
        <v>7367.2582701303982</v>
      </c>
      <c r="CC760" s="1102">
        <v>10497.029542226326</v>
      </c>
      <c r="CD760" s="1102">
        <v>13390.686982778228</v>
      </c>
      <c r="CE760" s="1102">
        <v>19217.483305565394</v>
      </c>
      <c r="CF760" s="1102">
        <v>13574.451054483918</v>
      </c>
      <c r="CG760" s="1102">
        <v>9781.6166327174778</v>
      </c>
      <c r="CH760" s="1102">
        <v>10977.476756343995</v>
      </c>
      <c r="CI760" s="1102">
        <v>13957.183087429619</v>
      </c>
      <c r="CJ760" s="1102">
        <v>15709.547472325341</v>
      </c>
      <c r="CK760" s="1102">
        <v>17943.024163556991</v>
      </c>
      <c r="CL760" s="1102">
        <v>14420.027065051774</v>
      </c>
      <c r="CM760" s="1102">
        <v>18562.882920186516</v>
      </c>
      <c r="CN760" s="1102">
        <v>14954.78335005197</v>
      </c>
      <c r="CO760" s="1102">
        <v>15447.006876721451</v>
      </c>
      <c r="CP760" s="1102">
        <v>15887.222053452411</v>
      </c>
      <c r="CQ760" s="1106">
        <f t="shared" si="211"/>
        <v>17512.664554002018</v>
      </c>
      <c r="CR760" s="23" t="s">
        <v>541</v>
      </c>
      <c r="CS760"/>
      <c r="DQ760"/>
      <c r="DR760"/>
    </row>
    <row r="761" spans="58:122" ht="13">
      <c r="BF761" s="1135">
        <v>753</v>
      </c>
      <c r="BG761" s="1102">
        <v>56330.189497917876</v>
      </c>
      <c r="BH761" s="1102">
        <v>52430.752330149393</v>
      </c>
      <c r="BI761" s="1102">
        <v>46192.396637967693</v>
      </c>
      <c r="BJ761" s="1102">
        <v>53283.107341620474</v>
      </c>
      <c r="BK761" s="1102">
        <v>64343.460896162578</v>
      </c>
      <c r="BL761" s="1102">
        <v>76694.034320885228</v>
      </c>
      <c r="BM761" s="1102">
        <v>64880.474879139605</v>
      </c>
      <c r="BN761" s="1102">
        <v>68483.180858444888</v>
      </c>
      <c r="BO761" s="1102">
        <v>94415.82544150106</v>
      </c>
      <c r="BP761" s="1102">
        <v>88177.172859598257</v>
      </c>
      <c r="BQ761" s="1102">
        <v>71742.403994179185</v>
      </c>
      <c r="BR761" s="1102">
        <v>62975.421723779757</v>
      </c>
      <c r="BS761" s="1102">
        <v>70245.287307893261</v>
      </c>
      <c r="BT761" s="1102">
        <v>27405.687889769433</v>
      </c>
      <c r="BU761" s="1102">
        <v>14146.496372221573</v>
      </c>
      <c r="BV761" s="1102">
        <v>12142.916923755456</v>
      </c>
      <c r="BW761" s="1102">
        <v>18487.109240193389</v>
      </c>
      <c r="BX761" s="1102">
        <v>23843.741428110981</v>
      </c>
      <c r="BY761" s="1102">
        <v>22071.122336565404</v>
      </c>
      <c r="BZ761" s="1102">
        <v>18295.645821324419</v>
      </c>
      <c r="CA761" s="1102">
        <v>11765.616240447369</v>
      </c>
      <c r="CB761" s="1102">
        <v>6894.7556130635385</v>
      </c>
      <c r="CC761" s="1102">
        <v>8276.544365666683</v>
      </c>
      <c r="CD761" s="1102">
        <v>13713.766787004419</v>
      </c>
      <c r="CE761" s="1102">
        <v>18949.2970448993</v>
      </c>
      <c r="CF761" s="1102">
        <v>14153.665491453279</v>
      </c>
      <c r="CG761" s="1102">
        <v>11572.029144458302</v>
      </c>
      <c r="CH761" s="1102">
        <v>14215.125006247306</v>
      </c>
      <c r="CI761" s="1102">
        <v>19432.703906418134</v>
      </c>
      <c r="CJ761" s="1102">
        <v>20194.502324555495</v>
      </c>
      <c r="CK761" s="1102">
        <v>18706.40112552853</v>
      </c>
      <c r="CL761" s="1102">
        <v>14904.196359680198</v>
      </c>
      <c r="CM761" s="1102">
        <v>14858.982124292021</v>
      </c>
      <c r="CN761" s="1102">
        <v>15660.023763946689</v>
      </c>
      <c r="CO761" s="1102">
        <v>18926.20111919714</v>
      </c>
      <c r="CP761" s="1102">
        <v>15609.179637429113</v>
      </c>
      <c r="CQ761" s="1106">
        <f t="shared" si="211"/>
        <v>17206.175254159811</v>
      </c>
      <c r="CR761" s="23" t="s">
        <v>541</v>
      </c>
      <c r="CS761"/>
      <c r="DQ761"/>
      <c r="DR761"/>
    </row>
    <row r="762" spans="58:122" ht="13">
      <c r="BF762" s="1135">
        <v>754</v>
      </c>
      <c r="BG762" s="1102">
        <v>56608.284744797929</v>
      </c>
      <c r="BH762" s="1102">
        <v>58981.795033975999</v>
      </c>
      <c r="BI762" s="1102">
        <v>51973.955969833143</v>
      </c>
      <c r="BJ762" s="1102">
        <v>57502.822607811344</v>
      </c>
      <c r="BK762" s="1102">
        <v>62937.346437969107</v>
      </c>
      <c r="BL762" s="1102">
        <v>73266.942325168755</v>
      </c>
      <c r="BM762" s="1102">
        <v>65321.473418325011</v>
      </c>
      <c r="BN762" s="1102">
        <v>86835.265872560209</v>
      </c>
      <c r="BO762" s="1102">
        <v>106211.09652975407</v>
      </c>
      <c r="BP762" s="1102">
        <v>110317.25306602023</v>
      </c>
      <c r="BQ762" s="1102">
        <v>90889.050059172208</v>
      </c>
      <c r="BR762" s="1102">
        <v>78366.098928318213</v>
      </c>
      <c r="BS762" s="1102">
        <v>66659.54053519509</v>
      </c>
      <c r="BT762" s="1102">
        <v>36081.703327778465</v>
      </c>
      <c r="BU762" s="1102">
        <v>19469.584677162755</v>
      </c>
      <c r="BV762" s="1102">
        <v>17834.807083107262</v>
      </c>
      <c r="BW762" s="1102">
        <v>17158.60371306878</v>
      </c>
      <c r="BX762" s="1102">
        <v>16031.430523091129</v>
      </c>
      <c r="BY762" s="1102">
        <v>14918.382386835077</v>
      </c>
      <c r="BZ762" s="1102">
        <v>16871.263174425152</v>
      </c>
      <c r="CA762" s="1102">
        <v>10180.177286894077</v>
      </c>
      <c r="CB762" s="1102">
        <v>6584.3802032338899</v>
      </c>
      <c r="CC762" s="1102">
        <v>8262.6594714624371</v>
      </c>
      <c r="CD762" s="1102">
        <v>9578.4138455509346</v>
      </c>
      <c r="CE762" s="1102">
        <v>18261.990510848325</v>
      </c>
      <c r="CF762" s="1102">
        <v>11870.112583477345</v>
      </c>
      <c r="CG762" s="1102">
        <v>8075.3992140218897</v>
      </c>
      <c r="CH762" s="1102">
        <v>9715.9194015496923</v>
      </c>
      <c r="CI762" s="1102">
        <v>15235.300878245531</v>
      </c>
      <c r="CJ762" s="1102">
        <v>19462.074486205369</v>
      </c>
      <c r="CK762" s="1102">
        <v>19208.11225680013</v>
      </c>
      <c r="CL762" s="1102">
        <v>14347.350610997968</v>
      </c>
      <c r="CM762" s="1102">
        <v>19128.023707603679</v>
      </c>
      <c r="CN762" s="1102">
        <v>16057.986181540002</v>
      </c>
      <c r="CO762" s="1102">
        <v>21446.543197935487</v>
      </c>
      <c r="CP762" s="1102">
        <v>17963.241328810291</v>
      </c>
      <c r="CQ762" s="1106">
        <f t="shared" si="211"/>
        <v>19801.084081007011</v>
      </c>
      <c r="CR762" s="23" t="s">
        <v>541</v>
      </c>
      <c r="CS762"/>
      <c r="DQ762"/>
      <c r="DR762"/>
    </row>
    <row r="763" spans="58:122" ht="13">
      <c r="BF763" s="1135">
        <v>755</v>
      </c>
      <c r="BG763" s="1102">
        <v>49541.660901250427</v>
      </c>
      <c r="BH763" s="1102">
        <v>51519.202318938012</v>
      </c>
      <c r="BI763" s="1102">
        <v>47145.655048765722</v>
      </c>
      <c r="BJ763" s="1102">
        <v>61831.751287663035</v>
      </c>
      <c r="BK763" s="1102">
        <v>75653.458224927206</v>
      </c>
      <c r="BL763" s="1102">
        <v>97522.063843503871</v>
      </c>
      <c r="BM763" s="1102">
        <v>83808.408312494983</v>
      </c>
      <c r="BN763" s="1102">
        <v>90976.209363020476</v>
      </c>
      <c r="BO763" s="1102">
        <v>116229.93292383097</v>
      </c>
      <c r="BP763" s="1102">
        <v>108756.91189197713</v>
      </c>
      <c r="BQ763" s="1102">
        <v>84393.646625456502</v>
      </c>
      <c r="BR763" s="1102">
        <v>64925.615625432853</v>
      </c>
      <c r="BS763" s="1102">
        <v>64050.939282331754</v>
      </c>
      <c r="BT763" s="1102">
        <v>29823.634010829566</v>
      </c>
      <c r="BU763" s="1102">
        <v>14047.219783181175</v>
      </c>
      <c r="BV763" s="1102">
        <v>12831.45135696941</v>
      </c>
      <c r="BW763" s="1102">
        <v>24837.430800223588</v>
      </c>
      <c r="BX763" s="1102">
        <v>25690.351767990607</v>
      </c>
      <c r="BY763" s="1102">
        <v>21210.527180984081</v>
      </c>
      <c r="BZ763" s="1102">
        <v>19446.568311452538</v>
      </c>
      <c r="CA763" s="1102">
        <v>11805.992599686842</v>
      </c>
      <c r="CB763" s="1102">
        <v>9405.5857845179762</v>
      </c>
      <c r="CC763" s="1102">
        <v>8394.6963935395524</v>
      </c>
      <c r="CD763" s="1102">
        <v>12715.391303340346</v>
      </c>
      <c r="CE763" s="1102">
        <v>23563.811466366984</v>
      </c>
      <c r="CF763" s="1102">
        <v>12887.295200399669</v>
      </c>
      <c r="CG763" s="1102">
        <v>9571.046740507978</v>
      </c>
      <c r="CH763" s="1102">
        <v>12803.023922627561</v>
      </c>
      <c r="CI763" s="1102">
        <v>17237.931923520908</v>
      </c>
      <c r="CJ763" s="1102">
        <v>17930.094506116293</v>
      </c>
      <c r="CK763" s="1102">
        <v>18504.508346435996</v>
      </c>
      <c r="CL763" s="1102">
        <v>16394.786065718417</v>
      </c>
      <c r="CM763" s="1102">
        <v>23457.919080859076</v>
      </c>
      <c r="CN763" s="1102">
        <v>18089.966088793513</v>
      </c>
      <c r="CO763" s="1102">
        <v>23198.618959276264</v>
      </c>
      <c r="CP763" s="1102">
        <v>17948.591906669189</v>
      </c>
      <c r="CQ763" s="1106">
        <f t="shared" si="211"/>
        <v>19784.93585729591</v>
      </c>
      <c r="CR763" s="23" t="s">
        <v>541</v>
      </c>
      <c r="CS763"/>
      <c r="DQ763"/>
      <c r="DR763"/>
    </row>
    <row r="764" spans="58:122" ht="13">
      <c r="BF764" s="1135">
        <v>756</v>
      </c>
      <c r="BG764" s="1102">
        <v>57775.340412048346</v>
      </c>
      <c r="BH764" s="1102">
        <v>63677.248432100794</v>
      </c>
      <c r="BI764" s="1102">
        <v>55308.929489716706</v>
      </c>
      <c r="BJ764" s="1102">
        <v>60714.731955243617</v>
      </c>
      <c r="BK764" s="1102">
        <v>75555.859921352734</v>
      </c>
      <c r="BL764" s="1102">
        <v>101900.66433495749</v>
      </c>
      <c r="BM764" s="1102">
        <v>91619.181172639845</v>
      </c>
      <c r="BN764" s="1102">
        <v>100250.12593231906</v>
      </c>
      <c r="BO764" s="1102">
        <v>110644.46617304361</v>
      </c>
      <c r="BP764" s="1102">
        <v>114359.40106794678</v>
      </c>
      <c r="BQ764" s="1102">
        <v>83646.334272356631</v>
      </c>
      <c r="BR764" s="1102">
        <v>66785.87953504351</v>
      </c>
      <c r="BS764" s="1102">
        <v>70441.120398430154</v>
      </c>
      <c r="BT764" s="1102">
        <v>36476.376643669115</v>
      </c>
      <c r="BU764" s="1102">
        <v>18115.207536979673</v>
      </c>
      <c r="BV764" s="1102">
        <v>14167.34732110056</v>
      </c>
      <c r="BW764" s="1102">
        <v>15361.261597359755</v>
      </c>
      <c r="BX764" s="1102">
        <v>24505.626097516564</v>
      </c>
      <c r="BY764" s="1102">
        <v>26475.996726030411</v>
      </c>
      <c r="BZ764" s="1102">
        <v>24629.672030281628</v>
      </c>
      <c r="CA764" s="1102">
        <v>17151.162137587147</v>
      </c>
      <c r="CB764" s="1102">
        <v>12294.661655110256</v>
      </c>
      <c r="CC764" s="1102">
        <v>12972.906737000498</v>
      </c>
      <c r="CD764" s="1102">
        <v>18166.711039265276</v>
      </c>
      <c r="CE764" s="1102">
        <v>23726.723761735942</v>
      </c>
      <c r="CF764" s="1102">
        <v>15669.561911231498</v>
      </c>
      <c r="CG764" s="1102">
        <v>11206.35051634099</v>
      </c>
      <c r="CH764" s="1102">
        <v>12040.679994546119</v>
      </c>
      <c r="CI764" s="1102">
        <v>18311.262501041314</v>
      </c>
      <c r="CJ764" s="1102">
        <v>21918.202956825749</v>
      </c>
      <c r="CK764" s="1102">
        <v>25851.467532714676</v>
      </c>
      <c r="CL764" s="1102">
        <v>24936.696432919096</v>
      </c>
      <c r="CM764" s="1102">
        <v>27886.820230425652</v>
      </c>
      <c r="CN764" s="1102">
        <v>26286.844828006982</v>
      </c>
      <c r="CO764" s="1102">
        <v>25944.968071402469</v>
      </c>
      <c r="CP764" s="1102">
        <v>26594.061151567617</v>
      </c>
      <c r="CQ764" s="1106">
        <f t="shared" si="211"/>
        <v>29314.934386204608</v>
      </c>
      <c r="CR764" s="23" t="s">
        <v>541</v>
      </c>
      <c r="CS764"/>
      <c r="DQ764"/>
      <c r="DR764"/>
    </row>
    <row r="765" spans="58:122" ht="13">
      <c r="BF765" s="1135">
        <v>757</v>
      </c>
      <c r="BG765" s="1102">
        <v>51323.428172800704</v>
      </c>
      <c r="BH765" s="1102">
        <v>60579.778333189293</v>
      </c>
      <c r="BI765" s="1102">
        <v>59386.988777217979</v>
      </c>
      <c r="BJ765" s="1102">
        <v>68909.26852590713</v>
      </c>
      <c r="BK765" s="1102">
        <v>70356.484984810886</v>
      </c>
      <c r="BL765" s="1102">
        <v>79522.569982809044</v>
      </c>
      <c r="BM765" s="1102">
        <v>68753.712966347157</v>
      </c>
      <c r="BN765" s="1102">
        <v>83467.875874016638</v>
      </c>
      <c r="BO765" s="1102">
        <v>98441.181112975464</v>
      </c>
      <c r="BP765" s="1102">
        <v>113564.32547881895</v>
      </c>
      <c r="BQ765" s="1102">
        <v>92465.717824542953</v>
      </c>
      <c r="BR765" s="1102">
        <v>82758.778861460814</v>
      </c>
      <c r="BS765" s="1102">
        <v>79458.268964114279</v>
      </c>
      <c r="BT765" s="1102">
        <v>35488.015675610703</v>
      </c>
      <c r="BU765" s="1102">
        <v>17810.259527937669</v>
      </c>
      <c r="BV765" s="1102">
        <v>14564.033003944065</v>
      </c>
      <c r="BW765" s="1102">
        <v>15326.21617525801</v>
      </c>
      <c r="BX765" s="1102">
        <v>23646.932528227397</v>
      </c>
      <c r="BY765" s="1102">
        <v>19974.857161516091</v>
      </c>
      <c r="BZ765" s="1102">
        <v>16329.945771880017</v>
      </c>
      <c r="CA765" s="1102">
        <v>11768.102939168743</v>
      </c>
      <c r="CB765" s="1102">
        <v>8430.4286780272159</v>
      </c>
      <c r="CC765" s="1102">
        <v>10854.451407043154</v>
      </c>
      <c r="CD765" s="1102">
        <v>14614.963440898488</v>
      </c>
      <c r="CE765" s="1102">
        <v>18432.211770899161</v>
      </c>
      <c r="CF765" s="1102">
        <v>14896.361244659274</v>
      </c>
      <c r="CG765" s="1102">
        <v>12509.544583937442</v>
      </c>
      <c r="CH765" s="1102">
        <v>14346.428955942201</v>
      </c>
      <c r="CI765" s="1102">
        <v>19004.221788114941</v>
      </c>
      <c r="CJ765" s="1102">
        <v>20176.543137278397</v>
      </c>
      <c r="CK765" s="1102">
        <v>20371.141155795045</v>
      </c>
      <c r="CL765" s="1102">
        <v>16169.918572439821</v>
      </c>
      <c r="CM765" s="1102">
        <v>17219.740743679795</v>
      </c>
      <c r="CN765" s="1102">
        <v>15705.821069738577</v>
      </c>
      <c r="CO765" s="1102">
        <v>17115.160298213974</v>
      </c>
      <c r="CP765" s="1102">
        <v>16675.793928526859</v>
      </c>
      <c r="CQ765" s="1106">
        <f t="shared" si="211"/>
        <v>18381.916250644488</v>
      </c>
      <c r="CR765" s="23" t="s">
        <v>541</v>
      </c>
      <c r="CS765"/>
      <c r="DQ765"/>
      <c r="DR765"/>
    </row>
    <row r="766" spans="58:122" ht="13">
      <c r="BF766" s="1135">
        <v>758</v>
      </c>
      <c r="BG766" s="1102">
        <v>43726.205957499267</v>
      </c>
      <c r="BH766" s="1102">
        <v>47058.441258253035</v>
      </c>
      <c r="BI766" s="1102">
        <v>41660.784596407859</v>
      </c>
      <c r="BJ766" s="1102">
        <v>47693.46780150546</v>
      </c>
      <c r="BK766" s="1102">
        <v>61432.482699351262</v>
      </c>
      <c r="BL766" s="1102">
        <v>77378.413279194065</v>
      </c>
      <c r="BM766" s="1102">
        <v>62695.133978229947</v>
      </c>
      <c r="BN766" s="1102">
        <v>64747.816755166175</v>
      </c>
      <c r="BO766" s="1102">
        <v>95846.648705002415</v>
      </c>
      <c r="BP766" s="1102">
        <v>88909.456141115545</v>
      </c>
      <c r="BQ766" s="1102">
        <v>70298.421492450288</v>
      </c>
      <c r="BR766" s="1102">
        <v>54911.506444327322</v>
      </c>
      <c r="BS766" s="1102">
        <v>59640.181433636062</v>
      </c>
      <c r="BT766" s="1102">
        <v>26752.745372867168</v>
      </c>
      <c r="BU766" s="1102">
        <v>14329.675852874781</v>
      </c>
      <c r="BV766" s="1102">
        <v>11821.921793588517</v>
      </c>
      <c r="BW766" s="1102">
        <v>17555.340613409669</v>
      </c>
      <c r="BX766" s="1102">
        <v>19738.779056681928</v>
      </c>
      <c r="BY766" s="1102">
        <v>17188.160547570649</v>
      </c>
      <c r="BZ766" s="1102">
        <v>14127.01453155275</v>
      </c>
      <c r="CA766" s="1102">
        <v>10484.397217666046</v>
      </c>
      <c r="CB766" s="1102">
        <v>6429.1868128064016</v>
      </c>
      <c r="CC766" s="1102">
        <v>8063.2351916916741</v>
      </c>
      <c r="CD766" s="1102">
        <v>11069.221586013868</v>
      </c>
      <c r="CE766" s="1102">
        <v>16158.386852274365</v>
      </c>
      <c r="CF766" s="1102">
        <v>12665.956607148853</v>
      </c>
      <c r="CG766" s="1102">
        <v>10129.987494084677</v>
      </c>
      <c r="CH766" s="1102">
        <v>11456.897820950731</v>
      </c>
      <c r="CI766" s="1102">
        <v>13620.148411333359</v>
      </c>
      <c r="CJ766" s="1102">
        <v>14196.333011075967</v>
      </c>
      <c r="CK766" s="1102">
        <v>14530.710408147714</v>
      </c>
      <c r="CL766" s="1102">
        <v>12846.108251745545</v>
      </c>
      <c r="CM766" s="1102">
        <v>16475.458306605535</v>
      </c>
      <c r="CN766" s="1102">
        <v>16160.782547870853</v>
      </c>
      <c r="CO766" s="1102">
        <v>17139.110536783694</v>
      </c>
      <c r="CP766" s="1102">
        <v>16733.043961897871</v>
      </c>
      <c r="CQ766" s="1106">
        <f t="shared" si="211"/>
        <v>18445.02360992723</v>
      </c>
      <c r="CR766" s="23" t="s">
        <v>541</v>
      </c>
      <c r="CS766"/>
      <c r="DQ766"/>
      <c r="DR766"/>
    </row>
    <row r="767" spans="58:122" ht="13">
      <c r="BF767" s="1135">
        <v>759</v>
      </c>
      <c r="BG767" s="1102">
        <v>35086.168641154087</v>
      </c>
      <c r="BH767" s="1102">
        <v>37118.434320227025</v>
      </c>
      <c r="BI767" s="1102">
        <v>32790.107013852088</v>
      </c>
      <c r="BJ767" s="1102">
        <v>37660.501141427507</v>
      </c>
      <c r="BK767" s="1102">
        <v>44666.857743042397</v>
      </c>
      <c r="BL767" s="1102">
        <v>62842.303708583589</v>
      </c>
      <c r="BM767" s="1102">
        <v>58271.39939668138</v>
      </c>
      <c r="BN767" s="1102">
        <v>67483.480583495679</v>
      </c>
      <c r="BO767" s="1102">
        <v>78326.034568147646</v>
      </c>
      <c r="BP767" s="1102">
        <v>83133.056897816714</v>
      </c>
      <c r="BQ767" s="1102">
        <v>59768.547784440365</v>
      </c>
      <c r="BR767" s="1102">
        <v>43115.037505292188</v>
      </c>
      <c r="BS767" s="1102">
        <v>40762.358467405807</v>
      </c>
      <c r="BT767" s="1102">
        <v>22246.550373047496</v>
      </c>
      <c r="BU767" s="1102">
        <v>13396.718094016525</v>
      </c>
      <c r="BV767" s="1102">
        <v>14512.049623833405</v>
      </c>
      <c r="BW767" s="1102">
        <v>19768.671028778575</v>
      </c>
      <c r="BX767" s="1102">
        <v>16873.611403337196</v>
      </c>
      <c r="BY767" s="1102">
        <v>18239.596399710004</v>
      </c>
      <c r="BZ767" s="1102">
        <v>11001.069833407602</v>
      </c>
      <c r="CA767" s="1102">
        <v>12376.278686898782</v>
      </c>
      <c r="CB767" s="1102">
        <v>6774.2695461853373</v>
      </c>
      <c r="CC767" s="1102">
        <v>7197.9769312397239</v>
      </c>
      <c r="CD767" s="1102">
        <v>7686.4320215006182</v>
      </c>
      <c r="CE767" s="1102">
        <v>18395.526338407341</v>
      </c>
      <c r="CF767" s="1102">
        <v>11421.605345095857</v>
      </c>
      <c r="CG767" s="1102">
        <v>7131.1568259285395</v>
      </c>
      <c r="CH767" s="1102">
        <v>7668.6184300860514</v>
      </c>
      <c r="CI767" s="1102">
        <v>11920.103207511416</v>
      </c>
      <c r="CJ767" s="1102">
        <v>17439.285023408498</v>
      </c>
      <c r="CK767" s="1102">
        <v>16429.695783031781</v>
      </c>
      <c r="CL767" s="1102">
        <v>12532.984856529976</v>
      </c>
      <c r="CM767" s="1102">
        <v>16145.856758080728</v>
      </c>
      <c r="CN767" s="1102">
        <v>15788.878443492602</v>
      </c>
      <c r="CO767" s="1102">
        <v>21510.281027292025</v>
      </c>
      <c r="CP767" s="1102">
        <v>17031.006501888434</v>
      </c>
      <c r="CQ767" s="1106">
        <f t="shared" si="211"/>
        <v>18773.471087715156</v>
      </c>
      <c r="CR767" s="23" t="s">
        <v>541</v>
      </c>
      <c r="CS767"/>
      <c r="DQ767"/>
      <c r="DR767"/>
    </row>
    <row r="768" spans="58:122" ht="13">
      <c r="BF768" s="1135">
        <v>760</v>
      </c>
      <c r="BG768" s="1102">
        <v>69900.290686006963</v>
      </c>
      <c r="BH768" s="1102">
        <v>66198.624330605729</v>
      </c>
      <c r="BI768" s="1102">
        <v>51714.233666215427</v>
      </c>
      <c r="BJ768" s="1102">
        <v>49347.160258606535</v>
      </c>
      <c r="BK768" s="1102">
        <v>60790.526033152164</v>
      </c>
      <c r="BL768" s="1102">
        <v>76135.393393772087</v>
      </c>
      <c r="BM768" s="1102">
        <v>62456.742314078649</v>
      </c>
      <c r="BN768" s="1102">
        <v>64293.88681122745</v>
      </c>
      <c r="BO768" s="1102">
        <v>92511.444287563121</v>
      </c>
      <c r="BP768" s="1102">
        <v>86168.261738051442</v>
      </c>
      <c r="BQ768" s="1102">
        <v>67388.508085595866</v>
      </c>
      <c r="BR768" s="1102">
        <v>49510.733272311416</v>
      </c>
      <c r="BS768" s="1102">
        <v>54091.106603686094</v>
      </c>
      <c r="BT768" s="1102">
        <v>26633.489246458885</v>
      </c>
      <c r="BU768" s="1102">
        <v>15234.041071015214</v>
      </c>
      <c r="BV768" s="1102">
        <v>12549.054304517318</v>
      </c>
      <c r="BW768" s="1102">
        <v>18691.560482281868</v>
      </c>
      <c r="BX768" s="1102">
        <v>22558.01187922831</v>
      </c>
      <c r="BY768" s="1102">
        <v>21824.471825875586</v>
      </c>
      <c r="BZ768" s="1102">
        <v>19398.85114619118</v>
      </c>
      <c r="CA768" s="1102">
        <v>11685.42181055388</v>
      </c>
      <c r="CB768" s="1102">
        <v>7393.935638424924</v>
      </c>
      <c r="CC768" s="1102">
        <v>8543.6671762756614</v>
      </c>
      <c r="CD768" s="1102">
        <v>11465.943587914575</v>
      </c>
      <c r="CE768" s="1102">
        <v>18569.70537870421</v>
      </c>
      <c r="CF768" s="1102">
        <v>14095.683234862345</v>
      </c>
      <c r="CG768" s="1102">
        <v>10965.702930705142</v>
      </c>
      <c r="CH768" s="1102">
        <v>12837.806651591383</v>
      </c>
      <c r="CI768" s="1102">
        <v>15046.248446603415</v>
      </c>
      <c r="CJ768" s="1102">
        <v>19931.718761989949</v>
      </c>
      <c r="CK768" s="1102">
        <v>19727.351485463601</v>
      </c>
      <c r="CL768" s="1102">
        <v>17380.098351164183</v>
      </c>
      <c r="CM768" s="1102">
        <v>18739.345801752181</v>
      </c>
      <c r="CN768" s="1102">
        <v>18822.327897023664</v>
      </c>
      <c r="CO768" s="1102">
        <v>21945.82644076533</v>
      </c>
      <c r="CP768" s="1102">
        <v>19391.516665795112</v>
      </c>
      <c r="CQ768" s="1106">
        <f t="shared" si="211"/>
        <v>21375.48813875944</v>
      </c>
      <c r="CR768" s="23" t="s">
        <v>541</v>
      </c>
      <c r="CS768"/>
      <c r="DQ768"/>
      <c r="DR768"/>
    </row>
    <row r="769" spans="58:122" ht="13">
      <c r="BF769" s="1135">
        <v>761</v>
      </c>
      <c r="BG769" s="1102">
        <v>47834.672468401026</v>
      </c>
      <c r="BH769" s="1102">
        <v>53546.703815639725</v>
      </c>
      <c r="BI769" s="1102">
        <v>47738.330704136322</v>
      </c>
      <c r="BJ769" s="1102">
        <v>52742.501042983509</v>
      </c>
      <c r="BK769" s="1102">
        <v>65616.103761182108</v>
      </c>
      <c r="BL769" s="1102">
        <v>92015.40945546639</v>
      </c>
      <c r="BM769" s="1102">
        <v>88770.883085251757</v>
      </c>
      <c r="BN769" s="1102">
        <v>108019.003692646</v>
      </c>
      <c r="BO769" s="1102">
        <v>129085.60267673506</v>
      </c>
      <c r="BP769" s="1102">
        <v>124784.15054632642</v>
      </c>
      <c r="BQ769" s="1102">
        <v>97695.328601487272</v>
      </c>
      <c r="BR769" s="1102">
        <v>76479.168986106655</v>
      </c>
      <c r="BS769" s="1102">
        <v>63049.814056664487</v>
      </c>
      <c r="BT769" s="1102">
        <v>36311.400239830851</v>
      </c>
      <c r="BU769" s="1102">
        <v>18967.775154532344</v>
      </c>
      <c r="BV769" s="1102">
        <v>13582.124826520696</v>
      </c>
      <c r="BW769" s="1102">
        <v>17673.480125805629</v>
      </c>
      <c r="BX769" s="1102">
        <v>29799.467800025421</v>
      </c>
      <c r="BY769" s="1102">
        <v>29389.314612693222</v>
      </c>
      <c r="BZ769" s="1102">
        <v>22287.132013936138</v>
      </c>
      <c r="CA769" s="1102">
        <v>14015.273149014005</v>
      </c>
      <c r="CB769" s="1102">
        <v>7930.6901697079065</v>
      </c>
      <c r="CC769" s="1102">
        <v>9117.9328684146622</v>
      </c>
      <c r="CD769" s="1102">
        <v>13390.167496590107</v>
      </c>
      <c r="CE769" s="1102">
        <v>18431.937309270485</v>
      </c>
      <c r="CF769" s="1102">
        <v>12406.596262739935</v>
      </c>
      <c r="CG769" s="1102">
        <v>9341.0998902517404</v>
      </c>
      <c r="CH769" s="1102">
        <v>12035.340377514211</v>
      </c>
      <c r="CI769" s="1102">
        <v>17572.282699978365</v>
      </c>
      <c r="CJ769" s="1102">
        <v>20449.244062668979</v>
      </c>
      <c r="CK769" s="1102">
        <v>20231.806396122924</v>
      </c>
      <c r="CL769" s="1102">
        <v>17264.789938026795</v>
      </c>
      <c r="CM769" s="1102">
        <v>18966.209955276747</v>
      </c>
      <c r="CN769" s="1102">
        <v>18074.402332146463</v>
      </c>
      <c r="CO769" s="1102">
        <v>22462.531965388174</v>
      </c>
      <c r="CP769" s="1102">
        <v>19357.738083726897</v>
      </c>
      <c r="CQ769" s="1106">
        <f t="shared" si="211"/>
        <v>21338.253625709884</v>
      </c>
      <c r="CR769" s="23" t="s">
        <v>541</v>
      </c>
      <c r="CS769"/>
      <c r="DQ769"/>
      <c r="DR769"/>
    </row>
    <row r="770" spans="58:122" ht="13">
      <c r="BF770" s="1135">
        <v>762</v>
      </c>
      <c r="BG770" s="1102">
        <v>64843.087816356208</v>
      </c>
      <c r="BH770" s="1102">
        <v>62533.713894337729</v>
      </c>
      <c r="BI770" s="1102">
        <v>55462.763877605001</v>
      </c>
      <c r="BJ770" s="1102">
        <v>59728.282896343437</v>
      </c>
      <c r="BK770" s="1102">
        <v>73347.767470388222</v>
      </c>
      <c r="BL770" s="1102">
        <v>96532.391365305652</v>
      </c>
      <c r="BM770" s="1102">
        <v>84631.143612455184</v>
      </c>
      <c r="BN770" s="1102">
        <v>92868.675895518099</v>
      </c>
      <c r="BO770" s="1102">
        <v>110529.21143696453</v>
      </c>
      <c r="BP770" s="1102">
        <v>102318.02196879334</v>
      </c>
      <c r="BQ770" s="1102">
        <v>79937.699611080345</v>
      </c>
      <c r="BR770" s="1102">
        <v>64244.183490901181</v>
      </c>
      <c r="BS770" s="1102">
        <v>62403.560710070014</v>
      </c>
      <c r="BT770" s="1102">
        <v>38320.997813899528</v>
      </c>
      <c r="BU770" s="1102">
        <v>18290.967437601965</v>
      </c>
      <c r="BV770" s="1102">
        <v>12575.659102888541</v>
      </c>
      <c r="BW770" s="1102">
        <v>14540.352501712079</v>
      </c>
      <c r="BX770" s="1102">
        <v>28774.521968331726</v>
      </c>
      <c r="BY770" s="1102">
        <v>23164.761588296347</v>
      </c>
      <c r="BZ770" s="1102">
        <v>17766.976362148424</v>
      </c>
      <c r="CA770" s="1102">
        <v>10876.951729932111</v>
      </c>
      <c r="CB770" s="1102">
        <v>5885.9861497421161</v>
      </c>
      <c r="CC770" s="1102">
        <v>9575.1164834025967</v>
      </c>
      <c r="CD770" s="1102">
        <v>14504.049999400168</v>
      </c>
      <c r="CE770" s="1102">
        <v>21359.099518104118</v>
      </c>
      <c r="CF770" s="1102">
        <v>15985.138908957872</v>
      </c>
      <c r="CG770" s="1102">
        <v>10948.418528785252</v>
      </c>
      <c r="CH770" s="1102">
        <v>13128.740691358744</v>
      </c>
      <c r="CI770" s="1102">
        <v>19620.786155155271</v>
      </c>
      <c r="CJ770" s="1102">
        <v>23505.749467747071</v>
      </c>
      <c r="CK770" s="1102">
        <v>23734.520298753025</v>
      </c>
      <c r="CL770" s="1102">
        <v>18200.683699251684</v>
      </c>
      <c r="CM770" s="1102">
        <v>20189.083382949178</v>
      </c>
      <c r="CN770" s="1102">
        <v>18678.195187982848</v>
      </c>
      <c r="CO770" s="1102">
        <v>18308.027231561304</v>
      </c>
      <c r="CP770" s="1102">
        <v>19157.258956018628</v>
      </c>
      <c r="CQ770" s="1106">
        <f t="shared" si="211"/>
        <v>21117.263215818126</v>
      </c>
      <c r="CR770" s="23" t="s">
        <v>541</v>
      </c>
      <c r="CS770"/>
      <c r="DQ770"/>
      <c r="DR770"/>
    </row>
    <row r="771" spans="58:122" ht="13">
      <c r="BF771" s="1135">
        <v>763</v>
      </c>
      <c r="BG771" s="1102">
        <v>59297.011232778728</v>
      </c>
      <c r="BH771" s="1102">
        <v>58330.615685081109</v>
      </c>
      <c r="BI771" s="1102">
        <v>45854.172983528959</v>
      </c>
      <c r="BJ771" s="1102">
        <v>52055.636364801663</v>
      </c>
      <c r="BK771" s="1102">
        <v>76857.683989411395</v>
      </c>
      <c r="BL771" s="1102">
        <v>109393.26979609195</v>
      </c>
      <c r="BM771" s="1102">
        <v>92882.164993261002</v>
      </c>
      <c r="BN771" s="1102">
        <v>98814.490460089204</v>
      </c>
      <c r="BO771" s="1102">
        <v>126901.4232532897</v>
      </c>
      <c r="BP771" s="1102">
        <v>119872.47254033024</v>
      </c>
      <c r="BQ771" s="1102">
        <v>90860.857135144528</v>
      </c>
      <c r="BR771" s="1102">
        <v>63552.501906724778</v>
      </c>
      <c r="BS771" s="1102">
        <v>56705.240075290065</v>
      </c>
      <c r="BT771" s="1102">
        <v>25456.028398404902</v>
      </c>
      <c r="BU771" s="1102">
        <v>10888.439421419131</v>
      </c>
      <c r="BV771" s="1102">
        <v>11219.199351840422</v>
      </c>
      <c r="BW771" s="1102">
        <v>22475.568209798177</v>
      </c>
      <c r="BX771" s="1102">
        <v>19729.53580848526</v>
      </c>
      <c r="BY771" s="1102">
        <v>17935.78166646673</v>
      </c>
      <c r="BZ771" s="1102">
        <v>12518.15918435087</v>
      </c>
      <c r="CA771" s="1102">
        <v>11705.906783501614</v>
      </c>
      <c r="CB771" s="1102">
        <v>9159.5844806003115</v>
      </c>
      <c r="CC771" s="1102">
        <v>8242.3140581326061</v>
      </c>
      <c r="CD771" s="1102">
        <v>9383.238598516833</v>
      </c>
      <c r="CE771" s="1102">
        <v>16809.653866309443</v>
      </c>
      <c r="CF771" s="1102">
        <v>13153.731157983688</v>
      </c>
      <c r="CG771" s="1102">
        <v>10925.269258728111</v>
      </c>
      <c r="CH771" s="1102">
        <v>10979.416803518179</v>
      </c>
      <c r="CI771" s="1102">
        <v>16279.675046400907</v>
      </c>
      <c r="CJ771" s="1102">
        <v>18740.645233095467</v>
      </c>
      <c r="CK771" s="1102">
        <v>19645.821000880373</v>
      </c>
      <c r="CL771" s="1102">
        <v>15598.490459275159</v>
      </c>
      <c r="CM771" s="1102">
        <v>19501.917060682586</v>
      </c>
      <c r="CN771" s="1102">
        <v>17929.759264025404</v>
      </c>
      <c r="CO771" s="1102">
        <v>23944.227572178897</v>
      </c>
      <c r="CP771" s="1102">
        <v>19221.685543796277</v>
      </c>
      <c r="CQ771" s="1106">
        <f t="shared" si="211"/>
        <v>21188.281372190137</v>
      </c>
      <c r="CR771" s="23" t="s">
        <v>541</v>
      </c>
      <c r="CS771"/>
      <c r="DQ771"/>
      <c r="DR771"/>
    </row>
    <row r="772" spans="58:122" ht="13">
      <c r="BF772" s="1135">
        <v>764</v>
      </c>
      <c r="BG772" s="1102">
        <v>75192.892720675896</v>
      </c>
      <c r="BH772" s="1102">
        <v>76086.333386099126</v>
      </c>
      <c r="BI772" s="1102">
        <v>71765.500316042191</v>
      </c>
      <c r="BJ772" s="1102">
        <v>78102.0000743126</v>
      </c>
      <c r="BK772" s="1102">
        <v>105472.79006359754</v>
      </c>
      <c r="BL772" s="1102">
        <v>139819.74672162707</v>
      </c>
      <c r="BM772" s="1102">
        <v>122939.92947363554</v>
      </c>
      <c r="BN772" s="1102">
        <v>126877.89197170734</v>
      </c>
      <c r="BO772" s="1102">
        <v>155555.19803236015</v>
      </c>
      <c r="BP772" s="1102">
        <v>141711.17138344276</v>
      </c>
      <c r="BQ772" s="1102">
        <v>106649.23324767777</v>
      </c>
      <c r="BR772" s="1102">
        <v>82740.405824914371</v>
      </c>
      <c r="BS772" s="1102">
        <v>95951.429555712471</v>
      </c>
      <c r="BT772" s="1102">
        <v>46454.954324557577</v>
      </c>
      <c r="BU772" s="1102">
        <v>18272.597141441165</v>
      </c>
      <c r="BV772" s="1102">
        <v>16525.974696163928</v>
      </c>
      <c r="BW772" s="1102">
        <v>24271.91751500867</v>
      </c>
      <c r="BX772" s="1102">
        <v>44808.872837746472</v>
      </c>
      <c r="BY772" s="1102">
        <v>30147.232625487781</v>
      </c>
      <c r="BZ772" s="1102">
        <v>21267.53584685106</v>
      </c>
      <c r="CA772" s="1102">
        <v>15299.250680616253</v>
      </c>
      <c r="CB772" s="1102">
        <v>10803.875789622805</v>
      </c>
      <c r="CC772" s="1102">
        <v>18591.460201581995</v>
      </c>
      <c r="CD772" s="1102">
        <v>25577.904511670949</v>
      </c>
      <c r="CE772" s="1102">
        <v>28968.982845715145</v>
      </c>
      <c r="CF772" s="1102">
        <v>21053.978540255725</v>
      </c>
      <c r="CG772" s="1102">
        <v>17834.499500096754</v>
      </c>
      <c r="CH772" s="1102">
        <v>19675.569803260263</v>
      </c>
      <c r="CI772" s="1102">
        <v>25506.158401109846</v>
      </c>
      <c r="CJ772" s="1102">
        <v>24642.203994826094</v>
      </c>
      <c r="CK772" s="1102">
        <v>25700.749328232396</v>
      </c>
      <c r="CL772" s="1102">
        <v>21755.194406106461</v>
      </c>
      <c r="CM772" s="1102">
        <v>25774.859698695713</v>
      </c>
      <c r="CN772" s="1102">
        <v>26258.262388954914</v>
      </c>
      <c r="CO772" s="1102">
        <v>26612.085065899999</v>
      </c>
      <c r="CP772" s="1102">
        <v>26361.05655830738</v>
      </c>
      <c r="CQ772" s="1106">
        <f t="shared" si="211"/>
        <v>29058.090787771896</v>
      </c>
      <c r="CR772" s="23" t="s">
        <v>541</v>
      </c>
      <c r="CS772"/>
      <c r="DQ772"/>
      <c r="DR772"/>
    </row>
    <row r="773" spans="58:122" ht="13">
      <c r="BF773" s="1135">
        <v>765</v>
      </c>
      <c r="BG773" s="1102">
        <v>63772.027561131574</v>
      </c>
      <c r="BH773" s="1102">
        <v>80346.152011464175</v>
      </c>
      <c r="BI773" s="1102">
        <v>82587.61138624372</v>
      </c>
      <c r="BJ773" s="1102">
        <v>96144.342068373575</v>
      </c>
      <c r="BK773" s="1102">
        <v>102512.2405887724</v>
      </c>
      <c r="BL773" s="1102">
        <v>117888.97040598762</v>
      </c>
      <c r="BM773" s="1102">
        <v>97340.275263315547</v>
      </c>
      <c r="BN773" s="1102">
        <v>89883.300614161766</v>
      </c>
      <c r="BO773" s="1102">
        <v>110884.54970599724</v>
      </c>
      <c r="BP773" s="1102">
        <v>109177.91991383006</v>
      </c>
      <c r="BQ773" s="1102">
        <v>83159.938416883291</v>
      </c>
      <c r="BR773" s="1102">
        <v>62695.744809245116</v>
      </c>
      <c r="BS773" s="1102">
        <v>81076.751446628361</v>
      </c>
      <c r="BT773" s="1102">
        <v>29588.667396077388</v>
      </c>
      <c r="BU773" s="1102">
        <v>13465.580937274985</v>
      </c>
      <c r="BV773" s="1102">
        <v>16285.341978312472</v>
      </c>
      <c r="BW773" s="1102">
        <v>17779.206250766052</v>
      </c>
      <c r="BX773" s="1102">
        <v>28987.730732479638</v>
      </c>
      <c r="BY773" s="1102">
        <v>25996.178633827421</v>
      </c>
      <c r="BZ773" s="1102">
        <v>21812.428289744577</v>
      </c>
      <c r="CA773" s="1102">
        <v>15819.985723287491</v>
      </c>
      <c r="CB773" s="1102">
        <v>10447.044250024825</v>
      </c>
      <c r="CC773" s="1102">
        <v>11689.923553688946</v>
      </c>
      <c r="CD773" s="1102">
        <v>13205.861399063366</v>
      </c>
      <c r="CE773" s="1102">
        <v>18042.6612337927</v>
      </c>
      <c r="CF773" s="1102">
        <v>15134.716391017791</v>
      </c>
      <c r="CG773" s="1102">
        <v>13107.109898438293</v>
      </c>
      <c r="CH773" s="1102">
        <v>16319.784860686326</v>
      </c>
      <c r="CI773" s="1102">
        <v>21768.669512775425</v>
      </c>
      <c r="CJ773" s="1102">
        <v>23050.943628139386</v>
      </c>
      <c r="CK773" s="1102">
        <v>24293.310923045738</v>
      </c>
      <c r="CL773" s="1102">
        <v>20758.821689322704</v>
      </c>
      <c r="CM773" s="1102">
        <v>24999.842259831286</v>
      </c>
      <c r="CN773" s="1102">
        <v>25005.696117313903</v>
      </c>
      <c r="CO773" s="1102">
        <v>27713.860311516233</v>
      </c>
      <c r="CP773" s="1102">
        <v>26274.550573406228</v>
      </c>
      <c r="CQ773" s="1106">
        <f t="shared" si="211"/>
        <v>28962.734262232669</v>
      </c>
      <c r="CR773" s="23" t="s">
        <v>541</v>
      </c>
      <c r="CS773"/>
      <c r="DQ773"/>
      <c r="DR773"/>
    </row>
    <row r="774" spans="58:122" ht="13">
      <c r="BF774" s="1135">
        <v>766</v>
      </c>
      <c r="BG774" s="1102">
        <v>42502.810985226373</v>
      </c>
      <c r="BH774" s="1102">
        <v>43728.767050116177</v>
      </c>
      <c r="BI774" s="1102">
        <v>40735.093529040932</v>
      </c>
      <c r="BJ774" s="1102">
        <v>53835.083769120196</v>
      </c>
      <c r="BK774" s="1102">
        <v>66819.786282114699</v>
      </c>
      <c r="BL774" s="1102">
        <v>88874.938610019715</v>
      </c>
      <c r="BM774" s="1102">
        <v>81446.643592773951</v>
      </c>
      <c r="BN774" s="1102">
        <v>91121.36739437822</v>
      </c>
      <c r="BO774" s="1102">
        <v>109671.57239537114</v>
      </c>
      <c r="BP774" s="1102">
        <v>112493.17595043412</v>
      </c>
      <c r="BQ774" s="1102">
        <v>86696.442615271226</v>
      </c>
      <c r="BR774" s="1102">
        <v>69530.68430156431</v>
      </c>
      <c r="BS774" s="1102">
        <v>65075.073558522148</v>
      </c>
      <c r="BT774" s="1102">
        <v>40680.758646951006</v>
      </c>
      <c r="BU774" s="1102">
        <v>20046.382195454265</v>
      </c>
      <c r="BV774" s="1102">
        <v>15410.065143243466</v>
      </c>
      <c r="BW774" s="1102">
        <v>16829.10805311866</v>
      </c>
      <c r="BX774" s="1102">
        <v>24966.55030751121</v>
      </c>
      <c r="BY774" s="1102">
        <v>20288.282854535817</v>
      </c>
      <c r="BZ774" s="1102">
        <v>15720.535842567882</v>
      </c>
      <c r="CA774" s="1102">
        <v>10689.995641533433</v>
      </c>
      <c r="CB774" s="1102">
        <v>6790.4381048497762</v>
      </c>
      <c r="CC774" s="1102">
        <v>9159.1267730616746</v>
      </c>
      <c r="CD774" s="1102">
        <v>11175.923253920726</v>
      </c>
      <c r="CE774" s="1102">
        <v>16775.122479009733</v>
      </c>
      <c r="CF774" s="1102">
        <v>12943.167156565736</v>
      </c>
      <c r="CG774" s="1102">
        <v>10200.314582775361</v>
      </c>
      <c r="CH774" s="1102">
        <v>12826.631945940439</v>
      </c>
      <c r="CI774" s="1102">
        <v>17718.758907919317</v>
      </c>
      <c r="CJ774" s="1102">
        <v>20655.839550217774</v>
      </c>
      <c r="CK774" s="1102">
        <v>20477.487388645146</v>
      </c>
      <c r="CL774" s="1102">
        <v>14702.679962897393</v>
      </c>
      <c r="CM774" s="1102">
        <v>15154.90255711516</v>
      </c>
      <c r="CN774" s="1102">
        <v>13321.663157933985</v>
      </c>
      <c r="CO774" s="1102">
        <v>15368.64213323247</v>
      </c>
      <c r="CP774" s="1102">
        <v>13615.323238012217</v>
      </c>
      <c r="CQ774" s="1106">
        <f t="shared" si="211"/>
        <v>15008.324794566688</v>
      </c>
      <c r="CR774" s="23" t="s">
        <v>541</v>
      </c>
      <c r="CS774"/>
      <c r="DQ774"/>
      <c r="DR774"/>
    </row>
    <row r="775" spans="58:122" ht="13">
      <c r="BF775" s="1135">
        <v>767</v>
      </c>
      <c r="BG775" s="1102">
        <v>45692.83263406383</v>
      </c>
      <c r="BH775" s="1102">
        <v>48853.326800065595</v>
      </c>
      <c r="BI775" s="1102">
        <v>44791.825866471292</v>
      </c>
      <c r="BJ775" s="1102">
        <v>51560.019771181818</v>
      </c>
      <c r="BK775" s="1102">
        <v>55026.684214842586</v>
      </c>
      <c r="BL775" s="1102">
        <v>68182.115167275406</v>
      </c>
      <c r="BM775" s="1102">
        <v>64488.852074276314</v>
      </c>
      <c r="BN775" s="1102">
        <v>77934.744727030979</v>
      </c>
      <c r="BO775" s="1102">
        <v>95142.916591510744</v>
      </c>
      <c r="BP775" s="1102">
        <v>107541.75317799803</v>
      </c>
      <c r="BQ775" s="1102">
        <v>88843.690345780051</v>
      </c>
      <c r="BR775" s="1102">
        <v>80342.036200316987</v>
      </c>
      <c r="BS775" s="1102">
        <v>80116.518400774803</v>
      </c>
      <c r="BT775" s="1102">
        <v>24665.316377181298</v>
      </c>
      <c r="BU775" s="1102">
        <v>12272.647298180631</v>
      </c>
      <c r="BV775" s="1102">
        <v>13632.532497468404</v>
      </c>
      <c r="BW775" s="1102">
        <v>14245.2020668525</v>
      </c>
      <c r="BX775" s="1102">
        <v>20177.552092031267</v>
      </c>
      <c r="BY775" s="1102">
        <v>18295.122348565557</v>
      </c>
      <c r="BZ775" s="1102">
        <v>17265.819436675272</v>
      </c>
      <c r="CA775" s="1102">
        <v>11545.319854129919</v>
      </c>
      <c r="CB775" s="1102">
        <v>7574.5738479289485</v>
      </c>
      <c r="CC775" s="1102">
        <v>9680.3666383820473</v>
      </c>
      <c r="CD775" s="1102">
        <v>13464.13762771877</v>
      </c>
      <c r="CE775" s="1102">
        <v>18138.658606997411</v>
      </c>
      <c r="CF775" s="1102">
        <v>13653.354975820492</v>
      </c>
      <c r="CG775" s="1102">
        <v>10219.198854996279</v>
      </c>
      <c r="CH775" s="1102">
        <v>11389.872082722606</v>
      </c>
      <c r="CI775" s="1102">
        <v>15299.78693474626</v>
      </c>
      <c r="CJ775" s="1102">
        <v>17263.552848996631</v>
      </c>
      <c r="CK775" s="1102">
        <v>19196.676197622142</v>
      </c>
      <c r="CL775" s="1102">
        <v>15640.902286984749</v>
      </c>
      <c r="CM775" s="1102">
        <v>17622.973774696715</v>
      </c>
      <c r="CN775" s="1102">
        <v>14873.9805943501</v>
      </c>
      <c r="CO775" s="1102">
        <v>14120.065275464451</v>
      </c>
      <c r="CP775" s="1102">
        <v>15448.417673229669</v>
      </c>
      <c r="CQ775" s="1106">
        <f t="shared" si="211"/>
        <v>17028.965522804949</v>
      </c>
      <c r="CR775" s="23" t="s">
        <v>541</v>
      </c>
      <c r="CS775"/>
      <c r="DQ775"/>
      <c r="DR775"/>
    </row>
    <row r="776" spans="58:122" ht="13">
      <c r="BF776" s="1135">
        <v>768</v>
      </c>
      <c r="BG776" s="1102">
        <v>50473.437803469293</v>
      </c>
      <c r="BH776" s="1102">
        <v>48865.598137858549</v>
      </c>
      <c r="BI776" s="1102">
        <v>43883.970314904414</v>
      </c>
      <c r="BJ776" s="1102">
        <v>57220.086831002198</v>
      </c>
      <c r="BK776" s="1102">
        <v>69565.723862336861</v>
      </c>
      <c r="BL776" s="1102">
        <v>80844.2596348566</v>
      </c>
      <c r="BM776" s="1102">
        <v>64363.577748659336</v>
      </c>
      <c r="BN776" s="1102">
        <v>84576.797565725807</v>
      </c>
      <c r="BO776" s="1102">
        <v>116783.1765774505</v>
      </c>
      <c r="BP776" s="1102">
        <v>108490.35383400714</v>
      </c>
      <c r="BQ776" s="1102">
        <v>84309.198616919821</v>
      </c>
      <c r="BR776" s="1102">
        <v>64355.045551120682</v>
      </c>
      <c r="BS776" s="1102">
        <v>60216.391475173907</v>
      </c>
      <c r="BT776" s="1102">
        <v>21068.081719495523</v>
      </c>
      <c r="BU776" s="1102">
        <v>10126.439235627895</v>
      </c>
      <c r="BV776" s="1102">
        <v>13759.582038992152</v>
      </c>
      <c r="BW776" s="1102">
        <v>21465.585955170685</v>
      </c>
      <c r="BX776" s="1102">
        <v>23612.440629911194</v>
      </c>
      <c r="BY776" s="1102">
        <v>22220.185102294519</v>
      </c>
      <c r="BZ776" s="1102">
        <v>17656.270595919817</v>
      </c>
      <c r="CA776" s="1102">
        <v>12434.549838245241</v>
      </c>
      <c r="CB776" s="1102">
        <v>8202.3877751811651</v>
      </c>
      <c r="CC776" s="1102">
        <v>8337.7904268984439</v>
      </c>
      <c r="CD776" s="1102">
        <v>13754.550602853235</v>
      </c>
      <c r="CE776" s="1102">
        <v>18001.566685784255</v>
      </c>
      <c r="CF776" s="1102">
        <v>13176.231939545232</v>
      </c>
      <c r="CG776" s="1102">
        <v>10627.787551603455</v>
      </c>
      <c r="CH776" s="1102">
        <v>11861.924697869961</v>
      </c>
      <c r="CI776" s="1102">
        <v>17290.879413783932</v>
      </c>
      <c r="CJ776" s="1102">
        <v>18302.607848458716</v>
      </c>
      <c r="CK776" s="1102">
        <v>18880.29207074787</v>
      </c>
      <c r="CL776" s="1102">
        <v>17237.007346797174</v>
      </c>
      <c r="CM776" s="1102">
        <v>18978.421678941486</v>
      </c>
      <c r="CN776" s="1102">
        <v>20364.022782671964</v>
      </c>
      <c r="CO776" s="1102">
        <v>20150.18137352846</v>
      </c>
      <c r="CP776" s="1102">
        <v>20439.263764052477</v>
      </c>
      <c r="CQ776" s="1106">
        <f t="shared" si="211"/>
        <v>22530.431615188216</v>
      </c>
      <c r="CR776" s="23" t="s">
        <v>541</v>
      </c>
      <c r="CS776"/>
      <c r="DQ776"/>
      <c r="DR776"/>
    </row>
    <row r="777" spans="58:122" ht="13">
      <c r="BF777" s="1135">
        <v>769</v>
      </c>
      <c r="BG777" s="1102">
        <v>61609.497069407211</v>
      </c>
      <c r="BH777" s="1102">
        <v>57753.274644728051</v>
      </c>
      <c r="BI777" s="1102">
        <v>51353.868709476039</v>
      </c>
      <c r="BJ777" s="1102">
        <v>55475.564454239589</v>
      </c>
      <c r="BK777" s="1102">
        <v>82504.093446003477</v>
      </c>
      <c r="BL777" s="1102">
        <v>114352.71021883161</v>
      </c>
      <c r="BM777" s="1102">
        <v>103450.15685484679</v>
      </c>
      <c r="BN777" s="1102">
        <v>101460.49691338046</v>
      </c>
      <c r="BO777" s="1102">
        <v>149556.17699495659</v>
      </c>
      <c r="BP777" s="1102">
        <v>141513.05301645593</v>
      </c>
      <c r="BQ777" s="1102">
        <v>109092.51767443628</v>
      </c>
      <c r="BR777" s="1102">
        <v>82048.610435678362</v>
      </c>
      <c r="BS777" s="1102">
        <v>86580.096544215878</v>
      </c>
      <c r="BT777" s="1102">
        <v>33520.793886631975</v>
      </c>
      <c r="BU777" s="1102">
        <v>14146.277186930993</v>
      </c>
      <c r="BV777" s="1102">
        <v>12557.291211102298</v>
      </c>
      <c r="BW777" s="1102">
        <v>21993.039469143172</v>
      </c>
      <c r="BX777" s="1102">
        <v>25820.603225999486</v>
      </c>
      <c r="BY777" s="1102">
        <v>21648.285210278431</v>
      </c>
      <c r="BZ777" s="1102">
        <v>18896.439295597153</v>
      </c>
      <c r="CA777" s="1102">
        <v>13056.095054326241</v>
      </c>
      <c r="CB777" s="1102">
        <v>10510.550815769862</v>
      </c>
      <c r="CC777" s="1102">
        <v>10979.421523965317</v>
      </c>
      <c r="CD777" s="1102">
        <v>12013.932563644787</v>
      </c>
      <c r="CE777" s="1102">
        <v>19909.897430784389</v>
      </c>
      <c r="CF777" s="1102">
        <v>14742.712370872479</v>
      </c>
      <c r="CG777" s="1102">
        <v>12493.467491175112</v>
      </c>
      <c r="CH777" s="1102">
        <v>13129.948810729289</v>
      </c>
      <c r="CI777" s="1102">
        <v>16791.72790577147</v>
      </c>
      <c r="CJ777" s="1102">
        <v>20097.913574431317</v>
      </c>
      <c r="CK777" s="1102">
        <v>21514.192945178689</v>
      </c>
      <c r="CL777" s="1102">
        <v>18179.613045169895</v>
      </c>
      <c r="CM777" s="1102">
        <v>21942.679795710217</v>
      </c>
      <c r="CN777" s="1102">
        <v>19185.80153969676</v>
      </c>
      <c r="CO777" s="1102">
        <v>22362.150255480494</v>
      </c>
      <c r="CP777" s="1102">
        <v>20411.677835030441</v>
      </c>
      <c r="CQ777" s="1106">
        <f t="shared" si="211"/>
        <v>22500.023333630368</v>
      </c>
      <c r="CR777" s="23" t="s">
        <v>541</v>
      </c>
      <c r="CS777"/>
      <c r="DQ777"/>
      <c r="DR777"/>
    </row>
    <row r="778" spans="58:122" ht="13">
      <c r="BF778" s="1135">
        <v>770</v>
      </c>
      <c r="BG778" s="1102">
        <v>53698.638240538727</v>
      </c>
      <c r="BH778" s="1102">
        <v>56280.120160998085</v>
      </c>
      <c r="BI778" s="1102">
        <v>49676.967288549553</v>
      </c>
      <c r="BJ778" s="1102">
        <v>54504.24879744299</v>
      </c>
      <c r="BK778" s="1102">
        <v>62857.435930993241</v>
      </c>
      <c r="BL778" s="1102">
        <v>77854.053931381495</v>
      </c>
      <c r="BM778" s="1102">
        <v>63554.308481600208</v>
      </c>
      <c r="BN778" s="1102">
        <v>72251.423913376246</v>
      </c>
      <c r="BO778" s="1102">
        <v>98833.854116567731</v>
      </c>
      <c r="BP778" s="1102">
        <v>91579.559175712071</v>
      </c>
      <c r="BQ778" s="1102">
        <v>68142.716508631842</v>
      </c>
      <c r="BR778" s="1102">
        <v>54729.060421757429</v>
      </c>
      <c r="BS778" s="1102">
        <v>65470.434213793174</v>
      </c>
      <c r="BT778" s="1102">
        <v>22719.670014199957</v>
      </c>
      <c r="BU778" s="1102">
        <v>10243.589138538233</v>
      </c>
      <c r="BV778" s="1102">
        <v>9948.2770294564234</v>
      </c>
      <c r="BW778" s="1102">
        <v>18404.077894486527</v>
      </c>
      <c r="BX778" s="1102">
        <v>21364.999050302085</v>
      </c>
      <c r="BY778" s="1102">
        <v>18905.956092446162</v>
      </c>
      <c r="BZ778" s="1102">
        <v>15545.936464847962</v>
      </c>
      <c r="CA778" s="1102">
        <v>11500.446682935917</v>
      </c>
      <c r="CB778" s="1102">
        <v>7765.0186189848819</v>
      </c>
      <c r="CC778" s="1102">
        <v>9165.9442565408608</v>
      </c>
      <c r="CD778" s="1102">
        <v>13744.004434198623</v>
      </c>
      <c r="CE778" s="1102">
        <v>19284.089462078577</v>
      </c>
      <c r="CF778" s="1102">
        <v>12885.907827383748</v>
      </c>
      <c r="CG778" s="1102">
        <v>9954.5110611938871</v>
      </c>
      <c r="CH778" s="1102">
        <v>12760.462023378817</v>
      </c>
      <c r="CI778" s="1102">
        <v>18985.513813122383</v>
      </c>
      <c r="CJ778" s="1102">
        <v>20406.371063127925</v>
      </c>
      <c r="CK778" s="1102">
        <v>18422.075458399217</v>
      </c>
      <c r="CL778" s="1102">
        <v>15152.381418452067</v>
      </c>
      <c r="CM778" s="1102">
        <v>15420.458709195949</v>
      </c>
      <c r="CN778" s="1102">
        <v>15400.407293277516</v>
      </c>
      <c r="CO778" s="1102">
        <v>13521.752939345704</v>
      </c>
      <c r="CP778" s="1102">
        <v>16263.801880869461</v>
      </c>
      <c r="CQ778" s="1106">
        <f t="shared" ref="CQ778:CQ841" si="212">CP778*1.10231131</f>
        <v>17927.772756881677</v>
      </c>
      <c r="CR778" s="23" t="s">
        <v>541</v>
      </c>
      <c r="CS778"/>
      <c r="DQ778"/>
      <c r="DR778"/>
    </row>
    <row r="779" spans="58:122" ht="13">
      <c r="BF779" s="1135">
        <v>771</v>
      </c>
      <c r="BG779" s="1102">
        <v>49294.607543411177</v>
      </c>
      <c r="BH779" s="1102">
        <v>38578.278498835134</v>
      </c>
      <c r="BI779" s="1102">
        <v>32696.039871281719</v>
      </c>
      <c r="BJ779" s="1102">
        <v>43069.432646191774</v>
      </c>
      <c r="BK779" s="1102">
        <v>67677.496489157551</v>
      </c>
      <c r="BL779" s="1102">
        <v>96563.879603525071</v>
      </c>
      <c r="BM779" s="1102">
        <v>85020.362193643319</v>
      </c>
      <c r="BN779" s="1102">
        <v>85472.317759140627</v>
      </c>
      <c r="BO779" s="1102">
        <v>104920.20036741209</v>
      </c>
      <c r="BP779" s="1102">
        <v>96596.453154687682</v>
      </c>
      <c r="BQ779" s="1102">
        <v>71866.624052666506</v>
      </c>
      <c r="BR779" s="1102">
        <v>58628.136431248873</v>
      </c>
      <c r="BS779" s="1102">
        <v>63627.962118054333</v>
      </c>
      <c r="BT779" s="1102">
        <v>22814.301013393371</v>
      </c>
      <c r="BU779" s="1102">
        <v>12889.707352545211</v>
      </c>
      <c r="BV779" s="1102">
        <v>10818.437554830552</v>
      </c>
      <c r="BW779" s="1102">
        <v>13406.697306359481</v>
      </c>
      <c r="BX779" s="1102">
        <v>22181.896192757133</v>
      </c>
      <c r="BY779" s="1102">
        <v>25035.680010171473</v>
      </c>
      <c r="BZ779" s="1102">
        <v>19949.498918591475</v>
      </c>
      <c r="CA779" s="1102">
        <v>11790.718724060665</v>
      </c>
      <c r="CB779" s="1102">
        <v>6074.2486860190911</v>
      </c>
      <c r="CC779" s="1102">
        <v>7054.508559438771</v>
      </c>
      <c r="CD779" s="1102">
        <v>9968.2999960347224</v>
      </c>
      <c r="CE779" s="1102">
        <v>17534.624463583215</v>
      </c>
      <c r="CF779" s="1102">
        <v>12744.17200794344</v>
      </c>
      <c r="CG779" s="1102">
        <v>8904.2342364857413</v>
      </c>
      <c r="CH779" s="1102">
        <v>10054.93097615923</v>
      </c>
      <c r="CI779" s="1102">
        <v>13441.745344101795</v>
      </c>
      <c r="CJ779" s="1102">
        <v>16678.526319234792</v>
      </c>
      <c r="CK779" s="1102">
        <v>16769.636852368014</v>
      </c>
      <c r="CL779" s="1102">
        <v>12986.722264960092</v>
      </c>
      <c r="CM779" s="1102">
        <v>16780.701581376863</v>
      </c>
      <c r="CN779" s="1102">
        <v>15382.873425165721</v>
      </c>
      <c r="CO779" s="1102">
        <v>17164.621976731964</v>
      </c>
      <c r="CP779" s="1102">
        <v>15514.830212508246</v>
      </c>
      <c r="CQ779" s="1106">
        <f t="shared" si="212"/>
        <v>17102.172815977541</v>
      </c>
      <c r="CR779" s="23" t="s">
        <v>541</v>
      </c>
      <c r="CS779"/>
      <c r="DQ779"/>
      <c r="DR779"/>
    </row>
    <row r="780" spans="58:122" ht="13">
      <c r="BF780" s="1135">
        <v>772</v>
      </c>
      <c r="BG780" s="1102">
        <v>69273.138972590226</v>
      </c>
      <c r="BH780" s="1102">
        <v>70510.556074902706</v>
      </c>
      <c r="BI780" s="1102">
        <v>63382.799399335709</v>
      </c>
      <c r="BJ780" s="1102">
        <v>66768.493362656649</v>
      </c>
      <c r="BK780" s="1102">
        <v>85290.004923636792</v>
      </c>
      <c r="BL780" s="1102">
        <v>109424.6792048457</v>
      </c>
      <c r="BM780" s="1102">
        <v>93358.698583463309</v>
      </c>
      <c r="BN780" s="1102">
        <v>98366.756246805642</v>
      </c>
      <c r="BO780" s="1102">
        <v>139712.17615785307</v>
      </c>
      <c r="BP780" s="1102">
        <v>128727.93844945508</v>
      </c>
      <c r="BQ780" s="1102">
        <v>98538.688917507665</v>
      </c>
      <c r="BR780" s="1102">
        <v>75321.034506855911</v>
      </c>
      <c r="BS780" s="1102">
        <v>78292.008996706936</v>
      </c>
      <c r="BT780" s="1102">
        <v>35643.496276588281</v>
      </c>
      <c r="BU780" s="1102">
        <v>16030.494689540441</v>
      </c>
      <c r="BV780" s="1102">
        <v>14251.266314658973</v>
      </c>
      <c r="BW780" s="1102">
        <v>23054.989272860126</v>
      </c>
      <c r="BX780" s="1102">
        <v>26410.074270259531</v>
      </c>
      <c r="BY780" s="1102">
        <v>23273.83660901913</v>
      </c>
      <c r="BZ780" s="1102">
        <v>21408.413910206942</v>
      </c>
      <c r="CA780" s="1102">
        <v>14321.426884822853</v>
      </c>
      <c r="CB780" s="1102">
        <v>11581.830343363061</v>
      </c>
      <c r="CC780" s="1102">
        <v>12711.837896417548</v>
      </c>
      <c r="CD780" s="1102">
        <v>14092.356375926272</v>
      </c>
      <c r="CE780" s="1102">
        <v>21626.701195790189</v>
      </c>
      <c r="CF780" s="1102">
        <v>15722.92918183053</v>
      </c>
      <c r="CG780" s="1102">
        <v>11174.579817422982</v>
      </c>
      <c r="CH780" s="1102">
        <v>14541.072411269266</v>
      </c>
      <c r="CI780" s="1102">
        <v>19208.623132863297</v>
      </c>
      <c r="CJ780" s="1102">
        <v>24839.215638996448</v>
      </c>
      <c r="CK780" s="1102">
        <v>27694.71131751435</v>
      </c>
      <c r="CL780" s="1102">
        <v>19815.044566073771</v>
      </c>
      <c r="CM780" s="1102">
        <v>23207.523800470077</v>
      </c>
      <c r="CN780" s="1102">
        <v>19091.894823006754</v>
      </c>
      <c r="CO780" s="1102">
        <v>26261.533900978669</v>
      </c>
      <c r="CP780" s="1102">
        <v>19091.054611806347</v>
      </c>
      <c r="CQ780" s="1106">
        <f t="shared" si="212"/>
        <v>21044.285418421794</v>
      </c>
      <c r="CR780" s="23" t="s">
        <v>541</v>
      </c>
      <c r="CS780"/>
      <c r="DQ780"/>
      <c r="DR780"/>
    </row>
    <row r="781" spans="58:122" ht="13">
      <c r="BF781" s="1135">
        <v>773</v>
      </c>
      <c r="BG781" s="1102">
        <v>59757.325731481185</v>
      </c>
      <c r="BH781" s="1102">
        <v>56170.309730100169</v>
      </c>
      <c r="BI781" s="1102">
        <v>51238.442645524767</v>
      </c>
      <c r="BJ781" s="1102">
        <v>66910.932002548376</v>
      </c>
      <c r="BK781" s="1102">
        <v>80119.144065215776</v>
      </c>
      <c r="BL781" s="1102">
        <v>100367.08451297786</v>
      </c>
      <c r="BM781" s="1102">
        <v>88090.555498153059</v>
      </c>
      <c r="BN781" s="1102">
        <v>100950.38515047508</v>
      </c>
      <c r="BO781" s="1102">
        <v>126004.41640332219</v>
      </c>
      <c r="BP781" s="1102">
        <v>114639.10491401705</v>
      </c>
      <c r="BQ781" s="1102">
        <v>86512.906101675384</v>
      </c>
      <c r="BR781" s="1102">
        <v>67277.157689973377</v>
      </c>
      <c r="BS781" s="1102">
        <v>62628.460913183451</v>
      </c>
      <c r="BT781" s="1102">
        <v>31292.896093840853</v>
      </c>
      <c r="BU781" s="1102">
        <v>16749.41698468239</v>
      </c>
      <c r="BV781" s="1102">
        <v>16423.585038045607</v>
      </c>
      <c r="BW781" s="1102">
        <v>19512.357666621643</v>
      </c>
      <c r="BX781" s="1102">
        <v>28934.056349560869</v>
      </c>
      <c r="BY781" s="1102">
        <v>21165.896472292072</v>
      </c>
      <c r="BZ781" s="1102">
        <v>18008.759570193117</v>
      </c>
      <c r="CA781" s="1102">
        <v>13030.1445333108</v>
      </c>
      <c r="CB781" s="1102">
        <v>8734.6200506862097</v>
      </c>
      <c r="CC781" s="1102">
        <v>12576.749196005159</v>
      </c>
      <c r="CD781" s="1102">
        <v>12225.634052091791</v>
      </c>
      <c r="CE781" s="1102">
        <v>18395.197777625559</v>
      </c>
      <c r="CF781" s="1102">
        <v>16412.129086687342</v>
      </c>
      <c r="CG781" s="1102">
        <v>14027.001756638756</v>
      </c>
      <c r="CH781" s="1102">
        <v>16008.275952491504</v>
      </c>
      <c r="CI781" s="1102">
        <v>18891.883575752327</v>
      </c>
      <c r="CJ781" s="1102">
        <v>19662.128184793815</v>
      </c>
      <c r="CK781" s="1102">
        <v>23872.345691749157</v>
      </c>
      <c r="CL781" s="1102">
        <v>18281.370360809662</v>
      </c>
      <c r="CM781" s="1102">
        <v>23646.314640603148</v>
      </c>
      <c r="CN781" s="1102">
        <v>17532.108552891958</v>
      </c>
      <c r="CO781" s="1102">
        <v>24552.090298550575</v>
      </c>
      <c r="CP781" s="1102">
        <v>19121.706557585065</v>
      </c>
      <c r="CQ781" s="1106">
        <f t="shared" si="212"/>
        <v>21078.073404927181</v>
      </c>
      <c r="CR781" s="23" t="s">
        <v>541</v>
      </c>
      <c r="CS781"/>
      <c r="DQ781"/>
      <c r="DR781"/>
    </row>
    <row r="782" spans="58:122" ht="13">
      <c r="BF782" s="1135">
        <v>774</v>
      </c>
      <c r="BG782" s="1102">
        <v>64174.789594037349</v>
      </c>
      <c r="BH782" s="1102">
        <v>66253.505262911174</v>
      </c>
      <c r="BI782" s="1102">
        <v>62574.44534959989</v>
      </c>
      <c r="BJ782" s="1102">
        <v>79599.294823112024</v>
      </c>
      <c r="BK782" s="1102">
        <v>88682.967074608227</v>
      </c>
      <c r="BL782" s="1102">
        <v>99038.374688555748</v>
      </c>
      <c r="BM782" s="1102">
        <v>85325.985586415962</v>
      </c>
      <c r="BN782" s="1102">
        <v>99770.358513552957</v>
      </c>
      <c r="BO782" s="1102">
        <v>110042.31850167373</v>
      </c>
      <c r="BP782" s="1102">
        <v>104662.88738859131</v>
      </c>
      <c r="BQ782" s="1102">
        <v>79638.985793893953</v>
      </c>
      <c r="BR782" s="1102">
        <v>66859.328877297958</v>
      </c>
      <c r="BS782" s="1102">
        <v>56460.43984439761</v>
      </c>
      <c r="BT782" s="1102">
        <v>31781.473991930317</v>
      </c>
      <c r="BU782" s="1102">
        <v>19035.549358601078</v>
      </c>
      <c r="BV782" s="1102">
        <v>15917.30997867953</v>
      </c>
      <c r="BW782" s="1102">
        <v>18444.230501081787</v>
      </c>
      <c r="BX782" s="1102">
        <v>26204.462192749521</v>
      </c>
      <c r="BY782" s="1102">
        <v>22288.796247922251</v>
      </c>
      <c r="BZ782" s="1102">
        <v>16493.370672199213</v>
      </c>
      <c r="CA782" s="1102">
        <v>11254.030450008247</v>
      </c>
      <c r="CB782" s="1102">
        <v>7018.8824746982555</v>
      </c>
      <c r="CC782" s="1102">
        <v>9821.9338058476715</v>
      </c>
      <c r="CD782" s="1102">
        <v>15594.144791977751</v>
      </c>
      <c r="CE782" s="1102">
        <v>19820.676560848915</v>
      </c>
      <c r="CF782" s="1102">
        <v>14766.218818916257</v>
      </c>
      <c r="CG782" s="1102">
        <v>13738.119761055226</v>
      </c>
      <c r="CH782" s="1102">
        <v>16314.41085011426</v>
      </c>
      <c r="CI782" s="1102">
        <v>20535.505287785207</v>
      </c>
      <c r="CJ782" s="1102">
        <v>19437.451471297423</v>
      </c>
      <c r="CK782" s="1102">
        <v>19431.836641141712</v>
      </c>
      <c r="CL782" s="1102">
        <v>18522.838280645105</v>
      </c>
      <c r="CM782" s="1102">
        <v>20106.504853189315</v>
      </c>
      <c r="CN782" s="1102">
        <v>17379.01422148629</v>
      </c>
      <c r="CO782" s="1102">
        <v>13738.471969955417</v>
      </c>
      <c r="CP782" s="1102">
        <v>19250.356451466123</v>
      </c>
      <c r="CQ782" s="1106">
        <f t="shared" si="212"/>
        <v>21219.885637982574</v>
      </c>
      <c r="CR782" s="23" t="s">
        <v>541</v>
      </c>
      <c r="CS782"/>
      <c r="DQ782"/>
      <c r="DR782"/>
    </row>
    <row r="783" spans="58:122" ht="13">
      <c r="BF783" s="1135">
        <v>775</v>
      </c>
      <c r="BG783" s="1102">
        <v>60139.128965087031</v>
      </c>
      <c r="BH783" s="1102">
        <v>61129.49431052593</v>
      </c>
      <c r="BI783" s="1102">
        <v>57219.950612604407</v>
      </c>
      <c r="BJ783" s="1102">
        <v>66943.070725480371</v>
      </c>
      <c r="BK783" s="1102">
        <v>77931.675710083888</v>
      </c>
      <c r="BL783" s="1102">
        <v>99472.771943893109</v>
      </c>
      <c r="BM783" s="1102">
        <v>91159.690693096025</v>
      </c>
      <c r="BN783" s="1102">
        <v>91902.437614433264</v>
      </c>
      <c r="BO783" s="1102">
        <v>117039.04835962484</v>
      </c>
      <c r="BP783" s="1102">
        <v>117963.4220811812</v>
      </c>
      <c r="BQ783" s="1102">
        <v>93767.210166403151</v>
      </c>
      <c r="BR783" s="1102">
        <v>78277.774031132547</v>
      </c>
      <c r="BS783" s="1102">
        <v>88364.393405718758</v>
      </c>
      <c r="BT783" s="1102">
        <v>29911.960506907933</v>
      </c>
      <c r="BU783" s="1102">
        <v>14254.830653825511</v>
      </c>
      <c r="BV783" s="1102">
        <v>14246.452616022056</v>
      </c>
      <c r="BW783" s="1102">
        <v>14763.771188073057</v>
      </c>
      <c r="BX783" s="1102">
        <v>22153.347260998289</v>
      </c>
      <c r="BY783" s="1102">
        <v>18825.644505594744</v>
      </c>
      <c r="BZ783" s="1102">
        <v>14696.491511475677</v>
      </c>
      <c r="CA783" s="1102">
        <v>12205.737043394827</v>
      </c>
      <c r="CB783" s="1102">
        <v>8665.4788783930344</v>
      </c>
      <c r="CC783" s="1102">
        <v>9325.1723718027642</v>
      </c>
      <c r="CD783" s="1102">
        <v>11743.404110601859</v>
      </c>
      <c r="CE783" s="1102">
        <v>14567.420739760759</v>
      </c>
      <c r="CF783" s="1102">
        <v>11070.26677559107</v>
      </c>
      <c r="CG783" s="1102">
        <v>10446.68493009447</v>
      </c>
      <c r="CH783" s="1102">
        <v>13459.249926723527</v>
      </c>
      <c r="CI783" s="1102">
        <v>20283.512059183591</v>
      </c>
      <c r="CJ783" s="1102">
        <v>21423.929198162466</v>
      </c>
      <c r="CK783" s="1102">
        <v>20960.105409458531</v>
      </c>
      <c r="CL783" s="1102">
        <v>16149.297424246395</v>
      </c>
      <c r="CM783" s="1102">
        <v>17786.47142364192</v>
      </c>
      <c r="CN783" s="1102">
        <v>18403.091105315561</v>
      </c>
      <c r="CO783" s="1102">
        <v>21592.189634652786</v>
      </c>
      <c r="CP783" s="1102">
        <v>19252.702298175325</v>
      </c>
      <c r="CQ783" s="1106">
        <f t="shared" si="212"/>
        <v>21222.471491341654</v>
      </c>
      <c r="CR783" s="23" t="s">
        <v>541</v>
      </c>
      <c r="CS783"/>
      <c r="DQ783"/>
      <c r="DR783"/>
    </row>
    <row r="784" spans="58:122" ht="13">
      <c r="BF784" s="1135">
        <v>776</v>
      </c>
      <c r="BG784" s="1102">
        <v>36296.273809916864</v>
      </c>
      <c r="BH784" s="1102">
        <v>50748.315349845347</v>
      </c>
      <c r="BI784" s="1102">
        <v>49412.818540517859</v>
      </c>
      <c r="BJ784" s="1102">
        <v>53495.929957599903</v>
      </c>
      <c r="BK784" s="1102">
        <v>59420.041566673623</v>
      </c>
      <c r="BL784" s="1102">
        <v>84669.334334752784</v>
      </c>
      <c r="BM784" s="1102">
        <v>81099.651225374007</v>
      </c>
      <c r="BN784" s="1102">
        <v>78403.950932543972</v>
      </c>
      <c r="BO784" s="1102">
        <v>84121.54552654663</v>
      </c>
      <c r="BP784" s="1102">
        <v>104673.64000229203</v>
      </c>
      <c r="BQ784" s="1102">
        <v>82855.299922651029</v>
      </c>
      <c r="BR784" s="1102">
        <v>66743.610021494664</v>
      </c>
      <c r="BS784" s="1102">
        <v>61631.892093055496</v>
      </c>
      <c r="BT784" s="1102">
        <v>25203.90637656215</v>
      </c>
      <c r="BU784" s="1102">
        <v>12541.452575182031</v>
      </c>
      <c r="BV784" s="1102">
        <v>11503.010990575211</v>
      </c>
      <c r="BW784" s="1102">
        <v>12980.847658533939</v>
      </c>
      <c r="BX784" s="1102">
        <v>15524.27814450828</v>
      </c>
      <c r="BY784" s="1102">
        <v>15243.180486208083</v>
      </c>
      <c r="BZ784" s="1102">
        <v>14636.160587652805</v>
      </c>
      <c r="CA784" s="1102">
        <v>9032.7480004988029</v>
      </c>
      <c r="CB784" s="1102">
        <v>4825.1953592590899</v>
      </c>
      <c r="CC784" s="1102">
        <v>5994.0935584919089</v>
      </c>
      <c r="CD784" s="1102">
        <v>8665.5065438048005</v>
      </c>
      <c r="CE784" s="1102">
        <v>15655.271644532164</v>
      </c>
      <c r="CF784" s="1102">
        <v>12811.070015078378</v>
      </c>
      <c r="CG784" s="1102">
        <v>9250.2379987980385</v>
      </c>
      <c r="CH784" s="1102">
        <v>10980.300495049365</v>
      </c>
      <c r="CI784" s="1102">
        <v>15112.821832339085</v>
      </c>
      <c r="CJ784" s="1102">
        <v>17485.111162073317</v>
      </c>
      <c r="CK784" s="1102">
        <v>17569.490521539163</v>
      </c>
      <c r="CL784" s="1102">
        <v>13123.862079215836</v>
      </c>
      <c r="CM784" s="1102">
        <v>13549.183506935218</v>
      </c>
      <c r="CN784" s="1102">
        <v>12792.232662546496</v>
      </c>
      <c r="CO784" s="1102">
        <v>15779.477817559629</v>
      </c>
      <c r="CP784" s="1102">
        <v>13035.763059397792</v>
      </c>
      <c r="CQ784" s="1106">
        <f t="shared" si="212"/>
        <v>14369.469054854388</v>
      </c>
      <c r="CR784" s="23" t="s">
        <v>541</v>
      </c>
      <c r="CS784"/>
      <c r="DQ784"/>
      <c r="DR784"/>
    </row>
    <row r="785" spans="58:122" ht="13">
      <c r="BF785" s="1135">
        <v>777</v>
      </c>
      <c r="BG785" s="1102">
        <v>57650.281299456452</v>
      </c>
      <c r="BH785" s="1102">
        <v>56238.050561061667</v>
      </c>
      <c r="BI785" s="1102">
        <v>49598.715898805924</v>
      </c>
      <c r="BJ785" s="1102">
        <v>57584.075578403623</v>
      </c>
      <c r="BK785" s="1102">
        <v>72562.609960265356</v>
      </c>
      <c r="BL785" s="1102">
        <v>93537.189315967611</v>
      </c>
      <c r="BM785" s="1102">
        <v>85507.862002651629</v>
      </c>
      <c r="BN785" s="1102">
        <v>91637.731545926814</v>
      </c>
      <c r="BO785" s="1102">
        <v>118333.66766605728</v>
      </c>
      <c r="BP785" s="1102">
        <v>108611.86363372597</v>
      </c>
      <c r="BQ785" s="1102">
        <v>80289.832700968036</v>
      </c>
      <c r="BR785" s="1102">
        <v>62198.535638571331</v>
      </c>
      <c r="BS785" s="1102">
        <v>75793.614318677181</v>
      </c>
      <c r="BT785" s="1102">
        <v>30222.064686215075</v>
      </c>
      <c r="BU785" s="1102">
        <v>16998.592872844394</v>
      </c>
      <c r="BV785" s="1102">
        <v>12937.088400711746</v>
      </c>
      <c r="BW785" s="1102">
        <v>14320.872942603763</v>
      </c>
      <c r="BX785" s="1102">
        <v>20178.797535276248</v>
      </c>
      <c r="BY785" s="1102">
        <v>18504.410582934168</v>
      </c>
      <c r="BZ785" s="1102">
        <v>17483.794291949485</v>
      </c>
      <c r="CA785" s="1102">
        <v>11907.673435517328</v>
      </c>
      <c r="CB785" s="1102">
        <v>5511.2151590339299</v>
      </c>
      <c r="CC785" s="1102">
        <v>10574.83127726664</v>
      </c>
      <c r="CD785" s="1102">
        <v>12709.354845366934</v>
      </c>
      <c r="CE785" s="1102">
        <v>19864.752599263356</v>
      </c>
      <c r="CF785" s="1102">
        <v>12828.597591331405</v>
      </c>
      <c r="CG785" s="1102">
        <v>9410.4256965234072</v>
      </c>
      <c r="CH785" s="1102">
        <v>13967.742218201436</v>
      </c>
      <c r="CI785" s="1102">
        <v>16588.433515622033</v>
      </c>
      <c r="CJ785" s="1102">
        <v>18859.961518935597</v>
      </c>
      <c r="CK785" s="1102">
        <v>18575.125116458938</v>
      </c>
      <c r="CL785" s="1102">
        <v>14926.704319753337</v>
      </c>
      <c r="CM785" s="1102">
        <v>16255.364450668416</v>
      </c>
      <c r="CN785" s="1102">
        <v>12648.000240711348</v>
      </c>
      <c r="CO785" s="1102">
        <v>11897.03125818017</v>
      </c>
      <c r="CP785" s="1102">
        <v>14147.62499718974</v>
      </c>
      <c r="CQ785" s="1106">
        <f t="shared" si="212"/>
        <v>15595.087044040967</v>
      </c>
      <c r="CR785" s="23" t="s">
        <v>541</v>
      </c>
      <c r="CS785"/>
      <c r="DQ785"/>
      <c r="DR785"/>
    </row>
    <row r="786" spans="58:122" ht="13">
      <c r="BF786" s="1135">
        <v>778</v>
      </c>
      <c r="BG786" s="1102">
        <v>42695.137690768664</v>
      </c>
      <c r="BH786" s="1102">
        <v>38918.563544321478</v>
      </c>
      <c r="BI786" s="1102">
        <v>32848.840079596128</v>
      </c>
      <c r="BJ786" s="1102">
        <v>39832.454695431275</v>
      </c>
      <c r="BK786" s="1102">
        <v>54093.31094758751</v>
      </c>
      <c r="BL786" s="1102">
        <v>74357.350470917416</v>
      </c>
      <c r="BM786" s="1102">
        <v>61798.899632480621</v>
      </c>
      <c r="BN786" s="1102">
        <v>58463.902671518372</v>
      </c>
      <c r="BO786" s="1102">
        <v>74186.987486409271</v>
      </c>
      <c r="BP786" s="1102">
        <v>76513.947158903597</v>
      </c>
      <c r="BQ786" s="1102">
        <v>62459.875275021877</v>
      </c>
      <c r="BR786" s="1102">
        <v>55806.93843738101</v>
      </c>
      <c r="BS786" s="1102">
        <v>67926.356277879036</v>
      </c>
      <c r="BT786" s="1102">
        <v>29081.391271829794</v>
      </c>
      <c r="BU786" s="1102">
        <v>14068.721619097572</v>
      </c>
      <c r="BV786" s="1102">
        <v>9886.2327317117961</v>
      </c>
      <c r="BW786" s="1102">
        <v>10754.440563337652</v>
      </c>
      <c r="BX786" s="1102">
        <v>18683.524109987655</v>
      </c>
      <c r="BY786" s="1102">
        <v>20289.651002117989</v>
      </c>
      <c r="BZ786" s="1102">
        <v>15808.921521657743</v>
      </c>
      <c r="CA786" s="1102">
        <v>9734.9140693356494</v>
      </c>
      <c r="CB786" s="1102">
        <v>5334.7918067559403</v>
      </c>
      <c r="CC786" s="1102">
        <v>5628.6358353246324</v>
      </c>
      <c r="CD786" s="1102">
        <v>10105.9994936519</v>
      </c>
      <c r="CE786" s="1102">
        <v>15873.880473183202</v>
      </c>
      <c r="CF786" s="1102">
        <v>10605.567998565924</v>
      </c>
      <c r="CG786" s="1102">
        <v>7278.0025338093437</v>
      </c>
      <c r="CH786" s="1102">
        <v>9641.2264290002822</v>
      </c>
      <c r="CI786" s="1102">
        <v>18345.577472584344</v>
      </c>
      <c r="CJ786" s="1102">
        <v>21362.691684560414</v>
      </c>
      <c r="CK786" s="1102">
        <v>18414.539212692405</v>
      </c>
      <c r="CL786" s="1102">
        <v>14278.751599679559</v>
      </c>
      <c r="CM786" s="1102">
        <v>14140.870464372607</v>
      </c>
      <c r="CN786" s="1102">
        <v>13072.940714288212</v>
      </c>
      <c r="CO786" s="1102">
        <v>12125.957384738223</v>
      </c>
      <c r="CP786" s="1102">
        <v>14218.160600584077</v>
      </c>
      <c r="CQ786" s="1106">
        <f t="shared" si="212"/>
        <v>15672.839237420219</v>
      </c>
      <c r="CR786" s="23" t="s">
        <v>541</v>
      </c>
      <c r="CS786"/>
      <c r="DQ786"/>
      <c r="DR786"/>
    </row>
    <row r="787" spans="58:122" ht="13">
      <c r="BF787" s="1135">
        <v>779</v>
      </c>
      <c r="BG787" s="1102">
        <v>67068.815893390129</v>
      </c>
      <c r="BH787" s="1102">
        <v>72724.614633022895</v>
      </c>
      <c r="BI787" s="1102">
        <v>65250.832401647807</v>
      </c>
      <c r="BJ787" s="1102">
        <v>68286.155324271254</v>
      </c>
      <c r="BK787" s="1102">
        <v>80644.809898417079</v>
      </c>
      <c r="BL787" s="1102">
        <v>100752.66627776272</v>
      </c>
      <c r="BM787" s="1102">
        <v>78466.03300262196</v>
      </c>
      <c r="BN787" s="1102">
        <v>77592.754151522749</v>
      </c>
      <c r="BO787" s="1102">
        <v>116633.05427570312</v>
      </c>
      <c r="BP787" s="1102">
        <v>120475.90184410116</v>
      </c>
      <c r="BQ787" s="1102">
        <v>91670.517212075501</v>
      </c>
      <c r="BR787" s="1102">
        <v>68858.90273331746</v>
      </c>
      <c r="BS787" s="1102">
        <v>94312.050643002847</v>
      </c>
      <c r="BT787" s="1102">
        <v>42086.121332213144</v>
      </c>
      <c r="BU787" s="1102">
        <v>20511.82153444938</v>
      </c>
      <c r="BV787" s="1102">
        <v>21821.862131626782</v>
      </c>
      <c r="BW787" s="1102">
        <v>18926.257992879022</v>
      </c>
      <c r="BX787" s="1102">
        <v>24287.1155000668</v>
      </c>
      <c r="BY787" s="1102">
        <v>25793.27426797065</v>
      </c>
      <c r="BZ787" s="1102">
        <v>22343.438864361236</v>
      </c>
      <c r="CA787" s="1102">
        <v>13682.69969193193</v>
      </c>
      <c r="CB787" s="1102">
        <v>8396.2188313529041</v>
      </c>
      <c r="CC787" s="1102">
        <v>11185.017456910375</v>
      </c>
      <c r="CD787" s="1102">
        <v>18663.425231655827</v>
      </c>
      <c r="CE787" s="1102">
        <v>24256.310322194917</v>
      </c>
      <c r="CF787" s="1102">
        <v>15412.710514085538</v>
      </c>
      <c r="CG787" s="1102">
        <v>11271.415485943224</v>
      </c>
      <c r="CH787" s="1102">
        <v>13556.432097255733</v>
      </c>
      <c r="CI787" s="1102">
        <v>19922.946388176239</v>
      </c>
      <c r="CJ787" s="1102">
        <v>22453.819382023601</v>
      </c>
      <c r="CK787" s="1102">
        <v>22917.396753889945</v>
      </c>
      <c r="CL787" s="1102">
        <v>20613.127625625886</v>
      </c>
      <c r="CM787" s="1102">
        <v>24508.643572609944</v>
      </c>
      <c r="CN787" s="1102">
        <v>24665.117873544779</v>
      </c>
      <c r="CO787" s="1102">
        <v>26300.676400601649</v>
      </c>
      <c r="CP787" s="1102">
        <v>25967.874623252377</v>
      </c>
      <c r="CQ787" s="1106">
        <f t="shared" si="212"/>
        <v>28624.681893873083</v>
      </c>
      <c r="CR787" s="23" t="s">
        <v>541</v>
      </c>
      <c r="CS787"/>
      <c r="DQ787"/>
      <c r="DR787"/>
    </row>
    <row r="788" spans="58:122" ht="13">
      <c r="BF788" s="1135">
        <v>780</v>
      </c>
      <c r="BG788" s="1102">
        <v>41033.111423737937</v>
      </c>
      <c r="BH788" s="1102">
        <v>50264.09614045584</v>
      </c>
      <c r="BI788" s="1102">
        <v>46646.420719575028</v>
      </c>
      <c r="BJ788" s="1102">
        <v>49342.625493576699</v>
      </c>
      <c r="BK788" s="1102">
        <v>51020.152180169818</v>
      </c>
      <c r="BL788" s="1102">
        <v>61794.52769125675</v>
      </c>
      <c r="BM788" s="1102">
        <v>57525.573113108789</v>
      </c>
      <c r="BN788" s="1102">
        <v>64086.342719720218</v>
      </c>
      <c r="BO788" s="1102">
        <v>78384.866377351456</v>
      </c>
      <c r="BP788" s="1102">
        <v>92692.371460026712</v>
      </c>
      <c r="BQ788" s="1102">
        <v>70423.047858896316</v>
      </c>
      <c r="BR788" s="1102">
        <v>52014.829747313837</v>
      </c>
      <c r="BS788" s="1102">
        <v>43767.822487229365</v>
      </c>
      <c r="BT788" s="1102">
        <v>23091.085649351124</v>
      </c>
      <c r="BU788" s="1102">
        <v>12865.078600295943</v>
      </c>
      <c r="BV788" s="1102">
        <v>12974.128271893103</v>
      </c>
      <c r="BW788" s="1102">
        <v>15447.650922782717</v>
      </c>
      <c r="BX788" s="1102">
        <v>18427.484818833334</v>
      </c>
      <c r="BY788" s="1102">
        <v>14052.395326416952</v>
      </c>
      <c r="BZ788" s="1102">
        <v>12728.455024707202</v>
      </c>
      <c r="CA788" s="1102">
        <v>9059.2257299128687</v>
      </c>
      <c r="CB788" s="1102">
        <v>6758.3435006016689</v>
      </c>
      <c r="CC788" s="1102">
        <v>7551.3206920134271</v>
      </c>
      <c r="CD788" s="1102">
        <v>10033.23766503488</v>
      </c>
      <c r="CE788" s="1102">
        <v>17389.515342168906</v>
      </c>
      <c r="CF788" s="1102">
        <v>15390.075629426037</v>
      </c>
      <c r="CG788" s="1102">
        <v>10819.794791752973</v>
      </c>
      <c r="CH788" s="1102">
        <v>10047.050880992045</v>
      </c>
      <c r="CI788" s="1102">
        <v>10838.483848172767</v>
      </c>
      <c r="CJ788" s="1102">
        <v>14101.532596193792</v>
      </c>
      <c r="CK788" s="1102">
        <v>15801.863407024355</v>
      </c>
      <c r="CL788" s="1102">
        <v>14011.475264668152</v>
      </c>
      <c r="CM788" s="1102">
        <v>17623.08352845817</v>
      </c>
      <c r="CN788" s="1102">
        <v>14695.553097255788</v>
      </c>
      <c r="CO788" s="1102">
        <v>18046.861276440221</v>
      </c>
      <c r="CP788" s="1102">
        <v>15368.443251277833</v>
      </c>
      <c r="CQ788" s="1106">
        <f t="shared" si="212"/>
        <v>16940.808812976727</v>
      </c>
      <c r="CR788" s="23" t="s">
        <v>541</v>
      </c>
      <c r="CS788"/>
      <c r="DQ788"/>
      <c r="DR788"/>
    </row>
    <row r="789" spans="58:122" ht="13">
      <c r="BF789" s="1135">
        <v>781</v>
      </c>
      <c r="BG789" s="1102">
        <v>47507.426261780442</v>
      </c>
      <c r="BH789" s="1102">
        <v>48628.682827317556</v>
      </c>
      <c r="BI789" s="1102">
        <v>43035.211474153351</v>
      </c>
      <c r="BJ789" s="1102">
        <v>54011.887709444556</v>
      </c>
      <c r="BK789" s="1102">
        <v>70962.529338549983</v>
      </c>
      <c r="BL789" s="1102">
        <v>97224.236085927274</v>
      </c>
      <c r="BM789" s="1102">
        <v>77013.962539301589</v>
      </c>
      <c r="BN789" s="1102">
        <v>76084.144114261886</v>
      </c>
      <c r="BO789" s="1102">
        <v>106723.21998222763</v>
      </c>
      <c r="BP789" s="1102">
        <v>106004.63206671157</v>
      </c>
      <c r="BQ789" s="1102">
        <v>85154.737089569287</v>
      </c>
      <c r="BR789" s="1102">
        <v>63685.667074593614</v>
      </c>
      <c r="BS789" s="1102">
        <v>59071.858672370217</v>
      </c>
      <c r="BT789" s="1102">
        <v>29478.433487911483</v>
      </c>
      <c r="BU789" s="1102">
        <v>14073.925809974997</v>
      </c>
      <c r="BV789" s="1102">
        <v>12248.718624243967</v>
      </c>
      <c r="BW789" s="1102">
        <v>18851.274436534335</v>
      </c>
      <c r="BX789" s="1102">
        <v>21910.867431370185</v>
      </c>
      <c r="BY789" s="1102">
        <v>21071.69921519122</v>
      </c>
      <c r="BZ789" s="1102">
        <v>18936.224949419407</v>
      </c>
      <c r="CA789" s="1102">
        <v>13554.535286766</v>
      </c>
      <c r="CB789" s="1102">
        <v>9741.2457897497297</v>
      </c>
      <c r="CC789" s="1102">
        <v>9240.3925284909546</v>
      </c>
      <c r="CD789" s="1102">
        <v>8459.4074779500988</v>
      </c>
      <c r="CE789" s="1102">
        <v>17097.687573527444</v>
      </c>
      <c r="CF789" s="1102">
        <v>11740.791052013208</v>
      </c>
      <c r="CG789" s="1102">
        <v>8498.5585590776191</v>
      </c>
      <c r="CH789" s="1102">
        <v>10932.880056460197</v>
      </c>
      <c r="CI789" s="1102">
        <v>15625.695518032513</v>
      </c>
      <c r="CJ789" s="1102">
        <v>21408.712818947395</v>
      </c>
      <c r="CK789" s="1102">
        <v>20970.96779296191</v>
      </c>
      <c r="CL789" s="1102">
        <v>15361.455249547607</v>
      </c>
      <c r="CM789" s="1102">
        <v>18762.769587816256</v>
      </c>
      <c r="CN789" s="1102">
        <v>14027.836538313</v>
      </c>
      <c r="CO789" s="1102">
        <v>19451.508083921977</v>
      </c>
      <c r="CP789" s="1102">
        <v>15504.183896324375</v>
      </c>
      <c r="CQ789" s="1106">
        <f t="shared" si="212"/>
        <v>17090.437261238225</v>
      </c>
      <c r="CR789" s="23" t="s">
        <v>541</v>
      </c>
      <c r="CS789"/>
      <c r="DQ789"/>
      <c r="DR789"/>
    </row>
    <row r="790" spans="58:122" ht="13">
      <c r="BF790" s="1135">
        <v>782</v>
      </c>
      <c r="BG790" s="1102">
        <v>66133.379073900476</v>
      </c>
      <c r="BH790" s="1102">
        <v>64232.732129108903</v>
      </c>
      <c r="BI790" s="1102">
        <v>55264.661390552996</v>
      </c>
      <c r="BJ790" s="1102">
        <v>58195.717737559469</v>
      </c>
      <c r="BK790" s="1102">
        <v>72428.760977385522</v>
      </c>
      <c r="BL790" s="1102">
        <v>95116.304409367556</v>
      </c>
      <c r="BM790" s="1102">
        <v>83075.314947990555</v>
      </c>
      <c r="BN790" s="1102">
        <v>92812.162726954572</v>
      </c>
      <c r="BO790" s="1102">
        <v>120056.90334184261</v>
      </c>
      <c r="BP790" s="1102">
        <v>110648.88867493678</v>
      </c>
      <c r="BQ790" s="1102">
        <v>84066.306239785728</v>
      </c>
      <c r="BR790" s="1102">
        <v>69021.346683463838</v>
      </c>
      <c r="BS790" s="1102">
        <v>80082.926854120364</v>
      </c>
      <c r="BT790" s="1102">
        <v>31637.387585849625</v>
      </c>
      <c r="BU790" s="1102">
        <v>14337.362005649498</v>
      </c>
      <c r="BV790" s="1102">
        <v>10981.070433841312</v>
      </c>
      <c r="BW790" s="1102">
        <v>17915.222424259202</v>
      </c>
      <c r="BX790" s="1102">
        <v>26591.955570793129</v>
      </c>
      <c r="BY790" s="1102">
        <v>22360.61808771691</v>
      </c>
      <c r="BZ790" s="1102">
        <v>16868.214869675987</v>
      </c>
      <c r="CA790" s="1102">
        <v>10237.178427247993</v>
      </c>
      <c r="CB790" s="1102">
        <v>7007.670836753975</v>
      </c>
      <c r="CC790" s="1102">
        <v>9992.9050871282834</v>
      </c>
      <c r="CD790" s="1102">
        <v>15103.763944558556</v>
      </c>
      <c r="CE790" s="1102">
        <v>20516.009947237988</v>
      </c>
      <c r="CF790" s="1102">
        <v>12250.813405739846</v>
      </c>
      <c r="CG790" s="1102">
        <v>8188.4952382649844</v>
      </c>
      <c r="CH790" s="1102">
        <v>11916.347534471617</v>
      </c>
      <c r="CI790" s="1102">
        <v>16918.513841812604</v>
      </c>
      <c r="CJ790" s="1102">
        <v>18692.386495471575</v>
      </c>
      <c r="CK790" s="1102">
        <v>15240.113594352548</v>
      </c>
      <c r="CL790" s="1102">
        <v>12404.47464308059</v>
      </c>
      <c r="CM790" s="1102">
        <v>16687.924652640653</v>
      </c>
      <c r="CN790" s="1102">
        <v>18975.343664370568</v>
      </c>
      <c r="CO790" s="1102">
        <v>17904.371260672928</v>
      </c>
      <c r="CP790" s="1102">
        <v>19710.338829975859</v>
      </c>
      <c r="CQ790" s="1106">
        <f t="shared" si="212"/>
        <v>21726.929416214556</v>
      </c>
      <c r="CR790" s="23" t="s">
        <v>541</v>
      </c>
      <c r="CS790"/>
      <c r="DQ790"/>
      <c r="DR790"/>
    </row>
    <row r="791" spans="58:122" ht="13">
      <c r="BF791" s="1135">
        <v>783</v>
      </c>
      <c r="BG791" s="1102">
        <v>48855.835967158506</v>
      </c>
      <c r="BH791" s="1102">
        <v>50386.199931789684</v>
      </c>
      <c r="BI791" s="1102">
        <v>47728.571075888322</v>
      </c>
      <c r="BJ791" s="1102">
        <v>61942.902330012264</v>
      </c>
      <c r="BK791" s="1102">
        <v>80428.214108007058</v>
      </c>
      <c r="BL791" s="1102">
        <v>112769.53571076944</v>
      </c>
      <c r="BM791" s="1102">
        <v>104772.659749353</v>
      </c>
      <c r="BN791" s="1102">
        <v>114331.9817220547</v>
      </c>
      <c r="BO791" s="1102">
        <v>141214.32602421846</v>
      </c>
      <c r="BP791" s="1102">
        <v>136980.8437178286</v>
      </c>
      <c r="BQ791" s="1102">
        <v>105723.55752637218</v>
      </c>
      <c r="BR791" s="1102">
        <v>80680.43442247904</v>
      </c>
      <c r="BS791" s="1102">
        <v>73973.518507791785</v>
      </c>
      <c r="BT791" s="1102">
        <v>41819.775766872532</v>
      </c>
      <c r="BU791" s="1102">
        <v>19244.065127938658</v>
      </c>
      <c r="BV791" s="1102">
        <v>16916.233992518897</v>
      </c>
      <c r="BW791" s="1102">
        <v>18352.745119364896</v>
      </c>
      <c r="BX791" s="1102">
        <v>31804.514505500683</v>
      </c>
      <c r="BY791" s="1102">
        <v>24558.780327204546</v>
      </c>
      <c r="BZ791" s="1102">
        <v>18837.588101482215</v>
      </c>
      <c r="CA791" s="1102">
        <v>12325.033888760234</v>
      </c>
      <c r="CB791" s="1102">
        <v>7247.4742644907792</v>
      </c>
      <c r="CC791" s="1102">
        <v>9484.5123745930705</v>
      </c>
      <c r="CD791" s="1102">
        <v>11293.369246831724</v>
      </c>
      <c r="CE791" s="1102">
        <v>17737.717220449813</v>
      </c>
      <c r="CF791" s="1102">
        <v>13557.852896970215</v>
      </c>
      <c r="CG791" s="1102">
        <v>13344.226849026889</v>
      </c>
      <c r="CH791" s="1102">
        <v>14179.881612632493</v>
      </c>
      <c r="CI791" s="1102">
        <v>21187.48302261368</v>
      </c>
      <c r="CJ791" s="1102">
        <v>20745.5721896287</v>
      </c>
      <c r="CK791" s="1102">
        <v>22537.91433396528</v>
      </c>
      <c r="CL791" s="1102">
        <v>15919.347802006723</v>
      </c>
      <c r="CM791" s="1102">
        <v>19755.427197696477</v>
      </c>
      <c r="CN791" s="1102">
        <v>19266.970396700373</v>
      </c>
      <c r="CO791" s="1102">
        <v>23267.029880309492</v>
      </c>
      <c r="CP791" s="1102">
        <v>19772.314897522388</v>
      </c>
      <c r="CQ791" s="1106">
        <f t="shared" si="212"/>
        <v>21795.24633642042</v>
      </c>
      <c r="CR791" s="23" t="s">
        <v>541</v>
      </c>
      <c r="CS791"/>
      <c r="DQ791"/>
      <c r="DR791"/>
    </row>
    <row r="792" spans="58:122" ht="13">
      <c r="BF792" s="1135">
        <v>784</v>
      </c>
      <c r="BG792" s="1102">
        <v>49100.355908095502</v>
      </c>
      <c r="BH792" s="1102">
        <v>57489.822555316394</v>
      </c>
      <c r="BI792" s="1102">
        <v>53777.481114920622</v>
      </c>
      <c r="BJ792" s="1102">
        <v>57481.574111023052</v>
      </c>
      <c r="BK792" s="1102">
        <v>67488.07544462895</v>
      </c>
      <c r="BL792" s="1102">
        <v>85115.471547623674</v>
      </c>
      <c r="BM792" s="1102">
        <v>76476.32209062668</v>
      </c>
      <c r="BN792" s="1102">
        <v>88324.184402726474</v>
      </c>
      <c r="BO792" s="1102">
        <v>117623.45932986382</v>
      </c>
      <c r="BP792" s="1102">
        <v>123273.32554146519</v>
      </c>
      <c r="BQ792" s="1102">
        <v>95030.679247104272</v>
      </c>
      <c r="BR792" s="1102">
        <v>72318.550517730837</v>
      </c>
      <c r="BS792" s="1102">
        <v>65507.117432580751</v>
      </c>
      <c r="BT792" s="1102">
        <v>32525.079256526966</v>
      </c>
      <c r="BU792" s="1102">
        <v>13184.218851772403</v>
      </c>
      <c r="BV792" s="1102">
        <v>13279.767226767981</v>
      </c>
      <c r="BW792" s="1102">
        <v>13834.14556130946</v>
      </c>
      <c r="BX792" s="1102">
        <v>18961.554789229616</v>
      </c>
      <c r="BY792" s="1102">
        <v>21221.193384805261</v>
      </c>
      <c r="BZ792" s="1102">
        <v>23807.42828038611</v>
      </c>
      <c r="CA792" s="1102">
        <v>14004.203930737725</v>
      </c>
      <c r="CB792" s="1102">
        <v>7993.2792744148437</v>
      </c>
      <c r="CC792" s="1102">
        <v>9863.4653562895546</v>
      </c>
      <c r="CD792" s="1102">
        <v>12812.278619648565</v>
      </c>
      <c r="CE792" s="1102">
        <v>23332.204551872255</v>
      </c>
      <c r="CF792" s="1102">
        <v>14906.50245652016</v>
      </c>
      <c r="CG792" s="1102">
        <v>9516.6015859889994</v>
      </c>
      <c r="CH792" s="1102">
        <v>10237.097181836893</v>
      </c>
      <c r="CI792" s="1102">
        <v>15609.940503737591</v>
      </c>
      <c r="CJ792" s="1102">
        <v>18864.96120294261</v>
      </c>
      <c r="CK792" s="1102">
        <v>21286.305919754253</v>
      </c>
      <c r="CL792" s="1102">
        <v>17799.150482878649</v>
      </c>
      <c r="CM792" s="1102">
        <v>20992.15789189468</v>
      </c>
      <c r="CN792" s="1102">
        <v>18540.267769754268</v>
      </c>
      <c r="CO792" s="1102">
        <v>21867.357107900207</v>
      </c>
      <c r="CP792" s="1102">
        <v>20160.184277836939</v>
      </c>
      <c r="CQ792" s="1106">
        <f t="shared" si="212"/>
        <v>22222.799141143838</v>
      </c>
      <c r="CR792" s="23" t="s">
        <v>541</v>
      </c>
      <c r="CS792"/>
      <c r="DQ792"/>
      <c r="DR792"/>
    </row>
    <row r="793" spans="58:122" ht="13">
      <c r="BF793" s="1135">
        <v>785</v>
      </c>
      <c r="BG793" s="1102">
        <v>48753.579445776581</v>
      </c>
      <c r="BH793" s="1102">
        <v>65354.694521320656</v>
      </c>
      <c r="BI793" s="1102">
        <v>68789.875739928</v>
      </c>
      <c r="BJ793" s="1102">
        <v>82528.202150610872</v>
      </c>
      <c r="BK793" s="1102">
        <v>91608.111957468878</v>
      </c>
      <c r="BL793" s="1102">
        <v>116098.26681775569</v>
      </c>
      <c r="BM793" s="1102">
        <v>105598.73328533644</v>
      </c>
      <c r="BN793" s="1102">
        <v>107440.34444769988</v>
      </c>
      <c r="BO793" s="1102">
        <v>130958.0712011088</v>
      </c>
      <c r="BP793" s="1102">
        <v>140095.16382709699</v>
      </c>
      <c r="BQ793" s="1102">
        <v>110084.78022275516</v>
      </c>
      <c r="BR793" s="1102">
        <v>91935.565608939505</v>
      </c>
      <c r="BS793" s="1102">
        <v>99955.215167039874</v>
      </c>
      <c r="BT793" s="1102">
        <v>42464.780635770498</v>
      </c>
      <c r="BU793" s="1102">
        <v>18535.319615779721</v>
      </c>
      <c r="BV793" s="1102">
        <v>14651.441165815057</v>
      </c>
      <c r="BW793" s="1102">
        <v>15331.881459863189</v>
      </c>
      <c r="BX793" s="1102">
        <v>26393.66006514489</v>
      </c>
      <c r="BY793" s="1102">
        <v>21130.07312931693</v>
      </c>
      <c r="BZ793" s="1102">
        <v>18304.756240885054</v>
      </c>
      <c r="CA793" s="1102">
        <v>12994.345009592687</v>
      </c>
      <c r="CB793" s="1102">
        <v>9318.8723598006909</v>
      </c>
      <c r="CC793" s="1102">
        <v>11679.0448850304</v>
      </c>
      <c r="CD793" s="1102">
        <v>14091.697804782865</v>
      </c>
      <c r="CE793" s="1102">
        <v>21789.129078334943</v>
      </c>
      <c r="CF793" s="1102">
        <v>18686.264075744977</v>
      </c>
      <c r="CG793" s="1102">
        <v>16369.197786663663</v>
      </c>
      <c r="CH793" s="1102">
        <v>16369.447915536744</v>
      </c>
      <c r="CI793" s="1102">
        <v>20937.200840427871</v>
      </c>
      <c r="CJ793" s="1102">
        <v>23177.604997280454</v>
      </c>
      <c r="CK793" s="1102">
        <v>22545.856963067796</v>
      </c>
      <c r="CL793" s="1102">
        <v>17647.621069769739</v>
      </c>
      <c r="CM793" s="1102">
        <v>21039.178303496756</v>
      </c>
      <c r="CN793" s="1102">
        <v>19531.084402906647</v>
      </c>
      <c r="CO793" s="1102">
        <v>23631.611827085053</v>
      </c>
      <c r="CP793" s="1102">
        <v>20251.56187284453</v>
      </c>
      <c r="CQ793" s="1106">
        <f t="shared" si="212"/>
        <v>22323.525697601304</v>
      </c>
      <c r="CR793" s="23" t="s">
        <v>541</v>
      </c>
      <c r="CS793"/>
      <c r="DQ793"/>
      <c r="DR793"/>
    </row>
    <row r="794" spans="58:122" ht="13">
      <c r="BF794" s="1135">
        <v>786</v>
      </c>
      <c r="BG794" s="1102">
        <v>60012.479020555271</v>
      </c>
      <c r="BH794" s="1102">
        <v>54437.05447202627</v>
      </c>
      <c r="BI794" s="1102">
        <v>44101.791695689797</v>
      </c>
      <c r="BJ794" s="1102">
        <v>45313.177767927104</v>
      </c>
      <c r="BK794" s="1102">
        <v>54311.1279115773</v>
      </c>
      <c r="BL794" s="1102">
        <v>68787.531154089098</v>
      </c>
      <c r="BM794" s="1102">
        <v>61017.595841283473</v>
      </c>
      <c r="BN794" s="1102">
        <v>82940.093881807057</v>
      </c>
      <c r="BO794" s="1102">
        <v>123875.71270727948</v>
      </c>
      <c r="BP794" s="1102">
        <v>120973.41399633723</v>
      </c>
      <c r="BQ794" s="1102">
        <v>96487.957480569268</v>
      </c>
      <c r="BR794" s="1102">
        <v>79947.46687680656</v>
      </c>
      <c r="BS794" s="1102">
        <v>77830.631279273221</v>
      </c>
      <c r="BT794" s="1102">
        <v>31191.123107417799</v>
      </c>
      <c r="BU794" s="1102">
        <v>10278.233261157347</v>
      </c>
      <c r="BV794" s="1102">
        <v>9150.723331450441</v>
      </c>
      <c r="BW794" s="1102">
        <v>14935.854648076669</v>
      </c>
      <c r="BX794" s="1102">
        <v>23213.423687752947</v>
      </c>
      <c r="BY794" s="1102">
        <v>17079.384287134952</v>
      </c>
      <c r="BZ794" s="1102">
        <v>13388.012435911722</v>
      </c>
      <c r="CA794" s="1102">
        <v>9049.4583464809621</v>
      </c>
      <c r="CB794" s="1102">
        <v>5706.7084246233198</v>
      </c>
      <c r="CC794" s="1102">
        <v>8831.1385588613703</v>
      </c>
      <c r="CD794" s="1102">
        <v>10765.322489421778</v>
      </c>
      <c r="CE794" s="1102">
        <v>17102.170533967677</v>
      </c>
      <c r="CF794" s="1102">
        <v>13371.65987989204</v>
      </c>
      <c r="CG794" s="1102">
        <v>9128.2746163796983</v>
      </c>
      <c r="CH794" s="1102">
        <v>10382.469385657425</v>
      </c>
      <c r="CI794" s="1102">
        <v>13584.730188000749</v>
      </c>
      <c r="CJ794" s="1102">
        <v>17308.19538369884</v>
      </c>
      <c r="CK794" s="1102">
        <v>18740.088688082695</v>
      </c>
      <c r="CL794" s="1102">
        <v>13921.073294029811</v>
      </c>
      <c r="CM794" s="1102">
        <v>16076.354850936352</v>
      </c>
      <c r="CN794" s="1102">
        <v>14778.374578023551</v>
      </c>
      <c r="CO794" s="1102">
        <v>20989.972199838034</v>
      </c>
      <c r="CP794" s="1102">
        <v>14512.515634172094</v>
      </c>
      <c r="CQ794" s="1106">
        <f t="shared" si="212"/>
        <v>15997.310120099721</v>
      </c>
      <c r="CR794" s="23" t="s">
        <v>541</v>
      </c>
      <c r="CS794"/>
      <c r="DQ794"/>
      <c r="DR794"/>
    </row>
    <row r="795" spans="58:122" ht="13">
      <c r="BF795" s="1135">
        <v>787</v>
      </c>
      <c r="BG795" s="1102">
        <v>51871.06487773831</v>
      </c>
      <c r="BH795" s="1102">
        <v>50763.49428160712</v>
      </c>
      <c r="BI795" s="1102">
        <v>43533.379302843801</v>
      </c>
      <c r="BJ795" s="1102">
        <v>44460.358133504735</v>
      </c>
      <c r="BK795" s="1102">
        <v>55465.573845893421</v>
      </c>
      <c r="BL795" s="1102">
        <v>72261.53317661793</v>
      </c>
      <c r="BM795" s="1102">
        <v>61381.235633924858</v>
      </c>
      <c r="BN795" s="1102">
        <v>61074.466327417096</v>
      </c>
      <c r="BO795" s="1102">
        <v>84889.925857513226</v>
      </c>
      <c r="BP795" s="1102">
        <v>81373.206239332154</v>
      </c>
      <c r="BQ795" s="1102">
        <v>64936.065555866619</v>
      </c>
      <c r="BR795" s="1102">
        <v>57069.850080432574</v>
      </c>
      <c r="BS795" s="1102">
        <v>63786.962004464054</v>
      </c>
      <c r="BT795" s="1102">
        <v>23223.917750736742</v>
      </c>
      <c r="BU795" s="1102">
        <v>11245.888503364711</v>
      </c>
      <c r="BV795" s="1102">
        <v>9593.4632320811888</v>
      </c>
      <c r="BW795" s="1102">
        <v>16994.015007809816</v>
      </c>
      <c r="BX795" s="1102">
        <v>24714.318435492089</v>
      </c>
      <c r="BY795" s="1102">
        <v>20607.189568559676</v>
      </c>
      <c r="BZ795" s="1102">
        <v>15404.003667750165</v>
      </c>
      <c r="CA795" s="1102">
        <v>9608.6328079599607</v>
      </c>
      <c r="CB795" s="1102">
        <v>5450.1937684537752</v>
      </c>
      <c r="CC795" s="1102">
        <v>7567.147211717207</v>
      </c>
      <c r="CD795" s="1102">
        <v>9867.0089329529201</v>
      </c>
      <c r="CE795" s="1102">
        <v>16882.113731669164</v>
      </c>
      <c r="CF795" s="1102">
        <v>12364.050729631474</v>
      </c>
      <c r="CG795" s="1102">
        <v>9554.0571510706377</v>
      </c>
      <c r="CH795" s="1102">
        <v>10537.479732011294</v>
      </c>
      <c r="CI795" s="1102">
        <v>13350.149916160111</v>
      </c>
      <c r="CJ795" s="1102">
        <v>16046.835328077084</v>
      </c>
      <c r="CK795" s="1102">
        <v>17760.715592499662</v>
      </c>
      <c r="CL795" s="1102">
        <v>15224.765524113083</v>
      </c>
      <c r="CM795" s="1102">
        <v>18022.086386966668</v>
      </c>
      <c r="CN795" s="1102">
        <v>14714.278635466771</v>
      </c>
      <c r="CO795" s="1102">
        <v>14695.321322455649</v>
      </c>
      <c r="CP795" s="1102">
        <v>15915.235184625637</v>
      </c>
      <c r="CQ795" s="1106">
        <f t="shared" si="212"/>
        <v>17543.543745322775</v>
      </c>
      <c r="CR795" s="23" t="s">
        <v>541</v>
      </c>
      <c r="CS795"/>
      <c r="DQ795"/>
      <c r="DR795"/>
    </row>
    <row r="796" spans="58:122" ht="13">
      <c r="BF796" s="1135">
        <v>788</v>
      </c>
      <c r="BG796" s="1102">
        <v>61082.264658457207</v>
      </c>
      <c r="BH796" s="1102">
        <v>60272.368820374941</v>
      </c>
      <c r="BI796" s="1102">
        <v>47572.215499969236</v>
      </c>
      <c r="BJ796" s="1102">
        <v>57903.757270265189</v>
      </c>
      <c r="BK796" s="1102">
        <v>86179.70221423739</v>
      </c>
      <c r="BL796" s="1102">
        <v>112603.44828764297</v>
      </c>
      <c r="BM796" s="1102">
        <v>92358.653017396486</v>
      </c>
      <c r="BN796" s="1102">
        <v>103254.91430620494</v>
      </c>
      <c r="BO796" s="1102">
        <v>113440.67427479508</v>
      </c>
      <c r="BP796" s="1102">
        <v>105691.56309469136</v>
      </c>
      <c r="BQ796" s="1102">
        <v>80050.94428844568</v>
      </c>
      <c r="BR796" s="1102">
        <v>57679.28505920212</v>
      </c>
      <c r="BS796" s="1102">
        <v>48363.14651667601</v>
      </c>
      <c r="BT796" s="1102">
        <v>28729.151888616652</v>
      </c>
      <c r="BU796" s="1102">
        <v>18656.272579423443</v>
      </c>
      <c r="BV796" s="1102">
        <v>14692.232246365948</v>
      </c>
      <c r="BW796" s="1102">
        <v>14248.601839263705</v>
      </c>
      <c r="BX796" s="1102">
        <v>19896.110216661527</v>
      </c>
      <c r="BY796" s="1102">
        <v>19617.007961255975</v>
      </c>
      <c r="BZ796" s="1102">
        <v>14315.3183047444</v>
      </c>
      <c r="CA796" s="1102">
        <v>9734.6713594125595</v>
      </c>
      <c r="CB796" s="1102">
        <v>6203.7407405508702</v>
      </c>
      <c r="CC796" s="1102">
        <v>8099.9813106543097</v>
      </c>
      <c r="CD796" s="1102">
        <v>17914.107395116131</v>
      </c>
      <c r="CE796" s="1102">
        <v>20448.106855985861</v>
      </c>
      <c r="CF796" s="1102">
        <v>14565.092512144027</v>
      </c>
      <c r="CG796" s="1102">
        <v>10712.102520485976</v>
      </c>
      <c r="CH796" s="1102">
        <v>10904.91905193582</v>
      </c>
      <c r="CI796" s="1102">
        <v>16597.940343402195</v>
      </c>
      <c r="CJ796" s="1102">
        <v>16766.531516077801</v>
      </c>
      <c r="CK796" s="1102">
        <v>16176.508775770784</v>
      </c>
      <c r="CL796" s="1102">
        <v>15432.077233807031</v>
      </c>
      <c r="CM796" s="1102">
        <v>17317.027390361756</v>
      </c>
      <c r="CN796" s="1102">
        <v>19790.265949367375</v>
      </c>
      <c r="CO796" s="1102">
        <v>16857.757058306743</v>
      </c>
      <c r="CP796" s="1102">
        <v>20645.572800964634</v>
      </c>
      <c r="CQ796" s="1106">
        <f t="shared" si="212"/>
        <v>22757.848399931692</v>
      </c>
      <c r="CR796" s="23" t="s">
        <v>541</v>
      </c>
      <c r="CS796"/>
      <c r="DQ796"/>
      <c r="DR796"/>
    </row>
    <row r="797" spans="58:122" ht="13">
      <c r="BF797" s="1135">
        <v>789</v>
      </c>
      <c r="BG797" s="1102">
        <v>51469.889763400046</v>
      </c>
      <c r="BH797" s="1102">
        <v>60804.837298936916</v>
      </c>
      <c r="BI797" s="1102">
        <v>60058.11068166636</v>
      </c>
      <c r="BJ797" s="1102">
        <v>62920.487788818173</v>
      </c>
      <c r="BK797" s="1102">
        <v>88192.383694829827</v>
      </c>
      <c r="BL797" s="1102">
        <v>122473.7894072879</v>
      </c>
      <c r="BM797" s="1102">
        <v>106494.94493788703</v>
      </c>
      <c r="BN797" s="1102">
        <v>113199.61267403624</v>
      </c>
      <c r="BO797" s="1102">
        <v>155601.91497834362</v>
      </c>
      <c r="BP797" s="1102">
        <v>143955.1327942395</v>
      </c>
      <c r="BQ797" s="1102">
        <v>112782.38299001721</v>
      </c>
      <c r="BR797" s="1102">
        <v>81895.610324314825</v>
      </c>
      <c r="BS797" s="1102">
        <v>98200.054415812643</v>
      </c>
      <c r="BT797" s="1102">
        <v>51229.754081568448</v>
      </c>
      <c r="BU797" s="1102">
        <v>14142.30600793819</v>
      </c>
      <c r="BV797" s="1102">
        <v>12038.838524988798</v>
      </c>
      <c r="BW797" s="1102">
        <v>19136.853240432396</v>
      </c>
      <c r="BX797" s="1102">
        <v>27602.405530765867</v>
      </c>
      <c r="BY797" s="1102">
        <v>29030.937104229619</v>
      </c>
      <c r="BZ797" s="1102">
        <v>25731.749590780528</v>
      </c>
      <c r="CA797" s="1102">
        <v>16971.469377397152</v>
      </c>
      <c r="CB797" s="1102">
        <v>10398.115841066779</v>
      </c>
      <c r="CC797" s="1102">
        <v>12101.775420538474</v>
      </c>
      <c r="CD797" s="1102">
        <v>14972.567030832732</v>
      </c>
      <c r="CE797" s="1102">
        <v>23876.07109264662</v>
      </c>
      <c r="CF797" s="1102">
        <v>18873.341235104428</v>
      </c>
      <c r="CG797" s="1102">
        <v>13800.111928112288</v>
      </c>
      <c r="CH797" s="1102">
        <v>19083.249493739237</v>
      </c>
      <c r="CI797" s="1102">
        <v>20743.538532575199</v>
      </c>
      <c r="CJ797" s="1102">
        <v>24260.417265298602</v>
      </c>
      <c r="CK797" s="1102">
        <v>20779.842921873682</v>
      </c>
      <c r="CL797" s="1102">
        <v>15306.201552584049</v>
      </c>
      <c r="CM797" s="1102">
        <v>20478.804345199638</v>
      </c>
      <c r="CN797" s="1102">
        <v>20566.148846405289</v>
      </c>
      <c r="CO797" s="1102">
        <v>23752.217831736929</v>
      </c>
      <c r="CP797" s="1102">
        <v>20604.022276994823</v>
      </c>
      <c r="CQ797" s="1106">
        <f t="shared" si="212"/>
        <v>22712.046787423344</v>
      </c>
      <c r="CR797" s="23" t="s">
        <v>541</v>
      </c>
      <c r="CS797"/>
      <c r="DQ797"/>
      <c r="DR797"/>
    </row>
    <row r="798" spans="58:122" ht="13">
      <c r="BF798" s="1135">
        <v>790</v>
      </c>
      <c r="BG798" s="1102">
        <v>73727.163844089475</v>
      </c>
      <c r="BH798" s="1102">
        <v>67335.067429408227</v>
      </c>
      <c r="BI798" s="1102">
        <v>54632.142451789303</v>
      </c>
      <c r="BJ798" s="1102">
        <v>60417.725027219414</v>
      </c>
      <c r="BK798" s="1102">
        <v>75020.285369091929</v>
      </c>
      <c r="BL798" s="1102">
        <v>97503.594570261717</v>
      </c>
      <c r="BM798" s="1102">
        <v>85963.613264076601</v>
      </c>
      <c r="BN798" s="1102">
        <v>98923.103327772813</v>
      </c>
      <c r="BO798" s="1102">
        <v>129246.13430561838</v>
      </c>
      <c r="BP798" s="1102">
        <v>118959.74394456188</v>
      </c>
      <c r="BQ798" s="1102">
        <v>92569.043515259997</v>
      </c>
      <c r="BR798" s="1102">
        <v>77904.945655458389</v>
      </c>
      <c r="BS798" s="1102">
        <v>77902.998222741415</v>
      </c>
      <c r="BT798" s="1102">
        <v>32466.936138726516</v>
      </c>
      <c r="BU798" s="1102">
        <v>14492.149944733044</v>
      </c>
      <c r="BV798" s="1102">
        <v>12274.430221208971</v>
      </c>
      <c r="BW798" s="1102">
        <v>21101.25329984957</v>
      </c>
      <c r="BX798" s="1102">
        <v>25683.971628435113</v>
      </c>
      <c r="BY798" s="1102">
        <v>23257.437841418661</v>
      </c>
      <c r="BZ798" s="1102">
        <v>14700.286041617934</v>
      </c>
      <c r="CA798" s="1102">
        <v>11147.143663888763</v>
      </c>
      <c r="CB798" s="1102">
        <v>7749.1150153532835</v>
      </c>
      <c r="CC798" s="1102">
        <v>11049.337714326764</v>
      </c>
      <c r="CD798" s="1102">
        <v>16426.778291290429</v>
      </c>
      <c r="CE798" s="1102">
        <v>21582.854326633013</v>
      </c>
      <c r="CF798" s="1102">
        <v>16166.158306874935</v>
      </c>
      <c r="CG798" s="1102">
        <v>12989.999008754596</v>
      </c>
      <c r="CH798" s="1102">
        <v>14273.033578765147</v>
      </c>
      <c r="CI798" s="1102">
        <v>18742.876269782199</v>
      </c>
      <c r="CJ798" s="1102">
        <v>19414.582824084097</v>
      </c>
      <c r="CK798" s="1102">
        <v>21417.331397621103</v>
      </c>
      <c r="CL798" s="1102">
        <v>18081.350825410223</v>
      </c>
      <c r="CM798" s="1102">
        <v>23171.643814984127</v>
      </c>
      <c r="CN798" s="1102">
        <v>21513.814079048181</v>
      </c>
      <c r="CO798" s="1102">
        <v>22224.487529121132</v>
      </c>
      <c r="CP798" s="1102">
        <v>22685.803392919221</v>
      </c>
      <c r="CQ798" s="1106">
        <f t="shared" si="212"/>
        <v>25006.817656451229</v>
      </c>
      <c r="CR798" s="23" t="s">
        <v>541</v>
      </c>
      <c r="CS798"/>
      <c r="DQ798"/>
      <c r="DR798"/>
    </row>
    <row r="799" spans="58:122" ht="13">
      <c r="BF799" s="1135">
        <v>791</v>
      </c>
      <c r="BG799" s="1102">
        <v>42686.546188573542</v>
      </c>
      <c r="BH799" s="1102">
        <v>54102.227905266307</v>
      </c>
      <c r="BI799" s="1102">
        <v>52315.520778208018</v>
      </c>
      <c r="BJ799" s="1102">
        <v>63025.937955025176</v>
      </c>
      <c r="BK799" s="1102">
        <v>78443.645676918008</v>
      </c>
      <c r="BL799" s="1102">
        <v>108173.78710130455</v>
      </c>
      <c r="BM799" s="1102">
        <v>100156.42142727398</v>
      </c>
      <c r="BN799" s="1102">
        <v>100702.55664684789</v>
      </c>
      <c r="BO799" s="1102">
        <v>124435.77416932008</v>
      </c>
      <c r="BP799" s="1102">
        <v>125788.93770874687</v>
      </c>
      <c r="BQ799" s="1102">
        <v>99876.469513326374</v>
      </c>
      <c r="BR799" s="1102">
        <v>82328.341992600894</v>
      </c>
      <c r="BS799" s="1102">
        <v>90709.231114049355</v>
      </c>
      <c r="BT799" s="1102">
        <v>33594.905941622601</v>
      </c>
      <c r="BU799" s="1102">
        <v>19207.7345298373</v>
      </c>
      <c r="BV799" s="1102">
        <v>16818.447828852579</v>
      </c>
      <c r="BW799" s="1102">
        <v>22098.072868422001</v>
      </c>
      <c r="BX799" s="1102">
        <v>33446.951045360118</v>
      </c>
      <c r="BY799" s="1102">
        <v>29603.175158163729</v>
      </c>
      <c r="BZ799" s="1102">
        <v>22776.375461165899</v>
      </c>
      <c r="CA799" s="1102">
        <v>14816.667485760006</v>
      </c>
      <c r="CB799" s="1102">
        <v>8861.6676679774137</v>
      </c>
      <c r="CC799" s="1102">
        <v>9763.2461298472408</v>
      </c>
      <c r="CD799" s="1102">
        <v>15755.466133206486</v>
      </c>
      <c r="CE799" s="1102">
        <v>22559.413658207788</v>
      </c>
      <c r="CF799" s="1102">
        <v>17838.100058337754</v>
      </c>
      <c r="CG799" s="1102">
        <v>14006.884471328251</v>
      </c>
      <c r="CH799" s="1102">
        <v>15576.714822019001</v>
      </c>
      <c r="CI799" s="1102">
        <v>22534.360808579237</v>
      </c>
      <c r="CJ799" s="1102">
        <v>25272.56367542165</v>
      </c>
      <c r="CK799" s="1102">
        <v>25251.055800387261</v>
      </c>
      <c r="CL799" s="1102">
        <v>19694.76082598438</v>
      </c>
      <c r="CM799" s="1102">
        <v>21382.919120187191</v>
      </c>
      <c r="CN799" s="1102">
        <v>20936.650131283455</v>
      </c>
      <c r="CO799" s="1102">
        <v>22447.240567606867</v>
      </c>
      <c r="CP799" s="1102">
        <v>22255.323240357171</v>
      </c>
      <c r="CQ799" s="1106">
        <f t="shared" si="212"/>
        <v>24532.294515551555</v>
      </c>
      <c r="CR799" s="23" t="s">
        <v>541</v>
      </c>
      <c r="CS799"/>
      <c r="DQ799"/>
      <c r="DR799"/>
    </row>
    <row r="800" spans="58:122" ht="13">
      <c r="BF800" s="1135">
        <v>792</v>
      </c>
      <c r="BG800" s="1102">
        <v>65100.250742937416</v>
      </c>
      <c r="BH800" s="1102">
        <v>59273.259162057766</v>
      </c>
      <c r="BI800" s="1102">
        <v>51566.598207995085</v>
      </c>
      <c r="BJ800" s="1102">
        <v>59118.029281924115</v>
      </c>
      <c r="BK800" s="1102">
        <v>80337.100492354177</v>
      </c>
      <c r="BL800" s="1102">
        <v>114999.33380240627</v>
      </c>
      <c r="BM800" s="1102">
        <v>107601.49402141302</v>
      </c>
      <c r="BN800" s="1102">
        <v>128050.77293178464</v>
      </c>
      <c r="BO800" s="1102">
        <v>152401.60597236422</v>
      </c>
      <c r="BP800" s="1102">
        <v>146068.28625591623</v>
      </c>
      <c r="BQ800" s="1102">
        <v>116382.59613150866</v>
      </c>
      <c r="BR800" s="1102">
        <v>89703.062913495436</v>
      </c>
      <c r="BS800" s="1102">
        <v>71873.013245136215</v>
      </c>
      <c r="BT800" s="1102">
        <v>37878.966132880392</v>
      </c>
      <c r="BU800" s="1102">
        <v>18829.893403427883</v>
      </c>
      <c r="BV800" s="1102">
        <v>14650.969461465629</v>
      </c>
      <c r="BW800" s="1102">
        <v>14992.915045579573</v>
      </c>
      <c r="BX800" s="1102">
        <v>23795.728402431789</v>
      </c>
      <c r="BY800" s="1102">
        <v>20845.128997391239</v>
      </c>
      <c r="BZ800" s="1102">
        <v>16411.222978169721</v>
      </c>
      <c r="CA800" s="1102">
        <v>11783.020855567036</v>
      </c>
      <c r="CB800" s="1102">
        <v>8066.5160440650952</v>
      </c>
      <c r="CC800" s="1102">
        <v>10579.193416353959</v>
      </c>
      <c r="CD800" s="1102">
        <v>14942.187630625876</v>
      </c>
      <c r="CE800" s="1102">
        <v>17205.877772658729</v>
      </c>
      <c r="CF800" s="1102">
        <v>14249.063296199425</v>
      </c>
      <c r="CG800" s="1102">
        <v>12984.686659643447</v>
      </c>
      <c r="CH800" s="1102">
        <v>16659.053735032692</v>
      </c>
      <c r="CI800" s="1102">
        <v>20844.693424145706</v>
      </c>
      <c r="CJ800" s="1102">
        <v>21617.070562080113</v>
      </c>
      <c r="CK800" s="1102">
        <v>24177.997953560101</v>
      </c>
      <c r="CL800" s="1102">
        <v>24432.460359691395</v>
      </c>
      <c r="CM800" s="1102">
        <v>26273.789332192438</v>
      </c>
      <c r="CN800" s="1102">
        <v>22994.040701787551</v>
      </c>
      <c r="CO800" s="1102">
        <v>17723.404036900887</v>
      </c>
      <c r="CP800" s="1102">
        <v>25963.18200610454</v>
      </c>
      <c r="CQ800" s="1106">
        <f t="shared" si="212"/>
        <v>28619.509168917521</v>
      </c>
      <c r="CR800" s="23" t="s">
        <v>541</v>
      </c>
      <c r="CS800"/>
      <c r="DQ800"/>
      <c r="DR800"/>
    </row>
    <row r="801" spans="58:122" ht="13">
      <c r="BF801" s="1135">
        <v>793</v>
      </c>
      <c r="BG801" s="1102">
        <v>61285.844061627868</v>
      </c>
      <c r="BH801" s="1102">
        <v>67760.253340552314</v>
      </c>
      <c r="BI801" s="1102">
        <v>59057.389026032266</v>
      </c>
      <c r="BJ801" s="1102">
        <v>57877.490893132694</v>
      </c>
      <c r="BK801" s="1102">
        <v>76734.428559976368</v>
      </c>
      <c r="BL801" s="1102">
        <v>110338.97558393101</v>
      </c>
      <c r="BM801" s="1102">
        <v>95829.54141438588</v>
      </c>
      <c r="BN801" s="1102">
        <v>91067.886609319976</v>
      </c>
      <c r="BO801" s="1102">
        <v>121945.47146291578</v>
      </c>
      <c r="BP801" s="1102">
        <v>114127.08720452651</v>
      </c>
      <c r="BQ801" s="1102">
        <v>81893.072060992243</v>
      </c>
      <c r="BR801" s="1102">
        <v>55146.728315839551</v>
      </c>
      <c r="BS801" s="1102">
        <v>97227.259888699264</v>
      </c>
      <c r="BT801" s="1102">
        <v>38959.140469668593</v>
      </c>
      <c r="BU801" s="1102">
        <v>13702.710102670357</v>
      </c>
      <c r="BV801" s="1102">
        <v>11018.710573544979</v>
      </c>
      <c r="BW801" s="1102">
        <v>17613.892538306849</v>
      </c>
      <c r="BX801" s="1102">
        <v>21171.322539570818</v>
      </c>
      <c r="BY801" s="1102">
        <v>20066.27850438976</v>
      </c>
      <c r="BZ801" s="1102">
        <v>19312.038019628595</v>
      </c>
      <c r="CA801" s="1102">
        <v>15828.317881760751</v>
      </c>
      <c r="CB801" s="1102">
        <v>8766.7193687762228</v>
      </c>
      <c r="CC801" s="1102">
        <v>9759.3015408537958</v>
      </c>
      <c r="CD801" s="1102">
        <v>10950.073147670937</v>
      </c>
      <c r="CE801" s="1102">
        <v>19483.028838117392</v>
      </c>
      <c r="CF801" s="1102">
        <v>14503.931802611631</v>
      </c>
      <c r="CG801" s="1102">
        <v>11643.583008848182</v>
      </c>
      <c r="CH801" s="1102">
        <v>15499.733599717698</v>
      </c>
      <c r="CI801" s="1102">
        <v>21889.403396276768</v>
      </c>
      <c r="CJ801" s="1102">
        <v>25351.166807833575</v>
      </c>
      <c r="CK801" s="1102">
        <v>26777.202110283863</v>
      </c>
      <c r="CL801" s="1102">
        <v>20442.957086605009</v>
      </c>
      <c r="CM801" s="1102">
        <v>21834.174518597305</v>
      </c>
      <c r="CN801" s="1102">
        <v>18298.359163805562</v>
      </c>
      <c r="CO801" s="1102">
        <v>19458.433065832265</v>
      </c>
      <c r="CP801" s="1102">
        <v>20976.618309290501</v>
      </c>
      <c r="CQ801" s="1106">
        <f t="shared" si="212"/>
        <v>23122.763607883997</v>
      </c>
      <c r="CR801" s="23" t="s">
        <v>541</v>
      </c>
      <c r="CS801"/>
      <c r="DQ801"/>
      <c r="DR801"/>
    </row>
    <row r="802" spans="58:122" ht="13">
      <c r="BF802" s="1135">
        <v>794</v>
      </c>
      <c r="BG802" s="1102">
        <v>51889.086832447298</v>
      </c>
      <c r="BH802" s="1102">
        <v>56067.965232590854</v>
      </c>
      <c r="BI802" s="1102">
        <v>51048.672822767519</v>
      </c>
      <c r="BJ802" s="1102">
        <v>61444.381291575264</v>
      </c>
      <c r="BK802" s="1102">
        <v>86638.293024275146</v>
      </c>
      <c r="BL802" s="1102">
        <v>116825.51514749484</v>
      </c>
      <c r="BM802" s="1102">
        <v>104369.27204735053</v>
      </c>
      <c r="BN802" s="1102">
        <v>93995.19607324581</v>
      </c>
      <c r="BO802" s="1102">
        <v>123080.29888254379</v>
      </c>
      <c r="BP802" s="1102">
        <v>115269.82573013168</v>
      </c>
      <c r="BQ802" s="1102">
        <v>85306.104247900759</v>
      </c>
      <c r="BR802" s="1102">
        <v>58208.817547111685</v>
      </c>
      <c r="BS802" s="1102">
        <v>54360.427001006261</v>
      </c>
      <c r="BT802" s="1102">
        <v>25751.554752402615</v>
      </c>
      <c r="BU802" s="1102">
        <v>14355.857244794943</v>
      </c>
      <c r="BV802" s="1102">
        <v>11582.298882573978</v>
      </c>
      <c r="BW802" s="1102">
        <v>20625.851337484328</v>
      </c>
      <c r="BX802" s="1102">
        <v>31158.979856107024</v>
      </c>
      <c r="BY802" s="1102">
        <v>24640.468073288579</v>
      </c>
      <c r="BZ802" s="1102">
        <v>17726.203344994516</v>
      </c>
      <c r="CA802" s="1102">
        <v>10678.616725536836</v>
      </c>
      <c r="CB802" s="1102">
        <v>5807.3470387817106</v>
      </c>
      <c r="CC802" s="1102">
        <v>11185.873318128479</v>
      </c>
      <c r="CD802" s="1102">
        <v>15187.527064451422</v>
      </c>
      <c r="CE802" s="1102">
        <v>23435.117982994474</v>
      </c>
      <c r="CF802" s="1102">
        <v>15524.418084923196</v>
      </c>
      <c r="CG802" s="1102">
        <v>10790.734660483842</v>
      </c>
      <c r="CH802" s="1102">
        <v>11847.282204822106</v>
      </c>
      <c r="CI802" s="1102">
        <v>17228.709634729697</v>
      </c>
      <c r="CJ802" s="1102">
        <v>18891.359731094442</v>
      </c>
      <c r="CK802" s="1102">
        <v>23438.702041889075</v>
      </c>
      <c r="CL802" s="1102">
        <v>18330.497195034059</v>
      </c>
      <c r="CM802" s="1102">
        <v>23757.875751298201</v>
      </c>
      <c r="CN802" s="1102">
        <v>19426.858464632605</v>
      </c>
      <c r="CO802" s="1102">
        <v>19824.473248341568</v>
      </c>
      <c r="CP802" s="1102">
        <v>19851.984605764017</v>
      </c>
      <c r="CQ802" s="1106">
        <f t="shared" si="212"/>
        <v>21883.067156879566</v>
      </c>
      <c r="CR802" s="23" t="s">
        <v>541</v>
      </c>
      <c r="CS802"/>
      <c r="DQ802"/>
      <c r="DR802"/>
    </row>
    <row r="803" spans="58:122" ht="13">
      <c r="BF803" s="1135">
        <v>795</v>
      </c>
      <c r="BG803" s="1102">
        <v>39779.67276724003</v>
      </c>
      <c r="BH803" s="1102">
        <v>52777.369388892352</v>
      </c>
      <c r="BI803" s="1102">
        <v>52195.13583446588</v>
      </c>
      <c r="BJ803" s="1102">
        <v>64569.729091894376</v>
      </c>
      <c r="BK803" s="1102">
        <v>79413.871918265839</v>
      </c>
      <c r="BL803" s="1102">
        <v>109044.16016301228</v>
      </c>
      <c r="BM803" s="1102">
        <v>99998.982363647126</v>
      </c>
      <c r="BN803" s="1102">
        <v>93090.589249726501</v>
      </c>
      <c r="BO803" s="1102">
        <v>96699.972594326726</v>
      </c>
      <c r="BP803" s="1102">
        <v>106546.47515266383</v>
      </c>
      <c r="BQ803" s="1102">
        <v>80074.012403905959</v>
      </c>
      <c r="BR803" s="1102">
        <v>69047.855987015369</v>
      </c>
      <c r="BS803" s="1102">
        <v>82907.140898325291</v>
      </c>
      <c r="BT803" s="1102">
        <v>40855.50992703627</v>
      </c>
      <c r="BU803" s="1102">
        <v>19975.345209055577</v>
      </c>
      <c r="BV803" s="1102">
        <v>14889.146657784469</v>
      </c>
      <c r="BW803" s="1102">
        <v>13528.930647111927</v>
      </c>
      <c r="BX803" s="1102">
        <v>31123.144696250358</v>
      </c>
      <c r="BY803" s="1102">
        <v>25667.145262862119</v>
      </c>
      <c r="BZ803" s="1102">
        <v>18651.453593243994</v>
      </c>
      <c r="CA803" s="1102">
        <v>11688.50153744523</v>
      </c>
      <c r="CB803" s="1102">
        <v>6609.3962133336954</v>
      </c>
      <c r="CC803" s="1102">
        <v>10351.922019144831</v>
      </c>
      <c r="CD803" s="1102">
        <v>15801.720764783142</v>
      </c>
      <c r="CE803" s="1102">
        <v>21561.778562329593</v>
      </c>
      <c r="CF803" s="1102">
        <v>14167.980222972808</v>
      </c>
      <c r="CG803" s="1102">
        <v>12584.010938937159</v>
      </c>
      <c r="CH803" s="1102">
        <v>15738.914743467523</v>
      </c>
      <c r="CI803" s="1102">
        <v>22281.403189524703</v>
      </c>
      <c r="CJ803" s="1102">
        <v>21431.788310895918</v>
      </c>
      <c r="CK803" s="1102">
        <v>18335.935688678754</v>
      </c>
      <c r="CL803" s="1102">
        <v>14486.105397819461</v>
      </c>
      <c r="CM803" s="1102">
        <v>17470.253624250559</v>
      </c>
      <c r="CN803" s="1102">
        <v>18239.057204608562</v>
      </c>
      <c r="CO803" s="1102">
        <v>19797.312125866596</v>
      </c>
      <c r="CP803" s="1102">
        <v>19832.864184639722</v>
      </c>
      <c r="CQ803" s="1106">
        <f t="shared" si="212"/>
        <v>21861.990500422293</v>
      </c>
      <c r="CR803" s="23" t="s">
        <v>541</v>
      </c>
      <c r="CS803"/>
      <c r="DQ803"/>
      <c r="DR803"/>
    </row>
    <row r="804" spans="58:122" ht="13">
      <c r="BF804" s="1135">
        <v>796</v>
      </c>
      <c r="BG804" s="1102">
        <v>48590.687999803689</v>
      </c>
      <c r="BH804" s="1102">
        <v>50877.259300196238</v>
      </c>
      <c r="BI804" s="1102">
        <v>42019.306207320056</v>
      </c>
      <c r="BJ804" s="1102">
        <v>40528.646751350629</v>
      </c>
      <c r="BK804" s="1102">
        <v>53040.287105905001</v>
      </c>
      <c r="BL804" s="1102">
        <v>74788.213952456863</v>
      </c>
      <c r="BM804" s="1102">
        <v>64865.494004208449</v>
      </c>
      <c r="BN804" s="1102">
        <v>64427.397124225157</v>
      </c>
      <c r="BO804" s="1102">
        <v>94282.415180071577</v>
      </c>
      <c r="BP804" s="1102">
        <v>99727.042980404556</v>
      </c>
      <c r="BQ804" s="1102">
        <v>79187.734688034034</v>
      </c>
      <c r="BR804" s="1102">
        <v>63340.913215924949</v>
      </c>
      <c r="BS804" s="1102">
        <v>86835.977506365773</v>
      </c>
      <c r="BT804" s="1102">
        <v>32927.430764043034</v>
      </c>
      <c r="BU804" s="1102">
        <v>15311.748314912773</v>
      </c>
      <c r="BV804" s="1102">
        <v>14920.998666644351</v>
      </c>
      <c r="BW804" s="1102">
        <v>13705.032901798439</v>
      </c>
      <c r="BX804" s="1102">
        <v>28701.37693262325</v>
      </c>
      <c r="BY804" s="1102">
        <v>24963.734507242403</v>
      </c>
      <c r="BZ804" s="1102">
        <v>16132.354867526823</v>
      </c>
      <c r="CA804" s="1102">
        <v>11192.576393173844</v>
      </c>
      <c r="CB804" s="1102">
        <v>7091.6081652304347</v>
      </c>
      <c r="CC804" s="1102">
        <v>7587.3621017657424</v>
      </c>
      <c r="CD804" s="1102">
        <v>13022.391156348711</v>
      </c>
      <c r="CE804" s="1102">
        <v>16046.087073013023</v>
      </c>
      <c r="CF804" s="1102">
        <v>12566.561570382164</v>
      </c>
      <c r="CG804" s="1102">
        <v>10075.161503037378</v>
      </c>
      <c r="CH804" s="1102">
        <v>11913.020887033166</v>
      </c>
      <c r="CI804" s="1102">
        <v>19086.679723527835</v>
      </c>
      <c r="CJ804" s="1102">
        <v>18679.802246914594</v>
      </c>
      <c r="CK804" s="1102">
        <v>16081.527469158083</v>
      </c>
      <c r="CL804" s="1102">
        <v>15208.676903079848</v>
      </c>
      <c r="CM804" s="1102">
        <v>18157.888737123969</v>
      </c>
      <c r="CN804" s="1102">
        <v>19095.530150612649</v>
      </c>
      <c r="CO804" s="1102">
        <v>16807.763565174228</v>
      </c>
      <c r="CP804" s="1102">
        <v>20220.549482102491</v>
      </c>
      <c r="CQ804" s="1106">
        <f t="shared" si="212"/>
        <v>22289.340388536217</v>
      </c>
      <c r="CR804" s="23" t="s">
        <v>541</v>
      </c>
      <c r="CS804"/>
      <c r="DQ804"/>
      <c r="DR804"/>
    </row>
    <row r="805" spans="58:122" ht="13">
      <c r="BF805" s="1135">
        <v>797</v>
      </c>
      <c r="BG805" s="1102">
        <v>61580.506787714199</v>
      </c>
      <c r="BH805" s="1102">
        <v>64103.544421635044</v>
      </c>
      <c r="BI805" s="1102">
        <v>54382.807175246664</v>
      </c>
      <c r="BJ805" s="1102">
        <v>58173.218586300783</v>
      </c>
      <c r="BK805" s="1102">
        <v>73427.437043120139</v>
      </c>
      <c r="BL805" s="1102">
        <v>98088.620743872845</v>
      </c>
      <c r="BM805" s="1102">
        <v>86116.250748137914</v>
      </c>
      <c r="BN805" s="1102">
        <v>88829.658049815363</v>
      </c>
      <c r="BO805" s="1102">
        <v>114214.58532457924</v>
      </c>
      <c r="BP805" s="1102">
        <v>104332.79434774979</v>
      </c>
      <c r="BQ805" s="1102">
        <v>79262.888413177614</v>
      </c>
      <c r="BR805" s="1102">
        <v>62900.475789565986</v>
      </c>
      <c r="BS805" s="1102">
        <v>84531.430843612077</v>
      </c>
      <c r="BT805" s="1102">
        <v>43205.28416981105</v>
      </c>
      <c r="BU805" s="1102">
        <v>19111.507458638502</v>
      </c>
      <c r="BV805" s="1102">
        <v>14881.207600435857</v>
      </c>
      <c r="BW805" s="1102">
        <v>15311.190696670714</v>
      </c>
      <c r="BX805" s="1102">
        <v>25494.005510537485</v>
      </c>
      <c r="BY805" s="1102">
        <v>21998.40208946394</v>
      </c>
      <c r="BZ805" s="1102">
        <v>17233.656257182294</v>
      </c>
      <c r="CA805" s="1102">
        <v>12154.779672781546</v>
      </c>
      <c r="CB805" s="1102">
        <v>8614.8450859784261</v>
      </c>
      <c r="CC805" s="1102">
        <v>10932.212363916311</v>
      </c>
      <c r="CD805" s="1102">
        <v>14908.065975247899</v>
      </c>
      <c r="CE805" s="1102">
        <v>22426.703402575891</v>
      </c>
      <c r="CF805" s="1102">
        <v>17881.110426273939</v>
      </c>
      <c r="CG805" s="1102">
        <v>13106.745269198032</v>
      </c>
      <c r="CH805" s="1102">
        <v>14098.094822659938</v>
      </c>
      <c r="CI805" s="1102">
        <v>19168.132132382936</v>
      </c>
      <c r="CJ805" s="1102">
        <v>22275.977206105839</v>
      </c>
      <c r="CK805" s="1102">
        <v>22188.859775134199</v>
      </c>
      <c r="CL805" s="1102">
        <v>18284.279110692176</v>
      </c>
      <c r="CM805" s="1102">
        <v>19315.805256482861</v>
      </c>
      <c r="CN805" s="1102">
        <v>19180.725580889921</v>
      </c>
      <c r="CO805" s="1102">
        <v>19962.575440750519</v>
      </c>
      <c r="CP805" s="1102">
        <v>20001.788458089548</v>
      </c>
      <c r="CQ805" s="1106">
        <f t="shared" si="212"/>
        <v>22048.197637579568</v>
      </c>
      <c r="CR805" s="23" t="s">
        <v>541</v>
      </c>
      <c r="CS805"/>
      <c r="DQ805"/>
      <c r="DR805"/>
    </row>
    <row r="806" spans="58:122" ht="13">
      <c r="BF806" s="1135">
        <v>798</v>
      </c>
      <c r="BG806" s="1102">
        <v>65410.379515642999</v>
      </c>
      <c r="BH806" s="1102">
        <v>70431.211813123373</v>
      </c>
      <c r="BI806" s="1102">
        <v>63346.37170685755</v>
      </c>
      <c r="BJ806" s="1102">
        <v>67723.360845916177</v>
      </c>
      <c r="BK806" s="1102">
        <v>73399.834458355108</v>
      </c>
      <c r="BL806" s="1102">
        <v>86123.878472555894</v>
      </c>
      <c r="BM806" s="1102">
        <v>68614.093775913876</v>
      </c>
      <c r="BN806" s="1102">
        <v>72031.633512723929</v>
      </c>
      <c r="BO806" s="1102">
        <v>94050.797107567414</v>
      </c>
      <c r="BP806" s="1102">
        <v>91098.566606628956</v>
      </c>
      <c r="BQ806" s="1102">
        <v>67771.755634274232</v>
      </c>
      <c r="BR806" s="1102">
        <v>52659.767033718716</v>
      </c>
      <c r="BS806" s="1102">
        <v>62828.519308777133</v>
      </c>
      <c r="BT806" s="1102">
        <v>39979.394208118603</v>
      </c>
      <c r="BU806" s="1102">
        <v>22732.908572196076</v>
      </c>
      <c r="BV806" s="1102">
        <v>17759.46051546642</v>
      </c>
      <c r="BW806" s="1102">
        <v>17620.597513405264</v>
      </c>
      <c r="BX806" s="1102">
        <v>26448.982892242995</v>
      </c>
      <c r="BY806" s="1102">
        <v>17265.375009212941</v>
      </c>
      <c r="BZ806" s="1102">
        <v>13943.493075447916</v>
      </c>
      <c r="CA806" s="1102">
        <v>10270.488899919806</v>
      </c>
      <c r="CB806" s="1102">
        <v>7455.3922451068674</v>
      </c>
      <c r="CC806" s="1102">
        <v>11026.556098094297</v>
      </c>
      <c r="CD806" s="1102">
        <v>12882.784365507869</v>
      </c>
      <c r="CE806" s="1102">
        <v>17072.779574907116</v>
      </c>
      <c r="CF806" s="1102">
        <v>16301.724014359579</v>
      </c>
      <c r="CG806" s="1102">
        <v>14896.135929412994</v>
      </c>
      <c r="CH806" s="1102">
        <v>16963.01698695376</v>
      </c>
      <c r="CI806" s="1102">
        <v>18989.688477355096</v>
      </c>
      <c r="CJ806" s="1102">
        <v>18611.015916573302</v>
      </c>
      <c r="CK806" s="1102">
        <v>19414.735939840022</v>
      </c>
      <c r="CL806" s="1102">
        <v>16728.920321248279</v>
      </c>
      <c r="CM806" s="1102">
        <v>21247.087514111801</v>
      </c>
      <c r="CN806" s="1102">
        <v>19524.668748077664</v>
      </c>
      <c r="CO806" s="1102">
        <v>21377.06911389386</v>
      </c>
      <c r="CP806" s="1102">
        <v>20960.580757167547</v>
      </c>
      <c r="CQ806" s="1106">
        <f t="shared" si="212"/>
        <v>23105.08523279415</v>
      </c>
      <c r="CR806" s="23" t="s">
        <v>541</v>
      </c>
      <c r="CS806"/>
      <c r="DQ806"/>
      <c r="DR806"/>
    </row>
    <row r="807" spans="58:122" ht="13">
      <c r="BF807" s="1135">
        <v>799</v>
      </c>
      <c r="BG807" s="1102">
        <v>50216.762820842683</v>
      </c>
      <c r="BH807" s="1102">
        <v>50054.529338492313</v>
      </c>
      <c r="BI807" s="1102">
        <v>43769.446669339872</v>
      </c>
      <c r="BJ807" s="1102">
        <v>51736.681297977688</v>
      </c>
      <c r="BK807" s="1102">
        <v>58388.972175940849</v>
      </c>
      <c r="BL807" s="1102">
        <v>72128.493968212773</v>
      </c>
      <c r="BM807" s="1102">
        <v>60701.763075754039</v>
      </c>
      <c r="BN807" s="1102">
        <v>69579.135935670551</v>
      </c>
      <c r="BO807" s="1102">
        <v>82624.749255008035</v>
      </c>
      <c r="BP807" s="1102">
        <v>81387.322461971955</v>
      </c>
      <c r="BQ807" s="1102">
        <v>66878.822354234464</v>
      </c>
      <c r="BR807" s="1102">
        <v>56777.497793562688</v>
      </c>
      <c r="BS807" s="1102">
        <v>49137.575289102904</v>
      </c>
      <c r="BT807" s="1102">
        <v>26864.824952080056</v>
      </c>
      <c r="BU807" s="1102">
        <v>12533.800374963734</v>
      </c>
      <c r="BV807" s="1102">
        <v>9588.0492308665562</v>
      </c>
      <c r="BW807" s="1102">
        <v>15283.043022395463</v>
      </c>
      <c r="BX807" s="1102">
        <v>18982.596868382996</v>
      </c>
      <c r="BY807" s="1102">
        <v>19023.760043686088</v>
      </c>
      <c r="BZ807" s="1102">
        <v>15914.892362432858</v>
      </c>
      <c r="CA807" s="1102">
        <v>11316.130305176866</v>
      </c>
      <c r="CB807" s="1102">
        <v>6520.0175564061992</v>
      </c>
      <c r="CC807" s="1102">
        <v>7622.5048955996945</v>
      </c>
      <c r="CD807" s="1102">
        <v>12947.323633193988</v>
      </c>
      <c r="CE807" s="1102">
        <v>19189.180752011536</v>
      </c>
      <c r="CF807" s="1102">
        <v>11809.970290162695</v>
      </c>
      <c r="CG807" s="1102">
        <v>9061.5100097815521</v>
      </c>
      <c r="CH807" s="1102">
        <v>12163.905447423045</v>
      </c>
      <c r="CI807" s="1102">
        <v>16176.057036056091</v>
      </c>
      <c r="CJ807" s="1102">
        <v>16002.523548217478</v>
      </c>
      <c r="CK807" s="1102">
        <v>14272.688597505181</v>
      </c>
      <c r="CL807" s="1102">
        <v>15214.949736470073</v>
      </c>
      <c r="CM807" s="1102">
        <v>18077.02877510701</v>
      </c>
      <c r="CN807" s="1102">
        <v>18561.354236016177</v>
      </c>
      <c r="CO807" s="1102">
        <v>15512.678252520911</v>
      </c>
      <c r="CP807" s="1102">
        <v>20594.620457001991</v>
      </c>
      <c r="CQ807" s="1106">
        <f t="shared" si="212"/>
        <v>22701.683054910663</v>
      </c>
      <c r="CR807" s="23" t="s">
        <v>541</v>
      </c>
      <c r="CS807"/>
      <c r="DQ807"/>
      <c r="DR807"/>
    </row>
    <row r="808" spans="58:122" ht="13">
      <c r="BF808" s="1135">
        <v>800</v>
      </c>
      <c r="BG808" s="1102">
        <v>26993.100716653324</v>
      </c>
      <c r="BH808" s="1102">
        <v>41510.12856885678</v>
      </c>
      <c r="BI808" s="1102">
        <v>41792.980400515065</v>
      </c>
      <c r="BJ808" s="1102">
        <v>48852.470667083006</v>
      </c>
      <c r="BK808" s="1102">
        <v>51376.916332546411</v>
      </c>
      <c r="BL808" s="1102">
        <v>72075.727939332806</v>
      </c>
      <c r="BM808" s="1102">
        <v>74177.42672365591</v>
      </c>
      <c r="BN808" s="1102">
        <v>73161.245944727634</v>
      </c>
      <c r="BO808" s="1102">
        <v>73439.525202690202</v>
      </c>
      <c r="BP808" s="1102">
        <v>100585.26283967539</v>
      </c>
      <c r="BQ808" s="1102">
        <v>79112.772139795954</v>
      </c>
      <c r="BR808" s="1102">
        <v>61671.364533188629</v>
      </c>
      <c r="BS808" s="1102">
        <v>60502.997833578964</v>
      </c>
      <c r="BT808" s="1102">
        <v>29542.905172090748</v>
      </c>
      <c r="BU808" s="1102">
        <v>16024.144652148376</v>
      </c>
      <c r="BV808" s="1102">
        <v>15513.279873981814</v>
      </c>
      <c r="BW808" s="1102">
        <v>18338.061860505371</v>
      </c>
      <c r="BX808" s="1102">
        <v>22853.532870523366</v>
      </c>
      <c r="BY808" s="1102">
        <v>15411.543851022918</v>
      </c>
      <c r="BZ808" s="1102">
        <v>11567.787590169577</v>
      </c>
      <c r="CA808" s="1102">
        <v>8935.4322998289317</v>
      </c>
      <c r="CB808" s="1102">
        <v>6567.242154411505</v>
      </c>
      <c r="CC808" s="1102">
        <v>8372.1211649811867</v>
      </c>
      <c r="CD808" s="1102">
        <v>11387.75859773945</v>
      </c>
      <c r="CE808" s="1102">
        <v>13424.537472667407</v>
      </c>
      <c r="CF808" s="1102">
        <v>11943.659111937437</v>
      </c>
      <c r="CG808" s="1102">
        <v>11409.33176896964</v>
      </c>
      <c r="CH808" s="1102">
        <v>14611.514745245157</v>
      </c>
      <c r="CI808" s="1102">
        <v>19134.261347628293</v>
      </c>
      <c r="CJ808" s="1102">
        <v>18106.569808548571</v>
      </c>
      <c r="CK808" s="1102">
        <v>18699.425023361942</v>
      </c>
      <c r="CL808" s="1102">
        <v>16087.208615414094</v>
      </c>
      <c r="CM808" s="1102">
        <v>18929.088183575281</v>
      </c>
      <c r="CN808" s="1102">
        <v>17654.517549830496</v>
      </c>
      <c r="CO808" s="1102">
        <v>17190.870380994991</v>
      </c>
      <c r="CP808" s="1102">
        <v>19130.786821579506</v>
      </c>
      <c r="CQ808" s="1106">
        <f t="shared" si="212"/>
        <v>21088.082682626042</v>
      </c>
      <c r="CR808" s="23" t="s">
        <v>541</v>
      </c>
      <c r="CS808"/>
      <c r="DQ808"/>
      <c r="DR808"/>
    </row>
    <row r="809" spans="58:122" ht="13">
      <c r="BF809" s="1135">
        <v>801</v>
      </c>
      <c r="BG809" s="1102">
        <v>60400.183237028767</v>
      </c>
      <c r="BH809" s="1102">
        <v>58842.93930439555</v>
      </c>
      <c r="BI809" s="1102">
        <v>55344.564709396676</v>
      </c>
      <c r="BJ809" s="1102">
        <v>65326.940402764631</v>
      </c>
      <c r="BK809" s="1102">
        <v>78338.061068906041</v>
      </c>
      <c r="BL809" s="1102">
        <v>99362.582431710965</v>
      </c>
      <c r="BM809" s="1102">
        <v>84585.651162369002</v>
      </c>
      <c r="BN809" s="1102">
        <v>90278.826832503401</v>
      </c>
      <c r="BO809" s="1102">
        <v>113421.97042017792</v>
      </c>
      <c r="BP809" s="1102">
        <v>105078.71338501705</v>
      </c>
      <c r="BQ809" s="1102">
        <v>84598.378726431023</v>
      </c>
      <c r="BR809" s="1102">
        <v>66939.254933911972</v>
      </c>
      <c r="BS809" s="1102">
        <v>67660.525419419791</v>
      </c>
      <c r="BT809" s="1102">
        <v>30571.456614168288</v>
      </c>
      <c r="BU809" s="1102">
        <v>14755.036223725863</v>
      </c>
      <c r="BV809" s="1102">
        <v>14763.63458465232</v>
      </c>
      <c r="BW809" s="1102">
        <v>17613.387740401377</v>
      </c>
      <c r="BX809" s="1102">
        <v>23962.796560767583</v>
      </c>
      <c r="BY809" s="1102">
        <v>23338.372052505401</v>
      </c>
      <c r="BZ809" s="1102">
        <v>21104.683017868221</v>
      </c>
      <c r="CA809" s="1102">
        <v>13765.975544278826</v>
      </c>
      <c r="CB809" s="1102">
        <v>8066.9674685891769</v>
      </c>
      <c r="CC809" s="1102">
        <v>9342.3160762068401</v>
      </c>
      <c r="CD809" s="1102">
        <v>10085.07766363966</v>
      </c>
      <c r="CE809" s="1102">
        <v>17320.553655759661</v>
      </c>
      <c r="CF809" s="1102">
        <v>14795.303965359333</v>
      </c>
      <c r="CG809" s="1102">
        <v>11447.168644931133</v>
      </c>
      <c r="CH809" s="1102">
        <v>13804.85881671895</v>
      </c>
      <c r="CI809" s="1102">
        <v>18107.525717055265</v>
      </c>
      <c r="CJ809" s="1102">
        <v>21275.102774422809</v>
      </c>
      <c r="CK809" s="1102">
        <v>22783.537480454233</v>
      </c>
      <c r="CL809" s="1102">
        <v>18539.500632962689</v>
      </c>
      <c r="CM809" s="1102">
        <v>19267.618901722883</v>
      </c>
      <c r="CN809" s="1102">
        <v>17299.845550596805</v>
      </c>
      <c r="CO809" s="1102">
        <v>20480.022663450509</v>
      </c>
      <c r="CP809" s="1102">
        <v>19282.24114158277</v>
      </c>
      <c r="CQ809" s="1106">
        <f t="shared" si="212"/>
        <v>21255.032492513998</v>
      </c>
      <c r="CR809" s="23" t="s">
        <v>541</v>
      </c>
      <c r="CS809"/>
      <c r="DQ809"/>
      <c r="DR809"/>
    </row>
    <row r="810" spans="58:122" ht="13">
      <c r="BF810" s="1135">
        <v>802</v>
      </c>
      <c r="BG810" s="1102">
        <v>79077.74206221744</v>
      </c>
      <c r="BH810" s="1102">
        <v>78868.28639932604</v>
      </c>
      <c r="BI810" s="1102">
        <v>72496.362723080718</v>
      </c>
      <c r="BJ810" s="1102">
        <v>87500.550232481866</v>
      </c>
      <c r="BK810" s="1102">
        <v>102946.94621224496</v>
      </c>
      <c r="BL810" s="1102">
        <v>126763.81068039044</v>
      </c>
      <c r="BM810" s="1102">
        <v>112639.89370358441</v>
      </c>
      <c r="BN810" s="1102">
        <v>120083.73499535314</v>
      </c>
      <c r="BO810" s="1102">
        <v>124482.38721064672</v>
      </c>
      <c r="BP810" s="1102">
        <v>116906.2182243698</v>
      </c>
      <c r="BQ810" s="1102">
        <v>86570.590754564197</v>
      </c>
      <c r="BR810" s="1102">
        <v>75290.813693286909</v>
      </c>
      <c r="BS810" s="1102">
        <v>74628.834973500765</v>
      </c>
      <c r="BT810" s="1102">
        <v>29067.382258335012</v>
      </c>
      <c r="BU810" s="1102">
        <v>15450.829947287242</v>
      </c>
      <c r="BV810" s="1102">
        <v>14552.016430234684</v>
      </c>
      <c r="BW810" s="1102">
        <v>23116.322068947553</v>
      </c>
      <c r="BX810" s="1102">
        <v>23098.191023721964</v>
      </c>
      <c r="BY810" s="1102">
        <v>28546.528311427737</v>
      </c>
      <c r="BZ810" s="1102">
        <v>24752.989943258654</v>
      </c>
      <c r="CA810" s="1102">
        <v>15007.868262052141</v>
      </c>
      <c r="CB810" s="1102">
        <v>8167.8666598205864</v>
      </c>
      <c r="CC810" s="1102">
        <v>8027.8339981276295</v>
      </c>
      <c r="CD810" s="1102">
        <v>12662.26526991965</v>
      </c>
      <c r="CE810" s="1102">
        <v>26126.378738825315</v>
      </c>
      <c r="CF810" s="1102">
        <v>18565.608107597127</v>
      </c>
      <c r="CG810" s="1102">
        <v>12833.898380822478</v>
      </c>
      <c r="CH810" s="1102">
        <v>13992.774525779521</v>
      </c>
      <c r="CI810" s="1102">
        <v>20844.335107598952</v>
      </c>
      <c r="CJ810" s="1102">
        <v>26959.684998336812</v>
      </c>
      <c r="CK810" s="1102">
        <v>27041.153633956994</v>
      </c>
      <c r="CL810" s="1102">
        <v>19459.126167232433</v>
      </c>
      <c r="CM810" s="1102">
        <v>20345.757065453879</v>
      </c>
      <c r="CN810" s="1102">
        <v>16696.41805628665</v>
      </c>
      <c r="CO810" s="1102">
        <v>23517.030361798876</v>
      </c>
      <c r="CP810" s="1102">
        <v>17625.355700989534</v>
      </c>
      <c r="CQ810" s="1106">
        <f t="shared" si="212"/>
        <v>19428.628931973741</v>
      </c>
      <c r="CR810" s="23" t="s">
        <v>541</v>
      </c>
      <c r="CS810"/>
      <c r="DQ810"/>
      <c r="DR810"/>
    </row>
    <row r="811" spans="58:122" ht="13">
      <c r="BF811" s="1135">
        <v>803</v>
      </c>
      <c r="BG811" s="1102">
        <v>57679.565445664426</v>
      </c>
      <c r="BH811" s="1102">
        <v>50972.231674525319</v>
      </c>
      <c r="BI811" s="1102">
        <v>40326.259006044464</v>
      </c>
      <c r="BJ811" s="1102">
        <v>39897.775390074748</v>
      </c>
      <c r="BK811" s="1102">
        <v>55195.082978838145</v>
      </c>
      <c r="BL811" s="1102">
        <v>82102.721286827786</v>
      </c>
      <c r="BM811" s="1102">
        <v>72667.629449294996</v>
      </c>
      <c r="BN811" s="1102">
        <v>79385.562146106109</v>
      </c>
      <c r="BO811" s="1102">
        <v>114279.35514522328</v>
      </c>
      <c r="BP811" s="1102">
        <v>106324.65246345892</v>
      </c>
      <c r="BQ811" s="1102">
        <v>83581.710933700626</v>
      </c>
      <c r="BR811" s="1102">
        <v>61217.065601521928</v>
      </c>
      <c r="BS811" s="1102">
        <v>58361.087472537227</v>
      </c>
      <c r="BT811" s="1102">
        <v>23365.606829968456</v>
      </c>
      <c r="BU811" s="1102">
        <v>10419.783127979537</v>
      </c>
      <c r="BV811" s="1102">
        <v>12254.574900801837</v>
      </c>
      <c r="BW811" s="1102">
        <v>12758.380739674762</v>
      </c>
      <c r="BX811" s="1102">
        <v>20929.853427270038</v>
      </c>
      <c r="BY811" s="1102">
        <v>21183.10889326681</v>
      </c>
      <c r="BZ811" s="1102">
        <v>16506.895555095154</v>
      </c>
      <c r="CA811" s="1102">
        <v>10862.095604069293</v>
      </c>
      <c r="CB811" s="1102">
        <v>6376.2241567603232</v>
      </c>
      <c r="CC811" s="1102">
        <v>6243.3146694547677</v>
      </c>
      <c r="CD811" s="1102">
        <v>9791.2801096800176</v>
      </c>
      <c r="CE811" s="1102">
        <v>12973.859149191956</v>
      </c>
      <c r="CF811" s="1102">
        <v>9912.2329802176355</v>
      </c>
      <c r="CG811" s="1102">
        <v>8509.4534373699025</v>
      </c>
      <c r="CH811" s="1102">
        <v>10091.447575459715</v>
      </c>
      <c r="CI811" s="1102">
        <v>14975.595282036757</v>
      </c>
      <c r="CJ811" s="1102">
        <v>16717.29969226371</v>
      </c>
      <c r="CK811" s="1102">
        <v>17307.203450585475</v>
      </c>
      <c r="CL811" s="1102">
        <v>15549.258985640368</v>
      </c>
      <c r="CM811" s="1102">
        <v>16922.110179937739</v>
      </c>
      <c r="CN811" s="1102">
        <v>16893.732170147086</v>
      </c>
      <c r="CO811" s="1102">
        <v>16209.42096968582</v>
      </c>
      <c r="CP811" s="1102">
        <v>17209.568346279822</v>
      </c>
      <c r="CQ811" s="1106">
        <f t="shared" si="212"/>
        <v>18970.301828322245</v>
      </c>
      <c r="CR811" s="23" t="s">
        <v>541</v>
      </c>
      <c r="CS811"/>
      <c r="DQ811"/>
      <c r="DR811"/>
    </row>
    <row r="812" spans="58:122" ht="13">
      <c r="BF812" s="1135">
        <v>804</v>
      </c>
      <c r="BG812" s="1102">
        <v>71001.633740604069</v>
      </c>
      <c r="BH812" s="1102">
        <v>65127.871622926636</v>
      </c>
      <c r="BI812" s="1102">
        <v>50771.727483985407</v>
      </c>
      <c r="BJ812" s="1102">
        <v>52316.233499509552</v>
      </c>
      <c r="BK812" s="1102">
        <v>71325.089046181281</v>
      </c>
      <c r="BL812" s="1102">
        <v>95594.116519968375</v>
      </c>
      <c r="BM812" s="1102">
        <v>80207.885008629397</v>
      </c>
      <c r="BN812" s="1102">
        <v>85746.178281199653</v>
      </c>
      <c r="BO812" s="1102">
        <v>115328.9105902499</v>
      </c>
      <c r="BP812" s="1102">
        <v>108395.19108252521</v>
      </c>
      <c r="BQ812" s="1102">
        <v>83273.320326578207</v>
      </c>
      <c r="BR812" s="1102">
        <v>62280.916830738279</v>
      </c>
      <c r="BS812" s="1102">
        <v>67328.010696608195</v>
      </c>
      <c r="BT812" s="1102">
        <v>27843.570646321619</v>
      </c>
      <c r="BU812" s="1102">
        <v>12761.869873276508</v>
      </c>
      <c r="BV812" s="1102">
        <v>10242.000788382868</v>
      </c>
      <c r="BW812" s="1102">
        <v>15358.33922270569</v>
      </c>
      <c r="BX812" s="1102">
        <v>22467.618156907261</v>
      </c>
      <c r="BY812" s="1102">
        <v>21493.040401141818</v>
      </c>
      <c r="BZ812" s="1102">
        <v>19961.202374484248</v>
      </c>
      <c r="CA812" s="1102">
        <v>12250.090254012701</v>
      </c>
      <c r="CB812" s="1102">
        <v>6629.6061040379263</v>
      </c>
      <c r="CC812" s="1102">
        <v>7649.4553079218558</v>
      </c>
      <c r="CD812" s="1102">
        <v>12083.525373787843</v>
      </c>
      <c r="CE812" s="1102">
        <v>17988.304538140368</v>
      </c>
      <c r="CF812" s="1102">
        <v>12076.59703673056</v>
      </c>
      <c r="CG812" s="1102">
        <v>8025.0308724579281</v>
      </c>
      <c r="CH812" s="1102">
        <v>9761.3497851795782</v>
      </c>
      <c r="CI812" s="1102">
        <v>14147.786714028027</v>
      </c>
      <c r="CJ812" s="1102">
        <v>16738.273558198489</v>
      </c>
      <c r="CK812" s="1102">
        <v>16949.061358757121</v>
      </c>
      <c r="CL812" s="1102">
        <v>14420.618895441801</v>
      </c>
      <c r="CM812" s="1102">
        <v>18467.582823662513</v>
      </c>
      <c r="CN812" s="1102">
        <v>18168.620636779127</v>
      </c>
      <c r="CO812" s="1102">
        <v>19072.004058660041</v>
      </c>
      <c r="CP812" s="1102">
        <v>18463.50983009351</v>
      </c>
      <c r="CQ812" s="1106">
        <f t="shared" si="212"/>
        <v>20352.535708008254</v>
      </c>
      <c r="CR812" s="23" t="s">
        <v>541</v>
      </c>
      <c r="CS812"/>
      <c r="DQ812"/>
      <c r="DR812"/>
    </row>
    <row r="813" spans="58:122" ht="13">
      <c r="BF813" s="1135">
        <v>805</v>
      </c>
      <c r="BG813" s="1102">
        <v>61578.97055163906</v>
      </c>
      <c r="BH813" s="1102">
        <v>59629.915143245016</v>
      </c>
      <c r="BI813" s="1102">
        <v>53851.538216876863</v>
      </c>
      <c r="BJ813" s="1102">
        <v>65042.052009726634</v>
      </c>
      <c r="BK813" s="1102">
        <v>73071.593136967917</v>
      </c>
      <c r="BL813" s="1102">
        <v>79159.516182293519</v>
      </c>
      <c r="BM813" s="1102">
        <v>64244.642284920876</v>
      </c>
      <c r="BN813" s="1102">
        <v>68510.863090307583</v>
      </c>
      <c r="BO813" s="1102">
        <v>92761.456180225228</v>
      </c>
      <c r="BP813" s="1102">
        <v>85577.387399079249</v>
      </c>
      <c r="BQ813" s="1102">
        <v>67172.921955238911</v>
      </c>
      <c r="BR813" s="1102">
        <v>50155.116389798583</v>
      </c>
      <c r="BS813" s="1102">
        <v>52997.103914420448</v>
      </c>
      <c r="BT813" s="1102">
        <v>26385.799022663385</v>
      </c>
      <c r="BU813" s="1102">
        <v>13816.664736092556</v>
      </c>
      <c r="BV813" s="1102">
        <v>13664.950587829762</v>
      </c>
      <c r="BW813" s="1102">
        <v>21161.099989294442</v>
      </c>
      <c r="BX813" s="1102">
        <v>29857.505332694131</v>
      </c>
      <c r="BY813" s="1102">
        <v>24753.933848614928</v>
      </c>
      <c r="BZ813" s="1102">
        <v>18538.61285382208</v>
      </c>
      <c r="CA813" s="1102">
        <v>12181.711105110146</v>
      </c>
      <c r="CB813" s="1102">
        <v>7384.3891536177362</v>
      </c>
      <c r="CC813" s="1102">
        <v>8932.9660675736923</v>
      </c>
      <c r="CD813" s="1102">
        <v>11879.790096259048</v>
      </c>
      <c r="CE813" s="1102">
        <v>18763.648418100631</v>
      </c>
      <c r="CF813" s="1102">
        <v>16207.587956103514</v>
      </c>
      <c r="CG813" s="1102">
        <v>14214.362303961763</v>
      </c>
      <c r="CH813" s="1102">
        <v>16396.42802080285</v>
      </c>
      <c r="CI813" s="1102">
        <v>18452.134117839381</v>
      </c>
      <c r="CJ813" s="1102">
        <v>20318.87917746267</v>
      </c>
      <c r="CK813" s="1102">
        <v>19255.356718778661</v>
      </c>
      <c r="CL813" s="1102">
        <v>16403.670762334139</v>
      </c>
      <c r="CM813" s="1102">
        <v>18288.992656415168</v>
      </c>
      <c r="CN813" s="1102">
        <v>20129.355510737696</v>
      </c>
      <c r="CO813" s="1102">
        <v>22517.70204237799</v>
      </c>
      <c r="CP813" s="1102">
        <v>18863.877121495858</v>
      </c>
      <c r="CQ813" s="1106">
        <f t="shared" si="212"/>
        <v>20793.865101475127</v>
      </c>
      <c r="CR813" s="23" t="s">
        <v>541</v>
      </c>
      <c r="CS813"/>
      <c r="DQ813"/>
      <c r="DR813"/>
    </row>
    <row r="814" spans="58:122" ht="13">
      <c r="BF814" s="1135">
        <v>806</v>
      </c>
      <c r="BG814" s="1102">
        <v>66225.809880990259</v>
      </c>
      <c r="BH814" s="1102">
        <v>74231.267166415972</v>
      </c>
      <c r="BI814" s="1102">
        <v>70016.492211759032</v>
      </c>
      <c r="BJ814" s="1102">
        <v>82194.00708297528</v>
      </c>
      <c r="BK814" s="1102">
        <v>90808.320873653298</v>
      </c>
      <c r="BL814" s="1102">
        <v>110509.31085383112</v>
      </c>
      <c r="BM814" s="1102">
        <v>104483.41626681875</v>
      </c>
      <c r="BN814" s="1102">
        <v>129791.10951979425</v>
      </c>
      <c r="BO814" s="1102">
        <v>154438.88150820282</v>
      </c>
      <c r="BP814" s="1102">
        <v>158781.608468997</v>
      </c>
      <c r="BQ814" s="1102">
        <v>126549.92837262282</v>
      </c>
      <c r="BR814" s="1102">
        <v>109117.80407094545</v>
      </c>
      <c r="BS814" s="1102">
        <v>102974.10787377108</v>
      </c>
      <c r="BT814" s="1102">
        <v>53858.744822917601</v>
      </c>
      <c r="BU814" s="1102">
        <v>20388.798347718697</v>
      </c>
      <c r="BV814" s="1102">
        <v>20435.509176573174</v>
      </c>
      <c r="BW814" s="1102">
        <v>32058.955348462991</v>
      </c>
      <c r="BX814" s="1102">
        <v>31054.438126360463</v>
      </c>
      <c r="BY814" s="1102">
        <v>35395.626927827776</v>
      </c>
      <c r="BZ814" s="1102">
        <v>22771.394909472492</v>
      </c>
      <c r="CA814" s="1102">
        <v>17912.632868004279</v>
      </c>
      <c r="CB814" s="1102">
        <v>11635.198592897852</v>
      </c>
      <c r="CC814" s="1102">
        <v>12037.937051434365</v>
      </c>
      <c r="CD814" s="1102">
        <v>16123.321995851829</v>
      </c>
      <c r="CE814" s="1102">
        <v>32249.001219880382</v>
      </c>
      <c r="CF814" s="1102">
        <v>24492.947132948389</v>
      </c>
      <c r="CG814" s="1102">
        <v>17382.958144302072</v>
      </c>
      <c r="CH814" s="1102">
        <v>17485.327002447946</v>
      </c>
      <c r="CI814" s="1102">
        <v>23898.025066505834</v>
      </c>
      <c r="CJ814" s="1102">
        <v>31485.163689908844</v>
      </c>
      <c r="CK814" s="1102">
        <v>32903.646298408683</v>
      </c>
      <c r="CL814" s="1102">
        <v>25438.448583346795</v>
      </c>
      <c r="CM814" s="1102">
        <v>25815.686109290971</v>
      </c>
      <c r="CN814" s="1102">
        <v>24769.993431732793</v>
      </c>
      <c r="CO814" s="1102">
        <v>29385.840811313883</v>
      </c>
      <c r="CP814" s="1102">
        <v>25942.811560591828</v>
      </c>
      <c r="CQ814" s="1106">
        <f t="shared" si="212"/>
        <v>28597.05459643912</v>
      </c>
      <c r="CR814" s="23" t="s">
        <v>541</v>
      </c>
      <c r="CS814"/>
      <c r="DQ814"/>
      <c r="DR814"/>
    </row>
    <row r="815" spans="58:122" ht="13">
      <c r="BF815" s="1135">
        <v>807</v>
      </c>
      <c r="BG815" s="1102">
        <v>59556.649079174967</v>
      </c>
      <c r="BH815" s="1102">
        <v>60025.475210194541</v>
      </c>
      <c r="BI815" s="1102">
        <v>50542.553201364201</v>
      </c>
      <c r="BJ815" s="1102">
        <v>61529.411083810941</v>
      </c>
      <c r="BK815" s="1102">
        <v>81167.922072081405</v>
      </c>
      <c r="BL815" s="1102">
        <v>114982.47742936664</v>
      </c>
      <c r="BM815" s="1102">
        <v>103816.62085337295</v>
      </c>
      <c r="BN815" s="1102">
        <v>100241.339667451</v>
      </c>
      <c r="BO815" s="1102">
        <v>123607.85585130939</v>
      </c>
      <c r="BP815" s="1102">
        <v>117990.12745564792</v>
      </c>
      <c r="BQ815" s="1102">
        <v>86771.65457740493</v>
      </c>
      <c r="BR815" s="1102">
        <v>59745.146198329094</v>
      </c>
      <c r="BS815" s="1102">
        <v>51247.533652973696</v>
      </c>
      <c r="BT815" s="1102">
        <v>19544.814015335884</v>
      </c>
      <c r="BU815" s="1102">
        <v>11339.508300851436</v>
      </c>
      <c r="BV815" s="1102">
        <v>14030.598473889773</v>
      </c>
      <c r="BW815" s="1102">
        <v>20472.669597868367</v>
      </c>
      <c r="BX815" s="1102">
        <v>26096.673198622069</v>
      </c>
      <c r="BY815" s="1102">
        <v>21512.627061407165</v>
      </c>
      <c r="BZ815" s="1102">
        <v>19491.637035153082</v>
      </c>
      <c r="CA815" s="1102">
        <v>12545.713404205359</v>
      </c>
      <c r="CB815" s="1102">
        <v>7139.0538634742625</v>
      </c>
      <c r="CC815" s="1102">
        <v>9620.166005011768</v>
      </c>
      <c r="CD815" s="1102">
        <v>12541.828593715309</v>
      </c>
      <c r="CE815" s="1102">
        <v>22075.018462006588</v>
      </c>
      <c r="CF815" s="1102">
        <v>15920.577314778793</v>
      </c>
      <c r="CG815" s="1102">
        <v>12526.514527412695</v>
      </c>
      <c r="CH815" s="1102">
        <v>13837.292273952613</v>
      </c>
      <c r="CI815" s="1102">
        <v>19768.521621345382</v>
      </c>
      <c r="CJ815" s="1102">
        <v>21933.62706660993</v>
      </c>
      <c r="CK815" s="1102">
        <v>23124.859610794774</v>
      </c>
      <c r="CL815" s="1102">
        <v>19183.388295760255</v>
      </c>
      <c r="CM815" s="1102">
        <v>24405.459590363171</v>
      </c>
      <c r="CN815" s="1102">
        <v>22613.425699504594</v>
      </c>
      <c r="CO815" s="1102">
        <v>29812.45601009556</v>
      </c>
      <c r="CP815" s="1102">
        <v>24652.525777037969</v>
      </c>
      <c r="CQ815" s="1106">
        <f t="shared" si="212"/>
        <v>27174.75798409549</v>
      </c>
      <c r="CR815" s="23" t="s">
        <v>541</v>
      </c>
      <c r="CS815"/>
      <c r="DQ815"/>
      <c r="DR815"/>
    </row>
    <row r="816" spans="58:122" ht="13">
      <c r="BF816" s="1135">
        <v>808</v>
      </c>
      <c r="BG816" s="1102">
        <v>84145.983267615287</v>
      </c>
      <c r="BH816" s="1102">
        <v>90038.072019538376</v>
      </c>
      <c r="BI816" s="1102">
        <v>83709.82043462724</v>
      </c>
      <c r="BJ816" s="1102">
        <v>91534.984289968314</v>
      </c>
      <c r="BK816" s="1102">
        <v>107060.2696076148</v>
      </c>
      <c r="BL816" s="1102">
        <v>121802.57500105066</v>
      </c>
      <c r="BM816" s="1102">
        <v>98401.627648184076</v>
      </c>
      <c r="BN816" s="1102">
        <v>112701.32168153999</v>
      </c>
      <c r="BO816" s="1102">
        <v>138318.60662154658</v>
      </c>
      <c r="BP816" s="1102">
        <v>135294.72489408974</v>
      </c>
      <c r="BQ816" s="1102">
        <v>110299.32097470867</v>
      </c>
      <c r="BR816" s="1102">
        <v>90933.670732462386</v>
      </c>
      <c r="BS816" s="1102">
        <v>86204.398928357317</v>
      </c>
      <c r="BT816" s="1102">
        <v>45899.527279672904</v>
      </c>
      <c r="BU816" s="1102">
        <v>20785.072513201605</v>
      </c>
      <c r="BV816" s="1102">
        <v>16728.905147163983</v>
      </c>
      <c r="BW816" s="1102">
        <v>18770.812824201046</v>
      </c>
      <c r="BX816" s="1102">
        <v>23999.115665895009</v>
      </c>
      <c r="BY816" s="1102">
        <v>28821.302597472863</v>
      </c>
      <c r="BZ816" s="1102">
        <v>27452.776864087256</v>
      </c>
      <c r="CA816" s="1102">
        <v>18343.083462410978</v>
      </c>
      <c r="CB816" s="1102">
        <v>11326.503320867683</v>
      </c>
      <c r="CC816" s="1102">
        <v>13385.765069936188</v>
      </c>
      <c r="CD816" s="1102">
        <v>15738.23955224024</v>
      </c>
      <c r="CE816" s="1102">
        <v>27563.760717664711</v>
      </c>
      <c r="CF816" s="1102">
        <v>22219.854111111868</v>
      </c>
      <c r="CG816" s="1102">
        <v>18772.760677286289</v>
      </c>
      <c r="CH816" s="1102">
        <v>19938.116390761657</v>
      </c>
      <c r="CI816" s="1102">
        <v>22338.695376226537</v>
      </c>
      <c r="CJ816" s="1102">
        <v>21251.071929579153</v>
      </c>
      <c r="CK816" s="1102">
        <v>21889.591450858068</v>
      </c>
      <c r="CL816" s="1102">
        <v>18822.723307402524</v>
      </c>
      <c r="CM816" s="1102">
        <v>25591.130725797531</v>
      </c>
      <c r="CN816" s="1102">
        <v>23946.994544904937</v>
      </c>
      <c r="CO816" s="1102">
        <v>29565.188865665903</v>
      </c>
      <c r="CP816" s="1102">
        <v>25937.711471843944</v>
      </c>
      <c r="CQ816" s="1106">
        <f t="shared" si="212"/>
        <v>28591.432710930323</v>
      </c>
      <c r="CR816" s="23" t="s">
        <v>541</v>
      </c>
      <c r="CS816"/>
      <c r="DQ816"/>
      <c r="DR816"/>
    </row>
    <row r="817" spans="58:122" ht="13">
      <c r="BF817" s="1135">
        <v>809</v>
      </c>
      <c r="BG817" s="1102">
        <v>56572.853594961489</v>
      </c>
      <c r="BH817" s="1102">
        <v>51824.152096233011</v>
      </c>
      <c r="BI817" s="1102">
        <v>43061.596905953389</v>
      </c>
      <c r="BJ817" s="1102">
        <v>44245.270228357738</v>
      </c>
      <c r="BK817" s="1102">
        <v>54119.810048190557</v>
      </c>
      <c r="BL817" s="1102">
        <v>66706.729926120199</v>
      </c>
      <c r="BM817" s="1102">
        <v>58260.259027958251</v>
      </c>
      <c r="BN817" s="1102">
        <v>59361.092477500482</v>
      </c>
      <c r="BO817" s="1102">
        <v>95646.256044273425</v>
      </c>
      <c r="BP817" s="1102">
        <v>88502.681642442069</v>
      </c>
      <c r="BQ817" s="1102">
        <v>66914.076138536082</v>
      </c>
      <c r="BR817" s="1102">
        <v>47669.594112518171</v>
      </c>
      <c r="BS817" s="1102">
        <v>66147.947799983289</v>
      </c>
      <c r="BT817" s="1102">
        <v>26446.542165274081</v>
      </c>
      <c r="BU817" s="1102">
        <v>12739.829268485219</v>
      </c>
      <c r="BV817" s="1102">
        <v>11389.714434695037</v>
      </c>
      <c r="BW817" s="1102">
        <v>21597.623956990294</v>
      </c>
      <c r="BX817" s="1102">
        <v>20611.509846493394</v>
      </c>
      <c r="BY817" s="1102">
        <v>17671.877588212068</v>
      </c>
      <c r="BZ817" s="1102">
        <v>11924.15776915551</v>
      </c>
      <c r="CA817" s="1102">
        <v>10071.542884695</v>
      </c>
      <c r="CB817" s="1102">
        <v>7564.3819238587239</v>
      </c>
      <c r="CC817" s="1102">
        <v>10691.705840730468</v>
      </c>
      <c r="CD817" s="1102">
        <v>12134.831438201094</v>
      </c>
      <c r="CE817" s="1102">
        <v>18798.776360082087</v>
      </c>
      <c r="CF817" s="1102">
        <v>13726.329891634121</v>
      </c>
      <c r="CG817" s="1102">
        <v>10124.781573686265</v>
      </c>
      <c r="CH817" s="1102">
        <v>12679.606054474216</v>
      </c>
      <c r="CI817" s="1102">
        <v>16321.1696434933</v>
      </c>
      <c r="CJ817" s="1102">
        <v>19552.687563222549</v>
      </c>
      <c r="CK817" s="1102">
        <v>20153.742575363922</v>
      </c>
      <c r="CL817" s="1102">
        <v>17343.783571548505</v>
      </c>
      <c r="CM817" s="1102">
        <v>21680.17596593851</v>
      </c>
      <c r="CN817" s="1102">
        <v>21056.433260725975</v>
      </c>
      <c r="CO817" s="1102">
        <v>23363.113403605981</v>
      </c>
      <c r="CP817" s="1102">
        <v>22757.629999526933</v>
      </c>
      <c r="CQ817" s="1106">
        <f t="shared" si="212"/>
        <v>25085.99293727383</v>
      </c>
      <c r="CR817" s="23" t="s">
        <v>541</v>
      </c>
      <c r="CS817"/>
      <c r="DQ817"/>
      <c r="DR817"/>
    </row>
    <row r="818" spans="58:122" ht="13">
      <c r="BF818" s="1135">
        <v>810</v>
      </c>
      <c r="BG818" s="1102">
        <v>59548.838126672883</v>
      </c>
      <c r="BH818" s="1102">
        <v>87227.791236688834</v>
      </c>
      <c r="BI818" s="1102">
        <v>90208.931578646429</v>
      </c>
      <c r="BJ818" s="1102">
        <v>100900.79758771614</v>
      </c>
      <c r="BK818" s="1102">
        <v>108504.82281918213</v>
      </c>
      <c r="BL818" s="1102">
        <v>133637.86389037175</v>
      </c>
      <c r="BM818" s="1102">
        <v>112245.16958246255</v>
      </c>
      <c r="BN818" s="1102">
        <v>99951.058597676427</v>
      </c>
      <c r="BO818" s="1102">
        <v>114965.50525917482</v>
      </c>
      <c r="BP818" s="1102">
        <v>143583.93893385158</v>
      </c>
      <c r="BQ818" s="1102">
        <v>119690.28738359595</v>
      </c>
      <c r="BR818" s="1102">
        <v>91974.275724296647</v>
      </c>
      <c r="BS818" s="1102">
        <v>88026.683930872023</v>
      </c>
      <c r="BT818" s="1102">
        <v>39563.967367332298</v>
      </c>
      <c r="BU818" s="1102">
        <v>18296.310570697227</v>
      </c>
      <c r="BV818" s="1102">
        <v>17245.23605592085</v>
      </c>
      <c r="BW818" s="1102">
        <v>20219.038583584163</v>
      </c>
      <c r="BX818" s="1102">
        <v>30841.185123214844</v>
      </c>
      <c r="BY818" s="1102">
        <v>28349.348915686798</v>
      </c>
      <c r="BZ818" s="1102">
        <v>24821.701464378581</v>
      </c>
      <c r="CA818" s="1102">
        <v>16766.249247889678</v>
      </c>
      <c r="CB818" s="1102">
        <v>11401.404848476515</v>
      </c>
      <c r="CC818" s="1102">
        <v>13991.300075918047</v>
      </c>
      <c r="CD818" s="1102">
        <v>15529.763191521168</v>
      </c>
      <c r="CE818" s="1102">
        <v>22671.214893221833</v>
      </c>
      <c r="CF818" s="1102">
        <v>16998.37018543173</v>
      </c>
      <c r="CG818" s="1102">
        <v>12993.062206056185</v>
      </c>
      <c r="CH818" s="1102">
        <v>15365.159931793149</v>
      </c>
      <c r="CI818" s="1102">
        <v>19118.394389973102</v>
      </c>
      <c r="CJ818" s="1102">
        <v>23704.918084103803</v>
      </c>
      <c r="CK818" s="1102">
        <v>24844.257288608394</v>
      </c>
      <c r="CL818" s="1102">
        <v>19727.955928469743</v>
      </c>
      <c r="CM818" s="1102">
        <v>23356.273810250899</v>
      </c>
      <c r="CN818" s="1102">
        <v>19344.068061562539</v>
      </c>
      <c r="CO818" s="1102">
        <v>25149.856048725149</v>
      </c>
      <c r="CP818" s="1102">
        <v>20879.172537338487</v>
      </c>
      <c r="CQ818" s="1106">
        <f t="shared" si="212"/>
        <v>23015.348031349611</v>
      </c>
      <c r="CR818" s="23" t="s">
        <v>541</v>
      </c>
      <c r="CS818"/>
      <c r="DQ818"/>
      <c r="DR818"/>
    </row>
    <row r="819" spans="58:122" ht="13">
      <c r="BF819" s="1135">
        <v>811</v>
      </c>
      <c r="BG819" s="1102">
        <v>67623.661411196197</v>
      </c>
      <c r="BH819" s="1102">
        <v>72971.663685925028</v>
      </c>
      <c r="BI819" s="1102">
        <v>67401.350505268565</v>
      </c>
      <c r="BJ819" s="1102">
        <v>74495.301568275143</v>
      </c>
      <c r="BK819" s="1102">
        <v>83401.396761889497</v>
      </c>
      <c r="BL819" s="1102">
        <v>105479.61660268286</v>
      </c>
      <c r="BM819" s="1102">
        <v>95177.916595072718</v>
      </c>
      <c r="BN819" s="1102">
        <v>107430.35323419033</v>
      </c>
      <c r="BO819" s="1102">
        <v>114035.20283869347</v>
      </c>
      <c r="BP819" s="1102">
        <v>112893.52843221479</v>
      </c>
      <c r="BQ819" s="1102">
        <v>87383.394197301241</v>
      </c>
      <c r="BR819" s="1102">
        <v>70247.082134840661</v>
      </c>
      <c r="BS819" s="1102">
        <v>56718.965138080814</v>
      </c>
      <c r="BT819" s="1102">
        <v>38378.645019350828</v>
      </c>
      <c r="BU819" s="1102">
        <v>20867.492407919963</v>
      </c>
      <c r="BV819" s="1102">
        <v>16821.291849349578</v>
      </c>
      <c r="BW819" s="1102">
        <v>15496.665153427832</v>
      </c>
      <c r="BX819" s="1102">
        <v>26761.680989004042</v>
      </c>
      <c r="BY819" s="1102">
        <v>24182.229603990032</v>
      </c>
      <c r="BZ819" s="1102">
        <v>17544.276016540305</v>
      </c>
      <c r="CA819" s="1102">
        <v>12286.799884813612</v>
      </c>
      <c r="CB819" s="1102">
        <v>8072.9084677201781</v>
      </c>
      <c r="CC819" s="1102">
        <v>12143.390198696226</v>
      </c>
      <c r="CD819" s="1102">
        <v>19064.973061769837</v>
      </c>
      <c r="CE819" s="1102">
        <v>19635.739343412417</v>
      </c>
      <c r="CF819" s="1102">
        <v>13818.091120713936</v>
      </c>
      <c r="CG819" s="1102">
        <v>10354.466543043754</v>
      </c>
      <c r="CH819" s="1102">
        <v>17335.162085675209</v>
      </c>
      <c r="CI819" s="1102">
        <v>27396.266717884104</v>
      </c>
      <c r="CJ819" s="1102">
        <v>24593.960547783205</v>
      </c>
      <c r="CK819" s="1102">
        <v>21570.484423447029</v>
      </c>
      <c r="CL819" s="1102">
        <v>19135.016703056674</v>
      </c>
      <c r="CM819" s="1102">
        <v>20993.05007437554</v>
      </c>
      <c r="CN819" s="1102">
        <v>19796.986902878743</v>
      </c>
      <c r="CO819" s="1102">
        <v>15674.957974826793</v>
      </c>
      <c r="CP819" s="1102">
        <v>21496.56169133119</v>
      </c>
      <c r="CQ819" s="1106">
        <f t="shared" si="212"/>
        <v>23695.903078467098</v>
      </c>
      <c r="CR819" s="23" t="s">
        <v>541</v>
      </c>
      <c r="CS819"/>
      <c r="DQ819"/>
      <c r="DR819"/>
    </row>
    <row r="820" spans="58:122" ht="13">
      <c r="BF820" s="1135">
        <v>812</v>
      </c>
      <c r="BG820" s="1102">
        <v>59307.578151532056</v>
      </c>
      <c r="BH820" s="1102">
        <v>85405.262691028838</v>
      </c>
      <c r="BI820" s="1102">
        <v>71598.384604430437</v>
      </c>
      <c r="BJ820" s="1102">
        <v>81777.127368445726</v>
      </c>
      <c r="BK820" s="1102">
        <v>107826.59335926767</v>
      </c>
      <c r="BL820" s="1102">
        <v>140597.80516582693</v>
      </c>
      <c r="BM820" s="1102">
        <v>126398.88175369966</v>
      </c>
      <c r="BN820" s="1102">
        <v>108384.66627037848</v>
      </c>
      <c r="BO820" s="1102">
        <v>159968.90504562765</v>
      </c>
      <c r="BP820" s="1102">
        <v>144842.23728373696</v>
      </c>
      <c r="BQ820" s="1102">
        <v>109760.29474906207</v>
      </c>
      <c r="BR820" s="1102">
        <v>80283.60773508015</v>
      </c>
      <c r="BS820" s="1102">
        <v>108439.38349926079</v>
      </c>
      <c r="BT820" s="1102">
        <v>31922.333256813174</v>
      </c>
      <c r="BU820" s="1102">
        <v>14116.292043781472</v>
      </c>
      <c r="BV820" s="1102">
        <v>19285.532730457191</v>
      </c>
      <c r="BW820" s="1102">
        <v>29796.307341739906</v>
      </c>
      <c r="BX820" s="1102">
        <v>28969.692886618534</v>
      </c>
      <c r="BY820" s="1102">
        <v>28866.609987751915</v>
      </c>
      <c r="BZ820" s="1102">
        <v>25038.400348257252</v>
      </c>
      <c r="CA820" s="1102">
        <v>16761.375795125608</v>
      </c>
      <c r="CB820" s="1102">
        <v>10209.419342226061</v>
      </c>
      <c r="CC820" s="1102">
        <v>9826.8075478182182</v>
      </c>
      <c r="CD820" s="1102">
        <v>11436.437546317287</v>
      </c>
      <c r="CE820" s="1102">
        <v>25717.128523334643</v>
      </c>
      <c r="CF820" s="1102">
        <v>18770.537072590156</v>
      </c>
      <c r="CG820" s="1102">
        <v>13628.241850830327</v>
      </c>
      <c r="CH820" s="1102">
        <v>13033.949716418443</v>
      </c>
      <c r="CI820" s="1102">
        <v>22169.078020123176</v>
      </c>
      <c r="CJ820" s="1102">
        <v>27319.952354144949</v>
      </c>
      <c r="CK820" s="1102">
        <v>27481.546208530312</v>
      </c>
      <c r="CL820" s="1102">
        <v>21093.982410165347</v>
      </c>
      <c r="CM820" s="1102">
        <v>21313.408244133916</v>
      </c>
      <c r="CN820" s="1102">
        <v>18626.917347649556</v>
      </c>
      <c r="CO820" s="1102">
        <v>28167.222067994557</v>
      </c>
      <c r="CP820" s="1102">
        <v>19724.393065794404</v>
      </c>
      <c r="CQ820" s="1106">
        <f t="shared" si="212"/>
        <v>21742.421559310744</v>
      </c>
      <c r="CR820" s="23" t="s">
        <v>541</v>
      </c>
      <c r="CS820"/>
      <c r="DQ820"/>
      <c r="DR820"/>
    </row>
    <row r="821" spans="58:122" ht="13">
      <c r="BF821" s="1135">
        <v>813</v>
      </c>
      <c r="BG821" s="1102">
        <v>63449.428931487142</v>
      </c>
      <c r="BH821" s="1102">
        <v>65346.379386533823</v>
      </c>
      <c r="BI821" s="1102">
        <v>57869.307330811323</v>
      </c>
      <c r="BJ821" s="1102">
        <v>62002.608585484835</v>
      </c>
      <c r="BK821" s="1102">
        <v>74896.745753949246</v>
      </c>
      <c r="BL821" s="1102">
        <v>96330.823557871685</v>
      </c>
      <c r="BM821" s="1102">
        <v>85644.569308751117</v>
      </c>
      <c r="BN821" s="1102">
        <v>96292.040399873425</v>
      </c>
      <c r="BO821" s="1102">
        <v>120562.11543310131</v>
      </c>
      <c r="BP821" s="1102">
        <v>121145.36888254444</v>
      </c>
      <c r="BQ821" s="1102">
        <v>93668.832793209309</v>
      </c>
      <c r="BR821" s="1102">
        <v>74064.417626865179</v>
      </c>
      <c r="BS821" s="1102">
        <v>73998.137468403263</v>
      </c>
      <c r="BT821" s="1102">
        <v>37328.965893424109</v>
      </c>
      <c r="BU821" s="1102">
        <v>19587.536802065806</v>
      </c>
      <c r="BV821" s="1102">
        <v>14073.926514841452</v>
      </c>
      <c r="BW821" s="1102">
        <v>12217.418856166631</v>
      </c>
      <c r="BX821" s="1102">
        <v>20439.976642409849</v>
      </c>
      <c r="BY821" s="1102">
        <v>21789.303939599435</v>
      </c>
      <c r="BZ821" s="1102">
        <v>20403.501154209465</v>
      </c>
      <c r="CA821" s="1102">
        <v>13532.354116772052</v>
      </c>
      <c r="CB821" s="1102">
        <v>8143.7362643134074</v>
      </c>
      <c r="CC821" s="1102">
        <v>9207.4387871016133</v>
      </c>
      <c r="CD821" s="1102">
        <v>13046.761863168758</v>
      </c>
      <c r="CE821" s="1102">
        <v>17195.331187645505</v>
      </c>
      <c r="CF821" s="1102">
        <v>12243.861621799932</v>
      </c>
      <c r="CG821" s="1102">
        <v>8977.0081180614088</v>
      </c>
      <c r="CH821" s="1102">
        <v>13404.954824916907</v>
      </c>
      <c r="CI821" s="1102">
        <v>23601.721780907286</v>
      </c>
      <c r="CJ821" s="1102">
        <v>27495.809962542175</v>
      </c>
      <c r="CK821" s="1102">
        <v>26399.752530283651</v>
      </c>
      <c r="CL821" s="1102">
        <v>19977.448600013406</v>
      </c>
      <c r="CM821" s="1102">
        <v>20784.553157639595</v>
      </c>
      <c r="CN821" s="1102">
        <v>19347.915163387275</v>
      </c>
      <c r="CO821" s="1102">
        <v>20406.685195957678</v>
      </c>
      <c r="CP821" s="1102">
        <v>19622.626300527154</v>
      </c>
      <c r="CQ821" s="1106">
        <f t="shared" si="212"/>
        <v>21630.24290297454</v>
      </c>
      <c r="CR821" s="23" t="s">
        <v>541</v>
      </c>
      <c r="CS821"/>
      <c r="DQ821"/>
      <c r="DR821"/>
    </row>
    <row r="822" spans="58:122" ht="13">
      <c r="BF822" s="1135">
        <v>814</v>
      </c>
      <c r="BG822" s="1102">
        <v>75637.557959310871</v>
      </c>
      <c r="BH822" s="1102">
        <v>71600.935920035932</v>
      </c>
      <c r="BI822" s="1102">
        <v>56456.216485637378</v>
      </c>
      <c r="BJ822" s="1102">
        <v>71865.671394838704</v>
      </c>
      <c r="BK822" s="1102">
        <v>99983.253255440621</v>
      </c>
      <c r="BL822" s="1102">
        <v>126638.89389397582</v>
      </c>
      <c r="BM822" s="1102">
        <v>104052.47213382006</v>
      </c>
      <c r="BN822" s="1102">
        <v>110554.25094252148</v>
      </c>
      <c r="BO822" s="1102">
        <v>124069.66032972108</v>
      </c>
      <c r="BP822" s="1102">
        <v>118413.87436336149</v>
      </c>
      <c r="BQ822" s="1102">
        <v>95174.678940360041</v>
      </c>
      <c r="BR822" s="1102">
        <v>81207.288331931777</v>
      </c>
      <c r="BS822" s="1102">
        <v>76244.143530765694</v>
      </c>
      <c r="BT822" s="1102">
        <v>30930.150124296415</v>
      </c>
      <c r="BU822" s="1102">
        <v>14628.956341154913</v>
      </c>
      <c r="BV822" s="1102">
        <v>14890.990930139169</v>
      </c>
      <c r="BW822" s="1102">
        <v>26058.363808672962</v>
      </c>
      <c r="BX822" s="1102">
        <v>28835.246336823311</v>
      </c>
      <c r="BY822" s="1102">
        <v>27242.384795563186</v>
      </c>
      <c r="BZ822" s="1102">
        <v>23691.102578994163</v>
      </c>
      <c r="CA822" s="1102">
        <v>13963.686390531397</v>
      </c>
      <c r="CB822" s="1102">
        <v>7273.0104440411524</v>
      </c>
      <c r="CC822" s="1102">
        <v>11039.987448891496</v>
      </c>
      <c r="CD822" s="1102">
        <v>14063.204463966249</v>
      </c>
      <c r="CE822" s="1102">
        <v>27033.561059559401</v>
      </c>
      <c r="CF822" s="1102">
        <v>18976.118451122758</v>
      </c>
      <c r="CG822" s="1102">
        <v>13706.394800982664</v>
      </c>
      <c r="CH822" s="1102">
        <v>15302.141267258361</v>
      </c>
      <c r="CI822" s="1102">
        <v>22180.664973548861</v>
      </c>
      <c r="CJ822" s="1102">
        <v>27588.392128832584</v>
      </c>
      <c r="CK822" s="1102">
        <v>30131.614260274906</v>
      </c>
      <c r="CL822" s="1102">
        <v>23334.855198140645</v>
      </c>
      <c r="CM822" s="1102">
        <v>27885.078304302864</v>
      </c>
      <c r="CN822" s="1102">
        <v>23651.568481888939</v>
      </c>
      <c r="CO822" s="1102">
        <v>27298.817310248134</v>
      </c>
      <c r="CP822" s="1102">
        <v>24455.968905971673</v>
      </c>
      <c r="CQ822" s="1106">
        <f t="shared" si="212"/>
        <v>26958.091122060901</v>
      </c>
      <c r="CR822" s="23" t="s">
        <v>541</v>
      </c>
      <c r="CS822"/>
      <c r="DQ822"/>
      <c r="DR822"/>
    </row>
    <row r="823" spans="58:122" ht="13">
      <c r="BF823" s="1135">
        <v>815</v>
      </c>
      <c r="BG823" s="1102">
        <v>89501.776048136788</v>
      </c>
      <c r="BH823" s="1102">
        <v>90449.868217146548</v>
      </c>
      <c r="BI823" s="1102">
        <v>84359.567372948586</v>
      </c>
      <c r="BJ823" s="1102">
        <v>99374.197221111943</v>
      </c>
      <c r="BK823" s="1102">
        <v>107287.43515133421</v>
      </c>
      <c r="BL823" s="1102">
        <v>115480.87066124873</v>
      </c>
      <c r="BM823" s="1102">
        <v>88739.548579960276</v>
      </c>
      <c r="BN823" s="1102">
        <v>98614.80674262406</v>
      </c>
      <c r="BO823" s="1102">
        <v>144425.45661018862</v>
      </c>
      <c r="BP823" s="1102">
        <v>142415.48281553926</v>
      </c>
      <c r="BQ823" s="1102">
        <v>127547.48416748951</v>
      </c>
      <c r="BR823" s="1102">
        <v>119952.9267449461</v>
      </c>
      <c r="BS823" s="1102">
        <v>134300.76415890045</v>
      </c>
      <c r="BT823" s="1102">
        <v>47760.397008961532</v>
      </c>
      <c r="BU823" s="1102">
        <v>21179.456542032545</v>
      </c>
      <c r="BV823" s="1102">
        <v>16346.715269653414</v>
      </c>
      <c r="BW823" s="1102">
        <v>15781.437508022416</v>
      </c>
      <c r="BX823" s="1102">
        <v>30608.047409876155</v>
      </c>
      <c r="BY823" s="1102">
        <v>25285.753436729057</v>
      </c>
      <c r="BZ823" s="1102">
        <v>21530.5678396816</v>
      </c>
      <c r="CA823" s="1102">
        <v>14905.477710671174</v>
      </c>
      <c r="CB823" s="1102">
        <v>9568.4995849332336</v>
      </c>
      <c r="CC823" s="1102">
        <v>15533.766505018473</v>
      </c>
      <c r="CD823" s="1102">
        <v>18555.569859193216</v>
      </c>
      <c r="CE823" s="1102">
        <v>23847.486070016421</v>
      </c>
      <c r="CF823" s="1102">
        <v>17761.28995040782</v>
      </c>
      <c r="CG823" s="1102">
        <v>13956.90261483579</v>
      </c>
      <c r="CH823" s="1102">
        <v>18338.43273514371</v>
      </c>
      <c r="CI823" s="1102">
        <v>22257.423767061766</v>
      </c>
      <c r="CJ823" s="1102">
        <v>26750.101035089661</v>
      </c>
      <c r="CK823" s="1102">
        <v>28771.741340671171</v>
      </c>
      <c r="CL823" s="1102">
        <v>25219.059064646412</v>
      </c>
      <c r="CM823" s="1102">
        <v>27436.779163357711</v>
      </c>
      <c r="CN823" s="1102">
        <v>21634.567455339064</v>
      </c>
      <c r="CO823" s="1102">
        <v>22788.320847181472</v>
      </c>
      <c r="CP823" s="1102">
        <v>24236.603654825587</v>
      </c>
      <c r="CQ823" s="1106">
        <f t="shared" si="212"/>
        <v>26716.28232470158</v>
      </c>
      <c r="CR823" s="23" t="s">
        <v>541</v>
      </c>
      <c r="CS823"/>
      <c r="DQ823"/>
      <c r="DR823"/>
    </row>
    <row r="824" spans="58:122" ht="13">
      <c r="BF824" s="1135">
        <v>816</v>
      </c>
      <c r="BG824" s="1102">
        <v>52458.165141004443</v>
      </c>
      <c r="BH824" s="1102">
        <v>61627.509402817683</v>
      </c>
      <c r="BI824" s="1102">
        <v>61962.591797280402</v>
      </c>
      <c r="BJ824" s="1102">
        <v>74572.923392313576</v>
      </c>
      <c r="BK824" s="1102">
        <v>82894.233807633922</v>
      </c>
      <c r="BL824" s="1102">
        <v>98403.780260457599</v>
      </c>
      <c r="BM824" s="1102">
        <v>80956.511318638048</v>
      </c>
      <c r="BN824" s="1102">
        <v>85933.1033329481</v>
      </c>
      <c r="BO824" s="1102">
        <v>118904.51036108141</v>
      </c>
      <c r="BP824" s="1102">
        <v>124238.68489772103</v>
      </c>
      <c r="BQ824" s="1102">
        <v>102452.87178884284</v>
      </c>
      <c r="BR824" s="1102">
        <v>78783.678601101012</v>
      </c>
      <c r="BS824" s="1102">
        <v>69346.36361564933</v>
      </c>
      <c r="BT824" s="1102">
        <v>23154.501064668933</v>
      </c>
      <c r="BU824" s="1102">
        <v>9650.7312467845823</v>
      </c>
      <c r="BV824" s="1102">
        <v>11780.17581664536</v>
      </c>
      <c r="BW824" s="1102">
        <v>19466.362464474401</v>
      </c>
      <c r="BX824" s="1102">
        <v>28556.905838404306</v>
      </c>
      <c r="BY824" s="1102">
        <v>20599.011255404606</v>
      </c>
      <c r="BZ824" s="1102">
        <v>15557.69682406048</v>
      </c>
      <c r="CA824" s="1102">
        <v>10403.991781324481</v>
      </c>
      <c r="CB824" s="1102">
        <v>6385.5770026473192</v>
      </c>
      <c r="CC824" s="1102">
        <v>11147.586136747683</v>
      </c>
      <c r="CD824" s="1102">
        <v>14809.530342903077</v>
      </c>
      <c r="CE824" s="1102">
        <v>21086.817748804951</v>
      </c>
      <c r="CF824" s="1102">
        <v>15319.846076326778</v>
      </c>
      <c r="CG824" s="1102">
        <v>12418.503495509698</v>
      </c>
      <c r="CH824" s="1102">
        <v>16009.887903050523</v>
      </c>
      <c r="CI824" s="1102">
        <v>21589.369210669101</v>
      </c>
      <c r="CJ824" s="1102">
        <v>23741.502384836236</v>
      </c>
      <c r="CK824" s="1102">
        <v>22213.558205738595</v>
      </c>
      <c r="CL824" s="1102">
        <v>17074.007690044869</v>
      </c>
      <c r="CM824" s="1102">
        <v>18814.805652033931</v>
      </c>
      <c r="CN824" s="1102">
        <v>17252.894323408429</v>
      </c>
      <c r="CO824" s="1102">
        <v>17220.959985555866</v>
      </c>
      <c r="CP824" s="1102">
        <v>17925.635120232175</v>
      </c>
      <c r="CQ824" s="1106">
        <f t="shared" si="212"/>
        <v>19759.630331965134</v>
      </c>
      <c r="CR824" s="23" t="s">
        <v>541</v>
      </c>
      <c r="CS824"/>
      <c r="DQ824"/>
      <c r="DR824"/>
    </row>
    <row r="825" spans="58:122" ht="13">
      <c r="BF825" s="1135">
        <v>817</v>
      </c>
      <c r="BG825" s="1102">
        <v>39808.726986365393</v>
      </c>
      <c r="BH825" s="1102">
        <v>48611.517084781124</v>
      </c>
      <c r="BI825" s="1102">
        <v>44788.456966949925</v>
      </c>
      <c r="BJ825" s="1102">
        <v>50386.497349186851</v>
      </c>
      <c r="BK825" s="1102">
        <v>54454.4717494242</v>
      </c>
      <c r="BL825" s="1102">
        <v>73500.071944058262</v>
      </c>
      <c r="BM825" s="1102">
        <v>70840.41109509443</v>
      </c>
      <c r="BN825" s="1102">
        <v>77169.754654859949</v>
      </c>
      <c r="BO825" s="1102">
        <v>82045.093758717325</v>
      </c>
      <c r="BP825" s="1102">
        <v>95871.947209788312</v>
      </c>
      <c r="BQ825" s="1102">
        <v>72146.601704130473</v>
      </c>
      <c r="BR825" s="1102">
        <v>56104.788001867535</v>
      </c>
      <c r="BS825" s="1102">
        <v>50116.930202657175</v>
      </c>
      <c r="BT825" s="1102">
        <v>20300.874895370733</v>
      </c>
      <c r="BU825" s="1102">
        <v>10080.775981236158</v>
      </c>
      <c r="BV825" s="1102">
        <v>11352.248127629773</v>
      </c>
      <c r="BW825" s="1102">
        <v>19176.050907804933</v>
      </c>
      <c r="BX825" s="1102">
        <v>25615.13337742419</v>
      </c>
      <c r="BY825" s="1102">
        <v>20992.160540489658</v>
      </c>
      <c r="BZ825" s="1102">
        <v>13069.509089744493</v>
      </c>
      <c r="CA825" s="1102">
        <v>9253.5632013339218</v>
      </c>
      <c r="CB825" s="1102">
        <v>7773.3328718756875</v>
      </c>
      <c r="CC825" s="1102">
        <v>7989.3357583236966</v>
      </c>
      <c r="CD825" s="1102">
        <v>10493.644814593208</v>
      </c>
      <c r="CE825" s="1102">
        <v>17628.514492080682</v>
      </c>
      <c r="CF825" s="1102">
        <v>12024.055791079563</v>
      </c>
      <c r="CG825" s="1102">
        <v>8857.28361717591</v>
      </c>
      <c r="CH825" s="1102">
        <v>8527.6052975693965</v>
      </c>
      <c r="CI825" s="1102">
        <v>13466.514722872929</v>
      </c>
      <c r="CJ825" s="1102">
        <v>16279.728746075998</v>
      </c>
      <c r="CK825" s="1102">
        <v>19399.586333192437</v>
      </c>
      <c r="CL825" s="1102">
        <v>15859.233273266767</v>
      </c>
      <c r="CM825" s="1102">
        <v>17787.115878546778</v>
      </c>
      <c r="CN825" s="1102">
        <v>16620.844436959324</v>
      </c>
      <c r="CO825" s="1102">
        <v>20065.5522979911</v>
      </c>
      <c r="CP825" s="1102">
        <v>17206.123171935145</v>
      </c>
      <c r="CQ825" s="1106">
        <f t="shared" si="212"/>
        <v>18966.504173677185</v>
      </c>
      <c r="CR825" s="23" t="s">
        <v>541</v>
      </c>
      <c r="CS825"/>
      <c r="DQ825"/>
      <c r="DR825"/>
    </row>
    <row r="826" spans="58:122" ht="13">
      <c r="BF826" s="1135">
        <v>818</v>
      </c>
      <c r="BG826" s="1102">
        <v>57794.504469809028</v>
      </c>
      <c r="BH826" s="1102">
        <v>51169.376396323489</v>
      </c>
      <c r="BI826" s="1102">
        <v>38208.421030774465</v>
      </c>
      <c r="BJ826" s="1102">
        <v>38777.959011559091</v>
      </c>
      <c r="BK826" s="1102">
        <v>59054.120568270911</v>
      </c>
      <c r="BL826" s="1102">
        <v>89030.75755379202</v>
      </c>
      <c r="BM826" s="1102">
        <v>83860.215159025771</v>
      </c>
      <c r="BN826" s="1102">
        <v>89980.282645945568</v>
      </c>
      <c r="BO826" s="1102">
        <v>112731.14863768537</v>
      </c>
      <c r="BP826" s="1102">
        <v>103735.43795838903</v>
      </c>
      <c r="BQ826" s="1102">
        <v>79150.422047603264</v>
      </c>
      <c r="BR826" s="1102">
        <v>63290.73812452516</v>
      </c>
      <c r="BS826" s="1102">
        <v>83656.163619215848</v>
      </c>
      <c r="BT826" s="1102">
        <v>41155.427406514704</v>
      </c>
      <c r="BU826" s="1102">
        <v>20060.743649276083</v>
      </c>
      <c r="BV826" s="1102">
        <v>15542.674034618092</v>
      </c>
      <c r="BW826" s="1102">
        <v>17627.749625397813</v>
      </c>
      <c r="BX826" s="1102">
        <v>24815.528791667508</v>
      </c>
      <c r="BY826" s="1102">
        <v>23272.750584084373</v>
      </c>
      <c r="BZ826" s="1102">
        <v>14981.805823961638</v>
      </c>
      <c r="CA826" s="1102">
        <v>12983.498198221077</v>
      </c>
      <c r="CB826" s="1102">
        <v>8811.0521781673051</v>
      </c>
      <c r="CC826" s="1102">
        <v>13288.544615857943</v>
      </c>
      <c r="CD826" s="1102">
        <v>14516.360225656821</v>
      </c>
      <c r="CE826" s="1102">
        <v>19433.746645930667</v>
      </c>
      <c r="CF826" s="1102">
        <v>15559.396024596443</v>
      </c>
      <c r="CG826" s="1102">
        <v>14306.023345614887</v>
      </c>
      <c r="CH826" s="1102">
        <v>17677.087474299951</v>
      </c>
      <c r="CI826" s="1102">
        <v>21567.404672122335</v>
      </c>
      <c r="CJ826" s="1102">
        <v>21539.727470682428</v>
      </c>
      <c r="CK826" s="1102">
        <v>20789.156693780016</v>
      </c>
      <c r="CL826" s="1102">
        <v>16797.137858510516</v>
      </c>
      <c r="CM826" s="1102">
        <v>19488.618715635137</v>
      </c>
      <c r="CN826" s="1102">
        <v>20592.115433221534</v>
      </c>
      <c r="CO826" s="1102">
        <v>21779.772712460868</v>
      </c>
      <c r="CP826" s="1102">
        <v>20006.621636493219</v>
      </c>
      <c r="CQ826" s="1106">
        <f t="shared" si="212"/>
        <v>22053.525304797182</v>
      </c>
      <c r="CR826" s="23" t="s">
        <v>541</v>
      </c>
      <c r="CS826"/>
      <c r="DQ826"/>
      <c r="DR826"/>
    </row>
    <row r="827" spans="58:122" ht="13">
      <c r="BF827" s="1135">
        <v>819</v>
      </c>
      <c r="BG827" s="1102">
        <v>53917.404940643682</v>
      </c>
      <c r="BH827" s="1102">
        <v>58871.741138736761</v>
      </c>
      <c r="BI827" s="1102">
        <v>53445.333759374815</v>
      </c>
      <c r="BJ827" s="1102">
        <v>54960.554753504788</v>
      </c>
      <c r="BK827" s="1102">
        <v>58208.76802006831</v>
      </c>
      <c r="BL827" s="1102">
        <v>71194.466812251107</v>
      </c>
      <c r="BM827" s="1102">
        <v>63431.684964363943</v>
      </c>
      <c r="BN827" s="1102">
        <v>73444.761531150813</v>
      </c>
      <c r="BO827" s="1102">
        <v>100799.66670693815</v>
      </c>
      <c r="BP827" s="1102">
        <v>109231.83420567311</v>
      </c>
      <c r="BQ827" s="1102">
        <v>92229.721606413135</v>
      </c>
      <c r="BR827" s="1102">
        <v>75365.951114332318</v>
      </c>
      <c r="BS827" s="1102">
        <v>67403.622625057178</v>
      </c>
      <c r="BT827" s="1102">
        <v>29347.790645782567</v>
      </c>
      <c r="BU827" s="1102">
        <v>15775.371524751894</v>
      </c>
      <c r="BV827" s="1102">
        <v>14211.826070479932</v>
      </c>
      <c r="BW827" s="1102">
        <v>18148.787868240819</v>
      </c>
      <c r="BX827" s="1102">
        <v>19899.645081761104</v>
      </c>
      <c r="BY827" s="1102">
        <v>18168.241907181844</v>
      </c>
      <c r="BZ827" s="1102">
        <v>16469.901286750446</v>
      </c>
      <c r="CA827" s="1102">
        <v>13223.316723498936</v>
      </c>
      <c r="CB827" s="1102">
        <v>8658.9054320026971</v>
      </c>
      <c r="CC827" s="1102">
        <v>10088.716808814706</v>
      </c>
      <c r="CD827" s="1102">
        <v>12535.59113884096</v>
      </c>
      <c r="CE827" s="1102">
        <v>18888.67440015759</v>
      </c>
      <c r="CF827" s="1102">
        <v>16376.968735751439</v>
      </c>
      <c r="CG827" s="1102">
        <v>14613.156157513389</v>
      </c>
      <c r="CH827" s="1102">
        <v>16807.918036853571</v>
      </c>
      <c r="CI827" s="1102">
        <v>19183.098319041273</v>
      </c>
      <c r="CJ827" s="1102">
        <v>19873.303146767175</v>
      </c>
      <c r="CK827" s="1102">
        <v>19779.781398445833</v>
      </c>
      <c r="CL827" s="1102">
        <v>15632.923037615968</v>
      </c>
      <c r="CM827" s="1102">
        <v>20410.258093208442</v>
      </c>
      <c r="CN827" s="1102">
        <v>18147.070932633593</v>
      </c>
      <c r="CO827" s="1102">
        <v>20792.943793686762</v>
      </c>
      <c r="CP827" s="1102">
        <v>19732.526716567078</v>
      </c>
      <c r="CQ827" s="1106">
        <f t="shared" si="212"/>
        <v>21751.387374549053</v>
      </c>
      <c r="CR827" s="23" t="s">
        <v>541</v>
      </c>
      <c r="CS827"/>
      <c r="DQ827"/>
      <c r="DR827"/>
    </row>
    <row r="828" spans="58:122" ht="13">
      <c r="BF828" s="1135">
        <v>820</v>
      </c>
      <c r="BG828" s="1102">
        <v>50411.513639083634</v>
      </c>
      <c r="BH828" s="1102">
        <v>53317.237016370033</v>
      </c>
      <c r="BI828" s="1102">
        <v>52335.063597741268</v>
      </c>
      <c r="BJ828" s="1102">
        <v>72057.565926468364</v>
      </c>
      <c r="BK828" s="1102">
        <v>80400.278220972046</v>
      </c>
      <c r="BL828" s="1102">
        <v>99624.437183684509</v>
      </c>
      <c r="BM828" s="1102">
        <v>94717.336032046238</v>
      </c>
      <c r="BN828" s="1102">
        <v>118568.90649456262</v>
      </c>
      <c r="BO828" s="1102">
        <v>120008.00524055737</v>
      </c>
      <c r="BP828" s="1102">
        <v>123176.58140256609</v>
      </c>
      <c r="BQ828" s="1102">
        <v>94266.47233533446</v>
      </c>
      <c r="BR828" s="1102">
        <v>79775.885863009491</v>
      </c>
      <c r="BS828" s="1102">
        <v>62431.209693860175</v>
      </c>
      <c r="BT828" s="1102">
        <v>34089.517748054946</v>
      </c>
      <c r="BU828" s="1102">
        <v>16197.671284147113</v>
      </c>
      <c r="BV828" s="1102">
        <v>12928.398561889098</v>
      </c>
      <c r="BW828" s="1102">
        <v>18786.856160050269</v>
      </c>
      <c r="BX828" s="1102">
        <v>29813.202031083532</v>
      </c>
      <c r="BY828" s="1102">
        <v>23620.033104357924</v>
      </c>
      <c r="BZ828" s="1102">
        <v>17644.977463891075</v>
      </c>
      <c r="CA828" s="1102">
        <v>12640.127469020414</v>
      </c>
      <c r="CB828" s="1102">
        <v>8482.5171153901574</v>
      </c>
      <c r="CC828" s="1102">
        <v>10438.933628213497</v>
      </c>
      <c r="CD828" s="1102">
        <v>14290.258811209967</v>
      </c>
      <c r="CE828" s="1102">
        <v>18121.238770506337</v>
      </c>
      <c r="CF828" s="1102">
        <v>14136.479561664222</v>
      </c>
      <c r="CG828" s="1102">
        <v>11866.488978453772</v>
      </c>
      <c r="CH828" s="1102">
        <v>14058.580087870903</v>
      </c>
      <c r="CI828" s="1102">
        <v>20069.904385809925</v>
      </c>
      <c r="CJ828" s="1102">
        <v>21418.052249503995</v>
      </c>
      <c r="CK828" s="1102">
        <v>21441.477993328401</v>
      </c>
      <c r="CL828" s="1102">
        <v>18397.897680850641</v>
      </c>
      <c r="CM828" s="1102">
        <v>21511.51955911229</v>
      </c>
      <c r="CN828" s="1102">
        <v>22447.589111451711</v>
      </c>
      <c r="CO828" s="1102">
        <v>21903.989551126553</v>
      </c>
      <c r="CP828" s="1102">
        <v>23456.437793669862</v>
      </c>
      <c r="CQ828" s="1106">
        <f t="shared" si="212"/>
        <v>25856.296672273733</v>
      </c>
      <c r="CR828" s="23" t="s">
        <v>541</v>
      </c>
      <c r="CS828"/>
      <c r="DQ828"/>
      <c r="DR828"/>
    </row>
    <row r="829" spans="58:122" ht="13">
      <c r="BF829" s="1135">
        <v>821</v>
      </c>
      <c r="BG829" s="1102">
        <v>65431.318972844994</v>
      </c>
      <c r="BH829" s="1102">
        <v>76319.306186431131</v>
      </c>
      <c r="BI829" s="1102">
        <v>76408.163727393578</v>
      </c>
      <c r="BJ829" s="1102">
        <v>88857.430164697143</v>
      </c>
      <c r="BK829" s="1102">
        <v>101136.69738190839</v>
      </c>
      <c r="BL829" s="1102">
        <v>128330.21900128767</v>
      </c>
      <c r="BM829" s="1102">
        <v>109859.45390237222</v>
      </c>
      <c r="BN829" s="1102">
        <v>98779.975496547704</v>
      </c>
      <c r="BO829" s="1102">
        <v>118461.54793430599</v>
      </c>
      <c r="BP829" s="1102">
        <v>122521.28711713343</v>
      </c>
      <c r="BQ829" s="1102">
        <v>90569.447749284605</v>
      </c>
      <c r="BR829" s="1102">
        <v>64591.359085345772</v>
      </c>
      <c r="BS829" s="1102">
        <v>69867.638067478896</v>
      </c>
      <c r="BT829" s="1102">
        <v>32097.2075763906</v>
      </c>
      <c r="BU829" s="1102">
        <v>14795.949652284517</v>
      </c>
      <c r="BV829" s="1102">
        <v>13663.624063840969</v>
      </c>
      <c r="BW829" s="1102">
        <v>24674.370407953884</v>
      </c>
      <c r="BX829" s="1102">
        <v>32330.54469522689</v>
      </c>
      <c r="BY829" s="1102">
        <v>27533.974078689545</v>
      </c>
      <c r="BZ829" s="1102">
        <v>16931.535216501117</v>
      </c>
      <c r="CA829" s="1102">
        <v>11892.342687199562</v>
      </c>
      <c r="CB829" s="1102">
        <v>9463.1149783099809</v>
      </c>
      <c r="CC829" s="1102">
        <v>9815.9581301076523</v>
      </c>
      <c r="CD829" s="1102">
        <v>14048.638605596496</v>
      </c>
      <c r="CE829" s="1102">
        <v>22456.587934180141</v>
      </c>
      <c r="CF829" s="1102">
        <v>15937.892830902763</v>
      </c>
      <c r="CG829" s="1102">
        <v>11840.262346342308</v>
      </c>
      <c r="CH829" s="1102">
        <v>12678.354292423885</v>
      </c>
      <c r="CI829" s="1102">
        <v>20273.948109244935</v>
      </c>
      <c r="CJ829" s="1102">
        <v>23967.951138110275</v>
      </c>
      <c r="CK829" s="1102">
        <v>25238.380812721756</v>
      </c>
      <c r="CL829" s="1102">
        <v>21574.855842303779</v>
      </c>
      <c r="CM829" s="1102">
        <v>23962.900123090036</v>
      </c>
      <c r="CN829" s="1102">
        <v>22794.403104324407</v>
      </c>
      <c r="CO829" s="1102">
        <v>22515.898619036052</v>
      </c>
      <c r="CP829" s="1102">
        <v>24043.147151182467</v>
      </c>
      <c r="CQ829" s="1106">
        <f t="shared" si="212"/>
        <v>26503.033032742711</v>
      </c>
      <c r="CR829" s="23" t="s">
        <v>541</v>
      </c>
      <c r="CS829"/>
      <c r="DQ829"/>
      <c r="DR829"/>
    </row>
    <row r="830" spans="58:122" ht="13">
      <c r="BF830" s="1135">
        <v>822</v>
      </c>
      <c r="BG830" s="1102">
        <v>52283.475563551154</v>
      </c>
      <c r="BH830" s="1102">
        <v>62872.134338434334</v>
      </c>
      <c r="BI830" s="1102">
        <v>57797.659350643735</v>
      </c>
      <c r="BJ830" s="1102">
        <v>58585.872047915698</v>
      </c>
      <c r="BK830" s="1102">
        <v>64226.657099304488</v>
      </c>
      <c r="BL830" s="1102">
        <v>89219.798981963162</v>
      </c>
      <c r="BM830" s="1102">
        <v>92007.54401071179</v>
      </c>
      <c r="BN830" s="1102">
        <v>100614.51725926086</v>
      </c>
      <c r="BO830" s="1102">
        <v>123075.75203505286</v>
      </c>
      <c r="BP830" s="1102">
        <v>143596.66676403233</v>
      </c>
      <c r="BQ830" s="1102">
        <v>116143.72564392966</v>
      </c>
      <c r="BR830" s="1102">
        <v>94040.599284762648</v>
      </c>
      <c r="BS830" s="1102">
        <v>99585.66327195226</v>
      </c>
      <c r="BT830" s="1102">
        <v>49476.313056137245</v>
      </c>
      <c r="BU830" s="1102">
        <v>17580.953147039003</v>
      </c>
      <c r="BV830" s="1102">
        <v>15819.86978752476</v>
      </c>
      <c r="BW830" s="1102">
        <v>18666.109166956401</v>
      </c>
      <c r="BX830" s="1102">
        <v>23543.765705483755</v>
      </c>
      <c r="BY830" s="1102">
        <v>19417.659738999129</v>
      </c>
      <c r="BZ830" s="1102">
        <v>17615.263694603997</v>
      </c>
      <c r="CA830" s="1102">
        <v>15594.232389540637</v>
      </c>
      <c r="CB830" s="1102">
        <v>10257.321291559074</v>
      </c>
      <c r="CC830" s="1102">
        <v>11196.366570758622</v>
      </c>
      <c r="CD830" s="1102">
        <v>13287.506944872363</v>
      </c>
      <c r="CE830" s="1102">
        <v>23796.412667402034</v>
      </c>
      <c r="CF830" s="1102">
        <v>19578.78801006341</v>
      </c>
      <c r="CG830" s="1102">
        <v>15049.654576922605</v>
      </c>
      <c r="CH830" s="1102">
        <v>15753.555606952614</v>
      </c>
      <c r="CI830" s="1102">
        <v>20010.460119861425</v>
      </c>
      <c r="CJ830" s="1102">
        <v>22317.85191621635</v>
      </c>
      <c r="CK830" s="1102">
        <v>22766.816715076802</v>
      </c>
      <c r="CL830" s="1102">
        <v>18636.564050795794</v>
      </c>
      <c r="CM830" s="1102">
        <v>23355.505931362481</v>
      </c>
      <c r="CN830" s="1102">
        <v>23994.904076618997</v>
      </c>
      <c r="CO830" s="1102">
        <v>28896.983722648518</v>
      </c>
      <c r="CP830" s="1102">
        <v>25914.361385809276</v>
      </c>
      <c r="CQ830" s="1106">
        <f t="shared" si="212"/>
        <v>28565.693647004835</v>
      </c>
      <c r="CR830" s="23" t="s">
        <v>541</v>
      </c>
      <c r="CS830"/>
      <c r="DQ830"/>
      <c r="DR830"/>
    </row>
    <row r="831" spans="58:122" ht="13">
      <c r="BF831" s="1135">
        <v>823</v>
      </c>
      <c r="BG831" s="1102">
        <v>70252.535319092916</v>
      </c>
      <c r="BH831" s="1102">
        <v>73015.206535680525</v>
      </c>
      <c r="BI831" s="1102">
        <v>65696.077536948302</v>
      </c>
      <c r="BJ831" s="1102">
        <v>75904.958161861679</v>
      </c>
      <c r="BK831" s="1102">
        <v>99358.415852314574</v>
      </c>
      <c r="BL831" s="1102">
        <v>137262.03299272413</v>
      </c>
      <c r="BM831" s="1102">
        <v>118331.16442353399</v>
      </c>
      <c r="BN831" s="1102">
        <v>124826.29306038485</v>
      </c>
      <c r="BO831" s="1102">
        <v>157960.73785275067</v>
      </c>
      <c r="BP831" s="1102">
        <v>144481.48355336048</v>
      </c>
      <c r="BQ831" s="1102">
        <v>112797.70167341005</v>
      </c>
      <c r="BR831" s="1102">
        <v>89309.217062395619</v>
      </c>
      <c r="BS831" s="1102">
        <v>107231.58782215382</v>
      </c>
      <c r="BT831" s="1102">
        <v>41135.336911883482</v>
      </c>
      <c r="BU831" s="1102">
        <v>17837.351598936002</v>
      </c>
      <c r="BV831" s="1102">
        <v>15402.484339184317</v>
      </c>
      <c r="BW831" s="1102">
        <v>26101.1886747274</v>
      </c>
      <c r="BX831" s="1102">
        <v>36378.187536897763</v>
      </c>
      <c r="BY831" s="1102">
        <v>33068.016627400546</v>
      </c>
      <c r="BZ831" s="1102">
        <v>31086.512971744167</v>
      </c>
      <c r="CA831" s="1102">
        <v>19836.653595042342</v>
      </c>
      <c r="CB831" s="1102">
        <v>11512.471396643123</v>
      </c>
      <c r="CC831" s="1102">
        <v>12756.149988914767</v>
      </c>
      <c r="CD831" s="1102">
        <v>14843.398619307507</v>
      </c>
      <c r="CE831" s="1102">
        <v>26196.231462664153</v>
      </c>
      <c r="CF831" s="1102">
        <v>21024.755632738688</v>
      </c>
      <c r="CG831" s="1102">
        <v>16367.991110517185</v>
      </c>
      <c r="CH831" s="1102">
        <v>18665.293020766374</v>
      </c>
      <c r="CI831" s="1102">
        <v>27817.561269178961</v>
      </c>
      <c r="CJ831" s="1102">
        <v>32160.558592035501</v>
      </c>
      <c r="CK831" s="1102">
        <v>33808.19454628422</v>
      </c>
      <c r="CL831" s="1102">
        <v>24032.897139873123</v>
      </c>
      <c r="CM831" s="1102">
        <v>26904.345461893601</v>
      </c>
      <c r="CN831" s="1102">
        <v>22300.740635554343</v>
      </c>
      <c r="CO831" s="1102">
        <v>31602.374639283222</v>
      </c>
      <c r="CP831" s="1102">
        <v>22784.209198279917</v>
      </c>
      <c r="CQ831" s="1106">
        <f t="shared" si="212"/>
        <v>25115.291488669984</v>
      </c>
      <c r="CR831" s="23" t="s">
        <v>541</v>
      </c>
      <c r="CS831"/>
      <c r="DQ831"/>
      <c r="DR831"/>
    </row>
    <row r="832" spans="58:122" ht="13">
      <c r="BF832" s="1135">
        <v>824</v>
      </c>
      <c r="BG832" s="1102">
        <v>52201.274477433428</v>
      </c>
      <c r="BH832" s="1102">
        <v>60306.144186013786</v>
      </c>
      <c r="BI832" s="1102">
        <v>52320.630235822755</v>
      </c>
      <c r="BJ832" s="1102">
        <v>51703.914444679773</v>
      </c>
      <c r="BK832" s="1102">
        <v>61913.902832692889</v>
      </c>
      <c r="BL832" s="1102">
        <v>86864.957714270975</v>
      </c>
      <c r="BM832" s="1102">
        <v>76041.858714176196</v>
      </c>
      <c r="BN832" s="1102">
        <v>80657.465664332994</v>
      </c>
      <c r="BO832" s="1102">
        <v>127753.60549901376</v>
      </c>
      <c r="BP832" s="1102">
        <v>119126.08332881035</v>
      </c>
      <c r="BQ832" s="1102">
        <v>93007.892285112044</v>
      </c>
      <c r="BR832" s="1102">
        <v>75573.413775447058</v>
      </c>
      <c r="BS832" s="1102">
        <v>94778.998903307482</v>
      </c>
      <c r="BT832" s="1102">
        <v>31767.746836501727</v>
      </c>
      <c r="BU832" s="1102">
        <v>13692.969270348653</v>
      </c>
      <c r="BV832" s="1102">
        <v>11430.763049182591</v>
      </c>
      <c r="BW832" s="1102">
        <v>19753.145996566647</v>
      </c>
      <c r="BX832" s="1102">
        <v>23002.690496272142</v>
      </c>
      <c r="BY832" s="1102">
        <v>23603.263551256874</v>
      </c>
      <c r="BZ832" s="1102">
        <v>23729.509840087081</v>
      </c>
      <c r="CA832" s="1102">
        <v>15393.527592114871</v>
      </c>
      <c r="CB832" s="1102">
        <v>11089.008007166605</v>
      </c>
      <c r="CC832" s="1102">
        <v>9719.7093272760685</v>
      </c>
      <c r="CD832" s="1102">
        <v>11577.678845467053</v>
      </c>
      <c r="CE832" s="1102">
        <v>21451.043287208937</v>
      </c>
      <c r="CF832" s="1102">
        <v>18156.109943390329</v>
      </c>
      <c r="CG832" s="1102">
        <v>13583.702412207789</v>
      </c>
      <c r="CH832" s="1102">
        <v>14575.048952634759</v>
      </c>
      <c r="CI832" s="1102">
        <v>17601.184679742601</v>
      </c>
      <c r="CJ832" s="1102">
        <v>22826.525985470962</v>
      </c>
      <c r="CK832" s="1102">
        <v>22174.516453609656</v>
      </c>
      <c r="CL832" s="1102">
        <v>19702.398271736765</v>
      </c>
      <c r="CM832" s="1102">
        <v>18999.628389603389</v>
      </c>
      <c r="CN832" s="1102">
        <v>17694.741069149259</v>
      </c>
      <c r="CO832" s="1102">
        <v>18779.976639541557</v>
      </c>
      <c r="CP832" s="1102">
        <v>18866.081151275921</v>
      </c>
      <c r="CQ832" s="1106">
        <f t="shared" si="212"/>
        <v>20796.294628429267</v>
      </c>
      <c r="CR832" s="23" t="s">
        <v>541</v>
      </c>
      <c r="CS832"/>
      <c r="DQ832"/>
      <c r="DR832"/>
    </row>
    <row r="833" spans="58:122" ht="13">
      <c r="BF833" s="1135">
        <v>825</v>
      </c>
      <c r="BG833" s="1102">
        <v>64252.731644792744</v>
      </c>
      <c r="BH833" s="1102">
        <v>83684.355305664576</v>
      </c>
      <c r="BI833" s="1102">
        <v>84538.526833517622</v>
      </c>
      <c r="BJ833" s="1102">
        <v>87946.272242823979</v>
      </c>
      <c r="BK833" s="1102">
        <v>101538.11935178001</v>
      </c>
      <c r="BL833" s="1102">
        <v>131709.12632768729</v>
      </c>
      <c r="BM833" s="1102">
        <v>111096.9848813476</v>
      </c>
      <c r="BN833" s="1102">
        <v>104463.26903271841</v>
      </c>
      <c r="BO833" s="1102">
        <v>134415.64179391845</v>
      </c>
      <c r="BP833" s="1102">
        <v>140385.23474225067</v>
      </c>
      <c r="BQ833" s="1102">
        <v>108800.04208843665</v>
      </c>
      <c r="BR833" s="1102">
        <v>86175.371362332211</v>
      </c>
      <c r="BS833" s="1102">
        <v>115148.03668798348</v>
      </c>
      <c r="BT833" s="1102">
        <v>42571.242474465056</v>
      </c>
      <c r="BU833" s="1102">
        <v>17184.223859474125</v>
      </c>
      <c r="BV833" s="1102">
        <v>16086.056542007005</v>
      </c>
      <c r="BW833" s="1102">
        <v>15729.088848213372</v>
      </c>
      <c r="BX833" s="1102">
        <v>28436.91355171469</v>
      </c>
      <c r="BY833" s="1102">
        <v>26746.034499808055</v>
      </c>
      <c r="BZ833" s="1102">
        <v>21759.945482273706</v>
      </c>
      <c r="CA833" s="1102">
        <v>16373.427737060236</v>
      </c>
      <c r="CB833" s="1102">
        <v>9682.9438639975979</v>
      </c>
      <c r="CC833" s="1102">
        <v>12571.336173599151</v>
      </c>
      <c r="CD833" s="1102">
        <v>19656.858416818446</v>
      </c>
      <c r="CE833" s="1102">
        <v>29059.761842757838</v>
      </c>
      <c r="CF833" s="1102">
        <v>21053.401795633654</v>
      </c>
      <c r="CG833" s="1102">
        <v>14934.30058372482</v>
      </c>
      <c r="CH833" s="1102">
        <v>15404.55038567751</v>
      </c>
      <c r="CI833" s="1102">
        <v>22945.2184948125</v>
      </c>
      <c r="CJ833" s="1102">
        <v>25245.263373542479</v>
      </c>
      <c r="CK833" s="1102">
        <v>25082.582714007243</v>
      </c>
      <c r="CL833" s="1102">
        <v>20603.726945246864</v>
      </c>
      <c r="CM833" s="1102">
        <v>25205.877952157407</v>
      </c>
      <c r="CN833" s="1102">
        <v>25507.478881537412</v>
      </c>
      <c r="CO833" s="1102">
        <v>27957.800974025195</v>
      </c>
      <c r="CP833" s="1102">
        <v>25912.142900348845</v>
      </c>
      <c r="CQ833" s="1106">
        <f t="shared" si="212"/>
        <v>28563.248185390734</v>
      </c>
      <c r="CR833" s="23" t="s">
        <v>541</v>
      </c>
      <c r="CS833"/>
      <c r="DQ833"/>
      <c r="DR833"/>
    </row>
    <row r="834" spans="58:122" ht="13">
      <c r="BF834" s="1135">
        <v>826</v>
      </c>
      <c r="BG834" s="1102">
        <v>56343.603822057528</v>
      </c>
      <c r="BH834" s="1102">
        <v>57837.359313513734</v>
      </c>
      <c r="BI834" s="1102">
        <v>52112.392487987236</v>
      </c>
      <c r="BJ834" s="1102">
        <v>62383.469588317224</v>
      </c>
      <c r="BK834" s="1102">
        <v>71510.472789059859</v>
      </c>
      <c r="BL834" s="1102">
        <v>90720.525843459458</v>
      </c>
      <c r="BM834" s="1102">
        <v>81793.787511242655</v>
      </c>
      <c r="BN834" s="1102">
        <v>91447.50919468714</v>
      </c>
      <c r="BO834" s="1102">
        <v>111872.04488709751</v>
      </c>
      <c r="BP834" s="1102">
        <v>101846.43266356707</v>
      </c>
      <c r="BQ834" s="1102">
        <v>76818.320825082556</v>
      </c>
      <c r="BR834" s="1102">
        <v>65116.509066434606</v>
      </c>
      <c r="BS834" s="1102">
        <v>72370.216490504798</v>
      </c>
      <c r="BT834" s="1102">
        <v>24200.813418310536</v>
      </c>
      <c r="BU834" s="1102">
        <v>9865.8036648622401</v>
      </c>
      <c r="BV834" s="1102">
        <v>9574.2554374129559</v>
      </c>
      <c r="BW834" s="1102">
        <v>18498.612035358132</v>
      </c>
      <c r="BX834" s="1102">
        <v>21433.723486758725</v>
      </c>
      <c r="BY834" s="1102">
        <v>19828.864436148186</v>
      </c>
      <c r="BZ834" s="1102">
        <v>15162.390315132903</v>
      </c>
      <c r="CA834" s="1102">
        <v>11199.792752924081</v>
      </c>
      <c r="CB834" s="1102">
        <v>6357.9817933385712</v>
      </c>
      <c r="CC834" s="1102">
        <v>11650.245775663963</v>
      </c>
      <c r="CD834" s="1102">
        <v>10586.092726450768</v>
      </c>
      <c r="CE834" s="1102">
        <v>20468.185282102339</v>
      </c>
      <c r="CF834" s="1102">
        <v>13492.800347551003</v>
      </c>
      <c r="CG834" s="1102">
        <v>11150.501902371407</v>
      </c>
      <c r="CH834" s="1102">
        <v>12367.636639546348</v>
      </c>
      <c r="CI834" s="1102">
        <v>15421.964444306053</v>
      </c>
      <c r="CJ834" s="1102">
        <v>16536.858369459314</v>
      </c>
      <c r="CK834" s="1102">
        <v>18303.567924604999</v>
      </c>
      <c r="CL834" s="1102">
        <v>12734.496815584367</v>
      </c>
      <c r="CM834" s="1102">
        <v>19440.503289106044</v>
      </c>
      <c r="CN834" s="1102">
        <v>14819.834315029988</v>
      </c>
      <c r="CO834" s="1102">
        <v>20556.773680622569</v>
      </c>
      <c r="CP834" s="1102">
        <v>15789.923254296797</v>
      </c>
      <c r="CQ834" s="1106">
        <f t="shared" si="212"/>
        <v>17405.410987243366</v>
      </c>
      <c r="CR834" s="23" t="s">
        <v>541</v>
      </c>
      <c r="CS834"/>
      <c r="DQ834"/>
      <c r="DR834"/>
    </row>
    <row r="835" spans="58:122" ht="13">
      <c r="BF835" s="1135">
        <v>827</v>
      </c>
      <c r="BG835" s="1102">
        <v>52952.712470065759</v>
      </c>
      <c r="BH835" s="1102">
        <v>62020.349416428944</v>
      </c>
      <c r="BI835" s="1102">
        <v>60037.022026092804</v>
      </c>
      <c r="BJ835" s="1102">
        <v>62155.500634766708</v>
      </c>
      <c r="BK835" s="1102">
        <v>71774.796240490774</v>
      </c>
      <c r="BL835" s="1102">
        <v>93221.979792876562</v>
      </c>
      <c r="BM835" s="1102">
        <v>85477.968448241227</v>
      </c>
      <c r="BN835" s="1102">
        <v>94101.538662692401</v>
      </c>
      <c r="BO835" s="1102">
        <v>117706.7494715127</v>
      </c>
      <c r="BP835" s="1102">
        <v>107983.24839009477</v>
      </c>
      <c r="BQ835" s="1102">
        <v>83196.3377140144</v>
      </c>
      <c r="BR835" s="1102">
        <v>59084.024078746057</v>
      </c>
      <c r="BS835" s="1102">
        <v>49970.709875195964</v>
      </c>
      <c r="BT835" s="1102">
        <v>24541.231446945101</v>
      </c>
      <c r="BU835" s="1102">
        <v>11458.02469280066</v>
      </c>
      <c r="BV835" s="1102">
        <v>12893.105004538333</v>
      </c>
      <c r="BW835" s="1102">
        <v>22130.515842354816</v>
      </c>
      <c r="BX835" s="1102">
        <v>20760.957734458298</v>
      </c>
      <c r="BY835" s="1102">
        <v>21807.06930431669</v>
      </c>
      <c r="BZ835" s="1102">
        <v>13861.224107659447</v>
      </c>
      <c r="CA835" s="1102">
        <v>12281.851326210039</v>
      </c>
      <c r="CB835" s="1102">
        <v>7386.3082369248123</v>
      </c>
      <c r="CC835" s="1102">
        <v>8087.2860992040678</v>
      </c>
      <c r="CD835" s="1102">
        <v>10938.443995372849</v>
      </c>
      <c r="CE835" s="1102">
        <v>21087.435043504709</v>
      </c>
      <c r="CF835" s="1102">
        <v>16314.629404797195</v>
      </c>
      <c r="CG835" s="1102">
        <v>12013.819457607566</v>
      </c>
      <c r="CH835" s="1102">
        <v>13246.765393887956</v>
      </c>
      <c r="CI835" s="1102">
        <v>16709.545941176126</v>
      </c>
      <c r="CJ835" s="1102">
        <v>21052.446616223402</v>
      </c>
      <c r="CK835" s="1102">
        <v>20944.603457326531</v>
      </c>
      <c r="CL835" s="1102">
        <v>17114.341559014207</v>
      </c>
      <c r="CM835" s="1102">
        <v>18992.420929018481</v>
      </c>
      <c r="CN835" s="1102">
        <v>16724.180535580072</v>
      </c>
      <c r="CO835" s="1102">
        <v>20084.69065700148</v>
      </c>
      <c r="CP835" s="1102">
        <v>16712.59333789899</v>
      </c>
      <c r="CQ835" s="1106">
        <f t="shared" si="212"/>
        <v>18422.480655796706</v>
      </c>
      <c r="CR835" s="23" t="s">
        <v>541</v>
      </c>
      <c r="CS835"/>
      <c r="DQ835"/>
      <c r="DR835"/>
    </row>
    <row r="836" spans="58:122" ht="13">
      <c r="BF836" s="1135">
        <v>828</v>
      </c>
      <c r="BG836" s="1102">
        <v>63444.801852174671</v>
      </c>
      <c r="BH836" s="1102">
        <v>62331.1421894452</v>
      </c>
      <c r="BI836" s="1102">
        <v>50861.126920285657</v>
      </c>
      <c r="BJ836" s="1102">
        <v>62913.935535531578</v>
      </c>
      <c r="BK836" s="1102">
        <v>87561.709941695401</v>
      </c>
      <c r="BL836" s="1102">
        <v>110438.45741093656</v>
      </c>
      <c r="BM836" s="1102">
        <v>97790.203634193371</v>
      </c>
      <c r="BN836" s="1102">
        <v>100268.91215728818</v>
      </c>
      <c r="BO836" s="1102">
        <v>141209.72866980926</v>
      </c>
      <c r="BP836" s="1102">
        <v>130683.10739138014</v>
      </c>
      <c r="BQ836" s="1102">
        <v>106297.51232272107</v>
      </c>
      <c r="BR836" s="1102">
        <v>83405.525305296178</v>
      </c>
      <c r="BS836" s="1102">
        <v>93799.320431464468</v>
      </c>
      <c r="BT836" s="1102">
        <v>34184.576663720414</v>
      </c>
      <c r="BU836" s="1102">
        <v>14507.030160949502</v>
      </c>
      <c r="BV836" s="1102">
        <v>13504.600810653959</v>
      </c>
      <c r="BW836" s="1102">
        <v>24145.069506841384</v>
      </c>
      <c r="BX836" s="1102">
        <v>29480.808723202259</v>
      </c>
      <c r="BY836" s="1102">
        <v>28011.66175796889</v>
      </c>
      <c r="BZ836" s="1102">
        <v>24902.154094951235</v>
      </c>
      <c r="CA836" s="1102">
        <v>17437.299389820088</v>
      </c>
      <c r="CB836" s="1102">
        <v>12150.963706634066</v>
      </c>
      <c r="CC836" s="1102">
        <v>10256.507397165809</v>
      </c>
      <c r="CD836" s="1102">
        <v>12813.63983854821</v>
      </c>
      <c r="CE836" s="1102">
        <v>19587.262426173784</v>
      </c>
      <c r="CF836" s="1102">
        <v>15154.857571040851</v>
      </c>
      <c r="CG836" s="1102">
        <v>10772.925166890971</v>
      </c>
      <c r="CH836" s="1102">
        <v>11104.30264572303</v>
      </c>
      <c r="CI836" s="1102">
        <v>16760.546593065737</v>
      </c>
      <c r="CJ836" s="1102">
        <v>21390.857774525375</v>
      </c>
      <c r="CK836" s="1102">
        <v>20176.528872344828</v>
      </c>
      <c r="CL836" s="1102">
        <v>19394.235263238905</v>
      </c>
      <c r="CM836" s="1102">
        <v>23191.184604896072</v>
      </c>
      <c r="CN836" s="1102">
        <v>25226.993673050798</v>
      </c>
      <c r="CO836" s="1102">
        <v>27044.96038241202</v>
      </c>
      <c r="CP836" s="1102">
        <v>25902.177205969772</v>
      </c>
      <c r="CQ836" s="1106">
        <f t="shared" si="212"/>
        <v>28552.262887764678</v>
      </c>
      <c r="CR836" s="23" t="s">
        <v>541</v>
      </c>
      <c r="CS836"/>
      <c r="DQ836"/>
      <c r="DR836"/>
    </row>
    <row r="837" spans="58:122" ht="13">
      <c r="BF837" s="1135">
        <v>829</v>
      </c>
      <c r="BG837" s="1102">
        <v>64102.65477917176</v>
      </c>
      <c r="BH837" s="1102">
        <v>90214.796540273121</v>
      </c>
      <c r="BI837" s="1102">
        <v>92381.894640062717</v>
      </c>
      <c r="BJ837" s="1102">
        <v>97591.672290885137</v>
      </c>
      <c r="BK837" s="1102">
        <v>103508.84823840771</v>
      </c>
      <c r="BL837" s="1102">
        <v>131486.85052177429</v>
      </c>
      <c r="BM837" s="1102">
        <v>113892.6769884588</v>
      </c>
      <c r="BN837" s="1102">
        <v>105023.02066740995</v>
      </c>
      <c r="BO837" s="1102">
        <v>120694.87182645581</v>
      </c>
      <c r="BP837" s="1102">
        <v>145633.73405674013</v>
      </c>
      <c r="BQ837" s="1102">
        <v>119853.93152287837</v>
      </c>
      <c r="BR837" s="1102">
        <v>91583.71950070429</v>
      </c>
      <c r="BS837" s="1102">
        <v>87569.179340534945</v>
      </c>
      <c r="BT837" s="1102">
        <v>40120.190665020651</v>
      </c>
      <c r="BU837" s="1102">
        <v>18416.220578418328</v>
      </c>
      <c r="BV837" s="1102">
        <v>17711.13980582371</v>
      </c>
      <c r="BW837" s="1102">
        <v>20257.379464771126</v>
      </c>
      <c r="BX837" s="1102">
        <v>31185.657744453896</v>
      </c>
      <c r="BY837" s="1102">
        <v>28526.230302170108</v>
      </c>
      <c r="BZ837" s="1102">
        <v>24982.219232438816</v>
      </c>
      <c r="CA837" s="1102">
        <v>16896.588903823889</v>
      </c>
      <c r="CB837" s="1102">
        <v>11471.594973055464</v>
      </c>
      <c r="CC837" s="1102">
        <v>14168.39799433718</v>
      </c>
      <c r="CD837" s="1102">
        <v>15667.734122539528</v>
      </c>
      <c r="CE837" s="1102">
        <v>22776.631875502513</v>
      </c>
      <c r="CF837" s="1102">
        <v>17091.771673835196</v>
      </c>
      <c r="CG837" s="1102">
        <v>13130.993505369355</v>
      </c>
      <c r="CH837" s="1102">
        <v>15528.954331663032</v>
      </c>
      <c r="CI837" s="1102">
        <v>19362.582299406182</v>
      </c>
      <c r="CJ837" s="1102">
        <v>23792.102307426758</v>
      </c>
      <c r="CK837" s="1102">
        <v>24953.29384534969</v>
      </c>
      <c r="CL837" s="1102">
        <v>19921.405121312775</v>
      </c>
      <c r="CM837" s="1102">
        <v>23583.532587561083</v>
      </c>
      <c r="CN837" s="1102">
        <v>19652.014173384185</v>
      </c>
      <c r="CO837" s="1102">
        <v>25108.961447587801</v>
      </c>
      <c r="CP837" s="1102">
        <v>21249.855148718387</v>
      </c>
      <c r="CQ837" s="1106">
        <f t="shared" si="212"/>
        <v>23423.955666294009</v>
      </c>
      <c r="CR837" s="23" t="s">
        <v>541</v>
      </c>
      <c r="CS837"/>
      <c r="DQ837"/>
      <c r="DR837"/>
    </row>
    <row r="838" spans="58:122" ht="13">
      <c r="BF838" s="1135">
        <v>830</v>
      </c>
      <c r="BG838" s="1102">
        <v>55759.388229961798</v>
      </c>
      <c r="BH838" s="1102">
        <v>59141.902256208028</v>
      </c>
      <c r="BI838" s="1102">
        <v>54466.74124789083</v>
      </c>
      <c r="BJ838" s="1102">
        <v>58675.495051946433</v>
      </c>
      <c r="BK838" s="1102">
        <v>61836.582797863433</v>
      </c>
      <c r="BL838" s="1102">
        <v>79839.366781998033</v>
      </c>
      <c r="BM838" s="1102">
        <v>70304.76376961045</v>
      </c>
      <c r="BN838" s="1102">
        <v>79155.590868852349</v>
      </c>
      <c r="BO838" s="1102">
        <v>114169.74849537446</v>
      </c>
      <c r="BP838" s="1102">
        <v>104903.42502647618</v>
      </c>
      <c r="BQ838" s="1102">
        <v>80325.924022743304</v>
      </c>
      <c r="BR838" s="1102">
        <v>63010.352009131137</v>
      </c>
      <c r="BS838" s="1102">
        <v>74787.179362727053</v>
      </c>
      <c r="BT838" s="1102">
        <v>25479.333318189383</v>
      </c>
      <c r="BU838" s="1102">
        <v>11543.740109733408</v>
      </c>
      <c r="BV838" s="1102">
        <v>10521.995309319074</v>
      </c>
      <c r="BW838" s="1102">
        <v>16953.562582524704</v>
      </c>
      <c r="BX838" s="1102">
        <v>20695.206724947617</v>
      </c>
      <c r="BY838" s="1102">
        <v>17958.308662583517</v>
      </c>
      <c r="BZ838" s="1102">
        <v>15822.785537869488</v>
      </c>
      <c r="CA838" s="1102">
        <v>10224.530428652879</v>
      </c>
      <c r="CB838" s="1102">
        <v>6070.2656249394649</v>
      </c>
      <c r="CC838" s="1102">
        <v>8151.6384632312029</v>
      </c>
      <c r="CD838" s="1102">
        <v>10941.388584877526</v>
      </c>
      <c r="CE838" s="1102">
        <v>18945.97936953546</v>
      </c>
      <c r="CF838" s="1102">
        <v>13992.925364492101</v>
      </c>
      <c r="CG838" s="1102">
        <v>10807.009593569101</v>
      </c>
      <c r="CH838" s="1102">
        <v>11424.821533488026</v>
      </c>
      <c r="CI838" s="1102">
        <v>13892.903188933862</v>
      </c>
      <c r="CJ838" s="1102">
        <v>15950.930701880201</v>
      </c>
      <c r="CK838" s="1102">
        <v>17032.769888410599</v>
      </c>
      <c r="CL838" s="1102">
        <v>14993.760843206248</v>
      </c>
      <c r="CM838" s="1102">
        <v>17946.186042899644</v>
      </c>
      <c r="CN838" s="1102">
        <v>15583.434486143591</v>
      </c>
      <c r="CO838" s="1102">
        <v>17360.687215819293</v>
      </c>
      <c r="CP838" s="1102">
        <v>16793.511452928233</v>
      </c>
      <c r="CQ838" s="1106">
        <f t="shared" si="212"/>
        <v>18511.677609177321</v>
      </c>
      <c r="CR838" s="23" t="s">
        <v>541</v>
      </c>
      <c r="CS838"/>
      <c r="DQ838"/>
      <c r="DR838"/>
    </row>
    <row r="839" spans="58:122" ht="13">
      <c r="BF839" s="1135">
        <v>831</v>
      </c>
      <c r="BG839" s="1102">
        <v>54192.392972770496</v>
      </c>
      <c r="BH839" s="1102">
        <v>60347.690928222764</v>
      </c>
      <c r="BI839" s="1102">
        <v>57349.033419985128</v>
      </c>
      <c r="BJ839" s="1102">
        <v>65278.108915063611</v>
      </c>
      <c r="BK839" s="1102">
        <v>72209.716438642979</v>
      </c>
      <c r="BL839" s="1102">
        <v>91232.512516944567</v>
      </c>
      <c r="BM839" s="1102">
        <v>83911.342836906362</v>
      </c>
      <c r="BN839" s="1102">
        <v>94308.43880557215</v>
      </c>
      <c r="BO839" s="1102">
        <v>116603.01359963862</v>
      </c>
      <c r="BP839" s="1102">
        <v>106722.20593578389</v>
      </c>
      <c r="BQ839" s="1102">
        <v>82421.606646176704</v>
      </c>
      <c r="BR839" s="1102">
        <v>59160.370074180777</v>
      </c>
      <c r="BS839" s="1102">
        <v>47660.499664648378</v>
      </c>
      <c r="BT839" s="1102">
        <v>26869.402056360093</v>
      </c>
      <c r="BU839" s="1102">
        <v>12853.058333083223</v>
      </c>
      <c r="BV839" s="1102">
        <v>11563.144613601393</v>
      </c>
      <c r="BW839" s="1102">
        <v>19456.344475211794</v>
      </c>
      <c r="BX839" s="1102">
        <v>20525.305740111144</v>
      </c>
      <c r="BY839" s="1102">
        <v>20988.216925046276</v>
      </c>
      <c r="BZ839" s="1102">
        <v>17822.820061183622</v>
      </c>
      <c r="CA839" s="1102">
        <v>11564.220834934453</v>
      </c>
      <c r="CB839" s="1102">
        <v>6969.1852333556853</v>
      </c>
      <c r="CC839" s="1102">
        <v>7882.9966223351594</v>
      </c>
      <c r="CD839" s="1102">
        <v>10875.789921753356</v>
      </c>
      <c r="CE839" s="1102">
        <v>20529.729514965376</v>
      </c>
      <c r="CF839" s="1102">
        <v>16116.935925699359</v>
      </c>
      <c r="CG839" s="1102">
        <v>11930.655467731893</v>
      </c>
      <c r="CH839" s="1102">
        <v>13087.430061745954</v>
      </c>
      <c r="CI839" s="1102">
        <v>16398.337467164158</v>
      </c>
      <c r="CJ839" s="1102">
        <v>20642.905783532031</v>
      </c>
      <c r="CK839" s="1102">
        <v>20655.830461854068</v>
      </c>
      <c r="CL839" s="1102">
        <v>17016.292333426423</v>
      </c>
      <c r="CM839" s="1102">
        <v>18676.767174147553</v>
      </c>
      <c r="CN839" s="1102">
        <v>16585.776740962592</v>
      </c>
      <c r="CO839" s="1102">
        <v>19753.096802360011</v>
      </c>
      <c r="CP839" s="1102">
        <v>16532.209792167891</v>
      </c>
      <c r="CQ839" s="1106">
        <f t="shared" si="212"/>
        <v>18223.641833199414</v>
      </c>
      <c r="CR839" s="23" t="s">
        <v>541</v>
      </c>
      <c r="CS839"/>
      <c r="DQ839"/>
      <c r="DR839"/>
    </row>
    <row r="840" spans="58:122" ht="13">
      <c r="BF840" s="1135">
        <v>832</v>
      </c>
      <c r="BG840" s="1102">
        <v>53736.002830337158</v>
      </c>
      <c r="BH840" s="1102">
        <v>63963.493921842259</v>
      </c>
      <c r="BI840" s="1102">
        <v>63556.702245161388</v>
      </c>
      <c r="BJ840" s="1102">
        <v>74047.268798723642</v>
      </c>
      <c r="BK840" s="1102">
        <v>86735.151822242915</v>
      </c>
      <c r="BL840" s="1102">
        <v>112965.19101175842</v>
      </c>
      <c r="BM840" s="1102">
        <v>96227.464372953633</v>
      </c>
      <c r="BN840" s="1102">
        <v>105199.17597935649</v>
      </c>
      <c r="BO840" s="1102">
        <v>134659.3267104782</v>
      </c>
      <c r="BP840" s="1102">
        <v>134782.01949837434</v>
      </c>
      <c r="BQ840" s="1102">
        <v>104886.75583543465</v>
      </c>
      <c r="BR840" s="1102">
        <v>89450.360316276434</v>
      </c>
      <c r="BS840" s="1102">
        <v>115402.87400248308</v>
      </c>
      <c r="BT840" s="1102">
        <v>44263.937578718935</v>
      </c>
      <c r="BU840" s="1102">
        <v>22030.717193332937</v>
      </c>
      <c r="BV840" s="1102">
        <v>19746.584727782323</v>
      </c>
      <c r="BW840" s="1102">
        <v>20504.094405123655</v>
      </c>
      <c r="BX840" s="1102">
        <v>20669.450672128769</v>
      </c>
      <c r="BY840" s="1102">
        <v>27523.129419654004</v>
      </c>
      <c r="BZ840" s="1102">
        <v>25474.946069410707</v>
      </c>
      <c r="CA840" s="1102">
        <v>15092.732640866107</v>
      </c>
      <c r="CB840" s="1102">
        <v>7754.9474424792024</v>
      </c>
      <c r="CC840" s="1102">
        <v>11416.050138623048</v>
      </c>
      <c r="CD840" s="1102">
        <v>10695.748487093371</v>
      </c>
      <c r="CE840" s="1102">
        <v>26559.465933947024</v>
      </c>
      <c r="CF840" s="1102">
        <v>19216.321223522278</v>
      </c>
      <c r="CG840" s="1102">
        <v>12717.887011466588</v>
      </c>
      <c r="CH840" s="1102">
        <v>16729.325878954289</v>
      </c>
      <c r="CI840" s="1102">
        <v>18359.723264994354</v>
      </c>
      <c r="CJ840" s="1102">
        <v>31333.808289297103</v>
      </c>
      <c r="CK840" s="1102">
        <v>30255.372074810988</v>
      </c>
      <c r="CL840" s="1102">
        <v>18803.50714089422</v>
      </c>
      <c r="CM840" s="1102">
        <v>28119.593766222632</v>
      </c>
      <c r="CN840" s="1102">
        <v>17234.26197838306</v>
      </c>
      <c r="CO840" s="1102">
        <v>27997.250585544669</v>
      </c>
      <c r="CP840" s="1102">
        <v>18334.896868951299</v>
      </c>
      <c r="CQ840" s="1106">
        <f t="shared" si="212"/>
        <v>20210.764186328604</v>
      </c>
      <c r="CR840" s="23" t="s">
        <v>541</v>
      </c>
      <c r="CS840"/>
      <c r="DQ840"/>
      <c r="DR840"/>
    </row>
    <row r="841" spans="58:122" ht="13">
      <c r="BF841" s="1135">
        <v>833</v>
      </c>
      <c r="BG841" s="1102">
        <v>49832.243886795499</v>
      </c>
      <c r="BH841" s="1102">
        <v>45519.651351944944</v>
      </c>
      <c r="BI841" s="1102">
        <v>42937.532612429975</v>
      </c>
      <c r="BJ841" s="1102">
        <v>56567.911909055438</v>
      </c>
      <c r="BK841" s="1102">
        <v>68323.025410043483</v>
      </c>
      <c r="BL841" s="1102">
        <v>84937.6119063027</v>
      </c>
      <c r="BM841" s="1102">
        <v>74394.117249329749</v>
      </c>
      <c r="BN841" s="1102">
        <v>85559.520063987424</v>
      </c>
      <c r="BO841" s="1102">
        <v>109352.4112709836</v>
      </c>
      <c r="BP841" s="1102">
        <v>102538.61011202296</v>
      </c>
      <c r="BQ841" s="1102">
        <v>76559.435712288454</v>
      </c>
      <c r="BR841" s="1102">
        <v>65436.084028483208</v>
      </c>
      <c r="BS841" s="1102">
        <v>80496.333118466253</v>
      </c>
      <c r="BT841" s="1102">
        <v>30656.630552747927</v>
      </c>
      <c r="BU841" s="1102">
        <v>13902.37412713051</v>
      </c>
      <c r="BV841" s="1102">
        <v>10941.768001160843</v>
      </c>
      <c r="BW841" s="1102">
        <v>15483.989540015617</v>
      </c>
      <c r="BX841" s="1102">
        <v>24503.889314861543</v>
      </c>
      <c r="BY841" s="1102">
        <v>23776.641246875737</v>
      </c>
      <c r="BZ841" s="1102">
        <v>21726.010768578017</v>
      </c>
      <c r="CA841" s="1102">
        <v>13613.295678361152</v>
      </c>
      <c r="CB841" s="1102">
        <v>7607.4421557150945</v>
      </c>
      <c r="CC841" s="1102">
        <v>9093.6524904492362</v>
      </c>
      <c r="CD841" s="1102">
        <v>12467.394299306596</v>
      </c>
      <c r="CE841" s="1102">
        <v>19596.58826551048</v>
      </c>
      <c r="CF841" s="1102">
        <v>14113.957212646341</v>
      </c>
      <c r="CG841" s="1102">
        <v>11475.509741110569</v>
      </c>
      <c r="CH841" s="1102">
        <v>13933.468499004359</v>
      </c>
      <c r="CI841" s="1102">
        <v>19655.360603349447</v>
      </c>
      <c r="CJ841" s="1102">
        <v>21562.860808789439</v>
      </c>
      <c r="CK841" s="1102">
        <v>19036.449818677076</v>
      </c>
      <c r="CL841" s="1102">
        <v>14436.253747043702</v>
      </c>
      <c r="CM841" s="1102">
        <v>16366.154326172194</v>
      </c>
      <c r="CN841" s="1102">
        <v>16832.914296119263</v>
      </c>
      <c r="CO841" s="1102">
        <v>18131.612599646454</v>
      </c>
      <c r="CP841" s="1102">
        <v>18574.415218559541</v>
      </c>
      <c r="CQ841" s="1106">
        <f t="shared" si="212"/>
        <v>20474.787972054302</v>
      </c>
      <c r="CR841" s="23" t="s">
        <v>541</v>
      </c>
      <c r="CS841"/>
      <c r="DQ841"/>
      <c r="DR841"/>
    </row>
    <row r="842" spans="58:122" ht="13">
      <c r="BF842" s="1135">
        <v>834</v>
      </c>
      <c r="BG842" s="1102">
        <v>65671.38755708294</v>
      </c>
      <c r="BH842" s="1102">
        <v>62285.723961617055</v>
      </c>
      <c r="BI842" s="1102">
        <v>53051.246110694345</v>
      </c>
      <c r="BJ842" s="1102">
        <v>70753.848635020928</v>
      </c>
      <c r="BK842" s="1102">
        <v>92061.911650450143</v>
      </c>
      <c r="BL842" s="1102">
        <v>122403.97505826366</v>
      </c>
      <c r="BM842" s="1102">
        <v>103639.85345617964</v>
      </c>
      <c r="BN842" s="1102">
        <v>101486.84701957145</v>
      </c>
      <c r="BO842" s="1102">
        <v>132242.27969655427</v>
      </c>
      <c r="BP842" s="1102">
        <v>118599.6021125048</v>
      </c>
      <c r="BQ842" s="1102">
        <v>85235.978391503755</v>
      </c>
      <c r="BR842" s="1102">
        <v>60301.809342364861</v>
      </c>
      <c r="BS842" s="1102">
        <v>72022.425686735674</v>
      </c>
      <c r="BT842" s="1102">
        <v>30796.489465953571</v>
      </c>
      <c r="BU842" s="1102">
        <v>17544.455495415317</v>
      </c>
      <c r="BV842" s="1102">
        <v>15136.698554261076</v>
      </c>
      <c r="BW842" s="1102">
        <v>19612.766851805449</v>
      </c>
      <c r="BX842" s="1102">
        <v>22668.707310861591</v>
      </c>
      <c r="BY842" s="1102">
        <v>24137.480605176952</v>
      </c>
      <c r="BZ842" s="1102">
        <v>23182.154438307469</v>
      </c>
      <c r="CA842" s="1102">
        <v>17900.804702672725</v>
      </c>
      <c r="CB842" s="1102">
        <v>10860.759982533038</v>
      </c>
      <c r="CC842" s="1102">
        <v>11033.805781476305</v>
      </c>
      <c r="CD842" s="1102">
        <v>14446.219483370107</v>
      </c>
      <c r="CE842" s="1102">
        <v>23394.03310617938</v>
      </c>
      <c r="CF842" s="1102">
        <v>17018.176580833511</v>
      </c>
      <c r="CG842" s="1102">
        <v>13282.398128901126</v>
      </c>
      <c r="CH842" s="1102">
        <v>16519.882201319549</v>
      </c>
      <c r="CI842" s="1102">
        <v>22927.152148579924</v>
      </c>
      <c r="CJ842" s="1102">
        <v>26042.433754718979</v>
      </c>
      <c r="CK842" s="1102">
        <v>26847.107692770685</v>
      </c>
      <c r="CL842" s="1102">
        <v>21420.678319082792</v>
      </c>
      <c r="CM842" s="1102">
        <v>27358.323792753839</v>
      </c>
      <c r="CN842" s="1102">
        <v>24184.844172527974</v>
      </c>
      <c r="CO842" s="1102">
        <v>27552.902564015414</v>
      </c>
      <c r="CP842" s="1102">
        <v>25896.662008731091</v>
      </c>
      <c r="CQ842" s="1106">
        <f t="shared" ref="CQ842:CQ905" si="213">CP842*1.10231131</f>
        <v>28546.183423471597</v>
      </c>
      <c r="CR842" s="23" t="s">
        <v>541</v>
      </c>
      <c r="CS842"/>
      <c r="DQ842"/>
      <c r="DR842"/>
    </row>
    <row r="843" spans="58:122" ht="13">
      <c r="BF843" s="1135">
        <v>835</v>
      </c>
      <c r="BG843" s="1102">
        <v>73705.89300602999</v>
      </c>
      <c r="BH843" s="1102">
        <v>75232.457536091388</v>
      </c>
      <c r="BI843" s="1102">
        <v>71359.467676882035</v>
      </c>
      <c r="BJ843" s="1102">
        <v>90420.553365912056</v>
      </c>
      <c r="BK843" s="1102">
        <v>105203.8856761944</v>
      </c>
      <c r="BL843" s="1102">
        <v>127387.77118460751</v>
      </c>
      <c r="BM843" s="1102">
        <v>115126.8506200447</v>
      </c>
      <c r="BN843" s="1102">
        <v>131669.91351750304</v>
      </c>
      <c r="BO843" s="1102">
        <v>155279.40265568814</v>
      </c>
      <c r="BP843" s="1102">
        <v>148605.94204556016</v>
      </c>
      <c r="BQ843" s="1102">
        <v>114164.27269036839</v>
      </c>
      <c r="BR843" s="1102">
        <v>90000.388010587456</v>
      </c>
      <c r="BS843" s="1102">
        <v>79875.249475312768</v>
      </c>
      <c r="BT843" s="1102">
        <v>36132.749576385046</v>
      </c>
      <c r="BU843" s="1102">
        <v>17805.831541969408</v>
      </c>
      <c r="BV843" s="1102">
        <v>15938.126694554756</v>
      </c>
      <c r="BW843" s="1102">
        <v>21252.445557484476</v>
      </c>
      <c r="BX843" s="1102">
        <v>28897.213480018563</v>
      </c>
      <c r="BY843" s="1102">
        <v>30535.376380690905</v>
      </c>
      <c r="BZ843" s="1102">
        <v>24727.149207745668</v>
      </c>
      <c r="CA843" s="1102">
        <v>15975.545417020021</v>
      </c>
      <c r="CB843" s="1102">
        <v>9243.7977594842359</v>
      </c>
      <c r="CC843" s="1102">
        <v>10849.360245631347</v>
      </c>
      <c r="CD843" s="1102">
        <v>17009.144660454025</v>
      </c>
      <c r="CE843" s="1102">
        <v>28600.900056634688</v>
      </c>
      <c r="CF843" s="1102">
        <v>22205.064546893766</v>
      </c>
      <c r="CG843" s="1102">
        <v>17732.166060039668</v>
      </c>
      <c r="CH843" s="1102">
        <v>17104.955267511676</v>
      </c>
      <c r="CI843" s="1102">
        <v>25541.63475423093</v>
      </c>
      <c r="CJ843" s="1102">
        <v>26689.385705336139</v>
      </c>
      <c r="CK843" s="1102">
        <v>25057.220113504667</v>
      </c>
      <c r="CL843" s="1102">
        <v>20151.273403004328</v>
      </c>
      <c r="CM843" s="1102">
        <v>22778.436564888496</v>
      </c>
      <c r="CN843" s="1102">
        <v>23600.813021787017</v>
      </c>
      <c r="CO843" s="1102">
        <v>27137.721057058385</v>
      </c>
      <c r="CP843" s="1102">
        <v>25893.158917456854</v>
      </c>
      <c r="CQ843" s="1106">
        <f t="shared" si="213"/>
        <v>28542.321926340046</v>
      </c>
      <c r="CR843" s="23" t="s">
        <v>541</v>
      </c>
      <c r="CS843"/>
      <c r="DQ843"/>
      <c r="DR843"/>
    </row>
    <row r="844" spans="58:122" ht="13">
      <c r="BF844" s="1135">
        <v>836</v>
      </c>
      <c r="BG844" s="1102">
        <v>63454.005417295666</v>
      </c>
      <c r="BH844" s="1102">
        <v>60467.721227800837</v>
      </c>
      <c r="BI844" s="1102">
        <v>55272.35918352029</v>
      </c>
      <c r="BJ844" s="1102">
        <v>64819.428147727798</v>
      </c>
      <c r="BK844" s="1102">
        <v>78177.955257615031</v>
      </c>
      <c r="BL844" s="1102">
        <v>99275.125265770577</v>
      </c>
      <c r="BM844" s="1102">
        <v>84745.894817622684</v>
      </c>
      <c r="BN844" s="1102">
        <v>90417.984478361075</v>
      </c>
      <c r="BO844" s="1102">
        <v>114001.08081484959</v>
      </c>
      <c r="BP844" s="1102">
        <v>105671.71992583771</v>
      </c>
      <c r="BQ844" s="1102">
        <v>85193.24554998448</v>
      </c>
      <c r="BR844" s="1102">
        <v>67388.653430563951</v>
      </c>
      <c r="BS844" s="1102">
        <v>68215.793809455732</v>
      </c>
      <c r="BT844" s="1102">
        <v>30807.420223494966</v>
      </c>
      <c r="BU844" s="1102">
        <v>14845.027762231335</v>
      </c>
      <c r="BV844" s="1102">
        <v>14865.729569797933</v>
      </c>
      <c r="BW844" s="1102">
        <v>17659.518284575883</v>
      </c>
      <c r="BX844" s="1102">
        <v>24106.330827992297</v>
      </c>
      <c r="BY844" s="1102">
        <v>23490.337456491157</v>
      </c>
      <c r="BZ844" s="1102">
        <v>21248.720254866432</v>
      </c>
      <c r="CA844" s="1102">
        <v>13865.101348930088</v>
      </c>
      <c r="CB844" s="1102">
        <v>8131.2569112248757</v>
      </c>
      <c r="CC844" s="1102">
        <v>9404.8183958815807</v>
      </c>
      <c r="CD844" s="1102">
        <v>10143.867579450754</v>
      </c>
      <c r="CE844" s="1102">
        <v>17449.038918870829</v>
      </c>
      <c r="CF844" s="1102">
        <v>14902.165167313335</v>
      </c>
      <c r="CG844" s="1102">
        <v>11527.703001727532</v>
      </c>
      <c r="CH844" s="1102">
        <v>13892.570055994751</v>
      </c>
      <c r="CI844" s="1102">
        <v>18224.191176736596</v>
      </c>
      <c r="CJ844" s="1102">
        <v>21436.080067934701</v>
      </c>
      <c r="CK844" s="1102">
        <v>22951.005601490313</v>
      </c>
      <c r="CL844" s="1102">
        <v>18674.898480483684</v>
      </c>
      <c r="CM844" s="1102">
        <v>19388.099497084564</v>
      </c>
      <c r="CN844" s="1102">
        <v>17418.976455059907</v>
      </c>
      <c r="CO844" s="1102">
        <v>20674.35174731493</v>
      </c>
      <c r="CP844" s="1102">
        <v>19410.642975839768</v>
      </c>
      <c r="CQ844" s="1106">
        <f t="shared" si="213"/>
        <v>21396.571286640232</v>
      </c>
      <c r="CR844" s="23" t="s">
        <v>541</v>
      </c>
      <c r="CS844"/>
      <c r="DQ844"/>
      <c r="DR844"/>
    </row>
    <row r="845" spans="58:122" ht="13">
      <c r="BF845" s="1135">
        <v>837</v>
      </c>
      <c r="BG845" s="1102">
        <v>68388.510808490624</v>
      </c>
      <c r="BH845" s="1102">
        <v>61214.674735059278</v>
      </c>
      <c r="BI845" s="1102">
        <v>50926.405083611455</v>
      </c>
      <c r="BJ845" s="1102">
        <v>66240.235800536786</v>
      </c>
      <c r="BK845" s="1102">
        <v>87875.062537862425</v>
      </c>
      <c r="BL845" s="1102">
        <v>116063.70031539105</v>
      </c>
      <c r="BM845" s="1102">
        <v>103329.16566691446</v>
      </c>
      <c r="BN845" s="1102">
        <v>111981.73473216267</v>
      </c>
      <c r="BO845" s="1102">
        <v>148832.51333630487</v>
      </c>
      <c r="BP845" s="1102">
        <v>138352.25927751773</v>
      </c>
      <c r="BQ845" s="1102">
        <v>110774.41888711827</v>
      </c>
      <c r="BR845" s="1102">
        <v>90331.582073261176</v>
      </c>
      <c r="BS845" s="1102">
        <v>90511.508798225535</v>
      </c>
      <c r="BT845" s="1102">
        <v>33558.047701651318</v>
      </c>
      <c r="BU845" s="1102">
        <v>13562.397864833087</v>
      </c>
      <c r="BV845" s="1102">
        <v>12959.685834495009</v>
      </c>
      <c r="BW845" s="1102">
        <v>18628.804501764993</v>
      </c>
      <c r="BX845" s="1102">
        <v>24340.52649702608</v>
      </c>
      <c r="BY845" s="1102">
        <v>21815.534000317835</v>
      </c>
      <c r="BZ845" s="1102">
        <v>14819.55111113422</v>
      </c>
      <c r="CA845" s="1102">
        <v>11031.854218561657</v>
      </c>
      <c r="CB845" s="1102">
        <v>8043.8689190559498</v>
      </c>
      <c r="CC845" s="1102">
        <v>9001.1997460678631</v>
      </c>
      <c r="CD845" s="1102">
        <v>17096.423389547934</v>
      </c>
      <c r="CE845" s="1102">
        <v>19608.744504451563</v>
      </c>
      <c r="CF845" s="1102">
        <v>15135.050157344058</v>
      </c>
      <c r="CG845" s="1102">
        <v>12365.808436636518</v>
      </c>
      <c r="CH845" s="1102">
        <v>13693.206504304972</v>
      </c>
      <c r="CI845" s="1102">
        <v>20663.599088522431</v>
      </c>
      <c r="CJ845" s="1102">
        <v>19300.669141350474</v>
      </c>
      <c r="CK845" s="1102">
        <v>18883.1078926501</v>
      </c>
      <c r="CL845" s="1102">
        <v>21381.377827713026</v>
      </c>
      <c r="CM845" s="1102">
        <v>25027.49974383118</v>
      </c>
      <c r="CN845" s="1102">
        <v>24223.365289238882</v>
      </c>
      <c r="CO845" s="1102">
        <v>19245.588991346216</v>
      </c>
      <c r="CP845" s="1102">
        <v>25252.190340499485</v>
      </c>
      <c r="CQ845" s="1106">
        <f t="shared" si="213"/>
        <v>27835.775014605329</v>
      </c>
      <c r="CR845" s="23" t="s">
        <v>541</v>
      </c>
      <c r="CS845"/>
      <c r="DQ845"/>
      <c r="DR845"/>
    </row>
    <row r="846" spans="58:122" ht="13">
      <c r="BF846" s="1135">
        <v>838</v>
      </c>
      <c r="BG846" s="1102">
        <v>85957.148677321471</v>
      </c>
      <c r="BH846" s="1102">
        <v>87936.325790248258</v>
      </c>
      <c r="BI846" s="1102">
        <v>73920.813550375373</v>
      </c>
      <c r="BJ846" s="1102">
        <v>83386.184257075438</v>
      </c>
      <c r="BK846" s="1102">
        <v>102033.60911512659</v>
      </c>
      <c r="BL846" s="1102">
        <v>127619.13437460919</v>
      </c>
      <c r="BM846" s="1102">
        <v>108684.99162026451</v>
      </c>
      <c r="BN846" s="1102">
        <v>109592.74171065836</v>
      </c>
      <c r="BO846" s="1102">
        <v>142717.79969417737</v>
      </c>
      <c r="BP846" s="1102">
        <v>131138.18490874366</v>
      </c>
      <c r="BQ846" s="1102">
        <v>106614.10440021032</v>
      </c>
      <c r="BR846" s="1102">
        <v>90230.210984804842</v>
      </c>
      <c r="BS846" s="1102">
        <v>119402.16676395683</v>
      </c>
      <c r="BT846" s="1102">
        <v>55379.336944239651</v>
      </c>
      <c r="BU846" s="1102">
        <v>23684.375043934488</v>
      </c>
      <c r="BV846" s="1102">
        <v>18417.270817380209</v>
      </c>
      <c r="BW846" s="1102">
        <v>17470.509323190687</v>
      </c>
      <c r="BX846" s="1102">
        <v>34984.236379442671</v>
      </c>
      <c r="BY846" s="1102">
        <v>26241.691238804018</v>
      </c>
      <c r="BZ846" s="1102">
        <v>20391.375007702336</v>
      </c>
      <c r="CA846" s="1102">
        <v>14003.709002911279</v>
      </c>
      <c r="CB846" s="1102">
        <v>8940.3420990597988</v>
      </c>
      <c r="CC846" s="1102">
        <v>13830.447993785856</v>
      </c>
      <c r="CD846" s="1102">
        <v>17868.504117673823</v>
      </c>
      <c r="CE846" s="1102">
        <v>23987.58491995807</v>
      </c>
      <c r="CF846" s="1102">
        <v>19094.283420637148</v>
      </c>
      <c r="CG846" s="1102">
        <v>15027.574420252553</v>
      </c>
      <c r="CH846" s="1102">
        <v>17455.407023098727</v>
      </c>
      <c r="CI846" s="1102">
        <v>23135.566208529784</v>
      </c>
      <c r="CJ846" s="1102">
        <v>25598.320268843192</v>
      </c>
      <c r="CK846" s="1102">
        <v>27878.925173832675</v>
      </c>
      <c r="CL846" s="1102">
        <v>23418.639168027359</v>
      </c>
      <c r="CM846" s="1102">
        <v>26273.55970401275</v>
      </c>
      <c r="CN846" s="1102">
        <v>23351.218671067501</v>
      </c>
      <c r="CO846" s="1102">
        <v>21741.322265957377</v>
      </c>
      <c r="CP846" s="1102">
        <v>24411.078355307367</v>
      </c>
      <c r="CQ846" s="1106">
        <f t="shared" si="213"/>
        <v>26908.607760351508</v>
      </c>
      <c r="CR846" s="23" t="s">
        <v>541</v>
      </c>
      <c r="CS846"/>
      <c r="DQ846"/>
      <c r="DR846"/>
    </row>
    <row r="847" spans="58:122" ht="13">
      <c r="BF847" s="1135">
        <v>839</v>
      </c>
      <c r="BG847" s="1102">
        <v>61649.068549128417</v>
      </c>
      <c r="BH847" s="1102">
        <v>58466.009677421847</v>
      </c>
      <c r="BI847" s="1102">
        <v>51132.59356762268</v>
      </c>
      <c r="BJ847" s="1102">
        <v>59352.860669894231</v>
      </c>
      <c r="BK847" s="1102">
        <v>77941.514790813744</v>
      </c>
      <c r="BL847" s="1102">
        <v>106936.05973815097</v>
      </c>
      <c r="BM847" s="1102">
        <v>92475.676718636998</v>
      </c>
      <c r="BN847" s="1102">
        <v>95828.051103074627</v>
      </c>
      <c r="BO847" s="1102">
        <v>124293.35181647801</v>
      </c>
      <c r="BP847" s="1102">
        <v>119867.2007190494</v>
      </c>
      <c r="BQ847" s="1102">
        <v>97872.559030825199</v>
      </c>
      <c r="BR847" s="1102">
        <v>76564.320439888746</v>
      </c>
      <c r="BS847" s="1102">
        <v>80447.720109200061</v>
      </c>
      <c r="BT847" s="1102">
        <v>35759.905965364262</v>
      </c>
      <c r="BU847" s="1102">
        <v>18645.547059604</v>
      </c>
      <c r="BV847" s="1102">
        <v>15642.951541946692</v>
      </c>
      <c r="BW847" s="1102">
        <v>22269.616286515626</v>
      </c>
      <c r="BX847" s="1102">
        <v>26306.694831650348</v>
      </c>
      <c r="BY847" s="1102">
        <v>22606.941488721524</v>
      </c>
      <c r="BZ847" s="1102">
        <v>20188.502549858978</v>
      </c>
      <c r="CA847" s="1102">
        <v>12922.058996544911</v>
      </c>
      <c r="CB847" s="1102">
        <v>7532.3920630475022</v>
      </c>
      <c r="CC847" s="1102">
        <v>11793.544679385812</v>
      </c>
      <c r="CD847" s="1102">
        <v>18407.887354609637</v>
      </c>
      <c r="CE847" s="1102">
        <v>28428.656861999156</v>
      </c>
      <c r="CF847" s="1102">
        <v>19591.718647271635</v>
      </c>
      <c r="CG847" s="1102">
        <v>12856.658260911088</v>
      </c>
      <c r="CH847" s="1102">
        <v>12582.925645938221</v>
      </c>
      <c r="CI847" s="1102">
        <v>18578.435297382726</v>
      </c>
      <c r="CJ847" s="1102">
        <v>22174.887278270995</v>
      </c>
      <c r="CK847" s="1102">
        <v>25038.41765511176</v>
      </c>
      <c r="CL847" s="1102">
        <v>21311.192843377026</v>
      </c>
      <c r="CM847" s="1102">
        <v>25881.398745945458</v>
      </c>
      <c r="CN847" s="1102">
        <v>22595.990522499651</v>
      </c>
      <c r="CO847" s="1102">
        <v>24093.906025959212</v>
      </c>
      <c r="CP847" s="1102">
        <v>24413.669898721022</v>
      </c>
      <c r="CQ847" s="1106">
        <f t="shared" si="213"/>
        <v>26911.464447966737</v>
      </c>
      <c r="CR847" s="23" t="s">
        <v>541</v>
      </c>
      <c r="CS847"/>
      <c r="DQ847"/>
      <c r="DR847"/>
    </row>
    <row r="848" spans="58:122" ht="13">
      <c r="BF848" s="1135">
        <v>840</v>
      </c>
      <c r="BG848" s="1102">
        <v>54044.005153299171</v>
      </c>
      <c r="BH848" s="1102">
        <v>50034.011597397635</v>
      </c>
      <c r="BI848" s="1102">
        <v>39520.128460642205</v>
      </c>
      <c r="BJ848" s="1102">
        <v>43699.52842498682</v>
      </c>
      <c r="BK848" s="1102">
        <v>53102.093544034804</v>
      </c>
      <c r="BL848" s="1102">
        <v>70367.910244032377</v>
      </c>
      <c r="BM848" s="1102">
        <v>63342.63275761019</v>
      </c>
      <c r="BN848" s="1102">
        <v>74464.786085875749</v>
      </c>
      <c r="BO848" s="1102">
        <v>104972.89570190915</v>
      </c>
      <c r="BP848" s="1102">
        <v>97276.814895106218</v>
      </c>
      <c r="BQ848" s="1102">
        <v>74558.938459810219</v>
      </c>
      <c r="BR848" s="1102">
        <v>57556.256402323939</v>
      </c>
      <c r="BS848" s="1102">
        <v>58983.231940995734</v>
      </c>
      <c r="BT848" s="1102">
        <v>43724.551119155716</v>
      </c>
      <c r="BU848" s="1102">
        <v>11200.782261162083</v>
      </c>
      <c r="BV848" s="1102">
        <v>10340.215669528934</v>
      </c>
      <c r="BW848" s="1102">
        <v>16811.413811296359</v>
      </c>
      <c r="BX848" s="1102">
        <v>20650.703168168668</v>
      </c>
      <c r="BY848" s="1102">
        <v>18818.074358338228</v>
      </c>
      <c r="BZ848" s="1102">
        <v>15537.103855017609</v>
      </c>
      <c r="CA848" s="1102">
        <v>10087.79412735918</v>
      </c>
      <c r="CB848" s="1102">
        <v>6661.6597538215683</v>
      </c>
      <c r="CC848" s="1102">
        <v>8317.3787541267211</v>
      </c>
      <c r="CD848" s="1102">
        <v>11690.183084274211</v>
      </c>
      <c r="CE848" s="1102">
        <v>15244.021008172534</v>
      </c>
      <c r="CF848" s="1102">
        <v>10423.857104109224</v>
      </c>
      <c r="CG848" s="1102">
        <v>8319.8480810321962</v>
      </c>
      <c r="CH848" s="1102">
        <v>11060.980389830729</v>
      </c>
      <c r="CI848" s="1102">
        <v>15931.523081165158</v>
      </c>
      <c r="CJ848" s="1102">
        <v>18073.92399920704</v>
      </c>
      <c r="CK848" s="1102">
        <v>17525.372629499019</v>
      </c>
      <c r="CL848" s="1102">
        <v>13387.60644807123</v>
      </c>
      <c r="CM848" s="1102">
        <v>12926.891193948195</v>
      </c>
      <c r="CN848" s="1102">
        <v>11877.019022687527</v>
      </c>
      <c r="CO848" s="1102">
        <v>11644.966286288731</v>
      </c>
      <c r="CP848" s="1102">
        <v>12099.727711406713</v>
      </c>
      <c r="CQ848" s="1106">
        <f t="shared" si="213"/>
        <v>13337.666704204035</v>
      </c>
      <c r="CR848" s="23" t="s">
        <v>541</v>
      </c>
      <c r="CS848"/>
      <c r="DQ848"/>
      <c r="DR848"/>
    </row>
    <row r="849" spans="58:122" ht="13">
      <c r="BF849" s="1135">
        <v>841</v>
      </c>
      <c r="BG849" s="1102">
        <v>50667.72129209854</v>
      </c>
      <c r="BH849" s="1102">
        <v>54891.765971909546</v>
      </c>
      <c r="BI849" s="1102">
        <v>52126.506304185132</v>
      </c>
      <c r="BJ849" s="1102">
        <v>60158.723786404807</v>
      </c>
      <c r="BK849" s="1102">
        <v>69950.68035828117</v>
      </c>
      <c r="BL849" s="1102">
        <v>88344.309180439042</v>
      </c>
      <c r="BM849" s="1102">
        <v>76674.836920913178</v>
      </c>
      <c r="BN849" s="1102">
        <v>76235.591294086989</v>
      </c>
      <c r="BO849" s="1102">
        <v>102374.36477150611</v>
      </c>
      <c r="BP849" s="1102">
        <v>105306.11375154632</v>
      </c>
      <c r="BQ849" s="1102">
        <v>83141.112693316158</v>
      </c>
      <c r="BR849" s="1102">
        <v>61980.163531961138</v>
      </c>
      <c r="BS849" s="1102">
        <v>59824.260276082954</v>
      </c>
      <c r="BT849" s="1102">
        <v>29133.00423724507</v>
      </c>
      <c r="BU849" s="1102">
        <v>13857.048412187829</v>
      </c>
      <c r="BV849" s="1102">
        <v>11273.060172996598</v>
      </c>
      <c r="BW849" s="1102">
        <v>15027.633146882068</v>
      </c>
      <c r="BX849" s="1102">
        <v>24579.320902008592</v>
      </c>
      <c r="BY849" s="1102">
        <v>19089.315964013433</v>
      </c>
      <c r="BZ849" s="1102">
        <v>15337.532507510794</v>
      </c>
      <c r="CA849" s="1102">
        <v>10137.617695393114</v>
      </c>
      <c r="CB849" s="1102">
        <v>6985.400167601706</v>
      </c>
      <c r="CC849" s="1102">
        <v>8740.1361016190531</v>
      </c>
      <c r="CD849" s="1102">
        <v>11357.57660645232</v>
      </c>
      <c r="CE849" s="1102">
        <v>15514.821724969164</v>
      </c>
      <c r="CF849" s="1102">
        <v>11221.131684367156</v>
      </c>
      <c r="CG849" s="1102">
        <v>8619.8462271880599</v>
      </c>
      <c r="CH849" s="1102">
        <v>11381.882010852756</v>
      </c>
      <c r="CI849" s="1102">
        <v>16846.640373055554</v>
      </c>
      <c r="CJ849" s="1102">
        <v>20246.947707136987</v>
      </c>
      <c r="CK849" s="1102">
        <v>18474.267010877062</v>
      </c>
      <c r="CL849" s="1102">
        <v>13888.910515850042</v>
      </c>
      <c r="CM849" s="1102">
        <v>14684.999639617423</v>
      </c>
      <c r="CN849" s="1102">
        <v>14124.588194015045</v>
      </c>
      <c r="CO849" s="1102">
        <v>15633.841893025599</v>
      </c>
      <c r="CP849" s="1102">
        <v>14334.828086218311</v>
      </c>
      <c r="CQ849" s="1106">
        <f t="shared" si="213"/>
        <v>15801.443126344098</v>
      </c>
      <c r="CR849" s="23" t="s">
        <v>541</v>
      </c>
      <c r="CS849"/>
      <c r="DQ849"/>
      <c r="DR849"/>
    </row>
    <row r="850" spans="58:122" ht="13">
      <c r="BF850" s="1135">
        <v>842</v>
      </c>
      <c r="BG850" s="1102">
        <v>57293.229942057085</v>
      </c>
      <c r="BH850" s="1102">
        <v>58910.911234893589</v>
      </c>
      <c r="BI850" s="1102">
        <v>51735.657735074972</v>
      </c>
      <c r="BJ850" s="1102">
        <v>58412.392692350193</v>
      </c>
      <c r="BK850" s="1102">
        <v>69791.53101032041</v>
      </c>
      <c r="BL850" s="1102">
        <v>88592.59755436299</v>
      </c>
      <c r="BM850" s="1102">
        <v>75362.483213504413</v>
      </c>
      <c r="BN850" s="1102">
        <v>83670.46992605667</v>
      </c>
      <c r="BO850" s="1102">
        <v>97959.415170798005</v>
      </c>
      <c r="BP850" s="1102">
        <v>104699.45861035692</v>
      </c>
      <c r="BQ850" s="1102">
        <v>85676.680768902763</v>
      </c>
      <c r="BR850" s="1102">
        <v>68340.170448486577</v>
      </c>
      <c r="BS850" s="1102">
        <v>59064.582324933144</v>
      </c>
      <c r="BT850" s="1102">
        <v>25381.264036332228</v>
      </c>
      <c r="BU850" s="1102">
        <v>11674.909683573456</v>
      </c>
      <c r="BV850" s="1102">
        <v>10962.047898107319</v>
      </c>
      <c r="BW850" s="1102">
        <v>20267.173932972451</v>
      </c>
      <c r="BX850" s="1102">
        <v>23177.096017606968</v>
      </c>
      <c r="BY850" s="1102">
        <v>21326.541299410157</v>
      </c>
      <c r="BZ850" s="1102">
        <v>17981.539063228931</v>
      </c>
      <c r="CA850" s="1102">
        <v>14679.799970262513</v>
      </c>
      <c r="CB850" s="1102">
        <v>7259.4045575863347</v>
      </c>
      <c r="CC850" s="1102">
        <v>7779.4382898005433</v>
      </c>
      <c r="CD850" s="1102">
        <v>8358.9531157908459</v>
      </c>
      <c r="CE850" s="1102">
        <v>19560.713519495985</v>
      </c>
      <c r="CF850" s="1102">
        <v>15044.56536003206</v>
      </c>
      <c r="CG850" s="1102">
        <v>9322.9391020620988</v>
      </c>
      <c r="CH850" s="1102">
        <v>10153.012954803147</v>
      </c>
      <c r="CI850" s="1102">
        <v>15139.218422381942</v>
      </c>
      <c r="CJ850" s="1102">
        <v>22502.247512758073</v>
      </c>
      <c r="CK850" s="1102">
        <v>21534.479334081825</v>
      </c>
      <c r="CL850" s="1102">
        <v>18505.149196514158</v>
      </c>
      <c r="CM850" s="1102">
        <v>20111.179546900916</v>
      </c>
      <c r="CN850" s="1102">
        <v>13558.0535961433</v>
      </c>
      <c r="CO850" s="1102">
        <v>17109.77851333631</v>
      </c>
      <c r="CP850" s="1102">
        <v>15585.980837956027</v>
      </c>
      <c r="CQ850" s="1106">
        <f t="shared" si="213"/>
        <v>17180.602955122205</v>
      </c>
      <c r="CR850" s="23" t="s">
        <v>541</v>
      </c>
      <c r="CS850"/>
      <c r="DQ850"/>
      <c r="DR850"/>
    </row>
    <row r="851" spans="58:122" ht="13">
      <c r="BF851" s="1135">
        <v>843</v>
      </c>
      <c r="BG851" s="1102">
        <v>56657.875547831318</v>
      </c>
      <c r="BH851" s="1102">
        <v>57571.496441552736</v>
      </c>
      <c r="BI851" s="1102">
        <v>52254.213677140971</v>
      </c>
      <c r="BJ851" s="1102">
        <v>62830.319858838571</v>
      </c>
      <c r="BK851" s="1102">
        <v>71858.239063305431</v>
      </c>
      <c r="BL851" s="1102">
        <v>90913.205309481651</v>
      </c>
      <c r="BM851" s="1102">
        <v>81905.357693630212</v>
      </c>
      <c r="BN851" s="1102">
        <v>91976.584688336938</v>
      </c>
      <c r="BO851" s="1102">
        <v>111441.80658199023</v>
      </c>
      <c r="BP851" s="1102">
        <v>101679.57504346778</v>
      </c>
      <c r="BQ851" s="1102">
        <v>76776.702732378384</v>
      </c>
      <c r="BR851" s="1102">
        <v>66054.424895085045</v>
      </c>
      <c r="BS851" s="1102">
        <v>72795.51481767479</v>
      </c>
      <c r="BT851" s="1102">
        <v>23646.260122742977</v>
      </c>
      <c r="BU851" s="1102">
        <v>10028.441098631474</v>
      </c>
      <c r="BV851" s="1102">
        <v>9636.6376515049833</v>
      </c>
      <c r="BW851" s="1102">
        <v>18541.734578980704</v>
      </c>
      <c r="BX851" s="1102">
        <v>20510.160980883073</v>
      </c>
      <c r="BY851" s="1102">
        <v>20564.141078017845</v>
      </c>
      <c r="BZ851" s="1102">
        <v>15930.200659993256</v>
      </c>
      <c r="CA851" s="1102">
        <v>11397.661438192632</v>
      </c>
      <c r="CB851" s="1102">
        <v>6273.8771980671745</v>
      </c>
      <c r="CC851" s="1102">
        <v>11609.17036947769</v>
      </c>
      <c r="CD851" s="1102">
        <v>10676.510678032799</v>
      </c>
      <c r="CE851" s="1102">
        <v>20864.63183885075</v>
      </c>
      <c r="CF851" s="1102">
        <v>13423.716348738973</v>
      </c>
      <c r="CG851" s="1102">
        <v>11174.698983731907</v>
      </c>
      <c r="CH851" s="1102">
        <v>12356.234187790138</v>
      </c>
      <c r="CI851" s="1102">
        <v>15568.165251337457</v>
      </c>
      <c r="CJ851" s="1102">
        <v>16378.106576321594</v>
      </c>
      <c r="CK851" s="1102">
        <v>18275.838827919066</v>
      </c>
      <c r="CL851" s="1102">
        <v>12731.594516419766</v>
      </c>
      <c r="CM851" s="1102">
        <v>19530.697073483636</v>
      </c>
      <c r="CN851" s="1102">
        <v>14958.512097194587</v>
      </c>
      <c r="CO851" s="1102">
        <v>20366.300755865002</v>
      </c>
      <c r="CP851" s="1102">
        <v>15967.560000969417</v>
      </c>
      <c r="CQ851" s="1106">
        <f t="shared" si="213"/>
        <v>17601.221982172199</v>
      </c>
      <c r="CR851" s="23" t="s">
        <v>541</v>
      </c>
      <c r="CS851"/>
      <c r="DQ851"/>
      <c r="DR851"/>
    </row>
    <row r="852" spans="58:122" ht="13">
      <c r="BF852" s="1135">
        <v>844</v>
      </c>
      <c r="BG852" s="1102">
        <v>52276.671381871012</v>
      </c>
      <c r="BH852" s="1102">
        <v>61592.646849454773</v>
      </c>
      <c r="BI852" s="1102">
        <v>63234.151103951182</v>
      </c>
      <c r="BJ852" s="1102">
        <v>76049.460102578698</v>
      </c>
      <c r="BK852" s="1102">
        <v>88482.31004572635</v>
      </c>
      <c r="BL852" s="1102">
        <v>117405.32219589854</v>
      </c>
      <c r="BM852" s="1102">
        <v>110062.29251646993</v>
      </c>
      <c r="BN852" s="1102">
        <v>102719.83038254276</v>
      </c>
      <c r="BO852" s="1102">
        <v>123717.72309098182</v>
      </c>
      <c r="BP852" s="1102">
        <v>127548.12109824808</v>
      </c>
      <c r="BQ852" s="1102">
        <v>100469.39632686047</v>
      </c>
      <c r="BR852" s="1102">
        <v>74616.211409102834</v>
      </c>
      <c r="BS852" s="1102">
        <v>71840.248901251791</v>
      </c>
      <c r="BT852" s="1102">
        <v>34283.585851734009</v>
      </c>
      <c r="BU852" s="1102">
        <v>18077.860800786279</v>
      </c>
      <c r="BV852" s="1102">
        <v>16298.378509642444</v>
      </c>
      <c r="BW852" s="1102">
        <v>16542.114103660711</v>
      </c>
      <c r="BX852" s="1102">
        <v>24573.566225470498</v>
      </c>
      <c r="BY852" s="1102">
        <v>19923.704765312086</v>
      </c>
      <c r="BZ852" s="1102">
        <v>16126.075836427652</v>
      </c>
      <c r="CA852" s="1102">
        <v>12118.859154302885</v>
      </c>
      <c r="CB852" s="1102">
        <v>9619.34183045379</v>
      </c>
      <c r="CC852" s="1102">
        <v>11597.160846450677</v>
      </c>
      <c r="CD852" s="1102">
        <v>13663.963284547508</v>
      </c>
      <c r="CE852" s="1102">
        <v>19633.12024482348</v>
      </c>
      <c r="CF852" s="1102">
        <v>14872.38089861269</v>
      </c>
      <c r="CG852" s="1102">
        <v>10739.466366780001</v>
      </c>
      <c r="CH852" s="1102">
        <v>13458.028019146446</v>
      </c>
      <c r="CI852" s="1102">
        <v>19086.549636424999</v>
      </c>
      <c r="CJ852" s="1102">
        <v>24816.60495833692</v>
      </c>
      <c r="CK852" s="1102">
        <v>25077.349274661057</v>
      </c>
      <c r="CL852" s="1102">
        <v>19215.018920455124</v>
      </c>
      <c r="CM852" s="1102">
        <v>20715.779923949383</v>
      </c>
      <c r="CN852" s="1102">
        <v>17089.504543036353</v>
      </c>
      <c r="CO852" s="1102">
        <v>20917.413465813534</v>
      </c>
      <c r="CP852" s="1102">
        <v>17940.492440934384</v>
      </c>
      <c r="CQ852" s="1106">
        <f t="shared" si="213"/>
        <v>19776.007724611478</v>
      </c>
      <c r="CR852" s="23" t="s">
        <v>541</v>
      </c>
      <c r="CS852"/>
      <c r="DQ852"/>
      <c r="DR852"/>
    </row>
    <row r="853" spans="58:122" ht="13">
      <c r="BF853" s="1135">
        <v>845</v>
      </c>
      <c r="BG853" s="1102">
        <v>55993.912130276338</v>
      </c>
      <c r="BH853" s="1102">
        <v>50968.034744596807</v>
      </c>
      <c r="BI853" s="1102">
        <v>44129.090958459688</v>
      </c>
      <c r="BJ853" s="1102">
        <v>51899.655223019989</v>
      </c>
      <c r="BK853" s="1102">
        <v>73814.350907625645</v>
      </c>
      <c r="BL853" s="1102">
        <v>98418.607186813766</v>
      </c>
      <c r="BM853" s="1102">
        <v>90526.712440672709</v>
      </c>
      <c r="BN853" s="1102">
        <v>98815.862134379408</v>
      </c>
      <c r="BO853" s="1102">
        <v>147363.71628065754</v>
      </c>
      <c r="BP853" s="1102">
        <v>139518.69503340614</v>
      </c>
      <c r="BQ853" s="1102">
        <v>112029.26317422536</v>
      </c>
      <c r="BR853" s="1102">
        <v>95282.978610771039</v>
      </c>
      <c r="BS853" s="1102">
        <v>102520.92622014001</v>
      </c>
      <c r="BT853" s="1102">
        <v>44983.234003848142</v>
      </c>
      <c r="BU853" s="1102">
        <v>19571.142337774912</v>
      </c>
      <c r="BV853" s="1102">
        <v>14605.249597202635</v>
      </c>
      <c r="BW853" s="1102">
        <v>14104.981745810868</v>
      </c>
      <c r="BX853" s="1102">
        <v>26022.668100189665</v>
      </c>
      <c r="BY853" s="1102">
        <v>22833.478387228224</v>
      </c>
      <c r="BZ853" s="1102">
        <v>17370.957010953611</v>
      </c>
      <c r="CA853" s="1102">
        <v>13518.00498617676</v>
      </c>
      <c r="CB853" s="1102">
        <v>8388.2278285782577</v>
      </c>
      <c r="CC853" s="1102">
        <v>12612.010736211048</v>
      </c>
      <c r="CD853" s="1102">
        <v>13816.930526256434</v>
      </c>
      <c r="CE853" s="1102">
        <v>20178.238225733621</v>
      </c>
      <c r="CF853" s="1102">
        <v>13872.897643010436</v>
      </c>
      <c r="CG853" s="1102">
        <v>12140.56187265492</v>
      </c>
      <c r="CH853" s="1102">
        <v>14315.418445057878</v>
      </c>
      <c r="CI853" s="1102">
        <v>19736.900641511584</v>
      </c>
      <c r="CJ853" s="1102">
        <v>21029.502507676614</v>
      </c>
      <c r="CK853" s="1102">
        <v>20862.290367799887</v>
      </c>
      <c r="CL853" s="1102">
        <v>16764.471783537385</v>
      </c>
      <c r="CM853" s="1102">
        <v>18739.164405992575</v>
      </c>
      <c r="CN853" s="1102">
        <v>15786.113155952471</v>
      </c>
      <c r="CO853" s="1102">
        <v>15885.08233420873</v>
      </c>
      <c r="CP853" s="1102">
        <v>17950.176847808139</v>
      </c>
      <c r="CQ853" s="1106">
        <f t="shared" si="213"/>
        <v>19786.68295583906</v>
      </c>
      <c r="CR853" s="23" t="s">
        <v>541</v>
      </c>
      <c r="CS853"/>
      <c r="DQ853"/>
      <c r="DR853"/>
    </row>
    <row r="854" spans="58:122" ht="13">
      <c r="BF854" s="1135">
        <v>846</v>
      </c>
      <c r="BG854" s="1102">
        <v>84774.247563849261</v>
      </c>
      <c r="BH854" s="1102">
        <v>85184.380830570852</v>
      </c>
      <c r="BI854" s="1102">
        <v>76564.453323779075</v>
      </c>
      <c r="BJ854" s="1102">
        <v>81826.979741282543</v>
      </c>
      <c r="BK854" s="1102">
        <v>98186.890034478623</v>
      </c>
      <c r="BL854" s="1102">
        <v>120907.19126864651</v>
      </c>
      <c r="BM854" s="1102">
        <v>104436.30744670914</v>
      </c>
      <c r="BN854" s="1102">
        <v>122795.54331708203</v>
      </c>
      <c r="BO854" s="1102">
        <v>163330.59037395619</v>
      </c>
      <c r="BP854" s="1102">
        <v>151131.38371110469</v>
      </c>
      <c r="BQ854" s="1102">
        <v>121393.1646310863</v>
      </c>
      <c r="BR854" s="1102">
        <v>96529.910824125865</v>
      </c>
      <c r="BS854" s="1102">
        <v>86458.005145888223</v>
      </c>
      <c r="BT854" s="1102">
        <v>53598.980248602238</v>
      </c>
      <c r="BU854" s="1102">
        <v>20040.131882189631</v>
      </c>
      <c r="BV854" s="1102">
        <v>18612.970283556679</v>
      </c>
      <c r="BW854" s="1102">
        <v>22255.10176738532</v>
      </c>
      <c r="BX854" s="1102">
        <v>33320.562137587134</v>
      </c>
      <c r="BY854" s="1102">
        <v>32157.583019163016</v>
      </c>
      <c r="BZ854" s="1102">
        <v>26428.80933096704</v>
      </c>
      <c r="CA854" s="1102">
        <v>17767.275704472348</v>
      </c>
      <c r="CB854" s="1102">
        <v>10930.309915781841</v>
      </c>
      <c r="CC854" s="1102">
        <v>14368.183149813998</v>
      </c>
      <c r="CD854" s="1102">
        <v>18308.481337051737</v>
      </c>
      <c r="CE854" s="1102">
        <v>28126.303984673581</v>
      </c>
      <c r="CF854" s="1102">
        <v>21496.398172703375</v>
      </c>
      <c r="CG854" s="1102">
        <v>17807.445053790947</v>
      </c>
      <c r="CH854" s="1102">
        <v>19656.048492767983</v>
      </c>
      <c r="CI854" s="1102">
        <v>24589.304667083285</v>
      </c>
      <c r="CJ854" s="1102">
        <v>27087.494418435435</v>
      </c>
      <c r="CK854" s="1102">
        <v>28683.01524290003</v>
      </c>
      <c r="CL854" s="1102">
        <v>24003.353449148963</v>
      </c>
      <c r="CM854" s="1102">
        <v>27634.221866743399</v>
      </c>
      <c r="CN854" s="1102">
        <v>23917.859116869266</v>
      </c>
      <c r="CO854" s="1102">
        <v>29470.920250514111</v>
      </c>
      <c r="CP854" s="1102">
        <v>24741.087653535149</v>
      </c>
      <c r="CQ854" s="1106">
        <f t="shared" si="213"/>
        <v>27272.380742193156</v>
      </c>
      <c r="CR854" s="23" t="s">
        <v>541</v>
      </c>
      <c r="CS854"/>
      <c r="DQ854"/>
      <c r="DR854"/>
    </row>
    <row r="855" spans="58:122" ht="13">
      <c r="BF855" s="1135">
        <v>847</v>
      </c>
      <c r="BG855" s="1102">
        <v>78562.60705565846</v>
      </c>
      <c r="BH855" s="1102">
        <v>77157.863711351034</v>
      </c>
      <c r="BI855" s="1102">
        <v>73585.790989815941</v>
      </c>
      <c r="BJ855" s="1102">
        <v>91058.66308492361</v>
      </c>
      <c r="BK855" s="1102">
        <v>109648.56381692592</v>
      </c>
      <c r="BL855" s="1102">
        <v>142770.51044611982</v>
      </c>
      <c r="BM855" s="1102">
        <v>116428.45123994387</v>
      </c>
      <c r="BN855" s="1102">
        <v>116966.32935767061</v>
      </c>
      <c r="BO855" s="1102">
        <v>142476.37991749597</v>
      </c>
      <c r="BP855" s="1102">
        <v>129978.35911890812</v>
      </c>
      <c r="BQ855" s="1102">
        <v>102933.10257439603</v>
      </c>
      <c r="BR855" s="1102">
        <v>86001.655120460811</v>
      </c>
      <c r="BS855" s="1102">
        <v>85700.534199010406</v>
      </c>
      <c r="BT855" s="1102">
        <v>36823.986505188754</v>
      </c>
      <c r="BU855" s="1102">
        <v>14894.675547138457</v>
      </c>
      <c r="BV855" s="1102">
        <v>14285.435886443254</v>
      </c>
      <c r="BW855" s="1102">
        <v>27558.66877099418</v>
      </c>
      <c r="BX855" s="1102">
        <v>35867.436676674217</v>
      </c>
      <c r="BY855" s="1102">
        <v>35116.505988030985</v>
      </c>
      <c r="BZ855" s="1102">
        <v>30359.762472585546</v>
      </c>
      <c r="CA855" s="1102">
        <v>20564.933026117476</v>
      </c>
      <c r="CB855" s="1102">
        <v>13122.931783884542</v>
      </c>
      <c r="CC855" s="1102">
        <v>16131.950231975667</v>
      </c>
      <c r="CD855" s="1102">
        <v>18114.295563730946</v>
      </c>
      <c r="CE855" s="1102">
        <v>32287.803752392545</v>
      </c>
      <c r="CF855" s="1102">
        <v>26345.940944588561</v>
      </c>
      <c r="CG855" s="1102">
        <v>18024.151036056981</v>
      </c>
      <c r="CH855" s="1102">
        <v>21079.395865076338</v>
      </c>
      <c r="CI855" s="1102">
        <v>23808.824217124493</v>
      </c>
      <c r="CJ855" s="1102">
        <v>31163.67710901214</v>
      </c>
      <c r="CK855" s="1102">
        <v>30623.024796665679</v>
      </c>
      <c r="CL855" s="1102">
        <v>23447.930646793422</v>
      </c>
      <c r="CM855" s="1102">
        <v>26979.501850556771</v>
      </c>
      <c r="CN855" s="1102">
        <v>23239.873589863262</v>
      </c>
      <c r="CO855" s="1102">
        <v>31571.988084079887</v>
      </c>
      <c r="CP855" s="1102">
        <v>24668.447442759236</v>
      </c>
      <c r="CQ855" s="1106">
        <f t="shared" si="213"/>
        <v>27192.308616294082</v>
      </c>
      <c r="CR855" s="23" t="s">
        <v>541</v>
      </c>
      <c r="CS855"/>
      <c r="DQ855"/>
      <c r="DR855"/>
    </row>
    <row r="856" spans="58:122" ht="13">
      <c r="BF856" s="1135">
        <v>848</v>
      </c>
      <c r="BG856" s="1102">
        <v>65335.463332368643</v>
      </c>
      <c r="BH856" s="1102">
        <v>71088.053231746482</v>
      </c>
      <c r="BI856" s="1102">
        <v>62337.265062462291</v>
      </c>
      <c r="BJ856" s="1102">
        <v>66502.803016721547</v>
      </c>
      <c r="BK856" s="1102">
        <v>77854.389210455964</v>
      </c>
      <c r="BL856" s="1102">
        <v>104650.46493563437</v>
      </c>
      <c r="BM856" s="1102">
        <v>88467.418286325992</v>
      </c>
      <c r="BN856" s="1102">
        <v>84907.078052205354</v>
      </c>
      <c r="BO856" s="1102">
        <v>117021.45898008658</v>
      </c>
      <c r="BP856" s="1102">
        <v>106765.33802459481</v>
      </c>
      <c r="BQ856" s="1102">
        <v>84088.144455866946</v>
      </c>
      <c r="BR856" s="1102">
        <v>61629.921492262656</v>
      </c>
      <c r="BS856" s="1102">
        <v>80882.529328397082</v>
      </c>
      <c r="BT856" s="1102">
        <v>33312.896940753177</v>
      </c>
      <c r="BU856" s="1102">
        <v>15263.898423421406</v>
      </c>
      <c r="BV856" s="1102">
        <v>12444.034742142967</v>
      </c>
      <c r="BW856" s="1102">
        <v>19118.445000035121</v>
      </c>
      <c r="BX856" s="1102">
        <v>25438.583137414465</v>
      </c>
      <c r="BY856" s="1102">
        <v>21184.39080703861</v>
      </c>
      <c r="BZ856" s="1102">
        <v>19718.139619025402</v>
      </c>
      <c r="CA856" s="1102">
        <v>13107.479108943126</v>
      </c>
      <c r="CB856" s="1102">
        <v>8110.3444077734966</v>
      </c>
      <c r="CC856" s="1102">
        <v>10070.717735682068</v>
      </c>
      <c r="CD856" s="1102">
        <v>10715.300154725146</v>
      </c>
      <c r="CE856" s="1102">
        <v>21069.769405037841</v>
      </c>
      <c r="CF856" s="1102">
        <v>16386.513431338655</v>
      </c>
      <c r="CG856" s="1102">
        <v>12797.212896386192</v>
      </c>
      <c r="CH856" s="1102">
        <v>11975.382850209704</v>
      </c>
      <c r="CI856" s="1102">
        <v>16710.357352320283</v>
      </c>
      <c r="CJ856" s="1102">
        <v>20632.832591529266</v>
      </c>
      <c r="CK856" s="1102">
        <v>19935.006607594136</v>
      </c>
      <c r="CL856" s="1102">
        <v>17775.036319528077</v>
      </c>
      <c r="CM856" s="1102">
        <v>19907.287909333114</v>
      </c>
      <c r="CN856" s="1102">
        <v>18189.738480446897</v>
      </c>
      <c r="CO856" s="1102">
        <v>25125.995960392469</v>
      </c>
      <c r="CP856" s="1102">
        <v>19970.10781835856</v>
      </c>
      <c r="CQ856" s="1106">
        <f t="shared" si="213"/>
        <v>22013.275710096066</v>
      </c>
      <c r="CR856" s="23" t="s">
        <v>541</v>
      </c>
      <c r="CS856"/>
      <c r="DQ856"/>
      <c r="DR856"/>
    </row>
    <row r="857" spans="58:122" ht="13">
      <c r="BF857" s="1135">
        <v>849</v>
      </c>
      <c r="BG857" s="1102">
        <v>55077.674281388077</v>
      </c>
      <c r="BH857" s="1102">
        <v>50279.782582740052</v>
      </c>
      <c r="BI857" s="1102">
        <v>38285.411461896198</v>
      </c>
      <c r="BJ857" s="1102">
        <v>39381.869752191364</v>
      </c>
      <c r="BK857" s="1102">
        <v>57612.432228821817</v>
      </c>
      <c r="BL857" s="1102">
        <v>86635.560129324571</v>
      </c>
      <c r="BM857" s="1102">
        <v>83190.911048916823</v>
      </c>
      <c r="BN857" s="1102">
        <v>90078.509935812122</v>
      </c>
      <c r="BO857" s="1102">
        <v>108609.65196350016</v>
      </c>
      <c r="BP857" s="1102">
        <v>104219.72107841108</v>
      </c>
      <c r="BQ857" s="1102">
        <v>79340.720024654729</v>
      </c>
      <c r="BR857" s="1102">
        <v>65139.744884565618</v>
      </c>
      <c r="BS857" s="1102">
        <v>83568.723319408338</v>
      </c>
      <c r="BT857" s="1102">
        <v>35719.16448656132</v>
      </c>
      <c r="BU857" s="1102">
        <v>17637.942170076851</v>
      </c>
      <c r="BV857" s="1102">
        <v>16142.937855039429</v>
      </c>
      <c r="BW857" s="1102">
        <v>17376.80012279639</v>
      </c>
      <c r="BX857" s="1102">
        <v>30198.700567104697</v>
      </c>
      <c r="BY857" s="1102">
        <v>23454.395497589547</v>
      </c>
      <c r="BZ857" s="1102">
        <v>17687.262141445128</v>
      </c>
      <c r="CA857" s="1102">
        <v>12515.813052333178</v>
      </c>
      <c r="CB857" s="1102">
        <v>8269.6532087699397</v>
      </c>
      <c r="CC857" s="1102">
        <v>11249.639036995928</v>
      </c>
      <c r="CD857" s="1102">
        <v>14432.708039567042</v>
      </c>
      <c r="CE857" s="1102">
        <v>19772.402054097074</v>
      </c>
      <c r="CF857" s="1102">
        <v>15648.789483531798</v>
      </c>
      <c r="CG857" s="1102">
        <v>13690.414673668678</v>
      </c>
      <c r="CH857" s="1102">
        <v>16634.572376704014</v>
      </c>
      <c r="CI857" s="1102">
        <v>21375.570143944875</v>
      </c>
      <c r="CJ857" s="1102">
        <v>22060.178668950295</v>
      </c>
      <c r="CK857" s="1102">
        <v>20763.99504470075</v>
      </c>
      <c r="CL857" s="1102">
        <v>16673.722370885112</v>
      </c>
      <c r="CM857" s="1102">
        <v>18432.942475773769</v>
      </c>
      <c r="CN857" s="1102">
        <v>20598.955906221752</v>
      </c>
      <c r="CO857" s="1102">
        <v>22660.329170026434</v>
      </c>
      <c r="CP857" s="1102">
        <v>19874.31589136129</v>
      </c>
      <c r="CQ857" s="1106">
        <f t="shared" si="213"/>
        <v>21907.68318556028</v>
      </c>
      <c r="CR857" s="23" t="s">
        <v>541</v>
      </c>
      <c r="CS857"/>
      <c r="DQ857"/>
      <c r="DR857"/>
    </row>
    <row r="858" spans="58:122" ht="13">
      <c r="BF858" s="1135">
        <v>850</v>
      </c>
      <c r="BG858" s="1102">
        <v>60159.943175339446</v>
      </c>
      <c r="BH858" s="1102">
        <v>58642.123090669164</v>
      </c>
      <c r="BI858" s="1102">
        <v>49959.568008250564</v>
      </c>
      <c r="BJ858" s="1102">
        <v>52777.065161236758</v>
      </c>
      <c r="BK858" s="1102">
        <v>69824.195260309119</v>
      </c>
      <c r="BL858" s="1102">
        <v>90103.898098709324</v>
      </c>
      <c r="BM858" s="1102">
        <v>67342.651763429953</v>
      </c>
      <c r="BN858" s="1102">
        <v>71522.506194946909</v>
      </c>
      <c r="BO858" s="1102">
        <v>109461.03048061542</v>
      </c>
      <c r="BP858" s="1102">
        <v>103580.25527520172</v>
      </c>
      <c r="BQ858" s="1102">
        <v>86930.614220749441</v>
      </c>
      <c r="BR858" s="1102">
        <v>71745.554893923094</v>
      </c>
      <c r="BS858" s="1102">
        <v>81005.743264829987</v>
      </c>
      <c r="BT858" s="1102">
        <v>27961.463717472521</v>
      </c>
      <c r="BU858" s="1102">
        <v>11920.244469958427</v>
      </c>
      <c r="BV858" s="1102">
        <v>9100.2804976523857</v>
      </c>
      <c r="BW858" s="1102">
        <v>16232.457690420799</v>
      </c>
      <c r="BX858" s="1102">
        <v>20586.524974912933</v>
      </c>
      <c r="BY858" s="1102">
        <v>22418.332118858903</v>
      </c>
      <c r="BZ858" s="1102">
        <v>18807.423602313822</v>
      </c>
      <c r="CA858" s="1102">
        <v>12989.984781124775</v>
      </c>
      <c r="CB858" s="1102">
        <v>7410.0931793481559</v>
      </c>
      <c r="CC858" s="1102">
        <v>9441.715440475984</v>
      </c>
      <c r="CD858" s="1102">
        <v>13499.368176367316</v>
      </c>
      <c r="CE858" s="1102">
        <v>19526.126105736363</v>
      </c>
      <c r="CF858" s="1102">
        <v>10896.794365867097</v>
      </c>
      <c r="CG858" s="1102">
        <v>10249.413369217709</v>
      </c>
      <c r="CH858" s="1102">
        <v>11531.084499476046</v>
      </c>
      <c r="CI858" s="1102">
        <v>19084.501181827141</v>
      </c>
      <c r="CJ858" s="1102">
        <v>18796.344367484882</v>
      </c>
      <c r="CK858" s="1102">
        <v>20367.735360950617</v>
      </c>
      <c r="CL858" s="1102">
        <v>15963.164919452091</v>
      </c>
      <c r="CM858" s="1102">
        <v>21522.38122372076</v>
      </c>
      <c r="CN858" s="1102">
        <v>19409.285177565602</v>
      </c>
      <c r="CO858" s="1102">
        <v>20488.369054291139</v>
      </c>
      <c r="CP858" s="1102">
        <v>21628.123618899688</v>
      </c>
      <c r="CQ858" s="1106">
        <f t="shared" si="213"/>
        <v>23840.925279191255</v>
      </c>
      <c r="CR858" s="23" t="s">
        <v>541</v>
      </c>
      <c r="CS858"/>
      <c r="DQ858"/>
      <c r="DR858"/>
    </row>
    <row r="859" spans="58:122" ht="13">
      <c r="BF859" s="1135">
        <v>851</v>
      </c>
      <c r="BG859" s="1102">
        <v>65891.318946822677</v>
      </c>
      <c r="BH859" s="1102">
        <v>63547.308257845914</v>
      </c>
      <c r="BI859" s="1102">
        <v>58861.352591530311</v>
      </c>
      <c r="BJ859" s="1102">
        <v>72753.286009052448</v>
      </c>
      <c r="BK859" s="1102">
        <v>79938.926386918814</v>
      </c>
      <c r="BL859" s="1102">
        <v>93805.628291084518</v>
      </c>
      <c r="BM859" s="1102">
        <v>85437.500664581632</v>
      </c>
      <c r="BN859" s="1102">
        <v>125314.25791048766</v>
      </c>
      <c r="BO859" s="1102">
        <v>136370.16859839932</v>
      </c>
      <c r="BP859" s="1102">
        <v>125660.41407533668</v>
      </c>
      <c r="BQ859" s="1102">
        <v>98663.42642572301</v>
      </c>
      <c r="BR859" s="1102">
        <v>95512.672993985791</v>
      </c>
      <c r="BS859" s="1102">
        <v>87134.342327575054</v>
      </c>
      <c r="BT859" s="1102">
        <v>46305.829349572574</v>
      </c>
      <c r="BU859" s="1102">
        <v>18425.803714692858</v>
      </c>
      <c r="BV859" s="1102">
        <v>14803.21106316871</v>
      </c>
      <c r="BW859" s="1102">
        <v>21481.857860495718</v>
      </c>
      <c r="BX859" s="1102">
        <v>31346.143764405846</v>
      </c>
      <c r="BY859" s="1102">
        <v>20144.15531028097</v>
      </c>
      <c r="BZ859" s="1102">
        <v>16295.469107277926</v>
      </c>
      <c r="CA859" s="1102">
        <v>11585.425051492104</v>
      </c>
      <c r="CB859" s="1102">
        <v>7769.6320024528222</v>
      </c>
      <c r="CC859" s="1102">
        <v>11200.867613092263</v>
      </c>
      <c r="CD859" s="1102">
        <v>12563.396700359803</v>
      </c>
      <c r="CE859" s="1102">
        <v>18306.747544076188</v>
      </c>
      <c r="CF859" s="1102">
        <v>16603.549617331064</v>
      </c>
      <c r="CG859" s="1102">
        <v>14867.170601149857</v>
      </c>
      <c r="CH859" s="1102">
        <v>18062.052560841512</v>
      </c>
      <c r="CI859" s="1102">
        <v>22099.92165163446</v>
      </c>
      <c r="CJ859" s="1102">
        <v>22567.829770390177</v>
      </c>
      <c r="CK859" s="1102">
        <v>23755.210610316684</v>
      </c>
      <c r="CL859" s="1102">
        <v>17535.582732756644</v>
      </c>
      <c r="CM859" s="1102">
        <v>22959.894386213466</v>
      </c>
      <c r="CN859" s="1102">
        <v>21809.73590941116</v>
      </c>
      <c r="CO859" s="1102">
        <v>28472.53111765056</v>
      </c>
      <c r="CP859" s="1102">
        <v>21817.82501823709</v>
      </c>
      <c r="CQ859" s="1106">
        <f t="shared" si="213"/>
        <v>24050.0352772037</v>
      </c>
      <c r="CR859" s="23" t="s">
        <v>541</v>
      </c>
      <c r="CS859"/>
      <c r="DQ859"/>
      <c r="DR859"/>
    </row>
    <row r="860" spans="58:122" ht="13">
      <c r="BF860" s="1135">
        <v>852</v>
      </c>
      <c r="BG860" s="1102">
        <v>66969.873855051905</v>
      </c>
      <c r="BH860" s="1102">
        <v>75015.676476662033</v>
      </c>
      <c r="BI860" s="1102">
        <v>66701.320917077552</v>
      </c>
      <c r="BJ860" s="1102">
        <v>68142.432417579184</v>
      </c>
      <c r="BK860" s="1102">
        <v>86303.745227553532</v>
      </c>
      <c r="BL860" s="1102">
        <v>111693.97624158242</v>
      </c>
      <c r="BM860" s="1102">
        <v>94118.861684273987</v>
      </c>
      <c r="BN860" s="1102">
        <v>98187.487542424875</v>
      </c>
      <c r="BO860" s="1102">
        <v>140299.62537866534</v>
      </c>
      <c r="BP860" s="1102">
        <v>128848.3818880071</v>
      </c>
      <c r="BQ860" s="1102">
        <v>99240.63611446759</v>
      </c>
      <c r="BR860" s="1102">
        <v>75562.498118346281</v>
      </c>
      <c r="BS860" s="1102">
        <v>78952.711309629813</v>
      </c>
      <c r="BT860" s="1102">
        <v>43577.46482526038</v>
      </c>
      <c r="BU860" s="1102">
        <v>23384.848185059509</v>
      </c>
      <c r="BV860" s="1102">
        <v>21321.900539965565</v>
      </c>
      <c r="BW860" s="1102">
        <v>18412.019241999249</v>
      </c>
      <c r="BX860" s="1102">
        <v>25745.363359857707</v>
      </c>
      <c r="BY860" s="1102">
        <v>22614.74051037191</v>
      </c>
      <c r="BZ860" s="1102">
        <v>18600.864764504913</v>
      </c>
      <c r="CA860" s="1102">
        <v>12513.688164503634</v>
      </c>
      <c r="CB860" s="1102">
        <v>7586.5002233261494</v>
      </c>
      <c r="CC860" s="1102">
        <v>9807.727069044402</v>
      </c>
      <c r="CD860" s="1102">
        <v>15181.190715022647</v>
      </c>
      <c r="CE860" s="1102">
        <v>21883.049546917449</v>
      </c>
      <c r="CF860" s="1102">
        <v>15919.840937140894</v>
      </c>
      <c r="CG860" s="1102">
        <v>12059.615122496874</v>
      </c>
      <c r="CH860" s="1102">
        <v>14149.15665411072</v>
      </c>
      <c r="CI860" s="1102">
        <v>22260.102546200589</v>
      </c>
      <c r="CJ860" s="1102">
        <v>25312.300322363582</v>
      </c>
      <c r="CK860" s="1102">
        <v>26054.247867740796</v>
      </c>
      <c r="CL860" s="1102">
        <v>22044.626483766991</v>
      </c>
      <c r="CM860" s="1102">
        <v>24663.951638142891</v>
      </c>
      <c r="CN860" s="1102">
        <v>21608.076904161589</v>
      </c>
      <c r="CO860" s="1102">
        <v>22045.053616100708</v>
      </c>
      <c r="CP860" s="1102">
        <v>22120.162597399623</v>
      </c>
      <c r="CQ860" s="1106">
        <f t="shared" si="213"/>
        <v>24383.305410152581</v>
      </c>
      <c r="CR860" s="23" t="s">
        <v>541</v>
      </c>
      <c r="CS860"/>
      <c r="DQ860"/>
      <c r="DR860"/>
    </row>
    <row r="861" spans="58:122" ht="13">
      <c r="BF861" s="1135">
        <v>853</v>
      </c>
      <c r="BG861" s="1102">
        <v>56651.985698292512</v>
      </c>
      <c r="BH861" s="1102">
        <v>62319.658081415226</v>
      </c>
      <c r="BI861" s="1102">
        <v>54594.601375687715</v>
      </c>
      <c r="BJ861" s="1102">
        <v>58983.220120510268</v>
      </c>
      <c r="BK861" s="1102">
        <v>72973.226403242661</v>
      </c>
      <c r="BL861" s="1102">
        <v>92033.211783720632</v>
      </c>
      <c r="BM861" s="1102">
        <v>80632.059801976284</v>
      </c>
      <c r="BN861" s="1102">
        <v>91927.76200851379</v>
      </c>
      <c r="BO861" s="1102">
        <v>113762.99811506974</v>
      </c>
      <c r="BP861" s="1102">
        <v>105535.89733941083</v>
      </c>
      <c r="BQ861" s="1102">
        <v>83619.614709805028</v>
      </c>
      <c r="BR861" s="1102">
        <v>66922.505347120881</v>
      </c>
      <c r="BS861" s="1102">
        <v>67658.577114797939</v>
      </c>
      <c r="BT861" s="1102">
        <v>30655.730215326883</v>
      </c>
      <c r="BU861" s="1102">
        <v>14377.843978241739</v>
      </c>
      <c r="BV861" s="1102">
        <v>12005.575877668893</v>
      </c>
      <c r="BW861" s="1102">
        <v>12961.145329184788</v>
      </c>
      <c r="BX861" s="1102">
        <v>29835.024524023607</v>
      </c>
      <c r="BY861" s="1102">
        <v>20361.66135180421</v>
      </c>
      <c r="BZ861" s="1102">
        <v>12548.789221993786</v>
      </c>
      <c r="CA861" s="1102">
        <v>9482.0677322787524</v>
      </c>
      <c r="CB861" s="1102">
        <v>8036.3744894993806</v>
      </c>
      <c r="CC861" s="1102">
        <v>11173.385676751879</v>
      </c>
      <c r="CD861" s="1102">
        <v>15149.357593577899</v>
      </c>
      <c r="CE861" s="1102">
        <v>15381.678114695162</v>
      </c>
      <c r="CF861" s="1102">
        <v>11658.589368817482</v>
      </c>
      <c r="CG861" s="1102">
        <v>9756.7208473708815</v>
      </c>
      <c r="CH861" s="1102">
        <v>11983.922120837495</v>
      </c>
      <c r="CI861" s="1102">
        <v>16572.711861161522</v>
      </c>
      <c r="CJ861" s="1102">
        <v>15651.498682841711</v>
      </c>
      <c r="CK861" s="1102">
        <v>15357.018756348565</v>
      </c>
      <c r="CL861" s="1102">
        <v>15484.269085007216</v>
      </c>
      <c r="CM861" s="1102">
        <v>20303.793406939523</v>
      </c>
      <c r="CN861" s="1102">
        <v>21180.734416927604</v>
      </c>
      <c r="CO861" s="1102">
        <v>18067.867949580053</v>
      </c>
      <c r="CP861" s="1102">
        <v>22624.634878501427</v>
      </c>
      <c r="CQ861" s="1106">
        <f t="shared" si="213"/>
        <v>24939.390911192597</v>
      </c>
      <c r="CR861" s="23" t="s">
        <v>541</v>
      </c>
      <c r="CS861"/>
      <c r="DQ861"/>
      <c r="DR861"/>
    </row>
    <row r="862" spans="58:122" ht="13">
      <c r="BF862" s="1135">
        <v>854</v>
      </c>
      <c r="BG862" s="1102">
        <v>45698.016782641433</v>
      </c>
      <c r="BH862" s="1102">
        <v>48867.521102132778</v>
      </c>
      <c r="BI862" s="1102">
        <v>44821.30704781651</v>
      </c>
      <c r="BJ862" s="1102">
        <v>51522.327855784984</v>
      </c>
      <c r="BK862" s="1102">
        <v>54933.949950382361</v>
      </c>
      <c r="BL862" s="1102">
        <v>68105.389864005439</v>
      </c>
      <c r="BM862" s="1102">
        <v>64481.292767844316</v>
      </c>
      <c r="BN862" s="1102">
        <v>77979.992049395776</v>
      </c>
      <c r="BO862" s="1102">
        <v>95315.215702470363</v>
      </c>
      <c r="BP862" s="1102">
        <v>107578.26998542914</v>
      </c>
      <c r="BQ862" s="1102">
        <v>88726.922827988397</v>
      </c>
      <c r="BR862" s="1102">
        <v>80253.55968406098</v>
      </c>
      <c r="BS862" s="1102">
        <v>80175.071191303126</v>
      </c>
      <c r="BT862" s="1102">
        <v>24649.992204826889</v>
      </c>
      <c r="BU862" s="1102">
        <v>12250.000681746764</v>
      </c>
      <c r="BV862" s="1102">
        <v>13597.331807434262</v>
      </c>
      <c r="BW862" s="1102">
        <v>14228.113422109356</v>
      </c>
      <c r="BX862" s="1102">
        <v>20192.549964858517</v>
      </c>
      <c r="BY862" s="1102">
        <v>18288.519477903686</v>
      </c>
      <c r="BZ862" s="1102">
        <v>17233.317416038266</v>
      </c>
      <c r="CA862" s="1102">
        <v>11530.933208287717</v>
      </c>
      <c r="CB862" s="1102">
        <v>7576.104506696719</v>
      </c>
      <c r="CC862" s="1102">
        <v>9671.7394488836781</v>
      </c>
      <c r="CD862" s="1102">
        <v>13461.829975876033</v>
      </c>
      <c r="CE862" s="1102">
        <v>18130.232707630235</v>
      </c>
      <c r="CF862" s="1102">
        <v>13652.520046298137</v>
      </c>
      <c r="CG862" s="1102">
        <v>10218.590384704268</v>
      </c>
      <c r="CH862" s="1102">
        <v>11379.721542013473</v>
      </c>
      <c r="CI862" s="1102">
        <v>15291.516780438906</v>
      </c>
      <c r="CJ862" s="1102">
        <v>17263.254280919431</v>
      </c>
      <c r="CK862" s="1102">
        <v>19177.657474832151</v>
      </c>
      <c r="CL862" s="1102">
        <v>15653.282386883347</v>
      </c>
      <c r="CM862" s="1102">
        <v>17624.661162746801</v>
      </c>
      <c r="CN862" s="1102">
        <v>14895.133082321679</v>
      </c>
      <c r="CO862" s="1102">
        <v>14123.865639558953</v>
      </c>
      <c r="CP862" s="1102">
        <v>15500.123216388442</v>
      </c>
      <c r="CQ862" s="1106">
        <f t="shared" si="213"/>
        <v>17085.961127818555</v>
      </c>
      <c r="CR862" s="23" t="s">
        <v>541</v>
      </c>
      <c r="CS862"/>
      <c r="DQ862"/>
      <c r="DR862"/>
    </row>
    <row r="863" spans="58:122" ht="13">
      <c r="BF863" s="1135">
        <v>855</v>
      </c>
      <c r="BG863" s="1102">
        <v>59378.785876693451</v>
      </c>
      <c r="BH863" s="1102">
        <v>53700.695908501926</v>
      </c>
      <c r="BI863" s="1102">
        <v>44565.648179232106</v>
      </c>
      <c r="BJ863" s="1102">
        <v>56138.625256003965</v>
      </c>
      <c r="BK863" s="1102">
        <v>68221.530676925191</v>
      </c>
      <c r="BL863" s="1102">
        <v>87276.936320583976</v>
      </c>
      <c r="BM863" s="1102">
        <v>76189.574714906572</v>
      </c>
      <c r="BN863" s="1102">
        <v>75484.545617623153</v>
      </c>
      <c r="BO863" s="1102">
        <v>103810.00198536583</v>
      </c>
      <c r="BP863" s="1102">
        <v>100795.80294177051</v>
      </c>
      <c r="BQ863" s="1102">
        <v>83415.943750649254</v>
      </c>
      <c r="BR863" s="1102">
        <v>68340.494794747588</v>
      </c>
      <c r="BS863" s="1102">
        <v>83265.401114251887</v>
      </c>
      <c r="BT863" s="1102">
        <v>30260.441002949385</v>
      </c>
      <c r="BU863" s="1102">
        <v>13385.223021334017</v>
      </c>
      <c r="BV863" s="1102">
        <v>11770.414750089732</v>
      </c>
      <c r="BW863" s="1102">
        <v>20273.242769709497</v>
      </c>
      <c r="BX863" s="1102">
        <v>24070.664569480381</v>
      </c>
      <c r="BY863" s="1102">
        <v>26099.443513685408</v>
      </c>
      <c r="BZ863" s="1102">
        <v>24778.811832018971</v>
      </c>
      <c r="CA863" s="1102">
        <v>15877.95681973504</v>
      </c>
      <c r="CB863" s="1102">
        <v>9297.2857702144756</v>
      </c>
      <c r="CC863" s="1102">
        <v>8599.517308794806</v>
      </c>
      <c r="CD863" s="1102">
        <v>10665.249812547339</v>
      </c>
      <c r="CE863" s="1102">
        <v>20225.580469153199</v>
      </c>
      <c r="CF863" s="1102">
        <v>15337.268444101552</v>
      </c>
      <c r="CG863" s="1102">
        <v>11666.783416796829</v>
      </c>
      <c r="CH863" s="1102">
        <v>12062.250471845542</v>
      </c>
      <c r="CI863" s="1102">
        <v>21080.2521760372</v>
      </c>
      <c r="CJ863" s="1102">
        <v>23160.183128582827</v>
      </c>
      <c r="CK863" s="1102">
        <v>22123.062697664765</v>
      </c>
      <c r="CL863" s="1102">
        <v>15957.496931711552</v>
      </c>
      <c r="CM863" s="1102">
        <v>16885.686042806694</v>
      </c>
      <c r="CN863" s="1102">
        <v>13614.784648876768</v>
      </c>
      <c r="CO863" s="1102">
        <v>18833.205030539495</v>
      </c>
      <c r="CP863" s="1102">
        <v>14420.484967914668</v>
      </c>
      <c r="CQ863" s="1106">
        <f t="shared" si="213"/>
        <v>15895.863675817325</v>
      </c>
      <c r="CR863" s="23" t="s">
        <v>541</v>
      </c>
      <c r="CS863"/>
      <c r="DQ863"/>
      <c r="DR863"/>
    </row>
    <row r="864" spans="58:122" ht="13">
      <c r="BF864" s="1135">
        <v>856</v>
      </c>
      <c r="BG864" s="1102">
        <v>62103.394443271129</v>
      </c>
      <c r="BH864" s="1102">
        <v>58588.620345854084</v>
      </c>
      <c r="BI864" s="1102">
        <v>52606.135131359813</v>
      </c>
      <c r="BJ864" s="1102">
        <v>59882.811834654509</v>
      </c>
      <c r="BK864" s="1102">
        <v>65007.215540576981</v>
      </c>
      <c r="BL864" s="1102">
        <v>78351.946124164984</v>
      </c>
      <c r="BM864" s="1102">
        <v>69629.997368818949</v>
      </c>
      <c r="BN864" s="1102">
        <v>91319.506690084541</v>
      </c>
      <c r="BO864" s="1102">
        <v>126132.14915076025</v>
      </c>
      <c r="BP864" s="1102">
        <v>117334.06354065433</v>
      </c>
      <c r="BQ864" s="1102">
        <v>92484.223932964465</v>
      </c>
      <c r="BR864" s="1102">
        <v>73629.103928993543</v>
      </c>
      <c r="BS864" s="1102">
        <v>66262.986276025957</v>
      </c>
      <c r="BT864" s="1102">
        <v>33404.609381161288</v>
      </c>
      <c r="BU864" s="1102">
        <v>14159.999924597665</v>
      </c>
      <c r="BV864" s="1102">
        <v>12545.737556880016</v>
      </c>
      <c r="BW864" s="1102">
        <v>19923.518588973337</v>
      </c>
      <c r="BX864" s="1102">
        <v>29899.605704243924</v>
      </c>
      <c r="BY864" s="1102">
        <v>18763.540098491747</v>
      </c>
      <c r="BZ864" s="1102">
        <v>13513.830695298906</v>
      </c>
      <c r="CA864" s="1102">
        <v>9528.852300943352</v>
      </c>
      <c r="CB864" s="1102">
        <v>6440.4313232131199</v>
      </c>
      <c r="CC864" s="1102">
        <v>10510.803562007293</v>
      </c>
      <c r="CD864" s="1102">
        <v>13030.724499186155</v>
      </c>
      <c r="CE864" s="1102">
        <v>18675.075569886445</v>
      </c>
      <c r="CF864" s="1102">
        <v>15662.992841954774</v>
      </c>
      <c r="CG864" s="1102">
        <v>13862.11374679793</v>
      </c>
      <c r="CH864" s="1102">
        <v>16573.146710211277</v>
      </c>
      <c r="CI864" s="1102">
        <v>19153.400781560464</v>
      </c>
      <c r="CJ864" s="1102">
        <v>18990.60899808833</v>
      </c>
      <c r="CK864" s="1102">
        <v>19378.795136763321</v>
      </c>
      <c r="CL864" s="1102">
        <v>16711.519289771142</v>
      </c>
      <c r="CM864" s="1102">
        <v>20792.416939676375</v>
      </c>
      <c r="CN864" s="1102">
        <v>20894.590950329628</v>
      </c>
      <c r="CO864" s="1102">
        <v>23356.896209896986</v>
      </c>
      <c r="CP864" s="1102">
        <v>21570.555539378762</v>
      </c>
      <c r="CQ864" s="1106">
        <f t="shared" si="213"/>
        <v>23777.467334040357</v>
      </c>
      <c r="CR864" s="23" t="s">
        <v>541</v>
      </c>
      <c r="CS864"/>
      <c r="DQ864"/>
      <c r="DR864"/>
    </row>
    <row r="865" spans="58:122" ht="13">
      <c r="BF865" s="1135">
        <v>857</v>
      </c>
      <c r="BG865" s="1102">
        <v>62185.457236710172</v>
      </c>
      <c r="BH865" s="1102">
        <v>62946.408674826496</v>
      </c>
      <c r="BI865" s="1102">
        <v>59267.04910798413</v>
      </c>
      <c r="BJ865" s="1102">
        <v>69479.694292181492</v>
      </c>
      <c r="BK865" s="1102">
        <v>77239.582831097738</v>
      </c>
      <c r="BL865" s="1102">
        <v>97071.583372083856</v>
      </c>
      <c r="BM865" s="1102">
        <v>88058.832920705172</v>
      </c>
      <c r="BN865" s="1102">
        <v>108046.48250182922</v>
      </c>
      <c r="BO865" s="1102">
        <v>138748.01443570267</v>
      </c>
      <c r="BP865" s="1102">
        <v>127686.22628403903</v>
      </c>
      <c r="BQ865" s="1102">
        <v>100172.46700442213</v>
      </c>
      <c r="BR865" s="1102">
        <v>88306.558287795677</v>
      </c>
      <c r="BS865" s="1102">
        <v>97904.282092530339</v>
      </c>
      <c r="BT865" s="1102">
        <v>41352.945911387738</v>
      </c>
      <c r="BU865" s="1102">
        <v>12287.538709753026</v>
      </c>
      <c r="BV865" s="1102">
        <v>13536.185269609896</v>
      </c>
      <c r="BW865" s="1102">
        <v>23369.127519146477</v>
      </c>
      <c r="BX865" s="1102">
        <v>33801.854162289179</v>
      </c>
      <c r="BY865" s="1102">
        <v>21635.447228537509</v>
      </c>
      <c r="BZ865" s="1102">
        <v>18456.249430905704</v>
      </c>
      <c r="CA865" s="1102">
        <v>12427.98993480339</v>
      </c>
      <c r="CB865" s="1102">
        <v>7816.9934788877308</v>
      </c>
      <c r="CC865" s="1102">
        <v>10689.704412299752</v>
      </c>
      <c r="CD865" s="1102">
        <v>11622.904405962903</v>
      </c>
      <c r="CE865" s="1102">
        <v>19958.702243976637</v>
      </c>
      <c r="CF865" s="1102">
        <v>17597.332039609111</v>
      </c>
      <c r="CG865" s="1102">
        <v>15202.975497553063</v>
      </c>
      <c r="CH865" s="1102">
        <v>17904.757880152432</v>
      </c>
      <c r="CI865" s="1102">
        <v>22241.939481908321</v>
      </c>
      <c r="CJ865" s="1102">
        <v>23944.167310259352</v>
      </c>
      <c r="CK865" s="1102">
        <v>24974.816863417062</v>
      </c>
      <c r="CL865" s="1102">
        <v>17897.806642190393</v>
      </c>
      <c r="CM865" s="1102">
        <v>23553.157128063609</v>
      </c>
      <c r="CN865" s="1102">
        <v>21725.475352588302</v>
      </c>
      <c r="CO865" s="1102">
        <v>30230.592102956663</v>
      </c>
      <c r="CP865" s="1102">
        <v>21585.693334008978</v>
      </c>
      <c r="CQ865" s="1106">
        <f t="shared" si="213"/>
        <v>23794.153896269701</v>
      </c>
      <c r="CR865" s="23" t="s">
        <v>541</v>
      </c>
      <c r="CS865"/>
      <c r="DQ865"/>
      <c r="DR865"/>
    </row>
    <row r="866" spans="58:122" ht="13">
      <c r="BF866" s="1135">
        <v>858</v>
      </c>
      <c r="BG866" s="1102">
        <v>62466.737484852878</v>
      </c>
      <c r="BH866" s="1102">
        <v>62491.337560226573</v>
      </c>
      <c r="BI866" s="1102">
        <v>57538.158729241608</v>
      </c>
      <c r="BJ866" s="1102">
        <v>67643.477411477099</v>
      </c>
      <c r="BK866" s="1102">
        <v>83691.7622209369</v>
      </c>
      <c r="BL866" s="1102">
        <v>108960.36082333085</v>
      </c>
      <c r="BM866" s="1102">
        <v>93781.345530365783</v>
      </c>
      <c r="BN866" s="1102">
        <v>100808.88168689064</v>
      </c>
      <c r="BO866" s="1102">
        <v>125101.68635632558</v>
      </c>
      <c r="BP866" s="1102">
        <v>113615.55622993354</v>
      </c>
      <c r="BQ866" s="1102">
        <v>84617.792656679478</v>
      </c>
      <c r="BR866" s="1102">
        <v>61756.934555442145</v>
      </c>
      <c r="BS866" s="1102">
        <v>60404.605743909036</v>
      </c>
      <c r="BT866" s="1102">
        <v>23828.96772725835</v>
      </c>
      <c r="BU866" s="1102">
        <v>11853.586591662372</v>
      </c>
      <c r="BV866" s="1102">
        <v>13439.932691317888</v>
      </c>
      <c r="BW866" s="1102">
        <v>18674.529549744821</v>
      </c>
      <c r="BX866" s="1102">
        <v>24154.744838573359</v>
      </c>
      <c r="BY866" s="1102">
        <v>18610.810120151895</v>
      </c>
      <c r="BZ866" s="1102">
        <v>15694.485767108214</v>
      </c>
      <c r="CA866" s="1102">
        <v>11033.773109034273</v>
      </c>
      <c r="CB866" s="1102">
        <v>7200.241244183283</v>
      </c>
      <c r="CC866" s="1102">
        <v>9525.8788546546384</v>
      </c>
      <c r="CD866" s="1102">
        <v>10245.883322094307</v>
      </c>
      <c r="CE866" s="1102">
        <v>14415.869786121126</v>
      </c>
      <c r="CF866" s="1102">
        <v>12009.913391079048</v>
      </c>
      <c r="CG866" s="1102">
        <v>11238.203073913779</v>
      </c>
      <c r="CH866" s="1102">
        <v>12240.542308560869</v>
      </c>
      <c r="CI866" s="1102">
        <v>16248.840090373875</v>
      </c>
      <c r="CJ866" s="1102">
        <v>16670.309100486877</v>
      </c>
      <c r="CK866" s="1102">
        <v>19143.231686889801</v>
      </c>
      <c r="CL866" s="1102">
        <v>16122.094195638569</v>
      </c>
      <c r="CM866" s="1102">
        <v>21642.515004067231</v>
      </c>
      <c r="CN866" s="1102">
        <v>18504.045018063222</v>
      </c>
      <c r="CO866" s="1102">
        <v>21610.401119928483</v>
      </c>
      <c r="CP866" s="1102">
        <v>20550.959726059507</v>
      </c>
      <c r="CQ866" s="1106">
        <f t="shared" si="213"/>
        <v>22653.555337389895</v>
      </c>
      <c r="CR866" s="23" t="s">
        <v>541</v>
      </c>
      <c r="CS866"/>
      <c r="DQ866"/>
      <c r="DR866"/>
    </row>
    <row r="867" spans="58:122" ht="13">
      <c r="BF867" s="1135">
        <v>859</v>
      </c>
      <c r="BG867" s="1102">
        <v>59158.528590781476</v>
      </c>
      <c r="BH867" s="1102">
        <v>66315.579504464171</v>
      </c>
      <c r="BI867" s="1102">
        <v>66063.61002806414</v>
      </c>
      <c r="BJ867" s="1102">
        <v>87255.143209597518</v>
      </c>
      <c r="BK867" s="1102">
        <v>103109.50865625302</v>
      </c>
      <c r="BL867" s="1102">
        <v>127826.60712260191</v>
      </c>
      <c r="BM867" s="1102">
        <v>107584.07502221604</v>
      </c>
      <c r="BN867" s="1102">
        <v>107194.73411321238</v>
      </c>
      <c r="BO867" s="1102">
        <v>121865.78933880373</v>
      </c>
      <c r="BP867" s="1102">
        <v>130595.9977118001</v>
      </c>
      <c r="BQ867" s="1102">
        <v>100131.93934973767</v>
      </c>
      <c r="BR867" s="1102">
        <v>78653.323278545475</v>
      </c>
      <c r="BS867" s="1102">
        <v>78918.539546389613</v>
      </c>
      <c r="BT867" s="1102">
        <v>37331.23974680149</v>
      </c>
      <c r="BU867" s="1102">
        <v>16809.074190293773</v>
      </c>
      <c r="BV867" s="1102">
        <v>13797.055105894813</v>
      </c>
      <c r="BW867" s="1102">
        <v>14700.732434448862</v>
      </c>
      <c r="BX867" s="1102">
        <v>24104.253733079113</v>
      </c>
      <c r="BY867" s="1102">
        <v>18609.470975318778</v>
      </c>
      <c r="BZ867" s="1102">
        <v>14869.998118300893</v>
      </c>
      <c r="CA867" s="1102">
        <v>10970.236230464128</v>
      </c>
      <c r="CB867" s="1102">
        <v>7896.2783080847839</v>
      </c>
      <c r="CC867" s="1102">
        <v>10495.026086424246</v>
      </c>
      <c r="CD867" s="1102">
        <v>11591.845451452307</v>
      </c>
      <c r="CE867" s="1102">
        <v>14077.347789164492</v>
      </c>
      <c r="CF867" s="1102">
        <v>11720.290235579861</v>
      </c>
      <c r="CG867" s="1102">
        <v>11686.077728522127</v>
      </c>
      <c r="CH867" s="1102">
        <v>15495.966045579651</v>
      </c>
      <c r="CI867" s="1102">
        <v>20073.990235266341</v>
      </c>
      <c r="CJ867" s="1102">
        <v>19808.754225702032</v>
      </c>
      <c r="CK867" s="1102">
        <v>19956.516498130557</v>
      </c>
      <c r="CL867" s="1102">
        <v>16997.5592175005</v>
      </c>
      <c r="CM867" s="1102">
        <v>20078.762596716217</v>
      </c>
      <c r="CN867" s="1102">
        <v>18770.134334666138</v>
      </c>
      <c r="CO867" s="1102">
        <v>19105.286706151797</v>
      </c>
      <c r="CP867" s="1102">
        <v>20709.651241650299</v>
      </c>
      <c r="CQ867" s="1106">
        <f t="shared" si="213"/>
        <v>22828.482789826667</v>
      </c>
      <c r="CR867" s="23" t="s">
        <v>541</v>
      </c>
      <c r="CS867"/>
      <c r="DQ867"/>
      <c r="DR867"/>
    </row>
    <row r="868" spans="58:122" ht="13">
      <c r="BF868" s="1135">
        <v>860</v>
      </c>
      <c r="BG868" s="1102">
        <v>61893.375473797867</v>
      </c>
      <c r="BH868" s="1102">
        <v>58907.683755952632</v>
      </c>
      <c r="BI868" s="1102">
        <v>52296.343612000092</v>
      </c>
      <c r="BJ868" s="1102">
        <v>60802.770739514883</v>
      </c>
      <c r="BK868" s="1102">
        <v>70134.058209001611</v>
      </c>
      <c r="BL868" s="1102">
        <v>90917.178747201193</v>
      </c>
      <c r="BM868" s="1102">
        <v>77875.375523909184</v>
      </c>
      <c r="BN868" s="1102">
        <v>86845.103657762418</v>
      </c>
      <c r="BO868" s="1102">
        <v>117556.12393930207</v>
      </c>
      <c r="BP868" s="1102">
        <v>112616.93462883745</v>
      </c>
      <c r="BQ868" s="1102">
        <v>87981.181872525485</v>
      </c>
      <c r="BR868" s="1102">
        <v>75106.1506470155</v>
      </c>
      <c r="BS868" s="1102">
        <v>87753.910096556807</v>
      </c>
      <c r="BT868" s="1102">
        <v>33396.798525170103</v>
      </c>
      <c r="BU868" s="1102">
        <v>17956.996993929009</v>
      </c>
      <c r="BV868" s="1102">
        <v>18033.761367599785</v>
      </c>
      <c r="BW868" s="1102">
        <v>19237.089448162151</v>
      </c>
      <c r="BX868" s="1102">
        <v>26316.587946885884</v>
      </c>
      <c r="BY868" s="1102">
        <v>26462.740627998526</v>
      </c>
      <c r="BZ868" s="1102">
        <v>22273.336801574267</v>
      </c>
      <c r="CA868" s="1102">
        <v>15293.366967174212</v>
      </c>
      <c r="CB868" s="1102">
        <v>9647.7185315936567</v>
      </c>
      <c r="CC868" s="1102">
        <v>10821.450737899009</v>
      </c>
      <c r="CD868" s="1102">
        <v>13447.883522861604</v>
      </c>
      <c r="CE868" s="1102">
        <v>18098.520785324061</v>
      </c>
      <c r="CF868" s="1102">
        <v>15065.719570145497</v>
      </c>
      <c r="CG868" s="1102">
        <v>12693.493148987513</v>
      </c>
      <c r="CH868" s="1102">
        <v>17461.165864803668</v>
      </c>
      <c r="CI868" s="1102">
        <v>22672.279018729922</v>
      </c>
      <c r="CJ868" s="1102">
        <v>25412.291775564616</v>
      </c>
      <c r="CK868" s="1102">
        <v>24595.119807611147</v>
      </c>
      <c r="CL868" s="1102">
        <v>18884.80017158607</v>
      </c>
      <c r="CM868" s="1102">
        <v>19236.144883921825</v>
      </c>
      <c r="CN868" s="1102">
        <v>16640.897163191759</v>
      </c>
      <c r="CO868" s="1102">
        <v>16975.256426758282</v>
      </c>
      <c r="CP868" s="1102">
        <v>17440.912899933406</v>
      </c>
      <c r="CQ868" s="1106">
        <f t="shared" si="213"/>
        <v>19225.31554632149</v>
      </c>
      <c r="CR868" s="23" t="s">
        <v>541</v>
      </c>
      <c r="CS868"/>
      <c r="DQ868"/>
      <c r="DR868"/>
    </row>
    <row r="869" spans="58:122" ht="13">
      <c r="BF869" s="1135">
        <v>861</v>
      </c>
      <c r="BG869" s="1102">
        <v>58078.973093250701</v>
      </c>
      <c r="BH869" s="1102">
        <v>56875.014028873615</v>
      </c>
      <c r="BI869" s="1102">
        <v>50988.009499129483</v>
      </c>
      <c r="BJ869" s="1102">
        <v>58689.691457251873</v>
      </c>
      <c r="BK869" s="1102">
        <v>72642.256490345273</v>
      </c>
      <c r="BL869" s="1102">
        <v>93699.495574170171</v>
      </c>
      <c r="BM869" s="1102">
        <v>78697.854765158801</v>
      </c>
      <c r="BN869" s="1102">
        <v>76749.442406945411</v>
      </c>
      <c r="BO869" s="1102">
        <v>107976.73941708423</v>
      </c>
      <c r="BP869" s="1102">
        <v>105614.35610928868</v>
      </c>
      <c r="BQ869" s="1102">
        <v>80781.036940152699</v>
      </c>
      <c r="BR869" s="1102">
        <v>62259.683658190959</v>
      </c>
      <c r="BS869" s="1102">
        <v>94784.869627137305</v>
      </c>
      <c r="BT869" s="1102">
        <v>30725.152134102289</v>
      </c>
      <c r="BU869" s="1102">
        <v>17487.238221721927</v>
      </c>
      <c r="BV869" s="1102">
        <v>16700.152484468057</v>
      </c>
      <c r="BW869" s="1102">
        <v>14646.692407701383</v>
      </c>
      <c r="BX869" s="1102">
        <v>20716.71599907889</v>
      </c>
      <c r="BY869" s="1102">
        <v>19700.11157262561</v>
      </c>
      <c r="BZ869" s="1102">
        <v>15551.63204591877</v>
      </c>
      <c r="CA869" s="1102">
        <v>10222.520535939977</v>
      </c>
      <c r="CB869" s="1102">
        <v>6052.4895455431724</v>
      </c>
      <c r="CC869" s="1102">
        <v>6531.5773382026136</v>
      </c>
      <c r="CD869" s="1102">
        <v>10189.639559147867</v>
      </c>
      <c r="CE869" s="1102">
        <v>14061.367385552086</v>
      </c>
      <c r="CF869" s="1102">
        <v>10157.068627004801</v>
      </c>
      <c r="CG869" s="1102">
        <v>8903.5530495416897</v>
      </c>
      <c r="CH869" s="1102">
        <v>12090.9810824463</v>
      </c>
      <c r="CI869" s="1102">
        <v>19135.718447623127</v>
      </c>
      <c r="CJ869" s="1102">
        <v>21246.874311369163</v>
      </c>
      <c r="CK869" s="1102">
        <v>19666.311278787834</v>
      </c>
      <c r="CL869" s="1102">
        <v>15966.437677765254</v>
      </c>
      <c r="CM869" s="1102">
        <v>16218.254816070901</v>
      </c>
      <c r="CN869" s="1102">
        <v>16344.110349152998</v>
      </c>
      <c r="CO869" s="1102">
        <v>16058.238793171895</v>
      </c>
      <c r="CP869" s="1102">
        <v>17606.529776786068</v>
      </c>
      <c r="CQ869" s="1106">
        <f t="shared" si="213"/>
        <v>19407.876902803058</v>
      </c>
      <c r="CR869" s="23" t="s">
        <v>541</v>
      </c>
      <c r="CS869"/>
      <c r="DQ869"/>
      <c r="DR869"/>
    </row>
    <row r="870" spans="58:122" ht="13">
      <c r="BF870" s="1135">
        <v>862</v>
      </c>
      <c r="BG870" s="1102">
        <v>66262.245640652865</v>
      </c>
      <c r="BH870" s="1102">
        <v>65435.059626036855</v>
      </c>
      <c r="BI870" s="1102">
        <v>57905.871630718342</v>
      </c>
      <c r="BJ870" s="1102">
        <v>68896.757886954714</v>
      </c>
      <c r="BK870" s="1102">
        <v>85513.497000685966</v>
      </c>
      <c r="BL870" s="1102">
        <v>105217.21177589249</v>
      </c>
      <c r="BM870" s="1102">
        <v>98323.776868664005</v>
      </c>
      <c r="BN870" s="1102">
        <v>121867.83753698692</v>
      </c>
      <c r="BO870" s="1102">
        <v>140851.6691391457</v>
      </c>
      <c r="BP870" s="1102">
        <v>135197.91670574265</v>
      </c>
      <c r="BQ870" s="1102">
        <v>108285.31219303369</v>
      </c>
      <c r="BR870" s="1102">
        <v>99539.198047861995</v>
      </c>
      <c r="BS870" s="1102">
        <v>97962.674893365926</v>
      </c>
      <c r="BT870" s="1102">
        <v>37792.32730360885</v>
      </c>
      <c r="BU870" s="1102">
        <v>18988.010788818407</v>
      </c>
      <c r="BV870" s="1102">
        <v>16691.608083103562</v>
      </c>
      <c r="BW870" s="1102">
        <v>18894.415840626862</v>
      </c>
      <c r="BX870" s="1102">
        <v>22955.205223365232</v>
      </c>
      <c r="BY870" s="1102">
        <v>22665.428821236103</v>
      </c>
      <c r="BZ870" s="1102">
        <v>18093.348606594816</v>
      </c>
      <c r="CA870" s="1102">
        <v>12479.526625049959</v>
      </c>
      <c r="CB870" s="1102">
        <v>7881.8645216494288</v>
      </c>
      <c r="CC870" s="1102">
        <v>9011.5647860007375</v>
      </c>
      <c r="CD870" s="1102">
        <v>16071.68352763787</v>
      </c>
      <c r="CE870" s="1102">
        <v>23582.123268228628</v>
      </c>
      <c r="CF870" s="1102">
        <v>18066.989441529531</v>
      </c>
      <c r="CG870" s="1102">
        <v>14166.684242745258</v>
      </c>
      <c r="CH870" s="1102">
        <v>15013.257098182134</v>
      </c>
      <c r="CI870" s="1102">
        <v>21500.162601620326</v>
      </c>
      <c r="CJ870" s="1102">
        <v>23175.659999025389</v>
      </c>
      <c r="CK870" s="1102">
        <v>21868.727815397473</v>
      </c>
      <c r="CL870" s="1102">
        <v>19056.344233875705</v>
      </c>
      <c r="CM870" s="1102">
        <v>22100.030983732864</v>
      </c>
      <c r="CN870" s="1102">
        <v>23403.632475449391</v>
      </c>
      <c r="CO870" s="1102">
        <v>22489.773039475815</v>
      </c>
      <c r="CP870" s="1102">
        <v>24605.473224890186</v>
      </c>
      <c r="CQ870" s="1106">
        <f t="shared" si="213"/>
        <v>27122.891423698624</v>
      </c>
      <c r="CR870" s="23" t="s">
        <v>541</v>
      </c>
      <c r="CS870"/>
      <c r="DQ870"/>
      <c r="DR870"/>
    </row>
    <row r="871" spans="58:122" ht="13">
      <c r="BF871" s="1135">
        <v>863</v>
      </c>
      <c r="BG871" s="1102">
        <v>64830.988714416686</v>
      </c>
      <c r="BH871" s="1102">
        <v>62215.290529540849</v>
      </c>
      <c r="BI871" s="1102">
        <v>51330.059062493747</v>
      </c>
      <c r="BJ871" s="1102">
        <v>64318.809164715167</v>
      </c>
      <c r="BK871" s="1102">
        <v>81933.506437364122</v>
      </c>
      <c r="BL871" s="1102">
        <v>95842.53106787533</v>
      </c>
      <c r="BM871" s="1102">
        <v>72921.081048270833</v>
      </c>
      <c r="BN871" s="1102">
        <v>86498.310043140649</v>
      </c>
      <c r="BO871" s="1102">
        <v>123051.32637309977</v>
      </c>
      <c r="BP871" s="1102">
        <v>118862.74397965004</v>
      </c>
      <c r="BQ871" s="1102">
        <v>93055.076958134654</v>
      </c>
      <c r="BR871" s="1102">
        <v>83631.391630271843</v>
      </c>
      <c r="BS871" s="1102">
        <v>101880.94963855056</v>
      </c>
      <c r="BT871" s="1102">
        <v>32652.632608052591</v>
      </c>
      <c r="BU871" s="1102">
        <v>15591.595326718032</v>
      </c>
      <c r="BV871" s="1102">
        <v>16357.840158547562</v>
      </c>
      <c r="BW871" s="1102">
        <v>17673.286103580773</v>
      </c>
      <c r="BX871" s="1102">
        <v>25325.43343167823</v>
      </c>
      <c r="BY871" s="1102">
        <v>30557.622764661926</v>
      </c>
      <c r="BZ871" s="1102">
        <v>26810.44199976078</v>
      </c>
      <c r="CA871" s="1102">
        <v>17316.749699286982</v>
      </c>
      <c r="CB871" s="1102">
        <v>8013.6026343159901</v>
      </c>
      <c r="CC871" s="1102">
        <v>8908.1704580156456</v>
      </c>
      <c r="CD871" s="1102">
        <v>14496.670592638302</v>
      </c>
      <c r="CE871" s="1102">
        <v>22464.021976798962</v>
      </c>
      <c r="CF871" s="1102">
        <v>16820.221246896388</v>
      </c>
      <c r="CG871" s="1102">
        <v>14345.220133726503</v>
      </c>
      <c r="CH871" s="1102">
        <v>17429.608987561038</v>
      </c>
      <c r="CI871" s="1102">
        <v>22398.290816947123</v>
      </c>
      <c r="CJ871" s="1102">
        <v>23088.534167542446</v>
      </c>
      <c r="CK871" s="1102">
        <v>23527.360563265327</v>
      </c>
      <c r="CL871" s="1102">
        <v>20495.191952724974</v>
      </c>
      <c r="CM871" s="1102">
        <v>23453.767634940505</v>
      </c>
      <c r="CN871" s="1102">
        <v>22603.20512282259</v>
      </c>
      <c r="CO871" s="1102">
        <v>22576.682967719411</v>
      </c>
      <c r="CP871" s="1102">
        <v>23143.253705875584</v>
      </c>
      <c r="CQ871" s="1106">
        <f t="shared" si="213"/>
        <v>25511.070310186067</v>
      </c>
      <c r="CR871" s="23" t="s">
        <v>541</v>
      </c>
      <c r="CS871"/>
      <c r="DQ871"/>
      <c r="DR871"/>
    </row>
    <row r="872" spans="58:122" ht="13">
      <c r="BF872" s="1135">
        <v>864</v>
      </c>
      <c r="BG872" s="1102">
        <v>42377.05069081211</v>
      </c>
      <c r="BH872" s="1102">
        <v>44864.657528455573</v>
      </c>
      <c r="BI872" s="1102">
        <v>46005.050287042824</v>
      </c>
      <c r="BJ872" s="1102">
        <v>64787.249031270527</v>
      </c>
      <c r="BK872" s="1102">
        <v>82812.919035285522</v>
      </c>
      <c r="BL872" s="1102">
        <v>108854.32074436991</v>
      </c>
      <c r="BM872" s="1102">
        <v>98518.444992923934</v>
      </c>
      <c r="BN872" s="1102">
        <v>101563.57978820379</v>
      </c>
      <c r="BO872" s="1102">
        <v>109037.42212155185</v>
      </c>
      <c r="BP872" s="1102">
        <v>105536.30185646564</v>
      </c>
      <c r="BQ872" s="1102">
        <v>74784.108623594992</v>
      </c>
      <c r="BR872" s="1102">
        <v>59048.76112099993</v>
      </c>
      <c r="BS872" s="1102">
        <v>60398.744710423081</v>
      </c>
      <c r="BT872" s="1102">
        <v>26352.68661491957</v>
      </c>
      <c r="BU872" s="1102">
        <v>10498.748985864047</v>
      </c>
      <c r="BV872" s="1102">
        <v>11062.280113622357</v>
      </c>
      <c r="BW872" s="1102">
        <v>18532.935599518041</v>
      </c>
      <c r="BX872" s="1102">
        <v>26828.728762469545</v>
      </c>
      <c r="BY872" s="1102">
        <v>23251.608609903189</v>
      </c>
      <c r="BZ872" s="1102">
        <v>16905.083642667563</v>
      </c>
      <c r="CA872" s="1102">
        <v>12673.444474611404</v>
      </c>
      <c r="CB872" s="1102">
        <v>8395.9140648876964</v>
      </c>
      <c r="CC872" s="1102">
        <v>12369.505255026765</v>
      </c>
      <c r="CD872" s="1102">
        <v>15422.275452408348</v>
      </c>
      <c r="CE872" s="1102">
        <v>23133.174619885034</v>
      </c>
      <c r="CF872" s="1102">
        <v>17927.314511081342</v>
      </c>
      <c r="CG872" s="1102">
        <v>12474.066040398537</v>
      </c>
      <c r="CH872" s="1102">
        <v>15478.930563349102</v>
      </c>
      <c r="CI872" s="1102">
        <v>16463.28705236697</v>
      </c>
      <c r="CJ872" s="1102">
        <v>22211.428617142064</v>
      </c>
      <c r="CK872" s="1102">
        <v>22870.534978041058</v>
      </c>
      <c r="CL872" s="1102">
        <v>19558.249078866964</v>
      </c>
      <c r="CM872" s="1102">
        <v>23052.050989570624</v>
      </c>
      <c r="CN872" s="1102">
        <v>16286.347574207533</v>
      </c>
      <c r="CO872" s="1102">
        <v>20270.2267676991</v>
      </c>
      <c r="CP872" s="1102">
        <v>18791.130951135059</v>
      </c>
      <c r="CQ872" s="1106">
        <f t="shared" si="213"/>
        <v>20713.676175127232</v>
      </c>
      <c r="CR872" s="23" t="s">
        <v>541</v>
      </c>
      <c r="CS872"/>
      <c r="DQ872"/>
      <c r="DR872"/>
    </row>
    <row r="873" spans="58:122" ht="13">
      <c r="BF873" s="1135">
        <v>865</v>
      </c>
      <c r="BG873" s="1102">
        <v>67889.016767617723</v>
      </c>
      <c r="BH873" s="1102">
        <v>63508.892696212613</v>
      </c>
      <c r="BI873" s="1102">
        <v>49577.832291011662</v>
      </c>
      <c r="BJ873" s="1102">
        <v>52616.635029294303</v>
      </c>
      <c r="BK873" s="1102">
        <v>69118.621219806664</v>
      </c>
      <c r="BL873" s="1102">
        <v>96705.546298301095</v>
      </c>
      <c r="BM873" s="1102">
        <v>85957.446304496319</v>
      </c>
      <c r="BN873" s="1102">
        <v>99783.783121971283</v>
      </c>
      <c r="BO873" s="1102">
        <v>120458.57254599966</v>
      </c>
      <c r="BP873" s="1102">
        <v>111509.28376959424</v>
      </c>
      <c r="BQ873" s="1102">
        <v>85194.735013467696</v>
      </c>
      <c r="BR873" s="1102">
        <v>62159.817546103273</v>
      </c>
      <c r="BS873" s="1102">
        <v>46734.05994506018</v>
      </c>
      <c r="BT873" s="1102">
        <v>31839.058913893827</v>
      </c>
      <c r="BU873" s="1102">
        <v>14528.910706911145</v>
      </c>
      <c r="BV873" s="1102">
        <v>15360.9476554512</v>
      </c>
      <c r="BW873" s="1102">
        <v>20751.24123221893</v>
      </c>
      <c r="BX873" s="1102">
        <v>23794.575579135038</v>
      </c>
      <c r="BY873" s="1102">
        <v>21625.90358649796</v>
      </c>
      <c r="BZ873" s="1102">
        <v>18454.697566344326</v>
      </c>
      <c r="CA873" s="1102">
        <v>12463.871228812612</v>
      </c>
      <c r="CB873" s="1102">
        <v>7910.5749543242146</v>
      </c>
      <c r="CC873" s="1102">
        <v>9530.6041489440213</v>
      </c>
      <c r="CD873" s="1102">
        <v>15625.344511842399</v>
      </c>
      <c r="CE873" s="1102">
        <v>21197.298970736501</v>
      </c>
      <c r="CF873" s="1102">
        <v>17097.397244915544</v>
      </c>
      <c r="CG873" s="1102">
        <v>13998.091845209588</v>
      </c>
      <c r="CH873" s="1102">
        <v>14333.437635187094</v>
      </c>
      <c r="CI873" s="1102">
        <v>17575.873819352644</v>
      </c>
      <c r="CJ873" s="1102">
        <v>17210.751887121809</v>
      </c>
      <c r="CK873" s="1102">
        <v>17166.690170662994</v>
      </c>
      <c r="CL873" s="1102">
        <v>14574.588392433896</v>
      </c>
      <c r="CM873" s="1102">
        <v>17034.83992765873</v>
      </c>
      <c r="CN873" s="1102">
        <v>17612.263068104308</v>
      </c>
      <c r="CO873" s="1102">
        <v>16438.592960870963</v>
      </c>
      <c r="CP873" s="1102">
        <v>18872.506375642304</v>
      </c>
      <c r="CQ873" s="1106">
        <f t="shared" si="213"/>
        <v>20803.377225917618</v>
      </c>
      <c r="CR873" s="23" t="s">
        <v>541</v>
      </c>
      <c r="CS873"/>
      <c r="DQ873"/>
      <c r="DR873"/>
    </row>
    <row r="874" spans="58:122" ht="13">
      <c r="BF874" s="1135">
        <v>866</v>
      </c>
      <c r="BG874" s="1102">
        <v>70754.611461714827</v>
      </c>
      <c r="BH874" s="1102">
        <v>70921.989943893976</v>
      </c>
      <c r="BI874" s="1102">
        <v>64015.604714316229</v>
      </c>
      <c r="BJ874" s="1102">
        <v>79657.765264549773</v>
      </c>
      <c r="BK874" s="1102">
        <v>95385.188748319153</v>
      </c>
      <c r="BL874" s="1102">
        <v>111378.35548991941</v>
      </c>
      <c r="BM874" s="1102">
        <v>84423.186334150305</v>
      </c>
      <c r="BN874" s="1102">
        <v>105872.12342554033</v>
      </c>
      <c r="BO874" s="1102">
        <v>140751.67732343724</v>
      </c>
      <c r="BP874" s="1102">
        <v>135060.14355137988</v>
      </c>
      <c r="BQ874" s="1102">
        <v>106694.10652169236</v>
      </c>
      <c r="BR874" s="1102">
        <v>80136.691835190795</v>
      </c>
      <c r="BS874" s="1102">
        <v>72660.261999746552</v>
      </c>
      <c r="BT874" s="1102">
        <v>34363.977103666832</v>
      </c>
      <c r="BU874" s="1102">
        <v>16593.273428136014</v>
      </c>
      <c r="BV874" s="1102">
        <v>15763.618803525027</v>
      </c>
      <c r="BW874" s="1102">
        <v>19908.117383439327</v>
      </c>
      <c r="BX874" s="1102">
        <v>28565.937793859215</v>
      </c>
      <c r="BY874" s="1102">
        <v>21717.440847830607</v>
      </c>
      <c r="BZ874" s="1102">
        <v>17414.587365154042</v>
      </c>
      <c r="CA874" s="1102">
        <v>12154.653514165457</v>
      </c>
      <c r="CB874" s="1102">
        <v>8269.0832895491567</v>
      </c>
      <c r="CC874" s="1102">
        <v>13172.255993839071</v>
      </c>
      <c r="CD874" s="1102">
        <v>16295.971406918854</v>
      </c>
      <c r="CE874" s="1102">
        <v>18453.983589185347</v>
      </c>
      <c r="CF874" s="1102">
        <v>15072.790021481904</v>
      </c>
      <c r="CG874" s="1102">
        <v>15392.640516785596</v>
      </c>
      <c r="CH874" s="1102">
        <v>18894.394728486728</v>
      </c>
      <c r="CI874" s="1102">
        <v>21956.596851145507</v>
      </c>
      <c r="CJ874" s="1102">
        <v>19509.564349353528</v>
      </c>
      <c r="CK874" s="1102">
        <v>19141.076465390161</v>
      </c>
      <c r="CL874" s="1102">
        <v>18678.990859015026</v>
      </c>
      <c r="CM874" s="1102">
        <v>22338.450378004811</v>
      </c>
      <c r="CN874" s="1102">
        <v>20916.637727924761</v>
      </c>
      <c r="CO874" s="1102">
        <v>19915.451274007915</v>
      </c>
      <c r="CP874" s="1102">
        <v>23727.396498204245</v>
      </c>
      <c r="CQ874" s="1106">
        <f t="shared" si="213"/>
        <v>26154.977516824933</v>
      </c>
      <c r="CR874" s="23" t="s">
        <v>541</v>
      </c>
      <c r="CS874"/>
      <c r="DQ874"/>
      <c r="DR874"/>
    </row>
    <row r="875" spans="58:122" ht="13">
      <c r="BF875" s="1135">
        <v>867</v>
      </c>
      <c r="BG875" s="1102">
        <v>78438.151700240778</v>
      </c>
      <c r="BH875" s="1102">
        <v>83313.256030852091</v>
      </c>
      <c r="BI875" s="1102">
        <v>67470.943724416269</v>
      </c>
      <c r="BJ875" s="1102">
        <v>68440.971640658856</v>
      </c>
      <c r="BK875" s="1102">
        <v>96628.466404897947</v>
      </c>
      <c r="BL875" s="1102">
        <v>138158.0840237338</v>
      </c>
      <c r="BM875" s="1102">
        <v>119168.43250340779</v>
      </c>
      <c r="BN875" s="1102">
        <v>121547.05491654733</v>
      </c>
      <c r="BO875" s="1102">
        <v>161235.67447472684</v>
      </c>
      <c r="BP875" s="1102">
        <v>151208.74891627437</v>
      </c>
      <c r="BQ875" s="1102">
        <v>120529.31094837794</v>
      </c>
      <c r="BR875" s="1102">
        <v>88612.253635950969</v>
      </c>
      <c r="BS875" s="1102">
        <v>100762.86998417838</v>
      </c>
      <c r="BT875" s="1102">
        <v>34487.696983075279</v>
      </c>
      <c r="BU875" s="1102">
        <v>15118.62333641359</v>
      </c>
      <c r="BV875" s="1102">
        <v>13652.094312709636</v>
      </c>
      <c r="BW875" s="1102">
        <v>24514.436375011024</v>
      </c>
      <c r="BX875" s="1102">
        <v>32917.619405687205</v>
      </c>
      <c r="BY875" s="1102">
        <v>26598.29723440688</v>
      </c>
      <c r="BZ875" s="1102">
        <v>24347.490279407975</v>
      </c>
      <c r="CA875" s="1102">
        <v>17312.785495693905</v>
      </c>
      <c r="CB875" s="1102">
        <v>11833.610054158285</v>
      </c>
      <c r="CC875" s="1102">
        <v>12382.074293743866</v>
      </c>
      <c r="CD875" s="1102">
        <v>12970.948213589338</v>
      </c>
      <c r="CE875" s="1102">
        <v>21679.564113341767</v>
      </c>
      <c r="CF875" s="1102">
        <v>20286.480406535451</v>
      </c>
      <c r="CG875" s="1102">
        <v>17072.064748858513</v>
      </c>
      <c r="CH875" s="1102">
        <v>19533.66037731785</v>
      </c>
      <c r="CI875" s="1102">
        <v>22468.300590370309</v>
      </c>
      <c r="CJ875" s="1102">
        <v>26133.826426247135</v>
      </c>
      <c r="CK875" s="1102">
        <v>28678.490643069217</v>
      </c>
      <c r="CL875" s="1102">
        <v>23286.022517187212</v>
      </c>
      <c r="CM875" s="1102">
        <v>28248.458258597657</v>
      </c>
      <c r="CN875" s="1102">
        <v>22403.178050876184</v>
      </c>
      <c r="CO875" s="1102">
        <v>31104.797416953064</v>
      </c>
      <c r="CP875" s="1102">
        <v>23813.125272196525</v>
      </c>
      <c r="CQ875" s="1106">
        <f t="shared" si="213"/>
        <v>26249.477313989057</v>
      </c>
      <c r="CR875" s="23" t="s">
        <v>541</v>
      </c>
      <c r="CS875"/>
      <c r="DQ875"/>
      <c r="DR875"/>
    </row>
    <row r="876" spans="58:122" ht="13">
      <c r="BF876" s="1135">
        <v>868</v>
      </c>
      <c r="BG876" s="1102">
        <v>69145.779519472868</v>
      </c>
      <c r="BH876" s="1102">
        <v>68794.362176924798</v>
      </c>
      <c r="BI876" s="1102">
        <v>59389.84516569406</v>
      </c>
      <c r="BJ876" s="1102">
        <v>58618.605614103501</v>
      </c>
      <c r="BK876" s="1102">
        <v>67786.272479575506</v>
      </c>
      <c r="BL876" s="1102">
        <v>86009.151189001743</v>
      </c>
      <c r="BM876" s="1102">
        <v>74297.557274100051</v>
      </c>
      <c r="BN876" s="1102">
        <v>84063.638700173455</v>
      </c>
      <c r="BO876" s="1102">
        <v>119323.8068234422</v>
      </c>
      <c r="BP876" s="1102">
        <v>115706.50632057626</v>
      </c>
      <c r="BQ876" s="1102">
        <v>91095.427604408149</v>
      </c>
      <c r="BR876" s="1102">
        <v>69148.431961746523</v>
      </c>
      <c r="BS876" s="1102">
        <v>71402.51517773197</v>
      </c>
      <c r="BT876" s="1102">
        <v>32774.745130185889</v>
      </c>
      <c r="BU876" s="1102">
        <v>14043.990607944866</v>
      </c>
      <c r="BV876" s="1102">
        <v>11844.621843081772</v>
      </c>
      <c r="BW876" s="1102">
        <v>18086.655838107814</v>
      </c>
      <c r="BX876" s="1102">
        <v>29598.198283379596</v>
      </c>
      <c r="BY876" s="1102">
        <v>21937.661685366627</v>
      </c>
      <c r="BZ876" s="1102">
        <v>14731.503846423053</v>
      </c>
      <c r="CA876" s="1102">
        <v>11794.315389897445</v>
      </c>
      <c r="CB876" s="1102">
        <v>6843.4410535756861</v>
      </c>
      <c r="CC876" s="1102">
        <v>9984.8634725704505</v>
      </c>
      <c r="CD876" s="1102">
        <v>13953.189890690328</v>
      </c>
      <c r="CE876" s="1102">
        <v>19087.838253541311</v>
      </c>
      <c r="CF876" s="1102">
        <v>12580.138752404886</v>
      </c>
      <c r="CG876" s="1102">
        <v>9203.7901860523725</v>
      </c>
      <c r="CH876" s="1102">
        <v>13022.597028772772</v>
      </c>
      <c r="CI876" s="1102">
        <v>22734.178740700245</v>
      </c>
      <c r="CJ876" s="1102">
        <v>26833.334030632283</v>
      </c>
      <c r="CK876" s="1102">
        <v>25727.937773102385</v>
      </c>
      <c r="CL876" s="1102">
        <v>20109.622984010202</v>
      </c>
      <c r="CM876" s="1102">
        <v>20808.023945299534</v>
      </c>
      <c r="CN876" s="1102">
        <v>21811.437328196269</v>
      </c>
      <c r="CO876" s="1102">
        <v>22099.757099063801</v>
      </c>
      <c r="CP876" s="1102">
        <v>21864.38371623668</v>
      </c>
      <c r="CQ876" s="1106">
        <f t="shared" si="213"/>
        <v>24101.357456587521</v>
      </c>
      <c r="CR876" s="23" t="s">
        <v>541</v>
      </c>
      <c r="CS876"/>
      <c r="DQ876"/>
      <c r="DR876"/>
    </row>
    <row r="877" spans="58:122" ht="13">
      <c r="BF877" s="1135">
        <v>869</v>
      </c>
      <c r="BG877" s="1102">
        <v>57218.863431608224</v>
      </c>
      <c r="BH877" s="1102">
        <v>54827.582436053148</v>
      </c>
      <c r="BI877" s="1102">
        <v>49761.950666539138</v>
      </c>
      <c r="BJ877" s="1102">
        <v>62267.546696458441</v>
      </c>
      <c r="BK877" s="1102">
        <v>74882.074616639904</v>
      </c>
      <c r="BL877" s="1102">
        <v>92647.593317269333</v>
      </c>
      <c r="BM877" s="1102">
        <v>78588.983681415615</v>
      </c>
      <c r="BN877" s="1102">
        <v>88605.692909616526</v>
      </c>
      <c r="BO877" s="1102">
        <v>101240.9832937941</v>
      </c>
      <c r="BP877" s="1102">
        <v>92162.967527124099</v>
      </c>
      <c r="BQ877" s="1102">
        <v>70496.14519067097</v>
      </c>
      <c r="BR877" s="1102">
        <v>65124.691309736118</v>
      </c>
      <c r="BS877" s="1102">
        <v>66989.878222450818</v>
      </c>
      <c r="BT877" s="1102">
        <v>46454.537489986942</v>
      </c>
      <c r="BU877" s="1102">
        <v>16963.958713159074</v>
      </c>
      <c r="BV877" s="1102">
        <v>12759.056443854302</v>
      </c>
      <c r="BW877" s="1102">
        <v>15523.51553044418</v>
      </c>
      <c r="BX877" s="1102">
        <v>21282.937132563184</v>
      </c>
      <c r="BY877" s="1102">
        <v>20871.151218835814</v>
      </c>
      <c r="BZ877" s="1102">
        <v>18434.246999073508</v>
      </c>
      <c r="CA877" s="1102">
        <v>11996.883815535213</v>
      </c>
      <c r="CB877" s="1102">
        <v>7069.2616200393904</v>
      </c>
      <c r="CC877" s="1102">
        <v>8609.8826919186413</v>
      </c>
      <c r="CD877" s="1102">
        <v>12282.415091578092</v>
      </c>
      <c r="CE877" s="1102">
        <v>21104.265468747955</v>
      </c>
      <c r="CF877" s="1102">
        <v>15117.860593796671</v>
      </c>
      <c r="CG877" s="1102">
        <v>10547.78631262918</v>
      </c>
      <c r="CH877" s="1102">
        <v>10590.177696592054</v>
      </c>
      <c r="CI877" s="1102">
        <v>16294.169875354622</v>
      </c>
      <c r="CJ877" s="1102">
        <v>18861.707469653593</v>
      </c>
      <c r="CK877" s="1102">
        <v>18336.362563716943</v>
      </c>
      <c r="CL877" s="1102">
        <v>15213.379308476249</v>
      </c>
      <c r="CM877" s="1102">
        <v>20020.831877032353</v>
      </c>
      <c r="CN877" s="1102">
        <v>20435.923031821134</v>
      </c>
      <c r="CO877" s="1102">
        <v>23758.464429022213</v>
      </c>
      <c r="CP877" s="1102">
        <v>21869.222866016164</v>
      </c>
      <c r="CQ877" s="1106">
        <f t="shared" si="213"/>
        <v>24106.691706120229</v>
      </c>
      <c r="CR877" s="23" t="s">
        <v>541</v>
      </c>
      <c r="CS877"/>
      <c r="DQ877"/>
      <c r="DR877"/>
    </row>
    <row r="878" spans="58:122" ht="13">
      <c r="BF878" s="1135">
        <v>870</v>
      </c>
      <c r="BG878" s="1102">
        <v>69663.536429738801</v>
      </c>
      <c r="BH878" s="1102">
        <v>74181.259517598897</v>
      </c>
      <c r="BI878" s="1102">
        <v>64183.807362688989</v>
      </c>
      <c r="BJ878" s="1102">
        <v>71137.048072279664</v>
      </c>
      <c r="BK878" s="1102">
        <v>86759.285221310638</v>
      </c>
      <c r="BL878" s="1102">
        <v>109184.40597425989</v>
      </c>
      <c r="BM878" s="1102">
        <v>86148.189345358172</v>
      </c>
      <c r="BN878" s="1102">
        <v>96528.883973217511</v>
      </c>
      <c r="BO878" s="1102">
        <v>139120.02430336992</v>
      </c>
      <c r="BP878" s="1102">
        <v>129359.14142154189</v>
      </c>
      <c r="BQ878" s="1102">
        <v>105903.85822218627</v>
      </c>
      <c r="BR878" s="1102">
        <v>87848.338821892467</v>
      </c>
      <c r="BS878" s="1102">
        <v>98858.959902652423</v>
      </c>
      <c r="BT878" s="1102">
        <v>36788.853304031734</v>
      </c>
      <c r="BU878" s="1102">
        <v>17207.248227404281</v>
      </c>
      <c r="BV878" s="1102">
        <v>16738.643467312573</v>
      </c>
      <c r="BW878" s="1102">
        <v>16483.504191446533</v>
      </c>
      <c r="BX878" s="1102">
        <v>27852.04946227869</v>
      </c>
      <c r="BY878" s="1102">
        <v>26220.30310558006</v>
      </c>
      <c r="BZ878" s="1102">
        <v>17099.572129401316</v>
      </c>
      <c r="CA878" s="1102">
        <v>12283.916359852066</v>
      </c>
      <c r="CB878" s="1102">
        <v>8194.8930670526461</v>
      </c>
      <c r="CC878" s="1102">
        <v>8943.400406473902</v>
      </c>
      <c r="CD878" s="1102">
        <v>16013.221736371475</v>
      </c>
      <c r="CE878" s="1102">
        <v>16047.687233328041</v>
      </c>
      <c r="CF878" s="1102">
        <v>11620.460352931845</v>
      </c>
      <c r="CG878" s="1102">
        <v>10482.9223798361</v>
      </c>
      <c r="CH878" s="1102">
        <v>14357.20372794124</v>
      </c>
      <c r="CI878" s="1102">
        <v>26062.65477746111</v>
      </c>
      <c r="CJ878" s="1102">
        <v>27186.927003194705</v>
      </c>
      <c r="CK878" s="1102">
        <v>24213.799085030834</v>
      </c>
      <c r="CL878" s="1102">
        <v>21659.451559666759</v>
      </c>
      <c r="CM878" s="1102">
        <v>22570.758372160886</v>
      </c>
      <c r="CN878" s="1102">
        <v>25525.22757043783</v>
      </c>
      <c r="CO878" s="1102">
        <v>20853.726208898173</v>
      </c>
      <c r="CP878" s="1102">
        <v>26395.937616911906</v>
      </c>
      <c r="CQ878" s="1106">
        <f t="shared" si="213"/>
        <v>29096.54057317644</v>
      </c>
      <c r="CR878" s="23" t="s">
        <v>541</v>
      </c>
      <c r="CS878"/>
      <c r="DQ878"/>
      <c r="DR878"/>
    </row>
    <row r="879" spans="58:122" ht="13">
      <c r="BF879" s="1135">
        <v>871</v>
      </c>
      <c r="BG879" s="1102">
        <v>47580.53483886725</v>
      </c>
      <c r="BH879" s="1102">
        <v>48792.685406904136</v>
      </c>
      <c r="BI879" s="1102">
        <v>44663.903198045446</v>
      </c>
      <c r="BJ879" s="1102">
        <v>56583.229814123224</v>
      </c>
      <c r="BK879" s="1102">
        <v>73706.007312961592</v>
      </c>
      <c r="BL879" s="1102">
        <v>103247.62159427124</v>
      </c>
      <c r="BM879" s="1102">
        <v>91391.2886457321</v>
      </c>
      <c r="BN879" s="1102">
        <v>99965.037159555606</v>
      </c>
      <c r="BO879" s="1102">
        <v>117672.9837103404</v>
      </c>
      <c r="BP879" s="1102">
        <v>115916.50922279626</v>
      </c>
      <c r="BQ879" s="1102">
        <v>83484.699877070554</v>
      </c>
      <c r="BR879" s="1102">
        <v>57050.753803327221</v>
      </c>
      <c r="BS879" s="1102">
        <v>49395.901791220691</v>
      </c>
      <c r="BT879" s="1102">
        <v>26339.569785610674</v>
      </c>
      <c r="BU879" s="1102">
        <v>15882.835146929558</v>
      </c>
      <c r="BV879" s="1102">
        <v>17468.084496564054</v>
      </c>
      <c r="BW879" s="1102">
        <v>18189.750783320105</v>
      </c>
      <c r="BX879" s="1102">
        <v>23815.327140478552</v>
      </c>
      <c r="BY879" s="1102">
        <v>19882.817825133396</v>
      </c>
      <c r="BZ879" s="1102">
        <v>17085.302457583268</v>
      </c>
      <c r="CA879" s="1102">
        <v>12176.354744529131</v>
      </c>
      <c r="CB879" s="1102">
        <v>7882.5197344767112</v>
      </c>
      <c r="CC879" s="1102">
        <v>10139.119195486099</v>
      </c>
      <c r="CD879" s="1102">
        <v>14330.675974879579</v>
      </c>
      <c r="CE879" s="1102">
        <v>18360.314229138541</v>
      </c>
      <c r="CF879" s="1102">
        <v>14318.167480664926</v>
      </c>
      <c r="CG879" s="1102">
        <v>10675.094312456422</v>
      </c>
      <c r="CH879" s="1102">
        <v>11611.464619605649</v>
      </c>
      <c r="CI879" s="1102">
        <v>15748.816914170417</v>
      </c>
      <c r="CJ879" s="1102">
        <v>16477.589412547764</v>
      </c>
      <c r="CK879" s="1102">
        <v>17778.095444153299</v>
      </c>
      <c r="CL879" s="1102">
        <v>16955.08800047855</v>
      </c>
      <c r="CM879" s="1102">
        <v>20916.760008130033</v>
      </c>
      <c r="CN879" s="1102">
        <v>20385.484724234342</v>
      </c>
      <c r="CO879" s="1102">
        <v>17401.346707955694</v>
      </c>
      <c r="CP879" s="1102">
        <v>22207.504547171258</v>
      </c>
      <c r="CQ879" s="1106">
        <f t="shared" si="213"/>
        <v>24479.583429223305</v>
      </c>
      <c r="CR879" s="23" t="s">
        <v>541</v>
      </c>
      <c r="CS879"/>
      <c r="DQ879"/>
      <c r="DR879"/>
    </row>
    <row r="880" spans="58:122" ht="13">
      <c r="BF880" s="1135">
        <v>872</v>
      </c>
      <c r="BG880" s="1102">
        <v>46066.883051331366</v>
      </c>
      <c r="BH880" s="1102">
        <v>66262.075934812674</v>
      </c>
      <c r="BI880" s="1102">
        <v>69223.446520716767</v>
      </c>
      <c r="BJ880" s="1102">
        <v>75955.367545643574</v>
      </c>
      <c r="BK880" s="1102">
        <v>81474.488544374472</v>
      </c>
      <c r="BL880" s="1102">
        <v>108192.82567831443</v>
      </c>
      <c r="BM880" s="1102">
        <v>97840.610528068486</v>
      </c>
      <c r="BN880" s="1102">
        <v>97009.005819342041</v>
      </c>
      <c r="BO880" s="1102">
        <v>110711.96481045519</v>
      </c>
      <c r="BP880" s="1102">
        <v>126833.59933232312</v>
      </c>
      <c r="BQ880" s="1102">
        <v>94799.560130329599</v>
      </c>
      <c r="BR880" s="1102">
        <v>67268.028328215631</v>
      </c>
      <c r="BS880" s="1102">
        <v>61671.864171805297</v>
      </c>
      <c r="BT880" s="1102">
        <v>29287.183722673235</v>
      </c>
      <c r="BU880" s="1102">
        <v>14916.683089453702</v>
      </c>
      <c r="BV880" s="1102">
        <v>14952.398540231043</v>
      </c>
      <c r="BW880" s="1102">
        <v>19225.869392410787</v>
      </c>
      <c r="BX880" s="1102">
        <v>23787.824863207676</v>
      </c>
      <c r="BY880" s="1102">
        <v>25633.316586038953</v>
      </c>
      <c r="BZ880" s="1102">
        <v>24704.316095462356</v>
      </c>
      <c r="CA880" s="1102">
        <v>16757.811839078251</v>
      </c>
      <c r="CB880" s="1102">
        <v>10029.851704990233</v>
      </c>
      <c r="CC880" s="1102">
        <v>10152.017226400281</v>
      </c>
      <c r="CD880" s="1102">
        <v>10400.616231253698</v>
      </c>
      <c r="CE880" s="1102">
        <v>22059.352067354273</v>
      </c>
      <c r="CF880" s="1102">
        <v>18404.336640005022</v>
      </c>
      <c r="CG880" s="1102">
        <v>13045.256421339696</v>
      </c>
      <c r="CH880" s="1102">
        <v>12113.612800151088</v>
      </c>
      <c r="CI880" s="1102">
        <v>18139.359746449638</v>
      </c>
      <c r="CJ880" s="1102">
        <v>22996.347813791999</v>
      </c>
      <c r="CK880" s="1102">
        <v>23540.983138911812</v>
      </c>
      <c r="CL880" s="1102">
        <v>17228.753105727388</v>
      </c>
      <c r="CM880" s="1102">
        <v>23632.481420905471</v>
      </c>
      <c r="CN880" s="1102">
        <v>21492.172500269491</v>
      </c>
      <c r="CO880" s="1102">
        <v>25981.533252387027</v>
      </c>
      <c r="CP880" s="1102">
        <v>22554.384909432396</v>
      </c>
      <c r="CQ880" s="1106">
        <f t="shared" si="213"/>
        <v>24861.953575760654</v>
      </c>
      <c r="CR880" s="23" t="s">
        <v>541</v>
      </c>
      <c r="CS880"/>
      <c r="DQ880"/>
      <c r="DR880"/>
    </row>
    <row r="881" spans="58:122" ht="13">
      <c r="BF881" s="1135">
        <v>873</v>
      </c>
      <c r="BG881" s="1102">
        <v>48791.248119248979</v>
      </c>
      <c r="BH881" s="1102">
        <v>50522.501554268834</v>
      </c>
      <c r="BI881" s="1102">
        <v>42493.960541750232</v>
      </c>
      <c r="BJ881" s="1102">
        <v>48603.695643168452</v>
      </c>
      <c r="BK881" s="1102">
        <v>59593.691152945496</v>
      </c>
      <c r="BL881" s="1102">
        <v>74214.523778770264</v>
      </c>
      <c r="BM881" s="1102">
        <v>60447.178044138622</v>
      </c>
      <c r="BN881" s="1102">
        <v>67096.460604532622</v>
      </c>
      <c r="BO881" s="1102">
        <v>84979.824416663483</v>
      </c>
      <c r="BP881" s="1102">
        <v>90018.604520197812</v>
      </c>
      <c r="BQ881" s="1102">
        <v>68153.200636647452</v>
      </c>
      <c r="BR881" s="1102">
        <v>56594.14082005297</v>
      </c>
      <c r="BS881" s="1102">
        <v>59851.92090125697</v>
      </c>
      <c r="BT881" s="1102">
        <v>23194.416553825602</v>
      </c>
      <c r="BU881" s="1102">
        <v>10661.763714516615</v>
      </c>
      <c r="BV881" s="1102">
        <v>11149.717658436932</v>
      </c>
      <c r="BW881" s="1102">
        <v>18559.962712432032</v>
      </c>
      <c r="BX881" s="1102">
        <v>22785.396011414021</v>
      </c>
      <c r="BY881" s="1102">
        <v>19568.827036649964</v>
      </c>
      <c r="BZ881" s="1102">
        <v>15447.497206127726</v>
      </c>
      <c r="CA881" s="1102">
        <v>10647.009237533837</v>
      </c>
      <c r="CB881" s="1102">
        <v>7050.011595649552</v>
      </c>
      <c r="CC881" s="1102">
        <v>7722.5941164877495</v>
      </c>
      <c r="CD881" s="1102">
        <v>11133.121226392093</v>
      </c>
      <c r="CE881" s="1102">
        <v>17891.100014186206</v>
      </c>
      <c r="CF881" s="1102">
        <v>13674.521614460709</v>
      </c>
      <c r="CG881" s="1102">
        <v>10758.679794717389</v>
      </c>
      <c r="CH881" s="1102">
        <v>11252.077826190565</v>
      </c>
      <c r="CI881" s="1102">
        <v>15302.188005897377</v>
      </c>
      <c r="CJ881" s="1102">
        <v>16169.083700607167</v>
      </c>
      <c r="CK881" s="1102">
        <v>15904.978368728332</v>
      </c>
      <c r="CL881" s="1102">
        <v>12554.163659274662</v>
      </c>
      <c r="CM881" s="1102">
        <v>16403.996808213626</v>
      </c>
      <c r="CN881" s="1102">
        <v>17685.624249793826</v>
      </c>
      <c r="CO881" s="1102">
        <v>21200.440722920095</v>
      </c>
      <c r="CP881" s="1102">
        <v>17795.467201238676</v>
      </c>
      <c r="CQ881" s="1106">
        <f t="shared" si="213"/>
        <v>19616.144762659438</v>
      </c>
      <c r="CR881" s="23" t="s">
        <v>541</v>
      </c>
      <c r="CS881"/>
      <c r="DQ881"/>
      <c r="DR881"/>
    </row>
    <row r="882" spans="58:122" ht="13">
      <c r="BF882" s="1135">
        <v>874</v>
      </c>
      <c r="BG882" s="1102">
        <v>67354.704914390793</v>
      </c>
      <c r="BH882" s="1102">
        <v>74343.604068871718</v>
      </c>
      <c r="BI882" s="1102">
        <v>66973.008494543159</v>
      </c>
      <c r="BJ882" s="1102">
        <v>65585.993077093182</v>
      </c>
      <c r="BK882" s="1102">
        <v>77382.39302044145</v>
      </c>
      <c r="BL882" s="1102">
        <v>98106.057094997843</v>
      </c>
      <c r="BM882" s="1102">
        <v>80922.023332341385</v>
      </c>
      <c r="BN882" s="1102">
        <v>79455.073836244497</v>
      </c>
      <c r="BO882" s="1102">
        <v>115981.78991540175</v>
      </c>
      <c r="BP882" s="1102">
        <v>121178.05957021336</v>
      </c>
      <c r="BQ882" s="1102">
        <v>91762.77063535557</v>
      </c>
      <c r="BR882" s="1102">
        <v>68968.059667175519</v>
      </c>
      <c r="BS882" s="1102">
        <v>93829.18175779251</v>
      </c>
      <c r="BT882" s="1102">
        <v>41581.989822977426</v>
      </c>
      <c r="BU882" s="1102">
        <v>20403.478644777464</v>
      </c>
      <c r="BV882" s="1102">
        <v>21717.363427329066</v>
      </c>
      <c r="BW882" s="1102">
        <v>18965.293380070107</v>
      </c>
      <c r="BX882" s="1102">
        <v>24395.219115372016</v>
      </c>
      <c r="BY882" s="1102">
        <v>25641.050068792429</v>
      </c>
      <c r="BZ882" s="1102">
        <v>22215.297598341862</v>
      </c>
      <c r="CA882" s="1102">
        <v>13699.059619837226</v>
      </c>
      <c r="CB882" s="1102">
        <v>8369.059724765486</v>
      </c>
      <c r="CC882" s="1102">
        <v>11197.174471051419</v>
      </c>
      <c r="CD882" s="1102">
        <v>18563.947498367765</v>
      </c>
      <c r="CE882" s="1102">
        <v>24143.641000416377</v>
      </c>
      <c r="CF882" s="1102">
        <v>15414.762877323703</v>
      </c>
      <c r="CG882" s="1102">
        <v>11246.442380200779</v>
      </c>
      <c r="CH882" s="1102">
        <v>13616.934797602435</v>
      </c>
      <c r="CI882" s="1102">
        <v>19938.97558458554</v>
      </c>
      <c r="CJ882" s="1102">
        <v>22329.107338222533</v>
      </c>
      <c r="CK882" s="1102">
        <v>22888.280416989062</v>
      </c>
      <c r="CL882" s="1102">
        <v>20611.2520030659</v>
      </c>
      <c r="CM882" s="1102">
        <v>24477.927775766984</v>
      </c>
      <c r="CN882" s="1102">
        <v>24568.946430880922</v>
      </c>
      <c r="CO882" s="1102">
        <v>26243.976582013463</v>
      </c>
      <c r="CP882" s="1102">
        <v>25873.656968448206</v>
      </c>
      <c r="CQ882" s="1106">
        <f t="shared" si="213"/>
        <v>28520.824707380769</v>
      </c>
      <c r="CR882" s="23" t="s">
        <v>541</v>
      </c>
      <c r="CS882"/>
      <c r="DQ882"/>
      <c r="DR882"/>
    </row>
    <row r="883" spans="58:122" ht="13">
      <c r="BF883" s="1135">
        <v>875</v>
      </c>
      <c r="BG883" s="1102">
        <v>70798.065426066678</v>
      </c>
      <c r="BH883" s="1102">
        <v>78937.192169136455</v>
      </c>
      <c r="BI883" s="1102">
        <v>70316.392324584391</v>
      </c>
      <c r="BJ883" s="1102">
        <v>68993.334018368434</v>
      </c>
      <c r="BK883" s="1102">
        <v>82441.994642415899</v>
      </c>
      <c r="BL883" s="1102">
        <v>97283.528212478806</v>
      </c>
      <c r="BM883" s="1102">
        <v>83130.707614167099</v>
      </c>
      <c r="BN883" s="1102">
        <v>92087.325810872353</v>
      </c>
      <c r="BO883" s="1102">
        <v>139395.62461800923</v>
      </c>
      <c r="BP883" s="1102">
        <v>129354.13185442188</v>
      </c>
      <c r="BQ883" s="1102">
        <v>105258.72381781906</v>
      </c>
      <c r="BR883" s="1102">
        <v>81276.516700437773</v>
      </c>
      <c r="BS883" s="1102">
        <v>96237.051956312353</v>
      </c>
      <c r="BT883" s="1102">
        <v>33161.533838602976</v>
      </c>
      <c r="BU883" s="1102">
        <v>14066.187535754932</v>
      </c>
      <c r="BV883" s="1102">
        <v>16984.428852816236</v>
      </c>
      <c r="BW883" s="1102">
        <v>27624.80027234113</v>
      </c>
      <c r="BX883" s="1102">
        <v>32605.196710181008</v>
      </c>
      <c r="BY883" s="1102">
        <v>35103.758303538045</v>
      </c>
      <c r="BZ883" s="1102">
        <v>30791.269741373417</v>
      </c>
      <c r="CA883" s="1102">
        <v>20094.983885659953</v>
      </c>
      <c r="CB883" s="1102">
        <v>13875.963964366449</v>
      </c>
      <c r="CC883" s="1102">
        <v>11688.707197084119</v>
      </c>
      <c r="CD883" s="1102">
        <v>16291.99876911689</v>
      </c>
      <c r="CE883" s="1102">
        <v>32253.363722137634</v>
      </c>
      <c r="CF883" s="1102">
        <v>24270.060871306476</v>
      </c>
      <c r="CG883" s="1102">
        <v>17222.447541280722</v>
      </c>
      <c r="CH883" s="1102">
        <v>17099.764101102624</v>
      </c>
      <c r="CI883" s="1102">
        <v>22381.895802386131</v>
      </c>
      <c r="CJ883" s="1102">
        <v>27163.971545984587</v>
      </c>
      <c r="CK883" s="1102">
        <v>25480.77188459376</v>
      </c>
      <c r="CL883" s="1102">
        <v>22365.411580522607</v>
      </c>
      <c r="CM883" s="1102">
        <v>26328.984997173757</v>
      </c>
      <c r="CN883" s="1102">
        <v>24497.357261978945</v>
      </c>
      <c r="CO883" s="1102">
        <v>31963.63199001766</v>
      </c>
      <c r="CP883" s="1102">
        <v>25863.909421907316</v>
      </c>
      <c r="CQ883" s="1106">
        <f t="shared" si="213"/>
        <v>28510.079876583994</v>
      </c>
      <c r="CR883" s="23" t="s">
        <v>541</v>
      </c>
      <c r="CS883"/>
      <c r="DQ883"/>
      <c r="DR883"/>
    </row>
    <row r="884" spans="58:122" ht="13">
      <c r="BF884" s="1135">
        <v>876</v>
      </c>
      <c r="BG884" s="1102">
        <v>56540.806192241122</v>
      </c>
      <c r="BH884" s="1102">
        <v>59127.950149656514</v>
      </c>
      <c r="BI884" s="1102">
        <v>50071.273386427703</v>
      </c>
      <c r="BJ884" s="1102">
        <v>61647.500012235541</v>
      </c>
      <c r="BK884" s="1102">
        <v>80658.007652593282</v>
      </c>
      <c r="BL884" s="1102">
        <v>114666.94560562848</v>
      </c>
      <c r="BM884" s="1102">
        <v>102685.43906886608</v>
      </c>
      <c r="BN884" s="1102">
        <v>101946.65600333171</v>
      </c>
      <c r="BO884" s="1102">
        <v>126436.10013239304</v>
      </c>
      <c r="BP884" s="1102">
        <v>117260.2083145065</v>
      </c>
      <c r="BQ884" s="1102">
        <v>85772.074902893233</v>
      </c>
      <c r="BR884" s="1102">
        <v>58270.21881775395</v>
      </c>
      <c r="BS884" s="1102">
        <v>50594.544850446393</v>
      </c>
      <c r="BT884" s="1102">
        <v>19651.766042596268</v>
      </c>
      <c r="BU884" s="1102">
        <v>11419.027546415844</v>
      </c>
      <c r="BV884" s="1102">
        <v>13789.511998375479</v>
      </c>
      <c r="BW884" s="1102">
        <v>20476.640216849984</v>
      </c>
      <c r="BX884" s="1102">
        <v>26321.414829562989</v>
      </c>
      <c r="BY884" s="1102">
        <v>21180.76452417238</v>
      </c>
      <c r="BZ884" s="1102">
        <v>18949.041966787307</v>
      </c>
      <c r="CA884" s="1102">
        <v>12342.139691542767</v>
      </c>
      <c r="CB884" s="1102">
        <v>7128.4555013609906</v>
      </c>
      <c r="CC884" s="1102">
        <v>9588.0245124670582</v>
      </c>
      <c r="CD884" s="1102">
        <v>12416.067915677388</v>
      </c>
      <c r="CE884" s="1102">
        <v>21698.409056961456</v>
      </c>
      <c r="CF884" s="1102">
        <v>15862.950662280995</v>
      </c>
      <c r="CG884" s="1102">
        <v>12516.877504375332</v>
      </c>
      <c r="CH884" s="1102">
        <v>13763.250555246501</v>
      </c>
      <c r="CI884" s="1102">
        <v>19614.115132220497</v>
      </c>
      <c r="CJ884" s="1102">
        <v>21791.131928721468</v>
      </c>
      <c r="CK884" s="1102">
        <v>23090.002784113218</v>
      </c>
      <c r="CL884" s="1102">
        <v>19115.431500059211</v>
      </c>
      <c r="CM884" s="1102">
        <v>24240.351515675702</v>
      </c>
      <c r="CN884" s="1102">
        <v>22241.178629279493</v>
      </c>
      <c r="CO884" s="1102">
        <v>29658.471892969781</v>
      </c>
      <c r="CP884" s="1102">
        <v>24142.968209961284</v>
      </c>
      <c r="CQ884" s="1106">
        <f t="shared" si="213"/>
        <v>26613.066914810777</v>
      </c>
      <c r="CR884" s="23" t="s">
        <v>541</v>
      </c>
      <c r="CS884"/>
      <c r="DQ884"/>
      <c r="DR884"/>
    </row>
    <row r="885" spans="58:122" ht="13">
      <c r="BF885" s="1135">
        <v>877</v>
      </c>
      <c r="BG885" s="1102">
        <v>80220.627798245885</v>
      </c>
      <c r="BH885" s="1102">
        <v>83251.08686592344</v>
      </c>
      <c r="BI885" s="1102">
        <v>69136.116315023828</v>
      </c>
      <c r="BJ885" s="1102">
        <v>72726.068597269856</v>
      </c>
      <c r="BK885" s="1102">
        <v>96564.690047738986</v>
      </c>
      <c r="BL885" s="1102">
        <v>117768.52762938901</v>
      </c>
      <c r="BM885" s="1102">
        <v>94954.847712675895</v>
      </c>
      <c r="BN885" s="1102">
        <v>104642.98863514788</v>
      </c>
      <c r="BO885" s="1102">
        <v>134139.46496401294</v>
      </c>
      <c r="BP885" s="1102">
        <v>129243.01652306723</v>
      </c>
      <c r="BQ885" s="1102">
        <v>104573.89909099927</v>
      </c>
      <c r="BR885" s="1102">
        <v>81239.811237194517</v>
      </c>
      <c r="BS885" s="1102">
        <v>76174.118358834952</v>
      </c>
      <c r="BT885" s="1102">
        <v>54296.090837473712</v>
      </c>
      <c r="BU885" s="1102">
        <v>26623.235393229239</v>
      </c>
      <c r="BV885" s="1102">
        <v>18723.987246539535</v>
      </c>
      <c r="BW885" s="1102">
        <v>23705.772998819833</v>
      </c>
      <c r="BX885" s="1102">
        <v>32879.344101419549</v>
      </c>
      <c r="BY885" s="1102">
        <v>25613.053576057253</v>
      </c>
      <c r="BZ885" s="1102">
        <v>17798.442748574806</v>
      </c>
      <c r="CA885" s="1102">
        <v>15355.111863785934</v>
      </c>
      <c r="CB885" s="1102">
        <v>11498.506178937474</v>
      </c>
      <c r="CC885" s="1102">
        <v>13923.322371608656</v>
      </c>
      <c r="CD885" s="1102">
        <v>16342.610305384855</v>
      </c>
      <c r="CE885" s="1102">
        <v>20708.240666250473</v>
      </c>
      <c r="CF885" s="1102">
        <v>17284.928303151493</v>
      </c>
      <c r="CG885" s="1102">
        <v>16040.318675625462</v>
      </c>
      <c r="CH885" s="1102">
        <v>18842.772404828764</v>
      </c>
      <c r="CI885" s="1102">
        <v>24417.504260448506</v>
      </c>
      <c r="CJ885" s="1102">
        <v>24537.634125108318</v>
      </c>
      <c r="CK885" s="1102">
        <v>25464.93747538633</v>
      </c>
      <c r="CL885" s="1102">
        <v>21206.998334225784</v>
      </c>
      <c r="CM885" s="1102">
        <v>24475.773143140283</v>
      </c>
      <c r="CN885" s="1102">
        <v>23980.011310111444</v>
      </c>
      <c r="CO885" s="1102">
        <v>23339.335690470107</v>
      </c>
      <c r="CP885" s="1102">
        <v>24636.209791791505</v>
      </c>
      <c r="CQ885" s="1106">
        <f t="shared" si="213"/>
        <v>27156.772689024521</v>
      </c>
      <c r="CR885" s="23" t="s">
        <v>541</v>
      </c>
      <c r="CS885"/>
      <c r="DQ885"/>
      <c r="DR885"/>
    </row>
    <row r="886" spans="58:122" ht="13">
      <c r="BF886" s="1135">
        <v>878</v>
      </c>
      <c r="BG886" s="1102">
        <v>53195.712585136207</v>
      </c>
      <c r="BH886" s="1102">
        <v>64214.779422293912</v>
      </c>
      <c r="BI886" s="1102">
        <v>60438.426568891009</v>
      </c>
      <c r="BJ886" s="1102">
        <v>70694.252308297262</v>
      </c>
      <c r="BK886" s="1102">
        <v>76315.194151456788</v>
      </c>
      <c r="BL886" s="1102">
        <v>94372.751365003845</v>
      </c>
      <c r="BM886" s="1102">
        <v>88319.137802821919</v>
      </c>
      <c r="BN886" s="1102">
        <v>100666.63588295317</v>
      </c>
      <c r="BO886" s="1102">
        <v>100988.7824494942</v>
      </c>
      <c r="BP886" s="1102">
        <v>115911.25907365404</v>
      </c>
      <c r="BQ886" s="1102">
        <v>91338.035736992882</v>
      </c>
      <c r="BR886" s="1102">
        <v>71602.019193804765</v>
      </c>
      <c r="BS886" s="1102">
        <v>51795.890671466848</v>
      </c>
      <c r="BT886" s="1102">
        <v>34958.826622337183</v>
      </c>
      <c r="BU886" s="1102">
        <v>21711.835770115504</v>
      </c>
      <c r="BV886" s="1102">
        <v>15471.296452239401</v>
      </c>
      <c r="BW886" s="1102">
        <v>16327.017575487624</v>
      </c>
      <c r="BX886" s="1102">
        <v>21456.105777852776</v>
      </c>
      <c r="BY886" s="1102">
        <v>25064.408915062195</v>
      </c>
      <c r="BZ886" s="1102">
        <v>22496.862732704649</v>
      </c>
      <c r="CA886" s="1102">
        <v>14437.841992451453</v>
      </c>
      <c r="CB886" s="1102">
        <v>8369.7638829175339</v>
      </c>
      <c r="CC886" s="1102">
        <v>9906.212766016366</v>
      </c>
      <c r="CD886" s="1102">
        <v>13771.545387670845</v>
      </c>
      <c r="CE886" s="1102">
        <v>19896.825275702384</v>
      </c>
      <c r="CF886" s="1102">
        <v>13787.832732147086</v>
      </c>
      <c r="CG886" s="1102">
        <v>12398.603610620514</v>
      </c>
      <c r="CH886" s="1102">
        <v>16999.875384537016</v>
      </c>
      <c r="CI886" s="1102">
        <v>25478.302532704492</v>
      </c>
      <c r="CJ886" s="1102">
        <v>27855.812004066975</v>
      </c>
      <c r="CK886" s="1102">
        <v>27017.902427661247</v>
      </c>
      <c r="CL886" s="1102">
        <v>21272.323772587752</v>
      </c>
      <c r="CM886" s="1102">
        <v>25514.282433255899</v>
      </c>
      <c r="CN886" s="1102">
        <v>24151.486277310105</v>
      </c>
      <c r="CO886" s="1102">
        <v>27555.498126884173</v>
      </c>
      <c r="CP886" s="1102">
        <v>24809.111633588214</v>
      </c>
      <c r="CQ886" s="1106">
        <f t="shared" si="213"/>
        <v>27347.364344756861</v>
      </c>
      <c r="CR886" s="23" t="s">
        <v>541</v>
      </c>
      <c r="CS886"/>
      <c r="DQ886"/>
      <c r="DR886"/>
    </row>
    <row r="887" spans="58:122" ht="13">
      <c r="BF887" s="1135">
        <v>879</v>
      </c>
      <c r="BG887" s="1102">
        <v>84679.101237327137</v>
      </c>
      <c r="BH887" s="1102">
        <v>85263.607347971527</v>
      </c>
      <c r="BI887" s="1102">
        <v>76694.834352116653</v>
      </c>
      <c r="BJ887" s="1102">
        <v>81938.433638843344</v>
      </c>
      <c r="BK887" s="1102">
        <v>98204.628176929618</v>
      </c>
      <c r="BL887" s="1102">
        <v>121006.93824773101</v>
      </c>
      <c r="BM887" s="1102">
        <v>105163.65949226115</v>
      </c>
      <c r="BN887" s="1102">
        <v>124249.33488382495</v>
      </c>
      <c r="BO887" s="1102">
        <v>165361.72756462893</v>
      </c>
      <c r="BP887" s="1102">
        <v>152157.97580485576</v>
      </c>
      <c r="BQ887" s="1102">
        <v>120299.82485280774</v>
      </c>
      <c r="BR887" s="1102">
        <v>95761.361640269941</v>
      </c>
      <c r="BS887" s="1102">
        <v>86711.513565954083</v>
      </c>
      <c r="BT887" s="1102">
        <v>53825.397519195787</v>
      </c>
      <c r="BU887" s="1102">
        <v>20099.697576314011</v>
      </c>
      <c r="BV887" s="1102">
        <v>18645.715542317866</v>
      </c>
      <c r="BW887" s="1102">
        <v>22314.876466221576</v>
      </c>
      <c r="BX887" s="1102">
        <v>33415.325728038108</v>
      </c>
      <c r="BY887" s="1102">
        <v>32204.812584864616</v>
      </c>
      <c r="BZ887" s="1102">
        <v>26462.608188397575</v>
      </c>
      <c r="CA887" s="1102">
        <v>17808.423683604866</v>
      </c>
      <c r="CB887" s="1102">
        <v>10972.153558894295</v>
      </c>
      <c r="CC887" s="1102">
        <v>14408.348379157176</v>
      </c>
      <c r="CD887" s="1102">
        <v>18345.296275183417</v>
      </c>
      <c r="CE887" s="1102">
        <v>28199.545074237951</v>
      </c>
      <c r="CF887" s="1102">
        <v>21558.835121925189</v>
      </c>
      <c r="CG887" s="1102">
        <v>17841.19272846865</v>
      </c>
      <c r="CH887" s="1102">
        <v>19707.101759143636</v>
      </c>
      <c r="CI887" s="1102">
        <v>24640.639451301678</v>
      </c>
      <c r="CJ887" s="1102">
        <v>27211.268779489317</v>
      </c>
      <c r="CK887" s="1102">
        <v>28801.444435999922</v>
      </c>
      <c r="CL887" s="1102">
        <v>24070.906081330842</v>
      </c>
      <c r="CM887" s="1102">
        <v>27723.249112037913</v>
      </c>
      <c r="CN887" s="1102">
        <v>23944.97366470514</v>
      </c>
      <c r="CO887" s="1102">
        <v>29568.265677099276</v>
      </c>
      <c r="CP887" s="1102">
        <v>24767.15278223397</v>
      </c>
      <c r="CQ887" s="1106">
        <f t="shared" si="213"/>
        <v>27301.112628354473</v>
      </c>
      <c r="CR887" s="23" t="s">
        <v>541</v>
      </c>
      <c r="CS887"/>
      <c r="DQ887"/>
      <c r="DR887"/>
    </row>
    <row r="888" spans="58:122" ht="13">
      <c r="BF888" s="1135">
        <v>880</v>
      </c>
      <c r="BG888" s="1102">
        <v>48333.378606438753</v>
      </c>
      <c r="BH888" s="1102">
        <v>45345.874140931097</v>
      </c>
      <c r="BI888" s="1102">
        <v>38470.94209051237</v>
      </c>
      <c r="BJ888" s="1102">
        <v>51841.791455974686</v>
      </c>
      <c r="BK888" s="1102">
        <v>60591.499574126123</v>
      </c>
      <c r="BL888" s="1102">
        <v>72739.931319587122</v>
      </c>
      <c r="BM888" s="1102">
        <v>63256.936055886828</v>
      </c>
      <c r="BN888" s="1102">
        <v>89278.918942579199</v>
      </c>
      <c r="BO888" s="1102">
        <v>99194.707490042463</v>
      </c>
      <c r="BP888" s="1102">
        <v>95067.743967151473</v>
      </c>
      <c r="BQ888" s="1102">
        <v>76280.68990210905</v>
      </c>
      <c r="BR888" s="1102">
        <v>67678.070771994127</v>
      </c>
      <c r="BS888" s="1102">
        <v>53618.187457136213</v>
      </c>
      <c r="BT888" s="1102">
        <v>21613.498603088443</v>
      </c>
      <c r="BU888" s="1102">
        <v>10105.864350621618</v>
      </c>
      <c r="BV888" s="1102">
        <v>12236.042737188129</v>
      </c>
      <c r="BW888" s="1102">
        <v>21296.652000129907</v>
      </c>
      <c r="BX888" s="1102">
        <v>20900.694481825169</v>
      </c>
      <c r="BY888" s="1102">
        <v>17961.449584136037</v>
      </c>
      <c r="BZ888" s="1102">
        <v>15872.047045617172</v>
      </c>
      <c r="CA888" s="1102">
        <v>9709.0994034867836</v>
      </c>
      <c r="CB888" s="1102">
        <v>5354.5218090937078</v>
      </c>
      <c r="CC888" s="1102">
        <v>8762.396114978048</v>
      </c>
      <c r="CD888" s="1102">
        <v>9130.3227766384462</v>
      </c>
      <c r="CE888" s="1102">
        <v>16872.323761754124</v>
      </c>
      <c r="CF888" s="1102">
        <v>12120.101840240572</v>
      </c>
      <c r="CG888" s="1102">
        <v>8038.0492842986941</v>
      </c>
      <c r="CH888" s="1102">
        <v>11129.615606804919</v>
      </c>
      <c r="CI888" s="1102">
        <v>13280.573267501644</v>
      </c>
      <c r="CJ888" s="1102">
        <v>16782.203034145994</v>
      </c>
      <c r="CK888" s="1102">
        <v>17828.906079787914</v>
      </c>
      <c r="CL888" s="1102">
        <v>15541.236252665898</v>
      </c>
      <c r="CM888" s="1102">
        <v>18368.161763424174</v>
      </c>
      <c r="CN888" s="1102">
        <v>17993.728116978458</v>
      </c>
      <c r="CO888" s="1102">
        <v>22465.581091268716</v>
      </c>
      <c r="CP888" s="1102">
        <v>19637.425532955465</v>
      </c>
      <c r="CQ888" s="1106">
        <f t="shared" si="213"/>
        <v>21646.556264259587</v>
      </c>
      <c r="CR888" s="23" t="s">
        <v>541</v>
      </c>
      <c r="CS888"/>
      <c r="DQ888"/>
      <c r="DR888"/>
    </row>
    <row r="889" spans="58:122" ht="13">
      <c r="BF889" s="1135">
        <v>881</v>
      </c>
      <c r="BG889" s="1102">
        <v>49775.600026899403</v>
      </c>
      <c r="BH889" s="1102">
        <v>58829.610558993874</v>
      </c>
      <c r="BI889" s="1102">
        <v>56504.748576302576</v>
      </c>
      <c r="BJ889" s="1102">
        <v>65570.830642764937</v>
      </c>
      <c r="BK889" s="1102">
        <v>72875.218072791366</v>
      </c>
      <c r="BL889" s="1102">
        <v>88323.610988218192</v>
      </c>
      <c r="BM889" s="1102">
        <v>73991.112690984548</v>
      </c>
      <c r="BN889" s="1102">
        <v>76512.850420801871</v>
      </c>
      <c r="BO889" s="1102">
        <v>103416.61895685503</v>
      </c>
      <c r="BP889" s="1102">
        <v>99582.811695772369</v>
      </c>
      <c r="BQ889" s="1102">
        <v>76179.83832390148</v>
      </c>
      <c r="BR889" s="1102">
        <v>54479.31254837694</v>
      </c>
      <c r="BS889" s="1102">
        <v>61017.691333994851</v>
      </c>
      <c r="BT889" s="1102">
        <v>38049.952830838694</v>
      </c>
      <c r="BU889" s="1102">
        <v>12170.901179965769</v>
      </c>
      <c r="BV889" s="1102">
        <v>14090.076294703244</v>
      </c>
      <c r="BW889" s="1102">
        <v>22992.270998363463</v>
      </c>
      <c r="BX889" s="1102">
        <v>24349.608480166698</v>
      </c>
      <c r="BY889" s="1102">
        <v>21385.077743256774</v>
      </c>
      <c r="BZ889" s="1102">
        <v>13931.433036132021</v>
      </c>
      <c r="CA889" s="1102">
        <v>11630.577544847827</v>
      </c>
      <c r="CB889" s="1102">
        <v>7213.907101339948</v>
      </c>
      <c r="CC889" s="1102">
        <v>8206.0563686001005</v>
      </c>
      <c r="CD889" s="1102">
        <v>11362.655233504262</v>
      </c>
      <c r="CE889" s="1102">
        <v>18151.432947535595</v>
      </c>
      <c r="CF889" s="1102">
        <v>13773.725113334771</v>
      </c>
      <c r="CG889" s="1102">
        <v>10259.139045568318</v>
      </c>
      <c r="CH889" s="1102">
        <v>10840.815454688887</v>
      </c>
      <c r="CI889" s="1102">
        <v>13996.206786348062</v>
      </c>
      <c r="CJ889" s="1102">
        <v>16076.370999664414</v>
      </c>
      <c r="CK889" s="1102">
        <v>17533.712601378822</v>
      </c>
      <c r="CL889" s="1102">
        <v>15172.046860824206</v>
      </c>
      <c r="CM889" s="1102">
        <v>19698.877350783281</v>
      </c>
      <c r="CN889" s="1102">
        <v>19591.346553044845</v>
      </c>
      <c r="CO889" s="1102">
        <v>23699.99642763365</v>
      </c>
      <c r="CP889" s="1102">
        <v>19377.137979919531</v>
      </c>
      <c r="CQ889" s="1106">
        <f t="shared" si="213"/>
        <v>21359.638350695852</v>
      </c>
      <c r="CR889" s="23" t="s">
        <v>541</v>
      </c>
      <c r="CS889"/>
      <c r="DQ889"/>
      <c r="DR889"/>
    </row>
    <row r="890" spans="58:122" ht="13">
      <c r="BF890" s="1135">
        <v>882</v>
      </c>
      <c r="BG890" s="1102">
        <v>70938.00664548944</v>
      </c>
      <c r="BH890" s="1102">
        <v>71242.944539852906</v>
      </c>
      <c r="BI890" s="1102">
        <v>64433.846808179442</v>
      </c>
      <c r="BJ890" s="1102">
        <v>79788.370683457149</v>
      </c>
      <c r="BK890" s="1102">
        <v>97332.258447915607</v>
      </c>
      <c r="BL890" s="1102">
        <v>121525.75733849808</v>
      </c>
      <c r="BM890" s="1102">
        <v>103799.52920366188</v>
      </c>
      <c r="BN890" s="1102">
        <v>112474.01452974371</v>
      </c>
      <c r="BO890" s="1102">
        <v>131519.43247256218</v>
      </c>
      <c r="BP890" s="1102">
        <v>119345.27677856626</v>
      </c>
      <c r="BQ890" s="1102">
        <v>89270.133897505264</v>
      </c>
      <c r="BR890" s="1102">
        <v>67251.955123071355</v>
      </c>
      <c r="BS890" s="1102">
        <v>54835.060413720952</v>
      </c>
      <c r="BT890" s="1102">
        <v>39907.543787546871</v>
      </c>
      <c r="BU890" s="1102">
        <v>25292.347611573183</v>
      </c>
      <c r="BV890" s="1102">
        <v>18345.579000930491</v>
      </c>
      <c r="BW890" s="1102">
        <v>18780.188819726143</v>
      </c>
      <c r="BX890" s="1102">
        <v>27073.27414561329</v>
      </c>
      <c r="BY890" s="1102">
        <v>27222.118901588492</v>
      </c>
      <c r="BZ890" s="1102">
        <v>21389.817537942577</v>
      </c>
      <c r="CA890" s="1102">
        <v>14150.190952825371</v>
      </c>
      <c r="CB890" s="1102">
        <v>8833.203773901183</v>
      </c>
      <c r="CC890" s="1102">
        <v>10171.976397991506</v>
      </c>
      <c r="CD890" s="1102">
        <v>16887.21457651876</v>
      </c>
      <c r="CE890" s="1102">
        <v>22929.234968816261</v>
      </c>
      <c r="CF890" s="1102">
        <v>17340.623594412911</v>
      </c>
      <c r="CG890" s="1102">
        <v>13574.578248721582</v>
      </c>
      <c r="CH890" s="1102">
        <v>16148.56382325816</v>
      </c>
      <c r="CI890" s="1102">
        <v>23347.633472468518</v>
      </c>
      <c r="CJ890" s="1102">
        <v>25743.01714998436</v>
      </c>
      <c r="CK890" s="1102">
        <v>28054.665870175868</v>
      </c>
      <c r="CL890" s="1102">
        <v>25860.869436136629</v>
      </c>
      <c r="CM890" s="1102">
        <v>27295.535657146374</v>
      </c>
      <c r="CN890" s="1102">
        <v>22875.693495896521</v>
      </c>
      <c r="CO890" s="1102">
        <v>17842.985080928887</v>
      </c>
      <c r="CP890" s="1102">
        <v>25100.36831111979</v>
      </c>
      <c r="CQ890" s="1106">
        <f t="shared" si="213"/>
        <v>27668.41987451294</v>
      </c>
      <c r="CR890" s="23" t="s">
        <v>541</v>
      </c>
      <c r="CS890"/>
      <c r="DQ890"/>
      <c r="DR890"/>
    </row>
    <row r="891" spans="58:122" ht="13">
      <c r="BF891" s="1135">
        <v>883</v>
      </c>
      <c r="BG891" s="1102">
        <v>72684.623882029759</v>
      </c>
      <c r="BH891" s="1102">
        <v>86701.501702734487</v>
      </c>
      <c r="BI891" s="1102">
        <v>79017.228889703532</v>
      </c>
      <c r="BJ891" s="1102">
        <v>79490.86264183381</v>
      </c>
      <c r="BK891" s="1102">
        <v>98923.319860049407</v>
      </c>
      <c r="BL891" s="1102">
        <v>127439.54674663683</v>
      </c>
      <c r="BM891" s="1102">
        <v>113193.99704238371</v>
      </c>
      <c r="BN891" s="1102">
        <v>101535.41292185232</v>
      </c>
      <c r="BO891" s="1102">
        <v>143867.8054712617</v>
      </c>
      <c r="BP891" s="1102">
        <v>130885.98595933524</v>
      </c>
      <c r="BQ891" s="1102">
        <v>99508.172099171294</v>
      </c>
      <c r="BR891" s="1102">
        <v>77066.911270345168</v>
      </c>
      <c r="BS891" s="1102">
        <v>106994.82552408965</v>
      </c>
      <c r="BT891" s="1102">
        <v>45868.040510172461</v>
      </c>
      <c r="BU891" s="1102">
        <v>13408.864950920792</v>
      </c>
      <c r="BV891" s="1102">
        <v>12306.39674632254</v>
      </c>
      <c r="BW891" s="1102">
        <v>26560.625574847098</v>
      </c>
      <c r="BX891" s="1102">
        <v>28786.69066785902</v>
      </c>
      <c r="BY891" s="1102">
        <v>25921.541922598757</v>
      </c>
      <c r="BZ891" s="1102">
        <v>22389.48028721624</v>
      </c>
      <c r="CA891" s="1102">
        <v>16853.261021320432</v>
      </c>
      <c r="CB891" s="1102">
        <v>11099.070894590126</v>
      </c>
      <c r="CC891" s="1102">
        <v>9943.5406812343044</v>
      </c>
      <c r="CD891" s="1102">
        <v>16469.043694986813</v>
      </c>
      <c r="CE891" s="1102">
        <v>27489.808225917761</v>
      </c>
      <c r="CF891" s="1102">
        <v>18874.670000823666</v>
      </c>
      <c r="CG891" s="1102">
        <v>13927.055392891249</v>
      </c>
      <c r="CH891" s="1102">
        <v>16031.109567299536</v>
      </c>
      <c r="CI891" s="1102">
        <v>23073.500214808413</v>
      </c>
      <c r="CJ891" s="1102">
        <v>25000.041301379122</v>
      </c>
      <c r="CK891" s="1102">
        <v>22606.799016371428</v>
      </c>
      <c r="CL891" s="1102">
        <v>20391.228505056137</v>
      </c>
      <c r="CM891" s="1102">
        <v>23317.171207688913</v>
      </c>
      <c r="CN891" s="1102">
        <v>25110.715168240982</v>
      </c>
      <c r="CO891" s="1102">
        <v>27423.967836095399</v>
      </c>
      <c r="CP891" s="1102">
        <v>25098.883315085506</v>
      </c>
      <c r="CQ891" s="1106">
        <f t="shared" si="213"/>
        <v>27666.782946589046</v>
      </c>
      <c r="CR891" s="23" t="s">
        <v>541</v>
      </c>
      <c r="CS891"/>
      <c r="DQ891"/>
      <c r="DR891"/>
    </row>
    <row r="892" spans="58:122" ht="13">
      <c r="BF892" s="1135">
        <v>884</v>
      </c>
      <c r="BG892" s="1102">
        <v>68206.839807049619</v>
      </c>
      <c r="BH892" s="1102">
        <v>82282.214818047039</v>
      </c>
      <c r="BI892" s="1102">
        <v>77556.110003688402</v>
      </c>
      <c r="BJ892" s="1102">
        <v>80591.359250917449</v>
      </c>
      <c r="BK892" s="1102">
        <v>96611.111109664198</v>
      </c>
      <c r="BL892" s="1102">
        <v>134324.81944068434</v>
      </c>
      <c r="BM892" s="1102">
        <v>129179.76042080535</v>
      </c>
      <c r="BN892" s="1102">
        <v>124921.81659724476</v>
      </c>
      <c r="BO892" s="1102">
        <v>140944.48085719539</v>
      </c>
      <c r="BP892" s="1102">
        <v>140438.80978655917</v>
      </c>
      <c r="BQ892" s="1102">
        <v>105312.04473361964</v>
      </c>
      <c r="BR892" s="1102">
        <v>75845.489796038484</v>
      </c>
      <c r="BS892" s="1102">
        <v>82752.084378629414</v>
      </c>
      <c r="BT892" s="1102">
        <v>37415.619451787315</v>
      </c>
      <c r="BU892" s="1102">
        <v>14919.347124868204</v>
      </c>
      <c r="BV892" s="1102">
        <v>15925.900922768011</v>
      </c>
      <c r="BW892" s="1102">
        <v>24111.657165322955</v>
      </c>
      <c r="BX892" s="1102">
        <v>23862.393738211365</v>
      </c>
      <c r="BY892" s="1102">
        <v>28473.703786039325</v>
      </c>
      <c r="BZ892" s="1102">
        <v>16861.835200589558</v>
      </c>
      <c r="CA892" s="1102">
        <v>17079.424696781756</v>
      </c>
      <c r="CB892" s="1102">
        <v>10402.565589698041</v>
      </c>
      <c r="CC892" s="1102">
        <v>12238.659673288375</v>
      </c>
      <c r="CD892" s="1102">
        <v>10534.377609705007</v>
      </c>
      <c r="CE892" s="1102">
        <v>21467.020236918957</v>
      </c>
      <c r="CF892" s="1102">
        <v>15799.784286000697</v>
      </c>
      <c r="CG892" s="1102">
        <v>14795.499251425606</v>
      </c>
      <c r="CH892" s="1102">
        <v>12712.487894027563</v>
      </c>
      <c r="CI892" s="1102">
        <v>21630.096425459877</v>
      </c>
      <c r="CJ892" s="1102">
        <v>20859.07081562448</v>
      </c>
      <c r="CK892" s="1102">
        <v>26567.67016414673</v>
      </c>
      <c r="CL892" s="1102">
        <v>20833.375780097274</v>
      </c>
      <c r="CM892" s="1102">
        <v>25436.641899089926</v>
      </c>
      <c r="CN892" s="1102">
        <v>21244.69124385637</v>
      </c>
      <c r="CO892" s="1102">
        <v>22036.221871893697</v>
      </c>
      <c r="CP892" s="1102">
        <v>24878.469988100358</v>
      </c>
      <c r="CQ892" s="1106">
        <f t="shared" si="213"/>
        <v>27423.818843378587</v>
      </c>
      <c r="CR892" s="23" t="s">
        <v>541</v>
      </c>
      <c r="CS892"/>
      <c r="DQ892"/>
      <c r="DR892"/>
    </row>
    <row r="893" spans="58:122" ht="13">
      <c r="BF893" s="1135">
        <v>885</v>
      </c>
      <c r="BG893" s="1102">
        <v>53655.713603528697</v>
      </c>
      <c r="BH893" s="1102">
        <v>61267.870087999108</v>
      </c>
      <c r="BI893" s="1102">
        <v>56884.11592555586</v>
      </c>
      <c r="BJ893" s="1102">
        <v>59485.100598050543</v>
      </c>
      <c r="BK893" s="1102">
        <v>72346.56900684128</v>
      </c>
      <c r="BL893" s="1102">
        <v>104810.89860078105</v>
      </c>
      <c r="BM893" s="1102">
        <v>106673.27493633371</v>
      </c>
      <c r="BN893" s="1102">
        <v>110207.9152655229</v>
      </c>
      <c r="BO893" s="1102">
        <v>129611.30990391655</v>
      </c>
      <c r="BP893" s="1102">
        <v>132259.60899597313</v>
      </c>
      <c r="BQ893" s="1102">
        <v>102756.79048620918</v>
      </c>
      <c r="BR893" s="1102">
        <v>79676.067188064117</v>
      </c>
      <c r="BS893" s="1102">
        <v>87610.479079512283</v>
      </c>
      <c r="BT893" s="1102">
        <v>45306.603663099253</v>
      </c>
      <c r="BU893" s="1102">
        <v>19237.15914627743</v>
      </c>
      <c r="BV893" s="1102">
        <v>17957.973880718851</v>
      </c>
      <c r="BW893" s="1102">
        <v>30061.126780715713</v>
      </c>
      <c r="BX893" s="1102">
        <v>33999.232626983372</v>
      </c>
      <c r="BY893" s="1102">
        <v>29520.729337172459</v>
      </c>
      <c r="BZ893" s="1102">
        <v>17338.104474640477</v>
      </c>
      <c r="CA893" s="1102">
        <v>11165.129253099234</v>
      </c>
      <c r="CB893" s="1102">
        <v>7029.4113272392879</v>
      </c>
      <c r="CC893" s="1102">
        <v>9386.8719316476709</v>
      </c>
      <c r="CD893" s="1102">
        <v>12675.079926886187</v>
      </c>
      <c r="CE893" s="1102">
        <v>22878.467995586907</v>
      </c>
      <c r="CF893" s="1102">
        <v>19098.721234966553</v>
      </c>
      <c r="CG893" s="1102">
        <v>13119.405971771714</v>
      </c>
      <c r="CH893" s="1102">
        <v>14456.133701735311</v>
      </c>
      <c r="CI893" s="1102">
        <v>18395.513709498882</v>
      </c>
      <c r="CJ893" s="1102">
        <v>23986.677890638297</v>
      </c>
      <c r="CK893" s="1102">
        <v>22822.695360697297</v>
      </c>
      <c r="CL893" s="1102">
        <v>19313.695771476399</v>
      </c>
      <c r="CM893" s="1102">
        <v>22951.259014018757</v>
      </c>
      <c r="CN893" s="1102">
        <v>23441.844596581912</v>
      </c>
      <c r="CO893" s="1102">
        <v>29843.193191760649</v>
      </c>
      <c r="CP893" s="1102">
        <v>24879.515909189882</v>
      </c>
      <c r="CQ893" s="1106">
        <f t="shared" si="213"/>
        <v>27424.97177402494</v>
      </c>
      <c r="CR893" s="23" t="s">
        <v>541</v>
      </c>
      <c r="CS893"/>
      <c r="DQ893"/>
      <c r="DR893"/>
    </row>
    <row r="894" spans="58:122" ht="13">
      <c r="BF894" s="1135">
        <v>886</v>
      </c>
      <c r="BG894" s="1102">
        <v>71873.201962384002</v>
      </c>
      <c r="BH894" s="1102">
        <v>73112.795053093243</v>
      </c>
      <c r="BI894" s="1102">
        <v>66459.41099203557</v>
      </c>
      <c r="BJ894" s="1102">
        <v>74382.538614677978</v>
      </c>
      <c r="BK894" s="1102">
        <v>92271.204982346593</v>
      </c>
      <c r="BL894" s="1102">
        <v>112253.14162722195</v>
      </c>
      <c r="BM894" s="1102">
        <v>89582.044728580382</v>
      </c>
      <c r="BN894" s="1102">
        <v>93327.713956522173</v>
      </c>
      <c r="BO894" s="1102">
        <v>138757.69873353629</v>
      </c>
      <c r="BP894" s="1102">
        <v>130841.62099837346</v>
      </c>
      <c r="BQ894" s="1102">
        <v>112238.77861203166</v>
      </c>
      <c r="BR894" s="1102">
        <v>97441.730066466247</v>
      </c>
      <c r="BS894" s="1102">
        <v>113900.93360889057</v>
      </c>
      <c r="BT894" s="1102">
        <v>40124.206395053887</v>
      </c>
      <c r="BU894" s="1102">
        <v>17843.744982049135</v>
      </c>
      <c r="BV894" s="1102">
        <v>15724.627139539549</v>
      </c>
      <c r="BW894" s="1102">
        <v>28266.282564847617</v>
      </c>
      <c r="BX894" s="1102">
        <v>27514.348051673802</v>
      </c>
      <c r="BY894" s="1102">
        <v>23830.511669336222</v>
      </c>
      <c r="BZ894" s="1102">
        <v>20516.683487873001</v>
      </c>
      <c r="CA894" s="1102">
        <v>12732.32565101151</v>
      </c>
      <c r="CB894" s="1102">
        <v>8798.1689806494142</v>
      </c>
      <c r="CC894" s="1102">
        <v>9482.7873708944353</v>
      </c>
      <c r="CD894" s="1102">
        <v>11692.278593627858</v>
      </c>
      <c r="CE894" s="1102">
        <v>25219.26264630118</v>
      </c>
      <c r="CF894" s="1102">
        <v>18884.265114421927</v>
      </c>
      <c r="CG894" s="1102">
        <v>13940.61144250637</v>
      </c>
      <c r="CH894" s="1102">
        <v>15700.925237841993</v>
      </c>
      <c r="CI894" s="1102">
        <v>23240.121458602072</v>
      </c>
      <c r="CJ894" s="1102">
        <v>25255.3475277814</v>
      </c>
      <c r="CK894" s="1102">
        <v>25972.527040013232</v>
      </c>
      <c r="CL894" s="1102">
        <v>17610.803853691152</v>
      </c>
      <c r="CM894" s="1102">
        <v>21887.967517320791</v>
      </c>
      <c r="CN894" s="1102">
        <v>19130.909800656485</v>
      </c>
      <c r="CO894" s="1102">
        <v>28794.831123000222</v>
      </c>
      <c r="CP894" s="1102">
        <v>20805.851302389932</v>
      </c>
      <c r="CQ894" s="1106">
        <f t="shared" si="213"/>
        <v>22934.525204802652</v>
      </c>
      <c r="CR894" s="23" t="s">
        <v>541</v>
      </c>
      <c r="CS894"/>
      <c r="DQ894"/>
      <c r="DR894"/>
    </row>
    <row r="895" spans="58:122" ht="13">
      <c r="BF895" s="1135">
        <v>887</v>
      </c>
      <c r="BG895" s="1102">
        <v>65039.001247955181</v>
      </c>
      <c r="BH895" s="1102">
        <v>66889.805449019434</v>
      </c>
      <c r="BI895" s="1102">
        <v>62297.749287662235</v>
      </c>
      <c r="BJ895" s="1102">
        <v>74176.803462184209</v>
      </c>
      <c r="BK895" s="1102">
        <v>85422.438717217883</v>
      </c>
      <c r="BL895" s="1102">
        <v>106150.30079501584</v>
      </c>
      <c r="BM895" s="1102">
        <v>89793.767470902356</v>
      </c>
      <c r="BN895" s="1102">
        <v>94358.177696325525</v>
      </c>
      <c r="BO895" s="1102">
        <v>121719.03632501085</v>
      </c>
      <c r="BP895" s="1102">
        <v>110098.60002206854</v>
      </c>
      <c r="BQ895" s="1102">
        <v>81554.098272698247</v>
      </c>
      <c r="BR895" s="1102">
        <v>65765.405470879967</v>
      </c>
      <c r="BS895" s="1102">
        <v>83757.010495102644</v>
      </c>
      <c r="BT895" s="1102">
        <v>29110.909357741442</v>
      </c>
      <c r="BU895" s="1102">
        <v>12997.221250824092</v>
      </c>
      <c r="BV895" s="1102">
        <v>11891.801285019743</v>
      </c>
      <c r="BW895" s="1102">
        <v>21498.18643939418</v>
      </c>
      <c r="BX895" s="1102">
        <v>28897.881340088134</v>
      </c>
      <c r="BY895" s="1102">
        <v>25066.373885460336</v>
      </c>
      <c r="BZ895" s="1102">
        <v>21265.15997909302</v>
      </c>
      <c r="CA895" s="1102">
        <v>13175.700860066867</v>
      </c>
      <c r="CB895" s="1102">
        <v>7340.5798913129602</v>
      </c>
      <c r="CC895" s="1102">
        <v>9832.9797500839049</v>
      </c>
      <c r="CD895" s="1102">
        <v>14350.169028140308</v>
      </c>
      <c r="CE895" s="1102">
        <v>20419.511850004794</v>
      </c>
      <c r="CF895" s="1102">
        <v>14419.302856764605</v>
      </c>
      <c r="CG895" s="1102">
        <v>10254.966795071185</v>
      </c>
      <c r="CH895" s="1102">
        <v>15247.025766714849</v>
      </c>
      <c r="CI895" s="1102">
        <v>21135.203309455221</v>
      </c>
      <c r="CJ895" s="1102">
        <v>24411.870390739281</v>
      </c>
      <c r="CK895" s="1102">
        <v>21968.214285535178</v>
      </c>
      <c r="CL895" s="1102">
        <v>17281.209614323419</v>
      </c>
      <c r="CM895" s="1102">
        <v>20208.874388980228</v>
      </c>
      <c r="CN895" s="1102">
        <v>19039.636939531501</v>
      </c>
      <c r="CO895" s="1102">
        <v>19454.815834238168</v>
      </c>
      <c r="CP895" s="1102">
        <v>20823.841830455469</v>
      </c>
      <c r="CQ895" s="1106">
        <f t="shared" si="213"/>
        <v>22954.356367362165</v>
      </c>
      <c r="CR895" s="23" t="s">
        <v>541</v>
      </c>
      <c r="CS895"/>
      <c r="DQ895"/>
      <c r="DR895"/>
    </row>
    <row r="896" spans="58:122" ht="13">
      <c r="BF896" s="1135">
        <v>888</v>
      </c>
      <c r="BG896" s="1102">
        <v>49266.423420770247</v>
      </c>
      <c r="BH896" s="1102">
        <v>50087.24775321893</v>
      </c>
      <c r="BI896" s="1102">
        <v>38006.879023799513</v>
      </c>
      <c r="BJ896" s="1102">
        <v>42062.028053430768</v>
      </c>
      <c r="BK896" s="1102">
        <v>59161.732101558038</v>
      </c>
      <c r="BL896" s="1102">
        <v>78504.00129423727</v>
      </c>
      <c r="BM896" s="1102">
        <v>68696.898313324622</v>
      </c>
      <c r="BN896" s="1102">
        <v>74114.769140365592</v>
      </c>
      <c r="BO896" s="1102">
        <v>119299.86073218266</v>
      </c>
      <c r="BP896" s="1102">
        <v>111032.52528949489</v>
      </c>
      <c r="BQ896" s="1102">
        <v>87888.61532201276</v>
      </c>
      <c r="BR896" s="1102">
        <v>64638.528473204031</v>
      </c>
      <c r="BS896" s="1102">
        <v>70232.426674650458</v>
      </c>
      <c r="BT896" s="1102">
        <v>23487.998349503807</v>
      </c>
      <c r="BU896" s="1102">
        <v>9357.918622324647</v>
      </c>
      <c r="BV896" s="1102">
        <v>13854.165014634087</v>
      </c>
      <c r="BW896" s="1102">
        <v>24980.13594821357</v>
      </c>
      <c r="BX896" s="1102">
        <v>26527.981310496885</v>
      </c>
      <c r="BY896" s="1102">
        <v>23286.998238322412</v>
      </c>
      <c r="BZ896" s="1102">
        <v>14882.47263829684</v>
      </c>
      <c r="CA896" s="1102">
        <v>10428.111747829387</v>
      </c>
      <c r="CB896" s="1102">
        <v>7665.3015846919052</v>
      </c>
      <c r="CC896" s="1102">
        <v>8489.8725152529332</v>
      </c>
      <c r="CD896" s="1102">
        <v>10484.331264340704</v>
      </c>
      <c r="CE896" s="1102">
        <v>18030.290647578026</v>
      </c>
      <c r="CF896" s="1102">
        <v>14792.321818973764</v>
      </c>
      <c r="CG896" s="1102">
        <v>11767.498333212416</v>
      </c>
      <c r="CH896" s="1102">
        <v>13212.003659252015</v>
      </c>
      <c r="CI896" s="1102">
        <v>18433.742020920836</v>
      </c>
      <c r="CJ896" s="1102">
        <v>22866.221708804489</v>
      </c>
      <c r="CK896" s="1102">
        <v>23301.397331798715</v>
      </c>
      <c r="CL896" s="1102">
        <v>18834.424652991074</v>
      </c>
      <c r="CM896" s="1102">
        <v>21139.280527719158</v>
      </c>
      <c r="CN896" s="1102">
        <v>22255.509107145255</v>
      </c>
      <c r="CO896" s="1102">
        <v>27057.013123900186</v>
      </c>
      <c r="CP896" s="1102">
        <v>23172.032598893922</v>
      </c>
      <c r="CQ896" s="1106">
        <f t="shared" si="213"/>
        <v>25542.793609449462</v>
      </c>
      <c r="CR896" s="23" t="s">
        <v>541</v>
      </c>
      <c r="CS896"/>
      <c r="DQ896"/>
      <c r="DR896"/>
    </row>
    <row r="897" spans="58:122" ht="13">
      <c r="BF897" s="1135">
        <v>889</v>
      </c>
      <c r="BG897" s="1102">
        <v>86668.930198454051</v>
      </c>
      <c r="BH897" s="1102">
        <v>91282.954825586348</v>
      </c>
      <c r="BI897" s="1102">
        <v>76796.007569952519</v>
      </c>
      <c r="BJ897" s="1102">
        <v>84599.485289765391</v>
      </c>
      <c r="BK897" s="1102">
        <v>107703.31657360785</v>
      </c>
      <c r="BL897" s="1102">
        <v>135357.71250940498</v>
      </c>
      <c r="BM897" s="1102">
        <v>114299.69538112874</v>
      </c>
      <c r="BN897" s="1102">
        <v>111380.27485856551</v>
      </c>
      <c r="BO897" s="1102">
        <v>122781.46842801147</v>
      </c>
      <c r="BP897" s="1102">
        <v>119188.81644533102</v>
      </c>
      <c r="BQ897" s="1102">
        <v>94180.325820585873</v>
      </c>
      <c r="BR897" s="1102">
        <v>81307.256875808278</v>
      </c>
      <c r="BS897" s="1102">
        <v>82001.804649891652</v>
      </c>
      <c r="BT897" s="1102">
        <v>30981.985143089656</v>
      </c>
      <c r="BU897" s="1102">
        <v>14361.230628690986</v>
      </c>
      <c r="BV897" s="1102">
        <v>14808.836882560796</v>
      </c>
      <c r="BW897" s="1102">
        <v>27921.91105980903</v>
      </c>
      <c r="BX897" s="1102">
        <v>27566.970549385791</v>
      </c>
      <c r="BY897" s="1102">
        <v>24285.315701199273</v>
      </c>
      <c r="BZ897" s="1102">
        <v>14485.397926704845</v>
      </c>
      <c r="CA897" s="1102">
        <v>13000.323515756878</v>
      </c>
      <c r="CB897" s="1102">
        <v>7203.5616113726501</v>
      </c>
      <c r="CC897" s="1102">
        <v>10496.191808656524</v>
      </c>
      <c r="CD897" s="1102">
        <v>14695.530335856829</v>
      </c>
      <c r="CE897" s="1102">
        <v>25300.609660645205</v>
      </c>
      <c r="CF897" s="1102">
        <v>17473.454046020277</v>
      </c>
      <c r="CG897" s="1102">
        <v>13011.930491266674</v>
      </c>
      <c r="CH897" s="1102">
        <v>16533.745053448722</v>
      </c>
      <c r="CI897" s="1102">
        <v>25114.983376559259</v>
      </c>
      <c r="CJ897" s="1102">
        <v>28876.865454399373</v>
      </c>
      <c r="CK897" s="1102">
        <v>28643.519489730352</v>
      </c>
      <c r="CL897" s="1102">
        <v>21639.219201910153</v>
      </c>
      <c r="CM897" s="1102">
        <v>23639.780790801942</v>
      </c>
      <c r="CN897" s="1102">
        <v>20393.906000635747</v>
      </c>
      <c r="CO897" s="1102">
        <v>22552.942973083998</v>
      </c>
      <c r="CP897" s="1102">
        <v>23153.255012634174</v>
      </c>
      <c r="CQ897" s="1106">
        <f t="shared" si="213"/>
        <v>25522.09486374084</v>
      </c>
      <c r="CR897" s="23" t="s">
        <v>541</v>
      </c>
      <c r="CS897"/>
      <c r="DQ897"/>
      <c r="DR897"/>
    </row>
    <row r="898" spans="58:122" ht="13">
      <c r="BF898" s="1135">
        <v>890</v>
      </c>
      <c r="BG898" s="1102">
        <v>52124.783709346542</v>
      </c>
      <c r="BH898" s="1102">
        <v>54166.641856936825</v>
      </c>
      <c r="BI898" s="1102">
        <v>47266.028923003745</v>
      </c>
      <c r="BJ898" s="1102">
        <v>53549.634469040611</v>
      </c>
      <c r="BK898" s="1102">
        <v>70107.895780512685</v>
      </c>
      <c r="BL898" s="1102">
        <v>98253.062612495298</v>
      </c>
      <c r="BM898" s="1102">
        <v>88661.355869778272</v>
      </c>
      <c r="BN898" s="1102">
        <v>83391.435061081429</v>
      </c>
      <c r="BO898" s="1102">
        <v>115680.99773198848</v>
      </c>
      <c r="BP898" s="1102">
        <v>106968.2243147589</v>
      </c>
      <c r="BQ898" s="1102">
        <v>84462.360571051322</v>
      </c>
      <c r="BR898" s="1102">
        <v>60001.044132067953</v>
      </c>
      <c r="BS898" s="1102">
        <v>54528.107835213552</v>
      </c>
      <c r="BT898" s="1102">
        <v>28974.475860070786</v>
      </c>
      <c r="BU898" s="1102">
        <v>14454.239265817274</v>
      </c>
      <c r="BV898" s="1102">
        <v>13718.161782699939</v>
      </c>
      <c r="BW898" s="1102">
        <v>28603.507487522442</v>
      </c>
      <c r="BX898" s="1102">
        <v>31749.155466310498</v>
      </c>
      <c r="BY898" s="1102">
        <v>25155.371932830298</v>
      </c>
      <c r="BZ898" s="1102">
        <v>22267.954365925118</v>
      </c>
      <c r="CA898" s="1102">
        <v>14825.793716551678</v>
      </c>
      <c r="CB898" s="1102">
        <v>11182.812614544848</v>
      </c>
      <c r="CC898" s="1102">
        <v>9324.9599801339064</v>
      </c>
      <c r="CD898" s="1102">
        <v>10746.998010000758</v>
      </c>
      <c r="CE898" s="1102">
        <v>18522.79658902443</v>
      </c>
      <c r="CF898" s="1102">
        <v>15634.500916846038</v>
      </c>
      <c r="CG898" s="1102">
        <v>12746.608782186051</v>
      </c>
      <c r="CH898" s="1102">
        <v>14832.669410779075</v>
      </c>
      <c r="CI898" s="1102">
        <v>19244.082191963946</v>
      </c>
      <c r="CJ898" s="1102">
        <v>23583.101844506204</v>
      </c>
      <c r="CK898" s="1102">
        <v>23274.62236985442</v>
      </c>
      <c r="CL898" s="1102">
        <v>17591.64511818024</v>
      </c>
      <c r="CM898" s="1102">
        <v>20778.416966255201</v>
      </c>
      <c r="CN898" s="1102">
        <v>17051.773172623296</v>
      </c>
      <c r="CO898" s="1102">
        <v>24740.330602411443</v>
      </c>
      <c r="CP898" s="1102">
        <v>18315.010905240775</v>
      </c>
      <c r="CQ898" s="1106">
        <f t="shared" si="213"/>
        <v>20188.843663620242</v>
      </c>
      <c r="CR898" s="23" t="s">
        <v>541</v>
      </c>
      <c r="CS898"/>
      <c r="DQ898"/>
      <c r="DR898"/>
    </row>
    <row r="899" spans="58:122" ht="13">
      <c r="BF899" s="1135">
        <v>891</v>
      </c>
      <c r="BG899" s="1102">
        <v>50021.404072890968</v>
      </c>
      <c r="BH899" s="1102">
        <v>53763.388824418944</v>
      </c>
      <c r="BI899" s="1102">
        <v>45457.562892319067</v>
      </c>
      <c r="BJ899" s="1102">
        <v>48709.316108916777</v>
      </c>
      <c r="BK899" s="1102">
        <v>56851.375037285652</v>
      </c>
      <c r="BL899" s="1102">
        <v>74382.101404837289</v>
      </c>
      <c r="BM899" s="1102">
        <v>68621.859402011774</v>
      </c>
      <c r="BN899" s="1102">
        <v>77634.549796058534</v>
      </c>
      <c r="BO899" s="1102">
        <v>95392.934113253985</v>
      </c>
      <c r="BP899" s="1102">
        <v>109798.8936430157</v>
      </c>
      <c r="BQ899" s="1102">
        <v>83925.452651811705</v>
      </c>
      <c r="BR899" s="1102">
        <v>65091.064596400982</v>
      </c>
      <c r="BS899" s="1102">
        <v>59783.942156290563</v>
      </c>
      <c r="BT899" s="1102">
        <v>30866.40646076409</v>
      </c>
      <c r="BU899" s="1102">
        <v>18179.065180384801</v>
      </c>
      <c r="BV899" s="1102">
        <v>17436.335199981226</v>
      </c>
      <c r="BW899" s="1102">
        <v>18095.689780985947</v>
      </c>
      <c r="BX899" s="1102">
        <v>22827.174355075356</v>
      </c>
      <c r="BY899" s="1102">
        <v>20555.09084284597</v>
      </c>
      <c r="BZ899" s="1102">
        <v>19673.096268912384</v>
      </c>
      <c r="CA899" s="1102">
        <v>12969.007781851813</v>
      </c>
      <c r="CB899" s="1102">
        <v>7632.6736707883992</v>
      </c>
      <c r="CC899" s="1102">
        <v>10151.526042873627</v>
      </c>
      <c r="CD899" s="1102">
        <v>11196.95884198903</v>
      </c>
      <c r="CE899" s="1102">
        <v>19452.565535600392</v>
      </c>
      <c r="CF899" s="1102">
        <v>14382.477228563745</v>
      </c>
      <c r="CG899" s="1102">
        <v>11886.245254325762</v>
      </c>
      <c r="CH899" s="1102">
        <v>14053.444741227197</v>
      </c>
      <c r="CI899" s="1102">
        <v>18238.680978732442</v>
      </c>
      <c r="CJ899" s="1102">
        <v>21004.734477674632</v>
      </c>
      <c r="CK899" s="1102">
        <v>20082.46123135207</v>
      </c>
      <c r="CL899" s="1102">
        <v>15962.51842941776</v>
      </c>
      <c r="CM899" s="1102">
        <v>18633.750172427903</v>
      </c>
      <c r="CN899" s="1102">
        <v>17929.185230436036</v>
      </c>
      <c r="CO899" s="1102">
        <v>24365.218371922194</v>
      </c>
      <c r="CP899" s="1102">
        <v>18822.58060339007</v>
      </c>
      <c r="CQ899" s="1106">
        <f t="shared" si="213"/>
        <v>20748.343482503496</v>
      </c>
      <c r="CR899" s="23" t="s">
        <v>541</v>
      </c>
      <c r="CS899"/>
      <c r="DQ899"/>
      <c r="DR899"/>
    </row>
    <row r="900" spans="58:122" ht="13">
      <c r="BF900" s="1135">
        <v>892</v>
      </c>
      <c r="BG900" s="1102">
        <v>51263.803346729677</v>
      </c>
      <c r="BH900" s="1102">
        <v>56157.359713948332</v>
      </c>
      <c r="BI900" s="1102">
        <v>51113.825029597028</v>
      </c>
      <c r="BJ900" s="1102">
        <v>60598.258813251436</v>
      </c>
      <c r="BK900" s="1102">
        <v>67303.223339428572</v>
      </c>
      <c r="BL900" s="1102">
        <v>82930.09443510446</v>
      </c>
      <c r="BM900" s="1102">
        <v>75071.845135604468</v>
      </c>
      <c r="BN900" s="1102">
        <v>88492.776132054511</v>
      </c>
      <c r="BO900" s="1102">
        <v>110753.3397595374</v>
      </c>
      <c r="BP900" s="1102">
        <v>103005.53342691042</v>
      </c>
      <c r="BQ900" s="1102">
        <v>82248.996751552681</v>
      </c>
      <c r="BR900" s="1102">
        <v>76422.256821238057</v>
      </c>
      <c r="BS900" s="1102">
        <v>86079.910992816454</v>
      </c>
      <c r="BT900" s="1102">
        <v>34547.731102097023</v>
      </c>
      <c r="BU900" s="1102">
        <v>20335.209314962853</v>
      </c>
      <c r="BV900" s="1102">
        <v>16382.894893275779</v>
      </c>
      <c r="BW900" s="1102">
        <v>17191.754817353525</v>
      </c>
      <c r="BX900" s="1102">
        <v>21670.009589331428</v>
      </c>
      <c r="BY900" s="1102">
        <v>18831.434782068354</v>
      </c>
      <c r="BZ900" s="1102">
        <v>14903.900189962578</v>
      </c>
      <c r="CA900" s="1102">
        <v>11868.539961523122</v>
      </c>
      <c r="CB900" s="1102">
        <v>7909.4969963353724</v>
      </c>
      <c r="CC900" s="1102">
        <v>9009.8952244990251</v>
      </c>
      <c r="CD900" s="1102">
        <v>12453.999031253579</v>
      </c>
      <c r="CE900" s="1102">
        <v>16771.099266399437</v>
      </c>
      <c r="CF900" s="1102">
        <v>12290.966871894401</v>
      </c>
      <c r="CG900" s="1102">
        <v>10843.243072895571</v>
      </c>
      <c r="CH900" s="1102">
        <v>15079.147175802098</v>
      </c>
      <c r="CI900" s="1102">
        <v>21321.927476678666</v>
      </c>
      <c r="CJ900" s="1102">
        <v>21800.58522833727</v>
      </c>
      <c r="CK900" s="1102">
        <v>19456.577996083339</v>
      </c>
      <c r="CL900" s="1102">
        <v>15135.450752097553</v>
      </c>
      <c r="CM900" s="1102">
        <v>18556.340992081237</v>
      </c>
      <c r="CN900" s="1102">
        <v>19719.399760917324</v>
      </c>
      <c r="CO900" s="1102">
        <v>21497.717077462599</v>
      </c>
      <c r="CP900" s="1102">
        <v>20478.063375189398</v>
      </c>
      <c r="CQ900" s="1106">
        <f t="shared" si="213"/>
        <v>22573.200865368046</v>
      </c>
      <c r="CR900" s="23" t="s">
        <v>541</v>
      </c>
      <c r="CS900"/>
      <c r="DQ900"/>
      <c r="DR900"/>
    </row>
    <row r="901" spans="58:122" ht="13">
      <c r="BF901" s="1135">
        <v>893</v>
      </c>
      <c r="BG901" s="1102">
        <v>62766.51346635662</v>
      </c>
      <c r="BH901" s="1102">
        <v>61931.07207613963</v>
      </c>
      <c r="BI901" s="1102">
        <v>47985.563113997901</v>
      </c>
      <c r="BJ901" s="1102">
        <v>44723.68575074726</v>
      </c>
      <c r="BK901" s="1102">
        <v>55162.052130530283</v>
      </c>
      <c r="BL901" s="1102">
        <v>64716.57245477692</v>
      </c>
      <c r="BM901" s="1102">
        <v>52641.628285895604</v>
      </c>
      <c r="BN901" s="1102">
        <v>55102.017585209127</v>
      </c>
      <c r="BO901" s="1102">
        <v>96651.610238041132</v>
      </c>
      <c r="BP901" s="1102">
        <v>90970.582634734397</v>
      </c>
      <c r="BQ901" s="1102">
        <v>76154.651644066907</v>
      </c>
      <c r="BR901" s="1102">
        <v>56758.640645051106</v>
      </c>
      <c r="BS901" s="1102">
        <v>58797.953775385889</v>
      </c>
      <c r="BT901" s="1102">
        <v>29634.453678479309</v>
      </c>
      <c r="BU901" s="1102">
        <v>11220.285199884314</v>
      </c>
      <c r="BV901" s="1102">
        <v>12098.76998660061</v>
      </c>
      <c r="BW901" s="1102">
        <v>17579.067335761687</v>
      </c>
      <c r="BX901" s="1102">
        <v>22127.331153710657</v>
      </c>
      <c r="BY901" s="1102">
        <v>18637.680454998685</v>
      </c>
      <c r="BZ901" s="1102">
        <v>16202.726738022029</v>
      </c>
      <c r="CA901" s="1102">
        <v>9757.5196141883771</v>
      </c>
      <c r="CB901" s="1102">
        <v>5154.34547438352</v>
      </c>
      <c r="CC901" s="1102">
        <v>7075.8688304293573</v>
      </c>
      <c r="CD901" s="1102">
        <v>10445.157870085206</v>
      </c>
      <c r="CE901" s="1102">
        <v>15298.648134432295</v>
      </c>
      <c r="CF901" s="1102">
        <v>11960.308647611029</v>
      </c>
      <c r="CG901" s="1102">
        <v>9510.445096634754</v>
      </c>
      <c r="CH901" s="1102">
        <v>12480.920001592751</v>
      </c>
      <c r="CI901" s="1102">
        <v>15422.40309672301</v>
      </c>
      <c r="CJ901" s="1102">
        <v>17040.479668307991</v>
      </c>
      <c r="CK901" s="1102">
        <v>16659.207314733561</v>
      </c>
      <c r="CL901" s="1102">
        <v>15574.320663656317</v>
      </c>
      <c r="CM901" s="1102">
        <v>18536.493543316559</v>
      </c>
      <c r="CN901" s="1102">
        <v>18301.481436838996</v>
      </c>
      <c r="CO901" s="1102">
        <v>17114.82385519204</v>
      </c>
      <c r="CP901" s="1102">
        <v>20343.949409352335</v>
      </c>
      <c r="CQ901" s="1106">
        <f t="shared" si="213"/>
        <v>22425.365523996898</v>
      </c>
      <c r="CR901" s="23" t="s">
        <v>541</v>
      </c>
      <c r="CS901"/>
      <c r="DQ901"/>
      <c r="DR901"/>
    </row>
    <row r="902" spans="58:122" ht="13">
      <c r="BF902" s="1135">
        <v>894</v>
      </c>
      <c r="BG902" s="1102">
        <v>54058.680627812457</v>
      </c>
      <c r="BH902" s="1102">
        <v>59822.1417169544</v>
      </c>
      <c r="BI902" s="1102">
        <v>53911.730136311271</v>
      </c>
      <c r="BJ902" s="1102">
        <v>54913.711937109598</v>
      </c>
      <c r="BK902" s="1102">
        <v>67525.748685855579</v>
      </c>
      <c r="BL902" s="1102">
        <v>89742.462263390917</v>
      </c>
      <c r="BM902" s="1102">
        <v>81413.737235428969</v>
      </c>
      <c r="BN902" s="1102">
        <v>78231.139970607823</v>
      </c>
      <c r="BO902" s="1102">
        <v>111425.48560785301</v>
      </c>
      <c r="BP902" s="1102">
        <v>103857.01931739012</v>
      </c>
      <c r="BQ902" s="1102">
        <v>86480.001394030871</v>
      </c>
      <c r="BR902" s="1102">
        <v>65696.957771409245</v>
      </c>
      <c r="BS902" s="1102">
        <v>62957.410703720539</v>
      </c>
      <c r="BT902" s="1102">
        <v>32595.229740227503</v>
      </c>
      <c r="BU902" s="1102">
        <v>14165.151333167551</v>
      </c>
      <c r="BV902" s="1102">
        <v>11723.091435149665</v>
      </c>
      <c r="BW902" s="1102">
        <v>20638.524178162748</v>
      </c>
      <c r="BX902" s="1102">
        <v>20648.840660193484</v>
      </c>
      <c r="BY902" s="1102">
        <v>23166.411016317132</v>
      </c>
      <c r="BZ902" s="1102">
        <v>13708.906274863539</v>
      </c>
      <c r="CA902" s="1102">
        <v>12204.973385725583</v>
      </c>
      <c r="CB902" s="1102">
        <v>6659.3396472846271</v>
      </c>
      <c r="CC902" s="1102">
        <v>8010.9914391524644</v>
      </c>
      <c r="CD902" s="1102">
        <v>10945.518316130403</v>
      </c>
      <c r="CE902" s="1102">
        <v>21251.718413020953</v>
      </c>
      <c r="CF902" s="1102">
        <v>16045.003077071344</v>
      </c>
      <c r="CG902" s="1102">
        <v>11828.722140294352</v>
      </c>
      <c r="CH902" s="1102">
        <v>12282.280145768555</v>
      </c>
      <c r="CI902" s="1102">
        <v>17201.959692105323</v>
      </c>
      <c r="CJ902" s="1102">
        <v>22333.255028900239</v>
      </c>
      <c r="CK902" s="1102">
        <v>24902.952981799182</v>
      </c>
      <c r="CL902" s="1102">
        <v>18972.591680467613</v>
      </c>
      <c r="CM902" s="1102">
        <v>24316.383623987676</v>
      </c>
      <c r="CN902" s="1102">
        <v>19621.537538160621</v>
      </c>
      <c r="CO902" s="1102">
        <v>23143.778710095939</v>
      </c>
      <c r="CP902" s="1102">
        <v>19775.438664792709</v>
      </c>
      <c r="CQ902" s="1106">
        <f t="shared" si="213"/>
        <v>21798.689700412302</v>
      </c>
      <c r="CR902" s="23" t="s">
        <v>541</v>
      </c>
      <c r="CS902"/>
      <c r="DQ902"/>
      <c r="DR902"/>
    </row>
    <row r="903" spans="58:122" ht="13">
      <c r="BF903" s="1135">
        <v>895</v>
      </c>
      <c r="BG903" s="1102">
        <v>61993.071839796874</v>
      </c>
      <c r="BH903" s="1102">
        <v>70021.679337375565</v>
      </c>
      <c r="BI903" s="1102">
        <v>65843.05135915376</v>
      </c>
      <c r="BJ903" s="1102">
        <v>74274.894029292511</v>
      </c>
      <c r="BK903" s="1102">
        <v>81860.878108246325</v>
      </c>
      <c r="BL903" s="1102">
        <v>100713.00215458096</v>
      </c>
      <c r="BM903" s="1102">
        <v>91656.632781834545</v>
      </c>
      <c r="BN903" s="1102">
        <v>106668.67239442019</v>
      </c>
      <c r="BO903" s="1102">
        <v>132365.99875919288</v>
      </c>
      <c r="BP903" s="1102">
        <v>134736.29473650645</v>
      </c>
      <c r="BQ903" s="1102">
        <v>107452.98318795099</v>
      </c>
      <c r="BR903" s="1102">
        <v>93166.88273809955</v>
      </c>
      <c r="BS903" s="1102">
        <v>98335.737616063299</v>
      </c>
      <c r="BT903" s="1102">
        <v>59584.524768006646</v>
      </c>
      <c r="BU903" s="1102">
        <v>21243.158571578959</v>
      </c>
      <c r="BV903" s="1102">
        <v>16917.887412671003</v>
      </c>
      <c r="BW903" s="1102">
        <v>18327.46180450515</v>
      </c>
      <c r="BX903" s="1102">
        <v>25201.171008302299</v>
      </c>
      <c r="BY903" s="1102">
        <v>23603.622172018477</v>
      </c>
      <c r="BZ903" s="1102">
        <v>18926.574083101405</v>
      </c>
      <c r="CA903" s="1102">
        <v>13115.358189624472</v>
      </c>
      <c r="CB903" s="1102">
        <v>8499.0839932368563</v>
      </c>
      <c r="CC903" s="1102">
        <v>9617.5844846581058</v>
      </c>
      <c r="CD903" s="1102">
        <v>14314.704742879037</v>
      </c>
      <c r="CE903" s="1102">
        <v>21931.147674105974</v>
      </c>
      <c r="CF903" s="1102">
        <v>17538.867237095656</v>
      </c>
      <c r="CG903" s="1102">
        <v>14151.67630293802</v>
      </c>
      <c r="CH903" s="1102">
        <v>15810.733884338641</v>
      </c>
      <c r="CI903" s="1102">
        <v>22941.71369554567</v>
      </c>
      <c r="CJ903" s="1102">
        <v>25424.688144512391</v>
      </c>
      <c r="CK903" s="1102">
        <v>25048.142904330511</v>
      </c>
      <c r="CL903" s="1102">
        <v>18543.973582206425</v>
      </c>
      <c r="CM903" s="1102">
        <v>18774.157124203201</v>
      </c>
      <c r="CN903" s="1102">
        <v>19582.330855227319</v>
      </c>
      <c r="CO903" s="1102">
        <v>23925.406223573686</v>
      </c>
      <c r="CP903" s="1102">
        <v>19722.851789602399</v>
      </c>
      <c r="CQ903" s="1106">
        <f t="shared" si="213"/>
        <v>21740.722593132465</v>
      </c>
      <c r="CR903" s="23" t="s">
        <v>541</v>
      </c>
      <c r="CS903"/>
      <c r="DQ903"/>
      <c r="DR903"/>
    </row>
    <row r="904" spans="58:122" ht="13">
      <c r="BF904" s="1135">
        <v>896</v>
      </c>
      <c r="BG904" s="1102">
        <v>49102.331798244544</v>
      </c>
      <c r="BH904" s="1102">
        <v>42588.470055051497</v>
      </c>
      <c r="BI904" s="1102">
        <v>36156.96424114926</v>
      </c>
      <c r="BJ904" s="1102">
        <v>37244.260167482716</v>
      </c>
      <c r="BK904" s="1102">
        <v>57216.70243414693</v>
      </c>
      <c r="BL904" s="1102">
        <v>84586.729004151697</v>
      </c>
      <c r="BM904" s="1102">
        <v>77042.051781465198</v>
      </c>
      <c r="BN904" s="1102">
        <v>71687.321218787882</v>
      </c>
      <c r="BO904" s="1102">
        <v>105795.15791837136</v>
      </c>
      <c r="BP904" s="1102">
        <v>98450.227326747816</v>
      </c>
      <c r="BQ904" s="1102">
        <v>78352.420733604202</v>
      </c>
      <c r="BR904" s="1102">
        <v>60840.093812823521</v>
      </c>
      <c r="BS904" s="1102">
        <v>85538.973093141816</v>
      </c>
      <c r="BT904" s="1102">
        <v>30601.403645909631</v>
      </c>
      <c r="BU904" s="1102">
        <v>14196.63602734495</v>
      </c>
      <c r="BV904" s="1102">
        <v>10249.866137235702</v>
      </c>
      <c r="BW904" s="1102">
        <v>19532.344571034504</v>
      </c>
      <c r="BX904" s="1102">
        <v>23725.587204765183</v>
      </c>
      <c r="BY904" s="1102">
        <v>23708.310822050931</v>
      </c>
      <c r="BZ904" s="1102">
        <v>21921.492724629221</v>
      </c>
      <c r="CA904" s="1102">
        <v>14700.965829010936</v>
      </c>
      <c r="CB904" s="1102">
        <v>6433.5130751500838</v>
      </c>
      <c r="CC904" s="1102">
        <v>7801.2034058353101</v>
      </c>
      <c r="CD904" s="1102">
        <v>12559.514276224087</v>
      </c>
      <c r="CE904" s="1102">
        <v>23858.587993611578</v>
      </c>
      <c r="CF904" s="1102">
        <v>14871.142444935191</v>
      </c>
      <c r="CG904" s="1102">
        <v>11456.295684728126</v>
      </c>
      <c r="CH904" s="1102">
        <v>14474.33858965467</v>
      </c>
      <c r="CI904" s="1102">
        <v>18159.768406968593</v>
      </c>
      <c r="CJ904" s="1102">
        <v>18856.04981638426</v>
      </c>
      <c r="CK904" s="1102">
        <v>18878.361760955686</v>
      </c>
      <c r="CL904" s="1102">
        <v>15408.375503174782</v>
      </c>
      <c r="CM904" s="1102">
        <v>22892.114610282151</v>
      </c>
      <c r="CN904" s="1102">
        <v>20530.439120519255</v>
      </c>
      <c r="CO904" s="1102">
        <v>23529.917624657806</v>
      </c>
      <c r="CP904" s="1102">
        <v>22571.931484854296</v>
      </c>
      <c r="CQ904" s="1106">
        <f t="shared" si="213"/>
        <v>24881.295364299982</v>
      </c>
      <c r="CR904" s="23" t="s">
        <v>541</v>
      </c>
      <c r="CS904"/>
      <c r="DQ904"/>
      <c r="DR904"/>
    </row>
    <row r="905" spans="58:122" ht="13">
      <c r="BF905" s="1135">
        <v>897</v>
      </c>
      <c r="BG905" s="1102">
        <v>66689.845546476019</v>
      </c>
      <c r="BH905" s="1102">
        <v>66843.276991034087</v>
      </c>
      <c r="BI905" s="1102">
        <v>52716.282646553009</v>
      </c>
      <c r="BJ905" s="1102">
        <v>55909.131230001316</v>
      </c>
      <c r="BK905" s="1102">
        <v>86626.93687421341</v>
      </c>
      <c r="BL905" s="1102">
        <v>114387.59736386703</v>
      </c>
      <c r="BM905" s="1102">
        <v>102735.46077601599</v>
      </c>
      <c r="BN905" s="1102">
        <v>99893.146095931734</v>
      </c>
      <c r="BO905" s="1102">
        <v>143880.21053133416</v>
      </c>
      <c r="BP905" s="1102">
        <v>132838.91513407684</v>
      </c>
      <c r="BQ905" s="1102">
        <v>103954.87591023082</v>
      </c>
      <c r="BR905" s="1102">
        <v>82543.906850992789</v>
      </c>
      <c r="BS905" s="1102">
        <v>94628.073861893994</v>
      </c>
      <c r="BT905" s="1102">
        <v>35282.167229348459</v>
      </c>
      <c r="BU905" s="1102">
        <v>14820.182481501221</v>
      </c>
      <c r="BV905" s="1102">
        <v>13564.963950267753</v>
      </c>
      <c r="BW905" s="1102">
        <v>24110.237069113777</v>
      </c>
      <c r="BX905" s="1102">
        <v>28774.232582403609</v>
      </c>
      <c r="BY905" s="1102">
        <v>27270.087141859563</v>
      </c>
      <c r="BZ905" s="1102">
        <v>24170.870532676461</v>
      </c>
      <c r="CA905" s="1102">
        <v>19142.811685466517</v>
      </c>
      <c r="CB905" s="1102">
        <v>12142.013835989988</v>
      </c>
      <c r="CC905" s="1102">
        <v>10560.460061845228</v>
      </c>
      <c r="CD905" s="1102">
        <v>12720.410038135808</v>
      </c>
      <c r="CE905" s="1102">
        <v>20037.556847698601</v>
      </c>
      <c r="CF905" s="1102">
        <v>15442.450627994924</v>
      </c>
      <c r="CG905" s="1102">
        <v>10509.842860044437</v>
      </c>
      <c r="CH905" s="1102">
        <v>11147.986191648071</v>
      </c>
      <c r="CI905" s="1102">
        <v>16687.31299148421</v>
      </c>
      <c r="CJ905" s="1102">
        <v>21796.366943498069</v>
      </c>
      <c r="CK905" s="1102">
        <v>20495.53356752955</v>
      </c>
      <c r="CL905" s="1102">
        <v>19514.05367031015</v>
      </c>
      <c r="CM905" s="1102">
        <v>23549.824562934202</v>
      </c>
      <c r="CN905" s="1102">
        <v>25075.556970719419</v>
      </c>
      <c r="CO905" s="1102">
        <v>27714.993888607067</v>
      </c>
      <c r="CP905" s="1102">
        <v>25835.939295539541</v>
      </c>
      <c r="CQ905" s="1106">
        <f t="shared" si="213"/>
        <v>28479.248089946668</v>
      </c>
      <c r="CR905" s="23" t="s">
        <v>541</v>
      </c>
      <c r="CS905"/>
      <c r="DQ905"/>
      <c r="DR905"/>
    </row>
    <row r="906" spans="58:122" ht="13">
      <c r="BF906" s="1135">
        <v>898</v>
      </c>
      <c r="BG906" s="1102">
        <v>67338.267044549299</v>
      </c>
      <c r="BH906" s="1102">
        <v>69808.013277408318</v>
      </c>
      <c r="BI906" s="1102">
        <v>64087.542737403273</v>
      </c>
      <c r="BJ906" s="1102">
        <v>66720.429941298236</v>
      </c>
      <c r="BK906" s="1102">
        <v>79494.216544286159</v>
      </c>
      <c r="BL906" s="1102">
        <v>104912.55208796167</v>
      </c>
      <c r="BM906" s="1102">
        <v>96889.396856843916</v>
      </c>
      <c r="BN906" s="1102">
        <v>106882.04264622089</v>
      </c>
      <c r="BO906" s="1102">
        <v>138046.03645122872</v>
      </c>
      <c r="BP906" s="1102">
        <v>138566.60666067712</v>
      </c>
      <c r="BQ906" s="1102">
        <v>106236.87562162257</v>
      </c>
      <c r="BR906" s="1102">
        <v>79945.470493582034</v>
      </c>
      <c r="BS906" s="1102">
        <v>83334.955020394977</v>
      </c>
      <c r="BT906" s="1102">
        <v>31933.128767929113</v>
      </c>
      <c r="BU906" s="1102">
        <v>14565.670336506093</v>
      </c>
      <c r="BV906" s="1102">
        <v>15386.828748107711</v>
      </c>
      <c r="BW906" s="1102">
        <v>27354.809176629304</v>
      </c>
      <c r="BX906" s="1102">
        <v>30479.082334707324</v>
      </c>
      <c r="BY906" s="1102">
        <v>26825.506225571386</v>
      </c>
      <c r="BZ906" s="1102">
        <v>17249.348167623575</v>
      </c>
      <c r="CA906" s="1102">
        <v>14404.308136837255</v>
      </c>
      <c r="CB906" s="1102">
        <v>8571.8569925254305</v>
      </c>
      <c r="CC906" s="1102">
        <v>11308.895236405255</v>
      </c>
      <c r="CD906" s="1102">
        <v>15968.538533014085</v>
      </c>
      <c r="CE906" s="1102">
        <v>23980.664490025854</v>
      </c>
      <c r="CF906" s="1102">
        <v>15745.158238657294</v>
      </c>
      <c r="CG906" s="1102">
        <v>12414.210778653282</v>
      </c>
      <c r="CH906" s="1102">
        <v>16377.226197457136</v>
      </c>
      <c r="CI906" s="1102">
        <v>25467.480605600627</v>
      </c>
      <c r="CJ906" s="1102">
        <v>28362.221529446062</v>
      </c>
      <c r="CK906" s="1102">
        <v>25050.633275718908</v>
      </c>
      <c r="CL906" s="1102">
        <v>20815.996171199178</v>
      </c>
      <c r="CM906" s="1102">
        <v>22862.721123492734</v>
      </c>
      <c r="CN906" s="1102">
        <v>24247.103006709593</v>
      </c>
      <c r="CO906" s="1102">
        <v>22938.981327752452</v>
      </c>
      <c r="CP906" s="1102">
        <v>25821.21181401897</v>
      </c>
      <c r="CQ906" s="1106">
        <f t="shared" ref="CQ906:CQ969" si="214">CP906*1.10231131</f>
        <v>28463.013820498727</v>
      </c>
      <c r="CR906" s="23" t="s">
        <v>541</v>
      </c>
      <c r="CS906"/>
      <c r="DQ906"/>
      <c r="DR906"/>
    </row>
    <row r="907" spans="58:122" ht="13">
      <c r="BF907" s="1135">
        <v>899</v>
      </c>
      <c r="BG907" s="1102">
        <v>69446.682144340433</v>
      </c>
      <c r="BH907" s="1102">
        <v>87418.468510177132</v>
      </c>
      <c r="BI907" s="1102">
        <v>79067.266772087387</v>
      </c>
      <c r="BJ907" s="1102">
        <v>79160.422088416002</v>
      </c>
      <c r="BK907" s="1102">
        <v>99412.051763001815</v>
      </c>
      <c r="BL907" s="1102">
        <v>132757.77483498878</v>
      </c>
      <c r="BM907" s="1102">
        <v>109091.3081358913</v>
      </c>
      <c r="BN907" s="1102">
        <v>97655.665438906333</v>
      </c>
      <c r="BO907" s="1102">
        <v>128616.46859663326</v>
      </c>
      <c r="BP907" s="1102">
        <v>139454.33648986244</v>
      </c>
      <c r="BQ907" s="1102">
        <v>107236.80737563818</v>
      </c>
      <c r="BR907" s="1102">
        <v>81878.118416220881</v>
      </c>
      <c r="BS907" s="1102">
        <v>92759.36855387938</v>
      </c>
      <c r="BT907" s="1102">
        <v>44482.752372600204</v>
      </c>
      <c r="BU907" s="1102">
        <v>23369.969776208185</v>
      </c>
      <c r="BV907" s="1102">
        <v>22302.565432436564</v>
      </c>
      <c r="BW907" s="1102">
        <v>21497.21524842392</v>
      </c>
      <c r="BX907" s="1102">
        <v>24434.935584479139</v>
      </c>
      <c r="BY907" s="1102">
        <v>23249.623885463996</v>
      </c>
      <c r="BZ907" s="1102">
        <v>21661.209439139217</v>
      </c>
      <c r="CA907" s="1102">
        <v>18030.148750918997</v>
      </c>
      <c r="CB907" s="1102">
        <v>11265.985449058629</v>
      </c>
      <c r="CC907" s="1102">
        <v>11186.075761881539</v>
      </c>
      <c r="CD907" s="1102">
        <v>13834.911296801973</v>
      </c>
      <c r="CE907" s="1102">
        <v>26320.507056603721</v>
      </c>
      <c r="CF907" s="1102">
        <v>22232.407316579745</v>
      </c>
      <c r="CG907" s="1102">
        <v>17911.013505979507</v>
      </c>
      <c r="CH907" s="1102">
        <v>18552.279455767119</v>
      </c>
      <c r="CI907" s="1102">
        <v>29419.360037289785</v>
      </c>
      <c r="CJ907" s="1102">
        <v>39095.32631288952</v>
      </c>
      <c r="CK907" s="1102">
        <v>39247.935939827825</v>
      </c>
      <c r="CL907" s="1102">
        <v>29375.003798910831</v>
      </c>
      <c r="CM907" s="1102">
        <v>27918.16494744087</v>
      </c>
      <c r="CN907" s="1102">
        <v>21750.469555535019</v>
      </c>
      <c r="CO907" s="1102">
        <v>27598.110880458848</v>
      </c>
      <c r="CP907" s="1102">
        <v>21840.403349357293</v>
      </c>
      <c r="CQ907" s="1106">
        <f t="shared" si="214"/>
        <v>24074.923626958425</v>
      </c>
      <c r="CR907" s="23" t="s">
        <v>541</v>
      </c>
      <c r="CS907"/>
      <c r="DQ907"/>
      <c r="DR907"/>
    </row>
    <row r="908" spans="58:122" ht="13">
      <c r="BF908" s="1135">
        <v>900</v>
      </c>
      <c r="BG908" s="1102">
        <v>45615.553820118526</v>
      </c>
      <c r="BH908" s="1102">
        <v>53479.053406669926</v>
      </c>
      <c r="BI908" s="1102">
        <v>51516.069006211706</v>
      </c>
      <c r="BJ908" s="1102">
        <v>62568.438607733209</v>
      </c>
      <c r="BK908" s="1102">
        <v>72645.365078625357</v>
      </c>
      <c r="BL908" s="1102">
        <v>96717.465856440162</v>
      </c>
      <c r="BM908" s="1102">
        <v>91006.645139375454</v>
      </c>
      <c r="BN908" s="1102">
        <v>97079.427207941277</v>
      </c>
      <c r="BO908" s="1102">
        <v>102145.87666424035</v>
      </c>
      <c r="BP908" s="1102">
        <v>108280.8255938525</v>
      </c>
      <c r="BQ908" s="1102">
        <v>83231.816897276425</v>
      </c>
      <c r="BR908" s="1102">
        <v>69435.999611418272</v>
      </c>
      <c r="BS908" s="1102">
        <v>66408.294667906128</v>
      </c>
      <c r="BT908" s="1102">
        <v>37293.321427383496</v>
      </c>
      <c r="BU908" s="1102">
        <v>20449.58426256193</v>
      </c>
      <c r="BV908" s="1102">
        <v>15942.642951697952</v>
      </c>
      <c r="BW908" s="1102">
        <v>16986.618943588463</v>
      </c>
      <c r="BX908" s="1102">
        <v>27659.765913421732</v>
      </c>
      <c r="BY908" s="1102">
        <v>24865.919721400689</v>
      </c>
      <c r="BZ908" s="1102">
        <v>18223.456812333436</v>
      </c>
      <c r="CA908" s="1102">
        <v>12682.993205959381</v>
      </c>
      <c r="CB908" s="1102">
        <v>8276.7808114094605</v>
      </c>
      <c r="CC908" s="1102">
        <v>8125.9626213113024</v>
      </c>
      <c r="CD908" s="1102">
        <v>11601.839124209657</v>
      </c>
      <c r="CE908" s="1102">
        <v>15440.564923536749</v>
      </c>
      <c r="CF908" s="1102">
        <v>13403.182156192903</v>
      </c>
      <c r="CG908" s="1102">
        <v>12424.857115889281</v>
      </c>
      <c r="CH908" s="1102">
        <v>15826.911087022547</v>
      </c>
      <c r="CI908" s="1102">
        <v>22534.278691975149</v>
      </c>
      <c r="CJ908" s="1102">
        <v>23025.695919402311</v>
      </c>
      <c r="CK908" s="1102">
        <v>21217.410589424962</v>
      </c>
      <c r="CL908" s="1102">
        <v>17487.709013319636</v>
      </c>
      <c r="CM908" s="1102">
        <v>19698.345695076248</v>
      </c>
      <c r="CN908" s="1102">
        <v>20810.347867477511</v>
      </c>
      <c r="CO908" s="1102">
        <v>20565.774866893458</v>
      </c>
      <c r="CP908" s="1102">
        <v>21999.28143413147</v>
      </c>
      <c r="CQ908" s="1106">
        <f t="shared" si="214"/>
        <v>24250.056736716138</v>
      </c>
      <c r="CR908" s="23" t="s">
        <v>541</v>
      </c>
      <c r="CS908"/>
      <c r="DQ908"/>
      <c r="DR908"/>
    </row>
    <row r="909" spans="58:122" ht="13">
      <c r="BF909" s="1135">
        <v>901</v>
      </c>
      <c r="BG909" s="1102">
        <v>53245.605796205564</v>
      </c>
      <c r="BH909" s="1102">
        <v>58373.861474426798</v>
      </c>
      <c r="BI909" s="1102">
        <v>51003.758570243379</v>
      </c>
      <c r="BJ909" s="1102">
        <v>59114.033881491501</v>
      </c>
      <c r="BK909" s="1102">
        <v>72660.383364259789</v>
      </c>
      <c r="BL909" s="1102">
        <v>96666.074290464021</v>
      </c>
      <c r="BM909" s="1102">
        <v>95666.184307140749</v>
      </c>
      <c r="BN909" s="1102">
        <v>113567.63852283318</v>
      </c>
      <c r="BO909" s="1102">
        <v>122193.58003487269</v>
      </c>
      <c r="BP909" s="1102">
        <v>126269.17097606631</v>
      </c>
      <c r="BQ909" s="1102">
        <v>99791.944107229865</v>
      </c>
      <c r="BR909" s="1102">
        <v>92596.119141831863</v>
      </c>
      <c r="BS909" s="1102">
        <v>91031.36042312457</v>
      </c>
      <c r="BT909" s="1102">
        <v>37769.067063495575</v>
      </c>
      <c r="BU909" s="1102">
        <v>19647.242017344492</v>
      </c>
      <c r="BV909" s="1102">
        <v>16194.549178845129</v>
      </c>
      <c r="BW909" s="1102">
        <v>19847.710270330685</v>
      </c>
      <c r="BX909" s="1102">
        <v>23228.80369764924</v>
      </c>
      <c r="BY909" s="1102">
        <v>24090.635882795472</v>
      </c>
      <c r="BZ909" s="1102">
        <v>22462.667640623666</v>
      </c>
      <c r="CA909" s="1102">
        <v>14769.811461222367</v>
      </c>
      <c r="CB909" s="1102">
        <v>8728.3264660251662</v>
      </c>
      <c r="CC909" s="1102">
        <v>9016.3562776479102</v>
      </c>
      <c r="CD909" s="1102">
        <v>12054.433741575034</v>
      </c>
      <c r="CE909" s="1102">
        <v>22036.425371461381</v>
      </c>
      <c r="CF909" s="1102">
        <v>16119.079658494436</v>
      </c>
      <c r="CG909" s="1102">
        <v>11432.541650996593</v>
      </c>
      <c r="CH909" s="1102">
        <v>12237.006606093044</v>
      </c>
      <c r="CI909" s="1102">
        <v>20821.259189933695</v>
      </c>
      <c r="CJ909" s="1102">
        <v>26248.918632937599</v>
      </c>
      <c r="CK909" s="1102">
        <v>25939.923126308309</v>
      </c>
      <c r="CL909" s="1102">
        <v>21345.955149982557</v>
      </c>
      <c r="CM909" s="1102">
        <v>24001.343390091341</v>
      </c>
      <c r="CN909" s="1102">
        <v>23448.239429142915</v>
      </c>
      <c r="CO909" s="1102">
        <v>26522.205142244904</v>
      </c>
      <c r="CP909" s="1102">
        <v>23378.225789241282</v>
      </c>
      <c r="CQ909" s="1106">
        <f t="shared" si="214"/>
        <v>25770.08269521434</v>
      </c>
      <c r="CR909" s="23" t="s">
        <v>541</v>
      </c>
      <c r="CS909"/>
      <c r="DQ909"/>
      <c r="DR909"/>
    </row>
    <row r="910" spans="58:122" ht="13">
      <c r="BF910" s="1135">
        <v>902</v>
      </c>
      <c r="BG910" s="1102">
        <v>54307.041753903584</v>
      </c>
      <c r="BH910" s="1102">
        <v>52326.879572682839</v>
      </c>
      <c r="BI910" s="1102">
        <v>47636.178754240347</v>
      </c>
      <c r="BJ910" s="1102">
        <v>62001.511960419281</v>
      </c>
      <c r="BK910" s="1102">
        <v>78808.262379265812</v>
      </c>
      <c r="BL910" s="1102">
        <v>98595.331148653844</v>
      </c>
      <c r="BM910" s="1102">
        <v>83296.396061311214</v>
      </c>
      <c r="BN910" s="1102">
        <v>84945.786949208763</v>
      </c>
      <c r="BO910" s="1102">
        <v>109806.91072982787</v>
      </c>
      <c r="BP910" s="1102">
        <v>101459.30527550164</v>
      </c>
      <c r="BQ910" s="1102">
        <v>80990.833233005629</v>
      </c>
      <c r="BR910" s="1102">
        <v>64660.736690530568</v>
      </c>
      <c r="BS910" s="1102">
        <v>69691.86621419061</v>
      </c>
      <c r="BT910" s="1102">
        <v>26399.565194391656</v>
      </c>
      <c r="BU910" s="1102">
        <v>10106.281112176466</v>
      </c>
      <c r="BV910" s="1102">
        <v>9659.5721357908787</v>
      </c>
      <c r="BW910" s="1102">
        <v>17068.951321889454</v>
      </c>
      <c r="BX910" s="1102">
        <v>18483.355317042642</v>
      </c>
      <c r="BY910" s="1102">
        <v>16509.728809351778</v>
      </c>
      <c r="BZ910" s="1102">
        <v>13798.575851813053</v>
      </c>
      <c r="CA910" s="1102">
        <v>8880.2500566454037</v>
      </c>
      <c r="CB910" s="1102">
        <v>5262.4005040121783</v>
      </c>
      <c r="CC910" s="1102">
        <v>6311.7934427593509</v>
      </c>
      <c r="CD910" s="1102">
        <v>10464.768241639307</v>
      </c>
      <c r="CE910" s="1102">
        <v>17145.260713846961</v>
      </c>
      <c r="CF910" s="1102">
        <v>12160.740940522606</v>
      </c>
      <c r="CG910" s="1102">
        <v>9496.47949475118</v>
      </c>
      <c r="CH910" s="1102">
        <v>10606.740851719078</v>
      </c>
      <c r="CI910" s="1102">
        <v>16927.473833861732</v>
      </c>
      <c r="CJ910" s="1102">
        <v>18777.578853380128</v>
      </c>
      <c r="CK910" s="1102">
        <v>18672.319374115395</v>
      </c>
      <c r="CL910" s="1102">
        <v>17737.298465283096</v>
      </c>
      <c r="CM910" s="1102">
        <v>21483.6555981745</v>
      </c>
      <c r="CN910" s="1102">
        <v>21637.059345449281</v>
      </c>
      <c r="CO910" s="1102">
        <v>20771.924554122306</v>
      </c>
      <c r="CP910" s="1102">
        <v>23308.931718935193</v>
      </c>
      <c r="CQ910" s="1106">
        <f t="shared" si="214"/>
        <v>25693.699057800004</v>
      </c>
      <c r="CR910" s="23" t="s">
        <v>541</v>
      </c>
      <c r="CS910"/>
      <c r="DQ910"/>
      <c r="DR910"/>
    </row>
    <row r="911" spans="58:122" ht="13">
      <c r="BF911" s="1135">
        <v>903</v>
      </c>
      <c r="BG911" s="1102">
        <v>58137.718893207923</v>
      </c>
      <c r="BH911" s="1102">
        <v>53575.05831090211</v>
      </c>
      <c r="BI911" s="1102">
        <v>44861.328192865629</v>
      </c>
      <c r="BJ911" s="1102">
        <v>63650.007403508775</v>
      </c>
      <c r="BK911" s="1102">
        <v>85805.798577501482</v>
      </c>
      <c r="BL911" s="1102">
        <v>106621.28302712111</v>
      </c>
      <c r="BM911" s="1102">
        <v>87868.803571885423</v>
      </c>
      <c r="BN911" s="1102">
        <v>109428.01061807708</v>
      </c>
      <c r="BO911" s="1102">
        <v>131544.91164407556</v>
      </c>
      <c r="BP911" s="1102">
        <v>122467.63197741455</v>
      </c>
      <c r="BQ911" s="1102">
        <v>97321.24830857612</v>
      </c>
      <c r="BR911" s="1102">
        <v>76259.018790309667</v>
      </c>
      <c r="BS911" s="1102">
        <v>60092.398450163251</v>
      </c>
      <c r="BT911" s="1102">
        <v>31110.569514856405</v>
      </c>
      <c r="BU911" s="1102">
        <v>18653.096132056089</v>
      </c>
      <c r="BV911" s="1102">
        <v>14869.127958195539</v>
      </c>
      <c r="BW911" s="1102">
        <v>16442.634339632783</v>
      </c>
      <c r="BX911" s="1102">
        <v>20681.718475718128</v>
      </c>
      <c r="BY911" s="1102">
        <v>25054.897949150305</v>
      </c>
      <c r="BZ911" s="1102">
        <v>22198.746366929314</v>
      </c>
      <c r="CA911" s="1102">
        <v>14415.424323887502</v>
      </c>
      <c r="CB911" s="1102">
        <v>8465.6143096548712</v>
      </c>
      <c r="CC911" s="1102">
        <v>10343.417367528364</v>
      </c>
      <c r="CD911" s="1102">
        <v>19864.800920096539</v>
      </c>
      <c r="CE911" s="1102">
        <v>29081.493134809061</v>
      </c>
      <c r="CF911" s="1102">
        <v>21054.688244948618</v>
      </c>
      <c r="CG911" s="1102">
        <v>13898.75613744574</v>
      </c>
      <c r="CH911" s="1102">
        <v>13374.650921163466</v>
      </c>
      <c r="CI911" s="1102">
        <v>19880.524126642649</v>
      </c>
      <c r="CJ911" s="1102">
        <v>22944.100274026761</v>
      </c>
      <c r="CK911" s="1102">
        <v>23831.054241738482</v>
      </c>
      <c r="CL911" s="1102">
        <v>20571.109140501652</v>
      </c>
      <c r="CM911" s="1102">
        <v>22222.082684069395</v>
      </c>
      <c r="CN911" s="1102">
        <v>22274.018949997524</v>
      </c>
      <c r="CO911" s="1102">
        <v>21932.595456728413</v>
      </c>
      <c r="CP911" s="1102">
        <v>22475.823282475569</v>
      </c>
      <c r="CQ911" s="1106">
        <f t="shared" si="214"/>
        <v>24775.354205834141</v>
      </c>
      <c r="CR911" s="23" t="s">
        <v>541</v>
      </c>
      <c r="CS911"/>
      <c r="DQ911"/>
      <c r="DR911"/>
    </row>
    <row r="912" spans="58:122" ht="13">
      <c r="BF912" s="1135">
        <v>904</v>
      </c>
      <c r="BG912" s="1102">
        <v>65471.268531773661</v>
      </c>
      <c r="BH912" s="1102">
        <v>67837.924913743802</v>
      </c>
      <c r="BI912" s="1102">
        <v>61508.913287205796</v>
      </c>
      <c r="BJ912" s="1102">
        <v>60104.406688660667</v>
      </c>
      <c r="BK912" s="1102">
        <v>71638.95336185582</v>
      </c>
      <c r="BL912" s="1102">
        <v>89177.924659167358</v>
      </c>
      <c r="BM912" s="1102">
        <v>74059.501448437994</v>
      </c>
      <c r="BN912" s="1102">
        <v>72968.362603647227</v>
      </c>
      <c r="BO912" s="1102">
        <v>110004.93014387861</v>
      </c>
      <c r="BP912" s="1102">
        <v>101597.54338969818</v>
      </c>
      <c r="BQ912" s="1102">
        <v>80822.274969970094</v>
      </c>
      <c r="BR912" s="1102">
        <v>57498.681813019321</v>
      </c>
      <c r="BS912" s="1102">
        <v>58974.951425081883</v>
      </c>
      <c r="BT912" s="1102">
        <v>24199.99852743361</v>
      </c>
      <c r="BU912" s="1102">
        <v>10764.382696416384</v>
      </c>
      <c r="BV912" s="1102">
        <v>13025.965234819763</v>
      </c>
      <c r="BW912" s="1102">
        <v>19640.454313959181</v>
      </c>
      <c r="BX912" s="1102">
        <v>26241.19253419392</v>
      </c>
      <c r="BY912" s="1102">
        <v>20674.105025895336</v>
      </c>
      <c r="BZ912" s="1102">
        <v>16878.197863844031</v>
      </c>
      <c r="CA912" s="1102">
        <v>12077.51378959051</v>
      </c>
      <c r="CB912" s="1102">
        <v>8124.4327678198879</v>
      </c>
      <c r="CC912" s="1102">
        <v>9727.470192308112</v>
      </c>
      <c r="CD912" s="1102">
        <v>11477.656203129198</v>
      </c>
      <c r="CE912" s="1102">
        <v>18484.243451353454</v>
      </c>
      <c r="CF912" s="1102">
        <v>14681.921283477775</v>
      </c>
      <c r="CG912" s="1102">
        <v>11844.990152314969</v>
      </c>
      <c r="CH912" s="1102">
        <v>13365.861877846788</v>
      </c>
      <c r="CI912" s="1102">
        <v>17541.798105232174</v>
      </c>
      <c r="CJ912" s="1102">
        <v>22379.307551071641</v>
      </c>
      <c r="CK912" s="1102">
        <v>25355.566399876978</v>
      </c>
      <c r="CL912" s="1102">
        <v>23285.617410323404</v>
      </c>
      <c r="CM912" s="1102">
        <v>23986.733374087224</v>
      </c>
      <c r="CN912" s="1102">
        <v>20670.674151430256</v>
      </c>
      <c r="CO912" s="1102">
        <v>22048.959972127697</v>
      </c>
      <c r="CP912" s="1102">
        <v>22297.386795459184</v>
      </c>
      <c r="CQ912" s="1106">
        <f t="shared" si="214"/>
        <v>24578.661648079313</v>
      </c>
      <c r="CR912" s="23" t="s">
        <v>541</v>
      </c>
      <c r="CS912"/>
      <c r="DQ912"/>
      <c r="DR912"/>
    </row>
    <row r="913" spans="58:122" ht="13">
      <c r="BF913" s="1135">
        <v>905</v>
      </c>
      <c r="BG913" s="1102">
        <v>65355.800913032501</v>
      </c>
      <c r="BH913" s="1102">
        <v>63474.075223367559</v>
      </c>
      <c r="BI913" s="1102">
        <v>50737.496132882945</v>
      </c>
      <c r="BJ913" s="1102">
        <v>54570.996473914529</v>
      </c>
      <c r="BK913" s="1102">
        <v>79839.653142048875</v>
      </c>
      <c r="BL913" s="1102">
        <v>109402.39368940835</v>
      </c>
      <c r="BM913" s="1102">
        <v>87777.243447709465</v>
      </c>
      <c r="BN913" s="1102">
        <v>96282.6600917326</v>
      </c>
      <c r="BO913" s="1102">
        <v>124361.77266704731</v>
      </c>
      <c r="BP913" s="1102">
        <v>116937.6096320434</v>
      </c>
      <c r="BQ913" s="1102">
        <v>96950.240574701849</v>
      </c>
      <c r="BR913" s="1102">
        <v>77656.493024403841</v>
      </c>
      <c r="BS913" s="1102">
        <v>80923.608752352258</v>
      </c>
      <c r="BT913" s="1102">
        <v>36575.979048904104</v>
      </c>
      <c r="BU913" s="1102">
        <v>18456.394072290877</v>
      </c>
      <c r="BV913" s="1102">
        <v>15754.046157963345</v>
      </c>
      <c r="BW913" s="1102">
        <v>22295.297785812942</v>
      </c>
      <c r="BX913" s="1102">
        <v>26684.872706394362</v>
      </c>
      <c r="BY913" s="1102">
        <v>22658.873442546155</v>
      </c>
      <c r="BZ913" s="1102">
        <v>20164.300019731349</v>
      </c>
      <c r="CA913" s="1102">
        <v>12802.526297712247</v>
      </c>
      <c r="CB913" s="1102">
        <v>7363.0274716895165</v>
      </c>
      <c r="CC913" s="1102">
        <v>11895.547745996959</v>
      </c>
      <c r="CD913" s="1102">
        <v>18100.399884120972</v>
      </c>
      <c r="CE913" s="1102">
        <v>28153.161467617858</v>
      </c>
      <c r="CF913" s="1102">
        <v>19264.239884235521</v>
      </c>
      <c r="CG913" s="1102">
        <v>13312.591361077106</v>
      </c>
      <c r="CH913" s="1102">
        <v>12534.446096186944</v>
      </c>
      <c r="CI913" s="1102">
        <v>18527.9681237775</v>
      </c>
      <c r="CJ913" s="1102">
        <v>21343.195386017134</v>
      </c>
      <c r="CK913" s="1102">
        <v>24358.238516938785</v>
      </c>
      <c r="CL913" s="1102">
        <v>21281.4643371723</v>
      </c>
      <c r="CM913" s="1102">
        <v>25770.735914892979</v>
      </c>
      <c r="CN913" s="1102">
        <v>23368.33078417377</v>
      </c>
      <c r="CO913" s="1102">
        <v>23827.748563129215</v>
      </c>
      <c r="CP913" s="1102">
        <v>25370.796871222294</v>
      </c>
      <c r="CQ913" s="1106">
        <f t="shared" si="214"/>
        <v>27966.516334860946</v>
      </c>
      <c r="CR913" s="23" t="s">
        <v>541</v>
      </c>
      <c r="CS913"/>
      <c r="DQ913"/>
      <c r="DR913"/>
    </row>
    <row r="914" spans="58:122" ht="13">
      <c r="BF914" s="1135">
        <v>906</v>
      </c>
      <c r="BG914" s="1102">
        <v>63523.128448431838</v>
      </c>
      <c r="BH914" s="1102">
        <v>62553.794427395951</v>
      </c>
      <c r="BI914" s="1102">
        <v>49503.877093309617</v>
      </c>
      <c r="BJ914" s="1102">
        <v>50751.158957554013</v>
      </c>
      <c r="BK914" s="1102">
        <v>68134.633235043846</v>
      </c>
      <c r="BL914" s="1102">
        <v>93838.095682190702</v>
      </c>
      <c r="BM914" s="1102">
        <v>85402.057473971625</v>
      </c>
      <c r="BN914" s="1102">
        <v>92960.744483398274</v>
      </c>
      <c r="BO914" s="1102">
        <v>123928.86005735003</v>
      </c>
      <c r="BP914" s="1102">
        <v>120078.05663897458</v>
      </c>
      <c r="BQ914" s="1102">
        <v>95272.390283383327</v>
      </c>
      <c r="BR914" s="1102">
        <v>80314.467571021873</v>
      </c>
      <c r="BS914" s="1102">
        <v>96852.189359785552</v>
      </c>
      <c r="BT914" s="1102">
        <v>30766.643835055191</v>
      </c>
      <c r="BU914" s="1102">
        <v>14569.767733882269</v>
      </c>
      <c r="BV914" s="1102">
        <v>14634.180675198388</v>
      </c>
      <c r="BW914" s="1102">
        <v>14905.127213303364</v>
      </c>
      <c r="BX914" s="1102">
        <v>22244.248317052374</v>
      </c>
      <c r="BY914" s="1102">
        <v>19471.979263758214</v>
      </c>
      <c r="BZ914" s="1102">
        <v>17749.051324427619</v>
      </c>
      <c r="CA914" s="1102">
        <v>12083.478358882103</v>
      </c>
      <c r="CB914" s="1102">
        <v>7451.272337355992</v>
      </c>
      <c r="CC914" s="1102">
        <v>9897.4491833984557</v>
      </c>
      <c r="CD914" s="1102">
        <v>12087.483546861529</v>
      </c>
      <c r="CE914" s="1102">
        <v>19684.382996181157</v>
      </c>
      <c r="CF914" s="1102">
        <v>14274.836054066785</v>
      </c>
      <c r="CG914" s="1102">
        <v>12097.918131956296</v>
      </c>
      <c r="CH914" s="1102">
        <v>14476.094038351141</v>
      </c>
      <c r="CI914" s="1102">
        <v>20256.192354757</v>
      </c>
      <c r="CJ914" s="1102">
        <v>23568.27879442192</v>
      </c>
      <c r="CK914" s="1102">
        <v>24364.252101988463</v>
      </c>
      <c r="CL914" s="1102">
        <v>20596.357795961452</v>
      </c>
      <c r="CM914" s="1102">
        <v>24352.848876203418</v>
      </c>
      <c r="CN914" s="1102">
        <v>21849.61627111815</v>
      </c>
      <c r="CO914" s="1102">
        <v>24092.860678131714</v>
      </c>
      <c r="CP914" s="1102">
        <v>22708.695622638657</v>
      </c>
      <c r="CQ914" s="1106">
        <f t="shared" si="214"/>
        <v>25032.052020182084</v>
      </c>
      <c r="CR914" s="23" t="s">
        <v>541</v>
      </c>
      <c r="CS914"/>
      <c r="DQ914"/>
      <c r="DR914"/>
    </row>
    <row r="915" spans="58:122" ht="13">
      <c r="BF915" s="1135">
        <v>907</v>
      </c>
      <c r="BG915" s="1102">
        <v>101698.24769185728</v>
      </c>
      <c r="BH915" s="1102">
        <v>103525.40264129911</v>
      </c>
      <c r="BI915" s="1102">
        <v>93705.253068264516</v>
      </c>
      <c r="BJ915" s="1102">
        <v>90548.894878133069</v>
      </c>
      <c r="BK915" s="1102">
        <v>98280.470417852281</v>
      </c>
      <c r="BL915" s="1102">
        <v>112015.30540766474</v>
      </c>
      <c r="BM915" s="1102">
        <v>91144.253343789984</v>
      </c>
      <c r="BN915" s="1102">
        <v>86106.891441171683</v>
      </c>
      <c r="BO915" s="1102">
        <v>124052.82117121179</v>
      </c>
      <c r="BP915" s="1102">
        <v>114891.10503023976</v>
      </c>
      <c r="BQ915" s="1102">
        <v>94862.464039757106</v>
      </c>
      <c r="BR915" s="1102">
        <v>73796.902889827121</v>
      </c>
      <c r="BS915" s="1102">
        <v>91900.580675177189</v>
      </c>
      <c r="BT915" s="1102">
        <v>30848.391783403818</v>
      </c>
      <c r="BU915" s="1102">
        <v>12582.629222488375</v>
      </c>
      <c r="BV915" s="1102">
        <v>16738.235880867978</v>
      </c>
      <c r="BW915" s="1102">
        <v>29010.966069716611</v>
      </c>
      <c r="BX915" s="1102">
        <v>33355.513843950452</v>
      </c>
      <c r="BY915" s="1102">
        <v>27007.599320743779</v>
      </c>
      <c r="BZ915" s="1102">
        <v>20656.368227934243</v>
      </c>
      <c r="CA915" s="1102">
        <v>13922.335643938075</v>
      </c>
      <c r="CB915" s="1102">
        <v>8650.4227898001427</v>
      </c>
      <c r="CC915" s="1102">
        <v>13166.183569733972</v>
      </c>
      <c r="CD915" s="1102">
        <v>19962.626332216227</v>
      </c>
      <c r="CE915" s="1102">
        <v>27398.328951900101</v>
      </c>
      <c r="CF915" s="1102">
        <v>19998.983890141259</v>
      </c>
      <c r="CG915" s="1102">
        <v>15910.434776369582</v>
      </c>
      <c r="CH915" s="1102">
        <v>19464.158829820382</v>
      </c>
      <c r="CI915" s="1102">
        <v>25359.806138196524</v>
      </c>
      <c r="CJ915" s="1102">
        <v>26704.065886177916</v>
      </c>
      <c r="CK915" s="1102">
        <v>25015.069322101317</v>
      </c>
      <c r="CL915" s="1102">
        <v>19603.891085396473</v>
      </c>
      <c r="CM915" s="1102">
        <v>20549.995213196096</v>
      </c>
      <c r="CN915" s="1102">
        <v>18845.667193906669</v>
      </c>
      <c r="CO915" s="1102">
        <v>22709.11189609631</v>
      </c>
      <c r="CP915" s="1102">
        <v>19907.665734358645</v>
      </c>
      <c r="CQ915" s="1106">
        <f t="shared" si="214"/>
        <v>21944.445094682989</v>
      </c>
      <c r="CR915" s="23" t="s">
        <v>541</v>
      </c>
      <c r="CS915"/>
      <c r="DQ915"/>
      <c r="DR915"/>
    </row>
    <row r="916" spans="58:122" ht="13">
      <c r="BF916" s="1135">
        <v>908</v>
      </c>
      <c r="BG916" s="1102">
        <v>59393.412171293239</v>
      </c>
      <c r="BH916" s="1102">
        <v>65096.674975290109</v>
      </c>
      <c r="BI916" s="1102">
        <v>55761.624732494885</v>
      </c>
      <c r="BJ916" s="1102">
        <v>60476.614013236765</v>
      </c>
      <c r="BK916" s="1102">
        <v>71596.517144546902</v>
      </c>
      <c r="BL916" s="1102">
        <v>93430.527469474677</v>
      </c>
      <c r="BM916" s="1102">
        <v>82402.024756379149</v>
      </c>
      <c r="BN916" s="1102">
        <v>93018.759718936621</v>
      </c>
      <c r="BO916" s="1102">
        <v>106755.45531328002</v>
      </c>
      <c r="BP916" s="1102">
        <v>124943.90043508093</v>
      </c>
      <c r="BQ916" s="1102">
        <v>95836.087945974563</v>
      </c>
      <c r="BR916" s="1102">
        <v>79579.405924937688</v>
      </c>
      <c r="BS916" s="1102">
        <v>78774.107223033454</v>
      </c>
      <c r="BT916" s="1102">
        <v>37068.948339702787</v>
      </c>
      <c r="BU916" s="1102">
        <v>18830.113706037464</v>
      </c>
      <c r="BV916" s="1102">
        <v>16475.968165284015</v>
      </c>
      <c r="BW916" s="1102">
        <v>15881.098751310503</v>
      </c>
      <c r="BX916" s="1102">
        <v>21372.773070626172</v>
      </c>
      <c r="BY916" s="1102">
        <v>18638.522257822016</v>
      </c>
      <c r="BZ916" s="1102">
        <v>16510.004598237163</v>
      </c>
      <c r="CA916" s="1102">
        <v>10908.988629121779</v>
      </c>
      <c r="CB916" s="1102">
        <v>6900.7913197946045</v>
      </c>
      <c r="CC916" s="1102">
        <v>10933.891050866656</v>
      </c>
      <c r="CD916" s="1102">
        <v>13568.550253647009</v>
      </c>
      <c r="CE916" s="1102">
        <v>20807.346175538773</v>
      </c>
      <c r="CF916" s="1102">
        <v>16342.295657932475</v>
      </c>
      <c r="CG916" s="1102">
        <v>13681.733561041159</v>
      </c>
      <c r="CH916" s="1102">
        <v>14754.626391712547</v>
      </c>
      <c r="CI916" s="1102">
        <v>19139.107392462705</v>
      </c>
      <c r="CJ916" s="1102">
        <v>20001.629310333687</v>
      </c>
      <c r="CK916" s="1102">
        <v>21033.774332985413</v>
      </c>
      <c r="CL916" s="1102">
        <v>16645.346103104002</v>
      </c>
      <c r="CM916" s="1102">
        <v>20561.258306855259</v>
      </c>
      <c r="CN916" s="1102">
        <v>18989.030835162357</v>
      </c>
      <c r="CO916" s="1102">
        <v>22534.56473999903</v>
      </c>
      <c r="CP916" s="1102">
        <v>19888.686744258914</v>
      </c>
      <c r="CQ916" s="1106">
        <f t="shared" si="214"/>
        <v>21923.524339243675</v>
      </c>
      <c r="CR916" s="23" t="s">
        <v>541</v>
      </c>
      <c r="CS916"/>
      <c r="DQ916"/>
      <c r="DR916"/>
    </row>
    <row r="917" spans="58:122" ht="13">
      <c r="BF917" s="1135">
        <v>909</v>
      </c>
      <c r="BG917" s="1102">
        <v>46845.193462088413</v>
      </c>
      <c r="BH917" s="1102">
        <v>48871.965782050429</v>
      </c>
      <c r="BI917" s="1102">
        <v>46956.234489125949</v>
      </c>
      <c r="BJ917" s="1102">
        <v>61427.464451536871</v>
      </c>
      <c r="BK917" s="1102">
        <v>65017.216766530357</v>
      </c>
      <c r="BL917" s="1102">
        <v>76512.230626662436</v>
      </c>
      <c r="BM917" s="1102">
        <v>67455.196089175675</v>
      </c>
      <c r="BN917" s="1102">
        <v>85700.799770805781</v>
      </c>
      <c r="BO917" s="1102">
        <v>91027.934390460679</v>
      </c>
      <c r="BP917" s="1102">
        <v>101301.99578031628</v>
      </c>
      <c r="BQ917" s="1102">
        <v>84100.844098709058</v>
      </c>
      <c r="BR917" s="1102">
        <v>76511.068815251463</v>
      </c>
      <c r="BS917" s="1102">
        <v>60598.462989599619</v>
      </c>
      <c r="BT917" s="1102">
        <v>31128.757051259781</v>
      </c>
      <c r="BU917" s="1102">
        <v>16532.182563648679</v>
      </c>
      <c r="BV917" s="1102">
        <v>12517.346962584859</v>
      </c>
      <c r="BW917" s="1102">
        <v>16109.227615371072</v>
      </c>
      <c r="BX917" s="1102">
        <v>19828.180781661271</v>
      </c>
      <c r="BY917" s="1102">
        <v>21517.472588829762</v>
      </c>
      <c r="BZ917" s="1102">
        <v>18971.011887515928</v>
      </c>
      <c r="CA917" s="1102">
        <v>11543.537713461455</v>
      </c>
      <c r="CB917" s="1102">
        <v>6202.8543380662431</v>
      </c>
      <c r="CC917" s="1102">
        <v>7121.2368751452123</v>
      </c>
      <c r="CD917" s="1102">
        <v>9781.6677934597865</v>
      </c>
      <c r="CE917" s="1102">
        <v>16460.488617620176</v>
      </c>
      <c r="CF917" s="1102">
        <v>11981.93198519551</v>
      </c>
      <c r="CG917" s="1102">
        <v>10631.542821735462</v>
      </c>
      <c r="CH917" s="1102">
        <v>11395.369271803389</v>
      </c>
      <c r="CI917" s="1102">
        <v>17180.578991352224</v>
      </c>
      <c r="CJ917" s="1102">
        <v>16483.607283619582</v>
      </c>
      <c r="CK917" s="1102">
        <v>14723.033408869973</v>
      </c>
      <c r="CL917" s="1102">
        <v>12066.960802401311</v>
      </c>
      <c r="CM917" s="1102">
        <v>16877.001373300154</v>
      </c>
      <c r="CN917" s="1102">
        <v>17692.292484361446</v>
      </c>
      <c r="CO917" s="1102">
        <v>19526.508640184471</v>
      </c>
      <c r="CP917" s="1102">
        <v>19664.332980633648</v>
      </c>
      <c r="CQ917" s="1106">
        <f t="shared" si="214"/>
        <v>21676.216648158479</v>
      </c>
      <c r="CR917" s="23" t="s">
        <v>541</v>
      </c>
      <c r="CS917"/>
      <c r="DQ917"/>
      <c r="DR917"/>
    </row>
    <row r="918" spans="58:122" ht="13">
      <c r="BF918" s="1135">
        <v>910</v>
      </c>
      <c r="BG918" s="1102">
        <v>51897.87833799659</v>
      </c>
      <c r="BH918" s="1102">
        <v>56962.350377593815</v>
      </c>
      <c r="BI918" s="1102">
        <v>54430.593597657062</v>
      </c>
      <c r="BJ918" s="1102">
        <v>54858.340090057936</v>
      </c>
      <c r="BK918" s="1102">
        <v>73416.406307705649</v>
      </c>
      <c r="BL918" s="1102">
        <v>95791.229620240265</v>
      </c>
      <c r="BM918" s="1102">
        <v>73134.611261271566</v>
      </c>
      <c r="BN918" s="1102">
        <v>79124.260418891761</v>
      </c>
      <c r="BO918" s="1102">
        <v>122649.6735680883</v>
      </c>
      <c r="BP918" s="1102">
        <v>114327.30039206339</v>
      </c>
      <c r="BQ918" s="1102">
        <v>93395.683945960249</v>
      </c>
      <c r="BR918" s="1102">
        <v>69391.823379184629</v>
      </c>
      <c r="BS918" s="1102">
        <v>84670.000980661993</v>
      </c>
      <c r="BT918" s="1102">
        <v>27767.559178308085</v>
      </c>
      <c r="BU918" s="1102">
        <v>13932.327524270984</v>
      </c>
      <c r="BV918" s="1102">
        <v>11275.275363402794</v>
      </c>
      <c r="BW918" s="1102">
        <v>18860.317760313057</v>
      </c>
      <c r="BX918" s="1102">
        <v>26805.103996769638</v>
      </c>
      <c r="BY918" s="1102">
        <v>25255.126227550274</v>
      </c>
      <c r="BZ918" s="1102">
        <v>20291.779618961529</v>
      </c>
      <c r="CA918" s="1102">
        <v>12539.586690076965</v>
      </c>
      <c r="CB918" s="1102">
        <v>7005.215257722145</v>
      </c>
      <c r="CC918" s="1102">
        <v>8760.9447134538113</v>
      </c>
      <c r="CD918" s="1102">
        <v>13249.763659558037</v>
      </c>
      <c r="CE918" s="1102">
        <v>19989.294384556539</v>
      </c>
      <c r="CF918" s="1102">
        <v>13767.960768130966</v>
      </c>
      <c r="CG918" s="1102">
        <v>10317.949690984315</v>
      </c>
      <c r="CH918" s="1102">
        <v>12065.286163749459</v>
      </c>
      <c r="CI918" s="1102">
        <v>16695.310100535731</v>
      </c>
      <c r="CJ918" s="1102">
        <v>20178.96103201585</v>
      </c>
      <c r="CK918" s="1102">
        <v>19723.83231117301</v>
      </c>
      <c r="CL918" s="1102">
        <v>16827.804823710256</v>
      </c>
      <c r="CM918" s="1102">
        <v>18083.429245934163</v>
      </c>
      <c r="CN918" s="1102">
        <v>18643.952213749129</v>
      </c>
      <c r="CO918" s="1102">
        <v>17771.459869376951</v>
      </c>
      <c r="CP918" s="1102">
        <v>19476.725849219994</v>
      </c>
      <c r="CQ918" s="1106">
        <f t="shared" si="214"/>
        <v>21469.415185364553</v>
      </c>
      <c r="CR918" s="23" t="s">
        <v>541</v>
      </c>
      <c r="CS918"/>
      <c r="DQ918"/>
      <c r="DR918"/>
    </row>
    <row r="919" spans="58:122" ht="13">
      <c r="BF919" s="1135">
        <v>911</v>
      </c>
      <c r="BG919" s="1102">
        <v>64128.641732212782</v>
      </c>
      <c r="BH919" s="1102">
        <v>71841.853239573669</v>
      </c>
      <c r="BI919" s="1102">
        <v>70459.796838001945</v>
      </c>
      <c r="BJ919" s="1102">
        <v>74138.527984838875</v>
      </c>
      <c r="BK919" s="1102">
        <v>81247.53046355673</v>
      </c>
      <c r="BL919" s="1102">
        <v>95044.73202677512</v>
      </c>
      <c r="BM919" s="1102">
        <v>84406.694416245096</v>
      </c>
      <c r="BN919" s="1102">
        <v>99636.739687603316</v>
      </c>
      <c r="BO919" s="1102">
        <v>130965.45169835424</v>
      </c>
      <c r="BP919" s="1102">
        <v>122593.92305554805</v>
      </c>
      <c r="BQ919" s="1102">
        <v>98605.764180958402</v>
      </c>
      <c r="BR919" s="1102">
        <v>78092.042483213634</v>
      </c>
      <c r="BS919" s="1102">
        <v>74242.146486200276</v>
      </c>
      <c r="BT919" s="1102">
        <v>27549.469991233753</v>
      </c>
      <c r="BU919" s="1102">
        <v>11063.074500763356</v>
      </c>
      <c r="BV919" s="1102">
        <v>14325.94414878747</v>
      </c>
      <c r="BW919" s="1102">
        <v>25744.838894001226</v>
      </c>
      <c r="BX919" s="1102">
        <v>28739.787135336082</v>
      </c>
      <c r="BY919" s="1102">
        <v>28424.558477444574</v>
      </c>
      <c r="BZ919" s="1102">
        <v>24795.351097656585</v>
      </c>
      <c r="CA919" s="1102">
        <v>14822.793997651745</v>
      </c>
      <c r="CB919" s="1102">
        <v>7769.8828251930763</v>
      </c>
      <c r="CC919" s="1102">
        <v>7200.7858721413086</v>
      </c>
      <c r="CD919" s="1102">
        <v>11838.335757175755</v>
      </c>
      <c r="CE919" s="1102">
        <v>20156.260105983059</v>
      </c>
      <c r="CF919" s="1102">
        <v>14267.960880820761</v>
      </c>
      <c r="CG919" s="1102">
        <v>11524.137223499405</v>
      </c>
      <c r="CH919" s="1102">
        <v>15872.446935781574</v>
      </c>
      <c r="CI919" s="1102">
        <v>23374.34046248109</v>
      </c>
      <c r="CJ919" s="1102">
        <v>24513.097292484672</v>
      </c>
      <c r="CK919" s="1102">
        <v>22113.728711651882</v>
      </c>
      <c r="CL919" s="1102">
        <v>19291.206518732139</v>
      </c>
      <c r="CM919" s="1102">
        <v>22506.734309868829</v>
      </c>
      <c r="CN919" s="1102">
        <v>18686.80741097626</v>
      </c>
      <c r="CO919" s="1102">
        <v>19649.144836696636</v>
      </c>
      <c r="CP919" s="1102">
        <v>20023.642338189584</v>
      </c>
      <c r="CQ919" s="1106">
        <f t="shared" si="214"/>
        <v>22072.287416781222</v>
      </c>
      <c r="CR919" s="23" t="s">
        <v>541</v>
      </c>
      <c r="CS919"/>
      <c r="DQ919"/>
      <c r="DR919"/>
    </row>
    <row r="920" spans="58:122" ht="13">
      <c r="BF920" s="1135">
        <v>912</v>
      </c>
      <c r="BG920" s="1102">
        <v>67083.24690706082</v>
      </c>
      <c r="BH920" s="1102">
        <v>76792.903245089823</v>
      </c>
      <c r="BI920" s="1102">
        <v>62891.513228204945</v>
      </c>
      <c r="BJ920" s="1102">
        <v>60258.373890755873</v>
      </c>
      <c r="BK920" s="1102">
        <v>77107.087959026074</v>
      </c>
      <c r="BL920" s="1102">
        <v>105724.18924217175</v>
      </c>
      <c r="BM920" s="1102">
        <v>89726.730286831516</v>
      </c>
      <c r="BN920" s="1102">
        <v>86451.854128997104</v>
      </c>
      <c r="BO920" s="1102">
        <v>117132.75889280651</v>
      </c>
      <c r="BP920" s="1102">
        <v>107645.02686644463</v>
      </c>
      <c r="BQ920" s="1102">
        <v>84473.83539659073</v>
      </c>
      <c r="BR920" s="1102">
        <v>62795.638545003603</v>
      </c>
      <c r="BS920" s="1102">
        <v>80340.767488564758</v>
      </c>
      <c r="BT920" s="1102">
        <v>33487.099873068939</v>
      </c>
      <c r="BU920" s="1102">
        <v>15292.249722553621</v>
      </c>
      <c r="BV920" s="1102">
        <v>12618.609177998838</v>
      </c>
      <c r="BW920" s="1102">
        <v>19367.222950843287</v>
      </c>
      <c r="BX920" s="1102">
        <v>25839.745865687328</v>
      </c>
      <c r="BY920" s="1102">
        <v>21262.675575517558</v>
      </c>
      <c r="BZ920" s="1102">
        <v>19739.3606595126</v>
      </c>
      <c r="CA920" s="1102">
        <v>13115.664556906773</v>
      </c>
      <c r="CB920" s="1102">
        <v>8100.9248670556499</v>
      </c>
      <c r="CC920" s="1102">
        <v>10106.116581142393</v>
      </c>
      <c r="CD920" s="1102">
        <v>10687.960097453213</v>
      </c>
      <c r="CE920" s="1102">
        <v>20951.002899215269</v>
      </c>
      <c r="CF920" s="1102">
        <v>16485.890929451325</v>
      </c>
      <c r="CG920" s="1102">
        <v>12634.622234056735</v>
      </c>
      <c r="CH920" s="1102">
        <v>12734.237010232429</v>
      </c>
      <c r="CI920" s="1102">
        <v>16632.908634672101</v>
      </c>
      <c r="CJ920" s="1102">
        <v>20597.187273900108</v>
      </c>
      <c r="CK920" s="1102">
        <v>19952.03909396163</v>
      </c>
      <c r="CL920" s="1102">
        <v>17974.231629643484</v>
      </c>
      <c r="CM920" s="1102">
        <v>20020.320570886433</v>
      </c>
      <c r="CN920" s="1102">
        <v>18277.970118160516</v>
      </c>
      <c r="CO920" s="1102">
        <v>25244.500254142302</v>
      </c>
      <c r="CP920" s="1102">
        <v>20079.446675360399</v>
      </c>
      <c r="CQ920" s="1106">
        <f t="shared" si="214"/>
        <v>22133.801168791666</v>
      </c>
      <c r="CR920" s="23" t="s">
        <v>541</v>
      </c>
      <c r="CS920"/>
      <c r="DQ920"/>
      <c r="DR920"/>
    </row>
    <row r="921" spans="58:122" ht="13">
      <c r="BF921" s="1135">
        <v>913</v>
      </c>
      <c r="BG921" s="1102">
        <v>71874.769539996851</v>
      </c>
      <c r="BH921" s="1102">
        <v>79734.226975677331</v>
      </c>
      <c r="BI921" s="1102">
        <v>72352.255691879371</v>
      </c>
      <c r="BJ921" s="1102">
        <v>76566.440607514989</v>
      </c>
      <c r="BK921" s="1102">
        <v>87583.259805649679</v>
      </c>
      <c r="BL921" s="1102">
        <v>111047.51877246337</v>
      </c>
      <c r="BM921" s="1102">
        <v>99371.040755285983</v>
      </c>
      <c r="BN921" s="1102">
        <v>102079.94220366067</v>
      </c>
      <c r="BO921" s="1102">
        <v>116783.06355651916</v>
      </c>
      <c r="BP921" s="1102">
        <v>120277.75030329335</v>
      </c>
      <c r="BQ921" s="1102">
        <v>91294.200843690531</v>
      </c>
      <c r="BR921" s="1102">
        <v>74297.680283181384</v>
      </c>
      <c r="BS921" s="1102">
        <v>84075.321127542964</v>
      </c>
      <c r="BT921" s="1102">
        <v>40162.434559908208</v>
      </c>
      <c r="BU921" s="1102">
        <v>21223.63292738334</v>
      </c>
      <c r="BV921" s="1102">
        <v>18847.740414175547</v>
      </c>
      <c r="BW921" s="1102">
        <v>20968.768680616373</v>
      </c>
      <c r="BX921" s="1102">
        <v>32666.635777109157</v>
      </c>
      <c r="BY921" s="1102">
        <v>25404.674278048391</v>
      </c>
      <c r="BZ921" s="1102">
        <v>19623.270840786132</v>
      </c>
      <c r="CA921" s="1102">
        <v>13312.874054516447</v>
      </c>
      <c r="CB921" s="1102">
        <v>9365.6536998700631</v>
      </c>
      <c r="CC921" s="1102">
        <v>12750.783182133129</v>
      </c>
      <c r="CD921" s="1102">
        <v>16572.42873192265</v>
      </c>
      <c r="CE921" s="1102">
        <v>23425.657627490538</v>
      </c>
      <c r="CF921" s="1102">
        <v>18398.580998747249</v>
      </c>
      <c r="CG921" s="1102">
        <v>14130.770662938015</v>
      </c>
      <c r="CH921" s="1102">
        <v>16967.381457953063</v>
      </c>
      <c r="CI921" s="1102">
        <v>21630.082705883291</v>
      </c>
      <c r="CJ921" s="1102">
        <v>27723.737809012266</v>
      </c>
      <c r="CK921" s="1102">
        <v>30051.838607714704</v>
      </c>
      <c r="CL921" s="1102">
        <v>24875.08868957961</v>
      </c>
      <c r="CM921" s="1102">
        <v>25556.950513459124</v>
      </c>
      <c r="CN921" s="1102">
        <v>20748.428813302213</v>
      </c>
      <c r="CO921" s="1102">
        <v>23926.777099719682</v>
      </c>
      <c r="CP921" s="1102">
        <v>22561.958729911854</v>
      </c>
      <c r="CQ921" s="1106">
        <f t="shared" si="214"/>
        <v>24870.302283735069</v>
      </c>
      <c r="CR921" s="23" t="s">
        <v>541</v>
      </c>
      <c r="CS921"/>
      <c r="DQ921"/>
      <c r="DR921"/>
    </row>
    <row r="922" spans="58:122" ht="13">
      <c r="BF922" s="1135">
        <v>914</v>
      </c>
      <c r="BG922" s="1102">
        <v>62080.069317699439</v>
      </c>
      <c r="BH922" s="1102">
        <v>64104.89346844473</v>
      </c>
      <c r="BI922" s="1102">
        <v>56663.019190457788</v>
      </c>
      <c r="BJ922" s="1102">
        <v>68002.012296874149</v>
      </c>
      <c r="BK922" s="1102">
        <v>79668.541391429753</v>
      </c>
      <c r="BL922" s="1102">
        <v>99728.632545955028</v>
      </c>
      <c r="BM922" s="1102">
        <v>91906.920865042339</v>
      </c>
      <c r="BN922" s="1102">
        <v>104424.78482450548</v>
      </c>
      <c r="BO922" s="1102">
        <v>131897.83572510403</v>
      </c>
      <c r="BP922" s="1102">
        <v>146014.59943180648</v>
      </c>
      <c r="BQ922" s="1102">
        <v>120649.00067111827</v>
      </c>
      <c r="BR922" s="1102">
        <v>99216.648928072958</v>
      </c>
      <c r="BS922" s="1102">
        <v>91451.323692937847</v>
      </c>
      <c r="BT922" s="1102">
        <v>42541.615413891312</v>
      </c>
      <c r="BU922" s="1102">
        <v>20171.513219872086</v>
      </c>
      <c r="BV922" s="1102">
        <v>15847.945770932061</v>
      </c>
      <c r="BW922" s="1102">
        <v>16442.900076672064</v>
      </c>
      <c r="BX922" s="1102">
        <v>26145.586850149419</v>
      </c>
      <c r="BY922" s="1102">
        <v>27511.4625099529</v>
      </c>
      <c r="BZ922" s="1102">
        <v>25004.972814541234</v>
      </c>
      <c r="CA922" s="1102">
        <v>15999.561433382945</v>
      </c>
      <c r="CB922" s="1102">
        <v>9253.086280898744</v>
      </c>
      <c r="CC922" s="1102">
        <v>11091.9869685949</v>
      </c>
      <c r="CD922" s="1102">
        <v>13287.874439658888</v>
      </c>
      <c r="CE922" s="1102">
        <v>21859.868320624992</v>
      </c>
      <c r="CF922" s="1102">
        <v>16089.772855996591</v>
      </c>
      <c r="CG922" s="1102">
        <v>11436.226406262023</v>
      </c>
      <c r="CH922" s="1102">
        <v>13217.30372207903</v>
      </c>
      <c r="CI922" s="1102">
        <v>18111.574376403296</v>
      </c>
      <c r="CJ922" s="1102">
        <v>23650.311148195226</v>
      </c>
      <c r="CK922" s="1102">
        <v>26680.374871846383</v>
      </c>
      <c r="CL922" s="1102">
        <v>21130.759607553959</v>
      </c>
      <c r="CM922" s="1102">
        <v>27706.972510728559</v>
      </c>
      <c r="CN922" s="1102">
        <v>25516.539236153942</v>
      </c>
      <c r="CO922" s="1102">
        <v>32330.907054735562</v>
      </c>
      <c r="CP922" s="1102">
        <v>25803.454420497736</v>
      </c>
      <c r="CQ922" s="1106">
        <f t="shared" si="214"/>
        <v>28443.439644784146</v>
      </c>
      <c r="CR922" s="23" t="s">
        <v>541</v>
      </c>
      <c r="CS922"/>
      <c r="DQ922"/>
      <c r="DR922"/>
    </row>
    <row r="923" spans="58:122" ht="13">
      <c r="BF923" s="1135">
        <v>915</v>
      </c>
      <c r="BG923" s="1102">
        <v>65764.414304194841</v>
      </c>
      <c r="BH923" s="1102">
        <v>59685.763533044323</v>
      </c>
      <c r="BI923" s="1102">
        <v>53897.962326790584</v>
      </c>
      <c r="BJ923" s="1102">
        <v>60961.371222647533</v>
      </c>
      <c r="BK923" s="1102">
        <v>73282.58805838009</v>
      </c>
      <c r="BL923" s="1102">
        <v>92326.547557209691</v>
      </c>
      <c r="BM923" s="1102">
        <v>70016.793880181533</v>
      </c>
      <c r="BN923" s="1102">
        <v>74200.412226523797</v>
      </c>
      <c r="BO923" s="1102">
        <v>103990.21717177781</v>
      </c>
      <c r="BP923" s="1102">
        <v>97526.585079486598</v>
      </c>
      <c r="BQ923" s="1102">
        <v>73555.004488289342</v>
      </c>
      <c r="BR923" s="1102">
        <v>53699.145260750105</v>
      </c>
      <c r="BS923" s="1102">
        <v>57086.17659835823</v>
      </c>
      <c r="BT923" s="1102">
        <v>27115.34530886573</v>
      </c>
      <c r="BU923" s="1102">
        <v>10606.671475775765</v>
      </c>
      <c r="BV923" s="1102">
        <v>13657.940251280821</v>
      </c>
      <c r="BW923" s="1102">
        <v>18541.197583960158</v>
      </c>
      <c r="BX923" s="1102">
        <v>23705.765673803005</v>
      </c>
      <c r="BY923" s="1102">
        <v>20168.648465638376</v>
      </c>
      <c r="BZ923" s="1102">
        <v>17246.869236623686</v>
      </c>
      <c r="CA923" s="1102">
        <v>12237.583518825868</v>
      </c>
      <c r="CB923" s="1102">
        <v>8055.0101890083679</v>
      </c>
      <c r="CC923" s="1102">
        <v>10072.813560474597</v>
      </c>
      <c r="CD923" s="1102">
        <v>15027.343172338453</v>
      </c>
      <c r="CE923" s="1102">
        <v>22210.424599860227</v>
      </c>
      <c r="CF923" s="1102">
        <v>18401.743483600345</v>
      </c>
      <c r="CG923" s="1102">
        <v>13036.869474391733</v>
      </c>
      <c r="CH923" s="1102">
        <v>13837.485339563938</v>
      </c>
      <c r="CI923" s="1102">
        <v>16586.611027430357</v>
      </c>
      <c r="CJ923" s="1102">
        <v>19848.675405801849</v>
      </c>
      <c r="CK923" s="1102">
        <v>20505.097919741285</v>
      </c>
      <c r="CL923" s="1102">
        <v>18594.25679594227</v>
      </c>
      <c r="CM923" s="1102">
        <v>21921.101508554882</v>
      </c>
      <c r="CN923" s="1102">
        <v>22731.299255334772</v>
      </c>
      <c r="CO923" s="1102">
        <v>24408.986229551869</v>
      </c>
      <c r="CP923" s="1102">
        <v>23409.529054902559</v>
      </c>
      <c r="CQ923" s="1106">
        <f t="shared" si="214"/>
        <v>25804.5886389927</v>
      </c>
      <c r="CR923" s="23" t="s">
        <v>541</v>
      </c>
      <c r="CS923"/>
      <c r="DQ923"/>
      <c r="DR923"/>
    </row>
    <row r="924" spans="58:122" ht="13">
      <c r="BF924" s="1135">
        <v>916</v>
      </c>
      <c r="BG924" s="1102">
        <v>59709.738034635171</v>
      </c>
      <c r="BH924" s="1102">
        <v>64993.120627377095</v>
      </c>
      <c r="BI924" s="1102">
        <v>62198.755156852167</v>
      </c>
      <c r="BJ924" s="1102">
        <v>66457.691379327211</v>
      </c>
      <c r="BK924" s="1102">
        <v>89063.132874035888</v>
      </c>
      <c r="BL924" s="1102">
        <v>119941.44607211604</v>
      </c>
      <c r="BM924" s="1102">
        <v>105881.51862902113</v>
      </c>
      <c r="BN924" s="1102">
        <v>98473.258709255751</v>
      </c>
      <c r="BO924" s="1102">
        <v>116181.38554392784</v>
      </c>
      <c r="BP924" s="1102">
        <v>116570.86351877904</v>
      </c>
      <c r="BQ924" s="1102">
        <v>88039.619502019123</v>
      </c>
      <c r="BR924" s="1102">
        <v>60979.785167205773</v>
      </c>
      <c r="BS924" s="1102">
        <v>62438.826097257865</v>
      </c>
      <c r="BT924" s="1102">
        <v>37182.616710061928</v>
      </c>
      <c r="BU924" s="1102">
        <v>19027.104347640499</v>
      </c>
      <c r="BV924" s="1102">
        <v>15391.515828938976</v>
      </c>
      <c r="BW924" s="1102">
        <v>20945.853884355332</v>
      </c>
      <c r="BX924" s="1102">
        <v>29247.213612766602</v>
      </c>
      <c r="BY924" s="1102">
        <v>24499.441650913872</v>
      </c>
      <c r="BZ924" s="1102">
        <v>19708.50115323146</v>
      </c>
      <c r="CA924" s="1102">
        <v>12564.195142253202</v>
      </c>
      <c r="CB924" s="1102">
        <v>7422.2852160280536</v>
      </c>
      <c r="CC924" s="1102">
        <v>9782.6810504390451</v>
      </c>
      <c r="CD924" s="1102">
        <v>12466.587122228128</v>
      </c>
      <c r="CE924" s="1102">
        <v>21551.315424259203</v>
      </c>
      <c r="CF924" s="1102">
        <v>17067.847153362643</v>
      </c>
      <c r="CG924" s="1102">
        <v>13479.205753185814</v>
      </c>
      <c r="CH924" s="1102">
        <v>19471.682352760759</v>
      </c>
      <c r="CI924" s="1102">
        <v>25570.921455666095</v>
      </c>
      <c r="CJ924" s="1102">
        <v>30987.588542705686</v>
      </c>
      <c r="CK924" s="1102">
        <v>30569.215844952694</v>
      </c>
      <c r="CL924" s="1102">
        <v>22727.759842150794</v>
      </c>
      <c r="CM924" s="1102">
        <v>25673.200866568081</v>
      </c>
      <c r="CN924" s="1102">
        <v>22239.36021557566</v>
      </c>
      <c r="CO924" s="1102">
        <v>23734.44211353856</v>
      </c>
      <c r="CP924" s="1102">
        <v>23595.597648579809</v>
      </c>
      <c r="CQ924" s="1106">
        <f t="shared" si="214"/>
        <v>26009.694154238929</v>
      </c>
      <c r="CR924" s="23" t="s">
        <v>541</v>
      </c>
      <c r="CS924"/>
      <c r="DQ924"/>
      <c r="DR924"/>
    </row>
    <row r="925" spans="58:122" ht="13">
      <c r="BF925" s="1135">
        <v>917</v>
      </c>
      <c r="BG925" s="1102">
        <v>60113.780607950568</v>
      </c>
      <c r="BH925" s="1102">
        <v>62337.669356267819</v>
      </c>
      <c r="BI925" s="1102">
        <v>53768.225377636947</v>
      </c>
      <c r="BJ925" s="1102">
        <v>53846.377354939577</v>
      </c>
      <c r="BK925" s="1102">
        <v>63020.060695747023</v>
      </c>
      <c r="BL925" s="1102">
        <v>84505.232644573989</v>
      </c>
      <c r="BM925" s="1102">
        <v>80492.192402850051</v>
      </c>
      <c r="BN925" s="1102">
        <v>84093.575312562913</v>
      </c>
      <c r="BO925" s="1102">
        <v>105545.41025438953</v>
      </c>
      <c r="BP925" s="1102">
        <v>96462.522173550416</v>
      </c>
      <c r="BQ925" s="1102">
        <v>72857.81110974311</v>
      </c>
      <c r="BR925" s="1102">
        <v>59703.778737977904</v>
      </c>
      <c r="BS925" s="1102">
        <v>76453.641214043411</v>
      </c>
      <c r="BT925" s="1102">
        <v>38987.378048956278</v>
      </c>
      <c r="BU925" s="1102">
        <v>16403.33750093478</v>
      </c>
      <c r="BV925" s="1102">
        <v>12840.450295528612</v>
      </c>
      <c r="BW925" s="1102">
        <v>12875.237715755713</v>
      </c>
      <c r="BX925" s="1102">
        <v>20604.273187578849</v>
      </c>
      <c r="BY925" s="1102">
        <v>16089.559674294316</v>
      </c>
      <c r="BZ925" s="1102">
        <v>12698.295768494922</v>
      </c>
      <c r="CA925" s="1102">
        <v>8910.5955351076991</v>
      </c>
      <c r="CB925" s="1102">
        <v>6169.9209936942207</v>
      </c>
      <c r="CC925" s="1102">
        <v>10287.844944415729</v>
      </c>
      <c r="CD925" s="1102">
        <v>14246.929126171868</v>
      </c>
      <c r="CE925" s="1102">
        <v>20886.249385182451</v>
      </c>
      <c r="CF925" s="1102">
        <v>15849.127944821845</v>
      </c>
      <c r="CG925" s="1102">
        <v>12517.758784757561</v>
      </c>
      <c r="CH925" s="1102">
        <v>13049.435401867275</v>
      </c>
      <c r="CI925" s="1102">
        <v>18262.946435026199</v>
      </c>
      <c r="CJ925" s="1102">
        <v>19114.337596845358</v>
      </c>
      <c r="CK925" s="1102">
        <v>19922.239070624673</v>
      </c>
      <c r="CL925" s="1102">
        <v>14333.512648696153</v>
      </c>
      <c r="CM925" s="1102">
        <v>15319.536662454315</v>
      </c>
      <c r="CN925" s="1102">
        <v>13350.34566546936</v>
      </c>
      <c r="CO925" s="1102">
        <v>18771.205423038875</v>
      </c>
      <c r="CP925" s="1102">
        <v>14258.864362469712</v>
      </c>
      <c r="CQ925" s="1106">
        <f t="shared" si="214"/>
        <v>15717.707454506302</v>
      </c>
      <c r="CR925" s="23" t="s">
        <v>541</v>
      </c>
      <c r="CS925"/>
      <c r="DQ925"/>
      <c r="DR925"/>
    </row>
    <row r="926" spans="58:122" ht="13">
      <c r="BF926" s="1135">
        <v>918</v>
      </c>
      <c r="BG926" s="1102">
        <v>38716.532001667765</v>
      </c>
      <c r="BH926" s="1102">
        <v>43085.932222423748</v>
      </c>
      <c r="BI926" s="1102">
        <v>37966.170209752017</v>
      </c>
      <c r="BJ926" s="1102">
        <v>37071.875377213524</v>
      </c>
      <c r="BK926" s="1102">
        <v>40394.004998563869</v>
      </c>
      <c r="BL926" s="1102">
        <v>49319.797989759034</v>
      </c>
      <c r="BM926" s="1102">
        <v>42077.054888917679</v>
      </c>
      <c r="BN926" s="1102">
        <v>51084.314862465806</v>
      </c>
      <c r="BO926" s="1102">
        <v>83065.399505158508</v>
      </c>
      <c r="BP926" s="1102">
        <v>84223.729997232615</v>
      </c>
      <c r="BQ926" s="1102">
        <v>68843.893699946871</v>
      </c>
      <c r="BR926" s="1102">
        <v>54575.25461427094</v>
      </c>
      <c r="BS926" s="1102">
        <v>66002.990128971011</v>
      </c>
      <c r="BT926" s="1102">
        <v>23078.618156279641</v>
      </c>
      <c r="BU926" s="1102">
        <v>10581.313095235184</v>
      </c>
      <c r="BV926" s="1102">
        <v>8886.3530557623799</v>
      </c>
      <c r="BW926" s="1102">
        <v>18757.734516039167</v>
      </c>
      <c r="BX926" s="1102">
        <v>19528.310579070552</v>
      </c>
      <c r="BY926" s="1102">
        <v>15183.451960501228</v>
      </c>
      <c r="BZ926" s="1102">
        <v>13418.193200918864</v>
      </c>
      <c r="CA926" s="1102">
        <v>9510.6417181693705</v>
      </c>
      <c r="CB926" s="1102">
        <v>6781.4914337623886</v>
      </c>
      <c r="CC926" s="1102">
        <v>6776.9543945798505</v>
      </c>
      <c r="CD926" s="1102">
        <v>8308.2034215946624</v>
      </c>
      <c r="CE926" s="1102">
        <v>18464.966280270652</v>
      </c>
      <c r="CF926" s="1102">
        <v>11274.949159122476</v>
      </c>
      <c r="CG926" s="1102">
        <v>7299.70898640203</v>
      </c>
      <c r="CH926" s="1102">
        <v>8306.6126901833759</v>
      </c>
      <c r="CI926" s="1102">
        <v>14727.987101907111</v>
      </c>
      <c r="CJ926" s="1102">
        <v>17292.147307685995</v>
      </c>
      <c r="CK926" s="1102">
        <v>17717.324114230963</v>
      </c>
      <c r="CL926" s="1102">
        <v>11332.967079959295</v>
      </c>
      <c r="CM926" s="1102">
        <v>15711.0082892191</v>
      </c>
      <c r="CN926" s="1102">
        <v>11494.194711402721</v>
      </c>
      <c r="CO926" s="1102">
        <v>18916.073150052744</v>
      </c>
      <c r="CP926" s="1102">
        <v>12241.189099740914</v>
      </c>
      <c r="CQ926" s="1106">
        <f t="shared" si="214"/>
        <v>13493.601192493126</v>
      </c>
      <c r="CR926" s="23" t="s">
        <v>541</v>
      </c>
      <c r="CS926"/>
      <c r="DQ926"/>
      <c r="DR926"/>
    </row>
    <row r="927" spans="58:122" ht="13">
      <c r="BF927" s="1135">
        <v>919</v>
      </c>
      <c r="BG927" s="1102">
        <v>55724.696180132152</v>
      </c>
      <c r="BH927" s="1102">
        <v>51807.743224072561</v>
      </c>
      <c r="BI927" s="1102">
        <v>43897.501540968311</v>
      </c>
      <c r="BJ927" s="1102">
        <v>50995.326736466312</v>
      </c>
      <c r="BK927" s="1102">
        <v>72061.212894520984</v>
      </c>
      <c r="BL927" s="1102">
        <v>99833.493185253858</v>
      </c>
      <c r="BM927" s="1102">
        <v>86635.195270034077</v>
      </c>
      <c r="BN927" s="1102">
        <v>88726.415793190841</v>
      </c>
      <c r="BO927" s="1102">
        <v>122776.06352976563</v>
      </c>
      <c r="BP927" s="1102">
        <v>114411.11026652835</v>
      </c>
      <c r="BQ927" s="1102">
        <v>82759.518338312424</v>
      </c>
      <c r="BR927" s="1102">
        <v>54779.76469981618</v>
      </c>
      <c r="BS927" s="1102">
        <v>55360.674486446071</v>
      </c>
      <c r="BT927" s="1102">
        <v>32603.37621230066</v>
      </c>
      <c r="BU927" s="1102">
        <v>17273.192025196549</v>
      </c>
      <c r="BV927" s="1102">
        <v>12100.753893759749</v>
      </c>
      <c r="BW927" s="1102">
        <v>15660.319318662079</v>
      </c>
      <c r="BX927" s="1102">
        <v>20318.409996448328</v>
      </c>
      <c r="BY927" s="1102">
        <v>21492.091280252953</v>
      </c>
      <c r="BZ927" s="1102">
        <v>19279.120728137612</v>
      </c>
      <c r="CA927" s="1102">
        <v>13575.832915642224</v>
      </c>
      <c r="CB927" s="1102">
        <v>7454.0224692933816</v>
      </c>
      <c r="CC927" s="1102">
        <v>9890.3643781897626</v>
      </c>
      <c r="CD927" s="1102">
        <v>12371.574212724208</v>
      </c>
      <c r="CE927" s="1102">
        <v>21578.658919361747</v>
      </c>
      <c r="CF927" s="1102">
        <v>18653.302959019289</v>
      </c>
      <c r="CG927" s="1102">
        <v>13725.818538563641</v>
      </c>
      <c r="CH927" s="1102">
        <v>15835.502057739157</v>
      </c>
      <c r="CI927" s="1102">
        <v>18845.825343819084</v>
      </c>
      <c r="CJ927" s="1102">
        <v>20620.873197346518</v>
      </c>
      <c r="CK927" s="1102">
        <v>22296.139387529201</v>
      </c>
      <c r="CL927" s="1102">
        <v>17412.551288069051</v>
      </c>
      <c r="CM927" s="1102">
        <v>20707.692485442181</v>
      </c>
      <c r="CN927" s="1102">
        <v>16470.409763095755</v>
      </c>
      <c r="CO927" s="1102">
        <v>21592.579989145088</v>
      </c>
      <c r="CP927" s="1102">
        <v>17912.2178420042</v>
      </c>
      <c r="CQ927" s="1106">
        <f t="shared" si="214"/>
        <v>19744.840314425022</v>
      </c>
      <c r="CR927" s="23" t="s">
        <v>541</v>
      </c>
      <c r="CS927"/>
      <c r="DQ927"/>
      <c r="DR927"/>
    </row>
    <row r="928" spans="58:122" ht="13">
      <c r="BF928" s="1135">
        <v>920</v>
      </c>
      <c r="BG928" s="1102">
        <v>60834.093176723334</v>
      </c>
      <c r="BH928" s="1102">
        <v>65071.531601399278</v>
      </c>
      <c r="BI928" s="1102">
        <v>55522.61978111662</v>
      </c>
      <c r="BJ928" s="1102">
        <v>63905.126214999007</v>
      </c>
      <c r="BK928" s="1102">
        <v>78150.55309431591</v>
      </c>
      <c r="BL928" s="1102">
        <v>108009.18141839217</v>
      </c>
      <c r="BM928" s="1102">
        <v>89040.297013574396</v>
      </c>
      <c r="BN928" s="1102">
        <v>85621.649756387415</v>
      </c>
      <c r="BO928" s="1102">
        <v>120540.24239691257</v>
      </c>
      <c r="BP928" s="1102">
        <v>122776.23932161984</v>
      </c>
      <c r="BQ928" s="1102">
        <v>96693.618866198711</v>
      </c>
      <c r="BR928" s="1102">
        <v>72884.295938757394</v>
      </c>
      <c r="BS928" s="1102">
        <v>99328.110126671731</v>
      </c>
      <c r="BT928" s="1102">
        <v>33078.502334557874</v>
      </c>
      <c r="BU928" s="1102">
        <v>16870.898394088479</v>
      </c>
      <c r="BV928" s="1102">
        <v>17230.216355978191</v>
      </c>
      <c r="BW928" s="1102">
        <v>22974.553475009663</v>
      </c>
      <c r="BX928" s="1102">
        <v>25074.184551565206</v>
      </c>
      <c r="BY928" s="1102">
        <v>21108.489835517219</v>
      </c>
      <c r="BZ928" s="1102">
        <v>19693.370598428643</v>
      </c>
      <c r="CA928" s="1102">
        <v>12637.44726364435</v>
      </c>
      <c r="CB928" s="1102">
        <v>7408.6105548666746</v>
      </c>
      <c r="CC928" s="1102">
        <v>8447.4950453476049</v>
      </c>
      <c r="CD928" s="1102">
        <v>9849.514343163728</v>
      </c>
      <c r="CE928" s="1102">
        <v>19124.485066743175</v>
      </c>
      <c r="CF928" s="1102">
        <v>14637.206978712309</v>
      </c>
      <c r="CG928" s="1102">
        <v>11590.771377877867</v>
      </c>
      <c r="CH928" s="1102">
        <v>10393.34495609953</v>
      </c>
      <c r="CI928" s="1102">
        <v>15377.38855501816</v>
      </c>
      <c r="CJ928" s="1102">
        <v>16065.498280129294</v>
      </c>
      <c r="CK928" s="1102">
        <v>19138.053786895314</v>
      </c>
      <c r="CL928" s="1102">
        <v>15269.082840560446</v>
      </c>
      <c r="CM928" s="1102">
        <v>17650.888426255526</v>
      </c>
      <c r="CN928" s="1102">
        <v>18020.458172107563</v>
      </c>
      <c r="CO928" s="1102">
        <v>23399.474150138893</v>
      </c>
      <c r="CP928" s="1102">
        <v>17919.693391696648</v>
      </c>
      <c r="CQ928" s="1106">
        <f t="shared" si="214"/>
        <v>19753.080697399473</v>
      </c>
      <c r="CR928" s="23" t="s">
        <v>541</v>
      </c>
      <c r="CS928"/>
      <c r="DQ928"/>
      <c r="DR928"/>
    </row>
    <row r="929" spans="58:122" ht="13">
      <c r="BF929" s="1135">
        <v>921</v>
      </c>
      <c r="BG929" s="1102">
        <v>70034.771463361583</v>
      </c>
      <c r="BH929" s="1102">
        <v>61603.820398515774</v>
      </c>
      <c r="BI929" s="1102">
        <v>53338.475643713966</v>
      </c>
      <c r="BJ929" s="1102">
        <v>62398.130556003292</v>
      </c>
      <c r="BK929" s="1102">
        <v>75232.581724801217</v>
      </c>
      <c r="BL929" s="1102">
        <v>93770.804969874007</v>
      </c>
      <c r="BM929" s="1102">
        <v>81207.323713440041</v>
      </c>
      <c r="BN929" s="1102">
        <v>94682.421102559252</v>
      </c>
      <c r="BO929" s="1102">
        <v>117589.01536652142</v>
      </c>
      <c r="BP929" s="1102">
        <v>111871.50160728782</v>
      </c>
      <c r="BQ929" s="1102">
        <v>95449.513569259594</v>
      </c>
      <c r="BR929" s="1102">
        <v>81053.548168157373</v>
      </c>
      <c r="BS929" s="1102">
        <v>72380.360094875374</v>
      </c>
      <c r="BT929" s="1102">
        <v>27590.449897573511</v>
      </c>
      <c r="BU929" s="1102">
        <v>10960.449025350699</v>
      </c>
      <c r="BV929" s="1102">
        <v>10198.320917728564</v>
      </c>
      <c r="BW929" s="1102">
        <v>16744.546360219174</v>
      </c>
      <c r="BX929" s="1102">
        <v>30153.740059352473</v>
      </c>
      <c r="BY929" s="1102">
        <v>18360.998886052686</v>
      </c>
      <c r="BZ929" s="1102">
        <v>13925.059603914699</v>
      </c>
      <c r="CA929" s="1102">
        <v>9299.0375852818379</v>
      </c>
      <c r="CB929" s="1102">
        <v>7723.6880013895207</v>
      </c>
      <c r="CC929" s="1102">
        <v>12670.491081865357</v>
      </c>
      <c r="CD929" s="1102">
        <v>16284.147857188647</v>
      </c>
      <c r="CE929" s="1102">
        <v>21542.708001556824</v>
      </c>
      <c r="CF929" s="1102">
        <v>15883.073092093844</v>
      </c>
      <c r="CG929" s="1102">
        <v>12044.61083236941</v>
      </c>
      <c r="CH929" s="1102">
        <v>15391.967201072879</v>
      </c>
      <c r="CI929" s="1102">
        <v>19808.480817189396</v>
      </c>
      <c r="CJ929" s="1102">
        <v>22788.109940707822</v>
      </c>
      <c r="CK929" s="1102">
        <v>23564.81895895904</v>
      </c>
      <c r="CL929" s="1102">
        <v>18828.182111442686</v>
      </c>
      <c r="CM929" s="1102">
        <v>21400.575895925969</v>
      </c>
      <c r="CN929" s="1102">
        <v>18224.03392462738</v>
      </c>
      <c r="CO929" s="1102">
        <v>18963.666817803594</v>
      </c>
      <c r="CP929" s="1102">
        <v>19405.759991757499</v>
      </c>
      <c r="CQ929" s="1106">
        <f t="shared" si="214"/>
        <v>21391.188718059795</v>
      </c>
      <c r="CR929" s="23" t="s">
        <v>541</v>
      </c>
      <c r="CS929"/>
      <c r="DQ929"/>
      <c r="DR929"/>
    </row>
    <row r="930" spans="58:122" ht="13">
      <c r="BF930" s="1135">
        <v>922</v>
      </c>
      <c r="BG930" s="1102">
        <v>47733.545208034826</v>
      </c>
      <c r="BH930" s="1102">
        <v>66691.563225463775</v>
      </c>
      <c r="BI930" s="1102">
        <v>68641.236084311458</v>
      </c>
      <c r="BJ930" s="1102">
        <v>77248.305389495043</v>
      </c>
      <c r="BK930" s="1102">
        <v>84485.348056139817</v>
      </c>
      <c r="BL930" s="1102">
        <v>111693.27683059403</v>
      </c>
      <c r="BM930" s="1102">
        <v>106134.0556754157</v>
      </c>
      <c r="BN930" s="1102">
        <v>108389.5377968055</v>
      </c>
      <c r="BO930" s="1102">
        <v>112262.83366398745</v>
      </c>
      <c r="BP930" s="1102">
        <v>121322.97858180682</v>
      </c>
      <c r="BQ930" s="1102">
        <v>94148.875737594557</v>
      </c>
      <c r="BR930" s="1102">
        <v>74468.282703430654</v>
      </c>
      <c r="BS930" s="1102">
        <v>62077.646119240897</v>
      </c>
      <c r="BT930" s="1102">
        <v>29963.623640098878</v>
      </c>
      <c r="BU930" s="1102">
        <v>14232.342366450323</v>
      </c>
      <c r="BV930" s="1102">
        <v>13855.68059297248</v>
      </c>
      <c r="BW930" s="1102">
        <v>21191.365085683738</v>
      </c>
      <c r="BX930" s="1102">
        <v>24464.837432506323</v>
      </c>
      <c r="BY930" s="1102">
        <v>21946.30730847353</v>
      </c>
      <c r="BZ930" s="1102">
        <v>14112.22485749017</v>
      </c>
      <c r="CA930" s="1102">
        <v>12105.137764071667</v>
      </c>
      <c r="CB930" s="1102">
        <v>7656.8051957194039</v>
      </c>
      <c r="CC930" s="1102">
        <v>8837.034240530691</v>
      </c>
      <c r="CD930" s="1102">
        <v>11724.15597979381</v>
      </c>
      <c r="CE930" s="1102">
        <v>20301.944824663817</v>
      </c>
      <c r="CF930" s="1102">
        <v>16500.055682578473</v>
      </c>
      <c r="CG930" s="1102">
        <v>13570.959505159954</v>
      </c>
      <c r="CH930" s="1102">
        <v>14340.156797978962</v>
      </c>
      <c r="CI930" s="1102">
        <v>17870.374786123102</v>
      </c>
      <c r="CJ930" s="1102">
        <v>19285.971437834389</v>
      </c>
      <c r="CK930" s="1102">
        <v>19664.630124085372</v>
      </c>
      <c r="CL930" s="1102">
        <v>16613.886666443967</v>
      </c>
      <c r="CM930" s="1102">
        <v>20984.869790793582</v>
      </c>
      <c r="CN930" s="1102">
        <v>17772.000389953828</v>
      </c>
      <c r="CO930" s="1102">
        <v>23649.468154600461</v>
      </c>
      <c r="CP930" s="1102">
        <v>19311.6123709479</v>
      </c>
      <c r="CQ930" s="1106">
        <f t="shared" si="214"/>
        <v>21287.408730831783</v>
      </c>
      <c r="CR930" s="23" t="s">
        <v>541</v>
      </c>
      <c r="CS930"/>
      <c r="DQ930"/>
      <c r="DR930"/>
    </row>
    <row r="931" spans="58:122" ht="13">
      <c r="BF931" s="1135">
        <v>923</v>
      </c>
      <c r="BG931" s="1102">
        <v>60036.869922547863</v>
      </c>
      <c r="BH931" s="1102">
        <v>58901.751896120062</v>
      </c>
      <c r="BI931" s="1102">
        <v>50158.281512925983</v>
      </c>
      <c r="BJ931" s="1102">
        <v>54986.838418058825</v>
      </c>
      <c r="BK931" s="1102">
        <v>66398.665090205992</v>
      </c>
      <c r="BL931" s="1102">
        <v>95114.578694773183</v>
      </c>
      <c r="BM931" s="1102">
        <v>84743.480874630273</v>
      </c>
      <c r="BN931" s="1102">
        <v>89715.175676514875</v>
      </c>
      <c r="BO931" s="1102">
        <v>126922.61147276663</v>
      </c>
      <c r="BP931" s="1102">
        <v>117116.77213233385</v>
      </c>
      <c r="BQ931" s="1102">
        <v>91761.693623620551</v>
      </c>
      <c r="BR931" s="1102">
        <v>77014.994623090781</v>
      </c>
      <c r="BS931" s="1102">
        <v>89479.54744435355</v>
      </c>
      <c r="BT931" s="1102">
        <v>31896.149848663244</v>
      </c>
      <c r="BU931" s="1102">
        <v>13691.43625864901</v>
      </c>
      <c r="BV931" s="1102">
        <v>12007.581968224969</v>
      </c>
      <c r="BW931" s="1102">
        <v>20449.574958423051</v>
      </c>
      <c r="BX931" s="1102">
        <v>23672.672994765602</v>
      </c>
      <c r="BY931" s="1102">
        <v>24073.510455261508</v>
      </c>
      <c r="BZ931" s="1102">
        <v>22157.286740818447</v>
      </c>
      <c r="CA931" s="1102">
        <v>12904.249086405807</v>
      </c>
      <c r="CB931" s="1102">
        <v>6553.7790287776552</v>
      </c>
      <c r="CC931" s="1102">
        <v>7019.2267458690621</v>
      </c>
      <c r="CD931" s="1102">
        <v>12161.677060488855</v>
      </c>
      <c r="CE931" s="1102">
        <v>21549.594997979952</v>
      </c>
      <c r="CF931" s="1102">
        <v>16773.017989627511</v>
      </c>
      <c r="CG931" s="1102">
        <v>12288.485550571966</v>
      </c>
      <c r="CH931" s="1102">
        <v>14526.416152383805</v>
      </c>
      <c r="CI931" s="1102">
        <v>18345.67833792232</v>
      </c>
      <c r="CJ931" s="1102">
        <v>18829.273529878683</v>
      </c>
      <c r="CK931" s="1102">
        <v>18602.093312678535</v>
      </c>
      <c r="CL931" s="1102">
        <v>16147.483617592336</v>
      </c>
      <c r="CM931" s="1102">
        <v>18180.06431782764</v>
      </c>
      <c r="CN931" s="1102">
        <v>17468.768169657065</v>
      </c>
      <c r="CO931" s="1102">
        <v>17797.232483455751</v>
      </c>
      <c r="CP931" s="1102">
        <v>19494.610544882264</v>
      </c>
      <c r="CQ931" s="1106">
        <f t="shared" si="214"/>
        <v>21489.129687668981</v>
      </c>
      <c r="CR931" s="23" t="s">
        <v>541</v>
      </c>
      <c r="CS931"/>
      <c r="DQ931"/>
      <c r="DR931"/>
    </row>
    <row r="932" spans="58:122" ht="13">
      <c r="BF932" s="1135">
        <v>924</v>
      </c>
      <c r="BG932" s="1102">
        <v>57173.478596845867</v>
      </c>
      <c r="BH932" s="1102">
        <v>62898.532009421651</v>
      </c>
      <c r="BI932" s="1102">
        <v>58742.312460588648</v>
      </c>
      <c r="BJ932" s="1102">
        <v>58191.933032660207</v>
      </c>
      <c r="BK932" s="1102">
        <v>74677.907317204968</v>
      </c>
      <c r="BL932" s="1102">
        <v>108346.27323533811</v>
      </c>
      <c r="BM932" s="1102">
        <v>92578.384368090032</v>
      </c>
      <c r="BN932" s="1102">
        <v>85302.07872760242</v>
      </c>
      <c r="BO932" s="1102">
        <v>121096.15111022672</v>
      </c>
      <c r="BP932" s="1102">
        <v>127406.46591223493</v>
      </c>
      <c r="BQ932" s="1102">
        <v>95323.699849508994</v>
      </c>
      <c r="BR932" s="1102">
        <v>61541.70303620358</v>
      </c>
      <c r="BS932" s="1102">
        <v>67100.358499522059</v>
      </c>
      <c r="BT932" s="1102">
        <v>39172.717224960827</v>
      </c>
      <c r="BU932" s="1102">
        <v>15896.496618139927</v>
      </c>
      <c r="BV932" s="1102">
        <v>11447.102913142784</v>
      </c>
      <c r="BW932" s="1102">
        <v>16545.087485687305</v>
      </c>
      <c r="BX932" s="1102">
        <v>27757.222595159881</v>
      </c>
      <c r="BY932" s="1102">
        <v>20911.227426537123</v>
      </c>
      <c r="BZ932" s="1102">
        <v>19609.680301396176</v>
      </c>
      <c r="CA932" s="1102">
        <v>12520.168522888083</v>
      </c>
      <c r="CB932" s="1102">
        <v>8991.7505464789811</v>
      </c>
      <c r="CC932" s="1102">
        <v>11021.193247683486</v>
      </c>
      <c r="CD932" s="1102">
        <v>15777.533802588745</v>
      </c>
      <c r="CE932" s="1102">
        <v>25386.727877343856</v>
      </c>
      <c r="CF932" s="1102">
        <v>16946.946436826391</v>
      </c>
      <c r="CG932" s="1102">
        <v>11075.485787571301</v>
      </c>
      <c r="CH932" s="1102">
        <v>12844.837490172857</v>
      </c>
      <c r="CI932" s="1102">
        <v>17710.300560005726</v>
      </c>
      <c r="CJ932" s="1102">
        <v>20227.792889195156</v>
      </c>
      <c r="CK932" s="1102">
        <v>22035.529028746594</v>
      </c>
      <c r="CL932" s="1102">
        <v>18797.704418824647</v>
      </c>
      <c r="CM932" s="1102">
        <v>23955.970978975729</v>
      </c>
      <c r="CN932" s="1102">
        <v>17727.238626884853</v>
      </c>
      <c r="CO932" s="1102">
        <v>19524.337705685502</v>
      </c>
      <c r="CP932" s="1102">
        <v>19423.771413254908</v>
      </c>
      <c r="CQ932" s="1106">
        <f t="shared" si="214"/>
        <v>21411.042911685567</v>
      </c>
      <c r="CR932" s="23" t="s">
        <v>541</v>
      </c>
      <c r="CS932"/>
      <c r="DQ932"/>
      <c r="DR932"/>
    </row>
    <row r="933" spans="58:122" ht="13">
      <c r="BF933" s="1135">
        <v>925</v>
      </c>
      <c r="BG933" s="1102">
        <v>45580.835415499583</v>
      </c>
      <c r="BH933" s="1102">
        <v>63032.094776316313</v>
      </c>
      <c r="BI933" s="1102">
        <v>62287.193692581444</v>
      </c>
      <c r="BJ933" s="1102">
        <v>79284.916324598787</v>
      </c>
      <c r="BK933" s="1102">
        <v>78671.555165193015</v>
      </c>
      <c r="BL933" s="1102">
        <v>97612.672276590398</v>
      </c>
      <c r="BM933" s="1102">
        <v>95090.474950116768</v>
      </c>
      <c r="BN933" s="1102">
        <v>110981.35839696498</v>
      </c>
      <c r="BO933" s="1102">
        <v>107338.14146464771</v>
      </c>
      <c r="BP933" s="1102">
        <v>125820.61079983806</v>
      </c>
      <c r="BQ933" s="1102">
        <v>104059.21074991376</v>
      </c>
      <c r="BR933" s="1102">
        <v>96771.225769237193</v>
      </c>
      <c r="BS933" s="1102">
        <v>80553.701596563245</v>
      </c>
      <c r="BT933" s="1102">
        <v>33591.490338762902</v>
      </c>
      <c r="BU933" s="1102">
        <v>17163.08375013803</v>
      </c>
      <c r="BV933" s="1102">
        <v>13219.880024486487</v>
      </c>
      <c r="BW933" s="1102">
        <v>18914.061006219828</v>
      </c>
      <c r="BX933" s="1102">
        <v>28376.796344121754</v>
      </c>
      <c r="BY933" s="1102">
        <v>26421.1289134176</v>
      </c>
      <c r="BZ933" s="1102">
        <v>22820.395576504805</v>
      </c>
      <c r="CA933" s="1102">
        <v>14290.685087565489</v>
      </c>
      <c r="CB933" s="1102">
        <v>7879.1094809870719</v>
      </c>
      <c r="CC933" s="1102">
        <v>10744.053564123486</v>
      </c>
      <c r="CD933" s="1102">
        <v>14359.403322697726</v>
      </c>
      <c r="CE933" s="1102">
        <v>21950.859395194842</v>
      </c>
      <c r="CF933" s="1102">
        <v>15885.89887162882</v>
      </c>
      <c r="CG933" s="1102">
        <v>13228.076466082892</v>
      </c>
      <c r="CH933" s="1102">
        <v>14493.358590285414</v>
      </c>
      <c r="CI933" s="1102">
        <v>20638.444513584298</v>
      </c>
      <c r="CJ933" s="1102">
        <v>23013.05344179137</v>
      </c>
      <c r="CK933" s="1102">
        <v>25638.607262977192</v>
      </c>
      <c r="CL933" s="1102">
        <v>21609.111438636846</v>
      </c>
      <c r="CM933" s="1102">
        <v>26414.891272916277</v>
      </c>
      <c r="CN933" s="1102">
        <v>23821.649086411024</v>
      </c>
      <c r="CO933" s="1102">
        <v>24712.544630492965</v>
      </c>
      <c r="CP933" s="1102">
        <v>24003.088660461533</v>
      </c>
      <c r="CQ933" s="1106">
        <f t="shared" si="214"/>
        <v>26458.876105359497</v>
      </c>
      <c r="CR933" s="23" t="s">
        <v>541</v>
      </c>
      <c r="CS933"/>
      <c r="DQ933"/>
      <c r="DR933"/>
    </row>
    <row r="934" spans="58:122" ht="13">
      <c r="BF934" s="1135">
        <v>926</v>
      </c>
      <c r="BG934" s="1102">
        <v>64857.325291249974</v>
      </c>
      <c r="BH934" s="1102">
        <v>64596.007656444061</v>
      </c>
      <c r="BI934" s="1102">
        <v>55908.020033544482</v>
      </c>
      <c r="BJ934" s="1102">
        <v>64092.939903088001</v>
      </c>
      <c r="BK934" s="1102">
        <v>76249.398836333945</v>
      </c>
      <c r="BL934" s="1102">
        <v>98633.224361532019</v>
      </c>
      <c r="BM934" s="1102">
        <v>84327.849980666797</v>
      </c>
      <c r="BN934" s="1102">
        <v>93541.055584802074</v>
      </c>
      <c r="BO934" s="1102">
        <v>121518.06304739871</v>
      </c>
      <c r="BP934" s="1102">
        <v>125201.17863928904</v>
      </c>
      <c r="BQ934" s="1102">
        <v>95401.368198359531</v>
      </c>
      <c r="BR934" s="1102">
        <v>67782.759444606112</v>
      </c>
      <c r="BS934" s="1102">
        <v>55397.47735145584</v>
      </c>
      <c r="BT934" s="1102">
        <v>40506.811465359759</v>
      </c>
      <c r="BU934" s="1102">
        <v>16769.60782251487</v>
      </c>
      <c r="BV934" s="1102">
        <v>15804.173220473216</v>
      </c>
      <c r="BW934" s="1102">
        <v>16856.090918208909</v>
      </c>
      <c r="BX934" s="1102">
        <v>31026.482313997687</v>
      </c>
      <c r="BY934" s="1102">
        <v>25357.558215227182</v>
      </c>
      <c r="BZ934" s="1102">
        <v>19585.875487315399</v>
      </c>
      <c r="CA934" s="1102">
        <v>14291.129268280321</v>
      </c>
      <c r="CB934" s="1102">
        <v>9462.539291392306</v>
      </c>
      <c r="CC934" s="1102">
        <v>11615.234925448931</v>
      </c>
      <c r="CD934" s="1102">
        <v>16022.653973660768</v>
      </c>
      <c r="CE934" s="1102">
        <v>20101.879211212756</v>
      </c>
      <c r="CF934" s="1102">
        <v>16817.549647369986</v>
      </c>
      <c r="CG934" s="1102">
        <v>16035.906894069205</v>
      </c>
      <c r="CH934" s="1102">
        <v>18533.704728738663</v>
      </c>
      <c r="CI934" s="1102">
        <v>23105.462558165291</v>
      </c>
      <c r="CJ934" s="1102">
        <v>20618.105732982338</v>
      </c>
      <c r="CK934" s="1102">
        <v>19144.54938581627</v>
      </c>
      <c r="CL934" s="1102">
        <v>16509.057027435611</v>
      </c>
      <c r="CM934" s="1102">
        <v>20992.303701109689</v>
      </c>
      <c r="CN934" s="1102">
        <v>23519.590629826424</v>
      </c>
      <c r="CO934" s="1102">
        <v>23499.772650411811</v>
      </c>
      <c r="CP934" s="1102">
        <v>24299.400280692367</v>
      </c>
      <c r="CQ934" s="1106">
        <f t="shared" si="214"/>
        <v>26785.50375562437</v>
      </c>
      <c r="CR934" s="23" t="s">
        <v>541</v>
      </c>
      <c r="CS934"/>
      <c r="DQ934"/>
      <c r="DR934"/>
    </row>
    <row r="935" spans="58:122" ht="13">
      <c r="BF935" s="1135">
        <v>927</v>
      </c>
      <c r="BG935" s="1102">
        <v>60338.789354688903</v>
      </c>
      <c r="BH935" s="1102">
        <v>59267.000084542888</v>
      </c>
      <c r="BI935" s="1102">
        <v>49695.148981869519</v>
      </c>
      <c r="BJ935" s="1102">
        <v>47756.572449796047</v>
      </c>
      <c r="BK935" s="1102">
        <v>60749.746313053445</v>
      </c>
      <c r="BL935" s="1102">
        <v>84937.715520682585</v>
      </c>
      <c r="BM935" s="1102">
        <v>79829.122908453646</v>
      </c>
      <c r="BN935" s="1102">
        <v>84774.095689059715</v>
      </c>
      <c r="BO935" s="1102">
        <v>123175.65144658799</v>
      </c>
      <c r="BP935" s="1102">
        <v>113700.62633205582</v>
      </c>
      <c r="BQ935" s="1102">
        <v>87526.24572053703</v>
      </c>
      <c r="BR935" s="1102">
        <v>66161.095676303419</v>
      </c>
      <c r="BS935" s="1102">
        <v>89958.176355801072</v>
      </c>
      <c r="BT935" s="1102">
        <v>43037.107493683412</v>
      </c>
      <c r="BU935" s="1102">
        <v>12527.82717946147</v>
      </c>
      <c r="BV935" s="1102">
        <v>13002.58441904864</v>
      </c>
      <c r="BW935" s="1102">
        <v>18767.272442386307</v>
      </c>
      <c r="BX935" s="1102">
        <v>25532.243975288318</v>
      </c>
      <c r="BY935" s="1102">
        <v>23146.856364138035</v>
      </c>
      <c r="BZ935" s="1102">
        <v>20012.907887007761</v>
      </c>
      <c r="CA935" s="1102">
        <v>16179.590740977445</v>
      </c>
      <c r="CB935" s="1102">
        <v>9233.7152889066401</v>
      </c>
      <c r="CC935" s="1102">
        <v>9711.0428109817112</v>
      </c>
      <c r="CD935" s="1102">
        <v>12577.550247154402</v>
      </c>
      <c r="CE935" s="1102">
        <v>20718.775129268441</v>
      </c>
      <c r="CF935" s="1102">
        <v>16216.053049228551</v>
      </c>
      <c r="CG935" s="1102">
        <v>11718.882185591092</v>
      </c>
      <c r="CH935" s="1102">
        <v>13215.334165035749</v>
      </c>
      <c r="CI935" s="1102">
        <v>17723.325340163381</v>
      </c>
      <c r="CJ935" s="1102">
        <v>19824.566913301871</v>
      </c>
      <c r="CK935" s="1102">
        <v>20143.060361277887</v>
      </c>
      <c r="CL935" s="1102">
        <v>14769.526086782851</v>
      </c>
      <c r="CM935" s="1102">
        <v>16819.000538390177</v>
      </c>
      <c r="CN935" s="1102">
        <v>16343.823135515126</v>
      </c>
      <c r="CO935" s="1102">
        <v>19197.405490793077</v>
      </c>
      <c r="CP935" s="1102">
        <v>16532.973680373976</v>
      </c>
      <c r="CQ935" s="1106">
        <f t="shared" si="214"/>
        <v>18224.483875808557</v>
      </c>
      <c r="CR935" s="23" t="s">
        <v>541</v>
      </c>
      <c r="CS935"/>
      <c r="DQ935"/>
      <c r="DR935"/>
    </row>
    <row r="936" spans="58:122" ht="13">
      <c r="BF936" s="1135">
        <v>928</v>
      </c>
      <c r="BG936" s="1102">
        <v>60202.688090058757</v>
      </c>
      <c r="BH936" s="1102">
        <v>58945.387530976994</v>
      </c>
      <c r="BI936" s="1102">
        <v>49324.833186789176</v>
      </c>
      <c r="BJ936" s="1102">
        <v>47655.434596748884</v>
      </c>
      <c r="BK936" s="1102">
        <v>60344.706464826835</v>
      </c>
      <c r="BL936" s="1102">
        <v>83950.689584755979</v>
      </c>
      <c r="BM936" s="1102">
        <v>79015.77741935727</v>
      </c>
      <c r="BN936" s="1102">
        <v>84799.15911974982</v>
      </c>
      <c r="BO936" s="1102">
        <v>122514.66774211515</v>
      </c>
      <c r="BP936" s="1102">
        <v>113133.37444691968</v>
      </c>
      <c r="BQ936" s="1102">
        <v>87345.87252580667</v>
      </c>
      <c r="BR936" s="1102">
        <v>66828.21097092102</v>
      </c>
      <c r="BS936" s="1102">
        <v>88895.863325540326</v>
      </c>
      <c r="BT936" s="1102">
        <v>42897.258824395591</v>
      </c>
      <c r="BU936" s="1102">
        <v>14181.152084197809</v>
      </c>
      <c r="BV936" s="1102">
        <v>11780.11065684702</v>
      </c>
      <c r="BW936" s="1102">
        <v>18164.109910137933</v>
      </c>
      <c r="BX936" s="1102">
        <v>25316.032295087974</v>
      </c>
      <c r="BY936" s="1102">
        <v>23060.406341785565</v>
      </c>
      <c r="BZ936" s="1102">
        <v>19775.253722832411</v>
      </c>
      <c r="CA936" s="1102">
        <v>15924.95884633589</v>
      </c>
      <c r="CB936" s="1102">
        <v>9247.9142570528984</v>
      </c>
      <c r="CC936" s="1102">
        <v>9695.4091836431198</v>
      </c>
      <c r="CD936" s="1102">
        <v>12432.066420759907</v>
      </c>
      <c r="CE936" s="1102">
        <v>20409.953952541215</v>
      </c>
      <c r="CF936" s="1102">
        <v>16006.097677868465</v>
      </c>
      <c r="CG936" s="1102">
        <v>12076.553230217101</v>
      </c>
      <c r="CH936" s="1102">
        <v>13041.217471564651</v>
      </c>
      <c r="CI936" s="1102">
        <v>17478.51730983887</v>
      </c>
      <c r="CJ936" s="1102">
        <v>19679.105915685261</v>
      </c>
      <c r="CK936" s="1102">
        <v>19995.233444697053</v>
      </c>
      <c r="CL936" s="1102">
        <v>14717.729735587582</v>
      </c>
      <c r="CM936" s="1102">
        <v>16681.744362340549</v>
      </c>
      <c r="CN936" s="1102">
        <v>16282.997274085394</v>
      </c>
      <c r="CO936" s="1102">
        <v>18981.133758574913</v>
      </c>
      <c r="CP936" s="1102">
        <v>16438.41367991902</v>
      </c>
      <c r="CQ936" s="1106">
        <f t="shared" si="214"/>
        <v>18120.249317833455</v>
      </c>
      <c r="CR936" s="23" t="s">
        <v>541</v>
      </c>
      <c r="CS936"/>
      <c r="DQ936"/>
      <c r="DR936"/>
    </row>
    <row r="937" spans="58:122" ht="13">
      <c r="BF937" s="1135">
        <v>929</v>
      </c>
      <c r="BG937" s="1102">
        <v>54917.031523391481</v>
      </c>
      <c r="BH937" s="1102">
        <v>57560.801197485496</v>
      </c>
      <c r="BI937" s="1102">
        <v>50414.668449014032</v>
      </c>
      <c r="BJ937" s="1102">
        <v>50791.561111849645</v>
      </c>
      <c r="BK937" s="1102">
        <v>54952.496691272216</v>
      </c>
      <c r="BL937" s="1102">
        <v>69830.898444558596</v>
      </c>
      <c r="BM937" s="1102">
        <v>62042.324239003006</v>
      </c>
      <c r="BN937" s="1102">
        <v>77394.164899932657</v>
      </c>
      <c r="BO937" s="1102">
        <v>97919.662652145402</v>
      </c>
      <c r="BP937" s="1102">
        <v>90357.836880963718</v>
      </c>
      <c r="BQ937" s="1102">
        <v>68549.111534523152</v>
      </c>
      <c r="BR937" s="1102">
        <v>53323.969788375231</v>
      </c>
      <c r="BS937" s="1102">
        <v>46222.112039510706</v>
      </c>
      <c r="BT937" s="1102">
        <v>26762.057765142061</v>
      </c>
      <c r="BU937" s="1102">
        <v>13363.857201700976</v>
      </c>
      <c r="BV937" s="1102">
        <v>12257.896968258301</v>
      </c>
      <c r="BW937" s="1102">
        <v>21023.097132235798</v>
      </c>
      <c r="BX937" s="1102">
        <v>23082.44619411134</v>
      </c>
      <c r="BY937" s="1102">
        <v>23235.913139161559</v>
      </c>
      <c r="BZ937" s="1102">
        <v>21375.813627335843</v>
      </c>
      <c r="CA937" s="1102">
        <v>11595.654935941056</v>
      </c>
      <c r="CB937" s="1102">
        <v>5311.5912818037486</v>
      </c>
      <c r="CC937" s="1102">
        <v>5773.5752468507344</v>
      </c>
      <c r="CD937" s="1102">
        <v>11033.541962760028</v>
      </c>
      <c r="CE937" s="1102">
        <v>19938.639426124351</v>
      </c>
      <c r="CF937" s="1102">
        <v>13210.170184889028</v>
      </c>
      <c r="CG937" s="1102">
        <v>9196.5134484257269</v>
      </c>
      <c r="CH937" s="1102">
        <v>12287.282744628272</v>
      </c>
      <c r="CI937" s="1102">
        <v>18051.664248667315</v>
      </c>
      <c r="CJ937" s="1102">
        <v>22140.628310876804</v>
      </c>
      <c r="CK937" s="1102">
        <v>19319.875736509439</v>
      </c>
      <c r="CL937" s="1102">
        <v>16340.718463869709</v>
      </c>
      <c r="CM937" s="1102">
        <v>17223.367518635274</v>
      </c>
      <c r="CN937" s="1102">
        <v>16760.893852173929</v>
      </c>
      <c r="CO937" s="1102">
        <v>16442.646506772842</v>
      </c>
      <c r="CP937" s="1102">
        <v>17680.349368727486</v>
      </c>
      <c r="CQ937" s="1106">
        <f t="shared" si="214"/>
        <v>19489.249073899668</v>
      </c>
      <c r="CR937" s="23" t="s">
        <v>541</v>
      </c>
      <c r="CS937"/>
      <c r="DQ937"/>
      <c r="DR937"/>
    </row>
    <row r="938" spans="58:122" ht="13">
      <c r="BF938" s="1135">
        <v>930</v>
      </c>
      <c r="BG938" s="1102">
        <v>51142.687124952572</v>
      </c>
      <c r="BH938" s="1102">
        <v>54319.705596483203</v>
      </c>
      <c r="BI938" s="1102">
        <v>50459.391841147073</v>
      </c>
      <c r="BJ938" s="1102">
        <v>58898.892064865569</v>
      </c>
      <c r="BK938" s="1102">
        <v>74085.020950334903</v>
      </c>
      <c r="BL938" s="1102">
        <v>96362.424361892161</v>
      </c>
      <c r="BM938" s="1102">
        <v>85802.716539533096</v>
      </c>
      <c r="BN938" s="1102">
        <v>92546.479316786252</v>
      </c>
      <c r="BO938" s="1102">
        <v>116802.82493574954</v>
      </c>
      <c r="BP938" s="1102">
        <v>108726.34078816272</v>
      </c>
      <c r="BQ938" s="1102">
        <v>81843.180299569154</v>
      </c>
      <c r="BR938" s="1102">
        <v>69246.2358565092</v>
      </c>
      <c r="BS938" s="1102">
        <v>91597.802868880943</v>
      </c>
      <c r="BT938" s="1102">
        <v>35333.574192067761</v>
      </c>
      <c r="BU938" s="1102">
        <v>12232.182900263721</v>
      </c>
      <c r="BV938" s="1102">
        <v>14427.564462107044</v>
      </c>
      <c r="BW938" s="1102">
        <v>21585.277189375429</v>
      </c>
      <c r="BX938" s="1102">
        <v>26183.913779607821</v>
      </c>
      <c r="BY938" s="1102">
        <v>20143.285015539521</v>
      </c>
      <c r="BZ938" s="1102">
        <v>16524.297968386145</v>
      </c>
      <c r="CA938" s="1102">
        <v>10855.299410239595</v>
      </c>
      <c r="CB938" s="1102">
        <v>6462.7484342489943</v>
      </c>
      <c r="CC938" s="1102">
        <v>7545.2940879751623</v>
      </c>
      <c r="CD938" s="1102">
        <v>8988.7117616352389</v>
      </c>
      <c r="CE938" s="1102">
        <v>17160.148190243508</v>
      </c>
      <c r="CF938" s="1102">
        <v>14072.1688805544</v>
      </c>
      <c r="CG938" s="1102">
        <v>10231.02136252271</v>
      </c>
      <c r="CH938" s="1102">
        <v>10518.488367882408</v>
      </c>
      <c r="CI938" s="1102">
        <v>15644.98670653455</v>
      </c>
      <c r="CJ938" s="1102">
        <v>18563.627767862163</v>
      </c>
      <c r="CK938" s="1102">
        <v>20107.312408007241</v>
      </c>
      <c r="CL938" s="1102">
        <v>14658.29317697757</v>
      </c>
      <c r="CM938" s="1102">
        <v>19252.576594383256</v>
      </c>
      <c r="CN938" s="1102">
        <v>16737.531716654728</v>
      </c>
      <c r="CO938" s="1102">
        <v>20399.830318218177</v>
      </c>
      <c r="CP938" s="1102">
        <v>18077.508479067284</v>
      </c>
      <c r="CQ938" s="1106">
        <f t="shared" si="214"/>
        <v>19927.042053096764</v>
      </c>
      <c r="CR938" s="23" t="s">
        <v>541</v>
      </c>
      <c r="CS938"/>
      <c r="DQ938"/>
      <c r="DR938"/>
    </row>
    <row r="939" spans="58:122" ht="13">
      <c r="BF939" s="1135">
        <v>931</v>
      </c>
      <c r="BG939" s="1102">
        <v>61706.964978093085</v>
      </c>
      <c r="BH939" s="1102">
        <v>61747.820056693308</v>
      </c>
      <c r="BI939" s="1102">
        <v>54684.226913587518</v>
      </c>
      <c r="BJ939" s="1102">
        <v>58583.973861840474</v>
      </c>
      <c r="BK939" s="1102">
        <v>73969.802533449561</v>
      </c>
      <c r="BL939" s="1102">
        <v>93391.429361236718</v>
      </c>
      <c r="BM939" s="1102">
        <v>77033.973219742416</v>
      </c>
      <c r="BN939" s="1102">
        <v>80879.869381459197</v>
      </c>
      <c r="BO939" s="1102">
        <v>102622.3070079544</v>
      </c>
      <c r="BP939" s="1102">
        <v>109235.17402699804</v>
      </c>
      <c r="BQ939" s="1102">
        <v>84763.002372362767</v>
      </c>
      <c r="BR939" s="1102">
        <v>61802.662400908142</v>
      </c>
      <c r="BS939" s="1102">
        <v>59437.757948023856</v>
      </c>
      <c r="BT939" s="1102">
        <v>30667.095087472593</v>
      </c>
      <c r="BU939" s="1102">
        <v>15882.292371652295</v>
      </c>
      <c r="BV939" s="1102">
        <v>14164.619989222214</v>
      </c>
      <c r="BW939" s="1102">
        <v>20370.115380155446</v>
      </c>
      <c r="BX939" s="1102">
        <v>25939.056608450024</v>
      </c>
      <c r="BY939" s="1102">
        <v>21327.210788460783</v>
      </c>
      <c r="BZ939" s="1102">
        <v>17774.711305630903</v>
      </c>
      <c r="CA939" s="1102">
        <v>14790.082887194807</v>
      </c>
      <c r="CB939" s="1102">
        <v>10835.5332006115</v>
      </c>
      <c r="CC939" s="1102">
        <v>11061.057194619903</v>
      </c>
      <c r="CD939" s="1102">
        <v>12914.141012304954</v>
      </c>
      <c r="CE939" s="1102">
        <v>17407.894090079521</v>
      </c>
      <c r="CF939" s="1102">
        <v>13314.990961948235</v>
      </c>
      <c r="CG939" s="1102">
        <v>11673.76053889347</v>
      </c>
      <c r="CH939" s="1102">
        <v>13407.882691621686</v>
      </c>
      <c r="CI939" s="1102">
        <v>19845.420089670977</v>
      </c>
      <c r="CJ939" s="1102">
        <v>19533.032350550486</v>
      </c>
      <c r="CK939" s="1102">
        <v>19060.547663379082</v>
      </c>
      <c r="CL939" s="1102">
        <v>14977.414303491852</v>
      </c>
      <c r="CM939" s="1102">
        <v>18148.303756621041</v>
      </c>
      <c r="CN939" s="1102">
        <v>18453.505075260753</v>
      </c>
      <c r="CO939" s="1102">
        <v>20979.775763875641</v>
      </c>
      <c r="CP939" s="1102">
        <v>19524.67035413695</v>
      </c>
      <c r="CQ939" s="1106">
        <f t="shared" si="214"/>
        <v>21522.264955386865</v>
      </c>
      <c r="CR939" s="23" t="s">
        <v>541</v>
      </c>
      <c r="CS939"/>
      <c r="DQ939"/>
      <c r="DR939"/>
    </row>
    <row r="940" spans="58:122" ht="13">
      <c r="BF940" s="1135">
        <v>932</v>
      </c>
      <c r="BG940" s="1102">
        <v>72464.470572276667</v>
      </c>
      <c r="BH940" s="1102">
        <v>66678.827857013137</v>
      </c>
      <c r="BI940" s="1102">
        <v>51971.382479601234</v>
      </c>
      <c r="BJ940" s="1102">
        <v>55677.683396108187</v>
      </c>
      <c r="BK940" s="1102">
        <v>73621.190109712712</v>
      </c>
      <c r="BL940" s="1102">
        <v>92952.917209221661</v>
      </c>
      <c r="BM940" s="1102">
        <v>74624.470124410815</v>
      </c>
      <c r="BN940" s="1102">
        <v>91127.768343256364</v>
      </c>
      <c r="BO940" s="1102">
        <v>119687.18647051626</v>
      </c>
      <c r="BP940" s="1102">
        <v>115830.87791039812</v>
      </c>
      <c r="BQ940" s="1102">
        <v>92462.496145776327</v>
      </c>
      <c r="BR940" s="1102">
        <v>74181.02426078188</v>
      </c>
      <c r="BS940" s="1102">
        <v>69251.495937442291</v>
      </c>
      <c r="BT940" s="1102">
        <v>32732.749838970929</v>
      </c>
      <c r="BU940" s="1102">
        <v>16532.459755129206</v>
      </c>
      <c r="BV940" s="1102">
        <v>11941.756931272046</v>
      </c>
      <c r="BW940" s="1102">
        <v>13013.405282989916</v>
      </c>
      <c r="BX940" s="1102">
        <v>20627.163811067021</v>
      </c>
      <c r="BY940" s="1102">
        <v>22119.235497377918</v>
      </c>
      <c r="BZ940" s="1102">
        <v>18713.464076778146</v>
      </c>
      <c r="CA940" s="1102">
        <v>12194.257749490451</v>
      </c>
      <c r="CB940" s="1102">
        <v>7181.50474951048</v>
      </c>
      <c r="CC940" s="1102">
        <v>7414.1581071923238</v>
      </c>
      <c r="CD940" s="1102">
        <v>11928.497132733863</v>
      </c>
      <c r="CE940" s="1102">
        <v>17881.541534989243</v>
      </c>
      <c r="CF940" s="1102">
        <v>14499.159417625493</v>
      </c>
      <c r="CG940" s="1102">
        <v>12429.240340396105</v>
      </c>
      <c r="CH940" s="1102">
        <v>14905.198622193771</v>
      </c>
      <c r="CI940" s="1102">
        <v>20401.782244481121</v>
      </c>
      <c r="CJ940" s="1102">
        <v>20330.792664880424</v>
      </c>
      <c r="CK940" s="1102">
        <v>18084.764665849147</v>
      </c>
      <c r="CL940" s="1102">
        <v>14628.600263538332</v>
      </c>
      <c r="CM940" s="1102">
        <v>17080.142912017513</v>
      </c>
      <c r="CN940" s="1102">
        <v>17994.96350683731</v>
      </c>
      <c r="CO940" s="1102">
        <v>19645.654887938341</v>
      </c>
      <c r="CP940" s="1102">
        <v>19309.836084836665</v>
      </c>
      <c r="CQ940" s="1106">
        <f t="shared" si="214"/>
        <v>21285.450710561574</v>
      </c>
      <c r="CR940" s="23" t="s">
        <v>541</v>
      </c>
      <c r="CS940"/>
      <c r="DQ940"/>
      <c r="DR940"/>
    </row>
    <row r="941" spans="58:122" ht="13">
      <c r="BF941" s="1135">
        <v>933</v>
      </c>
      <c r="BG941" s="1102">
        <v>73534.737433208385</v>
      </c>
      <c r="BH941" s="1102">
        <v>78164.929873246263</v>
      </c>
      <c r="BI941" s="1102">
        <v>69943.224691975585</v>
      </c>
      <c r="BJ941" s="1102">
        <v>77106.883116539975</v>
      </c>
      <c r="BK941" s="1102">
        <v>93165.545402803313</v>
      </c>
      <c r="BL941" s="1102">
        <v>115451.07849169779</v>
      </c>
      <c r="BM941" s="1102">
        <v>94134.830064698923</v>
      </c>
      <c r="BN941" s="1102">
        <v>89920.801209020399</v>
      </c>
      <c r="BO941" s="1102">
        <v>122423.80942933881</v>
      </c>
      <c r="BP941" s="1102">
        <v>111610.67849879472</v>
      </c>
      <c r="BQ941" s="1102">
        <v>84029.738925894504</v>
      </c>
      <c r="BR941" s="1102">
        <v>63657.809471405053</v>
      </c>
      <c r="BS941" s="1102">
        <v>80935.585508523654</v>
      </c>
      <c r="BT941" s="1102">
        <v>35415.376710365024</v>
      </c>
      <c r="BU941" s="1102">
        <v>16556.625327079171</v>
      </c>
      <c r="BV941" s="1102">
        <v>16138.428707027297</v>
      </c>
      <c r="BW941" s="1102">
        <v>14003.087397347674</v>
      </c>
      <c r="BX941" s="1102">
        <v>19809.461736571939</v>
      </c>
      <c r="BY941" s="1102">
        <v>19336.728722598877</v>
      </c>
      <c r="BZ941" s="1102">
        <v>16585.884267145197</v>
      </c>
      <c r="CA941" s="1102">
        <v>12591.216768402493</v>
      </c>
      <c r="CB941" s="1102">
        <v>8007.2829482922261</v>
      </c>
      <c r="CC941" s="1102">
        <v>9425.3811154649447</v>
      </c>
      <c r="CD941" s="1102">
        <v>13493.994000521881</v>
      </c>
      <c r="CE941" s="1102">
        <v>15934.979992007708</v>
      </c>
      <c r="CF941" s="1102">
        <v>11683.215964457699</v>
      </c>
      <c r="CG941" s="1102">
        <v>10446.912418212629</v>
      </c>
      <c r="CH941" s="1102">
        <v>14264.560875317045</v>
      </c>
      <c r="CI941" s="1102">
        <v>20956.510740367328</v>
      </c>
      <c r="CJ941" s="1102">
        <v>21262.244300828566</v>
      </c>
      <c r="CK941" s="1102">
        <v>21649.084562394703</v>
      </c>
      <c r="CL941" s="1102">
        <v>19937.316116173082</v>
      </c>
      <c r="CM941" s="1102">
        <v>21910.207301094852</v>
      </c>
      <c r="CN941" s="1102">
        <v>19958.643072771301</v>
      </c>
      <c r="CO941" s="1102">
        <v>16102.478541661199</v>
      </c>
      <c r="CP941" s="1102">
        <v>22122.21512076864</v>
      </c>
      <c r="CQ941" s="1106">
        <f t="shared" si="214"/>
        <v>24385.567929876288</v>
      </c>
      <c r="CR941" s="23" t="s">
        <v>541</v>
      </c>
      <c r="CS941"/>
      <c r="DQ941"/>
      <c r="DR941"/>
    </row>
    <row r="942" spans="58:122" ht="13">
      <c r="BF942" s="1135">
        <v>934</v>
      </c>
      <c r="BG942" s="1102">
        <v>80411.450676385124</v>
      </c>
      <c r="BH942" s="1102">
        <v>75521.158700653265</v>
      </c>
      <c r="BI942" s="1102">
        <v>64331.229464844495</v>
      </c>
      <c r="BJ942" s="1102">
        <v>72618.885177124786</v>
      </c>
      <c r="BK942" s="1102">
        <v>85883.907917950564</v>
      </c>
      <c r="BL942" s="1102">
        <v>103504.63606664279</v>
      </c>
      <c r="BM942" s="1102">
        <v>74970.163898529368</v>
      </c>
      <c r="BN942" s="1102">
        <v>83394.99864638655</v>
      </c>
      <c r="BO942" s="1102">
        <v>124890.39543977947</v>
      </c>
      <c r="BP942" s="1102">
        <v>114438.97440134466</v>
      </c>
      <c r="BQ942" s="1102">
        <v>85626.496124319645</v>
      </c>
      <c r="BR942" s="1102">
        <v>63619.901882666913</v>
      </c>
      <c r="BS942" s="1102">
        <v>80488.542100646038</v>
      </c>
      <c r="BT942" s="1102">
        <v>39638.688182767961</v>
      </c>
      <c r="BU942" s="1102">
        <v>18593.92137574574</v>
      </c>
      <c r="BV942" s="1102">
        <v>15454.156791825939</v>
      </c>
      <c r="BW942" s="1102">
        <v>22616.139917065419</v>
      </c>
      <c r="BX942" s="1102">
        <v>27636.975321106282</v>
      </c>
      <c r="BY942" s="1102">
        <v>24916.026641482087</v>
      </c>
      <c r="BZ942" s="1102">
        <v>20223.550787007789</v>
      </c>
      <c r="CA942" s="1102">
        <v>15546.829983382137</v>
      </c>
      <c r="CB942" s="1102">
        <v>9653.4775558625242</v>
      </c>
      <c r="CC942" s="1102">
        <v>11697.745471743885</v>
      </c>
      <c r="CD942" s="1102">
        <v>16435.548300643863</v>
      </c>
      <c r="CE942" s="1102">
        <v>25315.301511516256</v>
      </c>
      <c r="CF942" s="1102">
        <v>20111.906870753883</v>
      </c>
      <c r="CG942" s="1102">
        <v>17206.659920106991</v>
      </c>
      <c r="CH942" s="1102">
        <v>18732.148440449691</v>
      </c>
      <c r="CI942" s="1102">
        <v>22275.747678590273</v>
      </c>
      <c r="CJ942" s="1102">
        <v>22555.520376567747</v>
      </c>
      <c r="CK942" s="1102">
        <v>20799.082366973569</v>
      </c>
      <c r="CL942" s="1102">
        <v>18482.621396351424</v>
      </c>
      <c r="CM942" s="1102">
        <v>24127.219415695228</v>
      </c>
      <c r="CN942" s="1102">
        <v>23888.168455220431</v>
      </c>
      <c r="CO942" s="1102">
        <v>26029.259530648138</v>
      </c>
      <c r="CP942" s="1102">
        <v>25798.92499364703</v>
      </c>
      <c r="CQ942" s="1106">
        <f t="shared" si="214"/>
        <v>28438.446806338798</v>
      </c>
      <c r="CR942" s="23" t="s">
        <v>541</v>
      </c>
      <c r="CS942"/>
      <c r="DQ942"/>
      <c r="DR942"/>
    </row>
    <row r="943" spans="58:122" ht="13">
      <c r="BF943" s="1135">
        <v>935</v>
      </c>
      <c r="BG943" s="1102">
        <v>62938.891183044805</v>
      </c>
      <c r="BH943" s="1102">
        <v>57943.622017077687</v>
      </c>
      <c r="BI943" s="1102">
        <v>48408.298197918914</v>
      </c>
      <c r="BJ943" s="1102">
        <v>54112.495501998739</v>
      </c>
      <c r="BK943" s="1102">
        <v>63300.623812731341</v>
      </c>
      <c r="BL943" s="1102">
        <v>76335.067767247296</v>
      </c>
      <c r="BM943" s="1102">
        <v>68656.286505100201</v>
      </c>
      <c r="BN943" s="1102">
        <v>90847.908079912682</v>
      </c>
      <c r="BO943" s="1102">
        <v>109035.03883473089</v>
      </c>
      <c r="BP943" s="1102">
        <v>100976.06973384546</v>
      </c>
      <c r="BQ943" s="1102">
        <v>77503.033962254063</v>
      </c>
      <c r="BR943" s="1102">
        <v>64890.511614941686</v>
      </c>
      <c r="BS943" s="1102">
        <v>55765.383839022383</v>
      </c>
      <c r="BT943" s="1102">
        <v>26954.874277223007</v>
      </c>
      <c r="BU943" s="1102">
        <v>12316.325356032463</v>
      </c>
      <c r="BV943" s="1102">
        <v>12421.415355327415</v>
      </c>
      <c r="BW943" s="1102">
        <v>17775.394870550001</v>
      </c>
      <c r="BX943" s="1102">
        <v>19933.645936303947</v>
      </c>
      <c r="BY943" s="1102">
        <v>16062.208241097458</v>
      </c>
      <c r="BZ943" s="1102">
        <v>13379.234151328836</v>
      </c>
      <c r="CA943" s="1102">
        <v>8324.5959384837861</v>
      </c>
      <c r="CB943" s="1102">
        <v>5721.518783012164</v>
      </c>
      <c r="CC943" s="1102">
        <v>10150.478968725731</v>
      </c>
      <c r="CD943" s="1102">
        <v>13738.707760524829</v>
      </c>
      <c r="CE943" s="1102">
        <v>18253.22431812709</v>
      </c>
      <c r="CF943" s="1102">
        <v>12750.86864612206</v>
      </c>
      <c r="CG943" s="1102">
        <v>10846.954782002902</v>
      </c>
      <c r="CH943" s="1102">
        <v>13279.804677970824</v>
      </c>
      <c r="CI943" s="1102">
        <v>16995.820669474149</v>
      </c>
      <c r="CJ943" s="1102">
        <v>15572.363686412022</v>
      </c>
      <c r="CK943" s="1102">
        <v>16029.026603101045</v>
      </c>
      <c r="CL943" s="1102">
        <v>12011.539228323507</v>
      </c>
      <c r="CM943" s="1102">
        <v>17485.963524971936</v>
      </c>
      <c r="CN943" s="1102">
        <v>16066.779636817751</v>
      </c>
      <c r="CO943" s="1102">
        <v>18274.75963997042</v>
      </c>
      <c r="CP943" s="1102">
        <v>17876.417326306339</v>
      </c>
      <c r="CQ943" s="1106">
        <f t="shared" si="214"/>
        <v>19705.377001067438</v>
      </c>
      <c r="CR943" s="23" t="s">
        <v>541</v>
      </c>
      <c r="CS943"/>
      <c r="DQ943"/>
      <c r="DR943"/>
    </row>
    <row r="944" spans="58:122" ht="13">
      <c r="BF944" s="1135">
        <v>936</v>
      </c>
      <c r="BG944" s="1102">
        <v>56826.304448706673</v>
      </c>
      <c r="BH944" s="1102">
        <v>62064.257485457914</v>
      </c>
      <c r="BI944" s="1102">
        <v>59284.460895549048</v>
      </c>
      <c r="BJ944" s="1102">
        <v>63470.830062836882</v>
      </c>
      <c r="BK944" s="1102">
        <v>76308.421266675185</v>
      </c>
      <c r="BL944" s="1102">
        <v>98314.170275847195</v>
      </c>
      <c r="BM944" s="1102">
        <v>83288.896125358689</v>
      </c>
      <c r="BN944" s="1102">
        <v>86830.693666442414</v>
      </c>
      <c r="BO944" s="1102">
        <v>110138.79897362267</v>
      </c>
      <c r="BP944" s="1102">
        <v>105686.89654580044</v>
      </c>
      <c r="BQ944" s="1102">
        <v>81765.869061705933</v>
      </c>
      <c r="BR944" s="1102">
        <v>63496.102537730781</v>
      </c>
      <c r="BS944" s="1102">
        <v>73417.753504520399</v>
      </c>
      <c r="BT944" s="1102">
        <v>27897.933534598025</v>
      </c>
      <c r="BU944" s="1102">
        <v>12403.281097887051</v>
      </c>
      <c r="BV944" s="1102">
        <v>11938.632097247106</v>
      </c>
      <c r="BW944" s="1102">
        <v>20637.748534455466</v>
      </c>
      <c r="BX944" s="1102">
        <v>28725.895353835429</v>
      </c>
      <c r="BY944" s="1102">
        <v>24196.42415578679</v>
      </c>
      <c r="BZ944" s="1102">
        <v>19331.742553115615</v>
      </c>
      <c r="CA944" s="1102">
        <v>14091.55896496173</v>
      </c>
      <c r="CB944" s="1102">
        <v>11204.686725264606</v>
      </c>
      <c r="CC944" s="1102">
        <v>12898.476322357244</v>
      </c>
      <c r="CD944" s="1102">
        <v>16136.124702615147</v>
      </c>
      <c r="CE944" s="1102">
        <v>21072.758718643567</v>
      </c>
      <c r="CF944" s="1102">
        <v>16519.677354930329</v>
      </c>
      <c r="CG944" s="1102">
        <v>15102.204439702738</v>
      </c>
      <c r="CH944" s="1102">
        <v>18333.979098161795</v>
      </c>
      <c r="CI944" s="1102">
        <v>21707.686926048158</v>
      </c>
      <c r="CJ944" s="1102">
        <v>21430.145170291285</v>
      </c>
      <c r="CK944" s="1102">
        <v>19718.692040272639</v>
      </c>
      <c r="CL944" s="1102">
        <v>16424.964826194162</v>
      </c>
      <c r="CM944" s="1102">
        <v>19178.955449736939</v>
      </c>
      <c r="CN944" s="1102">
        <v>19298.354430481726</v>
      </c>
      <c r="CO944" s="1102">
        <v>20604.792577859327</v>
      </c>
      <c r="CP944" s="1102">
        <v>19398.926624397503</v>
      </c>
      <c r="CQ944" s="1106">
        <f t="shared" si="214"/>
        <v>21383.656219933488</v>
      </c>
      <c r="CR944" s="23" t="s">
        <v>541</v>
      </c>
      <c r="CS944"/>
      <c r="DQ944"/>
      <c r="DR944"/>
    </row>
    <row r="945" spans="58:122" ht="13">
      <c r="BF945" s="1135">
        <v>937</v>
      </c>
      <c r="BG945" s="1102">
        <v>60113.602255137012</v>
      </c>
      <c r="BH945" s="1102">
        <v>59869.889443433465</v>
      </c>
      <c r="BI945" s="1102">
        <v>51452.370318826332</v>
      </c>
      <c r="BJ945" s="1102">
        <v>55779.017605446104</v>
      </c>
      <c r="BK945" s="1102">
        <v>73015.630760596585</v>
      </c>
      <c r="BL945" s="1102">
        <v>99179.953700118029</v>
      </c>
      <c r="BM945" s="1102">
        <v>89823.722878116329</v>
      </c>
      <c r="BN945" s="1102">
        <v>79749.148367465881</v>
      </c>
      <c r="BO945" s="1102">
        <v>120741.02646144282</v>
      </c>
      <c r="BP945" s="1102">
        <v>115677.74922094264</v>
      </c>
      <c r="BQ945" s="1102">
        <v>89009.751526823791</v>
      </c>
      <c r="BR945" s="1102">
        <v>65161.746835892758</v>
      </c>
      <c r="BS945" s="1102">
        <v>86837.735797997564</v>
      </c>
      <c r="BT945" s="1102">
        <v>40526.579886693406</v>
      </c>
      <c r="BU945" s="1102">
        <v>15232.197731384802</v>
      </c>
      <c r="BV945" s="1102">
        <v>13214.619794842085</v>
      </c>
      <c r="BW945" s="1102">
        <v>21697.347066339924</v>
      </c>
      <c r="BX945" s="1102">
        <v>24775.58625916615</v>
      </c>
      <c r="BY945" s="1102">
        <v>22412.53607207803</v>
      </c>
      <c r="BZ945" s="1102">
        <v>19623.814069290263</v>
      </c>
      <c r="CA945" s="1102">
        <v>14124.648738594906</v>
      </c>
      <c r="CB945" s="1102">
        <v>9133.1893232666771</v>
      </c>
      <c r="CC945" s="1102">
        <v>8849.1864241566363</v>
      </c>
      <c r="CD945" s="1102">
        <v>11638.056890333253</v>
      </c>
      <c r="CE945" s="1102">
        <v>17270.06838471345</v>
      </c>
      <c r="CF945" s="1102">
        <v>13766.89996602596</v>
      </c>
      <c r="CG945" s="1102">
        <v>11534.041916676128</v>
      </c>
      <c r="CH945" s="1102">
        <v>15053.756887693613</v>
      </c>
      <c r="CI945" s="1102">
        <v>20385.537898611379</v>
      </c>
      <c r="CJ945" s="1102">
        <v>23374.905548023504</v>
      </c>
      <c r="CK945" s="1102">
        <v>23271.683755198887</v>
      </c>
      <c r="CL945" s="1102">
        <v>18575.939351040655</v>
      </c>
      <c r="CM945" s="1102">
        <v>19004.180131716159</v>
      </c>
      <c r="CN945" s="1102">
        <v>16876.102754416537</v>
      </c>
      <c r="CO945" s="1102">
        <v>20091.625757792059</v>
      </c>
      <c r="CP945" s="1102">
        <v>18142.06723914991</v>
      </c>
      <c r="CQ945" s="1106">
        <f t="shared" si="214"/>
        <v>19998.205904495419</v>
      </c>
      <c r="CR945" s="23" t="s">
        <v>541</v>
      </c>
      <c r="CS945"/>
      <c r="DQ945"/>
      <c r="DR945"/>
    </row>
    <row r="946" spans="58:122" ht="13">
      <c r="BF946" s="1135">
        <v>938</v>
      </c>
      <c r="BG946" s="1102">
        <v>68123.716489948973</v>
      </c>
      <c r="BH946" s="1102">
        <v>61716.84418059804</v>
      </c>
      <c r="BI946" s="1102">
        <v>50724.915560976064</v>
      </c>
      <c r="BJ946" s="1102">
        <v>56385.716308791838</v>
      </c>
      <c r="BK946" s="1102">
        <v>70091.636571879746</v>
      </c>
      <c r="BL946" s="1102">
        <v>89302.221330216213</v>
      </c>
      <c r="BM946" s="1102">
        <v>76123.048213137634</v>
      </c>
      <c r="BN946" s="1102">
        <v>88820.613175326231</v>
      </c>
      <c r="BO946" s="1102">
        <v>117341.95822982262</v>
      </c>
      <c r="BP946" s="1102">
        <v>112677.53192523113</v>
      </c>
      <c r="BQ946" s="1102">
        <v>89327.271064901841</v>
      </c>
      <c r="BR946" s="1102">
        <v>73415.744654948532</v>
      </c>
      <c r="BS946" s="1102">
        <v>69622.92629176045</v>
      </c>
      <c r="BT946" s="1102">
        <v>28697.688337907632</v>
      </c>
      <c r="BU946" s="1102">
        <v>16017.509607154128</v>
      </c>
      <c r="BV946" s="1102">
        <v>12255.007665467967</v>
      </c>
      <c r="BW946" s="1102">
        <v>12270.491516005797</v>
      </c>
      <c r="BX946" s="1102">
        <v>18148.383088957595</v>
      </c>
      <c r="BY946" s="1102">
        <v>22287.870127461596</v>
      </c>
      <c r="BZ946" s="1102">
        <v>19903.383860002999</v>
      </c>
      <c r="CA946" s="1102">
        <v>12445.931438768079</v>
      </c>
      <c r="CB946" s="1102">
        <v>6931.4921967288383</v>
      </c>
      <c r="CC946" s="1102">
        <v>7081.9924189629464</v>
      </c>
      <c r="CD946" s="1102">
        <v>11783.736528834639</v>
      </c>
      <c r="CE946" s="1102">
        <v>17795.930839751516</v>
      </c>
      <c r="CF946" s="1102">
        <v>13986.179337207601</v>
      </c>
      <c r="CG946" s="1102">
        <v>11911.477346404472</v>
      </c>
      <c r="CH946" s="1102">
        <v>14577.695911493278</v>
      </c>
      <c r="CI946" s="1102">
        <v>20037.590836184812</v>
      </c>
      <c r="CJ946" s="1102">
        <v>19826.515636044667</v>
      </c>
      <c r="CK946" s="1102">
        <v>17418.335489735713</v>
      </c>
      <c r="CL946" s="1102">
        <v>14046.306782629095</v>
      </c>
      <c r="CM946" s="1102">
        <v>16720.076312972033</v>
      </c>
      <c r="CN946" s="1102">
        <v>17446.063692117634</v>
      </c>
      <c r="CO946" s="1102">
        <v>18939.025123720981</v>
      </c>
      <c r="CP946" s="1102">
        <v>18845.858284868766</v>
      </c>
      <c r="CQ946" s="1106">
        <f t="shared" si="214"/>
        <v>20774.002734068043</v>
      </c>
      <c r="CR946" s="23" t="s">
        <v>541</v>
      </c>
      <c r="CS946"/>
      <c r="DQ946"/>
      <c r="DR946"/>
    </row>
    <row r="947" spans="58:122" ht="13">
      <c r="BF947" s="1135">
        <v>939</v>
      </c>
      <c r="BG947" s="1102">
        <v>58806.372005778692</v>
      </c>
      <c r="BH947" s="1102">
        <v>52207.475190626072</v>
      </c>
      <c r="BI947" s="1102">
        <v>47701.364301670597</v>
      </c>
      <c r="BJ947" s="1102">
        <v>59158.856775511056</v>
      </c>
      <c r="BK947" s="1102">
        <v>69902.502648791429</v>
      </c>
      <c r="BL947" s="1102">
        <v>79689.684178290481</v>
      </c>
      <c r="BM947" s="1102">
        <v>65741.686481343262</v>
      </c>
      <c r="BN947" s="1102">
        <v>72868.690144925378</v>
      </c>
      <c r="BO947" s="1102">
        <v>85456.165854634659</v>
      </c>
      <c r="BP947" s="1102">
        <v>77908.132687503472</v>
      </c>
      <c r="BQ947" s="1102">
        <v>58364.027726319633</v>
      </c>
      <c r="BR947" s="1102">
        <v>54727.628377192545</v>
      </c>
      <c r="BS947" s="1102">
        <v>62304.511156003311</v>
      </c>
      <c r="BT947" s="1102">
        <v>28929.727488151762</v>
      </c>
      <c r="BU947" s="1102">
        <v>15832.3560662159</v>
      </c>
      <c r="BV947" s="1102">
        <v>14013.228585304345</v>
      </c>
      <c r="BW947" s="1102">
        <v>15367.67560176221</v>
      </c>
      <c r="BX947" s="1102">
        <v>17934.870415352518</v>
      </c>
      <c r="BY947" s="1102">
        <v>19067.073411768768</v>
      </c>
      <c r="BZ947" s="1102">
        <v>16403.320630574864</v>
      </c>
      <c r="CA947" s="1102">
        <v>9963.1506618608892</v>
      </c>
      <c r="CB947" s="1102">
        <v>5943.5828553073034</v>
      </c>
      <c r="CC947" s="1102">
        <v>9047.2904126327976</v>
      </c>
      <c r="CD947" s="1102">
        <v>12414.826514716258</v>
      </c>
      <c r="CE947" s="1102">
        <v>20427.998414131831</v>
      </c>
      <c r="CF947" s="1102">
        <v>13692.697047498772</v>
      </c>
      <c r="CG947" s="1102">
        <v>8961.6434275496013</v>
      </c>
      <c r="CH947" s="1102">
        <v>9662.9534617205554</v>
      </c>
      <c r="CI947" s="1102">
        <v>13605.762958689496</v>
      </c>
      <c r="CJ947" s="1102">
        <v>16225.444667543314</v>
      </c>
      <c r="CK947" s="1102">
        <v>18980.530142801421</v>
      </c>
      <c r="CL947" s="1102">
        <v>14431.641498835796</v>
      </c>
      <c r="CM947" s="1102">
        <v>18282.944549026262</v>
      </c>
      <c r="CN947" s="1102">
        <v>15946.874348436244</v>
      </c>
      <c r="CO947" s="1102">
        <v>21206.450680107391</v>
      </c>
      <c r="CP947" s="1102">
        <v>17188.091973715585</v>
      </c>
      <c r="CQ947" s="1106">
        <f t="shared" si="214"/>
        <v>18946.628179946911</v>
      </c>
      <c r="CR947" s="23" t="s">
        <v>541</v>
      </c>
      <c r="CS947"/>
      <c r="DQ947"/>
      <c r="DR947"/>
    </row>
    <row r="948" spans="58:122" ht="13">
      <c r="BF948" s="1135">
        <v>940</v>
      </c>
      <c r="BG948" s="1102">
        <v>47200.830697429206</v>
      </c>
      <c r="BH948" s="1102">
        <v>53787.311480121891</v>
      </c>
      <c r="BI948" s="1102">
        <v>49003.564459466783</v>
      </c>
      <c r="BJ948" s="1102">
        <v>52366.016282250544</v>
      </c>
      <c r="BK948" s="1102">
        <v>60118.800931762169</v>
      </c>
      <c r="BL948" s="1102">
        <v>82675.821657171138</v>
      </c>
      <c r="BM948" s="1102">
        <v>80838.860437215102</v>
      </c>
      <c r="BN948" s="1102">
        <v>89247.374969772995</v>
      </c>
      <c r="BO948" s="1102">
        <v>106705.37949271717</v>
      </c>
      <c r="BP948" s="1102">
        <v>115485.70388967474</v>
      </c>
      <c r="BQ948" s="1102">
        <v>89142.57910679566</v>
      </c>
      <c r="BR948" s="1102">
        <v>70402.840903431163</v>
      </c>
      <c r="BS948" s="1102">
        <v>68490.491806342674</v>
      </c>
      <c r="BT948" s="1102">
        <v>24861.680030230014</v>
      </c>
      <c r="BU948" s="1102">
        <v>10844.877348007822</v>
      </c>
      <c r="BV948" s="1102">
        <v>10173.312745589239</v>
      </c>
      <c r="BW948" s="1102">
        <v>13041.452009293847</v>
      </c>
      <c r="BX948" s="1102">
        <v>25857.545241187181</v>
      </c>
      <c r="BY948" s="1102">
        <v>24213.42339178946</v>
      </c>
      <c r="BZ948" s="1102">
        <v>18134.433186795552</v>
      </c>
      <c r="CA948" s="1102">
        <v>12393.031368424563</v>
      </c>
      <c r="CB948" s="1102">
        <v>7765.6359253104329</v>
      </c>
      <c r="CC948" s="1102">
        <v>9827.0275675996072</v>
      </c>
      <c r="CD948" s="1102">
        <v>15187.515401935205</v>
      </c>
      <c r="CE948" s="1102">
        <v>17924.952371059026</v>
      </c>
      <c r="CF948" s="1102">
        <v>12163.47654658813</v>
      </c>
      <c r="CG948" s="1102">
        <v>9546.7756005094816</v>
      </c>
      <c r="CH948" s="1102">
        <v>12041.53689671575</v>
      </c>
      <c r="CI948" s="1102">
        <v>18711.814123226733</v>
      </c>
      <c r="CJ948" s="1102">
        <v>20891.666444459352</v>
      </c>
      <c r="CK948" s="1102">
        <v>22078.639792541682</v>
      </c>
      <c r="CL948" s="1102">
        <v>20216.983238109486</v>
      </c>
      <c r="CM948" s="1102">
        <v>20467.672593546165</v>
      </c>
      <c r="CN948" s="1102">
        <v>16702.613646725724</v>
      </c>
      <c r="CO948" s="1102">
        <v>13175.916101402156</v>
      </c>
      <c r="CP948" s="1102">
        <v>17841.546609835423</v>
      </c>
      <c r="CQ948" s="1106">
        <f t="shared" si="214"/>
        <v>19666.938615913743</v>
      </c>
      <c r="CR948" s="23" t="s">
        <v>541</v>
      </c>
      <c r="CS948"/>
      <c r="DQ948"/>
      <c r="DR948"/>
    </row>
    <row r="949" spans="58:122" ht="13">
      <c r="BF949" s="1135">
        <v>941</v>
      </c>
      <c r="BG949" s="1102">
        <v>53057.589556982275</v>
      </c>
      <c r="BH949" s="1102">
        <v>56694.384730977064</v>
      </c>
      <c r="BI949" s="1102">
        <v>46807.265376347503</v>
      </c>
      <c r="BJ949" s="1102">
        <v>44928.100666253529</v>
      </c>
      <c r="BK949" s="1102">
        <v>53509.707865093893</v>
      </c>
      <c r="BL949" s="1102">
        <v>75212.807224141026</v>
      </c>
      <c r="BM949" s="1102">
        <v>72975.749027340295</v>
      </c>
      <c r="BN949" s="1102">
        <v>76969.950164144655</v>
      </c>
      <c r="BO949" s="1102">
        <v>95401.06010330953</v>
      </c>
      <c r="BP949" s="1102">
        <v>108931.82908251497</v>
      </c>
      <c r="BQ949" s="1102">
        <v>85601.985511309802</v>
      </c>
      <c r="BR949" s="1102">
        <v>60039.507751121462</v>
      </c>
      <c r="BS949" s="1102">
        <v>51988.277529503473</v>
      </c>
      <c r="BT949" s="1102">
        <v>28301.094586819461</v>
      </c>
      <c r="BU949" s="1102">
        <v>12746.030447814581</v>
      </c>
      <c r="BV949" s="1102">
        <v>13029.878954594617</v>
      </c>
      <c r="BW949" s="1102">
        <v>13751.748893399379</v>
      </c>
      <c r="BX949" s="1102">
        <v>20814.448014513164</v>
      </c>
      <c r="BY949" s="1102">
        <v>17187.347828820613</v>
      </c>
      <c r="BZ949" s="1102">
        <v>16018.474940764765</v>
      </c>
      <c r="CA949" s="1102">
        <v>11039.664287587193</v>
      </c>
      <c r="CB949" s="1102">
        <v>6762.8562618895803</v>
      </c>
      <c r="CC949" s="1102">
        <v>7731.5687289349989</v>
      </c>
      <c r="CD949" s="1102">
        <v>9221.6177731444623</v>
      </c>
      <c r="CE949" s="1102">
        <v>14117.534300930733</v>
      </c>
      <c r="CF949" s="1102">
        <v>11361.308624366113</v>
      </c>
      <c r="CG949" s="1102">
        <v>10509.6294651556</v>
      </c>
      <c r="CH949" s="1102">
        <v>11982.52440309825</v>
      </c>
      <c r="CI949" s="1102">
        <v>17376.310449450164</v>
      </c>
      <c r="CJ949" s="1102">
        <v>18096.482407980373</v>
      </c>
      <c r="CK949" s="1102">
        <v>16942.153951037948</v>
      </c>
      <c r="CL949" s="1102">
        <v>12813.62580054195</v>
      </c>
      <c r="CM949" s="1102">
        <v>13261.718273405049</v>
      </c>
      <c r="CN949" s="1102">
        <v>11434.241207308343</v>
      </c>
      <c r="CO949" s="1102">
        <v>14638.296166590824</v>
      </c>
      <c r="CP949" s="1102">
        <v>12530.267941413311</v>
      </c>
      <c r="CQ949" s="1106">
        <f t="shared" si="214"/>
        <v>13812.256069150309</v>
      </c>
      <c r="CR949" s="23" t="s">
        <v>541</v>
      </c>
      <c r="CS949"/>
      <c r="DQ949"/>
      <c r="DR949"/>
    </row>
    <row r="950" spans="58:122" ht="13">
      <c r="BF950" s="1135">
        <v>942</v>
      </c>
      <c r="BG950" s="1102">
        <v>54206.663465875332</v>
      </c>
      <c r="BH950" s="1102">
        <v>49506.837642261868</v>
      </c>
      <c r="BI950" s="1102">
        <v>42952.306705910101</v>
      </c>
      <c r="BJ950" s="1102">
        <v>57225.794330829136</v>
      </c>
      <c r="BK950" s="1102">
        <v>74622.78445707199</v>
      </c>
      <c r="BL950" s="1102">
        <v>95167.819643595867</v>
      </c>
      <c r="BM950" s="1102">
        <v>83606.907144906421</v>
      </c>
      <c r="BN950" s="1102">
        <v>103655.83814684188</v>
      </c>
      <c r="BO950" s="1102">
        <v>148054.6090718804</v>
      </c>
      <c r="BP950" s="1102">
        <v>138973.65800721108</v>
      </c>
      <c r="BQ950" s="1102">
        <v>107896.29744386033</v>
      </c>
      <c r="BR950" s="1102">
        <v>81242.396939474158</v>
      </c>
      <c r="BS950" s="1102">
        <v>71685.254314022139</v>
      </c>
      <c r="BT950" s="1102">
        <v>40012.304989317505</v>
      </c>
      <c r="BU950" s="1102">
        <v>19747.420492539553</v>
      </c>
      <c r="BV950" s="1102">
        <v>16251.657312413881</v>
      </c>
      <c r="BW950" s="1102">
        <v>24048.686374650799</v>
      </c>
      <c r="BX950" s="1102">
        <v>28026.26652070678</v>
      </c>
      <c r="BY950" s="1102">
        <v>27173.675460402224</v>
      </c>
      <c r="BZ950" s="1102">
        <v>25183.370932529633</v>
      </c>
      <c r="CA950" s="1102">
        <v>15459.338753916818</v>
      </c>
      <c r="CB950" s="1102">
        <v>8513.8960488449029</v>
      </c>
      <c r="CC950" s="1102">
        <v>10239.625820772026</v>
      </c>
      <c r="CD950" s="1102">
        <v>13638.546657275816</v>
      </c>
      <c r="CE950" s="1102">
        <v>23984.899894459893</v>
      </c>
      <c r="CF950" s="1102">
        <v>20119.490705358028</v>
      </c>
      <c r="CG950" s="1102">
        <v>14487.386117019047</v>
      </c>
      <c r="CH950" s="1102">
        <v>16575.517507201956</v>
      </c>
      <c r="CI950" s="1102">
        <v>21395.196792235296</v>
      </c>
      <c r="CJ950" s="1102">
        <v>26923.393050379262</v>
      </c>
      <c r="CK950" s="1102">
        <v>32432.869197684453</v>
      </c>
      <c r="CL950" s="1102">
        <v>26369.530245422393</v>
      </c>
      <c r="CM950" s="1102">
        <v>31741.84023560234</v>
      </c>
      <c r="CN950" s="1102">
        <v>25770.196928079644</v>
      </c>
      <c r="CO950" s="1102">
        <v>28944.919950209442</v>
      </c>
      <c r="CP950" s="1102">
        <v>26006.211495707885</v>
      </c>
      <c r="CQ950" s="1106">
        <f t="shared" si="214"/>
        <v>28666.941061970818</v>
      </c>
      <c r="CR950" s="23" t="s">
        <v>541</v>
      </c>
      <c r="CS950"/>
      <c r="DQ950"/>
      <c r="DR950"/>
    </row>
    <row r="951" spans="58:122" ht="13">
      <c r="BF951" s="1135">
        <v>943</v>
      </c>
      <c r="BG951" s="1102">
        <v>61681.156292169457</v>
      </c>
      <c r="BH951" s="1102">
        <v>69549.524324018406</v>
      </c>
      <c r="BI951" s="1102">
        <v>63679.206793870835</v>
      </c>
      <c r="BJ951" s="1102">
        <v>66715.035381358</v>
      </c>
      <c r="BK951" s="1102">
        <v>72536.467695943284</v>
      </c>
      <c r="BL951" s="1102">
        <v>95792.143244847117</v>
      </c>
      <c r="BM951" s="1102">
        <v>86147.885265732562</v>
      </c>
      <c r="BN951" s="1102">
        <v>91055.703791136024</v>
      </c>
      <c r="BO951" s="1102">
        <v>130586.99148280409</v>
      </c>
      <c r="BP951" s="1102">
        <v>140246.10010432987</v>
      </c>
      <c r="BQ951" s="1102">
        <v>111285.22493300628</v>
      </c>
      <c r="BR951" s="1102">
        <v>83440.880604876467</v>
      </c>
      <c r="BS951" s="1102">
        <v>87024.705095180776</v>
      </c>
      <c r="BT951" s="1102">
        <v>27651.244777229818</v>
      </c>
      <c r="BU951" s="1102">
        <v>13094.342708400633</v>
      </c>
      <c r="BV951" s="1102">
        <v>13982.615789847643</v>
      </c>
      <c r="BW951" s="1102">
        <v>19037.037476141817</v>
      </c>
      <c r="BX951" s="1102">
        <v>29649.839233907831</v>
      </c>
      <c r="BY951" s="1102">
        <v>26338.317567184233</v>
      </c>
      <c r="BZ951" s="1102">
        <v>19869.83300948024</v>
      </c>
      <c r="CA951" s="1102">
        <v>12435.651022330145</v>
      </c>
      <c r="CB951" s="1102">
        <v>7194.9777372626822</v>
      </c>
      <c r="CC951" s="1102">
        <v>9903.8011200168912</v>
      </c>
      <c r="CD951" s="1102">
        <v>17359.369887007651</v>
      </c>
      <c r="CE951" s="1102">
        <v>20728.537684890649</v>
      </c>
      <c r="CF951" s="1102">
        <v>14329.560142284214</v>
      </c>
      <c r="CG951" s="1102">
        <v>11858.354375259043</v>
      </c>
      <c r="CH951" s="1102">
        <v>14611.58963059999</v>
      </c>
      <c r="CI951" s="1102">
        <v>20813.895832445538</v>
      </c>
      <c r="CJ951" s="1102">
        <v>20583.001074039774</v>
      </c>
      <c r="CK951" s="1102">
        <v>20410.050595889246</v>
      </c>
      <c r="CL951" s="1102">
        <v>18774.294326708314</v>
      </c>
      <c r="CM951" s="1102">
        <v>23531.766434754027</v>
      </c>
      <c r="CN951" s="1102">
        <v>25098.266055468961</v>
      </c>
      <c r="CO951" s="1102">
        <v>21751.916609606658</v>
      </c>
      <c r="CP951" s="1102">
        <v>26002.561034006154</v>
      </c>
      <c r="CQ951" s="1106">
        <f t="shared" si="214"/>
        <v>28662.917116750275</v>
      </c>
      <c r="CR951" s="23" t="s">
        <v>541</v>
      </c>
      <c r="CS951"/>
      <c r="DQ951"/>
      <c r="DR951"/>
    </row>
    <row r="952" spans="58:122" ht="13">
      <c r="BF952" s="1135">
        <v>944</v>
      </c>
      <c r="BG952" s="1102">
        <v>47534.580925958529</v>
      </c>
      <c r="BH952" s="1102">
        <v>66666.651167762393</v>
      </c>
      <c r="BI952" s="1102">
        <v>68739.52383541668</v>
      </c>
      <c r="BJ952" s="1102">
        <v>77446.35926702655</v>
      </c>
      <c r="BK952" s="1102">
        <v>84682.17640684775</v>
      </c>
      <c r="BL952" s="1102">
        <v>112162.55836023453</v>
      </c>
      <c r="BM952" s="1102">
        <v>106354.02310877423</v>
      </c>
      <c r="BN952" s="1102">
        <v>108097.59936526029</v>
      </c>
      <c r="BO952" s="1102">
        <v>111510.78521743855</v>
      </c>
      <c r="BP952" s="1102">
        <v>120538.02964521547</v>
      </c>
      <c r="BQ952" s="1102">
        <v>93451.595581218266</v>
      </c>
      <c r="BR952" s="1102">
        <v>75066.270131897807</v>
      </c>
      <c r="BS952" s="1102">
        <v>62932.309231253697</v>
      </c>
      <c r="BT952" s="1102">
        <v>28734.691388538085</v>
      </c>
      <c r="BU952" s="1102">
        <v>13843.884463477883</v>
      </c>
      <c r="BV952" s="1102">
        <v>14288.759726687269</v>
      </c>
      <c r="BW952" s="1102">
        <v>21958.119597488523</v>
      </c>
      <c r="BX952" s="1102">
        <v>24410.22052807147</v>
      </c>
      <c r="BY952" s="1102">
        <v>21794.931770738694</v>
      </c>
      <c r="BZ952" s="1102">
        <v>14040.864566021535</v>
      </c>
      <c r="CA952" s="1102">
        <v>12141.599834201688</v>
      </c>
      <c r="CB952" s="1102">
        <v>7655.7376433855261</v>
      </c>
      <c r="CC952" s="1102">
        <v>8823.5040569929515</v>
      </c>
      <c r="CD952" s="1102">
        <v>11622.687997023435</v>
      </c>
      <c r="CE952" s="1102">
        <v>20314.185428001605</v>
      </c>
      <c r="CF952" s="1102">
        <v>16556.57721484789</v>
      </c>
      <c r="CG952" s="1102">
        <v>13615.05998056271</v>
      </c>
      <c r="CH952" s="1102">
        <v>14343.719186442146</v>
      </c>
      <c r="CI952" s="1102">
        <v>17857.194488476776</v>
      </c>
      <c r="CJ952" s="1102">
        <v>19279.736179831638</v>
      </c>
      <c r="CK952" s="1102">
        <v>19669.438643055375</v>
      </c>
      <c r="CL952" s="1102">
        <v>16618.152658443985</v>
      </c>
      <c r="CM952" s="1102">
        <v>21037.349098206207</v>
      </c>
      <c r="CN952" s="1102">
        <v>17744.48738528134</v>
      </c>
      <c r="CO952" s="1102">
        <v>23726.533087533913</v>
      </c>
      <c r="CP952" s="1102">
        <v>19279.714728767449</v>
      </c>
      <c r="CQ952" s="1106">
        <f t="shared" si="214"/>
        <v>21252.247599093938</v>
      </c>
      <c r="CR952" s="23" t="s">
        <v>541</v>
      </c>
      <c r="CS952"/>
      <c r="DQ952"/>
      <c r="DR952"/>
    </row>
    <row r="953" spans="58:122" ht="13">
      <c r="BF953" s="1135">
        <v>945</v>
      </c>
      <c r="BG953" s="1102">
        <v>60422.894701546968</v>
      </c>
      <c r="BH953" s="1102">
        <v>61676.64574452948</v>
      </c>
      <c r="BI953" s="1102">
        <v>58028.186932159035</v>
      </c>
      <c r="BJ953" s="1102">
        <v>67731.41436171555</v>
      </c>
      <c r="BK953" s="1102">
        <v>87553.352083686754</v>
      </c>
      <c r="BL953" s="1102">
        <v>107531.38322640744</v>
      </c>
      <c r="BM953" s="1102">
        <v>94150.49661389929</v>
      </c>
      <c r="BN953" s="1102">
        <v>100571.56837391006</v>
      </c>
      <c r="BO953" s="1102">
        <v>126584.93934958662</v>
      </c>
      <c r="BP953" s="1102">
        <v>115719.06930342525</v>
      </c>
      <c r="BQ953" s="1102">
        <v>89869.777697605678</v>
      </c>
      <c r="BR953" s="1102">
        <v>69683.411479726681</v>
      </c>
      <c r="BS953" s="1102">
        <v>82708.841314877151</v>
      </c>
      <c r="BT953" s="1102">
        <v>39745.324187096245</v>
      </c>
      <c r="BU953" s="1102">
        <v>20180.589352013139</v>
      </c>
      <c r="BV953" s="1102">
        <v>13756.414246012919</v>
      </c>
      <c r="BW953" s="1102">
        <v>15580.27118410277</v>
      </c>
      <c r="BX953" s="1102">
        <v>30628.771944605291</v>
      </c>
      <c r="BY953" s="1102">
        <v>24320.746498793418</v>
      </c>
      <c r="BZ953" s="1102">
        <v>17815.862086961792</v>
      </c>
      <c r="CA953" s="1102">
        <v>12529.891656781279</v>
      </c>
      <c r="CB953" s="1102">
        <v>8375.797892280003</v>
      </c>
      <c r="CC953" s="1102">
        <v>9645.4493710562965</v>
      </c>
      <c r="CD953" s="1102">
        <v>12667.828315891493</v>
      </c>
      <c r="CE953" s="1102">
        <v>17725.232793745861</v>
      </c>
      <c r="CF953" s="1102">
        <v>14178.489738144826</v>
      </c>
      <c r="CG953" s="1102">
        <v>11993.458938361686</v>
      </c>
      <c r="CH953" s="1102">
        <v>14336.954763037944</v>
      </c>
      <c r="CI953" s="1102">
        <v>19456.054818417666</v>
      </c>
      <c r="CJ953" s="1102">
        <v>21241.475298348243</v>
      </c>
      <c r="CK953" s="1102">
        <v>21008.041546679073</v>
      </c>
      <c r="CL953" s="1102">
        <v>17365.053377220695</v>
      </c>
      <c r="CM953" s="1102">
        <v>20648.395262718423</v>
      </c>
      <c r="CN953" s="1102">
        <v>20458.006894983679</v>
      </c>
      <c r="CO953" s="1102">
        <v>21795.017089192006</v>
      </c>
      <c r="CP953" s="1102">
        <v>20975.492296923556</v>
      </c>
      <c r="CQ953" s="1106">
        <f t="shared" si="214"/>
        <v>23121.522391716713</v>
      </c>
      <c r="CR953" s="23" t="s">
        <v>541</v>
      </c>
      <c r="CS953"/>
      <c r="DQ953"/>
      <c r="DR953"/>
    </row>
    <row r="954" spans="58:122" ht="13">
      <c r="BF954" s="1135">
        <v>946</v>
      </c>
      <c r="BG954" s="1102">
        <v>48944.054290140921</v>
      </c>
      <c r="BH954" s="1102">
        <v>47574.881183204081</v>
      </c>
      <c r="BI954" s="1102">
        <v>44410.9939345776</v>
      </c>
      <c r="BJ954" s="1102">
        <v>58478.558256986755</v>
      </c>
      <c r="BK954" s="1102">
        <v>71317.437227090515</v>
      </c>
      <c r="BL954" s="1102">
        <v>87395.21910224059</v>
      </c>
      <c r="BM954" s="1102">
        <v>72455.225812025965</v>
      </c>
      <c r="BN954" s="1102">
        <v>78033.238295807882</v>
      </c>
      <c r="BO954" s="1102">
        <v>94199.90574549626</v>
      </c>
      <c r="BP954" s="1102">
        <v>92321.194422712288</v>
      </c>
      <c r="BQ954" s="1102">
        <v>72574.980040987459</v>
      </c>
      <c r="BR954" s="1102">
        <v>66518.40406664522</v>
      </c>
      <c r="BS954" s="1102">
        <v>82128.705326813986</v>
      </c>
      <c r="BT954" s="1102">
        <v>48443.553005466616</v>
      </c>
      <c r="BU954" s="1102">
        <v>15978.213255869878</v>
      </c>
      <c r="BV954" s="1102">
        <v>14753.193031842027</v>
      </c>
      <c r="BW954" s="1102">
        <v>16746.534103842849</v>
      </c>
      <c r="BX954" s="1102">
        <v>23623.682022627261</v>
      </c>
      <c r="BY954" s="1102">
        <v>23142.093490666288</v>
      </c>
      <c r="BZ954" s="1102">
        <v>17447.695199795868</v>
      </c>
      <c r="CA954" s="1102">
        <v>12486.627031151324</v>
      </c>
      <c r="CB954" s="1102">
        <v>6532.3483696626699</v>
      </c>
      <c r="CC954" s="1102">
        <v>10708.776207244895</v>
      </c>
      <c r="CD954" s="1102">
        <v>11110.045259013488</v>
      </c>
      <c r="CE954" s="1102">
        <v>17720.484608988569</v>
      </c>
      <c r="CF954" s="1102">
        <v>12021.468086903042</v>
      </c>
      <c r="CG954" s="1102">
        <v>9608.4841635506418</v>
      </c>
      <c r="CH954" s="1102">
        <v>10509.351473017596</v>
      </c>
      <c r="CI954" s="1102">
        <v>13684.561583538458</v>
      </c>
      <c r="CJ954" s="1102">
        <v>14942.799715081455</v>
      </c>
      <c r="CK954" s="1102">
        <v>19365.254261876104</v>
      </c>
      <c r="CL954" s="1102">
        <v>15923.205071375753</v>
      </c>
      <c r="CM954" s="1102">
        <v>21186.864636790207</v>
      </c>
      <c r="CN954" s="1102">
        <v>15403.848828393966</v>
      </c>
      <c r="CO954" s="1102">
        <v>18333.938491858895</v>
      </c>
      <c r="CP954" s="1102">
        <v>17470.788597581399</v>
      </c>
      <c r="CQ954" s="1106">
        <f t="shared" si="214"/>
        <v>19258.247865733014</v>
      </c>
      <c r="CR954" s="23" t="s">
        <v>541</v>
      </c>
      <c r="CS954"/>
      <c r="DQ954"/>
      <c r="DR954"/>
    </row>
    <row r="955" spans="58:122" ht="13">
      <c r="BF955" s="1135">
        <v>947</v>
      </c>
      <c r="BG955" s="1102">
        <v>65007.560301231664</v>
      </c>
      <c r="BH955" s="1102">
        <v>67825.476481769045</v>
      </c>
      <c r="BI955" s="1102">
        <v>64030.292498111856</v>
      </c>
      <c r="BJ955" s="1102">
        <v>81043.378901382152</v>
      </c>
      <c r="BK955" s="1102">
        <v>90008.775224814992</v>
      </c>
      <c r="BL955" s="1102">
        <v>100276.49692416741</v>
      </c>
      <c r="BM955" s="1102">
        <v>86753.389294085879</v>
      </c>
      <c r="BN955" s="1102">
        <v>101710.57412818949</v>
      </c>
      <c r="BO955" s="1102">
        <v>113532.94215357896</v>
      </c>
      <c r="BP955" s="1102">
        <v>108476.9832899623</v>
      </c>
      <c r="BQ955" s="1102">
        <v>82034.483517989356</v>
      </c>
      <c r="BR955" s="1102">
        <v>66367.873134486334</v>
      </c>
      <c r="BS955" s="1102">
        <v>56894.336942345981</v>
      </c>
      <c r="BT955" s="1102">
        <v>32987.325093479369</v>
      </c>
      <c r="BU955" s="1102">
        <v>19296.252910115316</v>
      </c>
      <c r="BV955" s="1102">
        <v>16247.233853334621</v>
      </c>
      <c r="BW955" s="1102">
        <v>18918.268033158587</v>
      </c>
      <c r="BX955" s="1102">
        <v>26344.092260311823</v>
      </c>
      <c r="BY955" s="1102">
        <v>22736.135743484396</v>
      </c>
      <c r="BZ955" s="1102">
        <v>17103.291062098277</v>
      </c>
      <c r="CA955" s="1102">
        <v>11574.89554681094</v>
      </c>
      <c r="CB955" s="1102">
        <v>7135.5277748513545</v>
      </c>
      <c r="CC955" s="1102">
        <v>10058.1335852951</v>
      </c>
      <c r="CD955" s="1102">
        <v>15749.553468099683</v>
      </c>
      <c r="CE955" s="1102">
        <v>20456.621058604862</v>
      </c>
      <c r="CF955" s="1102">
        <v>15049.741034748307</v>
      </c>
      <c r="CG955" s="1102">
        <v>13760.040541780543</v>
      </c>
      <c r="CH955" s="1102">
        <v>16760.359572017544</v>
      </c>
      <c r="CI955" s="1102">
        <v>20869.234109355173</v>
      </c>
      <c r="CJ955" s="1102">
        <v>19842.214797396991</v>
      </c>
      <c r="CK955" s="1102">
        <v>19759.714221399114</v>
      </c>
      <c r="CL955" s="1102">
        <v>18804.764087006133</v>
      </c>
      <c r="CM955" s="1102">
        <v>20618.709649103545</v>
      </c>
      <c r="CN955" s="1102">
        <v>17973.022724414688</v>
      </c>
      <c r="CO955" s="1102">
        <v>14232.846629679138</v>
      </c>
      <c r="CP955" s="1102">
        <v>19889.046164364714</v>
      </c>
      <c r="CQ955" s="1106">
        <f t="shared" si="214"/>
        <v>21923.920532091342</v>
      </c>
      <c r="CR955" s="23" t="s">
        <v>541</v>
      </c>
      <c r="CS955"/>
      <c r="DQ955"/>
      <c r="DR955"/>
    </row>
    <row r="956" spans="58:122" ht="13">
      <c r="BF956" s="1135">
        <v>948</v>
      </c>
      <c r="BG956" s="1102">
        <v>53599.706970614978</v>
      </c>
      <c r="BH956" s="1102">
        <v>56879.765195494532</v>
      </c>
      <c r="BI956" s="1102">
        <v>49919.235267026022</v>
      </c>
      <c r="BJ956" s="1102">
        <v>50892.013887488691</v>
      </c>
      <c r="BK956" s="1102">
        <v>65290.734499222308</v>
      </c>
      <c r="BL956" s="1102">
        <v>88831.679126961622</v>
      </c>
      <c r="BM956" s="1102">
        <v>76636.768270132408</v>
      </c>
      <c r="BN956" s="1102">
        <v>76074.108224918658</v>
      </c>
      <c r="BO956" s="1102">
        <v>105452.23600023755</v>
      </c>
      <c r="BP956" s="1102">
        <v>112435.14617282001</v>
      </c>
      <c r="BQ956" s="1102">
        <v>89320.598030425783</v>
      </c>
      <c r="BR956" s="1102">
        <v>71843.55787581738</v>
      </c>
      <c r="BS956" s="1102">
        <v>89837.743469274006</v>
      </c>
      <c r="BT956" s="1102">
        <v>38271.003277918688</v>
      </c>
      <c r="BU956" s="1102">
        <v>18118.112530600043</v>
      </c>
      <c r="BV956" s="1102">
        <v>16671.46544409882</v>
      </c>
      <c r="BW956" s="1102">
        <v>15116.656137796053</v>
      </c>
      <c r="BX956" s="1102">
        <v>21718.578884823637</v>
      </c>
      <c r="BY956" s="1102">
        <v>18527.404947283238</v>
      </c>
      <c r="BZ956" s="1102">
        <v>14767.429984747141</v>
      </c>
      <c r="CA956" s="1102">
        <v>11349.98655489854</v>
      </c>
      <c r="CB956" s="1102">
        <v>6607.1203769090444</v>
      </c>
      <c r="CC956" s="1102">
        <v>8053.7111472554025</v>
      </c>
      <c r="CD956" s="1102">
        <v>11638.554434599049</v>
      </c>
      <c r="CE956" s="1102">
        <v>17910.640703822828</v>
      </c>
      <c r="CF956" s="1102">
        <v>13662.075950484692</v>
      </c>
      <c r="CG956" s="1102">
        <v>9374.6444713675246</v>
      </c>
      <c r="CH956" s="1102">
        <v>11593.194904142563</v>
      </c>
      <c r="CI956" s="1102">
        <v>17057.906410186242</v>
      </c>
      <c r="CJ956" s="1102">
        <v>21219.304076498407</v>
      </c>
      <c r="CK956" s="1102">
        <v>20277.880530192862</v>
      </c>
      <c r="CL956" s="1102">
        <v>16026.011458149771</v>
      </c>
      <c r="CM956" s="1102">
        <v>20062.942742937706</v>
      </c>
      <c r="CN956" s="1102">
        <v>18900.539281788377</v>
      </c>
      <c r="CO956" s="1102">
        <v>19072.446145740461</v>
      </c>
      <c r="CP956" s="1102">
        <v>19865.6871553737</v>
      </c>
      <c r="CQ956" s="1106">
        <f t="shared" si="214"/>
        <v>21898.171632290156</v>
      </c>
      <c r="CR956" s="23" t="s">
        <v>541</v>
      </c>
      <c r="CS956"/>
      <c r="DQ956"/>
      <c r="DR956"/>
    </row>
    <row r="957" spans="58:122" ht="13">
      <c r="BF957" s="1135">
        <v>949</v>
      </c>
      <c r="BG957" s="1102">
        <v>66820.956104547906</v>
      </c>
      <c r="BH957" s="1102">
        <v>77152.789250230329</v>
      </c>
      <c r="BI957" s="1102">
        <v>70842.673298521637</v>
      </c>
      <c r="BJ957" s="1102">
        <v>69787.983388404435</v>
      </c>
      <c r="BK957" s="1102">
        <v>82975.829678329319</v>
      </c>
      <c r="BL957" s="1102">
        <v>98154.33406031999</v>
      </c>
      <c r="BM957" s="1102">
        <v>83566.409839743021</v>
      </c>
      <c r="BN957" s="1102">
        <v>92164.213673962717</v>
      </c>
      <c r="BO957" s="1102">
        <v>139147.83926700288</v>
      </c>
      <c r="BP957" s="1102">
        <v>129016.47481448969</v>
      </c>
      <c r="BQ957" s="1102">
        <v>104905.2604332427</v>
      </c>
      <c r="BR957" s="1102">
        <v>81006.025641472763</v>
      </c>
      <c r="BS957" s="1102">
        <v>95718.06764634201</v>
      </c>
      <c r="BT957" s="1102">
        <v>33312.357795085503</v>
      </c>
      <c r="BU957" s="1102">
        <v>14099.925905431905</v>
      </c>
      <c r="BV957" s="1102">
        <v>16886.443825397873</v>
      </c>
      <c r="BW957" s="1102">
        <v>27676.308432511756</v>
      </c>
      <c r="BX957" s="1102">
        <v>32982.674075127383</v>
      </c>
      <c r="BY957" s="1102">
        <v>35126.322098859433</v>
      </c>
      <c r="BZ957" s="1102">
        <v>30614.407041555336</v>
      </c>
      <c r="CA957" s="1102">
        <v>19527.154020003938</v>
      </c>
      <c r="CB957" s="1102">
        <v>13413.103466289349</v>
      </c>
      <c r="CC957" s="1102">
        <v>11638.779792023777</v>
      </c>
      <c r="CD957" s="1102">
        <v>17005.608732079247</v>
      </c>
      <c r="CE957" s="1102">
        <v>32367.936848382193</v>
      </c>
      <c r="CF957" s="1102">
        <v>24052.332059061908</v>
      </c>
      <c r="CG957" s="1102">
        <v>17027.059158524247</v>
      </c>
      <c r="CH957" s="1102">
        <v>17094.197376581549</v>
      </c>
      <c r="CI957" s="1102">
        <v>22416.167404092459</v>
      </c>
      <c r="CJ957" s="1102">
        <v>27320.158397096617</v>
      </c>
      <c r="CK957" s="1102">
        <v>25382.072124547034</v>
      </c>
      <c r="CL957" s="1102">
        <v>22315.375203164444</v>
      </c>
      <c r="CM957" s="1102">
        <v>26390.080759851229</v>
      </c>
      <c r="CN957" s="1102">
        <v>24342.845235367771</v>
      </c>
      <c r="CO957" s="1102">
        <v>32220.33487228669</v>
      </c>
      <c r="CP957" s="1102">
        <v>25759.001213887437</v>
      </c>
      <c r="CQ957" s="1106">
        <f t="shared" si="214"/>
        <v>28394.438372371849</v>
      </c>
      <c r="CR957" s="23" t="s">
        <v>541</v>
      </c>
      <c r="CS957"/>
      <c r="DQ957"/>
      <c r="DR957"/>
    </row>
    <row r="958" spans="58:122" ht="13" outlineLevel="1">
      <c r="BF958" s="1135">
        <v>950</v>
      </c>
      <c r="BG958" s="1102">
        <v>67637.144859864362</v>
      </c>
      <c r="BH958" s="1102">
        <v>64628.855532990536</v>
      </c>
      <c r="BI958" s="1102">
        <v>54585.613248888476</v>
      </c>
      <c r="BJ958" s="1102">
        <v>63248.614550191523</v>
      </c>
      <c r="BK958" s="1102">
        <v>75631.097108979578</v>
      </c>
      <c r="BL958" s="1102">
        <v>97067.603752891708</v>
      </c>
      <c r="BM958" s="1102">
        <v>84178.54393830974</v>
      </c>
      <c r="BN958" s="1102">
        <v>91990.390524778675</v>
      </c>
      <c r="BO958" s="1102">
        <v>122922.86951021013</v>
      </c>
      <c r="BP958" s="1102">
        <v>119784.18638266649</v>
      </c>
      <c r="BQ958" s="1102">
        <v>93712.720217884416</v>
      </c>
      <c r="BR958" s="1102">
        <v>68204.869559830608</v>
      </c>
      <c r="BS958" s="1102">
        <v>54875.99378996966</v>
      </c>
      <c r="BT958" s="1102">
        <v>42831.231190707469</v>
      </c>
      <c r="BU958" s="1102">
        <v>18910.439316363507</v>
      </c>
      <c r="BV958" s="1102">
        <v>15468.759379931198</v>
      </c>
      <c r="BW958" s="1102">
        <v>15585.192848171017</v>
      </c>
      <c r="BX958" s="1102">
        <v>31142.416976736498</v>
      </c>
      <c r="BY958" s="1102">
        <v>25646.284837158153</v>
      </c>
      <c r="BZ958" s="1102">
        <v>18606.622990044314</v>
      </c>
      <c r="CA958" s="1102">
        <v>13489.717645289997</v>
      </c>
      <c r="CB958" s="1102">
        <v>9367.0577372281296</v>
      </c>
      <c r="CC958" s="1102">
        <v>11651.553076246058</v>
      </c>
      <c r="CD958" s="1102">
        <v>16287.249948403256</v>
      </c>
      <c r="CE958" s="1102">
        <v>19897.332589276612</v>
      </c>
      <c r="CF958" s="1102">
        <v>16433.025644352121</v>
      </c>
      <c r="CG958" s="1102">
        <v>15850.535976808493</v>
      </c>
      <c r="CH958" s="1102">
        <v>18371.861435065246</v>
      </c>
      <c r="CI958" s="1102">
        <v>22596.295985045981</v>
      </c>
      <c r="CJ958" s="1102">
        <v>20527.268580182918</v>
      </c>
      <c r="CK958" s="1102">
        <v>19256.485650181115</v>
      </c>
      <c r="CL958" s="1102">
        <v>16595.3047653617</v>
      </c>
      <c r="CM958" s="1102">
        <v>20559.254472846918</v>
      </c>
      <c r="CN958" s="1102">
        <v>22868.456955767339</v>
      </c>
      <c r="CO958" s="1102">
        <v>23279.044479665266</v>
      </c>
      <c r="CP958" s="1102">
        <v>23501.368020898044</v>
      </c>
      <c r="CQ958" s="1106">
        <f t="shared" si="214"/>
        <v>25905.823769908227</v>
      </c>
      <c r="CR958" s="23" t="s">
        <v>541</v>
      </c>
      <c r="CS958"/>
      <c r="DQ958"/>
      <c r="DR958"/>
    </row>
    <row r="959" spans="58:122" ht="13" outlineLevel="1">
      <c r="BF959" s="1135">
        <v>951</v>
      </c>
      <c r="BG959" s="1102">
        <v>41434.882264826061</v>
      </c>
      <c r="BH959" s="1102">
        <v>46398.937234970312</v>
      </c>
      <c r="BI959" s="1102">
        <v>42602.979236694271</v>
      </c>
      <c r="BJ959" s="1102">
        <v>53153.945221628819</v>
      </c>
      <c r="BK959" s="1102">
        <v>65043.557377418452</v>
      </c>
      <c r="BL959" s="1102">
        <v>88953.470210348227</v>
      </c>
      <c r="BM959" s="1102">
        <v>79373.894408667154</v>
      </c>
      <c r="BN959" s="1102">
        <v>81722.715697680847</v>
      </c>
      <c r="BO959" s="1102">
        <v>107572.20275269168</v>
      </c>
      <c r="BP959" s="1102">
        <v>105259.78466916205</v>
      </c>
      <c r="BQ959" s="1102">
        <v>81516.92828098296</v>
      </c>
      <c r="BR959" s="1102">
        <v>58670.168008686785</v>
      </c>
      <c r="BS959" s="1102">
        <v>54005.689175912521</v>
      </c>
      <c r="BT959" s="1102">
        <v>28956.938931971687</v>
      </c>
      <c r="BU959" s="1102">
        <v>12868.17586206054</v>
      </c>
      <c r="BV959" s="1102">
        <v>14143.360234437254</v>
      </c>
      <c r="BW959" s="1102">
        <v>13335.697438222167</v>
      </c>
      <c r="BX959" s="1102">
        <v>19901.135628427546</v>
      </c>
      <c r="BY959" s="1102">
        <v>14821.006231917263</v>
      </c>
      <c r="BZ959" s="1102">
        <v>15620.447119431545</v>
      </c>
      <c r="CA959" s="1102">
        <v>10806.104461349281</v>
      </c>
      <c r="CB959" s="1102">
        <v>6468.3833229770044</v>
      </c>
      <c r="CC959" s="1102">
        <v>10660.290000227229</v>
      </c>
      <c r="CD959" s="1102">
        <v>10292.794129113387</v>
      </c>
      <c r="CE959" s="1102">
        <v>17153.978003619322</v>
      </c>
      <c r="CF959" s="1102">
        <v>13696.382088494032</v>
      </c>
      <c r="CG959" s="1102">
        <v>13567.508484868451</v>
      </c>
      <c r="CH959" s="1102">
        <v>15953.32528226913</v>
      </c>
      <c r="CI959" s="1102">
        <v>19084.606861903565</v>
      </c>
      <c r="CJ959" s="1102">
        <v>17831.860958947465</v>
      </c>
      <c r="CK959" s="1102">
        <v>20540.608706551997</v>
      </c>
      <c r="CL959" s="1102">
        <v>15861.463589283763</v>
      </c>
      <c r="CM959" s="1102">
        <v>19256.699790145107</v>
      </c>
      <c r="CN959" s="1102">
        <v>16684.040690502541</v>
      </c>
      <c r="CO959" s="1102">
        <v>17262.038606382419</v>
      </c>
      <c r="CP959" s="1102">
        <v>18145.712001147633</v>
      </c>
      <c r="CQ959" s="1106">
        <f t="shared" si="214"/>
        <v>20002.223566867768</v>
      </c>
      <c r="CR959" s="23" t="s">
        <v>541</v>
      </c>
      <c r="CS959"/>
      <c r="DQ959"/>
      <c r="DR959"/>
    </row>
    <row r="960" spans="58:122" ht="13" outlineLevel="1">
      <c r="BF960" s="1135">
        <v>952</v>
      </c>
      <c r="BG960" s="1102">
        <v>59673.365326425213</v>
      </c>
      <c r="BH960" s="1102">
        <v>56168.536684448394</v>
      </c>
      <c r="BI960" s="1102">
        <v>47947.29004642534</v>
      </c>
      <c r="BJ960" s="1102">
        <v>50601.914955876498</v>
      </c>
      <c r="BK960" s="1102">
        <v>64801.252905714289</v>
      </c>
      <c r="BL960" s="1102">
        <v>77037.115751772217</v>
      </c>
      <c r="BM960" s="1102">
        <v>54261.565216499643</v>
      </c>
      <c r="BN960" s="1102">
        <v>67599.68837842482</v>
      </c>
      <c r="BO960" s="1102">
        <v>100056.6539900255</v>
      </c>
      <c r="BP960" s="1102">
        <v>103707.88313575018</v>
      </c>
      <c r="BQ960" s="1102">
        <v>77006.694406538925</v>
      </c>
      <c r="BR960" s="1102">
        <v>55918.768048647762</v>
      </c>
      <c r="BS960" s="1102">
        <v>59446.012677295148</v>
      </c>
      <c r="BT960" s="1102">
        <v>25762.116778126234</v>
      </c>
      <c r="BU960" s="1102">
        <v>15212.357136712719</v>
      </c>
      <c r="BV960" s="1102">
        <v>15243.035180377861</v>
      </c>
      <c r="BW960" s="1102">
        <v>14736.528787059104</v>
      </c>
      <c r="BX960" s="1102">
        <v>15695.956438575922</v>
      </c>
      <c r="BY960" s="1102">
        <v>17009.901037110449</v>
      </c>
      <c r="BZ960" s="1102">
        <v>13709.336256952853</v>
      </c>
      <c r="CA960" s="1102">
        <v>8809.6206891135189</v>
      </c>
      <c r="CB960" s="1102">
        <v>5144.1126500716764</v>
      </c>
      <c r="CC960" s="1102">
        <v>8191.200675598926</v>
      </c>
      <c r="CD960" s="1102">
        <v>13029.600517830073</v>
      </c>
      <c r="CE960" s="1102">
        <v>20008.989439119359</v>
      </c>
      <c r="CF960" s="1102">
        <v>11930.79800519988</v>
      </c>
      <c r="CG960" s="1102">
        <v>9391.7360856838222</v>
      </c>
      <c r="CH960" s="1102">
        <v>11573.159786060767</v>
      </c>
      <c r="CI960" s="1102">
        <v>15935.375268987096</v>
      </c>
      <c r="CJ960" s="1102">
        <v>15136.587200045955</v>
      </c>
      <c r="CK960" s="1102">
        <v>14256.121826145312</v>
      </c>
      <c r="CL960" s="1102">
        <v>11453.075967358995</v>
      </c>
      <c r="CM960" s="1102">
        <v>16395.886854295055</v>
      </c>
      <c r="CN960" s="1102">
        <v>15898.361601100942</v>
      </c>
      <c r="CO960" s="1102">
        <v>17707.062645367059</v>
      </c>
      <c r="CP960" s="1102">
        <v>17561.699226509707</v>
      </c>
      <c r="CQ960" s="1106">
        <f t="shared" si="214"/>
        <v>19358.4596801999</v>
      </c>
      <c r="CR960" s="23" t="s">
        <v>541</v>
      </c>
      <c r="CS960"/>
      <c r="DQ960"/>
      <c r="DR960"/>
    </row>
    <row r="961" spans="58:122" ht="13" outlineLevel="1">
      <c r="BF961" s="1135">
        <v>953</v>
      </c>
      <c r="BG961" s="1102">
        <v>76293.604327165071</v>
      </c>
      <c r="BH961" s="1102">
        <v>70016.216338813509</v>
      </c>
      <c r="BI961" s="1102">
        <v>59453.229035703276</v>
      </c>
      <c r="BJ961" s="1102">
        <v>64598.729030298258</v>
      </c>
      <c r="BK961" s="1102">
        <v>70889.120784674946</v>
      </c>
      <c r="BL961" s="1102">
        <v>85864.238644826721</v>
      </c>
      <c r="BM961" s="1102">
        <v>76564.039222455482</v>
      </c>
      <c r="BN961" s="1102">
        <v>94956.419026992866</v>
      </c>
      <c r="BO961" s="1102">
        <v>120087.3219530544</v>
      </c>
      <c r="BP961" s="1102">
        <v>110678.88565812985</v>
      </c>
      <c r="BQ961" s="1102">
        <v>85801.098827907859</v>
      </c>
      <c r="BR961" s="1102">
        <v>79457.20369888065</v>
      </c>
      <c r="BS961" s="1102">
        <v>91824.331356008886</v>
      </c>
      <c r="BT961" s="1102">
        <v>33393.783277312032</v>
      </c>
      <c r="BU961" s="1102">
        <v>16853.634686798661</v>
      </c>
      <c r="BV961" s="1102">
        <v>15959.866378513725</v>
      </c>
      <c r="BW961" s="1102">
        <v>16187.778221500355</v>
      </c>
      <c r="BX961" s="1102">
        <v>21095.155013136071</v>
      </c>
      <c r="BY961" s="1102">
        <v>18146.819324689219</v>
      </c>
      <c r="BZ961" s="1102">
        <v>16334.332793413847</v>
      </c>
      <c r="CA961" s="1102">
        <v>11582.685569706056</v>
      </c>
      <c r="CB961" s="1102">
        <v>7630.3647270977835</v>
      </c>
      <c r="CC961" s="1102">
        <v>12658.812626358089</v>
      </c>
      <c r="CD961" s="1102">
        <v>14159.215560573382</v>
      </c>
      <c r="CE961" s="1102">
        <v>18671.102630021735</v>
      </c>
      <c r="CF961" s="1102">
        <v>15433.115079208039</v>
      </c>
      <c r="CG961" s="1102">
        <v>12791.127617790165</v>
      </c>
      <c r="CH961" s="1102">
        <v>15951.298571843949</v>
      </c>
      <c r="CI961" s="1102">
        <v>17830.102358239186</v>
      </c>
      <c r="CJ961" s="1102">
        <v>18845.299023114199</v>
      </c>
      <c r="CK961" s="1102">
        <v>20718.470953509481</v>
      </c>
      <c r="CL961" s="1102">
        <v>16974.461306191683</v>
      </c>
      <c r="CM961" s="1102">
        <v>21454.559694880289</v>
      </c>
      <c r="CN961" s="1102">
        <v>18104.78896475974</v>
      </c>
      <c r="CO961" s="1102">
        <v>18831.666574379193</v>
      </c>
      <c r="CP961" s="1102">
        <v>18651.920724636082</v>
      </c>
      <c r="CQ961" s="1106">
        <f t="shared" si="214"/>
        <v>20560.223167989749</v>
      </c>
      <c r="CR961" s="23" t="s">
        <v>541</v>
      </c>
      <c r="CS961"/>
      <c r="DQ961"/>
      <c r="DR961"/>
    </row>
    <row r="962" spans="58:122" ht="13" outlineLevel="1">
      <c r="BF962" s="1135">
        <v>954</v>
      </c>
      <c r="BG962" s="1102">
        <v>61620.501853933536</v>
      </c>
      <c r="BH962" s="1102">
        <v>55555.998677744792</v>
      </c>
      <c r="BI962" s="1102">
        <v>47661.309799769457</v>
      </c>
      <c r="BJ962" s="1102">
        <v>56496.100724138145</v>
      </c>
      <c r="BK962" s="1102">
        <v>64124.822032914948</v>
      </c>
      <c r="BL962" s="1102">
        <v>76402.817554115391</v>
      </c>
      <c r="BM962" s="1102">
        <v>68413.651961745825</v>
      </c>
      <c r="BN962" s="1102">
        <v>89512.907869195333</v>
      </c>
      <c r="BO962" s="1102">
        <v>108963.06746357465</v>
      </c>
      <c r="BP962" s="1102">
        <v>100743.37509206882</v>
      </c>
      <c r="BQ962" s="1102">
        <v>77436.099019539965</v>
      </c>
      <c r="BR962" s="1102">
        <v>64662.187781885179</v>
      </c>
      <c r="BS962" s="1102">
        <v>55902.579570032023</v>
      </c>
      <c r="BT962" s="1102">
        <v>26855.06661074721</v>
      </c>
      <c r="BU962" s="1102">
        <v>12321.761598912648</v>
      </c>
      <c r="BV962" s="1102">
        <v>12328.947169840359</v>
      </c>
      <c r="BW962" s="1102">
        <v>17663.513864599234</v>
      </c>
      <c r="BX962" s="1102">
        <v>19906.862415208212</v>
      </c>
      <c r="BY962" s="1102">
        <v>16043.469411327402</v>
      </c>
      <c r="BZ962" s="1102">
        <v>13353.947044331027</v>
      </c>
      <c r="CA962" s="1102">
        <v>8310.1264897095971</v>
      </c>
      <c r="CB962" s="1102">
        <v>5736.9002884972606</v>
      </c>
      <c r="CC962" s="1102">
        <v>10132.60551720625</v>
      </c>
      <c r="CD962" s="1102">
        <v>13708.479773642359</v>
      </c>
      <c r="CE962" s="1102">
        <v>18229.115992794039</v>
      </c>
      <c r="CF962" s="1102">
        <v>12736.63004570733</v>
      </c>
      <c r="CG962" s="1102">
        <v>10843.63293746805</v>
      </c>
      <c r="CH962" s="1102">
        <v>13238.203677956057</v>
      </c>
      <c r="CI962" s="1102">
        <v>16956.353231253048</v>
      </c>
      <c r="CJ962" s="1102">
        <v>15521.622356696796</v>
      </c>
      <c r="CK962" s="1102">
        <v>15984.934839289426</v>
      </c>
      <c r="CL962" s="1102">
        <v>12014.649651275507</v>
      </c>
      <c r="CM962" s="1102">
        <v>17461.27030831786</v>
      </c>
      <c r="CN962" s="1102">
        <v>16132.200217708631</v>
      </c>
      <c r="CO962" s="1102">
        <v>18136.4795941091</v>
      </c>
      <c r="CP962" s="1102">
        <v>17926.408527872198</v>
      </c>
      <c r="CQ962" s="1106">
        <f t="shared" si="214"/>
        <v>19760.482867953971</v>
      </c>
      <c r="CR962" s="23" t="s">
        <v>541</v>
      </c>
      <c r="CS962"/>
      <c r="DQ962"/>
      <c r="DR962"/>
    </row>
    <row r="963" spans="58:122" ht="13" outlineLevel="1">
      <c r="BF963" s="1135">
        <v>955</v>
      </c>
      <c r="BG963" s="1102">
        <v>38003.705049480195</v>
      </c>
      <c r="BH963" s="1102">
        <v>45499.25775961249</v>
      </c>
      <c r="BI963" s="1102">
        <v>43012.009183244976</v>
      </c>
      <c r="BJ963" s="1102">
        <v>51069.943395365997</v>
      </c>
      <c r="BK963" s="1102">
        <v>56627.421679573818</v>
      </c>
      <c r="BL963" s="1102">
        <v>74080.392448739192</v>
      </c>
      <c r="BM963" s="1102">
        <v>69153.872434277655</v>
      </c>
      <c r="BN963" s="1102">
        <v>77518.958446327801</v>
      </c>
      <c r="BO963" s="1102">
        <v>83807.562773832818</v>
      </c>
      <c r="BP963" s="1102">
        <v>94297.721092068226</v>
      </c>
      <c r="BQ963" s="1102">
        <v>69834.609541604033</v>
      </c>
      <c r="BR963" s="1102">
        <v>54881.02873059085</v>
      </c>
      <c r="BS963" s="1102">
        <v>47847.15748678783</v>
      </c>
      <c r="BT963" s="1102">
        <v>19553.740301254384</v>
      </c>
      <c r="BU963" s="1102">
        <v>9926.6403592076331</v>
      </c>
      <c r="BV963" s="1102">
        <v>11876.802914750771</v>
      </c>
      <c r="BW963" s="1102">
        <v>18138.392250746369</v>
      </c>
      <c r="BX963" s="1102">
        <v>23500.584514411978</v>
      </c>
      <c r="BY963" s="1102">
        <v>19481.015197655612</v>
      </c>
      <c r="BZ963" s="1102">
        <v>15844.113071714648</v>
      </c>
      <c r="CA963" s="1102">
        <v>9902.1305799137444</v>
      </c>
      <c r="CB963" s="1102">
        <v>6920.3969606152077</v>
      </c>
      <c r="CC963" s="1102">
        <v>7177.6675198938119</v>
      </c>
      <c r="CD963" s="1102">
        <v>10944.723169805322</v>
      </c>
      <c r="CE963" s="1102">
        <v>18504.363372852793</v>
      </c>
      <c r="CF963" s="1102">
        <v>11336.82643050733</v>
      </c>
      <c r="CG963" s="1102">
        <v>8094.2254304088246</v>
      </c>
      <c r="CH963" s="1102">
        <v>7968.731704271645</v>
      </c>
      <c r="CI963" s="1102">
        <v>13387.413335040797</v>
      </c>
      <c r="CJ963" s="1102">
        <v>16395.144496611832</v>
      </c>
      <c r="CK963" s="1102">
        <v>19332.579344882372</v>
      </c>
      <c r="CL963" s="1102">
        <v>15229.120407320672</v>
      </c>
      <c r="CM963" s="1102">
        <v>17415.781117486469</v>
      </c>
      <c r="CN963" s="1102">
        <v>15349.021390467202</v>
      </c>
      <c r="CO963" s="1102">
        <v>20430.461484708405</v>
      </c>
      <c r="CP963" s="1102">
        <v>16010.64400200142</v>
      </c>
      <c r="CQ963" s="1106">
        <f t="shared" si="214"/>
        <v>17648.713963789825</v>
      </c>
      <c r="CR963" s="23" t="s">
        <v>541</v>
      </c>
      <c r="CS963"/>
      <c r="DQ963"/>
      <c r="DR963"/>
    </row>
    <row r="964" spans="58:122" ht="13" outlineLevel="1">
      <c r="BF964" s="1135">
        <v>956</v>
      </c>
      <c r="BG964" s="1102">
        <v>56718.074404584127</v>
      </c>
      <c r="BH964" s="1102">
        <v>59042.974640630135</v>
      </c>
      <c r="BI964" s="1102">
        <v>52083.232864922065</v>
      </c>
      <c r="BJ964" s="1102">
        <v>58845.527048555683</v>
      </c>
      <c r="BK964" s="1102">
        <v>70266.959926275755</v>
      </c>
      <c r="BL964" s="1102">
        <v>90548.189262765663</v>
      </c>
      <c r="BM964" s="1102">
        <v>76701.433158487009</v>
      </c>
      <c r="BN964" s="1102">
        <v>82217.257749277822</v>
      </c>
      <c r="BO964" s="1102">
        <v>96526.630498170125</v>
      </c>
      <c r="BP964" s="1102">
        <v>104821.75409159143</v>
      </c>
      <c r="BQ964" s="1102">
        <v>86099.125749192943</v>
      </c>
      <c r="BR964" s="1102">
        <v>69383.149935211768</v>
      </c>
      <c r="BS964" s="1102">
        <v>59820.709435680983</v>
      </c>
      <c r="BT964" s="1102">
        <v>24500.513884243828</v>
      </c>
      <c r="BU964" s="1102">
        <v>11663.764566967156</v>
      </c>
      <c r="BV964" s="1102">
        <v>11462.116283111483</v>
      </c>
      <c r="BW964" s="1102">
        <v>20361.840234644213</v>
      </c>
      <c r="BX964" s="1102">
        <v>23369.136883480202</v>
      </c>
      <c r="BY964" s="1102">
        <v>21404.152562801606</v>
      </c>
      <c r="BZ964" s="1102">
        <v>18055.382751638594</v>
      </c>
      <c r="CA964" s="1102">
        <v>14867.893597469627</v>
      </c>
      <c r="CB964" s="1102">
        <v>7249.8954746245345</v>
      </c>
      <c r="CC964" s="1102">
        <v>7648.8707518905721</v>
      </c>
      <c r="CD964" s="1102">
        <v>8153.2392400614199</v>
      </c>
      <c r="CE964" s="1102">
        <v>19745.461233034872</v>
      </c>
      <c r="CF964" s="1102">
        <v>14843.222963022668</v>
      </c>
      <c r="CG964" s="1102">
        <v>10134.1888886098</v>
      </c>
      <c r="CH964" s="1102">
        <v>10038.354246110159</v>
      </c>
      <c r="CI964" s="1102">
        <v>14883.148097510259</v>
      </c>
      <c r="CJ964" s="1102">
        <v>22850.517118898359</v>
      </c>
      <c r="CK964" s="1102">
        <v>21708.891268055391</v>
      </c>
      <c r="CL964" s="1102">
        <v>18621.915586303468</v>
      </c>
      <c r="CM964" s="1102">
        <v>20234.40075330688</v>
      </c>
      <c r="CN964" s="1102">
        <v>13695.652296701503</v>
      </c>
      <c r="CO964" s="1102">
        <v>17264.39349033601</v>
      </c>
      <c r="CP964" s="1102">
        <v>15646.887600245447</v>
      </c>
      <c r="CQ964" s="1106">
        <f t="shared" si="214"/>
        <v>17247.741168049313</v>
      </c>
      <c r="CR964" s="23" t="s">
        <v>541</v>
      </c>
      <c r="CS964"/>
      <c r="DQ964"/>
      <c r="DR964"/>
    </row>
    <row r="965" spans="58:122" ht="13" outlineLevel="1">
      <c r="BF965" s="1135">
        <v>957</v>
      </c>
      <c r="BG965" s="1102">
        <v>61441.478001878415</v>
      </c>
      <c r="BH965" s="1102">
        <v>58692.701958726357</v>
      </c>
      <c r="BI965" s="1102">
        <v>53203.273543228912</v>
      </c>
      <c r="BJ965" s="1102">
        <v>67063.502358811689</v>
      </c>
      <c r="BK965" s="1102">
        <v>79345.950078419468</v>
      </c>
      <c r="BL965" s="1102">
        <v>99703.64144872567</v>
      </c>
      <c r="BM965" s="1102">
        <v>87338.676209625264</v>
      </c>
      <c r="BN965" s="1102">
        <v>98908.01276089235</v>
      </c>
      <c r="BO965" s="1102">
        <v>133965.04108074697</v>
      </c>
      <c r="BP965" s="1102">
        <v>125143.46469112566</v>
      </c>
      <c r="BQ965" s="1102">
        <v>104101.19851945937</v>
      </c>
      <c r="BR965" s="1102">
        <v>85940.47993914703</v>
      </c>
      <c r="BS965" s="1102">
        <v>88063.524993252562</v>
      </c>
      <c r="BT965" s="1102">
        <v>36849.402125434965</v>
      </c>
      <c r="BU965" s="1102">
        <v>16792.814631113997</v>
      </c>
      <c r="BV965" s="1102">
        <v>15079.351021277163</v>
      </c>
      <c r="BW965" s="1102">
        <v>21164.793410681774</v>
      </c>
      <c r="BX965" s="1102">
        <v>24786.825540377413</v>
      </c>
      <c r="BY965" s="1102">
        <v>18226.563619398945</v>
      </c>
      <c r="BZ965" s="1102">
        <v>14832.171779952549</v>
      </c>
      <c r="CA965" s="1102">
        <v>10115.107392743155</v>
      </c>
      <c r="CB965" s="1102">
        <v>7702.9697890701245</v>
      </c>
      <c r="CC965" s="1102">
        <v>10416.936753466001</v>
      </c>
      <c r="CD965" s="1102">
        <v>13689.56497144159</v>
      </c>
      <c r="CE965" s="1102">
        <v>21660.63394718245</v>
      </c>
      <c r="CF965" s="1102">
        <v>13620.524049572103</v>
      </c>
      <c r="CG965" s="1102">
        <v>12646.563172579079</v>
      </c>
      <c r="CH965" s="1102">
        <v>14755.559973867417</v>
      </c>
      <c r="CI965" s="1102">
        <v>22589.540533195101</v>
      </c>
      <c r="CJ965" s="1102">
        <v>24724.765136435104</v>
      </c>
      <c r="CK965" s="1102">
        <v>26474.611759625102</v>
      </c>
      <c r="CL965" s="1102">
        <v>20973.323088469704</v>
      </c>
      <c r="CM965" s="1102">
        <v>22697.398193956775</v>
      </c>
      <c r="CN965" s="1102">
        <v>24580.795321825448</v>
      </c>
      <c r="CO965" s="1102">
        <v>31770.168148653127</v>
      </c>
      <c r="CP965" s="1102">
        <v>24510.644992866259</v>
      </c>
      <c r="CQ965" s="1106">
        <f t="shared" si="214"/>
        <v>27018.361191031345</v>
      </c>
      <c r="CR965" s="23" t="s">
        <v>541</v>
      </c>
      <c r="CS965"/>
      <c r="DQ965"/>
      <c r="DR965"/>
    </row>
    <row r="966" spans="58:122" ht="13" outlineLevel="1">
      <c r="BF966" s="1135">
        <v>958</v>
      </c>
      <c r="BG966" s="1102">
        <v>63390.430079274491</v>
      </c>
      <c r="BH966" s="1102">
        <v>70285.259156031272</v>
      </c>
      <c r="BI966" s="1102">
        <v>55393.760955998987</v>
      </c>
      <c r="BJ966" s="1102">
        <v>51609.019719966527</v>
      </c>
      <c r="BK966" s="1102">
        <v>62208.956005353051</v>
      </c>
      <c r="BL966" s="1102">
        <v>84760.377145018458</v>
      </c>
      <c r="BM966" s="1102">
        <v>80537.561734728995</v>
      </c>
      <c r="BN966" s="1102">
        <v>85407.40906373279</v>
      </c>
      <c r="BO966" s="1102">
        <v>128421.92083796082</v>
      </c>
      <c r="BP966" s="1102">
        <v>121432.60447608924</v>
      </c>
      <c r="BQ966" s="1102">
        <v>94821.769838220906</v>
      </c>
      <c r="BR966" s="1102">
        <v>70491.971802747168</v>
      </c>
      <c r="BS966" s="1102">
        <v>76861.40134160193</v>
      </c>
      <c r="BT966" s="1102">
        <v>58709.065999008417</v>
      </c>
      <c r="BU966" s="1102">
        <v>16248.323498214009</v>
      </c>
      <c r="BV966" s="1102">
        <v>13810.448765608477</v>
      </c>
      <c r="BW966" s="1102">
        <v>25131.145689172168</v>
      </c>
      <c r="BX966" s="1102">
        <v>27060.394035870762</v>
      </c>
      <c r="BY966" s="1102">
        <v>23717.26409113151</v>
      </c>
      <c r="BZ966" s="1102">
        <v>14982.066787041404</v>
      </c>
      <c r="CA966" s="1102">
        <v>12151.254267967093</v>
      </c>
      <c r="CB966" s="1102">
        <v>8644.5201574438852</v>
      </c>
      <c r="CC966" s="1102">
        <v>10495.502580193337</v>
      </c>
      <c r="CD966" s="1102">
        <v>15921.524373109183</v>
      </c>
      <c r="CE966" s="1102">
        <v>20681.446815176241</v>
      </c>
      <c r="CF966" s="1102">
        <v>17358.085309957522</v>
      </c>
      <c r="CG966" s="1102">
        <v>14798.615801674667</v>
      </c>
      <c r="CH966" s="1102">
        <v>19459.078131423474</v>
      </c>
      <c r="CI966" s="1102">
        <v>22224.904951675366</v>
      </c>
      <c r="CJ966" s="1102">
        <v>22290.030337912023</v>
      </c>
      <c r="CK966" s="1102">
        <v>19716.461455929195</v>
      </c>
      <c r="CL966" s="1102">
        <v>16207.050769389176</v>
      </c>
      <c r="CM966" s="1102">
        <v>22974.644713678077</v>
      </c>
      <c r="CN966" s="1102">
        <v>25293.539716572701</v>
      </c>
      <c r="CO966" s="1102">
        <v>25609.893678733108</v>
      </c>
      <c r="CP966" s="1102">
        <v>24668.343418300286</v>
      </c>
      <c r="CQ966" s="1106">
        <f t="shared" si="214"/>
        <v>27192.193948956465</v>
      </c>
      <c r="CR966" s="23" t="s">
        <v>541</v>
      </c>
      <c r="CS966"/>
      <c r="DQ966"/>
      <c r="DR966"/>
    </row>
    <row r="967" spans="58:122" ht="13" outlineLevel="1">
      <c r="BF967" s="1135">
        <v>959</v>
      </c>
      <c r="BG967" s="1102">
        <v>68559.996954058719</v>
      </c>
      <c r="BH967" s="1102">
        <v>68647.120443428081</v>
      </c>
      <c r="BI967" s="1102">
        <v>61599.505386910125</v>
      </c>
      <c r="BJ967" s="1102">
        <v>69105.621085257299</v>
      </c>
      <c r="BK967" s="1102">
        <v>87184.899195648686</v>
      </c>
      <c r="BL967" s="1102">
        <v>113573.83953120121</v>
      </c>
      <c r="BM967" s="1102">
        <v>101754.41764805812</v>
      </c>
      <c r="BN967" s="1102">
        <v>117359.7501542628</v>
      </c>
      <c r="BO967" s="1102">
        <v>144032.52489490184</v>
      </c>
      <c r="BP967" s="1102">
        <v>132079.27386730598</v>
      </c>
      <c r="BQ967" s="1102">
        <v>102541.83969568819</v>
      </c>
      <c r="BR967" s="1102">
        <v>83448.184793352106</v>
      </c>
      <c r="BS967" s="1102">
        <v>78564.403618472206</v>
      </c>
      <c r="BT967" s="1102">
        <v>34908.71569618753</v>
      </c>
      <c r="BU967" s="1102">
        <v>15982.134659089052</v>
      </c>
      <c r="BV967" s="1102">
        <v>15980.028134757389</v>
      </c>
      <c r="BW967" s="1102">
        <v>19501.126761268988</v>
      </c>
      <c r="BX967" s="1102">
        <v>25760.323900210104</v>
      </c>
      <c r="BY967" s="1102">
        <v>30540.401162386923</v>
      </c>
      <c r="BZ967" s="1102">
        <v>27200.28926772279</v>
      </c>
      <c r="CA967" s="1102">
        <v>17138.450697431075</v>
      </c>
      <c r="CB967" s="1102">
        <v>9575.7828026176467</v>
      </c>
      <c r="CC967" s="1102">
        <v>12216.228804795659</v>
      </c>
      <c r="CD967" s="1102">
        <v>16516.733310058058</v>
      </c>
      <c r="CE967" s="1102">
        <v>26561.394895462079</v>
      </c>
      <c r="CF967" s="1102">
        <v>19563.536839138756</v>
      </c>
      <c r="CG967" s="1102">
        <v>15830.46467897199</v>
      </c>
      <c r="CH967" s="1102">
        <v>17349.768859183623</v>
      </c>
      <c r="CI967" s="1102">
        <v>22693.839689641907</v>
      </c>
      <c r="CJ967" s="1102">
        <v>26042.81101618932</v>
      </c>
      <c r="CK967" s="1102">
        <v>27089.731134401129</v>
      </c>
      <c r="CL967" s="1102">
        <v>22150.471371134754</v>
      </c>
      <c r="CM967" s="1102">
        <v>23407.132184021993</v>
      </c>
      <c r="CN967" s="1102">
        <v>23071.529834388344</v>
      </c>
      <c r="CO967" s="1102">
        <v>23492.727440143986</v>
      </c>
      <c r="CP967" s="1102">
        <v>23960.379155601742</v>
      </c>
      <c r="CQ967" s="1106">
        <f t="shared" si="214"/>
        <v>26411.79693510805</v>
      </c>
      <c r="CR967" s="23" t="s">
        <v>541</v>
      </c>
      <c r="CS967"/>
      <c r="DQ967"/>
      <c r="DR967"/>
    </row>
    <row r="968" spans="58:122" ht="13" outlineLevel="1">
      <c r="BF968" s="1135">
        <v>960</v>
      </c>
      <c r="BG968" s="1102">
        <v>63764.176836465806</v>
      </c>
      <c r="BH968" s="1102">
        <v>61577.2834755199</v>
      </c>
      <c r="BI968" s="1102">
        <v>50787.997919436573</v>
      </c>
      <c r="BJ968" s="1102">
        <v>63146.294477423929</v>
      </c>
      <c r="BK968" s="1102">
        <v>80137.111756588056</v>
      </c>
      <c r="BL968" s="1102">
        <v>93758.30570673378</v>
      </c>
      <c r="BM968" s="1102">
        <v>73887.759498792555</v>
      </c>
      <c r="BN968" s="1102">
        <v>88639.038455988994</v>
      </c>
      <c r="BO968" s="1102">
        <v>124718.86622114324</v>
      </c>
      <c r="BP968" s="1102">
        <v>116419.75218770308</v>
      </c>
      <c r="BQ968" s="1102">
        <v>93301.77848926658</v>
      </c>
      <c r="BR968" s="1102">
        <v>82486.208826816626</v>
      </c>
      <c r="BS968" s="1102">
        <v>102475.20154064176</v>
      </c>
      <c r="BT968" s="1102">
        <v>32119.210922845763</v>
      </c>
      <c r="BU968" s="1102">
        <v>15244.151387568556</v>
      </c>
      <c r="BV968" s="1102">
        <v>16555.705461736794</v>
      </c>
      <c r="BW968" s="1102">
        <v>17979.649817089394</v>
      </c>
      <c r="BX968" s="1102">
        <v>25858.566475422846</v>
      </c>
      <c r="BY968" s="1102">
        <v>30545.029789968841</v>
      </c>
      <c r="BZ968" s="1102">
        <v>27096.038134307782</v>
      </c>
      <c r="CA968" s="1102">
        <v>16057.440861231333</v>
      </c>
      <c r="CB968" s="1102">
        <v>8192.7506639987241</v>
      </c>
      <c r="CC968" s="1102">
        <v>8983.5284996798855</v>
      </c>
      <c r="CD968" s="1102">
        <v>14289.252365835921</v>
      </c>
      <c r="CE968" s="1102">
        <v>22052.929458768805</v>
      </c>
      <c r="CF968" s="1102">
        <v>17031.969848910816</v>
      </c>
      <c r="CG968" s="1102">
        <v>13761.196164427633</v>
      </c>
      <c r="CH968" s="1102">
        <v>17143.667216074005</v>
      </c>
      <c r="CI968" s="1102">
        <v>22128.914377449153</v>
      </c>
      <c r="CJ968" s="1102">
        <v>23036.126435747701</v>
      </c>
      <c r="CK968" s="1102">
        <v>23509.484720612716</v>
      </c>
      <c r="CL968" s="1102">
        <v>20589.633278067522</v>
      </c>
      <c r="CM968" s="1102">
        <v>23211.343122918897</v>
      </c>
      <c r="CN968" s="1102">
        <v>22377.499648281257</v>
      </c>
      <c r="CO968" s="1102">
        <v>22587.382993030365</v>
      </c>
      <c r="CP968" s="1102">
        <v>23117.303656115328</v>
      </c>
      <c r="CQ968" s="1106">
        <f t="shared" si="214"/>
        <v>25482.465276840274</v>
      </c>
      <c r="CR968" s="23" t="s">
        <v>541</v>
      </c>
      <c r="CS968"/>
      <c r="DQ968"/>
      <c r="DR968"/>
    </row>
    <row r="969" spans="58:122" ht="13" outlineLevel="1">
      <c r="BF969" s="1135">
        <v>961</v>
      </c>
      <c r="BG969" s="1103">
        <v>39650.155513234662</v>
      </c>
      <c r="BH969" s="1103">
        <v>52652.913448068684</v>
      </c>
      <c r="BI969" s="1103">
        <v>52441.672449351616</v>
      </c>
      <c r="BJ969" s="1103">
        <v>62644.794949896488</v>
      </c>
      <c r="BK969" s="1103">
        <v>76477.872229197572</v>
      </c>
      <c r="BL969" s="1103">
        <v>104968.49186688282</v>
      </c>
      <c r="BM969" s="1103">
        <v>91223.477442547912</v>
      </c>
      <c r="BN969" s="1103">
        <v>83160.322204176555</v>
      </c>
      <c r="BO969" s="1103">
        <v>93827.050433315133</v>
      </c>
      <c r="BP969" s="1103">
        <v>107569.50522212491</v>
      </c>
      <c r="BQ969" s="1103">
        <v>81114.252376375909</v>
      </c>
      <c r="BR969" s="1103">
        <v>64610.323869811924</v>
      </c>
      <c r="BS969" s="1103">
        <v>79506.885760434991</v>
      </c>
      <c r="BT969" s="1103">
        <v>39079.310644715217</v>
      </c>
      <c r="BU969" s="1103">
        <v>18871.245276727015</v>
      </c>
      <c r="BV969" s="1103">
        <v>15315.987091483819</v>
      </c>
      <c r="BW969" s="1103">
        <v>15948.13202765128</v>
      </c>
      <c r="BX969" s="1103">
        <v>29487.86655954038</v>
      </c>
      <c r="BY969" s="1103">
        <v>24245.87380431396</v>
      </c>
      <c r="BZ969" s="1103">
        <v>17512.132218038925</v>
      </c>
      <c r="CA969" s="1103">
        <v>10886.33707765486</v>
      </c>
      <c r="CB969" s="1103">
        <v>6911.2229492040124</v>
      </c>
      <c r="CC969" s="1103">
        <v>9795.9189988678518</v>
      </c>
      <c r="CD969" s="1103">
        <v>15847.510365550239</v>
      </c>
      <c r="CE969" s="1103">
        <v>21260.954765059647</v>
      </c>
      <c r="CF969" s="1103">
        <v>14397.495301077501</v>
      </c>
      <c r="CG969" s="1103">
        <v>11735.40016569107</v>
      </c>
      <c r="CH969" s="1103">
        <v>14469.839154018902</v>
      </c>
      <c r="CI969" s="1103">
        <v>22986.807127460801</v>
      </c>
      <c r="CJ969" s="1103">
        <v>26029.368681810418</v>
      </c>
      <c r="CK969" s="1103">
        <v>25468.429033337256</v>
      </c>
      <c r="CL969" s="1103">
        <v>21500.012220895554</v>
      </c>
      <c r="CM969" s="1103">
        <v>24534.999252191414</v>
      </c>
      <c r="CN969" s="1103">
        <v>24306.687065411548</v>
      </c>
      <c r="CO969" s="1103">
        <v>23813.953561469232</v>
      </c>
      <c r="CP969" s="1103">
        <v>25712.724156789285</v>
      </c>
      <c r="CQ969" s="1106">
        <f t="shared" si="214"/>
        <v>28343.426648939039</v>
      </c>
      <c r="CR969" s="23" t="s">
        <v>541</v>
      </c>
      <c r="CS969"/>
      <c r="DQ969"/>
      <c r="DR969"/>
    </row>
    <row r="970" spans="58:122" ht="13" outlineLevel="1">
      <c r="BF970" s="1135">
        <v>962</v>
      </c>
      <c r="BG970" s="1102">
        <v>72665.814598999015</v>
      </c>
      <c r="BH970" s="1102">
        <v>72729.693255798804</v>
      </c>
      <c r="BI970" s="1102">
        <v>65039.347127669149</v>
      </c>
      <c r="BJ970" s="1102">
        <v>78548.61093636298</v>
      </c>
      <c r="BK970" s="1102">
        <v>91134.619689476283</v>
      </c>
      <c r="BL970" s="1102">
        <v>108652.41984997744</v>
      </c>
      <c r="BM970" s="1102">
        <v>95114.848926454739</v>
      </c>
      <c r="BN970" s="1102">
        <v>110792.3001969312</v>
      </c>
      <c r="BO970" s="1102">
        <v>140399.40952894726</v>
      </c>
      <c r="BP970" s="1102">
        <v>130342.01932638227</v>
      </c>
      <c r="BQ970" s="1102">
        <v>105557.96070727505</v>
      </c>
      <c r="BR970" s="1102">
        <v>85762.615132013278</v>
      </c>
      <c r="BS970" s="1102">
        <v>73006.622703925546</v>
      </c>
      <c r="BT970" s="1102">
        <v>36907.749720687578</v>
      </c>
      <c r="BU970" s="1102">
        <v>16999.727295210298</v>
      </c>
      <c r="BV970" s="1102">
        <v>15304.4971049222</v>
      </c>
      <c r="BW970" s="1102">
        <v>19859.130290825455</v>
      </c>
      <c r="BX970" s="1102">
        <v>29688.09506373047</v>
      </c>
      <c r="BY970" s="1102">
        <v>22773.123269353448</v>
      </c>
      <c r="BZ970" s="1102">
        <v>17677.419713530919</v>
      </c>
      <c r="CA970" s="1102">
        <v>12391.594627540533</v>
      </c>
      <c r="CB970" s="1102">
        <v>8284.1231322748445</v>
      </c>
      <c r="CC970" s="1102">
        <v>13384.511846216934</v>
      </c>
      <c r="CD970" s="1102">
        <v>16408.624346419962</v>
      </c>
      <c r="CE970" s="1102">
        <v>19046.601599331461</v>
      </c>
      <c r="CF970" s="1102">
        <v>15359.739802589853</v>
      </c>
      <c r="CG970" s="1102">
        <v>15532.365042525822</v>
      </c>
      <c r="CH970" s="1102">
        <v>19110.54311086184</v>
      </c>
      <c r="CI970" s="1102">
        <v>22065.712024408269</v>
      </c>
      <c r="CJ970" s="1102">
        <v>20169.190847964976</v>
      </c>
      <c r="CK970" s="1102">
        <v>19515.301515392694</v>
      </c>
      <c r="CL970" s="1102">
        <v>19064.452353257711</v>
      </c>
      <c r="CM970" s="1102">
        <v>22747.670284526121</v>
      </c>
      <c r="CN970" s="1102">
        <v>21525.19386212726</v>
      </c>
      <c r="CO970" s="1102">
        <v>20608.889486569373</v>
      </c>
      <c r="CP970" s="1102">
        <v>24339.488447757558</v>
      </c>
      <c r="CQ970" s="1106">
        <f t="shared" ref="CQ970:CQ1033" si="215">CP970*1.10231131</f>
        <v>26829.693395577498</v>
      </c>
      <c r="CR970" s="23" t="s">
        <v>541</v>
      </c>
      <c r="CS970"/>
      <c r="DQ970"/>
      <c r="DR970"/>
    </row>
    <row r="971" spans="58:122" ht="13" outlineLevel="1">
      <c r="BF971" s="1135">
        <v>963</v>
      </c>
      <c r="BG971" s="1102">
        <v>46888.981249451856</v>
      </c>
      <c r="BH971" s="1102">
        <v>59274.235285001982</v>
      </c>
      <c r="BI971" s="1102">
        <v>56400.415055437443</v>
      </c>
      <c r="BJ971" s="1102">
        <v>56377.2327326577</v>
      </c>
      <c r="BK971" s="1102">
        <v>57344.742863611304</v>
      </c>
      <c r="BL971" s="1102">
        <v>71407.477017229074</v>
      </c>
      <c r="BM971" s="1102">
        <v>67523.7332490267</v>
      </c>
      <c r="BN971" s="1102">
        <v>71976.91741309737</v>
      </c>
      <c r="BO971" s="1102">
        <v>87689.579347062201</v>
      </c>
      <c r="BP971" s="1102">
        <v>98565.365087407001</v>
      </c>
      <c r="BQ971" s="1102">
        <v>77521.878951772174</v>
      </c>
      <c r="BR971" s="1102">
        <v>66568.52784250956</v>
      </c>
      <c r="BS971" s="1102">
        <v>76890.687403586679</v>
      </c>
      <c r="BT971" s="1102">
        <v>35693.719113521918</v>
      </c>
      <c r="BU971" s="1102">
        <v>16408.015304956982</v>
      </c>
      <c r="BV971" s="1102">
        <v>18033.046447952045</v>
      </c>
      <c r="BW971" s="1102">
        <v>19281.879812692692</v>
      </c>
      <c r="BX971" s="1102">
        <v>16211.529055584306</v>
      </c>
      <c r="BY971" s="1102">
        <v>16951.092555955398</v>
      </c>
      <c r="BZ971" s="1102">
        <v>11489.025106468089</v>
      </c>
      <c r="CA971" s="1102">
        <v>10908.566519072067</v>
      </c>
      <c r="CB971" s="1102">
        <v>7977.8147160961025</v>
      </c>
      <c r="CC971" s="1102">
        <v>9766.6166439145527</v>
      </c>
      <c r="CD971" s="1102">
        <v>10404.239212706807</v>
      </c>
      <c r="CE971" s="1102">
        <v>17347.538221242907</v>
      </c>
      <c r="CF971" s="1102">
        <v>14605.801472366462</v>
      </c>
      <c r="CG971" s="1102">
        <v>10847.208994847026</v>
      </c>
      <c r="CH971" s="1102">
        <v>11090.167141901657</v>
      </c>
      <c r="CI971" s="1102">
        <v>14462.597545796329</v>
      </c>
      <c r="CJ971" s="1102">
        <v>17622.812655048183</v>
      </c>
      <c r="CK971" s="1102">
        <v>19159.403857548285</v>
      </c>
      <c r="CL971" s="1102">
        <v>14932.546133891527</v>
      </c>
      <c r="CM971" s="1102">
        <v>17958.30724748717</v>
      </c>
      <c r="CN971" s="1102">
        <v>16615.617096280428</v>
      </c>
      <c r="CO971" s="1102">
        <v>22259.926855320751</v>
      </c>
      <c r="CP971" s="1102">
        <v>16961.915579144905</v>
      </c>
      <c r="CQ971" s="1106">
        <f t="shared" si="215"/>
        <v>18697.311382156626</v>
      </c>
      <c r="CR971" s="23" t="s">
        <v>541</v>
      </c>
      <c r="CS971"/>
      <c r="DQ971"/>
      <c r="DR971"/>
    </row>
    <row r="972" spans="58:122" ht="13" outlineLevel="1">
      <c r="BF972" s="1135">
        <v>964</v>
      </c>
      <c r="BG972" s="1102">
        <v>53472.830286781522</v>
      </c>
      <c r="BH972" s="1102">
        <v>58366.937618731026</v>
      </c>
      <c r="BI972" s="1102">
        <v>54418.710945471081</v>
      </c>
      <c r="BJ972" s="1102">
        <v>62947.975514278936</v>
      </c>
      <c r="BK972" s="1102">
        <v>71724.99365149565</v>
      </c>
      <c r="BL972" s="1102">
        <v>92324.289866149862</v>
      </c>
      <c r="BM972" s="1102">
        <v>80397.153054113398</v>
      </c>
      <c r="BN972" s="1102">
        <v>78803.067652143</v>
      </c>
      <c r="BO972" s="1102">
        <v>93893.630631056978</v>
      </c>
      <c r="BP972" s="1102">
        <v>101104.3438666241</v>
      </c>
      <c r="BQ972" s="1102">
        <v>82802.326535877364</v>
      </c>
      <c r="BR972" s="1102">
        <v>61471.928936732016</v>
      </c>
      <c r="BS972" s="1102">
        <v>46991.531691739619</v>
      </c>
      <c r="BT972" s="1102">
        <v>25946.041802266842</v>
      </c>
      <c r="BU972" s="1102">
        <v>15081.827231870435</v>
      </c>
      <c r="BV972" s="1102">
        <v>13864.592551198493</v>
      </c>
      <c r="BW972" s="1102">
        <v>13973.171898667704</v>
      </c>
      <c r="BX972" s="1102">
        <v>23410.428592011449</v>
      </c>
      <c r="BY972" s="1102">
        <v>15894.399183108852</v>
      </c>
      <c r="BZ972" s="1102">
        <v>13024.635964413315</v>
      </c>
      <c r="CA972" s="1102">
        <v>9307.1393613775617</v>
      </c>
      <c r="CB972" s="1102">
        <v>5987.9114327705965</v>
      </c>
      <c r="CC972" s="1102">
        <v>10147.382589427431</v>
      </c>
      <c r="CD972" s="1102">
        <v>12943.63303735678</v>
      </c>
      <c r="CE972" s="1102">
        <v>18498.822561576559</v>
      </c>
      <c r="CF972" s="1102">
        <v>14274.959389436761</v>
      </c>
      <c r="CG972" s="1102">
        <v>11387.18797605675</v>
      </c>
      <c r="CH972" s="1102">
        <v>12631.98938800613</v>
      </c>
      <c r="CI972" s="1102">
        <v>16376.280037555814</v>
      </c>
      <c r="CJ972" s="1102">
        <v>17962.803503593859</v>
      </c>
      <c r="CK972" s="1102">
        <v>18845.318022610081</v>
      </c>
      <c r="CL972" s="1102">
        <v>16225.681902081362</v>
      </c>
      <c r="CM972" s="1102">
        <v>17589.552259360364</v>
      </c>
      <c r="CN972" s="1102">
        <v>14886.405146484536</v>
      </c>
      <c r="CO972" s="1102">
        <v>16907.196779951708</v>
      </c>
      <c r="CP972" s="1102">
        <v>16415.209791396683</v>
      </c>
      <c r="CQ972" s="1106">
        <f t="shared" si="215"/>
        <v>18094.671409079303</v>
      </c>
      <c r="CR972" s="23" t="s">
        <v>541</v>
      </c>
      <c r="CS972"/>
      <c r="DQ972"/>
      <c r="DR972"/>
    </row>
    <row r="973" spans="58:122" ht="13" outlineLevel="1">
      <c r="BF973" s="1135">
        <v>965</v>
      </c>
      <c r="BG973" s="1102">
        <v>40335.499599167619</v>
      </c>
      <c r="BH973" s="1102">
        <v>40093.335773751605</v>
      </c>
      <c r="BI973" s="1102">
        <v>36083.055134780923</v>
      </c>
      <c r="BJ973" s="1102">
        <v>43041.99761162405</v>
      </c>
      <c r="BK973" s="1102">
        <v>56129.734032343993</v>
      </c>
      <c r="BL973" s="1102">
        <v>75105.332356757441</v>
      </c>
      <c r="BM973" s="1102">
        <v>54561.145288826243</v>
      </c>
      <c r="BN973" s="1102">
        <v>51951.344144819857</v>
      </c>
      <c r="BO973" s="1102">
        <v>88528.604367583859</v>
      </c>
      <c r="BP973" s="1102">
        <v>82606.901401116236</v>
      </c>
      <c r="BQ973" s="1102">
        <v>65766.285562642675</v>
      </c>
      <c r="BR973" s="1102">
        <v>48981.212300094368</v>
      </c>
      <c r="BS973" s="1102">
        <v>60086.608047706861</v>
      </c>
      <c r="BT973" s="1102">
        <v>28945.358825196166</v>
      </c>
      <c r="BU973" s="1102">
        <v>13026.838763443218</v>
      </c>
      <c r="BV973" s="1102">
        <v>10898.493057464446</v>
      </c>
      <c r="BW973" s="1102">
        <v>15971.67745661048</v>
      </c>
      <c r="BX973" s="1102">
        <v>25043.665117974429</v>
      </c>
      <c r="BY973" s="1102">
        <v>17385.779169187994</v>
      </c>
      <c r="BZ973" s="1102">
        <v>14147.902698842803</v>
      </c>
      <c r="CA973" s="1102">
        <v>9339.9023399121052</v>
      </c>
      <c r="CB973" s="1102">
        <v>5667.5588997669638</v>
      </c>
      <c r="CC973" s="1102">
        <v>7574.1493601863058</v>
      </c>
      <c r="CD973" s="1102">
        <v>10326.425955763438</v>
      </c>
      <c r="CE973" s="1102">
        <v>17259.966394747549</v>
      </c>
      <c r="CF973" s="1102">
        <v>14178.830098081182</v>
      </c>
      <c r="CG973" s="1102">
        <v>10596.898509523075</v>
      </c>
      <c r="CH973" s="1102">
        <v>12198.497889066481</v>
      </c>
      <c r="CI973" s="1102">
        <v>15534.594659309236</v>
      </c>
      <c r="CJ973" s="1102">
        <v>19401.696526224609</v>
      </c>
      <c r="CK973" s="1102">
        <v>17902.206857483998</v>
      </c>
      <c r="CL973" s="1102">
        <v>16046.565239338985</v>
      </c>
      <c r="CM973" s="1102">
        <v>19891.163921655636</v>
      </c>
      <c r="CN973" s="1102">
        <v>19309.271118297944</v>
      </c>
      <c r="CO973" s="1102">
        <v>20943.856707124611</v>
      </c>
      <c r="CP973" s="1102">
        <v>20569.37296901322</v>
      </c>
      <c r="CQ973" s="1106">
        <f t="shared" si="215"/>
        <v>22673.852463351552</v>
      </c>
      <c r="CR973" s="23" t="s">
        <v>541</v>
      </c>
      <c r="CS973"/>
      <c r="DQ973"/>
      <c r="DR973"/>
    </row>
    <row r="974" spans="58:122" ht="13" outlineLevel="1">
      <c r="BF974" s="1135">
        <v>966</v>
      </c>
      <c r="BG974" s="1102">
        <v>66375.260250988256</v>
      </c>
      <c r="BH974" s="1102">
        <v>60201.912850010573</v>
      </c>
      <c r="BI974" s="1102">
        <v>51307.411219359623</v>
      </c>
      <c r="BJ974" s="1102">
        <v>56373.06416093959</v>
      </c>
      <c r="BK974" s="1102">
        <v>79928.521336618578</v>
      </c>
      <c r="BL974" s="1102">
        <v>118220.05179680647</v>
      </c>
      <c r="BM974" s="1102">
        <v>110832.01860153553</v>
      </c>
      <c r="BN974" s="1102">
        <v>125023.77701818242</v>
      </c>
      <c r="BO974" s="1102">
        <v>156337.31840962981</v>
      </c>
      <c r="BP974" s="1102">
        <v>149993.29366330302</v>
      </c>
      <c r="BQ974" s="1102">
        <v>119407.32311096348</v>
      </c>
      <c r="BR974" s="1102">
        <v>88047.621069399378</v>
      </c>
      <c r="BS974" s="1102">
        <v>73022.727593396572</v>
      </c>
      <c r="BT974" s="1102">
        <v>33731.268062306684</v>
      </c>
      <c r="BU974" s="1102">
        <v>15814.620902648174</v>
      </c>
      <c r="BV974" s="1102">
        <v>13261.749138198877</v>
      </c>
      <c r="BW974" s="1102">
        <v>17543.268096620879</v>
      </c>
      <c r="BX974" s="1102">
        <v>26329.974913111906</v>
      </c>
      <c r="BY974" s="1102">
        <v>20761.519939607508</v>
      </c>
      <c r="BZ974" s="1102">
        <v>16213.732649918737</v>
      </c>
      <c r="CA974" s="1102">
        <v>12464.064776956378</v>
      </c>
      <c r="CB974" s="1102">
        <v>8435.4689745705709</v>
      </c>
      <c r="CC974" s="1102">
        <v>10217.994040328818</v>
      </c>
      <c r="CD974" s="1102">
        <v>13830.454453756227</v>
      </c>
      <c r="CE974" s="1102">
        <v>17741.593269307432</v>
      </c>
      <c r="CF974" s="1102">
        <v>15193.806359273034</v>
      </c>
      <c r="CG974" s="1102">
        <v>13344.229742337393</v>
      </c>
      <c r="CH974" s="1102">
        <v>16550.409510996389</v>
      </c>
      <c r="CI974" s="1102">
        <v>20123.154475251064</v>
      </c>
      <c r="CJ974" s="1102">
        <v>22471.025061657394</v>
      </c>
      <c r="CK974" s="1102">
        <v>25220.206710916809</v>
      </c>
      <c r="CL974" s="1102">
        <v>25098.838172191736</v>
      </c>
      <c r="CM974" s="1102">
        <v>27240.609989521461</v>
      </c>
      <c r="CN974" s="1102">
        <v>23314.392899458555</v>
      </c>
      <c r="CO974" s="1102">
        <v>18664.916684213724</v>
      </c>
      <c r="CP974" s="1102">
        <v>26061.509203157184</v>
      </c>
      <c r="CQ974" s="1106">
        <f t="shared" si="215"/>
        <v>28727.896350309249</v>
      </c>
      <c r="CR974" s="23" t="s">
        <v>541</v>
      </c>
      <c r="CS974"/>
      <c r="DQ974"/>
      <c r="DR974"/>
    </row>
    <row r="975" spans="58:122" ht="13" outlineLevel="1">
      <c r="BF975" s="1135">
        <v>967</v>
      </c>
      <c r="BG975" s="1102">
        <v>58962.693936372059</v>
      </c>
      <c r="BH975" s="1102">
        <v>65644.508547924634</v>
      </c>
      <c r="BI975" s="1102">
        <v>59717.030059056182</v>
      </c>
      <c r="BJ975" s="1102">
        <v>58042.255726821051</v>
      </c>
      <c r="BK975" s="1102">
        <v>68504.269195871806</v>
      </c>
      <c r="BL975" s="1102">
        <v>100258.76338258894</v>
      </c>
      <c r="BM975" s="1102">
        <v>93547.195997425879</v>
      </c>
      <c r="BN975" s="1102">
        <v>93172.45801231607</v>
      </c>
      <c r="BO975" s="1102">
        <v>140172.21813318288</v>
      </c>
      <c r="BP975" s="1102">
        <v>129368.3793185361</v>
      </c>
      <c r="BQ975" s="1102">
        <v>100263.83377799811</v>
      </c>
      <c r="BR975" s="1102">
        <v>71763.993127877868</v>
      </c>
      <c r="BS975" s="1102">
        <v>70135.387412132783</v>
      </c>
      <c r="BT975" s="1102">
        <v>31535.584497806194</v>
      </c>
      <c r="BU975" s="1102">
        <v>14393.222848809317</v>
      </c>
      <c r="BV975" s="1102">
        <v>10604.262298352343</v>
      </c>
      <c r="BW975" s="1102">
        <v>16116.961049431127</v>
      </c>
      <c r="BX975" s="1102">
        <v>22980.425150927342</v>
      </c>
      <c r="BY975" s="1102">
        <v>24837.285841463952</v>
      </c>
      <c r="BZ975" s="1102">
        <v>21268.709698891515</v>
      </c>
      <c r="CA975" s="1102">
        <v>13494.884784316388</v>
      </c>
      <c r="CB975" s="1102">
        <v>8602.0524214813086</v>
      </c>
      <c r="CC975" s="1102">
        <v>8400.855280142905</v>
      </c>
      <c r="CD975" s="1102">
        <v>11696.252504448617</v>
      </c>
      <c r="CE975" s="1102">
        <v>19041.132960230992</v>
      </c>
      <c r="CF975" s="1102">
        <v>12427.037211145091</v>
      </c>
      <c r="CG975" s="1102">
        <v>9689.6049416440655</v>
      </c>
      <c r="CH975" s="1102">
        <v>11794.450018485404</v>
      </c>
      <c r="CI975" s="1102">
        <v>20221.159448027523</v>
      </c>
      <c r="CJ975" s="1102">
        <v>23114.172920993686</v>
      </c>
      <c r="CK975" s="1102">
        <v>22082.959113715497</v>
      </c>
      <c r="CL975" s="1102">
        <v>17861.050417920404</v>
      </c>
      <c r="CM975" s="1102">
        <v>23696.786462256685</v>
      </c>
      <c r="CN975" s="1102">
        <v>21471.804790029226</v>
      </c>
      <c r="CO975" s="1102">
        <v>19848.144628723348</v>
      </c>
      <c r="CP975" s="1102">
        <v>23045.287714292786</v>
      </c>
      <c r="CQ975" s="1106">
        <f t="shared" si="215"/>
        <v>25403.081289668986</v>
      </c>
      <c r="CR975" s="23" t="s">
        <v>541</v>
      </c>
      <c r="CS975"/>
      <c r="DQ975"/>
      <c r="DR975"/>
    </row>
    <row r="976" spans="58:122" ht="13" outlineLevel="1">
      <c r="BF976" s="1135">
        <v>968</v>
      </c>
      <c r="BG976" s="1102">
        <v>69054.46430211034</v>
      </c>
      <c r="BH976" s="1102">
        <v>73345.144427038351</v>
      </c>
      <c r="BI976" s="1102">
        <v>66274.689269014387</v>
      </c>
      <c r="BJ976" s="1102">
        <v>66383.096899799202</v>
      </c>
      <c r="BK976" s="1102">
        <v>84597.759360943441</v>
      </c>
      <c r="BL976" s="1102">
        <v>107236.61567519906</v>
      </c>
      <c r="BM976" s="1102">
        <v>89725.111539657926</v>
      </c>
      <c r="BN976" s="1102">
        <v>89761.595598142012</v>
      </c>
      <c r="BO976" s="1102">
        <v>129099.42539272807</v>
      </c>
      <c r="BP976" s="1102">
        <v>119835.06408313624</v>
      </c>
      <c r="BQ976" s="1102">
        <v>96887.957600669921</v>
      </c>
      <c r="BR976" s="1102">
        <v>69794.839847143856</v>
      </c>
      <c r="BS976" s="1102">
        <v>70479.147011924186</v>
      </c>
      <c r="BT976" s="1102">
        <v>28305.073882113935</v>
      </c>
      <c r="BU976" s="1102">
        <v>15219.073298454372</v>
      </c>
      <c r="BV976" s="1102">
        <v>13335.852065562187</v>
      </c>
      <c r="BW976" s="1102">
        <v>24068.576052487781</v>
      </c>
      <c r="BX976" s="1102">
        <v>27537.686705690128</v>
      </c>
      <c r="BY976" s="1102">
        <v>26867.473156652406</v>
      </c>
      <c r="BZ976" s="1102">
        <v>22699.475198115713</v>
      </c>
      <c r="CA976" s="1102">
        <v>13376.249643165616</v>
      </c>
      <c r="CB976" s="1102">
        <v>7031.2716500934484</v>
      </c>
      <c r="CC976" s="1102">
        <v>9175.1315382488938</v>
      </c>
      <c r="CD976" s="1102">
        <v>13308.005197650144</v>
      </c>
      <c r="CE976" s="1102">
        <v>27330.844132310664</v>
      </c>
      <c r="CF976" s="1102">
        <v>19110.788442972385</v>
      </c>
      <c r="CG976" s="1102">
        <v>13828.388252835655</v>
      </c>
      <c r="CH976" s="1102">
        <v>13166.514610146471</v>
      </c>
      <c r="CI976" s="1102">
        <v>21150.035088247761</v>
      </c>
      <c r="CJ976" s="1102">
        <v>24456.671421217034</v>
      </c>
      <c r="CK976" s="1102">
        <v>27883.941757884029</v>
      </c>
      <c r="CL976" s="1102">
        <v>21212.312558275091</v>
      </c>
      <c r="CM976" s="1102">
        <v>23532.747945806637</v>
      </c>
      <c r="CN976" s="1102">
        <v>20875.995043849412</v>
      </c>
      <c r="CO976" s="1102">
        <v>24456.764723062224</v>
      </c>
      <c r="CP976" s="1102">
        <v>22851.06755821679</v>
      </c>
      <c r="CQ976" s="1106">
        <f t="shared" si="215"/>
        <v>25188.990214996447</v>
      </c>
      <c r="CR976" s="23" t="s">
        <v>541</v>
      </c>
      <c r="CS976"/>
      <c r="DQ976"/>
      <c r="DR976"/>
    </row>
    <row r="977" spans="58:122" ht="13" outlineLevel="1">
      <c r="BF977" s="1135">
        <v>969</v>
      </c>
      <c r="BG977" s="1102">
        <v>46619.427154696408</v>
      </c>
      <c r="BH977" s="1102">
        <v>44464.673892472907</v>
      </c>
      <c r="BI977" s="1102">
        <v>40779.651066102095</v>
      </c>
      <c r="BJ977" s="1102">
        <v>49839.736755698061</v>
      </c>
      <c r="BK977" s="1102">
        <v>58830.81410878805</v>
      </c>
      <c r="BL977" s="1102">
        <v>73510.145136499355</v>
      </c>
      <c r="BM977" s="1102">
        <v>64192.979934969757</v>
      </c>
      <c r="BN977" s="1102">
        <v>71168.899492416371</v>
      </c>
      <c r="BO977" s="1102">
        <v>98219.444611012615</v>
      </c>
      <c r="BP977" s="1102">
        <v>90260.801638516175</v>
      </c>
      <c r="BQ977" s="1102">
        <v>69009.378475260193</v>
      </c>
      <c r="BR977" s="1102">
        <v>57193.22501719353</v>
      </c>
      <c r="BS977" s="1102">
        <v>56563.168314275194</v>
      </c>
      <c r="BT977" s="1102">
        <v>31181.444939322388</v>
      </c>
      <c r="BU977" s="1102">
        <v>14891.58509758672</v>
      </c>
      <c r="BV977" s="1102">
        <v>12393.938142154764</v>
      </c>
      <c r="BW977" s="1102">
        <v>17949.332316608092</v>
      </c>
      <c r="BX977" s="1102">
        <v>21714.982006155587</v>
      </c>
      <c r="BY977" s="1102">
        <v>20264.641121100671</v>
      </c>
      <c r="BZ977" s="1102">
        <v>17938.805043502587</v>
      </c>
      <c r="CA977" s="1102">
        <v>11236.512057661583</v>
      </c>
      <c r="CB977" s="1102">
        <v>6354.7438315908166</v>
      </c>
      <c r="CC977" s="1102">
        <v>7663.4083761651018</v>
      </c>
      <c r="CD977" s="1102">
        <v>10252.876686680682</v>
      </c>
      <c r="CE977" s="1102">
        <v>19025.962346291795</v>
      </c>
      <c r="CF977" s="1102">
        <v>14378.918771175709</v>
      </c>
      <c r="CG977" s="1102">
        <v>10375.816881912147</v>
      </c>
      <c r="CH977" s="1102">
        <v>11083.038785947174</v>
      </c>
      <c r="CI977" s="1102">
        <v>14988.221308290456</v>
      </c>
      <c r="CJ977" s="1102">
        <v>18426.545227284696</v>
      </c>
      <c r="CK977" s="1102">
        <v>18629.994746896049</v>
      </c>
      <c r="CL977" s="1102">
        <v>15103.440507081701</v>
      </c>
      <c r="CM977" s="1102">
        <v>20153.813632286088</v>
      </c>
      <c r="CN977" s="1102">
        <v>17601.219486257822</v>
      </c>
      <c r="CO977" s="1102">
        <v>20226.186136283344</v>
      </c>
      <c r="CP977" s="1102">
        <v>18658.582676332175</v>
      </c>
      <c r="CQ977" s="1106">
        <f t="shared" si="215"/>
        <v>20567.566712691023</v>
      </c>
      <c r="CR977" s="23" t="s">
        <v>541</v>
      </c>
      <c r="CS977"/>
      <c r="DQ977"/>
      <c r="DR977"/>
    </row>
    <row r="978" spans="58:122" ht="13" outlineLevel="1">
      <c r="BF978" s="1135">
        <v>970</v>
      </c>
      <c r="BG978" s="1102">
        <v>59281.38574804864</v>
      </c>
      <c r="BH978" s="1102">
        <v>67229.937175063373</v>
      </c>
      <c r="BI978" s="1102">
        <v>62011.954433751242</v>
      </c>
      <c r="BJ978" s="1102">
        <v>64510.531149032584</v>
      </c>
      <c r="BK978" s="1102">
        <v>78786.239850874204</v>
      </c>
      <c r="BL978" s="1102">
        <v>105842.29490975133</v>
      </c>
      <c r="BM978" s="1102">
        <v>91748.446366170538</v>
      </c>
      <c r="BN978" s="1102">
        <v>95991.624663227718</v>
      </c>
      <c r="BO978" s="1102">
        <v>127142.21497095971</v>
      </c>
      <c r="BP978" s="1102">
        <v>116232.93857767544</v>
      </c>
      <c r="BQ978" s="1102">
        <v>88044.299618253615</v>
      </c>
      <c r="BR978" s="1102">
        <v>68621.521781452786</v>
      </c>
      <c r="BS978" s="1102">
        <v>78026.853449398404</v>
      </c>
      <c r="BT978" s="1102">
        <v>34553.91477827655</v>
      </c>
      <c r="BU978" s="1102">
        <v>16499.088195015287</v>
      </c>
      <c r="BV978" s="1102">
        <v>13253.633594534871</v>
      </c>
      <c r="BW978" s="1102">
        <v>21267.476593964017</v>
      </c>
      <c r="BX978" s="1102">
        <v>28558.269253607876</v>
      </c>
      <c r="BY978" s="1102">
        <v>21540.507266279925</v>
      </c>
      <c r="BZ978" s="1102">
        <v>20405.15299318546</v>
      </c>
      <c r="CA978" s="1102">
        <v>12582.141449864024</v>
      </c>
      <c r="CB978" s="1102">
        <v>6976.1435063288736</v>
      </c>
      <c r="CC978" s="1102">
        <v>8987.0387278179387</v>
      </c>
      <c r="CD978" s="1102">
        <v>8590.523269292944</v>
      </c>
      <c r="CE978" s="1102">
        <v>19113.302089529254</v>
      </c>
      <c r="CF978" s="1102">
        <v>14408.565640499199</v>
      </c>
      <c r="CG978" s="1102">
        <v>12240.275567436791</v>
      </c>
      <c r="CH978" s="1102">
        <v>14577.50765070088</v>
      </c>
      <c r="CI978" s="1102">
        <v>18732.956796635775</v>
      </c>
      <c r="CJ978" s="1102">
        <v>23997.234236381038</v>
      </c>
      <c r="CK978" s="1102">
        <v>26823.952098682945</v>
      </c>
      <c r="CL978" s="1102">
        <v>17975.472934295434</v>
      </c>
      <c r="CM978" s="1102">
        <v>24047.355032598003</v>
      </c>
      <c r="CN978" s="1102">
        <v>17375.483010747055</v>
      </c>
      <c r="CO978" s="1102">
        <v>26536.839531320304</v>
      </c>
      <c r="CP978" s="1102">
        <v>18615.847682463154</v>
      </c>
      <c r="CQ978" s="1106">
        <f t="shared" si="215"/>
        <v>20520.459445616423</v>
      </c>
      <c r="CR978" s="23" t="s">
        <v>541</v>
      </c>
      <c r="CS978"/>
      <c r="DQ978"/>
      <c r="DR978"/>
    </row>
    <row r="979" spans="58:122" ht="13" outlineLevel="1">
      <c r="BF979" s="1135">
        <v>971</v>
      </c>
      <c r="BG979" s="1102">
        <v>52756.442724446541</v>
      </c>
      <c r="BH979" s="1102">
        <v>62408.107014836081</v>
      </c>
      <c r="BI979" s="1102">
        <v>56990.445802438793</v>
      </c>
      <c r="BJ979" s="1102">
        <v>57249.579147240765</v>
      </c>
      <c r="BK979" s="1102">
        <v>63826.31825906795</v>
      </c>
      <c r="BL979" s="1102">
        <v>88928.819181126877</v>
      </c>
      <c r="BM979" s="1102">
        <v>90747.804769562994</v>
      </c>
      <c r="BN979" s="1102">
        <v>97968.044917154359</v>
      </c>
      <c r="BO979" s="1102">
        <v>124114.00971144075</v>
      </c>
      <c r="BP979" s="1102">
        <v>141087.99557392881</v>
      </c>
      <c r="BQ979" s="1102">
        <v>115075.373764299</v>
      </c>
      <c r="BR979" s="1102">
        <v>92552.859260974175</v>
      </c>
      <c r="BS979" s="1102">
        <v>98405.128634015869</v>
      </c>
      <c r="BT979" s="1102">
        <v>49629.549512698606</v>
      </c>
      <c r="BU979" s="1102">
        <v>20092.480729230618</v>
      </c>
      <c r="BV979" s="1102">
        <v>18582.91732498254</v>
      </c>
      <c r="BW979" s="1102">
        <v>17143.640692992361</v>
      </c>
      <c r="BX979" s="1102">
        <v>21507.148213540619</v>
      </c>
      <c r="BY979" s="1102">
        <v>18500.600076639843</v>
      </c>
      <c r="BZ979" s="1102">
        <v>16350.404447180525</v>
      </c>
      <c r="CA979" s="1102">
        <v>14312.482955712449</v>
      </c>
      <c r="CB979" s="1102">
        <v>9815.0899228928483</v>
      </c>
      <c r="CC979" s="1102">
        <v>11932.142464927096</v>
      </c>
      <c r="CD979" s="1102">
        <v>14839.02309991826</v>
      </c>
      <c r="CE979" s="1102">
        <v>22057.047327698983</v>
      </c>
      <c r="CF979" s="1102">
        <v>17987.525250310118</v>
      </c>
      <c r="CG979" s="1102">
        <v>14667.17157511706</v>
      </c>
      <c r="CH979" s="1102">
        <v>16116.777697812433</v>
      </c>
      <c r="CI979" s="1102">
        <v>20188.107248817145</v>
      </c>
      <c r="CJ979" s="1102">
        <v>21247.964240142515</v>
      </c>
      <c r="CK979" s="1102">
        <v>21721.803042278421</v>
      </c>
      <c r="CL979" s="1102">
        <v>18305.179693527207</v>
      </c>
      <c r="CM979" s="1102">
        <v>23273.66706377226</v>
      </c>
      <c r="CN979" s="1102">
        <v>23417.535219938505</v>
      </c>
      <c r="CO979" s="1102">
        <v>26366.16411576423</v>
      </c>
      <c r="CP979" s="1102">
        <v>25634.383618656651</v>
      </c>
      <c r="CQ979" s="1106">
        <f t="shared" si="215"/>
        <v>28257.070987723953</v>
      </c>
      <c r="CR979" s="23" t="s">
        <v>541</v>
      </c>
      <c r="CS979"/>
      <c r="DQ979"/>
      <c r="DR979"/>
    </row>
    <row r="980" spans="58:122" ht="13" outlineLevel="1">
      <c r="BF980" s="1135">
        <v>972</v>
      </c>
      <c r="BG980" s="1102">
        <v>45961.599863560958</v>
      </c>
      <c r="BH980" s="1102">
        <v>49552.329842006351</v>
      </c>
      <c r="BI980" s="1102">
        <v>39839.249127961019</v>
      </c>
      <c r="BJ980" s="1102">
        <v>50682.152613750899</v>
      </c>
      <c r="BK980" s="1102">
        <v>75021.517849238691</v>
      </c>
      <c r="BL980" s="1102">
        <v>114678.00129667064</v>
      </c>
      <c r="BM980" s="1102">
        <v>90695.760856255074</v>
      </c>
      <c r="BN980" s="1102">
        <v>86173.563561718256</v>
      </c>
      <c r="BO980" s="1102">
        <v>117981.27558362254</v>
      </c>
      <c r="BP980" s="1102">
        <v>111349.83165434793</v>
      </c>
      <c r="BQ980" s="1102">
        <v>87993.598648562183</v>
      </c>
      <c r="BR980" s="1102">
        <v>68207.704763128917</v>
      </c>
      <c r="BS980" s="1102">
        <v>83200.281233087648</v>
      </c>
      <c r="BT980" s="1102">
        <v>35875.851308777674</v>
      </c>
      <c r="BU980" s="1102">
        <v>16322.551024692593</v>
      </c>
      <c r="BV980" s="1102">
        <v>12610.42305060197</v>
      </c>
      <c r="BW980" s="1102">
        <v>18533.172703244192</v>
      </c>
      <c r="BX980" s="1102">
        <v>26939.932635351342</v>
      </c>
      <c r="BY980" s="1102">
        <v>22138.29805454806</v>
      </c>
      <c r="BZ980" s="1102">
        <v>17818.181182151035</v>
      </c>
      <c r="CA980" s="1102">
        <v>10209.916209255176</v>
      </c>
      <c r="CB980" s="1102">
        <v>5060.8157126923616</v>
      </c>
      <c r="CC980" s="1102">
        <v>8054.2111781430285</v>
      </c>
      <c r="CD980" s="1102">
        <v>13425.551850114005</v>
      </c>
      <c r="CE980" s="1102">
        <v>19937.225380431188</v>
      </c>
      <c r="CF980" s="1102">
        <v>13078.418657914959</v>
      </c>
      <c r="CG980" s="1102">
        <v>11107.717622595528</v>
      </c>
      <c r="CH980" s="1102">
        <v>12423.151722312916</v>
      </c>
      <c r="CI980" s="1102">
        <v>17013.069399990723</v>
      </c>
      <c r="CJ980" s="1102">
        <v>16956.120428819697</v>
      </c>
      <c r="CK980" s="1102">
        <v>18628.327323261634</v>
      </c>
      <c r="CL980" s="1102">
        <v>16796.376121987891</v>
      </c>
      <c r="CM980" s="1102">
        <v>19321.572438495681</v>
      </c>
      <c r="CN980" s="1102">
        <v>16243.422030325211</v>
      </c>
      <c r="CO980" s="1102">
        <v>13845.699770558176</v>
      </c>
      <c r="CP980" s="1102">
        <v>17602.9116747712</v>
      </c>
      <c r="CQ980" s="1106">
        <f t="shared" si="215"/>
        <v>19403.888628031335</v>
      </c>
      <c r="CR980" s="23" t="s">
        <v>541</v>
      </c>
      <c r="CS980"/>
      <c r="DQ980"/>
      <c r="DR980"/>
    </row>
    <row r="981" spans="58:122" ht="13" outlineLevel="1">
      <c r="BF981" s="1135">
        <v>973</v>
      </c>
      <c r="BG981" s="1102">
        <v>67538.07404987466</v>
      </c>
      <c r="BH981" s="1102">
        <v>75285.828463921731</v>
      </c>
      <c r="BI981" s="1102">
        <v>76397.275889991492</v>
      </c>
      <c r="BJ981" s="1102">
        <v>90360.338414642916</v>
      </c>
      <c r="BK981" s="1102">
        <v>104134.24864386382</v>
      </c>
      <c r="BL981" s="1102">
        <v>132191.91575912788</v>
      </c>
      <c r="BM981" s="1102">
        <v>109190.26745247919</v>
      </c>
      <c r="BN981" s="1102">
        <v>98603.409162080046</v>
      </c>
      <c r="BO981" s="1102">
        <v>121104.83065232435</v>
      </c>
      <c r="BP981" s="1102">
        <v>119564.28014729399</v>
      </c>
      <c r="BQ981" s="1102">
        <v>89645.945410831933</v>
      </c>
      <c r="BR981" s="1102">
        <v>64947.915853706538</v>
      </c>
      <c r="BS981" s="1102">
        <v>69038.440467661276</v>
      </c>
      <c r="BT981" s="1102">
        <v>34590.497706711067</v>
      </c>
      <c r="BU981" s="1102">
        <v>15196.950096926435</v>
      </c>
      <c r="BV981" s="1102">
        <v>13420.746366480105</v>
      </c>
      <c r="BW981" s="1102">
        <v>22570.013651899611</v>
      </c>
      <c r="BX981" s="1102">
        <v>33149.034246592739</v>
      </c>
      <c r="BY981" s="1102">
        <v>24747.620932950194</v>
      </c>
      <c r="BZ981" s="1102">
        <v>18787.0113846516</v>
      </c>
      <c r="CA981" s="1102">
        <v>12733.619470058895</v>
      </c>
      <c r="CB981" s="1102">
        <v>9016.2679550818721</v>
      </c>
      <c r="CC981" s="1102">
        <v>10140.524697917184</v>
      </c>
      <c r="CD981" s="1102">
        <v>14119.653983334891</v>
      </c>
      <c r="CE981" s="1102">
        <v>22265.647505365698</v>
      </c>
      <c r="CF981" s="1102">
        <v>15875.307185407864</v>
      </c>
      <c r="CG981" s="1102">
        <v>11935.366150638158</v>
      </c>
      <c r="CH981" s="1102">
        <v>12790.477123370725</v>
      </c>
      <c r="CI981" s="1102">
        <v>20526.026579632573</v>
      </c>
      <c r="CJ981" s="1102">
        <v>24301.723000819384</v>
      </c>
      <c r="CK981" s="1102">
        <v>25533.952336321581</v>
      </c>
      <c r="CL981" s="1102">
        <v>21697.296145103253</v>
      </c>
      <c r="CM981" s="1102">
        <v>24287.74133223739</v>
      </c>
      <c r="CN981" s="1102">
        <v>22946.028434416967</v>
      </c>
      <c r="CO981" s="1102">
        <v>22792.290030914013</v>
      </c>
      <c r="CP981" s="1102">
        <v>24203.663155861552</v>
      </c>
      <c r="CQ981" s="1106">
        <f t="shared" si="215"/>
        <v>26679.971640136479</v>
      </c>
      <c r="CR981" s="23" t="s">
        <v>541</v>
      </c>
      <c r="CS981"/>
      <c r="DQ981"/>
      <c r="DR981"/>
    </row>
    <row r="982" spans="58:122" ht="13" outlineLevel="1">
      <c r="BF982" s="1135">
        <v>974</v>
      </c>
      <c r="BG982" s="1102">
        <v>69960.03980992228</v>
      </c>
      <c r="BH982" s="1102">
        <v>81959.418961174713</v>
      </c>
      <c r="BI982" s="1102">
        <v>79702.306186149886</v>
      </c>
      <c r="BJ982" s="1102">
        <v>89046.590942708877</v>
      </c>
      <c r="BK982" s="1102">
        <v>108157.63632537596</v>
      </c>
      <c r="BL982" s="1102">
        <v>141188.7568514375</v>
      </c>
      <c r="BM982" s="1102">
        <v>117579.90816952757</v>
      </c>
      <c r="BN982" s="1102">
        <v>108180.41440872932</v>
      </c>
      <c r="BO982" s="1102">
        <v>155371.11515774659</v>
      </c>
      <c r="BP982" s="1102">
        <v>155182.38244705216</v>
      </c>
      <c r="BQ982" s="1102">
        <v>119237.04285122188</v>
      </c>
      <c r="BR982" s="1102">
        <v>84275.112997056844</v>
      </c>
      <c r="BS982" s="1102">
        <v>95292.565215497772</v>
      </c>
      <c r="BT982" s="1102">
        <v>43195.436791545006</v>
      </c>
      <c r="BU982" s="1102">
        <v>18615.599994934219</v>
      </c>
      <c r="BV982" s="1102">
        <v>12864.964815716168</v>
      </c>
      <c r="BW982" s="1102">
        <v>20282.13026474003</v>
      </c>
      <c r="BX982" s="1102">
        <v>33169.695686539111</v>
      </c>
      <c r="BY982" s="1102">
        <v>34395.182261492475</v>
      </c>
      <c r="BZ982" s="1102">
        <v>29305.436630568536</v>
      </c>
      <c r="CA982" s="1102">
        <v>16433.554817459655</v>
      </c>
      <c r="CB982" s="1102">
        <v>9346.0317237579529</v>
      </c>
      <c r="CC982" s="1102">
        <v>11355.571039427507</v>
      </c>
      <c r="CD982" s="1102">
        <v>17875.50576602028</v>
      </c>
      <c r="CE982" s="1102">
        <v>25630.687499728458</v>
      </c>
      <c r="CF982" s="1102">
        <v>17360.798930523353</v>
      </c>
      <c r="CG982" s="1102">
        <v>12209.25657582201</v>
      </c>
      <c r="CH982" s="1102">
        <v>15474.601195195602</v>
      </c>
      <c r="CI982" s="1102">
        <v>21791.207287817651</v>
      </c>
      <c r="CJ982" s="1102">
        <v>27040.847924884536</v>
      </c>
      <c r="CK982" s="1102">
        <v>25700.663758446244</v>
      </c>
      <c r="CL982" s="1102">
        <v>22370.317320279079</v>
      </c>
      <c r="CM982" s="1102">
        <v>25485.287849742141</v>
      </c>
      <c r="CN982" s="1102">
        <v>24871.271336731323</v>
      </c>
      <c r="CO982" s="1102">
        <v>25969.779021904913</v>
      </c>
      <c r="CP982" s="1102">
        <v>25625.037215007116</v>
      </c>
      <c r="CQ982" s="1106">
        <f t="shared" si="215"/>
        <v>28246.768341273244</v>
      </c>
      <c r="CR982" s="23" t="s">
        <v>541</v>
      </c>
      <c r="CS982"/>
      <c r="DQ982"/>
      <c r="DR982"/>
    </row>
    <row r="983" spans="58:122" ht="13" outlineLevel="1">
      <c r="BF983" s="1135">
        <v>975</v>
      </c>
      <c r="BG983" s="1102">
        <v>58292.230100369736</v>
      </c>
      <c r="BH983" s="1102">
        <v>62022.490390739928</v>
      </c>
      <c r="BI983" s="1102">
        <v>48404.611256455755</v>
      </c>
      <c r="BJ983" s="1102">
        <v>48301.09269266067</v>
      </c>
      <c r="BK983" s="1102">
        <v>68017.23644208537</v>
      </c>
      <c r="BL983" s="1102">
        <v>98415.520190817202</v>
      </c>
      <c r="BM983" s="1102">
        <v>91368.949264523049</v>
      </c>
      <c r="BN983" s="1102">
        <v>92453.672569014481</v>
      </c>
      <c r="BO983" s="1102">
        <v>125212.90872216769</v>
      </c>
      <c r="BP983" s="1102">
        <v>115237.09767321526</v>
      </c>
      <c r="BQ983" s="1102">
        <v>86964.783863494173</v>
      </c>
      <c r="BR983" s="1102">
        <v>61370.842849096211</v>
      </c>
      <c r="BS983" s="1102">
        <v>58520.957346843941</v>
      </c>
      <c r="BT983" s="1102">
        <v>31080.66902990215</v>
      </c>
      <c r="BU983" s="1102">
        <v>12568.308254349717</v>
      </c>
      <c r="BV983" s="1102">
        <v>14023.118621981566</v>
      </c>
      <c r="BW983" s="1102">
        <v>23034.324947809706</v>
      </c>
      <c r="BX983" s="1102">
        <v>31597.673321531121</v>
      </c>
      <c r="BY983" s="1102">
        <v>28479.18275426609</v>
      </c>
      <c r="BZ983" s="1102">
        <v>25624.838113300237</v>
      </c>
      <c r="CA983" s="1102">
        <v>15405.059186696313</v>
      </c>
      <c r="CB983" s="1102">
        <v>9645.2280831173703</v>
      </c>
      <c r="CC983" s="1102">
        <v>10646.131019460427</v>
      </c>
      <c r="CD983" s="1102">
        <v>14859.349970144935</v>
      </c>
      <c r="CE983" s="1102">
        <v>26265.82341316509</v>
      </c>
      <c r="CF983" s="1102">
        <v>18876.970185907681</v>
      </c>
      <c r="CG983" s="1102">
        <v>12803.112452480053</v>
      </c>
      <c r="CH983" s="1102">
        <v>15931.063293486568</v>
      </c>
      <c r="CI983" s="1102">
        <v>19294.668753531041</v>
      </c>
      <c r="CJ983" s="1102">
        <v>23496.905128682898</v>
      </c>
      <c r="CK983" s="1102">
        <v>25385.675695220838</v>
      </c>
      <c r="CL983" s="1102">
        <v>21907.768353969754</v>
      </c>
      <c r="CM983" s="1102">
        <v>24374.655155092943</v>
      </c>
      <c r="CN983" s="1102">
        <v>20116.530732232513</v>
      </c>
      <c r="CO983" s="1102">
        <v>26598.100751158709</v>
      </c>
      <c r="CP983" s="1102">
        <v>22438.872476314562</v>
      </c>
      <c r="CQ983" s="1106">
        <f t="shared" si="215"/>
        <v>24734.622914289248</v>
      </c>
      <c r="CR983" s="23" t="s">
        <v>541</v>
      </c>
      <c r="CS983"/>
      <c r="DQ983"/>
      <c r="DR983"/>
    </row>
    <row r="984" spans="58:122" ht="13" outlineLevel="1">
      <c r="BF984" s="1135">
        <v>976</v>
      </c>
      <c r="BG984" s="1102">
        <v>64828.778199262299</v>
      </c>
      <c r="BH984" s="1102">
        <v>63963.682017084277</v>
      </c>
      <c r="BI984" s="1102">
        <v>55726.189661840763</v>
      </c>
      <c r="BJ984" s="1102">
        <v>59916.739030862482</v>
      </c>
      <c r="BK984" s="1102">
        <v>82526.31638144725</v>
      </c>
      <c r="BL984" s="1102">
        <v>107365.73903405326</v>
      </c>
      <c r="BM984" s="1102">
        <v>90806.92251968004</v>
      </c>
      <c r="BN984" s="1102">
        <v>90325.216368167428</v>
      </c>
      <c r="BO984" s="1102">
        <v>128992.32551258526</v>
      </c>
      <c r="BP984" s="1102">
        <v>119928.08441755998</v>
      </c>
      <c r="BQ984" s="1102">
        <v>95950.272445908427</v>
      </c>
      <c r="BR984" s="1102">
        <v>70259.168307707281</v>
      </c>
      <c r="BS984" s="1102">
        <v>56492.795461263231</v>
      </c>
      <c r="BT984" s="1102">
        <v>32112.986592252273</v>
      </c>
      <c r="BU984" s="1102">
        <v>15842.037161760883</v>
      </c>
      <c r="BV984" s="1102">
        <v>16007.39615409834</v>
      </c>
      <c r="BW984" s="1102">
        <v>23037.467520185455</v>
      </c>
      <c r="BX984" s="1102">
        <v>28358.235485279503</v>
      </c>
      <c r="BY984" s="1102">
        <v>22329.662224314507</v>
      </c>
      <c r="BZ984" s="1102">
        <v>18060.521820872611</v>
      </c>
      <c r="CA984" s="1102">
        <v>12178.988655574845</v>
      </c>
      <c r="CB984" s="1102">
        <v>7656.6917865545911</v>
      </c>
      <c r="CC984" s="1102">
        <v>11310.845985571184</v>
      </c>
      <c r="CD984" s="1102">
        <v>13150.669625365248</v>
      </c>
      <c r="CE984" s="1102">
        <v>21905.358655360171</v>
      </c>
      <c r="CF984" s="1102">
        <v>16758.328042337205</v>
      </c>
      <c r="CG984" s="1102">
        <v>15073.989056160775</v>
      </c>
      <c r="CH984" s="1102">
        <v>16231.955702029125</v>
      </c>
      <c r="CI984" s="1102">
        <v>21699.467440998564</v>
      </c>
      <c r="CJ984" s="1102">
        <v>21977.500788788599</v>
      </c>
      <c r="CK984" s="1102">
        <v>22384.879321663917</v>
      </c>
      <c r="CL984" s="1102">
        <v>17659.895678786415</v>
      </c>
      <c r="CM984" s="1102">
        <v>22704.239030428151</v>
      </c>
      <c r="CN984" s="1102">
        <v>21939.740004013212</v>
      </c>
      <c r="CO984" s="1102">
        <v>25068.231164979861</v>
      </c>
      <c r="CP984" s="1102">
        <v>22437.271195452275</v>
      </c>
      <c r="CQ984" s="1106">
        <f t="shared" si="215"/>
        <v>24732.85780428426</v>
      </c>
      <c r="CR984" s="23" t="s">
        <v>541</v>
      </c>
      <c r="CS984"/>
      <c r="DQ984"/>
      <c r="DR984"/>
    </row>
    <row r="985" spans="58:122" ht="13" outlineLevel="1">
      <c r="BF985" s="1135">
        <v>977</v>
      </c>
      <c r="BG985" s="1102">
        <v>66589.021784407247</v>
      </c>
      <c r="BH985" s="1102">
        <v>69641.911931436698</v>
      </c>
      <c r="BI985" s="1102">
        <v>63504.353296079476</v>
      </c>
      <c r="BJ985" s="1102">
        <v>76486.184931887328</v>
      </c>
      <c r="BK985" s="1102">
        <v>89640.072056933175</v>
      </c>
      <c r="BL985" s="1102">
        <v>114982.45454635978</v>
      </c>
      <c r="BM985" s="1102">
        <v>96568.524453839185</v>
      </c>
      <c r="BN985" s="1102">
        <v>106825.32204239929</v>
      </c>
      <c r="BO985" s="1102">
        <v>150449.51272076083</v>
      </c>
      <c r="BP985" s="1102">
        <v>137580.38053127946</v>
      </c>
      <c r="BQ985" s="1102">
        <v>103423.74520334165</v>
      </c>
      <c r="BR985" s="1102">
        <v>78998.720644814908</v>
      </c>
      <c r="BS985" s="1102">
        <v>89635.744804534872</v>
      </c>
      <c r="BT985" s="1102">
        <v>36923.851872608866</v>
      </c>
      <c r="BU985" s="1102">
        <v>18983.692087864758</v>
      </c>
      <c r="BV985" s="1102">
        <v>15964.542358928791</v>
      </c>
      <c r="BW985" s="1102">
        <v>14664.628146191919</v>
      </c>
      <c r="BX985" s="1102">
        <v>24352.610532459559</v>
      </c>
      <c r="BY985" s="1102">
        <v>20453.504534145603</v>
      </c>
      <c r="BZ985" s="1102">
        <v>19210.273562918766</v>
      </c>
      <c r="CA985" s="1102">
        <v>13468.355682813435</v>
      </c>
      <c r="CB985" s="1102">
        <v>10265.945639607762</v>
      </c>
      <c r="CC985" s="1102">
        <v>14959.949314403411</v>
      </c>
      <c r="CD985" s="1102">
        <v>17577.25623765061</v>
      </c>
      <c r="CE985" s="1102">
        <v>21510.042066963244</v>
      </c>
      <c r="CF985" s="1102">
        <v>17071.663789742724</v>
      </c>
      <c r="CG985" s="1102">
        <v>16890.400868927973</v>
      </c>
      <c r="CH985" s="1102">
        <v>20388.703880732348</v>
      </c>
      <c r="CI985" s="1102">
        <v>24687.873881826574</v>
      </c>
      <c r="CJ985" s="1102">
        <v>24443.309795665849</v>
      </c>
      <c r="CK985" s="1102">
        <v>26866.368974115027</v>
      </c>
      <c r="CL985" s="1102">
        <v>23203.627594688238</v>
      </c>
      <c r="CM985" s="1102">
        <v>27167.999251322071</v>
      </c>
      <c r="CN985" s="1102">
        <v>23201.438806907972</v>
      </c>
      <c r="CO985" s="1102">
        <v>22741.809530393253</v>
      </c>
      <c r="CP985" s="1102">
        <v>25614.88685716832</v>
      </c>
      <c r="CQ985" s="1106">
        <f t="shared" si="215"/>
        <v>28235.579487026993</v>
      </c>
      <c r="CR985" s="23" t="s">
        <v>541</v>
      </c>
      <c r="CS985"/>
      <c r="DQ985"/>
      <c r="DR985"/>
    </row>
    <row r="986" spans="58:122" ht="13" outlineLevel="1">
      <c r="BF986" s="1135">
        <v>978</v>
      </c>
      <c r="BG986" s="1102">
        <v>52749.063845508841</v>
      </c>
      <c r="BH986" s="1102">
        <v>56705.939277089696</v>
      </c>
      <c r="BI986" s="1102">
        <v>50444.588964300485</v>
      </c>
      <c r="BJ986" s="1102">
        <v>52798.692971773053</v>
      </c>
      <c r="BK986" s="1102">
        <v>62467.65378422381</v>
      </c>
      <c r="BL986" s="1102">
        <v>78658.747772640854</v>
      </c>
      <c r="BM986" s="1102">
        <v>63663.772320598546</v>
      </c>
      <c r="BN986" s="1102">
        <v>71249.718378486723</v>
      </c>
      <c r="BO986" s="1102">
        <v>97231.401741117574</v>
      </c>
      <c r="BP986" s="1102">
        <v>90306.761681207689</v>
      </c>
      <c r="BQ986" s="1102">
        <v>67414.521873510894</v>
      </c>
      <c r="BR986" s="1102">
        <v>55992.879504415607</v>
      </c>
      <c r="BS986" s="1102">
        <v>64971.22497121089</v>
      </c>
      <c r="BT986" s="1102">
        <v>22701.349388869476</v>
      </c>
      <c r="BU986" s="1102">
        <v>10229.72781988813</v>
      </c>
      <c r="BV986" s="1102">
        <v>9926.8246970713735</v>
      </c>
      <c r="BW986" s="1102">
        <v>18397.519771002066</v>
      </c>
      <c r="BX986" s="1102">
        <v>21021.377822103052</v>
      </c>
      <c r="BY986" s="1102">
        <v>18670.708593324071</v>
      </c>
      <c r="BZ986" s="1102">
        <v>15504.139260724873</v>
      </c>
      <c r="CA986" s="1102">
        <v>11512.986772923043</v>
      </c>
      <c r="CB986" s="1102">
        <v>7846.0157972084098</v>
      </c>
      <c r="CC986" s="1102">
        <v>9199.7891657361761</v>
      </c>
      <c r="CD986" s="1102">
        <v>13556.158650468589</v>
      </c>
      <c r="CE986" s="1102">
        <v>19399.180991779656</v>
      </c>
      <c r="CF986" s="1102">
        <v>12954.743433447431</v>
      </c>
      <c r="CG986" s="1102">
        <v>9878.2361417453121</v>
      </c>
      <c r="CH986" s="1102">
        <v>12195.865678972934</v>
      </c>
      <c r="CI986" s="1102">
        <v>19003.889290673978</v>
      </c>
      <c r="CJ986" s="1102">
        <v>20436.779601413808</v>
      </c>
      <c r="CK986" s="1102">
        <v>18450.881605227594</v>
      </c>
      <c r="CL986" s="1102">
        <v>15128.026507274564</v>
      </c>
      <c r="CM986" s="1102">
        <v>15397.888158230278</v>
      </c>
      <c r="CN986" s="1102">
        <v>15259.136813267571</v>
      </c>
      <c r="CO986" s="1102">
        <v>13494.065821448577</v>
      </c>
      <c r="CP986" s="1102">
        <v>16165.902182483918</v>
      </c>
      <c r="CQ986" s="1106">
        <f t="shared" si="215"/>
        <v>17819.856812105707</v>
      </c>
      <c r="CR986" s="23" t="s">
        <v>541</v>
      </c>
      <c r="CS986"/>
      <c r="DQ986"/>
      <c r="DR986"/>
    </row>
    <row r="987" spans="58:122" ht="13" outlineLevel="1">
      <c r="BF987" s="1135">
        <v>979</v>
      </c>
      <c r="BG987" s="1102">
        <v>37242.099199724813</v>
      </c>
      <c r="BH987" s="1102">
        <v>38777.677355618252</v>
      </c>
      <c r="BI987" s="1102">
        <v>36566.556147758893</v>
      </c>
      <c r="BJ987" s="1102">
        <v>49237.759820380059</v>
      </c>
      <c r="BK987" s="1102">
        <v>62658.672425035045</v>
      </c>
      <c r="BL987" s="1102">
        <v>81430.13714047079</v>
      </c>
      <c r="BM987" s="1102">
        <v>67634.122564948746</v>
      </c>
      <c r="BN987" s="1102">
        <v>67554.671481311598</v>
      </c>
      <c r="BO987" s="1102">
        <v>86141.319998857522</v>
      </c>
      <c r="BP987" s="1102">
        <v>95273.603266921331</v>
      </c>
      <c r="BQ987" s="1102">
        <v>77204.08374212138</v>
      </c>
      <c r="BR987" s="1102">
        <v>64929.592785130531</v>
      </c>
      <c r="BS987" s="1102">
        <v>70005.281847868158</v>
      </c>
      <c r="BT987" s="1102">
        <v>23644.958034125251</v>
      </c>
      <c r="BU987" s="1102">
        <v>12556.516211180826</v>
      </c>
      <c r="BV987" s="1102">
        <v>13130.071820555377</v>
      </c>
      <c r="BW987" s="1102">
        <v>12068.021715357712</v>
      </c>
      <c r="BX987" s="1102">
        <v>19515.547832979511</v>
      </c>
      <c r="BY987" s="1102">
        <v>17508.914352620162</v>
      </c>
      <c r="BZ987" s="1102">
        <v>19320.239085195259</v>
      </c>
      <c r="CA987" s="1102">
        <v>11517.050490591144</v>
      </c>
      <c r="CB987" s="1102">
        <v>6696.8548885364244</v>
      </c>
      <c r="CC987" s="1102">
        <v>7963.6689571982306</v>
      </c>
      <c r="CD987" s="1102">
        <v>10369.624845226885</v>
      </c>
      <c r="CE987" s="1102">
        <v>15605.525231248308</v>
      </c>
      <c r="CF987" s="1102">
        <v>11881.17591543987</v>
      </c>
      <c r="CG987" s="1102">
        <v>8303.9998351645972</v>
      </c>
      <c r="CH987" s="1102">
        <v>10559.165437495178</v>
      </c>
      <c r="CI987" s="1102">
        <v>14240.307216915506</v>
      </c>
      <c r="CJ987" s="1102">
        <v>16836.99742425876</v>
      </c>
      <c r="CK987" s="1102">
        <v>20181.362033997983</v>
      </c>
      <c r="CL987" s="1102">
        <v>15528.712285775136</v>
      </c>
      <c r="CM987" s="1102">
        <v>17701.717880544125</v>
      </c>
      <c r="CN987" s="1102">
        <v>14358.768589548266</v>
      </c>
      <c r="CO987" s="1102">
        <v>15655.093870824367</v>
      </c>
      <c r="CP987" s="1102">
        <v>14510.577040907612</v>
      </c>
      <c r="CQ987" s="1106">
        <f t="shared" si="215"/>
        <v>15995.173186818793</v>
      </c>
      <c r="CR987" s="23" t="s">
        <v>541</v>
      </c>
      <c r="CS987"/>
      <c r="DQ987"/>
      <c r="DR987"/>
    </row>
    <row r="988" spans="58:122" ht="13" outlineLevel="1">
      <c r="BF988" s="1135">
        <v>980</v>
      </c>
      <c r="BG988" s="1102">
        <v>54861.881408143796</v>
      </c>
      <c r="BH988" s="1102">
        <v>51660.625578575717</v>
      </c>
      <c r="BI988" s="1102">
        <v>44884.151323581827</v>
      </c>
      <c r="BJ988" s="1102">
        <v>53202.758540212373</v>
      </c>
      <c r="BK988" s="1102">
        <v>65625.827359754665</v>
      </c>
      <c r="BL988" s="1102">
        <v>78627.270700408379</v>
      </c>
      <c r="BM988" s="1102">
        <v>66293.622508150584</v>
      </c>
      <c r="BN988" s="1102">
        <v>74205.094582868434</v>
      </c>
      <c r="BO988" s="1102">
        <v>89647.054919782327</v>
      </c>
      <c r="BP988" s="1102">
        <v>81911.308053111206</v>
      </c>
      <c r="BQ988" s="1102">
        <v>60360.714846499191</v>
      </c>
      <c r="BR988" s="1102">
        <v>48775.513308502952</v>
      </c>
      <c r="BS988" s="1102">
        <v>50206.412437140396</v>
      </c>
      <c r="BT988" s="1102">
        <v>22460.079061593409</v>
      </c>
      <c r="BU988" s="1102">
        <v>12562.614125662323</v>
      </c>
      <c r="BV988" s="1102">
        <v>12285.703943881012</v>
      </c>
      <c r="BW988" s="1102">
        <v>15097.102546035156</v>
      </c>
      <c r="BX988" s="1102">
        <v>18538.646448545107</v>
      </c>
      <c r="BY988" s="1102">
        <v>20309.229190678408</v>
      </c>
      <c r="BZ988" s="1102">
        <v>15597.33090387118</v>
      </c>
      <c r="CA988" s="1102">
        <v>9798.4285347514033</v>
      </c>
      <c r="CB988" s="1102">
        <v>6433.5469602897492</v>
      </c>
      <c r="CC988" s="1102">
        <v>7715.0391831624356</v>
      </c>
      <c r="CD988" s="1102">
        <v>12304.814805026106</v>
      </c>
      <c r="CE988" s="1102">
        <v>17081.762320768572</v>
      </c>
      <c r="CF988" s="1102">
        <v>12084.671677080943</v>
      </c>
      <c r="CG988" s="1102">
        <v>8130.3919086697042</v>
      </c>
      <c r="CH988" s="1102">
        <v>9402.7478378356027</v>
      </c>
      <c r="CI988" s="1102">
        <v>14595.304195129876</v>
      </c>
      <c r="CJ988" s="1102">
        <v>19407.079009481105</v>
      </c>
      <c r="CK988" s="1102">
        <v>20929.702109625068</v>
      </c>
      <c r="CL988" s="1102">
        <v>16015.840827234053</v>
      </c>
      <c r="CM988" s="1102">
        <v>16029.896620305475</v>
      </c>
      <c r="CN988" s="1102">
        <v>15114.464336337092</v>
      </c>
      <c r="CO988" s="1102">
        <v>18657.425437874987</v>
      </c>
      <c r="CP988" s="1102">
        <v>14885.575319346695</v>
      </c>
      <c r="CQ988" s="1106">
        <f t="shared" si="215"/>
        <v>16408.538030372722</v>
      </c>
      <c r="CR988" s="23" t="s">
        <v>541</v>
      </c>
      <c r="CS988"/>
      <c r="DQ988"/>
      <c r="DR988"/>
    </row>
    <row r="989" spans="58:122" ht="13" outlineLevel="1">
      <c r="BF989" s="1135">
        <v>981</v>
      </c>
      <c r="BG989" s="1102">
        <v>66937.043357523522</v>
      </c>
      <c r="BH989" s="1102">
        <v>72340.983417859956</v>
      </c>
      <c r="BI989" s="1102">
        <v>63944.72270006036</v>
      </c>
      <c r="BJ989" s="1102">
        <v>71511.95846740983</v>
      </c>
      <c r="BK989" s="1102">
        <v>85954.677795529424</v>
      </c>
      <c r="BL989" s="1102">
        <v>107592.81562908168</v>
      </c>
      <c r="BM989" s="1102">
        <v>87596.789682621369</v>
      </c>
      <c r="BN989" s="1102">
        <v>97678.902492282941</v>
      </c>
      <c r="BO989" s="1102">
        <v>136284.13518602608</v>
      </c>
      <c r="BP989" s="1102">
        <v>126710.54360214244</v>
      </c>
      <c r="BQ989" s="1102">
        <v>104219.04807622057</v>
      </c>
      <c r="BR989" s="1102">
        <v>88838.591746284132</v>
      </c>
      <c r="BS989" s="1102">
        <v>96229.792974856129</v>
      </c>
      <c r="BT989" s="1102">
        <v>40369.479279031191</v>
      </c>
      <c r="BU989" s="1102">
        <v>19675.26428818738</v>
      </c>
      <c r="BV989" s="1102">
        <v>15676.525627318151</v>
      </c>
      <c r="BW989" s="1102">
        <v>15629.472452745473</v>
      </c>
      <c r="BX989" s="1102">
        <v>27396.636808285115</v>
      </c>
      <c r="BY989" s="1102">
        <v>25666.842772557971</v>
      </c>
      <c r="BZ989" s="1102">
        <v>16526.159154547615</v>
      </c>
      <c r="CA989" s="1102">
        <v>11966.529043922914</v>
      </c>
      <c r="CB989" s="1102">
        <v>8218.2215525340125</v>
      </c>
      <c r="CC989" s="1102">
        <v>9037.0280471074839</v>
      </c>
      <c r="CD989" s="1102">
        <v>15739.74581030507</v>
      </c>
      <c r="CE989" s="1102">
        <v>15674.276774048471</v>
      </c>
      <c r="CF989" s="1102">
        <v>11498.49904996294</v>
      </c>
      <c r="CG989" s="1102">
        <v>10443.627651491119</v>
      </c>
      <c r="CH989" s="1102">
        <v>14195.106920835606</v>
      </c>
      <c r="CI989" s="1102">
        <v>25456.260703530308</v>
      </c>
      <c r="CJ989" s="1102">
        <v>26523.027156605109</v>
      </c>
      <c r="CK989" s="1102">
        <v>24052.465038508064</v>
      </c>
      <c r="CL989" s="1102">
        <v>21556.09348381879</v>
      </c>
      <c r="CM989" s="1102">
        <v>22485.613576349006</v>
      </c>
      <c r="CN989" s="1102">
        <v>25251.712647142558</v>
      </c>
      <c r="CO989" s="1102">
        <v>20435.900827066336</v>
      </c>
      <c r="CP989" s="1102">
        <v>26250.805538774301</v>
      </c>
      <c r="CQ989" s="1106">
        <f t="shared" si="215"/>
        <v>28936.559842001552</v>
      </c>
      <c r="CR989" s="23" t="s">
        <v>541</v>
      </c>
      <c r="CS989"/>
      <c r="DQ989"/>
      <c r="DR989"/>
    </row>
    <row r="990" spans="58:122" ht="13" outlineLevel="1">
      <c r="BF990" s="1135">
        <v>982</v>
      </c>
      <c r="BG990" s="1102">
        <v>53540.795224760324</v>
      </c>
      <c r="BH990" s="1102">
        <v>57151.015089680819</v>
      </c>
      <c r="BI990" s="1102">
        <v>50593.072854825885</v>
      </c>
      <c r="BJ990" s="1102">
        <v>56588.174166595294</v>
      </c>
      <c r="BK990" s="1102">
        <v>69080.536451928056</v>
      </c>
      <c r="BL990" s="1102">
        <v>96888.148424091822</v>
      </c>
      <c r="BM990" s="1102">
        <v>89789.520961647475</v>
      </c>
      <c r="BN990" s="1102">
        <v>88389.49175213433</v>
      </c>
      <c r="BO990" s="1102">
        <v>109553.18607673932</v>
      </c>
      <c r="BP990" s="1102">
        <v>103264.40905235156</v>
      </c>
      <c r="BQ990" s="1102">
        <v>76577.890154301916</v>
      </c>
      <c r="BR990" s="1102">
        <v>56330.45988166325</v>
      </c>
      <c r="BS990" s="1102">
        <v>63509.409726158432</v>
      </c>
      <c r="BT990" s="1102">
        <v>32201.153379970463</v>
      </c>
      <c r="BU990" s="1102">
        <v>16346.869045705831</v>
      </c>
      <c r="BV990" s="1102">
        <v>13088.474493942636</v>
      </c>
      <c r="BW990" s="1102">
        <v>19149.880291539517</v>
      </c>
      <c r="BX990" s="1102">
        <v>21386.937507884337</v>
      </c>
      <c r="BY990" s="1102">
        <v>19601.659750773761</v>
      </c>
      <c r="BZ990" s="1102">
        <v>12406.642661042695</v>
      </c>
      <c r="CA990" s="1102">
        <v>10151.403174892028</v>
      </c>
      <c r="CB990" s="1102">
        <v>6712.9014792792195</v>
      </c>
      <c r="CC990" s="1102">
        <v>7725.0210298194816</v>
      </c>
      <c r="CD990" s="1102">
        <v>11816.14950104379</v>
      </c>
      <c r="CE990" s="1102">
        <v>19878.064396801881</v>
      </c>
      <c r="CF990" s="1102">
        <v>13828.301841893788</v>
      </c>
      <c r="CG990" s="1102">
        <v>9928.8561814100958</v>
      </c>
      <c r="CH990" s="1102">
        <v>11941.291811263734</v>
      </c>
      <c r="CI990" s="1102">
        <v>18011.352401669745</v>
      </c>
      <c r="CJ990" s="1102">
        <v>22045.265948360284</v>
      </c>
      <c r="CK990" s="1102">
        <v>21487.118707303533</v>
      </c>
      <c r="CL990" s="1102">
        <v>17318.675829784119</v>
      </c>
      <c r="CM990" s="1102">
        <v>18865.004227732243</v>
      </c>
      <c r="CN990" s="1102">
        <v>18462.228308055888</v>
      </c>
      <c r="CO990" s="1102">
        <v>20284.001647682049</v>
      </c>
      <c r="CP990" s="1102">
        <v>19585.67112977033</v>
      </c>
      <c r="CQ990" s="1106">
        <f t="shared" si="215"/>
        <v>21589.506800286312</v>
      </c>
      <c r="CR990" s="23" t="s">
        <v>541</v>
      </c>
      <c r="CS990"/>
      <c r="DQ990"/>
      <c r="DR990"/>
    </row>
    <row r="991" spans="58:122" ht="13" outlineLevel="1">
      <c r="BF991" s="1135">
        <v>983</v>
      </c>
      <c r="BG991" s="1102">
        <v>71523.705769358945</v>
      </c>
      <c r="BH991" s="1102">
        <v>79113.704880634788</v>
      </c>
      <c r="BI991" s="1102">
        <v>69741.462716978858</v>
      </c>
      <c r="BJ991" s="1102">
        <v>71359.363883091981</v>
      </c>
      <c r="BK991" s="1102">
        <v>92603.503352324682</v>
      </c>
      <c r="BL991" s="1102">
        <v>127000.62053638291</v>
      </c>
      <c r="BM991" s="1102">
        <v>106792.72385722876</v>
      </c>
      <c r="BN991" s="1102">
        <v>104032.45640871357</v>
      </c>
      <c r="BO991" s="1102">
        <v>131507.47388036223</v>
      </c>
      <c r="BP991" s="1102">
        <v>119446.53556247721</v>
      </c>
      <c r="BQ991" s="1102">
        <v>89162.537319723808</v>
      </c>
      <c r="BR991" s="1102">
        <v>66236.386726389523</v>
      </c>
      <c r="BS991" s="1102">
        <v>77949.03991578873</v>
      </c>
      <c r="BT991" s="1102">
        <v>34189.777021952301</v>
      </c>
      <c r="BU991" s="1102">
        <v>17016.895198545993</v>
      </c>
      <c r="BV991" s="1102">
        <v>17342.046732390314</v>
      </c>
      <c r="BW991" s="1102">
        <v>16400.736424287723</v>
      </c>
      <c r="BX991" s="1102">
        <v>28996.184623558496</v>
      </c>
      <c r="BY991" s="1102">
        <v>25489.01958253263</v>
      </c>
      <c r="BZ991" s="1102">
        <v>20745.390214979543</v>
      </c>
      <c r="CA991" s="1102">
        <v>14538.699651660094</v>
      </c>
      <c r="CB991" s="1102">
        <v>9231.5250443466175</v>
      </c>
      <c r="CC991" s="1102">
        <v>11242.452798975959</v>
      </c>
      <c r="CD991" s="1102">
        <v>15388.788842793238</v>
      </c>
      <c r="CE991" s="1102">
        <v>20031.837507385575</v>
      </c>
      <c r="CF991" s="1102">
        <v>15153.652798721592</v>
      </c>
      <c r="CG991" s="1102">
        <v>12247.222705952079</v>
      </c>
      <c r="CH991" s="1102">
        <v>14706.773650567544</v>
      </c>
      <c r="CI991" s="1102">
        <v>19923.021548051358</v>
      </c>
      <c r="CJ991" s="1102">
        <v>20985.10035735953</v>
      </c>
      <c r="CK991" s="1102">
        <v>21646.596829817823</v>
      </c>
      <c r="CL991" s="1102">
        <v>18873.062899697037</v>
      </c>
      <c r="CM991" s="1102">
        <v>21401.76407662424</v>
      </c>
      <c r="CN991" s="1102">
        <v>20554.679213160249</v>
      </c>
      <c r="CO991" s="1102">
        <v>22362.729824355854</v>
      </c>
      <c r="CP991" s="1102">
        <v>20609.899608545551</v>
      </c>
      <c r="CQ991" s="1106">
        <f t="shared" si="215"/>
        <v>22718.525436464333</v>
      </c>
      <c r="CR991" s="23" t="s">
        <v>541</v>
      </c>
      <c r="CS991"/>
      <c r="DQ991"/>
      <c r="DR991"/>
    </row>
    <row r="992" spans="58:122" ht="13" outlineLevel="1">
      <c r="BF992" s="1135">
        <v>984</v>
      </c>
      <c r="BG992" s="1102">
        <v>53354.502336908306</v>
      </c>
      <c r="BH992" s="1102">
        <v>57469.774747536321</v>
      </c>
      <c r="BI992" s="1102">
        <v>44983.64624038215</v>
      </c>
      <c r="BJ992" s="1102">
        <v>42831.414044158133</v>
      </c>
      <c r="BK992" s="1102">
        <v>60463.094572497961</v>
      </c>
      <c r="BL992" s="1102">
        <v>95561.275696859666</v>
      </c>
      <c r="BM992" s="1102">
        <v>90048.557568060074</v>
      </c>
      <c r="BN992" s="1102">
        <v>79920.190348042597</v>
      </c>
      <c r="BO992" s="1102">
        <v>109708.71272929834</v>
      </c>
      <c r="BP992" s="1102">
        <v>105664.85954452425</v>
      </c>
      <c r="BQ992" s="1102">
        <v>83267.535671033285</v>
      </c>
      <c r="BR992" s="1102">
        <v>56445.315431735544</v>
      </c>
      <c r="BS992" s="1102">
        <v>55388.755484302063</v>
      </c>
      <c r="BT992" s="1102">
        <v>28323.94676276726</v>
      </c>
      <c r="BU992" s="1102">
        <v>12700.825482552224</v>
      </c>
      <c r="BV992" s="1102">
        <v>9452.4417789779309</v>
      </c>
      <c r="BW992" s="1102">
        <v>17993.553792928353</v>
      </c>
      <c r="BX992" s="1102">
        <v>24765.745848523704</v>
      </c>
      <c r="BY992" s="1102">
        <v>18989.197756557816</v>
      </c>
      <c r="BZ992" s="1102">
        <v>17589.334445887522</v>
      </c>
      <c r="CA992" s="1102">
        <v>10349.314000293924</v>
      </c>
      <c r="CB992" s="1102">
        <v>8034.5777750043599</v>
      </c>
      <c r="CC992" s="1102">
        <v>10939.998837065066</v>
      </c>
      <c r="CD992" s="1102">
        <v>12504.891374481489</v>
      </c>
      <c r="CE992" s="1102">
        <v>20476.487771700893</v>
      </c>
      <c r="CF992" s="1102">
        <v>15051.682775793352</v>
      </c>
      <c r="CG992" s="1102">
        <v>9459.795413615373</v>
      </c>
      <c r="CH992" s="1102">
        <v>16082.135298330748</v>
      </c>
      <c r="CI992" s="1102">
        <v>18001.235601217697</v>
      </c>
      <c r="CJ992" s="1102">
        <v>21670.333809598596</v>
      </c>
      <c r="CK992" s="1102">
        <v>23481.544498774027</v>
      </c>
      <c r="CL992" s="1102">
        <v>15843.540831169423</v>
      </c>
      <c r="CM992" s="1102">
        <v>25067.817600085462</v>
      </c>
      <c r="CN992" s="1102">
        <v>18261.940443709998</v>
      </c>
      <c r="CO992" s="1102">
        <v>22106.353759296409</v>
      </c>
      <c r="CP992" s="1102">
        <v>20545.966402035727</v>
      </c>
      <c r="CQ992" s="1106">
        <f t="shared" si="215"/>
        <v>22648.051139843988</v>
      </c>
      <c r="CR992" s="23" t="s">
        <v>541</v>
      </c>
      <c r="CS992"/>
      <c r="DQ992"/>
      <c r="DR992"/>
    </row>
    <row r="993" spans="58:122" ht="13" outlineLevel="1">
      <c r="BF993" s="1135">
        <v>985</v>
      </c>
      <c r="BG993" s="1102">
        <v>64271.551830590884</v>
      </c>
      <c r="BH993" s="1102">
        <v>78923.877596393344</v>
      </c>
      <c r="BI993" s="1102">
        <v>78261.881413485287</v>
      </c>
      <c r="BJ993" s="1102">
        <v>92430.526166833311</v>
      </c>
      <c r="BK993" s="1102">
        <v>103628.31245025001</v>
      </c>
      <c r="BL993" s="1102">
        <v>131056.15092155771</v>
      </c>
      <c r="BM993" s="1102">
        <v>116214.83566245767</v>
      </c>
      <c r="BN993" s="1102">
        <v>119457.21885465909</v>
      </c>
      <c r="BO993" s="1102">
        <v>136576.07081942045</v>
      </c>
      <c r="BP993" s="1102">
        <v>150037.99239693175</v>
      </c>
      <c r="BQ993" s="1102">
        <v>115556.77836302173</v>
      </c>
      <c r="BR993" s="1102">
        <v>92454.54709435103</v>
      </c>
      <c r="BS993" s="1102">
        <v>87954.973762692971</v>
      </c>
      <c r="BT993" s="1102">
        <v>49033.829529289644</v>
      </c>
      <c r="BU993" s="1102">
        <v>22802.520770273451</v>
      </c>
      <c r="BV993" s="1102">
        <v>15587.716337519982</v>
      </c>
      <c r="BW993" s="1102">
        <v>15633.512891753255</v>
      </c>
      <c r="BX993" s="1102">
        <v>31182.13065785067</v>
      </c>
      <c r="BY993" s="1102">
        <v>31174.660253825161</v>
      </c>
      <c r="BZ993" s="1102">
        <v>24892.10512544031</v>
      </c>
      <c r="CA993" s="1102">
        <v>15318.942576345331</v>
      </c>
      <c r="CB993" s="1102">
        <v>9639.3479999524734</v>
      </c>
      <c r="CC993" s="1102">
        <v>12219.24470205569</v>
      </c>
      <c r="CD993" s="1102">
        <v>17749.580163853963</v>
      </c>
      <c r="CE993" s="1102">
        <v>22604.795443803996</v>
      </c>
      <c r="CF993" s="1102">
        <v>16185.632144654455</v>
      </c>
      <c r="CG993" s="1102">
        <v>12057.195088307379</v>
      </c>
      <c r="CH993" s="1102">
        <v>15426.686695817574</v>
      </c>
      <c r="CI993" s="1102">
        <v>21869.01682794427</v>
      </c>
      <c r="CJ993" s="1102">
        <v>25180.774770914119</v>
      </c>
      <c r="CK993" s="1102">
        <v>24405.89038494074</v>
      </c>
      <c r="CL993" s="1102">
        <v>21459.358940931161</v>
      </c>
      <c r="CM993" s="1102">
        <v>24210.32689474319</v>
      </c>
      <c r="CN993" s="1102">
        <v>24534.566654458416</v>
      </c>
      <c r="CO993" s="1102">
        <v>23686.348199679058</v>
      </c>
      <c r="CP993" s="1102">
        <v>25610.046886563618</v>
      </c>
      <c r="CQ993" s="1106">
        <f t="shared" si="215"/>
        <v>28230.244332689363</v>
      </c>
      <c r="CR993" s="23" t="s">
        <v>541</v>
      </c>
      <c r="CS993"/>
      <c r="DQ993"/>
      <c r="DR993"/>
    </row>
    <row r="994" spans="58:122" ht="13" outlineLevel="1">
      <c r="BF994" s="1135">
        <v>986</v>
      </c>
      <c r="BG994" s="1102">
        <v>57356.058045250284</v>
      </c>
      <c r="BH994" s="1102">
        <v>53199.958363136495</v>
      </c>
      <c r="BI994" s="1102">
        <v>42553.076790794927</v>
      </c>
      <c r="BJ994" s="1102">
        <v>49015.532566775808</v>
      </c>
      <c r="BK994" s="1102">
        <v>57575.19920357503</v>
      </c>
      <c r="BL994" s="1102">
        <v>73670.667410745067</v>
      </c>
      <c r="BM994" s="1102">
        <v>66573.557502771844</v>
      </c>
      <c r="BN994" s="1102">
        <v>72386.294171398316</v>
      </c>
      <c r="BO994" s="1102">
        <v>94594.840158170045</v>
      </c>
      <c r="BP994" s="1102">
        <v>87355.529430035705</v>
      </c>
      <c r="BQ994" s="1102">
        <v>66451.167800966359</v>
      </c>
      <c r="BR994" s="1102">
        <v>45975.59412666432</v>
      </c>
      <c r="BS994" s="1102">
        <v>33975.799598882229</v>
      </c>
      <c r="BT994" s="1102">
        <v>19557.20716623163</v>
      </c>
      <c r="BU994" s="1102">
        <v>11012.684900701433</v>
      </c>
      <c r="BV994" s="1102">
        <v>13105.025447728633</v>
      </c>
      <c r="BW994" s="1102">
        <v>20299.206066878782</v>
      </c>
      <c r="BX994" s="1102">
        <v>21977.632081495329</v>
      </c>
      <c r="BY994" s="1102">
        <v>18846.228971029581</v>
      </c>
      <c r="BZ994" s="1102">
        <v>15453.3674553456</v>
      </c>
      <c r="CA994" s="1102">
        <v>9302.8539586485822</v>
      </c>
      <c r="CB994" s="1102">
        <v>4907.1090341582267</v>
      </c>
      <c r="CC994" s="1102">
        <v>6517.8358355987812</v>
      </c>
      <c r="CD994" s="1102">
        <v>11326.124296990938</v>
      </c>
      <c r="CE994" s="1102">
        <v>17179.253985348798</v>
      </c>
      <c r="CF994" s="1102">
        <v>11224.253921170313</v>
      </c>
      <c r="CG994" s="1102">
        <v>8197.9296490696906</v>
      </c>
      <c r="CH994" s="1102">
        <v>10895.168251308638</v>
      </c>
      <c r="CI994" s="1102">
        <v>17334.694319296017</v>
      </c>
      <c r="CJ994" s="1102">
        <v>20255.834408308296</v>
      </c>
      <c r="CK994" s="1102">
        <v>18337.236314743255</v>
      </c>
      <c r="CL994" s="1102">
        <v>15377.923147704694</v>
      </c>
      <c r="CM994" s="1102">
        <v>17628.483007272611</v>
      </c>
      <c r="CN994" s="1102">
        <v>17615.906211335299</v>
      </c>
      <c r="CO994" s="1102">
        <v>19004.234050160612</v>
      </c>
      <c r="CP994" s="1102">
        <v>19235.673935447536</v>
      </c>
      <c r="CQ994" s="1106">
        <f t="shared" si="215"/>
        <v>21203.700934516026</v>
      </c>
      <c r="CR994" s="23" t="s">
        <v>541</v>
      </c>
      <c r="CS994"/>
      <c r="DQ994"/>
      <c r="DR994"/>
    </row>
    <row r="995" spans="58:122" ht="13" outlineLevel="1">
      <c r="BF995" s="1135">
        <v>987</v>
      </c>
      <c r="BG995" s="1102">
        <v>58256.457867148863</v>
      </c>
      <c r="BH995" s="1102">
        <v>65836.443009006529</v>
      </c>
      <c r="BI995" s="1102">
        <v>63404.023417300486</v>
      </c>
      <c r="BJ995" s="1102">
        <v>67949.933246352288</v>
      </c>
      <c r="BK995" s="1102">
        <v>77489.235023111585</v>
      </c>
      <c r="BL995" s="1102">
        <v>94311.788849205375</v>
      </c>
      <c r="BM995" s="1102">
        <v>87748.125411749235</v>
      </c>
      <c r="BN995" s="1102">
        <v>99862.162375332962</v>
      </c>
      <c r="BO995" s="1102">
        <v>123098.96528431</v>
      </c>
      <c r="BP995" s="1102">
        <v>121378.54850634398</v>
      </c>
      <c r="BQ995" s="1102">
        <v>92704.600629712411</v>
      </c>
      <c r="BR995" s="1102">
        <v>78305.494578027123</v>
      </c>
      <c r="BS995" s="1102">
        <v>95188.762271893327</v>
      </c>
      <c r="BT995" s="1102">
        <v>34784.008994667165</v>
      </c>
      <c r="BU995" s="1102">
        <v>15537.240670917085</v>
      </c>
      <c r="BV995" s="1102">
        <v>16811.956806546594</v>
      </c>
      <c r="BW995" s="1102">
        <v>18096.698415083101</v>
      </c>
      <c r="BX995" s="1102">
        <v>20612.343664281532</v>
      </c>
      <c r="BY995" s="1102">
        <v>23658.76611511951</v>
      </c>
      <c r="BZ995" s="1102">
        <v>20692.95627816904</v>
      </c>
      <c r="CA995" s="1102">
        <v>15522.8621173342</v>
      </c>
      <c r="CB995" s="1102">
        <v>8552.5695342015642</v>
      </c>
      <c r="CC995" s="1102">
        <v>10009.203086851272</v>
      </c>
      <c r="CD995" s="1102">
        <v>11304.744579230373</v>
      </c>
      <c r="CE995" s="1102">
        <v>19710.302904055308</v>
      </c>
      <c r="CF995" s="1102">
        <v>15382.905647399271</v>
      </c>
      <c r="CG995" s="1102">
        <v>13298.670919232105</v>
      </c>
      <c r="CH995" s="1102">
        <v>13903.617147940462</v>
      </c>
      <c r="CI995" s="1102">
        <v>20544.172218488908</v>
      </c>
      <c r="CJ995" s="1102">
        <v>21547.587918220655</v>
      </c>
      <c r="CK995" s="1102">
        <v>23068.007921055912</v>
      </c>
      <c r="CL995" s="1102">
        <v>17048.594632998494</v>
      </c>
      <c r="CM995" s="1102">
        <v>20007.024020761386</v>
      </c>
      <c r="CN995" s="1102">
        <v>15218.444618976966</v>
      </c>
      <c r="CO995" s="1102">
        <v>19166.642172731976</v>
      </c>
      <c r="CP995" s="1102">
        <v>17345.998868409464</v>
      </c>
      <c r="CQ995" s="1106">
        <f t="shared" si="215"/>
        <v>19120.690735894954</v>
      </c>
      <c r="CR995" s="23" t="s">
        <v>541</v>
      </c>
      <c r="CS995"/>
      <c r="DQ995"/>
      <c r="DR995"/>
    </row>
    <row r="996" spans="58:122" ht="13" outlineLevel="1">
      <c r="BF996" s="1135">
        <v>988</v>
      </c>
      <c r="BG996" s="1102">
        <v>48156.696011245382</v>
      </c>
      <c r="BH996" s="1102">
        <v>55214.862130883004</v>
      </c>
      <c r="BI996" s="1102">
        <v>50720.802878443079</v>
      </c>
      <c r="BJ996" s="1102">
        <v>55190.438096506747</v>
      </c>
      <c r="BK996" s="1102">
        <v>59334.605981625522</v>
      </c>
      <c r="BL996" s="1102">
        <v>73904.331696574896</v>
      </c>
      <c r="BM996" s="1102">
        <v>65438.020498133643</v>
      </c>
      <c r="BN996" s="1102">
        <v>66286.260583027703</v>
      </c>
      <c r="BO996" s="1102">
        <v>75314.502007504838</v>
      </c>
      <c r="BP996" s="1102">
        <v>83480.014260126336</v>
      </c>
      <c r="BQ996" s="1102">
        <v>63742.751436818318</v>
      </c>
      <c r="BR996" s="1102">
        <v>58013.076576133622</v>
      </c>
      <c r="BS996" s="1102">
        <v>69312.326219218856</v>
      </c>
      <c r="BT996" s="1102">
        <v>34669.288990194436</v>
      </c>
      <c r="BU996" s="1102">
        <v>17564.818488047018</v>
      </c>
      <c r="BV996" s="1102">
        <v>12808.682009870776</v>
      </c>
      <c r="BW996" s="1102">
        <v>11160.935813897251</v>
      </c>
      <c r="BX996" s="1102">
        <v>21562.59890656067</v>
      </c>
      <c r="BY996" s="1102">
        <v>18616.130231691681</v>
      </c>
      <c r="BZ996" s="1102">
        <v>15843.747042265772</v>
      </c>
      <c r="CA996" s="1102">
        <v>10660.552376371907</v>
      </c>
      <c r="CB996" s="1102">
        <v>6985.3933032925243</v>
      </c>
      <c r="CC996" s="1102">
        <v>7383.1816988160881</v>
      </c>
      <c r="CD996" s="1102">
        <v>10174.024369759156</v>
      </c>
      <c r="CE996" s="1102">
        <v>14446.573462755765</v>
      </c>
      <c r="CF996" s="1102">
        <v>10222.286487882115</v>
      </c>
      <c r="CG996" s="1102">
        <v>7308.7856987177838</v>
      </c>
      <c r="CH996" s="1102">
        <v>10315.483950221596</v>
      </c>
      <c r="CI996" s="1102">
        <v>16861.403126894191</v>
      </c>
      <c r="CJ996" s="1102">
        <v>20473.064568496247</v>
      </c>
      <c r="CK996" s="1102">
        <v>19205.02907231298</v>
      </c>
      <c r="CL996" s="1102">
        <v>14900.999515474365</v>
      </c>
      <c r="CM996" s="1102">
        <v>16880.873779519054</v>
      </c>
      <c r="CN996" s="1102">
        <v>16884.967981256737</v>
      </c>
      <c r="CO996" s="1102">
        <v>15786.079443342423</v>
      </c>
      <c r="CP996" s="1102">
        <v>17670.664126635835</v>
      </c>
      <c r="CQ996" s="1106">
        <f t="shared" si="215"/>
        <v>19478.572922001953</v>
      </c>
      <c r="CR996" s="23" t="s">
        <v>541</v>
      </c>
      <c r="CS996"/>
      <c r="DQ996"/>
      <c r="DR996"/>
    </row>
    <row r="997" spans="58:122" ht="13" outlineLevel="1">
      <c r="BF997" s="1135">
        <v>989</v>
      </c>
      <c r="BG997" s="1102">
        <v>43705.277861211674</v>
      </c>
      <c r="BH997" s="1102">
        <v>52917.504752482513</v>
      </c>
      <c r="BI997" s="1102">
        <v>50294.645732472069</v>
      </c>
      <c r="BJ997" s="1102">
        <v>54891.880351761502</v>
      </c>
      <c r="BK997" s="1102">
        <v>66680.07222005626</v>
      </c>
      <c r="BL997" s="1102">
        <v>95610.184833149615</v>
      </c>
      <c r="BM997" s="1102">
        <v>93240.849195920629</v>
      </c>
      <c r="BN997" s="1102">
        <v>99424.879886480587</v>
      </c>
      <c r="BO997" s="1102">
        <v>114973.28572796576</v>
      </c>
      <c r="BP997" s="1102">
        <v>120150.55335262686</v>
      </c>
      <c r="BQ997" s="1102">
        <v>93854.70189717316</v>
      </c>
      <c r="BR997" s="1102">
        <v>77394.341508141573</v>
      </c>
      <c r="BS997" s="1102">
        <v>80570.48823699783</v>
      </c>
      <c r="BT997" s="1102">
        <v>33680.392542451031</v>
      </c>
      <c r="BU997" s="1102">
        <v>18868.224918537006</v>
      </c>
      <c r="BV997" s="1102">
        <v>19720.801911888237</v>
      </c>
      <c r="BW997" s="1102">
        <v>19544.356378931232</v>
      </c>
      <c r="BX997" s="1102">
        <v>27431.834442484604</v>
      </c>
      <c r="BY997" s="1102">
        <v>22122.570581142118</v>
      </c>
      <c r="BZ997" s="1102">
        <v>21144.834535962735</v>
      </c>
      <c r="CA997" s="1102">
        <v>14506.357872251891</v>
      </c>
      <c r="CB997" s="1102">
        <v>9973.9164976825905</v>
      </c>
      <c r="CC997" s="1102">
        <v>13947.586475250191</v>
      </c>
      <c r="CD997" s="1102">
        <v>15451.310520055462</v>
      </c>
      <c r="CE997" s="1102">
        <v>21856.653142050982</v>
      </c>
      <c r="CF997" s="1102">
        <v>17435.566240321859</v>
      </c>
      <c r="CG997" s="1102">
        <v>16354.653264365834</v>
      </c>
      <c r="CH997" s="1102">
        <v>20012.278976192549</v>
      </c>
      <c r="CI997" s="1102">
        <v>25025.270025347843</v>
      </c>
      <c r="CJ997" s="1102">
        <v>24265.821644394211</v>
      </c>
      <c r="CK997" s="1102">
        <v>23411.656815774215</v>
      </c>
      <c r="CL997" s="1102">
        <v>17674.615555376069</v>
      </c>
      <c r="CM997" s="1102">
        <v>20852.96112902083</v>
      </c>
      <c r="CN997" s="1102">
        <v>18977.892077735945</v>
      </c>
      <c r="CO997" s="1102">
        <v>20619.545706630772</v>
      </c>
      <c r="CP997" s="1102">
        <v>19953.596625999468</v>
      </c>
      <c r="CQ997" s="1106">
        <f t="shared" si="215"/>
        <v>21995.075236017052</v>
      </c>
      <c r="CR997" s="23" t="s">
        <v>541</v>
      </c>
      <c r="CS997"/>
      <c r="DQ997"/>
      <c r="DR997"/>
    </row>
    <row r="998" spans="58:122" ht="13" outlineLevel="1">
      <c r="BF998" s="1135">
        <v>990</v>
      </c>
      <c r="BG998" s="1102">
        <v>89128.824395527481</v>
      </c>
      <c r="BH998" s="1102">
        <v>71645.190878757057</v>
      </c>
      <c r="BI998" s="1102">
        <v>64987.297235086364</v>
      </c>
      <c r="BJ998" s="1102">
        <v>66476.306506432375</v>
      </c>
      <c r="BK998" s="1102">
        <v>82350.689994459972</v>
      </c>
      <c r="BL998" s="1102">
        <v>104335.68962723127</v>
      </c>
      <c r="BM998" s="1102">
        <v>81957.717361346382</v>
      </c>
      <c r="BN998" s="1102">
        <v>96948.555709226508</v>
      </c>
      <c r="BO998" s="1102">
        <v>147729.52045129979</v>
      </c>
      <c r="BP998" s="1102">
        <v>137120.2968956953</v>
      </c>
      <c r="BQ998" s="1102">
        <v>109112.62015273698</v>
      </c>
      <c r="BR998" s="1102">
        <v>93366.282093315036</v>
      </c>
      <c r="BS998" s="1102">
        <v>118008.30931865661</v>
      </c>
      <c r="BT998" s="1102">
        <v>37561.265121300559</v>
      </c>
      <c r="BU998" s="1102">
        <v>14875.509900509132</v>
      </c>
      <c r="BV998" s="1102">
        <v>13568.215683629409</v>
      </c>
      <c r="BW998" s="1102">
        <v>21034.531653140413</v>
      </c>
      <c r="BX998" s="1102">
        <v>27210.444254125756</v>
      </c>
      <c r="BY998" s="1102">
        <v>24242.125575066417</v>
      </c>
      <c r="BZ998" s="1102">
        <v>22772.762995967056</v>
      </c>
      <c r="CA998" s="1102">
        <v>15487.719877518186</v>
      </c>
      <c r="CB998" s="1102">
        <v>9799.0674802523172</v>
      </c>
      <c r="CC998" s="1102">
        <v>10905.099828921826</v>
      </c>
      <c r="CD998" s="1102">
        <v>14853.293230497091</v>
      </c>
      <c r="CE998" s="1102">
        <v>26886.772572739159</v>
      </c>
      <c r="CF998" s="1102">
        <v>21044.862916077891</v>
      </c>
      <c r="CG998" s="1102">
        <v>15627.992991375771</v>
      </c>
      <c r="CH998" s="1102">
        <v>15696.163838151855</v>
      </c>
      <c r="CI998" s="1102">
        <v>24421.766149007552</v>
      </c>
      <c r="CJ998" s="1102">
        <v>29849.626597668368</v>
      </c>
      <c r="CK998" s="1102">
        <v>28947.548835216036</v>
      </c>
      <c r="CL998" s="1102">
        <v>21602.846539805461</v>
      </c>
      <c r="CM998" s="1102">
        <v>21379.249005540558</v>
      </c>
      <c r="CN998" s="1102">
        <v>21638.325601552297</v>
      </c>
      <c r="CO998" s="1102">
        <v>28357.996043958607</v>
      </c>
      <c r="CP998" s="1102">
        <v>21175.150440422436</v>
      </c>
      <c r="CQ998" s="1106">
        <f t="shared" si="215"/>
        <v>23341.60782142913</v>
      </c>
      <c r="CR998" s="23" t="s">
        <v>541</v>
      </c>
      <c r="CS998"/>
      <c r="DQ998"/>
      <c r="DR998"/>
    </row>
    <row r="999" spans="58:122" ht="13">
      <c r="BF999" s="1135">
        <v>991</v>
      </c>
      <c r="BG999" s="1102">
        <v>71635.363750872872</v>
      </c>
      <c r="BH999" s="1102">
        <v>72272.746168414174</v>
      </c>
      <c r="BI999" s="1102">
        <v>59028.338213788695</v>
      </c>
      <c r="BJ999" s="1102">
        <v>62269.308135917192</v>
      </c>
      <c r="BK999" s="1102">
        <v>78886.079979441216</v>
      </c>
      <c r="BL999" s="1102">
        <v>103043.06669386583</v>
      </c>
      <c r="BM999" s="1102">
        <v>89043.278701910807</v>
      </c>
      <c r="BN999" s="1102">
        <v>92375.308272784081</v>
      </c>
      <c r="BO999" s="1102">
        <v>115452.08383877078</v>
      </c>
      <c r="BP999" s="1102">
        <v>113941.2174170724</v>
      </c>
      <c r="BQ999" s="1102">
        <v>90056.804348371283</v>
      </c>
      <c r="BR999" s="1102">
        <v>72029.808590869492</v>
      </c>
      <c r="BS999" s="1102">
        <v>68035.577309647924</v>
      </c>
      <c r="BT999" s="1102">
        <v>34469.777990855786</v>
      </c>
      <c r="BU999" s="1102">
        <v>16200.199679083093</v>
      </c>
      <c r="BV999" s="1102">
        <v>12227.774282843327</v>
      </c>
      <c r="BW999" s="1102">
        <v>15003.479843863435</v>
      </c>
      <c r="BX999" s="1102">
        <v>29523.873379733057</v>
      </c>
      <c r="BY999" s="1102">
        <v>22637.116755024454</v>
      </c>
      <c r="BZ999" s="1102">
        <v>15836.143428001156</v>
      </c>
      <c r="CA999" s="1102">
        <v>11558.610875171093</v>
      </c>
      <c r="CB999" s="1102">
        <v>8091.8996539548043</v>
      </c>
      <c r="CC999" s="1102">
        <v>11185.049126664082</v>
      </c>
      <c r="CD999" s="1102">
        <v>17895.582385314647</v>
      </c>
      <c r="CE999" s="1102">
        <v>21678.918250190531</v>
      </c>
      <c r="CF999" s="1102">
        <v>16367.138610093203</v>
      </c>
      <c r="CG999" s="1102">
        <v>15073.247428635685</v>
      </c>
      <c r="CH999" s="1102">
        <v>18348.083872811865</v>
      </c>
      <c r="CI999" s="1102">
        <v>25540.396173728495</v>
      </c>
      <c r="CJ999" s="1102">
        <v>25397.728188945177</v>
      </c>
      <c r="CK999" s="1102">
        <v>23911.817486584278</v>
      </c>
      <c r="CL999" s="1102">
        <v>19014.807881684013</v>
      </c>
      <c r="CM999" s="1102">
        <v>19395.236059696806</v>
      </c>
      <c r="CN999" s="1102">
        <v>19741.606204155873</v>
      </c>
      <c r="CO999" s="1102">
        <v>22671.43012594428</v>
      </c>
      <c r="CP999" s="1102">
        <v>20228.725540462732</v>
      </c>
      <c r="CQ999" s="1106">
        <f t="shared" si="215"/>
        <v>22298.352950137931</v>
      </c>
      <c r="CR999" s="23" t="s">
        <v>541</v>
      </c>
      <c r="CS999"/>
      <c r="DQ999"/>
      <c r="DR999"/>
    </row>
    <row r="1000" spans="58:122" ht="13">
      <c r="BF1000" s="1135">
        <v>992</v>
      </c>
      <c r="BG1000" s="1102">
        <v>43628.965715427104</v>
      </c>
      <c r="BH1000" s="1102">
        <v>55250.972313998682</v>
      </c>
      <c r="BI1000" s="1102">
        <v>51725.690807768464</v>
      </c>
      <c r="BJ1000" s="1102">
        <v>62905.548409961601</v>
      </c>
      <c r="BK1000" s="1102">
        <v>81949.067473458432</v>
      </c>
      <c r="BL1000" s="1102">
        <v>113027.56001733063</v>
      </c>
      <c r="BM1000" s="1102">
        <v>102919.20733291219</v>
      </c>
      <c r="BN1000" s="1102">
        <v>94213.822654077303</v>
      </c>
      <c r="BO1000" s="1102">
        <v>102908.07050728994</v>
      </c>
      <c r="BP1000" s="1102">
        <v>108945.40678751435</v>
      </c>
      <c r="BQ1000" s="1102">
        <v>82402.611829244008</v>
      </c>
      <c r="BR1000" s="1102">
        <v>69602.579478991931</v>
      </c>
      <c r="BS1000" s="1102">
        <v>86177.515854761441</v>
      </c>
      <c r="BT1000" s="1102">
        <v>37599.289110773723</v>
      </c>
      <c r="BU1000" s="1102">
        <v>17094.22236347165</v>
      </c>
      <c r="BV1000" s="1102">
        <v>13381.961536301922</v>
      </c>
      <c r="BW1000" s="1102">
        <v>16033.913313863899</v>
      </c>
      <c r="BX1000" s="1102">
        <v>33354.789450709199</v>
      </c>
      <c r="BY1000" s="1102">
        <v>27271.92721762992</v>
      </c>
      <c r="BZ1000" s="1102">
        <v>20366.202372579763</v>
      </c>
      <c r="CA1000" s="1102">
        <v>12508.868547559712</v>
      </c>
      <c r="CB1000" s="1102">
        <v>6895.2896835906085</v>
      </c>
      <c r="CC1000" s="1102">
        <v>10265.697927266428</v>
      </c>
      <c r="CD1000" s="1102">
        <v>15709.841198757145</v>
      </c>
      <c r="CE1000" s="1102">
        <v>23658.618921037123</v>
      </c>
      <c r="CF1000" s="1102">
        <v>15165.294679313285</v>
      </c>
      <c r="CG1000" s="1102">
        <v>12940.912680583491</v>
      </c>
      <c r="CH1000" s="1102">
        <v>16004.676826308154</v>
      </c>
      <c r="CI1000" s="1102">
        <v>23290.495817135732</v>
      </c>
      <c r="CJ1000" s="1102">
        <v>23086.362011134006</v>
      </c>
      <c r="CK1000" s="1102">
        <v>19492.867947126335</v>
      </c>
      <c r="CL1000" s="1102">
        <v>15169.755488611014</v>
      </c>
      <c r="CM1000" s="1102">
        <v>18206.838099688961</v>
      </c>
      <c r="CN1000" s="1102">
        <v>18720.836233523198</v>
      </c>
      <c r="CO1000" s="1102">
        <v>21835.844303447848</v>
      </c>
      <c r="CP1000" s="1102">
        <v>20265.985100562415</v>
      </c>
      <c r="CQ1000" s="1106">
        <f t="shared" si="215"/>
        <v>22339.424584641438</v>
      </c>
      <c r="CR1000" s="23" t="s">
        <v>541</v>
      </c>
      <c r="CS1000"/>
      <c r="DQ1000"/>
      <c r="DR1000"/>
    </row>
    <row r="1001" spans="58:122" ht="13">
      <c r="BF1001" s="1135">
        <v>993</v>
      </c>
      <c r="BG1001" s="1102">
        <v>48035.056920931289</v>
      </c>
      <c r="BH1001" s="1102">
        <v>58084.179827853346</v>
      </c>
      <c r="BI1001" s="1102">
        <v>56241.253761691863</v>
      </c>
      <c r="BJ1001" s="1102">
        <v>62658.323505374567</v>
      </c>
      <c r="BK1001" s="1102">
        <v>63238.834873968313</v>
      </c>
      <c r="BL1001" s="1102">
        <v>72661.381587626471</v>
      </c>
      <c r="BM1001" s="1102">
        <v>64761.014075387269</v>
      </c>
      <c r="BN1001" s="1102">
        <v>77614.254596013197</v>
      </c>
      <c r="BO1001" s="1102">
        <v>79408.001939813592</v>
      </c>
      <c r="BP1001" s="1102">
        <v>91990.430599682441</v>
      </c>
      <c r="BQ1001" s="1102">
        <v>70699.763358886747</v>
      </c>
      <c r="BR1001" s="1102">
        <v>57830.162493174772</v>
      </c>
      <c r="BS1001" s="1102">
        <v>45636.700398838395</v>
      </c>
      <c r="BT1001" s="1102">
        <v>25658.939030620109</v>
      </c>
      <c r="BU1001" s="1102">
        <v>13178.500090891332</v>
      </c>
      <c r="BV1001" s="1102">
        <v>12954.571172354428</v>
      </c>
      <c r="BW1001" s="1102">
        <v>17695.054627924288</v>
      </c>
      <c r="BX1001" s="1102">
        <v>23478.041884460199</v>
      </c>
      <c r="BY1001" s="1102">
        <v>20151.905011185336</v>
      </c>
      <c r="BZ1001" s="1102">
        <v>15201.466702828056</v>
      </c>
      <c r="CA1001" s="1102">
        <v>12062.428532905047</v>
      </c>
      <c r="CB1001" s="1102">
        <v>7076.5384301349777</v>
      </c>
      <c r="CC1001" s="1102">
        <v>8130.9673651085695</v>
      </c>
      <c r="CD1001" s="1102">
        <v>11480.457461150105</v>
      </c>
      <c r="CE1001" s="1102">
        <v>15492.645236215478</v>
      </c>
      <c r="CF1001" s="1102">
        <v>10341.203318705137</v>
      </c>
      <c r="CG1001" s="1102">
        <v>8759.7627358220579</v>
      </c>
      <c r="CH1001" s="1102">
        <v>12268.139149294673</v>
      </c>
      <c r="CI1001" s="1102">
        <v>18395.51359751794</v>
      </c>
      <c r="CJ1001" s="1102">
        <v>19272.935152806047</v>
      </c>
      <c r="CK1001" s="1102">
        <v>18036.49180769427</v>
      </c>
      <c r="CL1001" s="1102">
        <v>16368.949711904283</v>
      </c>
      <c r="CM1001" s="1102">
        <v>20184.21098480119</v>
      </c>
      <c r="CN1001" s="1102">
        <v>20720.760898236578</v>
      </c>
      <c r="CO1001" s="1102">
        <v>18383.496223335147</v>
      </c>
      <c r="CP1001" s="1102">
        <v>22909.276391760846</v>
      </c>
      <c r="CQ1001" s="1106">
        <f t="shared" si="215"/>
        <v>25253.154470553971</v>
      </c>
      <c r="CR1001" s="23" t="s">
        <v>541</v>
      </c>
      <c r="CS1001"/>
      <c r="DQ1001"/>
      <c r="DR1001"/>
    </row>
    <row r="1002" spans="58:122" ht="13">
      <c r="BF1002" s="1135">
        <v>994</v>
      </c>
      <c r="BG1002" s="1102">
        <v>62094.542828318779</v>
      </c>
      <c r="BH1002" s="1102">
        <v>61519.249490935268</v>
      </c>
      <c r="BI1002" s="1102">
        <v>57080.97645480185</v>
      </c>
      <c r="BJ1002" s="1102">
        <v>75824.795718195761</v>
      </c>
      <c r="BK1002" s="1102">
        <v>92306.933490210766</v>
      </c>
      <c r="BL1002" s="1102">
        <v>106187.32887366939</v>
      </c>
      <c r="BM1002" s="1102">
        <v>87828.224609804514</v>
      </c>
      <c r="BN1002" s="1102">
        <v>105326.51922417834</v>
      </c>
      <c r="BO1002" s="1102">
        <v>121364.55346940164</v>
      </c>
      <c r="BP1002" s="1102">
        <v>117897.12628787775</v>
      </c>
      <c r="BQ1002" s="1102">
        <v>95762.016467316804</v>
      </c>
      <c r="BR1002" s="1102">
        <v>91656.991203246289</v>
      </c>
      <c r="BS1002" s="1102">
        <v>96107.149390293765</v>
      </c>
      <c r="BT1002" s="1102">
        <v>36913.481209465324</v>
      </c>
      <c r="BU1002" s="1102">
        <v>18018.993168841334</v>
      </c>
      <c r="BV1002" s="1102">
        <v>14192.820046464283</v>
      </c>
      <c r="BW1002" s="1102">
        <v>16204.182690629606</v>
      </c>
      <c r="BX1002" s="1102">
        <v>20653.30765324305</v>
      </c>
      <c r="BY1002" s="1102">
        <v>20128.626606583617</v>
      </c>
      <c r="BZ1002" s="1102">
        <v>16010.16953904671</v>
      </c>
      <c r="CA1002" s="1102">
        <v>11342.250893740387</v>
      </c>
      <c r="CB1002" s="1102">
        <v>7561.5389060256639</v>
      </c>
      <c r="CC1002" s="1102">
        <v>9440.4289959123125</v>
      </c>
      <c r="CD1002" s="1102">
        <v>15861.454994394369</v>
      </c>
      <c r="CE1002" s="1102">
        <v>20902.880214520137</v>
      </c>
      <c r="CF1002" s="1102">
        <v>15771.617162518696</v>
      </c>
      <c r="CG1002" s="1102">
        <v>12482.672747232356</v>
      </c>
      <c r="CH1002" s="1102">
        <v>13652.216266080344</v>
      </c>
      <c r="CI1002" s="1102">
        <v>19966.153254661349</v>
      </c>
      <c r="CJ1002" s="1102">
        <v>21666.923703180855</v>
      </c>
      <c r="CK1002" s="1102">
        <v>21966.905207950243</v>
      </c>
      <c r="CL1002" s="1102">
        <v>20422.738871786547</v>
      </c>
      <c r="CM1002" s="1102">
        <v>22389.416865416733</v>
      </c>
      <c r="CN1002" s="1102">
        <v>21698.253570766326</v>
      </c>
      <c r="CO1002" s="1102">
        <v>19440.782427437349</v>
      </c>
      <c r="CP1002" s="1102">
        <v>22935.24756041995</v>
      </c>
      <c r="CQ1002" s="1106">
        <f t="shared" si="215"/>
        <v>25281.782783500817</v>
      </c>
      <c r="CR1002" s="23" t="s">
        <v>541</v>
      </c>
      <c r="CS1002"/>
      <c r="DQ1002"/>
      <c r="DR1002"/>
    </row>
    <row r="1003" spans="58:122" ht="13">
      <c r="BF1003" s="1135">
        <v>995</v>
      </c>
      <c r="BG1003" s="1102">
        <v>45874.557236922359</v>
      </c>
      <c r="BH1003" s="1102">
        <v>55015.091482426629</v>
      </c>
      <c r="BI1003" s="1102">
        <v>50238.705445796128</v>
      </c>
      <c r="BJ1003" s="1102">
        <v>50518.032894738768</v>
      </c>
      <c r="BK1003" s="1102">
        <v>60391.522221888255</v>
      </c>
      <c r="BL1003" s="1102">
        <v>87121.532378685384</v>
      </c>
      <c r="BM1003" s="1102">
        <v>85523.336249122513</v>
      </c>
      <c r="BN1003" s="1102">
        <v>94744.440871428815</v>
      </c>
      <c r="BO1003" s="1102">
        <v>129449.34204797166</v>
      </c>
      <c r="BP1003" s="1102">
        <v>144939.23670426887</v>
      </c>
      <c r="BQ1003" s="1102">
        <v>116880.39959390549</v>
      </c>
      <c r="BR1003" s="1102">
        <v>97096.460251443103</v>
      </c>
      <c r="BS1003" s="1102">
        <v>107749.09156533581</v>
      </c>
      <c r="BT1003" s="1102">
        <v>32027.275400140981</v>
      </c>
      <c r="BU1003" s="1102">
        <v>13406.62207472887</v>
      </c>
      <c r="BV1003" s="1102">
        <v>14993.633096335461</v>
      </c>
      <c r="BW1003" s="1102">
        <v>15798.480781857836</v>
      </c>
      <c r="BX1003" s="1102">
        <v>21543.568423963254</v>
      </c>
      <c r="BY1003" s="1102">
        <v>20070.12602024676</v>
      </c>
      <c r="BZ1003" s="1102">
        <v>17103.984399418936</v>
      </c>
      <c r="CA1003" s="1102">
        <v>10974.780693777804</v>
      </c>
      <c r="CB1003" s="1102">
        <v>6209.1920385096773</v>
      </c>
      <c r="CC1003" s="1102">
        <v>8125.5661317877484</v>
      </c>
      <c r="CD1003" s="1102">
        <v>10827.698939565558</v>
      </c>
      <c r="CE1003" s="1102">
        <v>16557.680027525752</v>
      </c>
      <c r="CF1003" s="1102">
        <v>11536.388801827452</v>
      </c>
      <c r="CG1003" s="1102">
        <v>8296.0309328199291</v>
      </c>
      <c r="CH1003" s="1102">
        <v>11637.3378663934</v>
      </c>
      <c r="CI1003" s="1102">
        <v>17462.847255938657</v>
      </c>
      <c r="CJ1003" s="1102">
        <v>21053.198741247608</v>
      </c>
      <c r="CK1003" s="1102">
        <v>21910.214485155746</v>
      </c>
      <c r="CL1003" s="1102">
        <v>16554.477799770939</v>
      </c>
      <c r="CM1003" s="1102">
        <v>20620.270499534199</v>
      </c>
      <c r="CN1003" s="1102">
        <v>18168.121141347056</v>
      </c>
      <c r="CO1003" s="1102">
        <v>21656.673851802992</v>
      </c>
      <c r="CP1003" s="1102">
        <v>18370.719493858218</v>
      </c>
      <c r="CQ1003" s="1106">
        <f t="shared" si="215"/>
        <v>20250.251870917389</v>
      </c>
      <c r="CR1003" s="23" t="s">
        <v>541</v>
      </c>
      <c r="CS1003"/>
      <c r="DQ1003"/>
      <c r="DR1003"/>
    </row>
    <row r="1004" spans="58:122" ht="13">
      <c r="BF1004" s="1135">
        <v>996</v>
      </c>
      <c r="BG1004" s="1102">
        <v>79465.26324332456</v>
      </c>
      <c r="BH1004" s="1102">
        <v>81716.744713633088</v>
      </c>
      <c r="BI1004" s="1102">
        <v>65615.396620991363</v>
      </c>
      <c r="BJ1004" s="1102">
        <v>63009.968561257585</v>
      </c>
      <c r="BK1004" s="1102">
        <v>81545.746670611756</v>
      </c>
      <c r="BL1004" s="1102">
        <v>112165.64119957239</v>
      </c>
      <c r="BM1004" s="1102">
        <v>100285.14468857071</v>
      </c>
      <c r="BN1004" s="1102">
        <v>99046.201875832921</v>
      </c>
      <c r="BO1004" s="1102">
        <v>133500.41332159698</v>
      </c>
      <c r="BP1004" s="1102">
        <v>122589.29191868575</v>
      </c>
      <c r="BQ1004" s="1102">
        <v>95149.395466505986</v>
      </c>
      <c r="BR1004" s="1102">
        <v>70672.466490346065</v>
      </c>
      <c r="BS1004" s="1102">
        <v>85683.44943605634</v>
      </c>
      <c r="BT1004" s="1102">
        <v>31925.26342646245</v>
      </c>
      <c r="BU1004" s="1102">
        <v>14258.979827725881</v>
      </c>
      <c r="BV1004" s="1102">
        <v>13132.808435953353</v>
      </c>
      <c r="BW1004" s="1102">
        <v>28045.408330470527</v>
      </c>
      <c r="BX1004" s="1102">
        <v>28120.088678272452</v>
      </c>
      <c r="BY1004" s="1102">
        <v>24868.758932091645</v>
      </c>
      <c r="BZ1004" s="1102">
        <v>15336.805306606293</v>
      </c>
      <c r="CA1004" s="1102">
        <v>10608.299619390651</v>
      </c>
      <c r="CB1004" s="1102">
        <v>8873.909472954123</v>
      </c>
      <c r="CC1004" s="1102">
        <v>8403.5253782924228</v>
      </c>
      <c r="CD1004" s="1102">
        <v>11162.523251039564</v>
      </c>
      <c r="CE1004" s="1102">
        <v>20014.40124662915</v>
      </c>
      <c r="CF1004" s="1102">
        <v>17229.279469555975</v>
      </c>
      <c r="CG1004" s="1102">
        <v>13308.30647733578</v>
      </c>
      <c r="CH1004" s="1102">
        <v>14416.904798855585</v>
      </c>
      <c r="CI1004" s="1102">
        <v>19342.730479296122</v>
      </c>
      <c r="CJ1004" s="1102">
        <v>23106.191428806822</v>
      </c>
      <c r="CK1004" s="1102">
        <v>23616.847105652058</v>
      </c>
      <c r="CL1004" s="1102">
        <v>18200.159057911675</v>
      </c>
      <c r="CM1004" s="1102">
        <v>20835.918968240348</v>
      </c>
      <c r="CN1004" s="1102">
        <v>18734.450177090217</v>
      </c>
      <c r="CO1004" s="1102">
        <v>23361.886813690911</v>
      </c>
      <c r="CP1004" s="1102">
        <v>18435.923057717391</v>
      </c>
      <c r="CQ1004" s="1106">
        <f t="shared" si="215"/>
        <v>20322.126496811663</v>
      </c>
      <c r="CR1004" s="23" t="s">
        <v>541</v>
      </c>
      <c r="CS1004"/>
      <c r="DQ1004"/>
      <c r="DR1004"/>
    </row>
    <row r="1005" spans="58:122" ht="13">
      <c r="BF1005" s="1135">
        <v>997</v>
      </c>
      <c r="BG1005" s="1102">
        <v>62177.255295978001</v>
      </c>
      <c r="BH1005" s="1102">
        <v>64037.215864051468</v>
      </c>
      <c r="BI1005" s="1102">
        <v>56783.27349897477</v>
      </c>
      <c r="BJ1005" s="1102">
        <v>70468.399819264712</v>
      </c>
      <c r="BK1005" s="1102">
        <v>81757.470999106736</v>
      </c>
      <c r="BL1005" s="1102">
        <v>97964.972918674684</v>
      </c>
      <c r="BM1005" s="1102">
        <v>85563.990412096435</v>
      </c>
      <c r="BN1005" s="1102">
        <v>98966.769840369845</v>
      </c>
      <c r="BO1005" s="1102">
        <v>114846.12357084044</v>
      </c>
      <c r="BP1005" s="1102">
        <v>106469.73993404424</v>
      </c>
      <c r="BQ1005" s="1102">
        <v>84811.467276965224</v>
      </c>
      <c r="BR1005" s="1102">
        <v>76536.045596504584</v>
      </c>
      <c r="BS1005" s="1102">
        <v>77406.267366530126</v>
      </c>
      <c r="BT1005" s="1102">
        <v>39425.339292199904</v>
      </c>
      <c r="BU1005" s="1102">
        <v>19955.901263131127</v>
      </c>
      <c r="BV1005" s="1102">
        <v>14894.725182357466</v>
      </c>
      <c r="BW1005" s="1102">
        <v>17050.252966526336</v>
      </c>
      <c r="BX1005" s="1102">
        <v>24442.436079415431</v>
      </c>
      <c r="BY1005" s="1102">
        <v>19687.667578778768</v>
      </c>
      <c r="BZ1005" s="1102">
        <v>16382.202519023374</v>
      </c>
      <c r="CA1005" s="1102">
        <v>11772.301736678575</v>
      </c>
      <c r="CB1005" s="1102">
        <v>8789.3805482141961</v>
      </c>
      <c r="CC1005" s="1102">
        <v>10463.480762312318</v>
      </c>
      <c r="CD1005" s="1102">
        <v>14186.542865230225</v>
      </c>
      <c r="CE1005" s="1102">
        <v>20507.062122510695</v>
      </c>
      <c r="CF1005" s="1102">
        <v>16269.618857995376</v>
      </c>
      <c r="CG1005" s="1102">
        <v>12360.539721573819</v>
      </c>
      <c r="CH1005" s="1102">
        <v>14363.242324586772</v>
      </c>
      <c r="CI1005" s="1102">
        <v>19536.46570953415</v>
      </c>
      <c r="CJ1005" s="1102">
        <v>22301.289787620579</v>
      </c>
      <c r="CK1005" s="1102">
        <v>23283.530304695949</v>
      </c>
      <c r="CL1005" s="1102">
        <v>18465.961764967782</v>
      </c>
      <c r="CM1005" s="1102">
        <v>19838.96584180151</v>
      </c>
      <c r="CN1005" s="1102">
        <v>17269.586186734454</v>
      </c>
      <c r="CO1005" s="1102">
        <v>21438.059617892355</v>
      </c>
      <c r="CP1005" s="1102">
        <v>18035.164470209787</v>
      </c>
      <c r="CQ1005" s="1106">
        <f t="shared" si="215"/>
        <v>19880.365773222406</v>
      </c>
      <c r="CR1005" s="23" t="s">
        <v>541</v>
      </c>
      <c r="CS1005"/>
      <c r="DQ1005"/>
      <c r="DR1005"/>
    </row>
    <row r="1006" spans="58:122" ht="13">
      <c r="BF1006" s="1135">
        <v>998</v>
      </c>
      <c r="BG1006" s="1102">
        <v>55767.45358469928</v>
      </c>
      <c r="BH1006" s="1102">
        <v>49881.25418650217</v>
      </c>
      <c r="BI1006" s="1102">
        <v>45937.739754212547</v>
      </c>
      <c r="BJ1006" s="1102">
        <v>54590.831865264947</v>
      </c>
      <c r="BK1006" s="1102">
        <v>76217.821027766477</v>
      </c>
      <c r="BL1006" s="1102">
        <v>106045.09715834088</v>
      </c>
      <c r="BM1006" s="1102">
        <v>89421.241328992415</v>
      </c>
      <c r="BN1006" s="1102">
        <v>93983.305736301321</v>
      </c>
      <c r="BO1006" s="1102">
        <v>124938.26482359208</v>
      </c>
      <c r="BP1006" s="1102">
        <v>119837.75942050014</v>
      </c>
      <c r="BQ1006" s="1102">
        <v>89370.778630770787</v>
      </c>
      <c r="BR1006" s="1102">
        <v>62794.231057676727</v>
      </c>
      <c r="BS1006" s="1102">
        <v>65608.931608171784</v>
      </c>
      <c r="BT1006" s="1102">
        <v>26072.674329625392</v>
      </c>
      <c r="BU1006" s="1102">
        <v>12013.818745105502</v>
      </c>
      <c r="BV1006" s="1102">
        <v>14734.379395504811</v>
      </c>
      <c r="BW1006" s="1102">
        <v>26409.978809050317</v>
      </c>
      <c r="BX1006" s="1102">
        <v>29386.368670855605</v>
      </c>
      <c r="BY1006" s="1102">
        <v>25268.816680339085</v>
      </c>
      <c r="BZ1006" s="1102">
        <v>22737.086250298824</v>
      </c>
      <c r="CA1006" s="1102">
        <v>13099.104465395583</v>
      </c>
      <c r="CB1006" s="1102">
        <v>7949.6369164884727</v>
      </c>
      <c r="CC1006" s="1102">
        <v>9091.149239622031</v>
      </c>
      <c r="CD1006" s="1102">
        <v>12039.101433229027</v>
      </c>
      <c r="CE1006" s="1102">
        <v>21647.940018433786</v>
      </c>
      <c r="CF1006" s="1102">
        <v>14306.429030472824</v>
      </c>
      <c r="CG1006" s="1102">
        <v>9465.0814555450852</v>
      </c>
      <c r="CH1006" s="1102">
        <v>9996.5431717867159</v>
      </c>
      <c r="CI1006" s="1102">
        <v>16471.10003077814</v>
      </c>
      <c r="CJ1006" s="1102">
        <v>22163.276624627506</v>
      </c>
      <c r="CK1006" s="1102">
        <v>21568.727612322473</v>
      </c>
      <c r="CL1006" s="1102">
        <v>14060.336546543071</v>
      </c>
      <c r="CM1006" s="1102">
        <v>22943.5722350223</v>
      </c>
      <c r="CN1006" s="1102">
        <v>16134.940549651272</v>
      </c>
      <c r="CO1006" s="1102">
        <v>30053.204832040283</v>
      </c>
      <c r="CP1006" s="1102">
        <v>16940.83160989359</v>
      </c>
      <c r="CQ1006" s="1106">
        <f t="shared" si="215"/>
        <v>18674.070284391211</v>
      </c>
      <c r="CR1006" s="23" t="s">
        <v>541</v>
      </c>
      <c r="CS1006"/>
      <c r="DQ1006"/>
      <c r="DR1006"/>
    </row>
    <row r="1007" spans="58:122" ht="13">
      <c r="BF1007" s="1135">
        <v>999</v>
      </c>
      <c r="BG1007" s="1102">
        <v>84184.998727484563</v>
      </c>
      <c r="BH1007" s="1102">
        <v>89720.390784966774</v>
      </c>
      <c r="BI1007" s="1102">
        <v>82866.233284476257</v>
      </c>
      <c r="BJ1007" s="1102">
        <v>84659.34806722452</v>
      </c>
      <c r="BK1007" s="1102">
        <v>98650.53294629576</v>
      </c>
      <c r="BL1007" s="1102">
        <v>118637.54271944516</v>
      </c>
      <c r="BM1007" s="1102">
        <v>94415.973162208364</v>
      </c>
      <c r="BN1007" s="1102">
        <v>112814.68392513083</v>
      </c>
      <c r="BO1007" s="1102">
        <v>161804.8790905668</v>
      </c>
      <c r="BP1007" s="1102">
        <v>149131.88438345701</v>
      </c>
      <c r="BQ1007" s="1102">
        <v>117568.70496383061</v>
      </c>
      <c r="BR1007" s="1102">
        <v>98414.117643258636</v>
      </c>
      <c r="BS1007" s="1102">
        <v>126408.31531438386</v>
      </c>
      <c r="BT1007" s="1102">
        <v>37155.54394156389</v>
      </c>
      <c r="BU1007" s="1102">
        <v>13897.373591725333</v>
      </c>
      <c r="BV1007" s="1102">
        <v>13928.539223732163</v>
      </c>
      <c r="BW1007" s="1102">
        <v>26325.878791095845</v>
      </c>
      <c r="BX1007" s="1102">
        <v>25792.702600573415</v>
      </c>
      <c r="BY1007" s="1102">
        <v>24176.961050876187</v>
      </c>
      <c r="BZ1007" s="1102">
        <v>17519.231937522825</v>
      </c>
      <c r="CA1007" s="1102">
        <v>16574.21525187499</v>
      </c>
      <c r="CB1007" s="1102">
        <v>11535.366796210597</v>
      </c>
      <c r="CC1007" s="1102">
        <v>12691.674495155281</v>
      </c>
      <c r="CD1007" s="1102">
        <v>16022.159830719165</v>
      </c>
      <c r="CE1007" s="1102">
        <v>23776.374859014268</v>
      </c>
      <c r="CF1007" s="1102">
        <v>16305.852666480179</v>
      </c>
      <c r="CG1007" s="1102">
        <v>13071.09239633365</v>
      </c>
      <c r="CH1007" s="1102">
        <v>15214.111322638591</v>
      </c>
      <c r="CI1007" s="1102">
        <v>21585.739365441463</v>
      </c>
      <c r="CJ1007" s="1102">
        <v>24217.041810348845</v>
      </c>
      <c r="CK1007" s="1102">
        <v>25505.041946076042</v>
      </c>
      <c r="CL1007" s="1102">
        <v>24210.391525065967</v>
      </c>
      <c r="CM1007" s="1102">
        <v>26668.970129405519</v>
      </c>
      <c r="CN1007" s="1102">
        <v>25351.047583181469</v>
      </c>
      <c r="CO1007" s="1102">
        <v>26936.925794689803</v>
      </c>
      <c r="CP1007" s="1102">
        <v>26494.385661932887</v>
      </c>
      <c r="CQ1007" s="1106">
        <f t="shared" si="215"/>
        <v>29205.060966650457</v>
      </c>
      <c r="CR1007" s="23" t="s">
        <v>541</v>
      </c>
      <c r="CS1007"/>
      <c r="DQ1007"/>
      <c r="DR1007"/>
    </row>
    <row r="1008" spans="58:122" ht="13">
      <c r="BF1008" s="1135">
        <v>1000</v>
      </c>
      <c r="BG1008" s="1102">
        <v>78171.757204149893</v>
      </c>
      <c r="BH1008" s="1102">
        <v>73850.758823484648</v>
      </c>
      <c r="BI1008" s="1102">
        <v>68335.072222626201</v>
      </c>
      <c r="BJ1008" s="1102">
        <v>74992.305237146211</v>
      </c>
      <c r="BK1008" s="1102">
        <v>91000.882855062504</v>
      </c>
      <c r="BL1008" s="1102">
        <v>114606.12089201182</v>
      </c>
      <c r="BM1008" s="1102">
        <v>97676.00244655578</v>
      </c>
      <c r="BN1008" s="1102">
        <v>102488.26552359463</v>
      </c>
      <c r="BO1008" s="1102">
        <v>120879.19129721972</v>
      </c>
      <c r="BP1008" s="1102">
        <v>122200.92523131386</v>
      </c>
      <c r="BQ1008" s="1102">
        <v>93408.209535880713</v>
      </c>
      <c r="BR1008" s="1102">
        <v>74124.314145805591</v>
      </c>
      <c r="BS1008" s="1102">
        <v>81193.626495723947</v>
      </c>
      <c r="BT1008" s="1102">
        <v>59121.834511404741</v>
      </c>
      <c r="BU1008" s="1102">
        <v>16624.262146478952</v>
      </c>
      <c r="BV1008" s="1102">
        <v>17008.225759741181</v>
      </c>
      <c r="BW1008" s="1102">
        <v>23250.572842539103</v>
      </c>
      <c r="BX1008" s="1102">
        <v>27235.480508371424</v>
      </c>
      <c r="BY1008" s="1102">
        <v>27293.272663607189</v>
      </c>
      <c r="BZ1008" s="1102">
        <v>18185.455444447744</v>
      </c>
      <c r="CA1008" s="1102">
        <v>15143.608048095706</v>
      </c>
      <c r="CB1008" s="1102">
        <v>9172.6770400898531</v>
      </c>
      <c r="CC1008" s="1102">
        <v>9828.0554187142116</v>
      </c>
      <c r="CD1008" s="1102">
        <v>15482.747162368052</v>
      </c>
      <c r="CE1008" s="1102">
        <v>25731.614773464258</v>
      </c>
      <c r="CF1008" s="1102">
        <v>18352.707474456998</v>
      </c>
      <c r="CG1008" s="1102">
        <v>13541.428099638428</v>
      </c>
      <c r="CH1008" s="1102">
        <v>16134.863239919801</v>
      </c>
      <c r="CI1008" s="1102">
        <v>24541.231723736215</v>
      </c>
      <c r="CJ1008" s="1102">
        <v>27776.964090270794</v>
      </c>
      <c r="CK1008" s="1102">
        <v>25489.945489491638</v>
      </c>
      <c r="CL1008" s="1102">
        <v>18144.341730427877</v>
      </c>
      <c r="CM1008" s="1102">
        <v>20497.921789015556</v>
      </c>
      <c r="CN1008" s="1102">
        <v>19515.846383701981</v>
      </c>
      <c r="CO1008" s="1102">
        <v>27484.393629329417</v>
      </c>
      <c r="CP1008" s="1137">
        <v>19835.323300965832</v>
      </c>
      <c r="CQ1008" s="1134">
        <f t="shared" si="215"/>
        <v>21864.70121216117</v>
      </c>
      <c r="CR1008" s="23" t="s">
        <v>541</v>
      </c>
      <c r="CS1008"/>
      <c r="DQ1008"/>
      <c r="DR1008"/>
    </row>
    <row r="1009" spans="58:122" ht="13">
      <c r="BF1009" s="1135">
        <v>1001</v>
      </c>
      <c r="BG1009" s="1102">
        <v>67775.755391520812</v>
      </c>
      <c r="BH1009" s="1102">
        <v>82232.427988564305</v>
      </c>
      <c r="BI1009" s="1102">
        <v>74401.299039328762</v>
      </c>
      <c r="BJ1009" s="1102">
        <v>73274.880286738218</v>
      </c>
      <c r="BK1009" s="1102">
        <v>90107.216480644638</v>
      </c>
      <c r="BL1009" s="1102">
        <v>121219.3627029661</v>
      </c>
      <c r="BM1009" s="1102">
        <v>101917.61415717765</v>
      </c>
      <c r="BN1009" s="1102">
        <v>100929.45044872959</v>
      </c>
      <c r="BO1009" s="1102">
        <v>153407.00483956732</v>
      </c>
      <c r="BP1009" s="1102">
        <v>140871.32583198766</v>
      </c>
      <c r="BQ1009" s="1102">
        <v>111237.60763010508</v>
      </c>
      <c r="BR1009" s="1102">
        <v>86416.854539699198</v>
      </c>
      <c r="BS1009" s="1102">
        <v>111192.0776840726</v>
      </c>
      <c r="BT1009" s="1102">
        <v>41358.485562801841</v>
      </c>
      <c r="BU1009" s="1102">
        <v>17905.893631496896</v>
      </c>
      <c r="BV1009" s="1102">
        <v>13126.265913429974</v>
      </c>
      <c r="BW1009" s="1102">
        <v>12405.56493842804</v>
      </c>
      <c r="BX1009" s="1102">
        <v>30793.34694355903</v>
      </c>
      <c r="BY1009" s="1102">
        <v>30790.291985054631</v>
      </c>
      <c r="BZ1009" s="1102">
        <v>22787.208830910939</v>
      </c>
      <c r="CA1009" s="1102">
        <v>15157.891155134135</v>
      </c>
      <c r="CB1009" s="1102">
        <v>9188.2623895201123</v>
      </c>
      <c r="CC1009" s="1102">
        <v>11190.295390723519</v>
      </c>
      <c r="CD1009" s="1102">
        <v>21053.451285827232</v>
      </c>
      <c r="CE1009" s="1102">
        <v>29098.816826648705</v>
      </c>
      <c r="CF1009" s="1102">
        <v>20398.099261956697</v>
      </c>
      <c r="CG1009" s="1102">
        <v>14275.477815844744</v>
      </c>
      <c r="CH1009" s="1102">
        <v>15266.229168234178</v>
      </c>
      <c r="CI1009" s="1102">
        <v>25353.923989541134</v>
      </c>
      <c r="CJ1009" s="1102">
        <v>28743.330655882528</v>
      </c>
      <c r="CK1009" s="1102">
        <v>28312.166315816488</v>
      </c>
      <c r="CL1009" s="1102">
        <v>23040.956014828553</v>
      </c>
      <c r="CM1009" s="1102">
        <v>24507.294335596958</v>
      </c>
      <c r="CN1009" s="1102">
        <v>23885.815737141991</v>
      </c>
      <c r="CO1009" s="1102">
        <v>20607.080071422755</v>
      </c>
      <c r="CP1009" s="1102">
        <v>25291.354867962124</v>
      </c>
      <c r="CQ1009" s="1106">
        <f t="shared" si="215"/>
        <v>27878.946516178203</v>
      </c>
      <c r="CR1009" s="23" t="s">
        <v>541</v>
      </c>
      <c r="CS1009"/>
      <c r="DQ1009"/>
      <c r="DR1009"/>
    </row>
    <row r="1010" spans="58:122" ht="13">
      <c r="BF1010" s="1135">
        <v>1002</v>
      </c>
      <c r="BG1010" s="1102">
        <v>47143.888773877676</v>
      </c>
      <c r="BH1010" s="1102">
        <v>56019.937002093073</v>
      </c>
      <c r="BI1010" s="1102">
        <v>53200.825167783049</v>
      </c>
      <c r="BJ1010" s="1102">
        <v>61673.820923059429</v>
      </c>
      <c r="BK1010" s="1102">
        <v>75100.166857745353</v>
      </c>
      <c r="BL1010" s="1102">
        <v>103368.99762398319</v>
      </c>
      <c r="BM1010" s="1102">
        <v>98315.928668977751</v>
      </c>
      <c r="BN1010" s="1102">
        <v>97609.621451763407</v>
      </c>
      <c r="BO1010" s="1102">
        <v>114238.99814225316</v>
      </c>
      <c r="BP1010" s="1102">
        <v>114537.07835858202</v>
      </c>
      <c r="BQ1010" s="1102">
        <v>85694.133838434092</v>
      </c>
      <c r="BR1010" s="1102">
        <v>64945.137520763543</v>
      </c>
      <c r="BS1010" s="1102">
        <v>70833.321195499142</v>
      </c>
      <c r="BT1010" s="1102">
        <v>33002.184148252665</v>
      </c>
      <c r="BU1010" s="1102">
        <v>17250.805627575595</v>
      </c>
      <c r="BV1010" s="1102">
        <v>15098.81748874689</v>
      </c>
      <c r="BW1010" s="1102">
        <v>20239.763680482523</v>
      </c>
      <c r="BX1010" s="1102">
        <v>29444.867267587353</v>
      </c>
      <c r="BY1010" s="1102">
        <v>26064.71894733415</v>
      </c>
      <c r="BZ1010" s="1102">
        <v>20158.209602263803</v>
      </c>
      <c r="CA1010" s="1102">
        <v>13732.213948696766</v>
      </c>
      <c r="CB1010" s="1102">
        <v>8856.0874737164522</v>
      </c>
      <c r="CC1010" s="1102">
        <v>8033.3881293556424</v>
      </c>
      <c r="CD1010" s="1102">
        <v>11237.533944396759</v>
      </c>
      <c r="CE1010" s="1102">
        <v>16440.306559098164</v>
      </c>
      <c r="CF1010" s="1102">
        <v>14628.39459240012</v>
      </c>
      <c r="CG1010" s="1102">
        <v>13009.383830035234</v>
      </c>
      <c r="CH1010" s="1102">
        <v>16168.09230559171</v>
      </c>
      <c r="CI1010" s="1102">
        <v>22865.082797796684</v>
      </c>
      <c r="CJ1010" s="1102">
        <v>24669.452528598704</v>
      </c>
      <c r="CK1010" s="1102">
        <v>22885.254160212891</v>
      </c>
      <c r="CL1010" s="1102">
        <v>18325.995270271389</v>
      </c>
      <c r="CM1010" s="1102">
        <v>20922.225497765368</v>
      </c>
      <c r="CN1010" s="1102">
        <v>21577.615729015193</v>
      </c>
      <c r="CO1010" s="1102">
        <v>22731.492504740614</v>
      </c>
      <c r="CP1010" s="1102">
        <v>22723.282496497006</v>
      </c>
      <c r="CQ1010" s="1106">
        <f t="shared" si="215"/>
        <v>25048.131296213684</v>
      </c>
      <c r="CR1010" s="23" t="s">
        <v>542</v>
      </c>
      <c r="CS1010"/>
      <c r="DQ1010"/>
      <c r="DR1010"/>
    </row>
    <row r="1011" spans="58:122" ht="13">
      <c r="BF1011" s="1135">
        <v>1003</v>
      </c>
      <c r="BG1011" s="1102">
        <v>65841.297399158648</v>
      </c>
      <c r="BH1011" s="1102">
        <v>66928.154124324021</v>
      </c>
      <c r="BI1011" s="1102">
        <v>64891.281052804865</v>
      </c>
      <c r="BJ1011" s="1102">
        <v>80324.305876178812</v>
      </c>
      <c r="BK1011" s="1102">
        <v>101265.32705137122</v>
      </c>
      <c r="BL1011" s="1102">
        <v>137036.0356306051</v>
      </c>
      <c r="BM1011" s="1102">
        <v>122463.2208676022</v>
      </c>
      <c r="BN1011" s="1102">
        <v>119013.78000104016</v>
      </c>
      <c r="BO1011" s="1102">
        <v>155209.4966912184</v>
      </c>
      <c r="BP1011" s="1102">
        <v>147180.89507069497</v>
      </c>
      <c r="BQ1011" s="1102">
        <v>112742.02055002643</v>
      </c>
      <c r="BR1011" s="1102">
        <v>81217.372700757856</v>
      </c>
      <c r="BS1011" s="1102">
        <v>72344.953595609593</v>
      </c>
      <c r="BT1011" s="1102">
        <v>33408.86035520205</v>
      </c>
      <c r="BU1011" s="1102">
        <v>15304.128398250785</v>
      </c>
      <c r="BV1011" s="1102">
        <v>13184.618271676527</v>
      </c>
      <c r="BW1011" s="1102">
        <v>23913.842120079305</v>
      </c>
      <c r="BX1011" s="1102">
        <v>22988.589154622761</v>
      </c>
      <c r="BY1011" s="1102">
        <v>26536.146074708446</v>
      </c>
      <c r="BZ1011" s="1102">
        <v>16630.925846485621</v>
      </c>
      <c r="CA1011" s="1102">
        <v>15317.154703975832</v>
      </c>
      <c r="CB1011" s="1102">
        <v>9272.0898096768706</v>
      </c>
      <c r="CC1011" s="1102">
        <v>10141.630213280238</v>
      </c>
      <c r="CD1011" s="1102">
        <v>11986.452852152814</v>
      </c>
      <c r="CE1011" s="1102">
        <v>24223.761402214899</v>
      </c>
      <c r="CF1011" s="1102">
        <v>17379.475594251493</v>
      </c>
      <c r="CG1011" s="1102">
        <v>13340.308826491655</v>
      </c>
      <c r="CH1011" s="1102">
        <v>14994.698427927691</v>
      </c>
      <c r="CI1011" s="1102">
        <v>22526.788701186957</v>
      </c>
      <c r="CJ1011" s="1102">
        <v>27990.735766364964</v>
      </c>
      <c r="CK1011" s="1102">
        <v>25964.780112509863</v>
      </c>
      <c r="CL1011" s="1102">
        <v>19091.627542480768</v>
      </c>
      <c r="CM1011" s="1102">
        <v>24449.201844150648</v>
      </c>
      <c r="CN1011" s="1102">
        <v>22408.168285298045</v>
      </c>
      <c r="CO1011" s="1102">
        <v>31560.782893713946</v>
      </c>
      <c r="CP1011" s="1102">
        <v>22615.10456694306</v>
      </c>
      <c r="CQ1011" s="1106">
        <f t="shared" si="215"/>
        <v>24928.885540973984</v>
      </c>
      <c r="CR1011" s="23" t="s">
        <v>542</v>
      </c>
      <c r="CS1011"/>
      <c r="DQ1011"/>
      <c r="DR1011"/>
    </row>
    <row r="1012" spans="58:122" ht="13">
      <c r="BF1012" s="1135">
        <v>1004</v>
      </c>
      <c r="BG1012" s="1102">
        <v>61880.854094149399</v>
      </c>
      <c r="BH1012" s="1102">
        <v>63561.89063743694</v>
      </c>
      <c r="BI1012" s="1102">
        <v>58054.658630491183</v>
      </c>
      <c r="BJ1012" s="1102">
        <v>72643.947598158469</v>
      </c>
      <c r="BK1012" s="1102">
        <v>92724.858506836768</v>
      </c>
      <c r="BL1012" s="1102">
        <v>121957.95806674968</v>
      </c>
      <c r="BM1012" s="1102">
        <v>110701.9842116042</v>
      </c>
      <c r="BN1012" s="1102">
        <v>128910.59031870273</v>
      </c>
      <c r="BO1012" s="1102">
        <v>140598.81305285826</v>
      </c>
      <c r="BP1012" s="1102">
        <v>131214.20901640429</v>
      </c>
      <c r="BQ1012" s="1102">
        <v>104046.44510709052</v>
      </c>
      <c r="BR1012" s="1102">
        <v>85710.964956284952</v>
      </c>
      <c r="BS1012" s="1102">
        <v>71907.784368403212</v>
      </c>
      <c r="BT1012" s="1102">
        <v>33187.960498353947</v>
      </c>
      <c r="BU1012" s="1102">
        <v>17312.488228300692</v>
      </c>
      <c r="BV1012" s="1102">
        <v>16876.958172883686</v>
      </c>
      <c r="BW1012" s="1102">
        <v>27181.794321633242</v>
      </c>
      <c r="BX1012" s="1102">
        <v>29176.562031736805</v>
      </c>
      <c r="BY1012" s="1102">
        <v>22283.538758000759</v>
      </c>
      <c r="BZ1012" s="1102">
        <v>19861.982329681719</v>
      </c>
      <c r="CA1012" s="1102">
        <v>13857.745041614307</v>
      </c>
      <c r="CB1012" s="1102">
        <v>9286.1945487569901</v>
      </c>
      <c r="CC1012" s="1102">
        <v>11050.039636329069</v>
      </c>
      <c r="CD1012" s="1102">
        <v>10529.936076077267</v>
      </c>
      <c r="CE1012" s="1102">
        <v>17820.866897067252</v>
      </c>
      <c r="CF1012" s="1102">
        <v>15851.561317976913</v>
      </c>
      <c r="CG1012" s="1102">
        <v>13314.40119662795</v>
      </c>
      <c r="CH1012" s="1102">
        <v>15522.07512736812</v>
      </c>
      <c r="CI1012" s="1102">
        <v>20169.469000429508</v>
      </c>
      <c r="CJ1012" s="1102">
        <v>22587.703515620909</v>
      </c>
      <c r="CK1012" s="1102">
        <v>25571.071672749029</v>
      </c>
      <c r="CL1012" s="1102">
        <v>20342.801025087032</v>
      </c>
      <c r="CM1012" s="1102">
        <v>23222.464582834778</v>
      </c>
      <c r="CN1012" s="1102">
        <v>19164.5389134754</v>
      </c>
      <c r="CO1012" s="1102">
        <v>27037.584943181973</v>
      </c>
      <c r="CP1012" s="1102">
        <v>20834.624892732645</v>
      </c>
      <c r="CQ1012" s="1106">
        <f t="shared" si="215"/>
        <v>22966.242658866729</v>
      </c>
      <c r="CR1012" s="23" t="s">
        <v>542</v>
      </c>
      <c r="CS1012"/>
      <c r="DQ1012"/>
      <c r="DR1012"/>
    </row>
    <row r="1013" spans="58:122" ht="13">
      <c r="BF1013" s="1135">
        <v>1005</v>
      </c>
      <c r="BG1013" s="1102">
        <v>51319.115439649489</v>
      </c>
      <c r="BH1013" s="1102">
        <v>61373.397615023518</v>
      </c>
      <c r="BI1013" s="1102">
        <v>57594.03583004394</v>
      </c>
      <c r="BJ1013" s="1102">
        <v>70789.885151774113</v>
      </c>
      <c r="BK1013" s="1102">
        <v>85828.895655516186</v>
      </c>
      <c r="BL1013" s="1102">
        <v>111234.24122301738</v>
      </c>
      <c r="BM1013" s="1102">
        <v>85531.743956368882</v>
      </c>
      <c r="BN1013" s="1102">
        <v>81976.232293168534</v>
      </c>
      <c r="BO1013" s="1102">
        <v>115218.91832740304</v>
      </c>
      <c r="BP1013" s="1102">
        <v>108067.30524850283</v>
      </c>
      <c r="BQ1013" s="1102">
        <v>90830.590047240024</v>
      </c>
      <c r="BR1013" s="1102">
        <v>70761.910443044602</v>
      </c>
      <c r="BS1013" s="1102">
        <v>73796.490848882779</v>
      </c>
      <c r="BT1013" s="1102">
        <v>34007.886134706416</v>
      </c>
      <c r="BU1013" s="1102">
        <v>16597.42157545856</v>
      </c>
      <c r="BV1013" s="1102">
        <v>12683.955301139402</v>
      </c>
      <c r="BW1013" s="1102">
        <v>23366.290129667937</v>
      </c>
      <c r="BX1013" s="1102">
        <v>27752.321996607374</v>
      </c>
      <c r="BY1013" s="1102">
        <v>23590.612158761705</v>
      </c>
      <c r="BZ1013" s="1102">
        <v>25144.026244449858</v>
      </c>
      <c r="CA1013" s="1102">
        <v>14352.608219190632</v>
      </c>
      <c r="CB1013" s="1102">
        <v>10696.556282574747</v>
      </c>
      <c r="CC1013" s="1102">
        <v>9305.7605528561653</v>
      </c>
      <c r="CD1013" s="1102">
        <v>12118.483222916841</v>
      </c>
      <c r="CE1013" s="1102">
        <v>22945.896497164747</v>
      </c>
      <c r="CF1013" s="1102">
        <v>14292.759946109401</v>
      </c>
      <c r="CG1013" s="1102">
        <v>10228.966833846081</v>
      </c>
      <c r="CH1013" s="1102">
        <v>16186.118102634775</v>
      </c>
      <c r="CI1013" s="1102">
        <v>23602.13260261164</v>
      </c>
      <c r="CJ1013" s="1102">
        <v>28740.37803371462</v>
      </c>
      <c r="CK1013" s="1102">
        <v>25161.043406826742</v>
      </c>
      <c r="CL1013" s="1102">
        <v>19059.260320196532</v>
      </c>
      <c r="CM1013" s="1102">
        <v>24959.572109490477</v>
      </c>
      <c r="CN1013" s="1102">
        <v>20192.872850484884</v>
      </c>
      <c r="CO1013" s="1102">
        <v>25552.778494582584</v>
      </c>
      <c r="CP1013" s="1102">
        <v>21008.471097268797</v>
      </c>
      <c r="CQ1013" s="1106">
        <f t="shared" si="215"/>
        <v>23157.875296327504</v>
      </c>
      <c r="CR1013" s="23" t="s">
        <v>542</v>
      </c>
      <c r="CS1013"/>
      <c r="DQ1013"/>
      <c r="DR1013"/>
    </row>
    <row r="1014" spans="58:122" ht="13">
      <c r="BF1014" s="1135">
        <v>1006</v>
      </c>
      <c r="BG1014" s="1102">
        <v>62954.316927270374</v>
      </c>
      <c r="BH1014" s="1102">
        <v>59738.28587755718</v>
      </c>
      <c r="BI1014" s="1102">
        <v>52302.688899978952</v>
      </c>
      <c r="BJ1014" s="1102">
        <v>58644.845932909324</v>
      </c>
      <c r="BK1014" s="1102">
        <v>73433.15803856503</v>
      </c>
      <c r="BL1014" s="1102">
        <v>90159.301404014914</v>
      </c>
      <c r="BM1014" s="1102">
        <v>77168.930137728123</v>
      </c>
      <c r="BN1014" s="1102">
        <v>79530.234885418409</v>
      </c>
      <c r="BO1014" s="1102">
        <v>102569.34522598286</v>
      </c>
      <c r="BP1014" s="1102">
        <v>101982.21476430802</v>
      </c>
      <c r="BQ1014" s="1102">
        <v>81972.18956640776</v>
      </c>
      <c r="BR1014" s="1102">
        <v>61484.191827148687</v>
      </c>
      <c r="BS1014" s="1102">
        <v>60678.095026198149</v>
      </c>
      <c r="BT1014" s="1102">
        <v>31949.032542305085</v>
      </c>
      <c r="BU1014" s="1102">
        <v>15507.336455456078</v>
      </c>
      <c r="BV1014" s="1102">
        <v>13603.177937342121</v>
      </c>
      <c r="BW1014" s="1102">
        <v>20871.081477389547</v>
      </c>
      <c r="BX1014" s="1102">
        <v>26555.503405508214</v>
      </c>
      <c r="BY1014" s="1102">
        <v>21966.624894494969</v>
      </c>
      <c r="BZ1014" s="1102">
        <v>18047.318801342743</v>
      </c>
      <c r="CA1014" s="1102">
        <v>13589.140458314805</v>
      </c>
      <c r="CB1014" s="1102">
        <v>10773.18605248729</v>
      </c>
      <c r="CC1014" s="1102">
        <v>11102.32158750784</v>
      </c>
      <c r="CD1014" s="1102">
        <v>12711.540609322654</v>
      </c>
      <c r="CE1014" s="1102">
        <v>17533.228514767969</v>
      </c>
      <c r="CF1014" s="1102">
        <v>13361.179625900642</v>
      </c>
      <c r="CG1014" s="1102">
        <v>11456.300718622791</v>
      </c>
      <c r="CH1014" s="1102">
        <v>12745.301210354437</v>
      </c>
      <c r="CI1014" s="1102">
        <v>19071.402232450786</v>
      </c>
      <c r="CJ1014" s="1102">
        <v>20018.159777004774</v>
      </c>
      <c r="CK1014" s="1102">
        <v>19584.82263047883</v>
      </c>
      <c r="CL1014" s="1102">
        <v>14816.615560341079</v>
      </c>
      <c r="CM1014" s="1102">
        <v>17705.393954810963</v>
      </c>
      <c r="CN1014" s="1102">
        <v>17991.9100218413</v>
      </c>
      <c r="CO1014" s="1102">
        <v>21918.376587670729</v>
      </c>
      <c r="CP1014" s="1102">
        <v>19057.02056478435</v>
      </c>
      <c r="CQ1014" s="1106">
        <f t="shared" si="215"/>
        <v>21006.769303464374</v>
      </c>
      <c r="CR1014" s="23" t="s">
        <v>542</v>
      </c>
      <c r="CS1014"/>
      <c r="DQ1014"/>
      <c r="DR1014"/>
    </row>
    <row r="1015" spans="58:122" ht="13">
      <c r="BF1015" s="1135">
        <v>1007</v>
      </c>
      <c r="BG1015" s="1102">
        <v>37138.388809546501</v>
      </c>
      <c r="BH1015" s="1102">
        <v>48792.186524132841</v>
      </c>
      <c r="BI1015" s="1102">
        <v>48095.699012637415</v>
      </c>
      <c r="BJ1015" s="1102">
        <v>59705.505137224747</v>
      </c>
      <c r="BK1015" s="1102">
        <v>69886.068579829822</v>
      </c>
      <c r="BL1015" s="1102">
        <v>84353.986707575299</v>
      </c>
      <c r="BM1015" s="1102">
        <v>73785.171159490521</v>
      </c>
      <c r="BN1015" s="1102">
        <v>84903.987058739978</v>
      </c>
      <c r="BO1015" s="1102">
        <v>123583.5967841214</v>
      </c>
      <c r="BP1015" s="1102">
        <v>115189.21941981476</v>
      </c>
      <c r="BQ1015" s="1102">
        <v>91555.979076898482</v>
      </c>
      <c r="BR1015" s="1102">
        <v>71696.68290382158</v>
      </c>
      <c r="BS1015" s="1102">
        <v>82850.88608190669</v>
      </c>
      <c r="BT1015" s="1102">
        <v>24599.273814016247</v>
      </c>
      <c r="BU1015" s="1102">
        <v>10197.302887788806</v>
      </c>
      <c r="BV1015" s="1102">
        <v>8685.3168127302361</v>
      </c>
      <c r="BW1015" s="1102">
        <v>13222.945456625848</v>
      </c>
      <c r="BX1015" s="1102">
        <v>15474.813200980159</v>
      </c>
      <c r="BY1015" s="1102">
        <v>15019.258504873063</v>
      </c>
      <c r="BZ1015" s="1102">
        <v>14419.203155038969</v>
      </c>
      <c r="CA1015" s="1102">
        <v>11303.853463807318</v>
      </c>
      <c r="CB1015" s="1102">
        <v>7121.5766145824346</v>
      </c>
      <c r="CC1015" s="1102">
        <v>8427.6230173245531</v>
      </c>
      <c r="CD1015" s="1102">
        <v>11183.125688728222</v>
      </c>
      <c r="CE1015" s="1102">
        <v>16696.65351644257</v>
      </c>
      <c r="CF1015" s="1102">
        <v>11815.094065296798</v>
      </c>
      <c r="CG1015" s="1102">
        <v>9544.2172487603912</v>
      </c>
      <c r="CH1015" s="1102">
        <v>10301.700637193288</v>
      </c>
      <c r="CI1015" s="1102">
        <v>15682.591938049813</v>
      </c>
      <c r="CJ1015" s="1102">
        <v>17028.589883234272</v>
      </c>
      <c r="CK1015" s="1102">
        <v>19315.509228829258</v>
      </c>
      <c r="CL1015" s="1102">
        <v>16427.77840884927</v>
      </c>
      <c r="CM1015" s="1102">
        <v>20259.503958193374</v>
      </c>
      <c r="CN1015" s="1102">
        <v>17481.688456156273</v>
      </c>
      <c r="CO1015" s="1102">
        <v>16992.456162572551</v>
      </c>
      <c r="CP1015" s="1102">
        <v>18889.053680860932</v>
      </c>
      <c r="CQ1015" s="1106">
        <f t="shared" si="215"/>
        <v>20821.617507610135</v>
      </c>
      <c r="CR1015" s="23" t="s">
        <v>542</v>
      </c>
      <c r="CS1015"/>
      <c r="DQ1015"/>
      <c r="DR1015"/>
    </row>
    <row r="1016" spans="58:122" ht="13">
      <c r="BF1016" s="1135">
        <v>1008</v>
      </c>
      <c r="BG1016" s="1102">
        <v>52325.649360642165</v>
      </c>
      <c r="BH1016" s="1102">
        <v>60787.483330723764</v>
      </c>
      <c r="BI1016" s="1102">
        <v>53061.548280903793</v>
      </c>
      <c r="BJ1016" s="1102">
        <v>55632.517657025273</v>
      </c>
      <c r="BK1016" s="1102">
        <v>64042.720809080631</v>
      </c>
      <c r="BL1016" s="1102">
        <v>76925.973990724204</v>
      </c>
      <c r="BM1016" s="1102">
        <v>67888.132208498719</v>
      </c>
      <c r="BN1016" s="1102">
        <v>68153.024902351812</v>
      </c>
      <c r="BO1016" s="1102">
        <v>104819.94770077326</v>
      </c>
      <c r="BP1016" s="1102">
        <v>96698.079586487991</v>
      </c>
      <c r="BQ1016" s="1102">
        <v>73561.517831266829</v>
      </c>
      <c r="BR1016" s="1102">
        <v>54631.490542100517</v>
      </c>
      <c r="BS1016" s="1102">
        <v>72640.06793419474</v>
      </c>
      <c r="BT1016" s="1102">
        <v>36311.821803747342</v>
      </c>
      <c r="BU1016" s="1102">
        <v>17876.522972625226</v>
      </c>
      <c r="BV1016" s="1102">
        <v>13420.937429970345</v>
      </c>
      <c r="BW1016" s="1102">
        <v>11073.893054017468</v>
      </c>
      <c r="BX1016" s="1102">
        <v>17123.631089526425</v>
      </c>
      <c r="BY1016" s="1102">
        <v>18958.346576529282</v>
      </c>
      <c r="BZ1016" s="1102">
        <v>16311.274716577112</v>
      </c>
      <c r="CA1016" s="1102">
        <v>10837.934193618479</v>
      </c>
      <c r="CB1016" s="1102">
        <v>6603.9368449381964</v>
      </c>
      <c r="CC1016" s="1102">
        <v>7040.9166420258989</v>
      </c>
      <c r="CD1016" s="1102">
        <v>10226.196223300425</v>
      </c>
      <c r="CE1016" s="1102">
        <v>14469.829817364351</v>
      </c>
      <c r="CF1016" s="1102">
        <v>11445.855599133805</v>
      </c>
      <c r="CG1016" s="1102">
        <v>10857.730298202359</v>
      </c>
      <c r="CH1016" s="1102">
        <v>13014.590197132768</v>
      </c>
      <c r="CI1016" s="1102">
        <v>18164.090826560619</v>
      </c>
      <c r="CJ1016" s="1102">
        <v>19186.943527287935</v>
      </c>
      <c r="CK1016" s="1102">
        <v>18939.770035499063</v>
      </c>
      <c r="CL1016" s="1102">
        <v>16110.031024895872</v>
      </c>
      <c r="CM1016" s="1102">
        <v>17476.537851555688</v>
      </c>
      <c r="CN1016" s="1102">
        <v>16929.919014296636</v>
      </c>
      <c r="CO1016" s="1102">
        <v>15705.320499134763</v>
      </c>
      <c r="CP1016" s="1102">
        <v>18428.210802755333</v>
      </c>
      <c r="CQ1016" s="1106">
        <f t="shared" si="215"/>
        <v>20313.62519094138</v>
      </c>
      <c r="CR1016" s="23" t="s">
        <v>542</v>
      </c>
      <c r="CS1016"/>
      <c r="DQ1016"/>
      <c r="DR1016"/>
    </row>
    <row r="1017" spans="58:122" ht="13">
      <c r="BF1017" s="1135">
        <v>1009</v>
      </c>
      <c r="BG1017" s="1102">
        <v>59157.140306737063</v>
      </c>
      <c r="BH1017" s="1102">
        <v>61475.567486804568</v>
      </c>
      <c r="BI1017" s="1102">
        <v>52760.311771761793</v>
      </c>
      <c r="BJ1017" s="1102">
        <v>60049.453398737292</v>
      </c>
      <c r="BK1017" s="1102">
        <v>77449.632197054976</v>
      </c>
      <c r="BL1017" s="1102">
        <v>98263.422079857672</v>
      </c>
      <c r="BM1017" s="1102">
        <v>78965.869491308971</v>
      </c>
      <c r="BN1017" s="1102">
        <v>82624.699305462287</v>
      </c>
      <c r="BO1017" s="1102">
        <v>126732.21675324993</v>
      </c>
      <c r="BP1017" s="1102">
        <v>124875.79221424839</v>
      </c>
      <c r="BQ1017" s="1102">
        <v>93286.911738352617</v>
      </c>
      <c r="BR1017" s="1102">
        <v>62118.459717772304</v>
      </c>
      <c r="BS1017" s="1102">
        <v>48303.409315124518</v>
      </c>
      <c r="BT1017" s="1102">
        <v>29063.22236157881</v>
      </c>
      <c r="BU1017" s="1102">
        <v>13810.399824820899</v>
      </c>
      <c r="BV1017" s="1102">
        <v>11543.305287757748</v>
      </c>
      <c r="BW1017" s="1102">
        <v>22808.385914749433</v>
      </c>
      <c r="BX1017" s="1102">
        <v>20681.172668409861</v>
      </c>
      <c r="BY1017" s="1102">
        <v>23198.824572950231</v>
      </c>
      <c r="BZ1017" s="1102">
        <v>14679.650693243933</v>
      </c>
      <c r="CA1017" s="1102">
        <v>12399.182070929044</v>
      </c>
      <c r="CB1017" s="1102">
        <v>10173.512006420815</v>
      </c>
      <c r="CC1017" s="1102">
        <v>8166.4755315197945</v>
      </c>
      <c r="CD1017" s="1102">
        <v>8390.2717277581287</v>
      </c>
      <c r="CE1017" s="1102">
        <v>17940.66937391691</v>
      </c>
      <c r="CF1017" s="1102">
        <v>15017.642547935937</v>
      </c>
      <c r="CG1017" s="1102">
        <v>11350.10563002842</v>
      </c>
      <c r="CH1017" s="1102">
        <v>11223.591078452517</v>
      </c>
      <c r="CI1017" s="1102">
        <v>17465.551313359287</v>
      </c>
      <c r="CJ1017" s="1102">
        <v>20327.355069848592</v>
      </c>
      <c r="CK1017" s="1102">
        <v>22814.655152498868</v>
      </c>
      <c r="CL1017" s="1102">
        <v>18773.351060546454</v>
      </c>
      <c r="CM1017" s="1102">
        <v>20671.393776914822</v>
      </c>
      <c r="CN1017" s="1102">
        <v>19005.018376661224</v>
      </c>
      <c r="CO1017" s="1102">
        <v>28153.190414709537</v>
      </c>
      <c r="CP1017" s="1102">
        <v>19051.074787388086</v>
      </c>
      <c r="CQ1017" s="1106">
        <f t="shared" si="215"/>
        <v>21000.215205793731</v>
      </c>
      <c r="CR1017" s="23" t="s">
        <v>542</v>
      </c>
      <c r="CS1017"/>
      <c r="DQ1017"/>
      <c r="DR1017"/>
    </row>
    <row r="1018" spans="58:122" ht="13">
      <c r="BF1018" s="1135">
        <v>1010</v>
      </c>
      <c r="BG1018" s="1104">
        <v>72993.914315231639</v>
      </c>
      <c r="BH1018" s="1104">
        <v>64076.0064781697</v>
      </c>
      <c r="BI1018" s="1104">
        <v>55571.340780464518</v>
      </c>
      <c r="BJ1018" s="1104">
        <v>55890.171344930022</v>
      </c>
      <c r="BK1018" s="1104">
        <v>71537.061375109784</v>
      </c>
      <c r="BL1018" s="1104">
        <v>88800.216677279619</v>
      </c>
      <c r="BM1018" s="1104">
        <v>70122.32398798861</v>
      </c>
      <c r="BN1018" s="1104">
        <v>86417.391919385002</v>
      </c>
      <c r="BO1018" s="1104">
        <v>127754.50140085306</v>
      </c>
      <c r="BP1018" s="1104">
        <v>119707.51294318795</v>
      </c>
      <c r="BQ1018" s="1104">
        <v>97832.933830122012</v>
      </c>
      <c r="BR1018" s="1104">
        <v>79400.468132268434</v>
      </c>
      <c r="BS1018" s="1104">
        <v>93706.289682518778</v>
      </c>
      <c r="BT1018" s="1104">
        <v>35798.055580867454</v>
      </c>
      <c r="BU1018" s="1104">
        <v>13809.456835771834</v>
      </c>
      <c r="BV1018" s="1104">
        <v>11646.055263377884</v>
      </c>
      <c r="BW1018" s="1104">
        <v>19417.210702876819</v>
      </c>
      <c r="BX1018" s="1104">
        <v>28240.996996807811</v>
      </c>
      <c r="BY1018" s="1104">
        <v>24684.76718071198</v>
      </c>
      <c r="BZ1018" s="1104">
        <v>24039.48906245871</v>
      </c>
      <c r="CA1018" s="1104">
        <v>15154.271314744246</v>
      </c>
      <c r="CB1018" s="1104">
        <v>10634.157271432185</v>
      </c>
      <c r="CC1018" s="1104">
        <v>12675.335076222002</v>
      </c>
      <c r="CD1018" s="1104">
        <v>17921.45871781918</v>
      </c>
      <c r="CE1018" s="1104">
        <v>27937.022531869767</v>
      </c>
      <c r="CF1018" s="1104">
        <v>18599.322857412601</v>
      </c>
      <c r="CG1018" s="1104">
        <v>13477.017785322154</v>
      </c>
      <c r="CH1018" s="1104">
        <v>13578.696134371216</v>
      </c>
      <c r="CI1018" s="1104">
        <v>21837.93789780161</v>
      </c>
      <c r="CJ1018" s="1104">
        <v>22625.89751543085</v>
      </c>
      <c r="CK1018" s="1104">
        <v>22718.128410490473</v>
      </c>
      <c r="CL1018" s="1104">
        <v>18416.51111806737</v>
      </c>
      <c r="CM1018" s="1104">
        <v>25101.122484445281</v>
      </c>
      <c r="CN1018" s="1104">
        <v>23685.759354372509</v>
      </c>
      <c r="CO1018" s="1104">
        <v>28790.83442391051</v>
      </c>
      <c r="CP1018" s="1104">
        <v>25609.057026862585</v>
      </c>
      <c r="CQ1018" s="1106">
        <f t="shared" si="215"/>
        <v>28229.1531991456</v>
      </c>
      <c r="CR1018" s="23" t="s">
        <v>542</v>
      </c>
      <c r="CS1018"/>
      <c r="DQ1018"/>
      <c r="DR1018"/>
    </row>
    <row r="1019" spans="58:122" ht="13">
      <c r="BF1019" s="1135">
        <v>1011</v>
      </c>
      <c r="BG1019" s="1102">
        <v>47874.226471308779</v>
      </c>
      <c r="BH1019" s="1102">
        <v>48595.007908002284</v>
      </c>
      <c r="BI1019" s="1102">
        <v>43501.921169323032</v>
      </c>
      <c r="BJ1019" s="1102">
        <v>51835.762472682298</v>
      </c>
      <c r="BK1019" s="1102">
        <v>64830.803570313386</v>
      </c>
      <c r="BL1019" s="1102">
        <v>88568.891218948935</v>
      </c>
      <c r="BM1019" s="1102">
        <v>75816.761856643599</v>
      </c>
      <c r="BN1019" s="1102">
        <v>86925.425060868642</v>
      </c>
      <c r="BO1019" s="1102">
        <v>139653.93754500686</v>
      </c>
      <c r="BP1019" s="1102">
        <v>134813.77696302655</v>
      </c>
      <c r="BQ1019" s="1102">
        <v>109337.57857959885</v>
      </c>
      <c r="BR1019" s="1102">
        <v>86147.071077311979</v>
      </c>
      <c r="BS1019" s="1102">
        <v>89880.080650763208</v>
      </c>
      <c r="BT1019" s="1102">
        <v>31639.265426360598</v>
      </c>
      <c r="BU1019" s="1102">
        <v>16363.222027283573</v>
      </c>
      <c r="BV1019" s="1102">
        <v>14576.70376864681</v>
      </c>
      <c r="BW1019" s="1102">
        <v>19621.108701335317</v>
      </c>
      <c r="BX1019" s="1102">
        <v>23717.977383172452</v>
      </c>
      <c r="BY1019" s="1102">
        <v>22156.351888664951</v>
      </c>
      <c r="BZ1019" s="1102">
        <v>20780.677738105685</v>
      </c>
      <c r="CA1019" s="1102">
        <v>12178.504923602826</v>
      </c>
      <c r="CB1019" s="1102">
        <v>6257.2726891206758</v>
      </c>
      <c r="CC1019" s="1102">
        <v>8823.2822434002883</v>
      </c>
      <c r="CD1019" s="1102">
        <v>11885.958888463389</v>
      </c>
      <c r="CE1019" s="1102">
        <v>21378.197590747714</v>
      </c>
      <c r="CF1019" s="1102">
        <v>13836.699238390946</v>
      </c>
      <c r="CG1019" s="1102">
        <v>9662.5649565493495</v>
      </c>
      <c r="CH1019" s="1102">
        <v>11204.560594794724</v>
      </c>
      <c r="CI1019" s="1102">
        <v>17213.75145075519</v>
      </c>
      <c r="CJ1019" s="1102">
        <v>21471.883919061718</v>
      </c>
      <c r="CK1019" s="1102">
        <v>24967.586597300968</v>
      </c>
      <c r="CL1019" s="1102">
        <v>19108.157676893308</v>
      </c>
      <c r="CM1019" s="1102">
        <v>20881.275165930831</v>
      </c>
      <c r="CN1019" s="1102">
        <v>18147.133238920764</v>
      </c>
      <c r="CO1019" s="1102">
        <v>22090.796860961906</v>
      </c>
      <c r="CP1019" s="1102">
        <v>18869.783540976397</v>
      </c>
      <c r="CQ1019" s="1106">
        <f t="shared" si="215"/>
        <v>20800.375814470131</v>
      </c>
      <c r="CR1019" s="23" t="s">
        <v>542</v>
      </c>
      <c r="CS1019"/>
      <c r="DQ1019"/>
      <c r="DR1019"/>
    </row>
    <row r="1020" spans="58:122" ht="13">
      <c r="BF1020" s="1135">
        <v>1012</v>
      </c>
      <c r="BG1020" s="1102">
        <v>61926.102495987943</v>
      </c>
      <c r="BH1020" s="1102">
        <v>63188.442027241115</v>
      </c>
      <c r="BI1020" s="1102">
        <v>57503.803544140799</v>
      </c>
      <c r="BJ1020" s="1102">
        <v>73094.509312122274</v>
      </c>
      <c r="BK1020" s="1102">
        <v>82846.619510258577</v>
      </c>
      <c r="BL1020" s="1102">
        <v>98231.445888532937</v>
      </c>
      <c r="BM1020" s="1102">
        <v>86476.354186336306</v>
      </c>
      <c r="BN1020" s="1102">
        <v>105785.33078351074</v>
      </c>
      <c r="BO1020" s="1102">
        <v>117455.59049162375</v>
      </c>
      <c r="BP1020" s="1102">
        <v>107398.68621091916</v>
      </c>
      <c r="BQ1020" s="1102">
        <v>83212.19975860152</v>
      </c>
      <c r="BR1020" s="1102">
        <v>78776.839659304169</v>
      </c>
      <c r="BS1020" s="1102">
        <v>78259.809453294176</v>
      </c>
      <c r="BT1020" s="1102">
        <v>33744.728649591911</v>
      </c>
      <c r="BU1020" s="1102">
        <v>15239.824088949701</v>
      </c>
      <c r="BV1020" s="1102">
        <v>14396.754730499633</v>
      </c>
      <c r="BW1020" s="1102">
        <v>21696.884291495615</v>
      </c>
      <c r="BX1020" s="1102">
        <v>25624.689970960164</v>
      </c>
      <c r="BY1020" s="1102">
        <v>20415.677105079885</v>
      </c>
      <c r="BZ1020" s="1102">
        <v>17550.189370589913</v>
      </c>
      <c r="CA1020" s="1102">
        <v>12048.160429113084</v>
      </c>
      <c r="CB1020" s="1102">
        <v>8920.7132666528141</v>
      </c>
      <c r="CC1020" s="1102">
        <v>10272.765590041881</v>
      </c>
      <c r="CD1020" s="1102">
        <v>13631.167633547298</v>
      </c>
      <c r="CE1020" s="1102">
        <v>21691.684476743456</v>
      </c>
      <c r="CF1020" s="1102">
        <v>17052.416382371208</v>
      </c>
      <c r="CG1020" s="1102">
        <v>12409.760978519536</v>
      </c>
      <c r="CH1020" s="1102">
        <v>14401.155283166432</v>
      </c>
      <c r="CI1020" s="1102">
        <v>19487.601569467661</v>
      </c>
      <c r="CJ1020" s="1102">
        <v>22912.460568736755</v>
      </c>
      <c r="CK1020" s="1102">
        <v>24065.161391574635</v>
      </c>
      <c r="CL1020" s="1102">
        <v>18623.985605611622</v>
      </c>
      <c r="CM1020" s="1102">
        <v>20475.656472851482</v>
      </c>
      <c r="CN1020" s="1102">
        <v>17401.307740696633</v>
      </c>
      <c r="CO1020" s="1102">
        <v>22184.746865888774</v>
      </c>
      <c r="CP1020" s="1102">
        <v>18114.472412250721</v>
      </c>
      <c r="CQ1020" s="1106">
        <f t="shared" si="215"/>
        <v>19967.787814706953</v>
      </c>
      <c r="CR1020" s="23" t="s">
        <v>542</v>
      </c>
      <c r="CS1020"/>
      <c r="DQ1020"/>
      <c r="DR1020"/>
    </row>
    <row r="1021" spans="58:122" ht="13">
      <c r="BF1021" s="1135">
        <v>1013</v>
      </c>
      <c r="BG1021" s="1102">
        <v>62810.524978718728</v>
      </c>
      <c r="BH1021" s="1102">
        <v>59565.946186295914</v>
      </c>
      <c r="BI1021" s="1102">
        <v>53636.558726146388</v>
      </c>
      <c r="BJ1021" s="1102">
        <v>59931.400140170612</v>
      </c>
      <c r="BK1021" s="1102">
        <v>69102.253181044507</v>
      </c>
      <c r="BL1021" s="1102">
        <v>88298.504830000864</v>
      </c>
      <c r="BM1021" s="1102">
        <v>78295.55361234727</v>
      </c>
      <c r="BN1021" s="1102">
        <v>89310.023881681875</v>
      </c>
      <c r="BO1021" s="1102">
        <v>119409.87824653274</v>
      </c>
      <c r="BP1021" s="1102">
        <v>116134.22351080329</v>
      </c>
      <c r="BQ1021" s="1102">
        <v>95112.41408945591</v>
      </c>
      <c r="BR1021" s="1102">
        <v>76573.516669503122</v>
      </c>
      <c r="BS1021" s="1102">
        <v>64411.078248866193</v>
      </c>
      <c r="BT1021" s="1102">
        <v>32320.452731166239</v>
      </c>
      <c r="BU1021" s="1102">
        <v>14467.868609094134</v>
      </c>
      <c r="BV1021" s="1102">
        <v>14478.951227421016</v>
      </c>
      <c r="BW1021" s="1102">
        <v>20518.881848327634</v>
      </c>
      <c r="BX1021" s="1102">
        <v>22450.0488023865</v>
      </c>
      <c r="BY1021" s="1102">
        <v>22077.016130607299</v>
      </c>
      <c r="BZ1021" s="1102">
        <v>18902.624654181636</v>
      </c>
      <c r="CA1021" s="1102">
        <v>11572.052407543975</v>
      </c>
      <c r="CB1021" s="1102">
        <v>7578.5099916882573</v>
      </c>
      <c r="CC1021" s="1102">
        <v>10141.271895305814</v>
      </c>
      <c r="CD1021" s="1102">
        <v>15932.080380208741</v>
      </c>
      <c r="CE1021" s="1102">
        <v>23621.134479022505</v>
      </c>
      <c r="CF1021" s="1102">
        <v>15463.649314359864</v>
      </c>
      <c r="CG1021" s="1102">
        <v>12239.539496271605</v>
      </c>
      <c r="CH1021" s="1102">
        <v>14284.493037284383</v>
      </c>
      <c r="CI1021" s="1102">
        <v>19844.501099474932</v>
      </c>
      <c r="CJ1021" s="1102">
        <v>22232.805160364554</v>
      </c>
      <c r="CK1021" s="1102">
        <v>21401.66845645132</v>
      </c>
      <c r="CL1021" s="1102">
        <v>16215.777401026216</v>
      </c>
      <c r="CM1021" s="1102">
        <v>18376.86891610581</v>
      </c>
      <c r="CN1021" s="1102">
        <v>16362.876796346407</v>
      </c>
      <c r="CO1021" s="1102">
        <v>17186.681205589484</v>
      </c>
      <c r="CP1021" s="1102">
        <v>17991.155646706946</v>
      </c>
      <c r="CQ1021" s="1106">
        <f t="shared" si="215"/>
        <v>19831.85434933543</v>
      </c>
      <c r="CR1021" s="23" t="s">
        <v>542</v>
      </c>
      <c r="CS1021"/>
      <c r="DQ1021"/>
      <c r="DR1021"/>
    </row>
    <row r="1022" spans="58:122" ht="13">
      <c r="BF1022" s="1135">
        <v>1014</v>
      </c>
      <c r="BG1022" s="1102">
        <v>58648.428455785994</v>
      </c>
      <c r="BH1022" s="1102">
        <v>59263.666830314061</v>
      </c>
      <c r="BI1022" s="1102">
        <v>55057.008215232279</v>
      </c>
      <c r="BJ1022" s="1102">
        <v>67174.339293181707</v>
      </c>
      <c r="BK1022" s="1102">
        <v>93280.04687773966</v>
      </c>
      <c r="BL1022" s="1102">
        <v>126703.45991347996</v>
      </c>
      <c r="BM1022" s="1102">
        <v>104555.22923865257</v>
      </c>
      <c r="BN1022" s="1102">
        <v>102274.36184275994</v>
      </c>
      <c r="BO1022" s="1102">
        <v>128014.69606297817</v>
      </c>
      <c r="BP1022" s="1102">
        <v>116992.70249983636</v>
      </c>
      <c r="BQ1022" s="1102">
        <v>85002.708203716975</v>
      </c>
      <c r="BR1022" s="1102">
        <v>60054.545155620086</v>
      </c>
      <c r="BS1022" s="1102">
        <v>65439.043038709489</v>
      </c>
      <c r="BT1022" s="1102">
        <v>30841.978537609135</v>
      </c>
      <c r="BU1022" s="1102">
        <v>16190.392540965602</v>
      </c>
      <c r="BV1022" s="1102">
        <v>15778.332875204234</v>
      </c>
      <c r="BW1022" s="1102">
        <v>14855.680453313527</v>
      </c>
      <c r="BX1022" s="1102">
        <v>24165.679189720715</v>
      </c>
      <c r="BY1022" s="1102">
        <v>20320.422957909079</v>
      </c>
      <c r="BZ1022" s="1102">
        <v>17272.226150289753</v>
      </c>
      <c r="CA1022" s="1102">
        <v>11755.410236186875</v>
      </c>
      <c r="CB1022" s="1102">
        <v>7651.156477732221</v>
      </c>
      <c r="CC1022" s="1102">
        <v>9983.0811177896139</v>
      </c>
      <c r="CD1022" s="1102">
        <v>12801.628248483414</v>
      </c>
      <c r="CE1022" s="1102">
        <v>17774.772239147413</v>
      </c>
      <c r="CF1022" s="1102">
        <v>13257.701361049458</v>
      </c>
      <c r="CG1022" s="1102">
        <v>10331.31324629172</v>
      </c>
      <c r="CH1022" s="1102">
        <v>11717.014445722678</v>
      </c>
      <c r="CI1022" s="1102">
        <v>16034.07941933793</v>
      </c>
      <c r="CJ1022" s="1102">
        <v>17517.171497955605</v>
      </c>
      <c r="CK1022" s="1102">
        <v>18984.618456341253</v>
      </c>
      <c r="CL1022" s="1102">
        <v>16151.795974602961</v>
      </c>
      <c r="CM1022" s="1102">
        <v>19494.063464554776</v>
      </c>
      <c r="CN1022" s="1102">
        <v>19449.675925914908</v>
      </c>
      <c r="CO1022" s="1102">
        <v>19753.416513885812</v>
      </c>
      <c r="CP1022" s="1102">
        <v>19759.043600483834</v>
      </c>
      <c r="CQ1022" s="1106">
        <f t="shared" si="215"/>
        <v>21780.617235596452</v>
      </c>
      <c r="CR1022" s="23" t="s">
        <v>542</v>
      </c>
      <c r="CS1022"/>
      <c r="DQ1022"/>
      <c r="DR1022"/>
    </row>
    <row r="1023" spans="58:122" ht="13">
      <c r="BF1023" s="1135">
        <v>1015</v>
      </c>
      <c r="BG1023" s="1102">
        <v>53753.661133340443</v>
      </c>
      <c r="BH1023" s="1102">
        <v>56805.736523374937</v>
      </c>
      <c r="BI1023" s="1102">
        <v>51838.681374255022</v>
      </c>
      <c r="BJ1023" s="1102">
        <v>56670.2301139634</v>
      </c>
      <c r="BK1023" s="1102">
        <v>59487.896563917071</v>
      </c>
      <c r="BL1023" s="1102">
        <v>71304.652167393273</v>
      </c>
      <c r="BM1023" s="1102">
        <v>62775.454649124898</v>
      </c>
      <c r="BN1023" s="1102">
        <v>72389.244765507494</v>
      </c>
      <c r="BO1023" s="1102">
        <v>103224.14648122231</v>
      </c>
      <c r="BP1023" s="1102">
        <v>108455.35621536993</v>
      </c>
      <c r="BQ1023" s="1102">
        <v>92270.996287372909</v>
      </c>
      <c r="BR1023" s="1102">
        <v>74083.788698124394</v>
      </c>
      <c r="BS1023" s="1102">
        <v>66945.895395161177</v>
      </c>
      <c r="BT1023" s="1102">
        <v>29223.809874524337</v>
      </c>
      <c r="BU1023" s="1102">
        <v>15729.532218107384</v>
      </c>
      <c r="BV1023" s="1102">
        <v>14190.249084224011</v>
      </c>
      <c r="BW1023" s="1102">
        <v>18526.014387723717</v>
      </c>
      <c r="BX1023" s="1102">
        <v>19801.958372706544</v>
      </c>
      <c r="BY1023" s="1102">
        <v>18149.924362820762</v>
      </c>
      <c r="BZ1023" s="1102">
        <v>16448.768419602355</v>
      </c>
      <c r="CA1023" s="1102">
        <v>13174.009806331893</v>
      </c>
      <c r="CB1023" s="1102">
        <v>8608.2944112637433</v>
      </c>
      <c r="CC1023" s="1102">
        <v>10031.056588545325</v>
      </c>
      <c r="CD1023" s="1102">
        <v>12560.683250187049</v>
      </c>
      <c r="CE1023" s="1102">
        <v>18843.706361990102</v>
      </c>
      <c r="CF1023" s="1102">
        <v>16310.328209196778</v>
      </c>
      <c r="CG1023" s="1102">
        <v>14582.827060316358</v>
      </c>
      <c r="CH1023" s="1102">
        <v>16720.335753809122</v>
      </c>
      <c r="CI1023" s="1102">
        <v>19190.269088711346</v>
      </c>
      <c r="CJ1023" s="1102">
        <v>19757.543295938201</v>
      </c>
      <c r="CK1023" s="1102">
        <v>19608.955324836876</v>
      </c>
      <c r="CL1023" s="1102">
        <v>15609.835387443487</v>
      </c>
      <c r="CM1023" s="1102">
        <v>20231.398169314107</v>
      </c>
      <c r="CN1023" s="1102">
        <v>18231.058360094226</v>
      </c>
      <c r="CO1023" s="1102">
        <v>20711.016362047252</v>
      </c>
      <c r="CP1023" s="1102">
        <v>19828.234580810753</v>
      </c>
      <c r="CQ1023" s="1106">
        <f t="shared" si="215"/>
        <v>21856.887235760802</v>
      </c>
      <c r="CR1023" s="23" t="s">
        <v>542</v>
      </c>
      <c r="CS1023"/>
      <c r="DQ1023"/>
      <c r="DR1023"/>
    </row>
    <row r="1024" spans="58:122" ht="13">
      <c r="BF1024" s="1135">
        <v>1016</v>
      </c>
      <c r="BG1024" s="1102">
        <v>65963.18691564686</v>
      </c>
      <c r="BH1024" s="1102">
        <v>72639.089589518175</v>
      </c>
      <c r="BI1024" s="1102">
        <v>65428.447096038617</v>
      </c>
      <c r="BJ1024" s="1102">
        <v>75596.14636046924</v>
      </c>
      <c r="BK1024" s="1102">
        <v>82401.81921324537</v>
      </c>
      <c r="BL1024" s="1102">
        <v>100632.65420302263</v>
      </c>
      <c r="BM1024" s="1102">
        <v>93104.691296241523</v>
      </c>
      <c r="BN1024" s="1102">
        <v>116424.14685405938</v>
      </c>
      <c r="BO1024" s="1102">
        <v>124720.02147839095</v>
      </c>
      <c r="BP1024" s="1102">
        <v>138283.19869780034</v>
      </c>
      <c r="BQ1024" s="1102">
        <v>113309.43115712778</v>
      </c>
      <c r="BR1024" s="1102">
        <v>103083.84759018723</v>
      </c>
      <c r="BS1024" s="1102">
        <v>91753.88582520053</v>
      </c>
      <c r="BT1024" s="1102">
        <v>30736.337951534842</v>
      </c>
      <c r="BU1024" s="1102">
        <v>11245.975038812743</v>
      </c>
      <c r="BV1024" s="1102">
        <v>13663.9278375303</v>
      </c>
      <c r="BW1024" s="1102">
        <v>21532.711455861292</v>
      </c>
      <c r="BX1024" s="1102">
        <v>35064.966617845617</v>
      </c>
      <c r="BY1024" s="1102">
        <v>26936.363954411234</v>
      </c>
      <c r="BZ1024" s="1102">
        <v>19869.321237497723</v>
      </c>
      <c r="CA1024" s="1102">
        <v>13134.888206882659</v>
      </c>
      <c r="CB1024" s="1102">
        <v>8066.6257775236572</v>
      </c>
      <c r="CC1024" s="1102">
        <v>12523.459181063216</v>
      </c>
      <c r="CD1024" s="1102">
        <v>19566.545918460692</v>
      </c>
      <c r="CE1024" s="1102">
        <v>28162.155765062471</v>
      </c>
      <c r="CF1024" s="1102">
        <v>20633.671107376755</v>
      </c>
      <c r="CG1024" s="1102">
        <v>16429.722946264745</v>
      </c>
      <c r="CH1024" s="1102">
        <v>17324.821123676062</v>
      </c>
      <c r="CI1024" s="1102">
        <v>23621.104396715065</v>
      </c>
      <c r="CJ1024" s="1102">
        <v>23043.721759918619</v>
      </c>
      <c r="CK1024" s="1102">
        <v>24163.330274974698</v>
      </c>
      <c r="CL1024" s="1102">
        <v>20872.464902516596</v>
      </c>
      <c r="CM1024" s="1102">
        <v>25857.898079006867</v>
      </c>
      <c r="CN1024" s="1102">
        <v>22280.23396796676</v>
      </c>
      <c r="CO1024" s="1102">
        <v>19293.433443773181</v>
      </c>
      <c r="CP1024" s="1102">
        <v>24679.042257974663</v>
      </c>
      <c r="CQ1024" s="1106">
        <f t="shared" si="215"/>
        <v>27203.987400933405</v>
      </c>
      <c r="CR1024" s="23" t="s">
        <v>542</v>
      </c>
      <c r="CS1024"/>
      <c r="DQ1024"/>
      <c r="DR1024"/>
    </row>
    <row r="1025" spans="58:122" ht="13">
      <c r="BF1025" s="1135">
        <v>1017</v>
      </c>
      <c r="BG1025" s="1102">
        <v>66461.971719029403</v>
      </c>
      <c r="BH1025" s="1102">
        <v>69560.786010045311</v>
      </c>
      <c r="BI1025" s="1102">
        <v>63452.206888305009</v>
      </c>
      <c r="BJ1025" s="1102">
        <v>76421.884042378122</v>
      </c>
      <c r="BK1025" s="1102">
        <v>89561.23186551148</v>
      </c>
      <c r="BL1025" s="1102">
        <v>114939.31744526819</v>
      </c>
      <c r="BM1025" s="1102">
        <v>96509.312536435827</v>
      </c>
      <c r="BN1025" s="1102">
        <v>106804.88803321833</v>
      </c>
      <c r="BO1025" s="1102">
        <v>150401.08612333046</v>
      </c>
      <c r="BP1025" s="1102">
        <v>137538.1237943093</v>
      </c>
      <c r="BQ1025" s="1102">
        <v>103390.42915308713</v>
      </c>
      <c r="BR1025" s="1102">
        <v>78971.820003071087</v>
      </c>
      <c r="BS1025" s="1102">
        <v>89658.745751354043</v>
      </c>
      <c r="BT1025" s="1102">
        <v>36895.186941940265</v>
      </c>
      <c r="BU1025" s="1102">
        <v>18976.630525394394</v>
      </c>
      <c r="BV1025" s="1102">
        <v>15974.782646525338</v>
      </c>
      <c r="BW1025" s="1102">
        <v>14669.414580223069</v>
      </c>
      <c r="BX1025" s="1102">
        <v>24314.382395317698</v>
      </c>
      <c r="BY1025" s="1102">
        <v>20439.659807918044</v>
      </c>
      <c r="BZ1025" s="1102">
        <v>19213.973339637363</v>
      </c>
      <c r="CA1025" s="1102">
        <v>13468.41320621759</v>
      </c>
      <c r="CB1025" s="1102">
        <v>10266.960888496753</v>
      </c>
      <c r="CC1025" s="1102">
        <v>14953.096271448974</v>
      </c>
      <c r="CD1025" s="1102">
        <v>17561.218138537217</v>
      </c>
      <c r="CE1025" s="1102">
        <v>21501.632614035745</v>
      </c>
      <c r="CF1025" s="1102">
        <v>17064.443558447729</v>
      </c>
      <c r="CG1025" s="1102">
        <v>16881.324464861747</v>
      </c>
      <c r="CH1025" s="1102">
        <v>20375.826757214669</v>
      </c>
      <c r="CI1025" s="1102">
        <v>24667.256908668944</v>
      </c>
      <c r="CJ1025" s="1102">
        <v>24430.118098982752</v>
      </c>
      <c r="CK1025" s="1102">
        <v>26863.590578376454</v>
      </c>
      <c r="CL1025" s="1102">
        <v>23187.740266885361</v>
      </c>
      <c r="CM1025" s="1102">
        <v>27171.421182977258</v>
      </c>
      <c r="CN1025" s="1102">
        <v>23148.083126168644</v>
      </c>
      <c r="CO1025" s="1102">
        <v>22741.696948461555</v>
      </c>
      <c r="CP1025" s="1102">
        <v>25603.147967819383</v>
      </c>
      <c r="CQ1025" s="1106">
        <f t="shared" si="215"/>
        <v>28222.639576530819</v>
      </c>
      <c r="CR1025" s="23" t="s">
        <v>542</v>
      </c>
      <c r="CS1025"/>
      <c r="DQ1025"/>
      <c r="DR1025"/>
    </row>
    <row r="1026" spans="58:122" ht="13">
      <c r="BF1026" s="1135">
        <v>1018</v>
      </c>
      <c r="BG1026" s="1102">
        <v>46805.692896374021</v>
      </c>
      <c r="BH1026" s="1102">
        <v>54129.896500087183</v>
      </c>
      <c r="BI1026" s="1102">
        <v>51246.141401698056</v>
      </c>
      <c r="BJ1026" s="1102">
        <v>58030.941446938043</v>
      </c>
      <c r="BK1026" s="1102">
        <v>58651.777982361353</v>
      </c>
      <c r="BL1026" s="1102">
        <v>67402.395404287701</v>
      </c>
      <c r="BM1026" s="1102">
        <v>60684.597579208334</v>
      </c>
      <c r="BN1026" s="1102">
        <v>76256.838661561604</v>
      </c>
      <c r="BO1026" s="1102">
        <v>94098.454159604138</v>
      </c>
      <c r="BP1026" s="1102">
        <v>106934.43500183569</v>
      </c>
      <c r="BQ1026" s="1102">
        <v>83090.653282941319</v>
      </c>
      <c r="BR1026" s="1102">
        <v>70749.572679070538</v>
      </c>
      <c r="BS1026" s="1102">
        <v>73420.667613650818</v>
      </c>
      <c r="BT1026" s="1102">
        <v>33286.653732507708</v>
      </c>
      <c r="BU1026" s="1102">
        <v>16128.997107140394</v>
      </c>
      <c r="BV1026" s="1102">
        <v>15617.231792084773</v>
      </c>
      <c r="BW1026" s="1102">
        <v>25848.301051804538</v>
      </c>
      <c r="BX1026" s="1102">
        <v>26422.699747698764</v>
      </c>
      <c r="BY1026" s="1102">
        <v>21422.268328234222</v>
      </c>
      <c r="BZ1026" s="1102">
        <v>12935.125860824608</v>
      </c>
      <c r="CA1026" s="1102">
        <v>10660.290726557942</v>
      </c>
      <c r="CB1026" s="1102">
        <v>8344.1778072520137</v>
      </c>
      <c r="CC1026" s="1102">
        <v>8728.4873163489738</v>
      </c>
      <c r="CD1026" s="1102">
        <v>11754.340968410826</v>
      </c>
      <c r="CE1026" s="1102">
        <v>22685.53644592491</v>
      </c>
      <c r="CF1026" s="1102">
        <v>18337.058945862653</v>
      </c>
      <c r="CG1026" s="1102">
        <v>12163.773899008467</v>
      </c>
      <c r="CH1026" s="1102">
        <v>12123.067255771582</v>
      </c>
      <c r="CI1026" s="1102">
        <v>17994.909514968316</v>
      </c>
      <c r="CJ1026" s="1102">
        <v>22546.038695933486</v>
      </c>
      <c r="CK1026" s="1102">
        <v>23312.062990606748</v>
      </c>
      <c r="CL1026" s="1102">
        <v>18098.318150659732</v>
      </c>
      <c r="CM1026" s="1102">
        <v>22035.276273189484</v>
      </c>
      <c r="CN1026" s="1102">
        <v>19500.4677936027</v>
      </c>
      <c r="CO1026" s="1102">
        <v>21045.311771087145</v>
      </c>
      <c r="CP1026" s="1102">
        <v>20983.454789755087</v>
      </c>
      <c r="CQ1026" s="1106">
        <f t="shared" si="215"/>
        <v>23130.299537620704</v>
      </c>
      <c r="CR1026" s="23" t="s">
        <v>542</v>
      </c>
      <c r="CS1026"/>
      <c r="DQ1026"/>
      <c r="DR1026"/>
    </row>
    <row r="1027" spans="58:122" ht="13">
      <c r="BF1027" s="1135">
        <v>1019</v>
      </c>
      <c r="BG1027" s="1102">
        <v>66934.734711816534</v>
      </c>
      <c r="BH1027" s="1102">
        <v>72750.879399806494</v>
      </c>
      <c r="BI1027" s="1102">
        <v>64929.627601684595</v>
      </c>
      <c r="BJ1027" s="1102">
        <v>65446.511502214387</v>
      </c>
      <c r="BK1027" s="1102">
        <v>72929.740154649582</v>
      </c>
      <c r="BL1027" s="1102">
        <v>86742.097094533296</v>
      </c>
      <c r="BM1027" s="1102">
        <v>70106.340953222098</v>
      </c>
      <c r="BN1027" s="1102">
        <v>74818.15553472974</v>
      </c>
      <c r="BO1027" s="1102">
        <v>95997.903677656257</v>
      </c>
      <c r="BP1027" s="1102">
        <v>88907.921256250382</v>
      </c>
      <c r="BQ1027" s="1102">
        <v>67939.53209227584</v>
      </c>
      <c r="BR1027" s="1102">
        <v>53634.636384364305</v>
      </c>
      <c r="BS1027" s="1102">
        <v>63115.829687201978</v>
      </c>
      <c r="BT1027" s="1102">
        <v>40727.285176324498</v>
      </c>
      <c r="BU1027" s="1102">
        <v>22958.527659615203</v>
      </c>
      <c r="BV1027" s="1102">
        <v>17756.754110793961</v>
      </c>
      <c r="BW1027" s="1102">
        <v>17793.237761764605</v>
      </c>
      <c r="BX1027" s="1102">
        <v>27139.222997459892</v>
      </c>
      <c r="BY1027" s="1102">
        <v>17471.737579362707</v>
      </c>
      <c r="BZ1027" s="1102">
        <v>13961.359607544164</v>
      </c>
      <c r="CA1027" s="1102">
        <v>10328.539926387539</v>
      </c>
      <c r="CB1027" s="1102">
        <v>7503.6595544131496</v>
      </c>
      <c r="CC1027" s="1102">
        <v>11061.246854291101</v>
      </c>
      <c r="CD1027" s="1102">
        <v>12937.075923641667</v>
      </c>
      <c r="CE1027" s="1102">
        <v>17257.233425206028</v>
      </c>
      <c r="CF1027" s="1102">
        <v>16497.883646728664</v>
      </c>
      <c r="CG1027" s="1102">
        <v>15027.328900720859</v>
      </c>
      <c r="CH1027" s="1102">
        <v>17074.984653783162</v>
      </c>
      <c r="CI1027" s="1102">
        <v>19115.604504029521</v>
      </c>
      <c r="CJ1027" s="1102">
        <v>18857.330228780294</v>
      </c>
      <c r="CK1027" s="1102">
        <v>19656.524899848857</v>
      </c>
      <c r="CL1027" s="1102">
        <v>16923.786178384726</v>
      </c>
      <c r="CM1027" s="1102">
        <v>21417.488013909286</v>
      </c>
      <c r="CN1027" s="1102">
        <v>19772.628486723817</v>
      </c>
      <c r="CO1027" s="1102">
        <v>21689.997894497123</v>
      </c>
      <c r="CP1027" s="1102">
        <v>21220.723141938382</v>
      </c>
      <c r="CQ1027" s="1106">
        <f t="shared" si="215"/>
        <v>23391.843125737414</v>
      </c>
      <c r="CR1027" s="23" t="s">
        <v>542</v>
      </c>
      <c r="CS1027"/>
      <c r="DQ1027"/>
      <c r="DR1027"/>
    </row>
    <row r="1028" spans="58:122" ht="13">
      <c r="BF1028" s="1135">
        <v>1020</v>
      </c>
      <c r="BG1028" s="1102">
        <v>87520.542399868864</v>
      </c>
      <c r="BH1028" s="1102">
        <v>90868.139989736243</v>
      </c>
      <c r="BI1028" s="1102">
        <v>89012.375510725833</v>
      </c>
      <c r="BJ1028" s="1102">
        <v>107624.19905101819</v>
      </c>
      <c r="BK1028" s="1102">
        <v>116657.41179562185</v>
      </c>
      <c r="BL1028" s="1102">
        <v>155301.98081981664</v>
      </c>
      <c r="BM1028" s="1102">
        <v>128738.4739354248</v>
      </c>
      <c r="BN1028" s="1102">
        <v>123773.59047846144</v>
      </c>
      <c r="BO1028" s="1102">
        <v>162913.40252880967</v>
      </c>
      <c r="BP1028" s="1102">
        <v>145560.06075654499</v>
      </c>
      <c r="BQ1028" s="1102">
        <v>115959.87187617108</v>
      </c>
      <c r="BR1028" s="1102">
        <v>83734.445963645077</v>
      </c>
      <c r="BS1028" s="1102">
        <v>94963.709575307017</v>
      </c>
      <c r="BT1028" s="1102">
        <v>59757.121252474506</v>
      </c>
      <c r="BU1028" s="1102">
        <v>27435.863518356866</v>
      </c>
      <c r="BV1028" s="1102">
        <v>21430.230869125822</v>
      </c>
      <c r="BW1028" s="1102">
        <v>17931.602158186273</v>
      </c>
      <c r="BX1028" s="1102">
        <v>34390.842740743959</v>
      </c>
      <c r="BY1028" s="1102">
        <v>27620.408334443611</v>
      </c>
      <c r="BZ1028" s="1102">
        <v>21893.819272922894</v>
      </c>
      <c r="CA1028" s="1102">
        <v>13709.344372629679</v>
      </c>
      <c r="CB1028" s="1102">
        <v>10189.333593263464</v>
      </c>
      <c r="CC1028" s="1102">
        <v>11110.57712358284</v>
      </c>
      <c r="CD1028" s="1102">
        <v>15860.378292582063</v>
      </c>
      <c r="CE1028" s="1102">
        <v>26782.296557510261</v>
      </c>
      <c r="CF1028" s="1102">
        <v>21055.696176436282</v>
      </c>
      <c r="CG1028" s="1102">
        <v>16976.782223581478</v>
      </c>
      <c r="CH1028" s="1102">
        <v>20597.915071561882</v>
      </c>
      <c r="CI1028" s="1102">
        <v>28315.109268810731</v>
      </c>
      <c r="CJ1028" s="1102">
        <v>29877.94689746212</v>
      </c>
      <c r="CK1028" s="1102">
        <v>26803.721995204534</v>
      </c>
      <c r="CL1028" s="1102">
        <v>19548.786502727427</v>
      </c>
      <c r="CM1028" s="1102">
        <v>25914.104503064431</v>
      </c>
      <c r="CN1028" s="1102">
        <v>19658.723689708415</v>
      </c>
      <c r="CO1028" s="1102">
        <v>28017.655591077983</v>
      </c>
      <c r="CP1028" s="1102">
        <v>21927.432263152765</v>
      </c>
      <c r="CQ1028" s="1106">
        <f t="shared" si="215"/>
        <v>24170.856582932189</v>
      </c>
      <c r="CR1028" s="23" t="s">
        <v>542</v>
      </c>
      <c r="CS1028"/>
      <c r="DQ1028"/>
      <c r="DR1028"/>
    </row>
    <row r="1029" spans="58:122" ht="13">
      <c r="BF1029" s="1135">
        <v>1021</v>
      </c>
      <c r="BG1029" s="1102">
        <v>50665.292657243801</v>
      </c>
      <c r="BH1029" s="1102">
        <v>47704.120141277883</v>
      </c>
      <c r="BI1029" s="1102">
        <v>43502.197647731249</v>
      </c>
      <c r="BJ1029" s="1102">
        <v>54993.969635857313</v>
      </c>
      <c r="BK1029" s="1102">
        <v>70220.257164853669</v>
      </c>
      <c r="BL1029" s="1102">
        <v>87380.247951449011</v>
      </c>
      <c r="BM1029" s="1102">
        <v>68425.187738755703</v>
      </c>
      <c r="BN1029" s="1102">
        <v>66255.560796599326</v>
      </c>
      <c r="BO1029" s="1102">
        <v>92180.299599923252</v>
      </c>
      <c r="BP1029" s="1102">
        <v>83215.472816222376</v>
      </c>
      <c r="BQ1029" s="1102">
        <v>56158.774190060045</v>
      </c>
      <c r="BR1029" s="1102">
        <v>35342.402525844955</v>
      </c>
      <c r="BS1029" s="1102">
        <v>41055.795253602235</v>
      </c>
      <c r="BT1029" s="1102">
        <v>25442.159925618602</v>
      </c>
      <c r="BU1029" s="1102">
        <v>15694.804518508441</v>
      </c>
      <c r="BV1029" s="1102">
        <v>12545.249407397736</v>
      </c>
      <c r="BW1029" s="1102">
        <v>11634.672912856086</v>
      </c>
      <c r="BX1029" s="1102">
        <v>18911.09749811887</v>
      </c>
      <c r="BY1029" s="1102">
        <v>16763.625882010198</v>
      </c>
      <c r="BZ1029" s="1102">
        <v>13832.757230917114</v>
      </c>
      <c r="CA1029" s="1102">
        <v>9948.3280482736263</v>
      </c>
      <c r="CB1029" s="1102">
        <v>7206.1501547099379</v>
      </c>
      <c r="CC1029" s="1102">
        <v>8496.3372696134757</v>
      </c>
      <c r="CD1029" s="1102">
        <v>13404.044152584485</v>
      </c>
      <c r="CE1029" s="1102">
        <v>17167.052749557428</v>
      </c>
      <c r="CF1029" s="1102">
        <v>14079.572959832358</v>
      </c>
      <c r="CG1029" s="1102">
        <v>12199.037996114919</v>
      </c>
      <c r="CH1029" s="1102">
        <v>13438.280968868874</v>
      </c>
      <c r="CI1029" s="1102">
        <v>17565.170467152373</v>
      </c>
      <c r="CJ1029" s="1102">
        <v>17704.714492563086</v>
      </c>
      <c r="CK1029" s="1102">
        <v>17391.943803884347</v>
      </c>
      <c r="CL1029" s="1102">
        <v>16373.534035101093</v>
      </c>
      <c r="CM1029" s="1102">
        <v>19482.486637341441</v>
      </c>
      <c r="CN1029" s="1102">
        <v>20905.491982169475</v>
      </c>
      <c r="CO1029" s="1102">
        <v>18772.40024826047</v>
      </c>
      <c r="CP1029" s="1102">
        <v>22173.761932226975</v>
      </c>
      <c r="CQ1029" s="1106">
        <f t="shared" si="215"/>
        <v>24442.388563141245</v>
      </c>
      <c r="CR1029" s="23" t="s">
        <v>542</v>
      </c>
      <c r="CS1029"/>
      <c r="DQ1029"/>
      <c r="DR1029"/>
    </row>
    <row r="1030" spans="58:122" ht="13">
      <c r="BF1030" s="1135">
        <v>1022</v>
      </c>
      <c r="BG1030" s="1102">
        <v>40022.206493991362</v>
      </c>
      <c r="BH1030" s="1102">
        <v>46916.863092200889</v>
      </c>
      <c r="BI1030" s="1102">
        <v>44315.09797896383</v>
      </c>
      <c r="BJ1030" s="1102">
        <v>49409.162202720217</v>
      </c>
      <c r="BK1030" s="1102">
        <v>59217.489327398238</v>
      </c>
      <c r="BL1030" s="1102">
        <v>84276.746444034477</v>
      </c>
      <c r="BM1030" s="1102">
        <v>78149.2214102211</v>
      </c>
      <c r="BN1030" s="1102">
        <v>80280.759212548393</v>
      </c>
      <c r="BO1030" s="1102">
        <v>92753.317759722078</v>
      </c>
      <c r="BP1030" s="1102">
        <v>96152.25184776714</v>
      </c>
      <c r="BQ1030" s="1102">
        <v>71483.661310211188</v>
      </c>
      <c r="BR1030" s="1102">
        <v>49980.812762314803</v>
      </c>
      <c r="BS1030" s="1102">
        <v>36739.107945252268</v>
      </c>
      <c r="BT1030" s="1102">
        <v>24549.429073196989</v>
      </c>
      <c r="BU1030" s="1102">
        <v>13693.166708613564</v>
      </c>
      <c r="BV1030" s="1102">
        <v>11747.167421417824</v>
      </c>
      <c r="BW1030" s="1102">
        <v>15563.350283429059</v>
      </c>
      <c r="BX1030" s="1102">
        <v>19738.660723603334</v>
      </c>
      <c r="BY1030" s="1102">
        <v>18385.775776667826</v>
      </c>
      <c r="BZ1030" s="1102">
        <v>16123.458091492843</v>
      </c>
      <c r="CA1030" s="1102">
        <v>12079.461233180826</v>
      </c>
      <c r="CB1030" s="1102">
        <v>7202.060452282547</v>
      </c>
      <c r="CC1030" s="1102">
        <v>8797.5532671591009</v>
      </c>
      <c r="CD1030" s="1102">
        <v>11963.351787470567</v>
      </c>
      <c r="CE1030" s="1102">
        <v>17383.332224817135</v>
      </c>
      <c r="CF1030" s="1102">
        <v>11783.783019782344</v>
      </c>
      <c r="CG1030" s="1102">
        <v>9751.7293917836232</v>
      </c>
      <c r="CH1030" s="1102">
        <v>12003.251872654257</v>
      </c>
      <c r="CI1030" s="1102">
        <v>16722.606514806565</v>
      </c>
      <c r="CJ1030" s="1102">
        <v>17480.42299294399</v>
      </c>
      <c r="CK1030" s="1102">
        <v>15920.17757156428</v>
      </c>
      <c r="CL1030" s="1102">
        <v>12759.117288378366</v>
      </c>
      <c r="CM1030" s="1102">
        <v>17283.704672509364</v>
      </c>
      <c r="CN1030" s="1102">
        <v>17750.923719728689</v>
      </c>
      <c r="CO1030" s="1102">
        <v>22320.12043125202</v>
      </c>
      <c r="CP1030" s="1102">
        <v>19432.189923256734</v>
      </c>
      <c r="CQ1030" s="1106">
        <f t="shared" si="215"/>
        <v>21420.32273047393</v>
      </c>
      <c r="CR1030" s="23" t="s">
        <v>542</v>
      </c>
      <c r="CS1030"/>
      <c r="DQ1030"/>
      <c r="DR1030"/>
    </row>
    <row r="1031" spans="58:122" ht="13">
      <c r="BF1031" s="1135">
        <v>1023</v>
      </c>
      <c r="BG1031" s="1102">
        <v>40556.69364389687</v>
      </c>
      <c r="BH1031" s="1102">
        <v>43246.254448925501</v>
      </c>
      <c r="BI1031" s="1102">
        <v>43561.935694787804</v>
      </c>
      <c r="BJ1031" s="1102">
        <v>58562.609749524148</v>
      </c>
      <c r="BK1031" s="1102">
        <v>66133.207480803991</v>
      </c>
      <c r="BL1031" s="1102">
        <v>80030.572611916374</v>
      </c>
      <c r="BM1031" s="1102">
        <v>65240.378695575651</v>
      </c>
      <c r="BN1031" s="1102">
        <v>64539.327338527073</v>
      </c>
      <c r="BO1031" s="1102">
        <v>82840.762227164407</v>
      </c>
      <c r="BP1031" s="1102">
        <v>88059.544444440107</v>
      </c>
      <c r="BQ1031" s="1102">
        <v>66036.500478050933</v>
      </c>
      <c r="BR1031" s="1102">
        <v>48851.14440344536</v>
      </c>
      <c r="BS1031" s="1102">
        <v>46057.239655451762</v>
      </c>
      <c r="BT1031" s="1102">
        <v>29071.7064985615</v>
      </c>
      <c r="BU1031" s="1102">
        <v>17818.265683894744</v>
      </c>
      <c r="BV1031" s="1102">
        <v>12950.600696949863</v>
      </c>
      <c r="BW1031" s="1102">
        <v>11955.879004465245</v>
      </c>
      <c r="BX1031" s="1102">
        <v>20730.707857424222</v>
      </c>
      <c r="BY1031" s="1102">
        <v>15468.755619773441</v>
      </c>
      <c r="BZ1031" s="1102">
        <v>12721.443537539082</v>
      </c>
      <c r="CA1031" s="1102">
        <v>8583.639911628954</v>
      </c>
      <c r="CB1031" s="1102">
        <v>6964.9919304356772</v>
      </c>
      <c r="CC1031" s="1102">
        <v>9905.5617935768187</v>
      </c>
      <c r="CD1031" s="1102">
        <v>12063.368768364928</v>
      </c>
      <c r="CE1031" s="1102">
        <v>15100.137440992068</v>
      </c>
      <c r="CF1031" s="1102">
        <v>10543.955332525296</v>
      </c>
      <c r="CG1031" s="1102">
        <v>8809.9802377513606</v>
      </c>
      <c r="CH1031" s="1102">
        <v>10876.845499194311</v>
      </c>
      <c r="CI1031" s="1102">
        <v>17247.634026378335</v>
      </c>
      <c r="CJ1031" s="1102">
        <v>19222.193922015882</v>
      </c>
      <c r="CK1031" s="1102">
        <v>21689.280401929784</v>
      </c>
      <c r="CL1031" s="1102">
        <v>17650.437600124926</v>
      </c>
      <c r="CM1031" s="1102">
        <v>19855.338759295813</v>
      </c>
      <c r="CN1031" s="1102">
        <v>17691.297869611706</v>
      </c>
      <c r="CO1031" s="1102">
        <v>18527.79282412368</v>
      </c>
      <c r="CP1031" s="1102">
        <v>19231.051830982618</v>
      </c>
      <c r="CQ1031" s="1106">
        <f t="shared" si="215"/>
        <v>21198.605936488348</v>
      </c>
      <c r="CR1031" s="23" t="s">
        <v>542</v>
      </c>
      <c r="CS1031"/>
      <c r="DQ1031"/>
      <c r="DR1031"/>
    </row>
    <row r="1032" spans="58:122" ht="13">
      <c r="BF1032" s="1135">
        <v>1024</v>
      </c>
      <c r="BG1032" s="1102">
        <v>62662.064538854007</v>
      </c>
      <c r="BH1032" s="1102">
        <v>60899.720949281771</v>
      </c>
      <c r="BI1032" s="1102">
        <v>51990.419300822301</v>
      </c>
      <c r="BJ1032" s="1102">
        <v>62830.03174794143</v>
      </c>
      <c r="BK1032" s="1102">
        <v>74984.614577253815</v>
      </c>
      <c r="BL1032" s="1102">
        <v>93026.240460054774</v>
      </c>
      <c r="BM1032" s="1102">
        <v>82877.499689828925</v>
      </c>
      <c r="BN1032" s="1102">
        <v>90214.490166489675</v>
      </c>
      <c r="BO1032" s="1102">
        <v>111642.333615164</v>
      </c>
      <c r="BP1032" s="1102">
        <v>114842.92491828701</v>
      </c>
      <c r="BQ1032" s="1102">
        <v>93450.280960581236</v>
      </c>
      <c r="BR1032" s="1102">
        <v>81228.227467038494</v>
      </c>
      <c r="BS1032" s="1102">
        <v>83534.370791993162</v>
      </c>
      <c r="BT1032" s="1102">
        <v>34714.485837901266</v>
      </c>
      <c r="BU1032" s="1102">
        <v>16187.23977089322</v>
      </c>
      <c r="BV1032" s="1102">
        <v>14006.386733154008</v>
      </c>
      <c r="BW1032" s="1102">
        <v>18632.528971059182</v>
      </c>
      <c r="BX1032" s="1102">
        <v>23211.264754057356</v>
      </c>
      <c r="BY1032" s="1102">
        <v>19747.472560709339</v>
      </c>
      <c r="BZ1032" s="1102">
        <v>17384.092926523466</v>
      </c>
      <c r="CA1032" s="1102">
        <v>11413.488017629803</v>
      </c>
      <c r="CB1032" s="1102">
        <v>6931.1835157847236</v>
      </c>
      <c r="CC1032" s="1102">
        <v>10427.444306109333</v>
      </c>
      <c r="CD1032" s="1102">
        <v>12590.941661155164</v>
      </c>
      <c r="CE1032" s="1102">
        <v>22509.178241801957</v>
      </c>
      <c r="CF1032" s="1102">
        <v>17053.43606843453</v>
      </c>
      <c r="CG1032" s="1102">
        <v>13796.578652249484</v>
      </c>
      <c r="CH1032" s="1102">
        <v>14119.904270652458</v>
      </c>
      <c r="CI1032" s="1102">
        <v>18684.148100741855</v>
      </c>
      <c r="CJ1032" s="1102">
        <v>20918.200407513967</v>
      </c>
      <c r="CK1032" s="1102">
        <v>22245.44346056243</v>
      </c>
      <c r="CL1032" s="1102">
        <v>16894.202065434478</v>
      </c>
      <c r="CM1032" s="1102">
        <v>20929.477123981902</v>
      </c>
      <c r="CN1032" s="1102">
        <v>18324.994665127797</v>
      </c>
      <c r="CO1032" s="1102">
        <v>24741.231111702138</v>
      </c>
      <c r="CP1032" s="1102">
        <v>19311.206869064128</v>
      </c>
      <c r="CQ1032" s="1106">
        <f t="shared" si="215"/>
        <v>21286.961741519077</v>
      </c>
      <c r="CR1032" s="23" t="s">
        <v>542</v>
      </c>
      <c r="CS1032"/>
      <c r="DQ1032"/>
      <c r="DR1032"/>
    </row>
    <row r="1033" spans="58:122" ht="13">
      <c r="BF1033" s="1135">
        <v>1025</v>
      </c>
      <c r="BG1033" s="1102">
        <v>55399.457962339606</v>
      </c>
      <c r="BH1033" s="1102">
        <v>70144.884882986444</v>
      </c>
      <c r="BI1033" s="1102">
        <v>68307.534977386676</v>
      </c>
      <c r="BJ1033" s="1102">
        <v>73888.292735013165</v>
      </c>
      <c r="BK1033" s="1102">
        <v>80705.730034025211</v>
      </c>
      <c r="BL1033" s="1102">
        <v>102383.23928119169</v>
      </c>
      <c r="BM1033" s="1102">
        <v>96331.289356409587</v>
      </c>
      <c r="BN1033" s="1102">
        <v>103214.60732022321</v>
      </c>
      <c r="BO1033" s="1102">
        <v>130340.25040417642</v>
      </c>
      <c r="BP1033" s="1102">
        <v>137641.0150856103</v>
      </c>
      <c r="BQ1033" s="1102">
        <v>108176.06579974086</v>
      </c>
      <c r="BR1033" s="1102">
        <v>88883.823272005917</v>
      </c>
      <c r="BS1033" s="1102">
        <v>100219.97705697241</v>
      </c>
      <c r="BT1033" s="1102">
        <v>62695.777067037721</v>
      </c>
      <c r="BU1033" s="1102">
        <v>15652.757917121018</v>
      </c>
      <c r="BV1033" s="1102">
        <v>14480.646625261224</v>
      </c>
      <c r="BW1033" s="1102">
        <v>23255.118578385442</v>
      </c>
      <c r="BX1033" s="1102">
        <v>26839.208188230667</v>
      </c>
      <c r="BY1033" s="1102">
        <v>26240.070158577797</v>
      </c>
      <c r="BZ1033" s="1102">
        <v>16776.289572829166</v>
      </c>
      <c r="CA1033" s="1102">
        <v>14106.103813519881</v>
      </c>
      <c r="CB1033" s="1102">
        <v>9588.0305405276795</v>
      </c>
      <c r="CC1033" s="1102">
        <v>9374.5039441608114</v>
      </c>
      <c r="CD1033" s="1102">
        <v>13107.912523429875</v>
      </c>
      <c r="CE1033" s="1102">
        <v>24320.735171034274</v>
      </c>
      <c r="CF1033" s="1102">
        <v>18673.702381451378</v>
      </c>
      <c r="CG1033" s="1102">
        <v>13917.800929966048</v>
      </c>
      <c r="CH1033" s="1102">
        <v>15346.99433925254</v>
      </c>
      <c r="CI1033" s="1102">
        <v>22931.185617846942</v>
      </c>
      <c r="CJ1033" s="1102">
        <v>26462.754574870207</v>
      </c>
      <c r="CK1033" s="1102">
        <v>26390.452685728655</v>
      </c>
      <c r="CL1033" s="1102">
        <v>18633.39629983437</v>
      </c>
      <c r="CM1033" s="1102">
        <v>19089.666474264963</v>
      </c>
      <c r="CN1033" s="1102">
        <v>19022.2233069951</v>
      </c>
      <c r="CO1033" s="1102">
        <v>25727.308010647328</v>
      </c>
      <c r="CP1033" s="1102">
        <v>19129.280405047979</v>
      </c>
      <c r="CQ1033" s="1106">
        <f t="shared" si="215"/>
        <v>21086.422142645766</v>
      </c>
      <c r="CR1033" s="23" t="s">
        <v>542</v>
      </c>
      <c r="CS1033"/>
      <c r="DQ1033"/>
      <c r="DR1033"/>
    </row>
    <row r="1034" spans="58:122" ht="13">
      <c r="BF1034" s="1135">
        <v>1026</v>
      </c>
      <c r="BG1034" s="1102">
        <v>58027.51645834816</v>
      </c>
      <c r="BH1034" s="1102">
        <v>57798.950804087101</v>
      </c>
      <c r="BI1034" s="1102">
        <v>50745.868194703027</v>
      </c>
      <c r="BJ1034" s="1102">
        <v>53403.987609952725</v>
      </c>
      <c r="BK1034" s="1102">
        <v>66517.858366641332</v>
      </c>
      <c r="BL1034" s="1102">
        <v>90045.640643274499</v>
      </c>
      <c r="BM1034" s="1102">
        <v>81328.121604409767</v>
      </c>
      <c r="BN1034" s="1102">
        <v>90204.760018039946</v>
      </c>
      <c r="BO1034" s="1102">
        <v>118144.31488946582</v>
      </c>
      <c r="BP1034" s="1102">
        <v>113529.36195727333</v>
      </c>
      <c r="BQ1034" s="1102">
        <v>90002.375284836089</v>
      </c>
      <c r="BR1034" s="1102">
        <v>69415.473825672772</v>
      </c>
      <c r="BS1034" s="1102">
        <v>64567.625198567424</v>
      </c>
      <c r="BT1034" s="1102">
        <v>40187.201584674243</v>
      </c>
      <c r="BU1034" s="1102">
        <v>22762.525293750576</v>
      </c>
      <c r="BV1034" s="1102">
        <v>16582.809783990848</v>
      </c>
      <c r="BW1034" s="1102">
        <v>15900.038625676607</v>
      </c>
      <c r="BX1034" s="1102">
        <v>23432.499057838293</v>
      </c>
      <c r="BY1034" s="1102">
        <v>20431.79831449109</v>
      </c>
      <c r="BZ1034" s="1102">
        <v>19704.238630886572</v>
      </c>
      <c r="CA1034" s="1102">
        <v>13118.294070312555</v>
      </c>
      <c r="CB1034" s="1102">
        <v>8007.6543797688046</v>
      </c>
      <c r="CC1034" s="1102">
        <v>10280.6057888508</v>
      </c>
      <c r="CD1034" s="1102">
        <v>10422.293384160432</v>
      </c>
      <c r="CE1034" s="1102">
        <v>17337.923652267302</v>
      </c>
      <c r="CF1034" s="1102">
        <v>13377.72444820395</v>
      </c>
      <c r="CG1034" s="1102">
        <v>12004.412788752967</v>
      </c>
      <c r="CH1034" s="1102">
        <v>13770.150440156036</v>
      </c>
      <c r="CI1034" s="1102">
        <v>17833.268984371116</v>
      </c>
      <c r="CJ1034" s="1102">
        <v>20866.494542684297</v>
      </c>
      <c r="CK1034" s="1102">
        <v>22573.935055487618</v>
      </c>
      <c r="CL1034" s="1102">
        <v>20507.684362714535</v>
      </c>
      <c r="CM1034" s="1102">
        <v>23961.332060101209</v>
      </c>
      <c r="CN1034" s="1102">
        <v>21917.946851020261</v>
      </c>
      <c r="CO1034" s="1102">
        <v>25103.660746373538</v>
      </c>
      <c r="CP1034" s="1102">
        <v>22674.52763076247</v>
      </c>
      <c r="CQ1034" s="1106">
        <f t="shared" ref="CQ1034:CQ1097" si="216">CP1034*1.10231131</f>
        <v>24994.388256296974</v>
      </c>
      <c r="CR1034" s="23" t="s">
        <v>542</v>
      </c>
      <c r="CS1034"/>
      <c r="DQ1034"/>
      <c r="DR1034"/>
    </row>
    <row r="1035" spans="58:122" ht="13">
      <c r="BF1035" s="1135">
        <v>1027</v>
      </c>
      <c r="BG1035" s="1102">
        <v>54041.038605997041</v>
      </c>
      <c r="BH1035" s="1102">
        <v>62214.646079438127</v>
      </c>
      <c r="BI1035" s="1102">
        <v>58221.71619451564</v>
      </c>
      <c r="BJ1035" s="1102">
        <v>62786.104049197958</v>
      </c>
      <c r="BK1035" s="1102">
        <v>80724.702834814161</v>
      </c>
      <c r="BL1035" s="1102">
        <v>116449.15503007383</v>
      </c>
      <c r="BM1035" s="1102">
        <v>104122.11378975961</v>
      </c>
      <c r="BN1035" s="1102">
        <v>107561.29537246629</v>
      </c>
      <c r="BO1035" s="1102">
        <v>130572.84288262264</v>
      </c>
      <c r="BP1035" s="1102">
        <v>136290.18183226907</v>
      </c>
      <c r="BQ1035" s="1102">
        <v>104994.24772233545</v>
      </c>
      <c r="BR1035" s="1102">
        <v>78848.034608037022</v>
      </c>
      <c r="BS1035" s="1102">
        <v>87385.244659595483</v>
      </c>
      <c r="BT1035" s="1102">
        <v>44822.041103770425</v>
      </c>
      <c r="BU1035" s="1102">
        <v>18855.913059636146</v>
      </c>
      <c r="BV1035" s="1102">
        <v>18727.837412079269</v>
      </c>
      <c r="BW1035" s="1102">
        <v>29801.956823989058</v>
      </c>
      <c r="BX1035" s="1102">
        <v>33277.083032339215</v>
      </c>
      <c r="BY1035" s="1102">
        <v>29554.633270245864</v>
      </c>
      <c r="BZ1035" s="1102">
        <v>16305.971769320184</v>
      </c>
      <c r="CA1035" s="1102">
        <v>13315.520693159197</v>
      </c>
      <c r="CB1035" s="1102">
        <v>7038.4902109364275</v>
      </c>
      <c r="CC1035" s="1102">
        <v>9683.6558546075375</v>
      </c>
      <c r="CD1035" s="1102">
        <v>13301.80165953032</v>
      </c>
      <c r="CE1035" s="1102">
        <v>25273.610589796317</v>
      </c>
      <c r="CF1035" s="1102">
        <v>19394.05021231663</v>
      </c>
      <c r="CG1035" s="1102">
        <v>12577.678186849773</v>
      </c>
      <c r="CH1035" s="1102">
        <v>14968.529549203004</v>
      </c>
      <c r="CI1035" s="1102">
        <v>19035.446588940104</v>
      </c>
      <c r="CJ1035" s="1102">
        <v>25591.014721600804</v>
      </c>
      <c r="CK1035" s="1102">
        <v>22494.951455232083</v>
      </c>
      <c r="CL1035" s="1102">
        <v>19276.761745043172</v>
      </c>
      <c r="CM1035" s="1102">
        <v>24239.862043448622</v>
      </c>
      <c r="CN1035" s="1102">
        <v>24046.176112633493</v>
      </c>
      <c r="CO1035" s="1102">
        <v>30923.580518927047</v>
      </c>
      <c r="CP1035" s="1102">
        <v>25599.031503086051</v>
      </c>
      <c r="CQ1035" s="1106">
        <f t="shared" si="216"/>
        <v>28218.101950898053</v>
      </c>
      <c r="CR1035" s="23" t="s">
        <v>542</v>
      </c>
      <c r="CS1035"/>
      <c r="DQ1035"/>
      <c r="DR1035"/>
    </row>
    <row r="1036" spans="58:122" ht="13">
      <c r="BF1036" s="1135">
        <v>1028</v>
      </c>
      <c r="BG1036" s="1102">
        <v>80324.18380658247</v>
      </c>
      <c r="BH1036" s="1102">
        <v>82948.436728659595</v>
      </c>
      <c r="BI1036" s="1102">
        <v>66946.214166499529</v>
      </c>
      <c r="BJ1036" s="1102">
        <v>65553.447110824112</v>
      </c>
      <c r="BK1036" s="1102">
        <v>81445.674809090036</v>
      </c>
      <c r="BL1036" s="1102">
        <v>94547.030692710046</v>
      </c>
      <c r="BM1036" s="1102">
        <v>71661.865153972758</v>
      </c>
      <c r="BN1036" s="1102">
        <v>78248.630038733943</v>
      </c>
      <c r="BO1036" s="1102">
        <v>112741.12829862545</v>
      </c>
      <c r="BP1036" s="1102">
        <v>104571.39540511493</v>
      </c>
      <c r="BQ1036" s="1102">
        <v>81558.995761658007</v>
      </c>
      <c r="BR1036" s="1102">
        <v>61826.285337182177</v>
      </c>
      <c r="BS1036" s="1102">
        <v>67369.344773417572</v>
      </c>
      <c r="BT1036" s="1102">
        <v>33744.104356366181</v>
      </c>
      <c r="BU1036" s="1102">
        <v>14126.521288559588</v>
      </c>
      <c r="BV1036" s="1102">
        <v>12349.476250298796</v>
      </c>
      <c r="BW1036" s="1102">
        <v>21327.837935335374</v>
      </c>
      <c r="BX1036" s="1102">
        <v>28904.423909684949</v>
      </c>
      <c r="BY1036" s="1102">
        <v>26018.059077218713</v>
      </c>
      <c r="BZ1036" s="1102">
        <v>21712.870483719234</v>
      </c>
      <c r="CA1036" s="1102">
        <v>13201.742212296494</v>
      </c>
      <c r="CB1036" s="1102">
        <v>7203.2063444798414</v>
      </c>
      <c r="CC1036" s="1102">
        <v>9090.8757039402954</v>
      </c>
      <c r="CD1036" s="1102">
        <v>11030.711352474946</v>
      </c>
      <c r="CE1036" s="1102">
        <v>18843.064590435795</v>
      </c>
      <c r="CF1036" s="1102">
        <v>13395.080237936119</v>
      </c>
      <c r="CG1036" s="1102">
        <v>10349.336639579979</v>
      </c>
      <c r="CH1036" s="1102">
        <v>12152.583555537027</v>
      </c>
      <c r="CI1036" s="1102">
        <v>17971.161402592097</v>
      </c>
      <c r="CJ1036" s="1102">
        <v>19885.521682370458</v>
      </c>
      <c r="CK1036" s="1102">
        <v>24108.412183679597</v>
      </c>
      <c r="CL1036" s="1102">
        <v>18533.135707889644</v>
      </c>
      <c r="CM1036" s="1102">
        <v>21528.623714702146</v>
      </c>
      <c r="CN1036" s="1102">
        <v>17309.220983107356</v>
      </c>
      <c r="CO1036" s="1102">
        <v>19868.556652857213</v>
      </c>
      <c r="CP1036" s="1102">
        <v>17718.298517726042</v>
      </c>
      <c r="CQ1036" s="1106">
        <f t="shared" si="216"/>
        <v>19531.080850045651</v>
      </c>
      <c r="CR1036" s="23" t="s">
        <v>542</v>
      </c>
      <c r="CS1036"/>
      <c r="DQ1036"/>
      <c r="DR1036"/>
    </row>
    <row r="1037" spans="58:122" ht="13">
      <c r="BF1037" s="1135">
        <v>1029</v>
      </c>
      <c r="BG1037" s="1102">
        <v>51001.837838381951</v>
      </c>
      <c r="BH1037" s="1102">
        <v>51614.378926033613</v>
      </c>
      <c r="BI1037" s="1102">
        <v>44510.925950358178</v>
      </c>
      <c r="BJ1037" s="1102">
        <v>49911.196602829412</v>
      </c>
      <c r="BK1037" s="1102">
        <v>60966.587940717916</v>
      </c>
      <c r="BL1037" s="1102">
        <v>76780.149163981027</v>
      </c>
      <c r="BM1037" s="1102">
        <v>65136.033118506632</v>
      </c>
      <c r="BN1037" s="1102">
        <v>77170.120350369383</v>
      </c>
      <c r="BO1037" s="1102">
        <v>91145.834211275185</v>
      </c>
      <c r="BP1037" s="1102">
        <v>83638.329100324903</v>
      </c>
      <c r="BQ1037" s="1102">
        <v>61001.968060568375</v>
      </c>
      <c r="BR1037" s="1102">
        <v>47374.803979147531</v>
      </c>
      <c r="BS1037" s="1102">
        <v>41808.986115822932</v>
      </c>
      <c r="BT1037" s="1102">
        <v>29873.005203790406</v>
      </c>
      <c r="BU1037" s="1102">
        <v>15633.995069135461</v>
      </c>
      <c r="BV1037" s="1102">
        <v>13454.581879591695</v>
      </c>
      <c r="BW1037" s="1102">
        <v>22920.837394191418</v>
      </c>
      <c r="BX1037" s="1102">
        <v>27785.93538033103</v>
      </c>
      <c r="BY1037" s="1102">
        <v>24104.767491876901</v>
      </c>
      <c r="BZ1037" s="1102">
        <v>20281.545931311422</v>
      </c>
      <c r="CA1037" s="1102">
        <v>12943.848446549478</v>
      </c>
      <c r="CB1037" s="1102">
        <v>8889.2129833551153</v>
      </c>
      <c r="CC1037" s="1102">
        <v>9628.5214960589929</v>
      </c>
      <c r="CD1037" s="1102">
        <v>11320.909798841252</v>
      </c>
      <c r="CE1037" s="1102">
        <v>20996.620746939025</v>
      </c>
      <c r="CF1037" s="1102">
        <v>14766.102223915537</v>
      </c>
      <c r="CG1037" s="1102">
        <v>12650.680410953837</v>
      </c>
      <c r="CH1037" s="1102">
        <v>13986.005402675823</v>
      </c>
      <c r="CI1037" s="1102">
        <v>17789.611811209823</v>
      </c>
      <c r="CJ1037" s="1102">
        <v>18338.749538810567</v>
      </c>
      <c r="CK1037" s="1102">
        <v>16323.385208607346</v>
      </c>
      <c r="CL1037" s="1102">
        <v>13197.045051041401</v>
      </c>
      <c r="CM1037" s="1102">
        <v>19226.510289422687</v>
      </c>
      <c r="CN1037" s="1102">
        <v>21382.550348235709</v>
      </c>
      <c r="CO1037" s="1102">
        <v>22534.997646323074</v>
      </c>
      <c r="CP1037" s="1102">
        <v>23234.297068587777</v>
      </c>
      <c r="CQ1037" s="1106">
        <f t="shared" si="216"/>
        <v>25611.428438604151</v>
      </c>
      <c r="CR1037" s="23" t="s">
        <v>542</v>
      </c>
      <c r="CS1037"/>
      <c r="DQ1037"/>
      <c r="DR1037"/>
    </row>
    <row r="1038" spans="58:122" ht="13">
      <c r="BF1038" s="1135">
        <v>1030</v>
      </c>
      <c r="BG1038" s="1102">
        <v>67965.764589800339</v>
      </c>
      <c r="BH1038" s="1102">
        <v>66734.356192524603</v>
      </c>
      <c r="BI1038" s="1102">
        <v>57660.016442395143</v>
      </c>
      <c r="BJ1038" s="1102">
        <v>68204.92475890441</v>
      </c>
      <c r="BK1038" s="1102">
        <v>81084.949419583601</v>
      </c>
      <c r="BL1038" s="1102">
        <v>100835.77683629224</v>
      </c>
      <c r="BM1038" s="1102">
        <v>96265.480920148257</v>
      </c>
      <c r="BN1038" s="1102">
        <v>117631.86301741088</v>
      </c>
      <c r="BO1038" s="1102">
        <v>121543.64181056352</v>
      </c>
      <c r="BP1038" s="1102">
        <v>114591.15789734984</v>
      </c>
      <c r="BQ1038" s="1102">
        <v>92545.142011421354</v>
      </c>
      <c r="BR1038" s="1102">
        <v>77549.267649268149</v>
      </c>
      <c r="BS1038" s="1102">
        <v>57669.377119230485</v>
      </c>
      <c r="BT1038" s="1102">
        <v>28443.551085780004</v>
      </c>
      <c r="BU1038" s="1102">
        <v>15401.441556727079</v>
      </c>
      <c r="BV1038" s="1102">
        <v>14358.224686681844</v>
      </c>
      <c r="BW1038" s="1102">
        <v>16796.924164935888</v>
      </c>
      <c r="BX1038" s="1102">
        <v>20270.551083731349</v>
      </c>
      <c r="BY1038" s="1102">
        <v>20815.205302412884</v>
      </c>
      <c r="BZ1038" s="1102">
        <v>21074.743041359237</v>
      </c>
      <c r="CA1038" s="1102">
        <v>14444.557569620871</v>
      </c>
      <c r="CB1038" s="1102">
        <v>9042.9775203519803</v>
      </c>
      <c r="CC1038" s="1102">
        <v>12297.989411659642</v>
      </c>
      <c r="CD1038" s="1102">
        <v>15294.249837264142</v>
      </c>
      <c r="CE1038" s="1102">
        <v>22438.259520390573</v>
      </c>
      <c r="CF1038" s="1102">
        <v>17271.576260115311</v>
      </c>
      <c r="CG1038" s="1102">
        <v>14004.172659772596</v>
      </c>
      <c r="CH1038" s="1102">
        <v>16205.42655850249</v>
      </c>
      <c r="CI1038" s="1102">
        <v>19825.413906440128</v>
      </c>
      <c r="CJ1038" s="1102">
        <v>21594.378277959178</v>
      </c>
      <c r="CK1038" s="1102">
        <v>22361.309030828066</v>
      </c>
      <c r="CL1038" s="1102">
        <v>19814.038730603257</v>
      </c>
      <c r="CM1038" s="1102">
        <v>22451.941546837428</v>
      </c>
      <c r="CN1038" s="1102">
        <v>22436.153995975383</v>
      </c>
      <c r="CO1038" s="1102">
        <v>20693.367252424669</v>
      </c>
      <c r="CP1038" s="1102">
        <v>23318.228951031913</v>
      </c>
      <c r="CQ1038" s="1106">
        <f t="shared" si="216"/>
        <v>25703.947501891911</v>
      </c>
      <c r="CR1038" s="23" t="s">
        <v>542</v>
      </c>
      <c r="CS1038"/>
      <c r="DQ1038"/>
      <c r="DR1038"/>
    </row>
    <row r="1039" spans="58:122" ht="13">
      <c r="BF1039" s="1135">
        <v>1031</v>
      </c>
      <c r="BG1039" s="1102">
        <v>73260.471380371411</v>
      </c>
      <c r="BH1039" s="1102">
        <v>67528.942836908114</v>
      </c>
      <c r="BI1039" s="1102">
        <v>52749.795328115455</v>
      </c>
      <c r="BJ1039" s="1102">
        <v>53959.610417241398</v>
      </c>
      <c r="BK1039" s="1102">
        <v>77574.464983781581</v>
      </c>
      <c r="BL1039" s="1102">
        <v>108655.71163988551</v>
      </c>
      <c r="BM1039" s="1102">
        <v>99435.711484001731</v>
      </c>
      <c r="BN1039" s="1102">
        <v>103578.9505305932</v>
      </c>
      <c r="BO1039" s="1102">
        <v>142519.21104246308</v>
      </c>
      <c r="BP1039" s="1102">
        <v>132113.1419425731</v>
      </c>
      <c r="BQ1039" s="1102">
        <v>99978.555753545981</v>
      </c>
      <c r="BR1039" s="1102">
        <v>68987.076801811141</v>
      </c>
      <c r="BS1039" s="1102">
        <v>57905.439574345626</v>
      </c>
      <c r="BT1039" s="1102">
        <v>46602.88522909864</v>
      </c>
      <c r="BU1039" s="1102">
        <v>24315.585828590665</v>
      </c>
      <c r="BV1039" s="1102">
        <v>15637.487364516157</v>
      </c>
      <c r="BW1039" s="1102">
        <v>14600.69804383617</v>
      </c>
      <c r="BX1039" s="1102">
        <v>24651.027607356122</v>
      </c>
      <c r="BY1039" s="1102">
        <v>29588.554618066733</v>
      </c>
      <c r="BZ1039" s="1102">
        <v>24353.704437593489</v>
      </c>
      <c r="CA1039" s="1102">
        <v>14111.507986565821</v>
      </c>
      <c r="CB1039" s="1102">
        <v>7135.6369881535475</v>
      </c>
      <c r="CC1039" s="1102">
        <v>10650.72553361726</v>
      </c>
      <c r="CD1039" s="1102">
        <v>14706.205324683782</v>
      </c>
      <c r="CE1039" s="1102">
        <v>25264.398294144299</v>
      </c>
      <c r="CF1039" s="1102">
        <v>15975.285433726654</v>
      </c>
      <c r="CG1039" s="1102">
        <v>11339.806496722676</v>
      </c>
      <c r="CH1039" s="1102">
        <v>12655.867789538981</v>
      </c>
      <c r="CI1039" s="1102">
        <v>17692.991598221048</v>
      </c>
      <c r="CJ1039" s="1102">
        <v>21440.878041689281</v>
      </c>
      <c r="CK1039" s="1102">
        <v>20862.308970752405</v>
      </c>
      <c r="CL1039" s="1102">
        <v>18502.437864966421</v>
      </c>
      <c r="CM1039" s="1102">
        <v>23577.757067500879</v>
      </c>
      <c r="CN1039" s="1102">
        <v>21963.816813487592</v>
      </c>
      <c r="CO1039" s="1102">
        <v>25788.02489536694</v>
      </c>
      <c r="CP1039" s="1102">
        <v>24101.966469328985</v>
      </c>
      <c r="CQ1039" s="1106">
        <f t="shared" si="216"/>
        <v>26567.870232382105</v>
      </c>
      <c r="CR1039" s="23" t="s">
        <v>542</v>
      </c>
      <c r="CS1039"/>
      <c r="DQ1039"/>
      <c r="DR1039"/>
    </row>
    <row r="1040" spans="58:122" ht="13">
      <c r="BF1040" s="1135">
        <v>1032</v>
      </c>
      <c r="BG1040" s="1102">
        <v>64293.572847470772</v>
      </c>
      <c r="BH1040" s="1102">
        <v>72597.458388495856</v>
      </c>
      <c r="BI1040" s="1102">
        <v>65239.647237720674</v>
      </c>
      <c r="BJ1040" s="1102">
        <v>74891.355316018118</v>
      </c>
      <c r="BK1040" s="1102">
        <v>91472.541754143385</v>
      </c>
      <c r="BL1040" s="1102">
        <v>113644.80924492923</v>
      </c>
      <c r="BM1040" s="1102">
        <v>95271.335086631851</v>
      </c>
      <c r="BN1040" s="1102">
        <v>82842.401344851314</v>
      </c>
      <c r="BO1040" s="1102">
        <v>111491.93530281587</v>
      </c>
      <c r="BP1040" s="1102">
        <v>101237.85194335345</v>
      </c>
      <c r="BQ1040" s="1102">
        <v>79794.511150422943</v>
      </c>
      <c r="BR1040" s="1102">
        <v>60994.224287848905</v>
      </c>
      <c r="BS1040" s="1102">
        <v>85061.299400924108</v>
      </c>
      <c r="BT1040" s="1102">
        <v>31042.546802893616</v>
      </c>
      <c r="BU1040" s="1102">
        <v>14877.055455971322</v>
      </c>
      <c r="BV1040" s="1102">
        <v>12058.700557900938</v>
      </c>
      <c r="BW1040" s="1102">
        <v>24479.745271646741</v>
      </c>
      <c r="BX1040" s="1102">
        <v>28165.324000334869</v>
      </c>
      <c r="BY1040" s="1102">
        <v>25840.97312002426</v>
      </c>
      <c r="BZ1040" s="1102">
        <v>26020.55200597057</v>
      </c>
      <c r="CA1040" s="1102">
        <v>15026.006527421376</v>
      </c>
      <c r="CB1040" s="1102">
        <v>7567.763839682596</v>
      </c>
      <c r="CC1040" s="1102">
        <v>9226.0205750955211</v>
      </c>
      <c r="CD1040" s="1102">
        <v>12374.544048316704</v>
      </c>
      <c r="CE1040" s="1102">
        <v>27084.548599961683</v>
      </c>
      <c r="CF1040" s="1102">
        <v>19191.485197502836</v>
      </c>
      <c r="CG1040" s="1102">
        <v>13926.829867468443</v>
      </c>
      <c r="CH1040" s="1102">
        <v>16159.399186763605</v>
      </c>
      <c r="CI1040" s="1102">
        <v>24342.763238219442</v>
      </c>
      <c r="CJ1040" s="1102">
        <v>29825.401278529611</v>
      </c>
      <c r="CK1040" s="1102">
        <v>26237.967907943301</v>
      </c>
      <c r="CL1040" s="1102">
        <v>20094.532598957583</v>
      </c>
      <c r="CM1040" s="1102">
        <v>24874.768631559476</v>
      </c>
      <c r="CN1040" s="1102">
        <v>22738.046026773671</v>
      </c>
      <c r="CO1040" s="1102">
        <v>28953.477027009551</v>
      </c>
      <c r="CP1040" s="1102">
        <v>23802.174221728637</v>
      </c>
      <c r="CQ1040" s="1106">
        <f t="shared" si="216"/>
        <v>26237.405847201924</v>
      </c>
      <c r="CR1040" s="23" t="s">
        <v>542</v>
      </c>
      <c r="CS1040"/>
      <c r="DQ1040"/>
      <c r="DR1040"/>
    </row>
    <row r="1041" spans="58:122" ht="13">
      <c r="BF1041" s="1135">
        <v>1033</v>
      </c>
      <c r="BG1041" s="1102">
        <v>52340.344579676021</v>
      </c>
      <c r="BH1041" s="1102">
        <v>62392.214901426189</v>
      </c>
      <c r="BI1041" s="1102">
        <v>58340.475442992356</v>
      </c>
      <c r="BJ1041" s="1102">
        <v>59337.860496972891</v>
      </c>
      <c r="BK1041" s="1102">
        <v>69804.006414097821</v>
      </c>
      <c r="BL1041" s="1102">
        <v>79751.780365641331</v>
      </c>
      <c r="BM1041" s="1102">
        <v>63015.341749216575</v>
      </c>
      <c r="BN1041" s="1102">
        <v>62884.069776918244</v>
      </c>
      <c r="BO1041" s="1102">
        <v>108479.87468259323</v>
      </c>
      <c r="BP1041" s="1102">
        <v>106088.39791011871</v>
      </c>
      <c r="BQ1041" s="1102">
        <v>89253.874552041554</v>
      </c>
      <c r="BR1041" s="1102">
        <v>70399.792277870336</v>
      </c>
      <c r="BS1041" s="1102">
        <v>78907.61618244533</v>
      </c>
      <c r="BT1041" s="1102">
        <v>25391.997636259977</v>
      </c>
      <c r="BU1041" s="1102">
        <v>11328.162278741622</v>
      </c>
      <c r="BV1041" s="1102">
        <v>14856.888062187272</v>
      </c>
      <c r="BW1041" s="1102">
        <v>23757.478464070478</v>
      </c>
      <c r="BX1041" s="1102">
        <v>26775.447289105257</v>
      </c>
      <c r="BY1041" s="1102">
        <v>23713.380604297312</v>
      </c>
      <c r="BZ1041" s="1102">
        <v>22128.83964960185</v>
      </c>
      <c r="CA1041" s="1102">
        <v>13110.710278905995</v>
      </c>
      <c r="CB1041" s="1102">
        <v>8102.2016428775223</v>
      </c>
      <c r="CC1041" s="1102">
        <v>9559.2489320042878</v>
      </c>
      <c r="CD1041" s="1102">
        <v>13214.239534891936</v>
      </c>
      <c r="CE1041" s="1102">
        <v>23685.110419893503</v>
      </c>
      <c r="CF1041" s="1102">
        <v>17838.091291122815</v>
      </c>
      <c r="CG1041" s="1102">
        <v>11998.733554151147</v>
      </c>
      <c r="CH1041" s="1102">
        <v>14020.481853969006</v>
      </c>
      <c r="CI1041" s="1102">
        <v>17583.022544763648</v>
      </c>
      <c r="CJ1041" s="1102">
        <v>21370.195270614382</v>
      </c>
      <c r="CK1041" s="1102">
        <v>23474.647710513804</v>
      </c>
      <c r="CL1041" s="1102">
        <v>20832.728378957552</v>
      </c>
      <c r="CM1041" s="1102">
        <v>24786.481491348168</v>
      </c>
      <c r="CN1041" s="1102">
        <v>23137.421807947445</v>
      </c>
      <c r="CO1041" s="1102">
        <v>25910.344088573427</v>
      </c>
      <c r="CP1041" s="1102">
        <v>25205.030888223264</v>
      </c>
      <c r="CQ1041" s="1106">
        <f t="shared" si="216"/>
        <v>27783.790616987848</v>
      </c>
      <c r="CR1041" s="23" t="s">
        <v>542</v>
      </c>
      <c r="CS1041"/>
      <c r="DQ1041"/>
      <c r="DR1041"/>
    </row>
    <row r="1042" spans="58:122" ht="13">
      <c r="BF1042" s="1135">
        <v>1034</v>
      </c>
      <c r="BG1042" s="1102">
        <v>54859.359552022026</v>
      </c>
      <c r="BH1042" s="1102">
        <v>54568.017307139162</v>
      </c>
      <c r="BI1042" s="1102">
        <v>43692.356247617456</v>
      </c>
      <c r="BJ1042" s="1102">
        <v>54797.924635465555</v>
      </c>
      <c r="BK1042" s="1102">
        <v>63895.547151266699</v>
      </c>
      <c r="BL1042" s="1102">
        <v>72956.479051856091</v>
      </c>
      <c r="BM1042" s="1102">
        <v>60283.766762502608</v>
      </c>
      <c r="BN1042" s="1102">
        <v>70662.577724325442</v>
      </c>
      <c r="BO1042" s="1102">
        <v>114241.92107485281</v>
      </c>
      <c r="BP1042" s="1102">
        <v>108915.59505242345</v>
      </c>
      <c r="BQ1042" s="1102">
        <v>87862.578213588495</v>
      </c>
      <c r="BR1042" s="1102">
        <v>85741.009352898182</v>
      </c>
      <c r="BS1042" s="1102">
        <v>130422.68234766321</v>
      </c>
      <c r="BT1042" s="1102">
        <v>42735.46486303131</v>
      </c>
      <c r="BU1042" s="1102">
        <v>18864.617931007313</v>
      </c>
      <c r="BV1042" s="1102">
        <v>17024.854047071996</v>
      </c>
      <c r="BW1042" s="1102">
        <v>21185.713948890058</v>
      </c>
      <c r="BX1042" s="1102">
        <v>27922.515641838661</v>
      </c>
      <c r="BY1042" s="1102">
        <v>25100.957351432287</v>
      </c>
      <c r="BZ1042" s="1102">
        <v>24250.282572091761</v>
      </c>
      <c r="CA1042" s="1102">
        <v>14471.817969008051</v>
      </c>
      <c r="CB1042" s="1102">
        <v>7535.5717323088957</v>
      </c>
      <c r="CC1042" s="1102">
        <v>10409.851878649906</v>
      </c>
      <c r="CD1042" s="1102">
        <v>12947.519953426587</v>
      </c>
      <c r="CE1042" s="1102">
        <v>21547.854182796211</v>
      </c>
      <c r="CF1042" s="1102">
        <v>15807.83800901117</v>
      </c>
      <c r="CG1042" s="1102">
        <v>10274.765662765009</v>
      </c>
      <c r="CH1042" s="1102">
        <v>13550.94884752604</v>
      </c>
      <c r="CI1042" s="1102">
        <v>16696.076705031264</v>
      </c>
      <c r="CJ1042" s="1102">
        <v>20772.025360946016</v>
      </c>
      <c r="CK1042" s="1102">
        <v>18838.465162938912</v>
      </c>
      <c r="CL1042" s="1102">
        <v>14119.227588548452</v>
      </c>
      <c r="CM1042" s="1102">
        <v>19310.062170714558</v>
      </c>
      <c r="CN1042" s="1102">
        <v>18328.944965678369</v>
      </c>
      <c r="CO1042" s="1102">
        <v>22254.040485993861</v>
      </c>
      <c r="CP1042" s="1102">
        <v>19118.589034493834</v>
      </c>
      <c r="CQ1042" s="1106">
        <f t="shared" si="216"/>
        <v>21074.636923964532</v>
      </c>
      <c r="CR1042" s="23" t="s">
        <v>542</v>
      </c>
      <c r="CS1042"/>
      <c r="DQ1042"/>
      <c r="DR1042"/>
    </row>
    <row r="1043" spans="58:122" ht="13">
      <c r="BF1043" s="1135">
        <v>1035</v>
      </c>
      <c r="BG1043" s="1102">
        <v>59383.948625369958</v>
      </c>
      <c r="BH1043" s="1102">
        <v>61249.388858024045</v>
      </c>
      <c r="BI1043" s="1102">
        <v>57390.732858218078</v>
      </c>
      <c r="BJ1043" s="1102">
        <v>66823.94928388267</v>
      </c>
      <c r="BK1043" s="1102">
        <v>77246.165911210468</v>
      </c>
      <c r="BL1043" s="1102">
        <v>98434.91283973903</v>
      </c>
      <c r="BM1043" s="1102">
        <v>90263.850265902714</v>
      </c>
      <c r="BN1043" s="1102">
        <v>90668.637818410294</v>
      </c>
      <c r="BO1043" s="1102">
        <v>115135.01170929705</v>
      </c>
      <c r="BP1043" s="1102">
        <v>120139.05568119808</v>
      </c>
      <c r="BQ1043" s="1102">
        <v>95129.390499514615</v>
      </c>
      <c r="BR1043" s="1102">
        <v>78283.585139166782</v>
      </c>
      <c r="BS1043" s="1102">
        <v>87879.454239609302</v>
      </c>
      <c r="BT1043" s="1102">
        <v>30056.796046772393</v>
      </c>
      <c r="BU1043" s="1102">
        <v>14475.516231650119</v>
      </c>
      <c r="BV1043" s="1102">
        <v>14376.720859369929</v>
      </c>
      <c r="BW1043" s="1102">
        <v>15147.606151177626</v>
      </c>
      <c r="BX1043" s="1102">
        <v>22350.331693650627</v>
      </c>
      <c r="BY1043" s="1102">
        <v>18460.386969304207</v>
      </c>
      <c r="BZ1043" s="1102">
        <v>15339.029319156865</v>
      </c>
      <c r="CA1043" s="1102">
        <v>11352.610339646528</v>
      </c>
      <c r="CB1043" s="1102">
        <v>8914.5218318529933</v>
      </c>
      <c r="CC1043" s="1102">
        <v>9371.8791249194128</v>
      </c>
      <c r="CD1043" s="1102">
        <v>11693.819028361071</v>
      </c>
      <c r="CE1043" s="1102">
        <v>15079.583616160142</v>
      </c>
      <c r="CF1043" s="1102">
        <v>11144.042004606594</v>
      </c>
      <c r="CG1043" s="1102">
        <v>10139.306250937447</v>
      </c>
      <c r="CH1043" s="1102">
        <v>13052.565771335341</v>
      </c>
      <c r="CI1043" s="1102">
        <v>19507.043696445638</v>
      </c>
      <c r="CJ1043" s="1102">
        <v>21566.12932548672</v>
      </c>
      <c r="CK1043" s="1102">
        <v>21518.719692959803</v>
      </c>
      <c r="CL1043" s="1102">
        <v>16750.602996592883</v>
      </c>
      <c r="CM1043" s="1102">
        <v>17757.081579577429</v>
      </c>
      <c r="CN1043" s="1102">
        <v>17629.757460192915</v>
      </c>
      <c r="CO1043" s="1102">
        <v>22570.092290797962</v>
      </c>
      <c r="CP1043" s="1102">
        <v>18570.019010064963</v>
      </c>
      <c r="CQ1043" s="1106">
        <f t="shared" si="216"/>
        <v>20469.941981709613</v>
      </c>
      <c r="CR1043" s="23" t="s">
        <v>542</v>
      </c>
      <c r="CS1043"/>
      <c r="DQ1043"/>
      <c r="DR1043"/>
    </row>
    <row r="1044" spans="58:122" ht="13">
      <c r="BF1044" s="1135">
        <v>1036</v>
      </c>
      <c r="BG1044" s="1102">
        <v>58581.113627320512</v>
      </c>
      <c r="BH1044" s="1102">
        <v>60094.382567164655</v>
      </c>
      <c r="BI1044" s="1102">
        <v>53600.118731544717</v>
      </c>
      <c r="BJ1044" s="1102">
        <v>56827.715576974231</v>
      </c>
      <c r="BK1044" s="1102">
        <v>74498.380939226816</v>
      </c>
      <c r="BL1044" s="1102">
        <v>91926.744629936991</v>
      </c>
      <c r="BM1044" s="1102">
        <v>72926.75443401339</v>
      </c>
      <c r="BN1044" s="1102">
        <v>80480.422990571955</v>
      </c>
      <c r="BO1044" s="1102">
        <v>127638.01192139069</v>
      </c>
      <c r="BP1044" s="1102">
        <v>123453.69572111154</v>
      </c>
      <c r="BQ1044" s="1102">
        <v>93754.92466255078</v>
      </c>
      <c r="BR1044" s="1102">
        <v>65454.059803196011</v>
      </c>
      <c r="BS1044" s="1102">
        <v>57083.286838119668</v>
      </c>
      <c r="BT1044" s="1102">
        <v>41323.545375394839</v>
      </c>
      <c r="BU1044" s="1102">
        <v>21639.231768512927</v>
      </c>
      <c r="BV1044" s="1102">
        <v>18785.618765328734</v>
      </c>
      <c r="BW1044" s="1102">
        <v>17445.784832869034</v>
      </c>
      <c r="BX1044" s="1102">
        <v>23035.552246268373</v>
      </c>
      <c r="BY1044" s="1102">
        <v>26093.637295516786</v>
      </c>
      <c r="BZ1044" s="1102">
        <v>23148.732172190834</v>
      </c>
      <c r="CA1044" s="1102">
        <v>15269.120360219789</v>
      </c>
      <c r="CB1044" s="1102">
        <v>9581.9694119103333</v>
      </c>
      <c r="CC1044" s="1102">
        <v>10054.181144673337</v>
      </c>
      <c r="CD1044" s="1102">
        <v>15214.555586682613</v>
      </c>
      <c r="CE1044" s="1102">
        <v>21113.890588860551</v>
      </c>
      <c r="CF1044" s="1102">
        <v>15757.355935674652</v>
      </c>
      <c r="CG1044" s="1102">
        <v>11943.990127260669</v>
      </c>
      <c r="CH1044" s="1102">
        <v>12992.41731828861</v>
      </c>
      <c r="CI1044" s="1102">
        <v>18907.607756122743</v>
      </c>
      <c r="CJ1044" s="1102">
        <v>22068.240304687966</v>
      </c>
      <c r="CK1044" s="1102">
        <v>22415.684457429721</v>
      </c>
      <c r="CL1044" s="1102">
        <v>18475.257626727398</v>
      </c>
      <c r="CM1044" s="1102">
        <v>18888.778020996033</v>
      </c>
      <c r="CN1044" s="1102">
        <v>18164.913772413285</v>
      </c>
      <c r="CO1044" s="1102">
        <v>21341.621526361276</v>
      </c>
      <c r="CP1044" s="1102">
        <v>18658.988139870624</v>
      </c>
      <c r="CQ1044" s="1106">
        <f t="shared" si="216"/>
        <v>20568.01365973525</v>
      </c>
      <c r="CR1044" s="23" t="s">
        <v>542</v>
      </c>
      <c r="CS1044"/>
      <c r="DQ1044"/>
      <c r="DR1044"/>
    </row>
    <row r="1045" spans="58:122" ht="13">
      <c r="BF1045" s="1135">
        <v>1037</v>
      </c>
      <c r="BG1045" s="1102">
        <v>63703.374080154077</v>
      </c>
      <c r="BH1045" s="1102">
        <v>62364.22163878935</v>
      </c>
      <c r="BI1045" s="1102">
        <v>56417.862599637228</v>
      </c>
      <c r="BJ1045" s="1102">
        <v>64696.510072615056</v>
      </c>
      <c r="BK1045" s="1102">
        <v>70487.29323897649</v>
      </c>
      <c r="BL1045" s="1102">
        <v>93857.995904949072</v>
      </c>
      <c r="BM1045" s="1102">
        <v>80072.366921426292</v>
      </c>
      <c r="BN1045" s="1102">
        <v>82571.960922358063</v>
      </c>
      <c r="BO1045" s="1102">
        <v>112008.60538301016</v>
      </c>
      <c r="BP1045" s="1102">
        <v>102517.75914735397</v>
      </c>
      <c r="BQ1045" s="1102">
        <v>81263.976060863977</v>
      </c>
      <c r="BR1045" s="1102">
        <v>61099.97940403907</v>
      </c>
      <c r="BS1045" s="1102">
        <v>74848.638182344439</v>
      </c>
      <c r="BT1045" s="1102">
        <v>35006.456820997781</v>
      </c>
      <c r="BU1045" s="1102">
        <v>15978.289600718503</v>
      </c>
      <c r="BV1045" s="1102">
        <v>11314.713925144588</v>
      </c>
      <c r="BW1045" s="1102">
        <v>20309.57455014599</v>
      </c>
      <c r="BX1045" s="1102">
        <v>26084.127282156645</v>
      </c>
      <c r="BY1045" s="1102">
        <v>23584.024131633872</v>
      </c>
      <c r="BZ1045" s="1102">
        <v>20091.6908808931</v>
      </c>
      <c r="CA1045" s="1102">
        <v>13520.254929836055</v>
      </c>
      <c r="CB1045" s="1102">
        <v>8232.7511085013357</v>
      </c>
      <c r="CC1045" s="1102">
        <v>9938.0782144176119</v>
      </c>
      <c r="CD1045" s="1102">
        <v>14758.039365984227</v>
      </c>
      <c r="CE1045" s="1102">
        <v>27701.06420099664</v>
      </c>
      <c r="CF1045" s="1102">
        <v>16538.719240883511</v>
      </c>
      <c r="CG1045" s="1102">
        <v>12070.005979117941</v>
      </c>
      <c r="CH1045" s="1102">
        <v>15594.264569881601</v>
      </c>
      <c r="CI1045" s="1102">
        <v>21781.436302962436</v>
      </c>
      <c r="CJ1045" s="1102">
        <v>24753.251438135292</v>
      </c>
      <c r="CK1045" s="1102">
        <v>20191.854488363519</v>
      </c>
      <c r="CL1045" s="1102">
        <v>15122.990913330588</v>
      </c>
      <c r="CM1045" s="1102">
        <v>19965.994693657216</v>
      </c>
      <c r="CN1045" s="1102">
        <v>18390.799614866824</v>
      </c>
      <c r="CO1045" s="1102">
        <v>23345.085895107539</v>
      </c>
      <c r="CP1045" s="1102">
        <v>18497.278192637823</v>
      </c>
      <c r="CQ1045" s="1106">
        <f t="shared" si="216"/>
        <v>20389.758955961031</v>
      </c>
      <c r="CR1045" s="23" t="s">
        <v>542</v>
      </c>
      <c r="CS1045"/>
      <c r="DQ1045"/>
      <c r="DR1045"/>
    </row>
    <row r="1046" spans="58:122" ht="13">
      <c r="BF1046" s="1135">
        <v>1038</v>
      </c>
      <c r="BG1046" s="1102">
        <v>55702.582907863514</v>
      </c>
      <c r="BH1046" s="1102">
        <v>72078.853101639135</v>
      </c>
      <c r="BI1046" s="1102">
        <v>70222.964976252231</v>
      </c>
      <c r="BJ1046" s="1102">
        <v>75690.384516466729</v>
      </c>
      <c r="BK1046" s="1102">
        <v>78476.37950316738</v>
      </c>
      <c r="BL1046" s="1102">
        <v>95377.060640127689</v>
      </c>
      <c r="BM1046" s="1102">
        <v>87537.244546468239</v>
      </c>
      <c r="BN1046" s="1102">
        <v>96017.637571164887</v>
      </c>
      <c r="BO1046" s="1102">
        <v>106640.73263571803</v>
      </c>
      <c r="BP1046" s="1102">
        <v>120507.04104268148</v>
      </c>
      <c r="BQ1046" s="1102">
        <v>97064.175385542869</v>
      </c>
      <c r="BR1046" s="1102">
        <v>86030.979523626753</v>
      </c>
      <c r="BS1046" s="1102">
        <v>86701.022463075788</v>
      </c>
      <c r="BT1046" s="1102">
        <v>36302.209907055891</v>
      </c>
      <c r="BU1046" s="1102">
        <v>19179.685736667518</v>
      </c>
      <c r="BV1046" s="1102">
        <v>13211.939262877868</v>
      </c>
      <c r="BW1046" s="1102">
        <v>16964.111218815295</v>
      </c>
      <c r="BX1046" s="1102">
        <v>20634.410018467504</v>
      </c>
      <c r="BY1046" s="1102">
        <v>31234.654597911242</v>
      </c>
      <c r="BZ1046" s="1102">
        <v>18565.26382914175</v>
      </c>
      <c r="CA1046" s="1102">
        <v>15300.172760322997</v>
      </c>
      <c r="CB1046" s="1102">
        <v>8447.4370499207762</v>
      </c>
      <c r="CC1046" s="1102">
        <v>13018.586173351179</v>
      </c>
      <c r="CD1046" s="1102">
        <v>17804.282596792189</v>
      </c>
      <c r="CE1046" s="1102">
        <v>28194.235653563872</v>
      </c>
      <c r="CF1046" s="1102">
        <v>22685.991091998279</v>
      </c>
      <c r="CG1046" s="1102">
        <v>16818.795371616157</v>
      </c>
      <c r="CH1046" s="1102">
        <v>19572.574961431234</v>
      </c>
      <c r="CI1046" s="1102">
        <v>24851.982915718771</v>
      </c>
      <c r="CJ1046" s="1102">
        <v>26927.38943877368</v>
      </c>
      <c r="CK1046" s="1102">
        <v>28093.750602619984</v>
      </c>
      <c r="CL1046" s="1102">
        <v>22483.760809426331</v>
      </c>
      <c r="CM1046" s="1102">
        <v>27331.619836154485</v>
      </c>
      <c r="CN1046" s="1102">
        <v>22952.349976479083</v>
      </c>
      <c r="CO1046" s="1102">
        <v>24463.152865215943</v>
      </c>
      <c r="CP1046" s="1102">
        <v>25591.995194180792</v>
      </c>
      <c r="CQ1046" s="1106">
        <f t="shared" si="216"/>
        <v>28210.345748011132</v>
      </c>
      <c r="CR1046" s="23" t="s">
        <v>542</v>
      </c>
      <c r="CS1046"/>
      <c r="DQ1046"/>
      <c r="DR1046"/>
    </row>
    <row r="1047" spans="58:122" ht="13">
      <c r="BF1047" s="1135">
        <v>1039</v>
      </c>
      <c r="BG1047" s="1102">
        <v>60371.677803563427</v>
      </c>
      <c r="BH1047" s="1102">
        <v>63968.436727106971</v>
      </c>
      <c r="BI1047" s="1102">
        <v>57937.514851635213</v>
      </c>
      <c r="BJ1047" s="1102">
        <v>63319.113550254682</v>
      </c>
      <c r="BK1047" s="1102">
        <v>69921.139557441231</v>
      </c>
      <c r="BL1047" s="1102">
        <v>84618.640009199909</v>
      </c>
      <c r="BM1047" s="1102">
        <v>71505.000590660726</v>
      </c>
      <c r="BN1047" s="1102">
        <v>74150.520534653857</v>
      </c>
      <c r="BO1047" s="1102">
        <v>97789.762107868155</v>
      </c>
      <c r="BP1047" s="1102">
        <v>100803.9482723487</v>
      </c>
      <c r="BQ1047" s="1102">
        <v>80216.54448386922</v>
      </c>
      <c r="BR1047" s="1102">
        <v>62620.336417934188</v>
      </c>
      <c r="BS1047" s="1102">
        <v>56041.964609223418</v>
      </c>
      <c r="BT1047" s="1102">
        <v>24195.623795089414</v>
      </c>
      <c r="BU1047" s="1102">
        <v>12779.814020813636</v>
      </c>
      <c r="BV1047" s="1102">
        <v>13386.002452408287</v>
      </c>
      <c r="BW1047" s="1102">
        <v>14282.082149625834</v>
      </c>
      <c r="BX1047" s="1102">
        <v>19208.667411339444</v>
      </c>
      <c r="BY1047" s="1102">
        <v>17335.725814892718</v>
      </c>
      <c r="BZ1047" s="1102">
        <v>15590.430106439335</v>
      </c>
      <c r="CA1047" s="1102">
        <v>10331.956146970693</v>
      </c>
      <c r="CB1047" s="1102">
        <v>6660.276317037391</v>
      </c>
      <c r="CC1047" s="1102">
        <v>8574.0903468372926</v>
      </c>
      <c r="CD1047" s="1102">
        <v>11531.62992501931</v>
      </c>
      <c r="CE1047" s="1102">
        <v>17629.68786870742</v>
      </c>
      <c r="CF1047" s="1102">
        <v>14846.393067946256</v>
      </c>
      <c r="CG1047" s="1102">
        <v>11543.300329767631</v>
      </c>
      <c r="CH1047" s="1102">
        <v>11803.3318256487</v>
      </c>
      <c r="CI1047" s="1102">
        <v>14973.848294878146</v>
      </c>
      <c r="CJ1047" s="1102">
        <v>17511.364399002261</v>
      </c>
      <c r="CK1047" s="1102">
        <v>19961.132950692754</v>
      </c>
      <c r="CL1047" s="1102">
        <v>16985.117856845271</v>
      </c>
      <c r="CM1047" s="1102">
        <v>19213.417757210231</v>
      </c>
      <c r="CN1047" s="1102">
        <v>16862.088939391546</v>
      </c>
      <c r="CO1047" s="1102">
        <v>19382.936892576625</v>
      </c>
      <c r="CP1047" s="1102">
        <v>17812.793231217522</v>
      </c>
      <c r="CQ1047" s="1106">
        <f t="shared" si="216"/>
        <v>19635.243441462517</v>
      </c>
      <c r="CR1047" s="23" t="s">
        <v>542</v>
      </c>
      <c r="CS1047"/>
      <c r="DQ1047"/>
      <c r="DR1047"/>
    </row>
    <row r="1048" spans="58:122" ht="13">
      <c r="BF1048" s="1135">
        <v>1040</v>
      </c>
      <c r="BG1048" s="1102">
        <v>64570.350826886017</v>
      </c>
      <c r="BH1048" s="1102">
        <v>74713.143944895579</v>
      </c>
      <c r="BI1048" s="1102">
        <v>64840.042364890352</v>
      </c>
      <c r="BJ1048" s="1102">
        <v>62076.107443223824</v>
      </c>
      <c r="BK1048" s="1102">
        <v>70791.220071752716</v>
      </c>
      <c r="BL1048" s="1102">
        <v>97525.390205509524</v>
      </c>
      <c r="BM1048" s="1102">
        <v>90365.303303858047</v>
      </c>
      <c r="BN1048" s="1102">
        <v>91425.523427905457</v>
      </c>
      <c r="BO1048" s="1102">
        <v>126580.17963148448</v>
      </c>
      <c r="BP1048" s="1102">
        <v>141317.80319690955</v>
      </c>
      <c r="BQ1048" s="1102">
        <v>112094.39881453982</v>
      </c>
      <c r="BR1048" s="1102">
        <v>85817.87042343177</v>
      </c>
      <c r="BS1048" s="1102">
        <v>88008.538097969868</v>
      </c>
      <c r="BT1048" s="1102">
        <v>28041.564142910727</v>
      </c>
      <c r="BU1048" s="1102">
        <v>13001.399761902379</v>
      </c>
      <c r="BV1048" s="1102">
        <v>14230.544278832158</v>
      </c>
      <c r="BW1048" s="1102">
        <v>18791.438830486171</v>
      </c>
      <c r="BX1048" s="1102">
        <v>30036.016927898996</v>
      </c>
      <c r="BY1048" s="1102">
        <v>26643.211289712264</v>
      </c>
      <c r="BZ1048" s="1102">
        <v>20032.18257673303</v>
      </c>
      <c r="CA1048" s="1102">
        <v>12562.607263620561</v>
      </c>
      <c r="CB1048" s="1102">
        <v>7261.4905326659582</v>
      </c>
      <c r="CC1048" s="1102">
        <v>10000.771109734787</v>
      </c>
      <c r="CD1048" s="1102">
        <v>17501.706070976295</v>
      </c>
      <c r="CE1048" s="1102">
        <v>20927.748875133631</v>
      </c>
      <c r="CF1048" s="1102">
        <v>14450.600905362066</v>
      </c>
      <c r="CG1048" s="1102">
        <v>11954.582671767061</v>
      </c>
      <c r="CH1048" s="1102">
        <v>14717.928853494888</v>
      </c>
      <c r="CI1048" s="1102">
        <v>20974.304801927661</v>
      </c>
      <c r="CJ1048" s="1102">
        <v>20802.922339385619</v>
      </c>
      <c r="CK1048" s="1102">
        <v>20593.08490618362</v>
      </c>
      <c r="CL1048" s="1102">
        <v>18929.799996166148</v>
      </c>
      <c r="CM1048" s="1102">
        <v>23746.755671012674</v>
      </c>
      <c r="CN1048" s="1102">
        <v>25340.358957701508</v>
      </c>
      <c r="CO1048" s="1102">
        <v>22015.59865496061</v>
      </c>
      <c r="CP1048" s="1102">
        <v>26272.282521204448</v>
      </c>
      <c r="CQ1048" s="1106">
        <f t="shared" si="216"/>
        <v>28960.234162638975</v>
      </c>
      <c r="CR1048" s="23" t="s">
        <v>542</v>
      </c>
      <c r="CS1048"/>
      <c r="DQ1048"/>
      <c r="DR1048"/>
    </row>
    <row r="1049" spans="58:122" ht="13">
      <c r="BF1049" s="1135">
        <v>1041</v>
      </c>
      <c r="BG1049" s="1102">
        <v>73140.731655692827</v>
      </c>
      <c r="BH1049" s="1102">
        <v>72646.383456255513</v>
      </c>
      <c r="BI1049" s="1102">
        <v>67676.115509108538</v>
      </c>
      <c r="BJ1049" s="1102">
        <v>74494.670135048451</v>
      </c>
      <c r="BK1049" s="1102">
        <v>80553.376087059471</v>
      </c>
      <c r="BL1049" s="1102">
        <v>91637.236719812718</v>
      </c>
      <c r="BM1049" s="1102">
        <v>76788.007531495328</v>
      </c>
      <c r="BN1049" s="1102">
        <v>77744.424744229618</v>
      </c>
      <c r="BO1049" s="1102">
        <v>135859.99266640533</v>
      </c>
      <c r="BP1049" s="1102">
        <v>125175.49585795944</v>
      </c>
      <c r="BQ1049" s="1102">
        <v>98280.137854587505</v>
      </c>
      <c r="BR1049" s="1102">
        <v>72652.606401724363</v>
      </c>
      <c r="BS1049" s="1102">
        <v>92876.500071084956</v>
      </c>
      <c r="BT1049" s="1102">
        <v>39733.319709630283</v>
      </c>
      <c r="BU1049" s="1102">
        <v>22101.508993273412</v>
      </c>
      <c r="BV1049" s="1102">
        <v>15849.367118533111</v>
      </c>
      <c r="BW1049" s="1102">
        <v>13580.933115818028</v>
      </c>
      <c r="BX1049" s="1102">
        <v>26199.653147385219</v>
      </c>
      <c r="BY1049" s="1102">
        <v>22770.591741616674</v>
      </c>
      <c r="BZ1049" s="1102">
        <v>17532.986301920191</v>
      </c>
      <c r="CA1049" s="1102">
        <v>12175.662283213755</v>
      </c>
      <c r="CB1049" s="1102">
        <v>7925.9297473604029</v>
      </c>
      <c r="CC1049" s="1102">
        <v>9501.7730224982588</v>
      </c>
      <c r="CD1049" s="1102">
        <v>14070.609847580279</v>
      </c>
      <c r="CE1049" s="1102">
        <v>20174.57407560854</v>
      </c>
      <c r="CF1049" s="1102">
        <v>15604.954226574226</v>
      </c>
      <c r="CG1049" s="1102">
        <v>13130.524564855645</v>
      </c>
      <c r="CH1049" s="1102">
        <v>15169.776779766788</v>
      </c>
      <c r="CI1049" s="1102">
        <v>21593.979161186842</v>
      </c>
      <c r="CJ1049" s="1102">
        <v>23584.371272132084</v>
      </c>
      <c r="CK1049" s="1102">
        <v>24358.189109803119</v>
      </c>
      <c r="CL1049" s="1102">
        <v>20058.560227450922</v>
      </c>
      <c r="CM1049" s="1102">
        <v>19319.446915887751</v>
      </c>
      <c r="CN1049" s="1102">
        <v>16920.907849652158</v>
      </c>
      <c r="CO1049" s="1102">
        <v>18364.541465824474</v>
      </c>
      <c r="CP1049" s="1102">
        <v>18244.456741239894</v>
      </c>
      <c r="CQ1049" s="1106">
        <f t="shared" si="216"/>
        <v>20111.071010674477</v>
      </c>
      <c r="CR1049" s="23" t="s">
        <v>542</v>
      </c>
      <c r="CS1049"/>
      <c r="DQ1049"/>
      <c r="DR1049"/>
    </row>
    <row r="1050" spans="58:122" ht="13">
      <c r="BF1050" s="1135">
        <v>1042</v>
      </c>
      <c r="BG1050" s="1102">
        <v>57772.640031250878</v>
      </c>
      <c r="BH1050" s="1102">
        <v>58165.74481904359</v>
      </c>
      <c r="BI1050" s="1102">
        <v>52939.26975751928</v>
      </c>
      <c r="BJ1050" s="1102">
        <v>65808.058488513576</v>
      </c>
      <c r="BK1050" s="1102">
        <v>95544.066618292491</v>
      </c>
      <c r="BL1050" s="1102">
        <v>128707.33210568049</v>
      </c>
      <c r="BM1050" s="1102">
        <v>105787.44159130871</v>
      </c>
      <c r="BN1050" s="1102">
        <v>94612.587749962855</v>
      </c>
      <c r="BO1050" s="1102">
        <v>122316.25788497351</v>
      </c>
      <c r="BP1050" s="1102">
        <v>110787.37618819649</v>
      </c>
      <c r="BQ1050" s="1102">
        <v>82900.899110790808</v>
      </c>
      <c r="BR1050" s="1102">
        <v>58743.908686532697</v>
      </c>
      <c r="BS1050" s="1102">
        <v>66000.400559421309</v>
      </c>
      <c r="BT1050" s="1102">
        <v>40097.572842374437</v>
      </c>
      <c r="BU1050" s="1102">
        <v>18235.892360980102</v>
      </c>
      <c r="BV1050" s="1102">
        <v>14693.592722099267</v>
      </c>
      <c r="BW1050" s="1102">
        <v>13447.699218873535</v>
      </c>
      <c r="BX1050" s="1102">
        <v>33027.205892570812</v>
      </c>
      <c r="BY1050" s="1102">
        <v>22249.218649793049</v>
      </c>
      <c r="BZ1050" s="1102">
        <v>16458.832402083633</v>
      </c>
      <c r="CA1050" s="1102">
        <v>11886.898817960986</v>
      </c>
      <c r="CB1050" s="1102">
        <v>8180.6988350321744</v>
      </c>
      <c r="CC1050" s="1102">
        <v>11664.220156865702</v>
      </c>
      <c r="CD1050" s="1102">
        <v>14826.662901204609</v>
      </c>
      <c r="CE1050" s="1102">
        <v>18812.304430003958</v>
      </c>
      <c r="CF1050" s="1102">
        <v>15496.650484091815</v>
      </c>
      <c r="CG1050" s="1102">
        <v>12385.867056469997</v>
      </c>
      <c r="CH1050" s="1102">
        <v>14033.464074337051</v>
      </c>
      <c r="CI1050" s="1102">
        <v>17376.342450242315</v>
      </c>
      <c r="CJ1050" s="1102">
        <v>18055.699679932601</v>
      </c>
      <c r="CK1050" s="1102">
        <v>18664.411030811745</v>
      </c>
      <c r="CL1050" s="1102">
        <v>16205.285871317003</v>
      </c>
      <c r="CM1050" s="1102">
        <v>19652.082893551251</v>
      </c>
      <c r="CN1050" s="1102">
        <v>19313.082388700721</v>
      </c>
      <c r="CO1050" s="1102">
        <v>18449.216891168649</v>
      </c>
      <c r="CP1050" s="1102">
        <v>20046.405575720339</v>
      </c>
      <c r="CQ1050" s="1106">
        <f t="shared" si="216"/>
        <v>22097.379590963588</v>
      </c>
      <c r="CR1050" s="23" t="s">
        <v>542</v>
      </c>
      <c r="CS1050"/>
      <c r="DQ1050"/>
      <c r="DR1050"/>
    </row>
    <row r="1051" spans="58:122" ht="13">
      <c r="BF1051" s="1135">
        <v>1043</v>
      </c>
      <c r="BG1051" s="1102">
        <v>76407.582715057622</v>
      </c>
      <c r="BH1051" s="1102">
        <v>75267.56041127046</v>
      </c>
      <c r="BI1051" s="1102">
        <v>61743.536109640831</v>
      </c>
      <c r="BJ1051" s="1102">
        <v>68257.041744137081</v>
      </c>
      <c r="BK1051" s="1102">
        <v>90463.324861407804</v>
      </c>
      <c r="BL1051" s="1102">
        <v>110301.03920077794</v>
      </c>
      <c r="BM1051" s="1102">
        <v>83991.4997183878</v>
      </c>
      <c r="BN1051" s="1102">
        <v>90574.501344624165</v>
      </c>
      <c r="BO1051" s="1102">
        <v>119223.46459903316</v>
      </c>
      <c r="BP1051" s="1102">
        <v>109563.94902832971</v>
      </c>
      <c r="BQ1051" s="1102">
        <v>84058.131037818821</v>
      </c>
      <c r="BR1051" s="1102">
        <v>68401.796863926749</v>
      </c>
      <c r="BS1051" s="1102">
        <v>69058.109337100119</v>
      </c>
      <c r="BT1051" s="1102">
        <v>38358.191325901142</v>
      </c>
      <c r="BU1051" s="1102">
        <v>19530.60082767369</v>
      </c>
      <c r="BV1051" s="1102">
        <v>15005.221655205627</v>
      </c>
      <c r="BW1051" s="1102">
        <v>16201.226772501401</v>
      </c>
      <c r="BX1051" s="1102">
        <v>19528.443351933212</v>
      </c>
      <c r="BY1051" s="1102">
        <v>17538.976014033204</v>
      </c>
      <c r="BZ1051" s="1102">
        <v>16766.91074962433</v>
      </c>
      <c r="CA1051" s="1102">
        <v>12239.950997640866</v>
      </c>
      <c r="CB1051" s="1102">
        <v>8524.6258751383502</v>
      </c>
      <c r="CC1051" s="1102">
        <v>9541.6381289219771</v>
      </c>
      <c r="CD1051" s="1102">
        <v>11253.61119139199</v>
      </c>
      <c r="CE1051" s="1102">
        <v>18769.422422280782</v>
      </c>
      <c r="CF1051" s="1102">
        <v>17201.257534815595</v>
      </c>
      <c r="CG1051" s="1102">
        <v>14445.584712954445</v>
      </c>
      <c r="CH1051" s="1102">
        <v>14379.049051517823</v>
      </c>
      <c r="CI1051" s="1102">
        <v>18748.298101384455</v>
      </c>
      <c r="CJ1051" s="1102">
        <v>20937.576154095215</v>
      </c>
      <c r="CK1051" s="1102">
        <v>21827.70602425839</v>
      </c>
      <c r="CL1051" s="1102">
        <v>17058.215384903237</v>
      </c>
      <c r="CM1051" s="1102">
        <v>19085.043504910183</v>
      </c>
      <c r="CN1051" s="1102">
        <v>18505.46250152386</v>
      </c>
      <c r="CO1051" s="1102">
        <v>24461.54644482717</v>
      </c>
      <c r="CP1051" s="1102">
        <v>19668.261465139938</v>
      </c>
      <c r="CQ1051" s="1106">
        <f t="shared" si="216"/>
        <v>21680.547061060923</v>
      </c>
      <c r="CR1051" s="23" t="s">
        <v>542</v>
      </c>
      <c r="CS1051"/>
      <c r="DQ1051"/>
      <c r="DR1051"/>
    </row>
    <row r="1052" spans="58:122" ht="13">
      <c r="BF1052" s="1135">
        <v>1044</v>
      </c>
      <c r="BG1052" s="1102">
        <v>48749.08143515914</v>
      </c>
      <c r="BH1052" s="1102">
        <v>52679.470932501717</v>
      </c>
      <c r="BI1052" s="1102">
        <v>49179.030991048872</v>
      </c>
      <c r="BJ1052" s="1102">
        <v>59533.156992488613</v>
      </c>
      <c r="BK1052" s="1102">
        <v>66625.400505317069</v>
      </c>
      <c r="BL1052" s="1102">
        <v>80113.0696737486</v>
      </c>
      <c r="BM1052" s="1102">
        <v>69362.16934347483</v>
      </c>
      <c r="BN1052" s="1102">
        <v>64604.497542437421</v>
      </c>
      <c r="BO1052" s="1102">
        <v>59442.53693277813</v>
      </c>
      <c r="BP1052" s="1102">
        <v>59865.74611601654</v>
      </c>
      <c r="BQ1052" s="1102">
        <v>42926.235421619713</v>
      </c>
      <c r="BR1052" s="1102">
        <v>21675.86457004831</v>
      </c>
      <c r="BS1052" s="1102">
        <v>1802.347205708985</v>
      </c>
      <c r="BT1052" s="1102">
        <v>1567.7665567047648</v>
      </c>
      <c r="BU1052" s="1102">
        <v>2732.507696648594</v>
      </c>
      <c r="BV1052" s="1102">
        <v>4652.1169152402399</v>
      </c>
      <c r="BW1052" s="1102">
        <v>5436.0829300944224</v>
      </c>
      <c r="BX1052" s="1102">
        <v>1900.5085781763839</v>
      </c>
      <c r="BY1052" s="1102">
        <v>92.355910191097152</v>
      </c>
      <c r="BZ1052" s="1102">
        <v>153.68542452830022</v>
      </c>
      <c r="CA1052" s="1102">
        <v>1567.6357148397722</v>
      </c>
      <c r="CB1052" s="1102">
        <v>1772.0128049774087</v>
      </c>
      <c r="CC1052" s="1102">
        <v>12315.085738968528</v>
      </c>
      <c r="CD1052" s="1102">
        <v>16838.366353965859</v>
      </c>
      <c r="CE1052" s="1102">
        <v>16683.280697453607</v>
      </c>
      <c r="CF1052" s="1102">
        <v>14998.891177127991</v>
      </c>
      <c r="CG1052" s="1102">
        <v>13805.280791437161</v>
      </c>
      <c r="CH1052" s="1102">
        <v>13234.292020909716</v>
      </c>
      <c r="CI1052" s="1102">
        <v>15462.703041040229</v>
      </c>
      <c r="CJ1052" s="1102">
        <v>14051.707367961586</v>
      </c>
      <c r="CK1052" s="1102">
        <v>12972.202106764411</v>
      </c>
      <c r="CL1052" s="1102">
        <v>10026.131397587542</v>
      </c>
      <c r="CM1052" s="1102">
        <v>8977.1784295830676</v>
      </c>
      <c r="CN1052" s="1102">
        <v>7249.2249579130639</v>
      </c>
      <c r="CO1052" s="1102">
        <v>6615.3097069755477</v>
      </c>
      <c r="CP1052" s="1102">
        <v>7314.7019379313278</v>
      </c>
      <c r="CQ1052" s="1106">
        <f t="shared" si="216"/>
        <v>8063.0786754606206</v>
      </c>
      <c r="CR1052" s="23" t="s">
        <v>542</v>
      </c>
      <c r="CS1052"/>
      <c r="DQ1052"/>
      <c r="DR1052"/>
    </row>
    <row r="1053" spans="58:122" ht="13">
      <c r="BF1053" s="1135">
        <v>1045</v>
      </c>
      <c r="BG1053" s="1102">
        <v>36940.113460173139</v>
      </c>
      <c r="BH1053" s="1102">
        <v>41903.694890016246</v>
      </c>
      <c r="BI1053" s="1102">
        <v>35276.341842856251</v>
      </c>
      <c r="BJ1053" s="1102">
        <v>34166.530657746283</v>
      </c>
      <c r="BK1053" s="1102">
        <v>38673.72881042333</v>
      </c>
      <c r="BL1053" s="1102">
        <v>54141.783349935773</v>
      </c>
      <c r="BM1053" s="1102">
        <v>52338.364761552482</v>
      </c>
      <c r="BN1053" s="1102">
        <v>55979.404779221259</v>
      </c>
      <c r="BO1053" s="1102">
        <v>72038.523627839546</v>
      </c>
      <c r="BP1053" s="1102">
        <v>91967.691486932599</v>
      </c>
      <c r="BQ1053" s="1102">
        <v>73782.673613768158</v>
      </c>
      <c r="BR1053" s="1102">
        <v>57382.166124452327</v>
      </c>
      <c r="BS1053" s="1102">
        <v>73910.073391952697</v>
      </c>
      <c r="BT1053" s="1102">
        <v>30406.603389565076</v>
      </c>
      <c r="BU1053" s="1102">
        <v>13677.802403190433</v>
      </c>
      <c r="BV1053" s="1102">
        <v>14838.827860761925</v>
      </c>
      <c r="BW1053" s="1102">
        <v>15689.657049945679</v>
      </c>
      <c r="BX1053" s="1102">
        <v>17102.883656393755</v>
      </c>
      <c r="BY1053" s="1102">
        <v>13382.970415417632</v>
      </c>
      <c r="BZ1053" s="1102">
        <v>9571.8956721426948</v>
      </c>
      <c r="CA1053" s="1102">
        <v>6837.9870864457134</v>
      </c>
      <c r="CB1053" s="1102">
        <v>5659.8990445459776</v>
      </c>
      <c r="CC1053" s="1102">
        <v>8792.5499682401496</v>
      </c>
      <c r="CD1053" s="1102">
        <v>9299.4784009614068</v>
      </c>
      <c r="CE1053" s="1102">
        <v>12044.647222739566</v>
      </c>
      <c r="CF1053" s="1102">
        <v>10013.604335005452</v>
      </c>
      <c r="CG1053" s="1102">
        <v>9713.6903253812779</v>
      </c>
      <c r="CH1053" s="1102">
        <v>13497.536920230707</v>
      </c>
      <c r="CI1053" s="1102">
        <v>16071.070727133156</v>
      </c>
      <c r="CJ1053" s="1102">
        <v>16597.170819773219</v>
      </c>
      <c r="CK1053" s="1102">
        <v>17323.164726005693</v>
      </c>
      <c r="CL1053" s="1102">
        <v>13747.101598254196</v>
      </c>
      <c r="CM1053" s="1102">
        <v>17708.76508879348</v>
      </c>
      <c r="CN1053" s="1102">
        <v>14456.001191164663</v>
      </c>
      <c r="CO1053" s="1102">
        <v>14846.734500601569</v>
      </c>
      <c r="CP1053" s="1102">
        <v>16370.20458689672</v>
      </c>
      <c r="CQ1053" s="1106">
        <f t="shared" si="216"/>
        <v>18045.061663150133</v>
      </c>
      <c r="CR1053" s="23" t="s">
        <v>542</v>
      </c>
      <c r="CS1053"/>
      <c r="DQ1053"/>
      <c r="DR1053"/>
    </row>
    <row r="1054" spans="58:122" ht="13">
      <c r="BF1054" s="1135">
        <v>1046</v>
      </c>
      <c r="BG1054" s="1102">
        <v>35861.735615540041</v>
      </c>
      <c r="BH1054" s="1102">
        <v>40422.033355796659</v>
      </c>
      <c r="BI1054" s="1102">
        <v>33852.122771687253</v>
      </c>
      <c r="BJ1054" s="1102">
        <v>33081.860611893251</v>
      </c>
      <c r="BK1054" s="1102">
        <v>37535.289282296035</v>
      </c>
      <c r="BL1054" s="1102">
        <v>52448.400278489527</v>
      </c>
      <c r="BM1054" s="1102">
        <v>50199.994519974185</v>
      </c>
      <c r="BN1054" s="1102">
        <v>53985.252679202895</v>
      </c>
      <c r="BO1054" s="1102">
        <v>68846.819163202759</v>
      </c>
      <c r="BP1054" s="1102">
        <v>88031.346643493482</v>
      </c>
      <c r="BQ1054" s="1102">
        <v>71136.647278257878</v>
      </c>
      <c r="BR1054" s="1102">
        <v>57939.627400512967</v>
      </c>
      <c r="BS1054" s="1102">
        <v>75779.96855876132</v>
      </c>
      <c r="BT1054" s="1102">
        <v>31717.161912308315</v>
      </c>
      <c r="BU1054" s="1102">
        <v>12899.76799578777</v>
      </c>
      <c r="BV1054" s="1102">
        <v>12794.333101775581</v>
      </c>
      <c r="BW1054" s="1102">
        <v>12711.105408031097</v>
      </c>
      <c r="BX1054" s="1102">
        <v>18857.005001047793</v>
      </c>
      <c r="BY1054" s="1102">
        <v>12645.577585682679</v>
      </c>
      <c r="BZ1054" s="1102">
        <v>10522.150246316613</v>
      </c>
      <c r="CA1054" s="1102">
        <v>7086.7126959076104</v>
      </c>
      <c r="CB1054" s="1102">
        <v>5105.9521872336127</v>
      </c>
      <c r="CC1054" s="1102">
        <v>7954.429251851564</v>
      </c>
      <c r="CD1054" s="1102">
        <v>8382.7000195902037</v>
      </c>
      <c r="CE1054" s="1102">
        <v>12087.092469146206</v>
      </c>
      <c r="CF1054" s="1102">
        <v>9514.8198426370673</v>
      </c>
      <c r="CG1054" s="1102">
        <v>9284.6156453202948</v>
      </c>
      <c r="CH1054" s="1102">
        <v>12623.701544265794</v>
      </c>
      <c r="CI1054" s="1102">
        <v>15119.037435067321</v>
      </c>
      <c r="CJ1054" s="1102">
        <v>16160.101115749168</v>
      </c>
      <c r="CK1054" s="1102">
        <v>16732.162344590142</v>
      </c>
      <c r="CL1054" s="1102">
        <v>12903.645000707204</v>
      </c>
      <c r="CM1054" s="1102">
        <v>17103.143925702265</v>
      </c>
      <c r="CN1054" s="1102">
        <v>13701.345640808408</v>
      </c>
      <c r="CO1054" s="1102">
        <v>14463.802202867648</v>
      </c>
      <c r="CP1054" s="1102">
        <v>15605.283421035971</v>
      </c>
      <c r="CQ1054" s="1106">
        <f t="shared" si="216"/>
        <v>17201.880410763442</v>
      </c>
      <c r="CR1054" s="23" t="s">
        <v>542</v>
      </c>
      <c r="CS1054"/>
      <c r="DQ1054"/>
      <c r="DR1054"/>
    </row>
    <row r="1055" spans="58:122" ht="13">
      <c r="BF1055" s="1135">
        <v>1047</v>
      </c>
      <c r="BG1055" s="1102">
        <v>53771.288632580952</v>
      </c>
      <c r="BH1055" s="1102">
        <v>49834.130272053371</v>
      </c>
      <c r="BI1055" s="1102">
        <v>43390.816591994721</v>
      </c>
      <c r="BJ1055" s="1102">
        <v>51748.410410590055</v>
      </c>
      <c r="BK1055" s="1102">
        <v>65941.871839696585</v>
      </c>
      <c r="BL1055" s="1102">
        <v>79251.33947115975</v>
      </c>
      <c r="BM1055" s="1102">
        <v>70942.363619377429</v>
      </c>
      <c r="BN1055" s="1102">
        <v>78155.038393189097</v>
      </c>
      <c r="BO1055" s="1102">
        <v>99816.570809567405</v>
      </c>
      <c r="BP1055" s="1102">
        <v>93888.265547472678</v>
      </c>
      <c r="BQ1055" s="1102">
        <v>69053.61719530783</v>
      </c>
      <c r="BR1055" s="1102">
        <v>52809.056321952186</v>
      </c>
      <c r="BS1055" s="1102">
        <v>58896.216039378298</v>
      </c>
      <c r="BT1055" s="1102">
        <v>28736.509166295546</v>
      </c>
      <c r="BU1055" s="1102">
        <v>13616.828827778201</v>
      </c>
      <c r="BV1055" s="1102">
        <v>11832.601652828936</v>
      </c>
      <c r="BW1055" s="1102">
        <v>16199.636507555739</v>
      </c>
      <c r="BX1055" s="1102">
        <v>21748.624798571182</v>
      </c>
      <c r="BY1055" s="1102">
        <v>13577.347572400668</v>
      </c>
      <c r="BZ1055" s="1102">
        <v>10826.372276436581</v>
      </c>
      <c r="CA1055" s="1102">
        <v>7426.1783354899308</v>
      </c>
      <c r="CB1055" s="1102">
        <v>5715.3171604113959</v>
      </c>
      <c r="CC1055" s="1102">
        <v>6866.8470612362762</v>
      </c>
      <c r="CD1055" s="1102">
        <v>8964.9892873415411</v>
      </c>
      <c r="CE1055" s="1102">
        <v>13180.405843876015</v>
      </c>
      <c r="CF1055" s="1102">
        <v>10467.462770742011</v>
      </c>
      <c r="CG1055" s="1102">
        <v>8354.2281966488918</v>
      </c>
      <c r="CH1055" s="1102">
        <v>9722.1840197695892</v>
      </c>
      <c r="CI1055" s="1102">
        <v>13566.381885644871</v>
      </c>
      <c r="CJ1055" s="1102">
        <v>17274.975429465801</v>
      </c>
      <c r="CK1055" s="1102">
        <v>18840.873705276936</v>
      </c>
      <c r="CL1055" s="1102">
        <v>16037.856608287548</v>
      </c>
      <c r="CM1055" s="1102">
        <v>17625.746095183815</v>
      </c>
      <c r="CN1055" s="1102">
        <v>15918.930801354843</v>
      </c>
      <c r="CO1055" s="1102">
        <v>16705.286243283863</v>
      </c>
      <c r="CP1055" s="1102">
        <v>17060.880762222921</v>
      </c>
      <c r="CQ1055" s="1106">
        <f t="shared" si="216"/>
        <v>18806.401822759744</v>
      </c>
      <c r="CR1055" s="23" t="s">
        <v>542</v>
      </c>
      <c r="CS1055"/>
      <c r="DQ1055"/>
      <c r="DR1055"/>
    </row>
    <row r="1056" spans="58:122" ht="13">
      <c r="BF1056" s="1135">
        <v>1048</v>
      </c>
      <c r="BG1056" s="1102">
        <v>58525.415889035023</v>
      </c>
      <c r="BH1056" s="1102">
        <v>58862.213752158365</v>
      </c>
      <c r="BI1056" s="1102">
        <v>50160.629397698285</v>
      </c>
      <c r="BJ1056" s="1102">
        <v>55125.564986255631</v>
      </c>
      <c r="BK1056" s="1102">
        <v>67907.09685926573</v>
      </c>
      <c r="BL1056" s="1102">
        <v>83651.810578714605</v>
      </c>
      <c r="BM1056" s="1102">
        <v>70882.940845735488</v>
      </c>
      <c r="BN1056" s="1102">
        <v>75398.26174575917</v>
      </c>
      <c r="BO1056" s="1102">
        <v>92170.517861158733</v>
      </c>
      <c r="BP1056" s="1102">
        <v>93110.23812219665</v>
      </c>
      <c r="BQ1056" s="1102">
        <v>71728.95580319986</v>
      </c>
      <c r="BR1056" s="1102">
        <v>67435.443947579537</v>
      </c>
      <c r="BS1056" s="1102">
        <v>82149.217893609049</v>
      </c>
      <c r="BT1056" s="1102">
        <v>33249.446681996487</v>
      </c>
      <c r="BU1056" s="1102">
        <v>15591.326209957349</v>
      </c>
      <c r="BV1056" s="1102">
        <v>13122.381389359514</v>
      </c>
      <c r="BW1056" s="1102">
        <v>17153.391596569567</v>
      </c>
      <c r="BX1056" s="1102">
        <v>24099.505146689226</v>
      </c>
      <c r="BY1056" s="1102">
        <v>16775.412087194334</v>
      </c>
      <c r="BZ1056" s="1102">
        <v>11593.087581566433</v>
      </c>
      <c r="CA1056" s="1102">
        <v>7535.0602203456065</v>
      </c>
      <c r="CB1056" s="1102">
        <v>5719.7750309873136</v>
      </c>
      <c r="CC1056" s="1102">
        <v>9523.6193112137316</v>
      </c>
      <c r="CD1056" s="1102">
        <v>14442.715612601998</v>
      </c>
      <c r="CE1056" s="1102">
        <v>19541.459798416596</v>
      </c>
      <c r="CF1056" s="1102">
        <v>13564.27623213737</v>
      </c>
      <c r="CG1056" s="1102">
        <v>11545.80070663353</v>
      </c>
      <c r="CH1056" s="1102">
        <v>13060.732409876455</v>
      </c>
      <c r="CI1056" s="1102">
        <v>18135.327294875133</v>
      </c>
      <c r="CJ1056" s="1102">
        <v>17856.71445452913</v>
      </c>
      <c r="CK1056" s="1102">
        <v>17045.16289137382</v>
      </c>
      <c r="CL1056" s="1102">
        <v>13687.680560511182</v>
      </c>
      <c r="CM1056" s="1102">
        <v>16986.915149268229</v>
      </c>
      <c r="CN1056" s="1102">
        <v>16226.759890219777</v>
      </c>
      <c r="CO1056" s="1102">
        <v>16748.150839804417</v>
      </c>
      <c r="CP1056" s="1102">
        <v>17439.61305075873</v>
      </c>
      <c r="CQ1056" s="1106">
        <f t="shared" si="216"/>
        <v>19223.882707874949</v>
      </c>
      <c r="CR1056" s="23" t="s">
        <v>542</v>
      </c>
      <c r="CS1056"/>
      <c r="DQ1056"/>
      <c r="DR1056"/>
    </row>
    <row r="1057" spans="58:122" ht="13">
      <c r="BF1057" s="1135">
        <v>1049</v>
      </c>
      <c r="BG1057" s="1102">
        <v>58618.869226024006</v>
      </c>
      <c r="BH1057" s="1102">
        <v>58952.745769754394</v>
      </c>
      <c r="BI1057" s="1102">
        <v>50166.428741002506</v>
      </c>
      <c r="BJ1057" s="1102">
        <v>55209.621271015683</v>
      </c>
      <c r="BK1057" s="1102">
        <v>67985.620525275313</v>
      </c>
      <c r="BL1057" s="1102">
        <v>83713.444122190383</v>
      </c>
      <c r="BM1057" s="1102">
        <v>70990.11597737571</v>
      </c>
      <c r="BN1057" s="1102">
        <v>75863.915183186968</v>
      </c>
      <c r="BO1057" s="1102">
        <v>92803.388079192067</v>
      </c>
      <c r="BP1057" s="1102">
        <v>93379.35461147179</v>
      </c>
      <c r="BQ1057" s="1102">
        <v>71248.901160268259</v>
      </c>
      <c r="BR1057" s="1102">
        <v>67237.395282154408</v>
      </c>
      <c r="BS1057" s="1102">
        <v>81873.544011805687</v>
      </c>
      <c r="BT1057" s="1102">
        <v>33367.206160611975</v>
      </c>
      <c r="BU1057" s="1102">
        <v>15637.526365410296</v>
      </c>
      <c r="BV1057" s="1102">
        <v>13125.552450942116</v>
      </c>
      <c r="BW1057" s="1102">
        <v>17140.61618718701</v>
      </c>
      <c r="BX1057" s="1102">
        <v>23980.407060613743</v>
      </c>
      <c r="BY1057" s="1102">
        <v>16840.272202758293</v>
      </c>
      <c r="BZ1057" s="1102">
        <v>11651.340989293085</v>
      </c>
      <c r="CA1057" s="1102">
        <v>7539.7020920792866</v>
      </c>
      <c r="CB1057" s="1102">
        <v>5710.0552400240149</v>
      </c>
      <c r="CC1057" s="1102">
        <v>9528.794621661802</v>
      </c>
      <c r="CD1057" s="1102">
        <v>14484.524340306216</v>
      </c>
      <c r="CE1057" s="1102">
        <v>19584.879638358627</v>
      </c>
      <c r="CF1057" s="1102">
        <v>13534.297906398799</v>
      </c>
      <c r="CG1057" s="1102">
        <v>11521.847100394796</v>
      </c>
      <c r="CH1057" s="1102">
        <v>13072.73771645421</v>
      </c>
      <c r="CI1057" s="1102">
        <v>18166.347554178159</v>
      </c>
      <c r="CJ1057" s="1102">
        <v>17881.887768945209</v>
      </c>
      <c r="CK1057" s="1102">
        <v>17028.852578263399</v>
      </c>
      <c r="CL1057" s="1102">
        <v>13665.548105887372</v>
      </c>
      <c r="CM1057" s="1102">
        <v>16980.199333920176</v>
      </c>
      <c r="CN1057" s="1102">
        <v>16190.093957123156</v>
      </c>
      <c r="CO1057" s="1102">
        <v>16738.910611329091</v>
      </c>
      <c r="CP1057" s="1102">
        <v>17420.44702018458</v>
      </c>
      <c r="CQ1057" s="1106">
        <f t="shared" si="216"/>
        <v>19202.755775605259</v>
      </c>
      <c r="CR1057" s="23" t="s">
        <v>542</v>
      </c>
      <c r="CS1057"/>
      <c r="DQ1057"/>
      <c r="DR1057"/>
    </row>
    <row r="1058" spans="58:122" ht="13">
      <c r="BF1058" s="1135">
        <v>1050</v>
      </c>
      <c r="BG1058" s="1102">
        <v>45015.478181434853</v>
      </c>
      <c r="BH1058" s="1102">
        <v>54167.612014896455</v>
      </c>
      <c r="BI1058" s="1102">
        <v>48887.13952481556</v>
      </c>
      <c r="BJ1058" s="1102">
        <v>48804.810136314038</v>
      </c>
      <c r="BK1058" s="1102">
        <v>57154.361390179569</v>
      </c>
      <c r="BL1058" s="1102">
        <v>78907.349720266007</v>
      </c>
      <c r="BM1058" s="1102">
        <v>70459.057331753007</v>
      </c>
      <c r="BN1058" s="1102">
        <v>69816.146890779186</v>
      </c>
      <c r="BO1058" s="1102">
        <v>90536.545252998025</v>
      </c>
      <c r="BP1058" s="1102">
        <v>100004.37999277665</v>
      </c>
      <c r="BQ1058" s="1102">
        <v>72320.793935999594</v>
      </c>
      <c r="BR1058" s="1102">
        <v>52322.469293512557</v>
      </c>
      <c r="BS1058" s="1102">
        <v>54712.607558533942</v>
      </c>
      <c r="BT1058" s="1102">
        <v>27009.503073979969</v>
      </c>
      <c r="BU1058" s="1102">
        <v>15991.600211246641</v>
      </c>
      <c r="BV1058" s="1102">
        <v>19094.683282712747</v>
      </c>
      <c r="BW1058" s="1102">
        <v>16924.3704112134</v>
      </c>
      <c r="BX1058" s="1102">
        <v>18066.011322415194</v>
      </c>
      <c r="BY1058" s="1102">
        <v>11546.233737466633</v>
      </c>
      <c r="BZ1058" s="1102">
        <v>11245.87236920571</v>
      </c>
      <c r="CA1058" s="1102">
        <v>7793.2964502839332</v>
      </c>
      <c r="CB1058" s="1102">
        <v>5618.0985823194469</v>
      </c>
      <c r="CC1058" s="1102">
        <v>8302.8631091639654</v>
      </c>
      <c r="CD1058" s="1102">
        <v>11560.899467437293</v>
      </c>
      <c r="CE1058" s="1102">
        <v>13616.901451460608</v>
      </c>
      <c r="CF1058" s="1102">
        <v>11625.388939453924</v>
      </c>
      <c r="CG1058" s="1102">
        <v>11745.163488748176</v>
      </c>
      <c r="CH1058" s="1102">
        <v>15687.682754797501</v>
      </c>
      <c r="CI1058" s="1102">
        <v>19586.55335256469</v>
      </c>
      <c r="CJ1058" s="1102">
        <v>18555.070290700922</v>
      </c>
      <c r="CK1058" s="1102">
        <v>17592.803067552722</v>
      </c>
      <c r="CL1058" s="1102">
        <v>14835.065010149046</v>
      </c>
      <c r="CM1058" s="1102">
        <v>17664.259210578359</v>
      </c>
      <c r="CN1058" s="1102">
        <v>16960.425646127998</v>
      </c>
      <c r="CO1058" s="1102">
        <v>16749.386767191863</v>
      </c>
      <c r="CP1058" s="1102">
        <v>18171.356081666254</v>
      </c>
      <c r="CQ1058" s="1106">
        <f t="shared" si="216"/>
        <v>20030.491326857995</v>
      </c>
      <c r="CR1058" s="23" t="s">
        <v>542</v>
      </c>
      <c r="CS1058"/>
      <c r="DQ1058"/>
      <c r="DR1058"/>
    </row>
    <row r="1059" spans="58:122" ht="13">
      <c r="BF1059" s="1135">
        <v>1051</v>
      </c>
      <c r="BG1059" s="1102">
        <v>43315.573680555659</v>
      </c>
      <c r="BH1059" s="1102">
        <v>39499.403343478123</v>
      </c>
      <c r="BI1059" s="1102">
        <v>33005.20364582906</v>
      </c>
      <c r="BJ1059" s="1102">
        <v>35955.121323580766</v>
      </c>
      <c r="BK1059" s="1102">
        <v>44692.394621539614</v>
      </c>
      <c r="BL1059" s="1102">
        <v>71791.796632936355</v>
      </c>
      <c r="BM1059" s="1102">
        <v>62766.722783772129</v>
      </c>
      <c r="BN1059" s="1102">
        <v>68301.860739750598</v>
      </c>
      <c r="BO1059" s="1102">
        <v>99819.033705520938</v>
      </c>
      <c r="BP1059" s="1102">
        <v>96643.006776453083</v>
      </c>
      <c r="BQ1059" s="1102">
        <v>76138.262874826294</v>
      </c>
      <c r="BR1059" s="1102">
        <v>54005.666852974071</v>
      </c>
      <c r="BS1059" s="1102">
        <v>82559.688855811342</v>
      </c>
      <c r="BT1059" s="1102">
        <v>44775.871644782244</v>
      </c>
      <c r="BU1059" s="1102">
        <v>16654.164921202966</v>
      </c>
      <c r="BV1059" s="1102">
        <v>17285.683719126228</v>
      </c>
      <c r="BW1059" s="1102">
        <v>14499.813875546004</v>
      </c>
      <c r="BX1059" s="1102">
        <v>23111.940582266252</v>
      </c>
      <c r="BY1059" s="1102">
        <v>13671.11804094501</v>
      </c>
      <c r="BZ1059" s="1102">
        <v>10900.871739710856</v>
      </c>
      <c r="CA1059" s="1102">
        <v>7833.6798538604198</v>
      </c>
      <c r="CB1059" s="1102">
        <v>5999.3532127601338</v>
      </c>
      <c r="CC1059" s="1102">
        <v>11136.324236902385</v>
      </c>
      <c r="CD1059" s="1102">
        <v>9244.90041850337</v>
      </c>
      <c r="CE1059" s="1102">
        <v>13541.71594302873</v>
      </c>
      <c r="CF1059" s="1102">
        <v>9904.7049514730315</v>
      </c>
      <c r="CG1059" s="1102">
        <v>11171.131274393014</v>
      </c>
      <c r="CH1059" s="1102">
        <v>13438.510743183266</v>
      </c>
      <c r="CI1059" s="1102">
        <v>17726.887593508283</v>
      </c>
      <c r="CJ1059" s="1102">
        <v>16648.623945950916</v>
      </c>
      <c r="CK1059" s="1102">
        <v>19198.208751504531</v>
      </c>
      <c r="CL1059" s="1102">
        <v>14685.947909468578</v>
      </c>
      <c r="CM1059" s="1102">
        <v>20727.190495526698</v>
      </c>
      <c r="CN1059" s="1102">
        <v>17082.268916081113</v>
      </c>
      <c r="CO1059" s="1102">
        <v>18624.609287459331</v>
      </c>
      <c r="CP1059" s="1102">
        <v>18526.038191258656</v>
      </c>
      <c r="CQ1059" s="1106">
        <f t="shared" si="216"/>
        <v>20421.46142771636</v>
      </c>
      <c r="CR1059" s="23" t="s">
        <v>542</v>
      </c>
      <c r="CS1059"/>
      <c r="DQ1059"/>
      <c r="DR1059"/>
    </row>
    <row r="1060" spans="58:122" ht="13">
      <c r="BF1060" s="1135">
        <v>1052</v>
      </c>
      <c r="BG1060" s="1102">
        <v>52896.308286307823</v>
      </c>
      <c r="BH1060" s="1102">
        <v>48056.56836249413</v>
      </c>
      <c r="BI1060" s="1102">
        <v>41351.180029238625</v>
      </c>
      <c r="BJ1060" s="1102">
        <v>56972.744582091727</v>
      </c>
      <c r="BK1060" s="1102">
        <v>70619.619709720457</v>
      </c>
      <c r="BL1060" s="1102">
        <v>87515.382775153223</v>
      </c>
      <c r="BM1060" s="1102">
        <v>72530.629396279983</v>
      </c>
      <c r="BN1060" s="1102">
        <v>79222.605145013513</v>
      </c>
      <c r="BO1060" s="1102">
        <v>89411.834668912314</v>
      </c>
      <c r="BP1060" s="1102">
        <v>82058.233134445851</v>
      </c>
      <c r="BQ1060" s="1102">
        <v>62222.520411588623</v>
      </c>
      <c r="BR1060" s="1102">
        <v>56424.242804401249</v>
      </c>
      <c r="BS1060" s="1102">
        <v>56286.567319966365</v>
      </c>
      <c r="BT1060" s="1102">
        <v>27422.112122995772</v>
      </c>
      <c r="BU1060" s="1102">
        <v>14881.35159488771</v>
      </c>
      <c r="BV1060" s="1102">
        <v>10079.978489982645</v>
      </c>
      <c r="BW1060" s="1102">
        <v>13388.819598670745</v>
      </c>
      <c r="BX1060" s="1102">
        <v>19195.590414749149</v>
      </c>
      <c r="BY1060" s="1102">
        <v>16225.2203624218</v>
      </c>
      <c r="BZ1060" s="1102">
        <v>12104.159055875325</v>
      </c>
      <c r="CA1060" s="1102">
        <v>7943.0334313737139</v>
      </c>
      <c r="CB1060" s="1102">
        <v>5481.796230787666</v>
      </c>
      <c r="CC1060" s="1102">
        <v>7075.3770612184462</v>
      </c>
      <c r="CD1060" s="1102">
        <v>11812.275884230654</v>
      </c>
      <c r="CE1060" s="1102">
        <v>16107.652850668113</v>
      </c>
      <c r="CF1060" s="1102">
        <v>11461.279554122702</v>
      </c>
      <c r="CG1060" s="1102">
        <v>9076.6007085921683</v>
      </c>
      <c r="CH1060" s="1102">
        <v>11575.16487680546</v>
      </c>
      <c r="CI1060" s="1102">
        <v>17772.153488845328</v>
      </c>
      <c r="CJ1060" s="1102">
        <v>19051.074245859461</v>
      </c>
      <c r="CK1060" s="1102">
        <v>19045.717341542379</v>
      </c>
      <c r="CL1060" s="1102">
        <v>15891.894731150354</v>
      </c>
      <c r="CM1060" s="1102">
        <v>17090.403682143653</v>
      </c>
      <c r="CN1060" s="1102">
        <v>15739.15053932698</v>
      </c>
      <c r="CO1060" s="1102">
        <v>14040.790591795652</v>
      </c>
      <c r="CP1060" s="1102">
        <v>17303.323529434132</v>
      </c>
      <c r="CQ1060" s="1106">
        <f t="shared" si="216"/>
        <v>19073.649227084359</v>
      </c>
      <c r="CR1060" s="23" t="s">
        <v>542</v>
      </c>
      <c r="CS1060"/>
      <c r="DQ1060"/>
      <c r="DR1060"/>
    </row>
    <row r="1061" spans="58:122" ht="13">
      <c r="BF1061" s="1135">
        <v>1053</v>
      </c>
      <c r="BG1061" s="1102">
        <v>68746.830935004997</v>
      </c>
      <c r="BH1061" s="1102">
        <v>57934.182325689813</v>
      </c>
      <c r="BI1061" s="1102">
        <v>49553.526060469769</v>
      </c>
      <c r="BJ1061" s="1102">
        <v>58987.290017118823</v>
      </c>
      <c r="BK1061" s="1102">
        <v>71600.971701279632</v>
      </c>
      <c r="BL1061" s="1102">
        <v>89051.067250750551</v>
      </c>
      <c r="BM1061" s="1102">
        <v>74430.028937030322</v>
      </c>
      <c r="BN1061" s="1102">
        <v>95988.167945420428</v>
      </c>
      <c r="BO1061" s="1102">
        <v>113544.60251868253</v>
      </c>
      <c r="BP1061" s="1102">
        <v>106214.04973522569</v>
      </c>
      <c r="BQ1061" s="1102">
        <v>79043.149121146082</v>
      </c>
      <c r="BR1061" s="1102">
        <v>62323.075651911888</v>
      </c>
      <c r="BS1061" s="1102">
        <v>57392.287351188992</v>
      </c>
      <c r="BT1061" s="1102">
        <v>31805.515416552014</v>
      </c>
      <c r="BU1061" s="1102">
        <v>18138.03521154651</v>
      </c>
      <c r="BV1061" s="1102">
        <v>14205.145967264059</v>
      </c>
      <c r="BW1061" s="1102">
        <v>16969.491933796504</v>
      </c>
      <c r="BX1061" s="1102">
        <v>21800.058782717217</v>
      </c>
      <c r="BY1061" s="1102">
        <v>20548.804451489184</v>
      </c>
      <c r="BZ1061" s="1102">
        <v>14797.709332389546</v>
      </c>
      <c r="CA1061" s="1102">
        <v>8086.3010586203891</v>
      </c>
      <c r="CB1061" s="1102">
        <v>4714.3243123779976</v>
      </c>
      <c r="CC1061" s="1102">
        <v>8416.3708908693607</v>
      </c>
      <c r="CD1061" s="1102">
        <v>13810.615931360615</v>
      </c>
      <c r="CE1061" s="1102">
        <v>18385.613710563572</v>
      </c>
      <c r="CF1061" s="1102">
        <v>10388.171806265998</v>
      </c>
      <c r="CG1061" s="1102">
        <v>9916.8985532649094</v>
      </c>
      <c r="CH1061" s="1102">
        <v>14868.934684143493</v>
      </c>
      <c r="CI1061" s="1102">
        <v>20165.408091278437</v>
      </c>
      <c r="CJ1061" s="1102">
        <v>18763.690844370536</v>
      </c>
      <c r="CK1061" s="1102">
        <v>14665.187208193051</v>
      </c>
      <c r="CL1061" s="1102">
        <v>11033.705745328549</v>
      </c>
      <c r="CM1061" s="1102">
        <v>15629.747852356946</v>
      </c>
      <c r="CN1061" s="1102">
        <v>15218.954966199533</v>
      </c>
      <c r="CO1061" s="1102">
        <v>15662.92227951516</v>
      </c>
      <c r="CP1061" s="1102">
        <v>17339.420993849162</v>
      </c>
      <c r="CQ1061" s="1106">
        <f t="shared" si="216"/>
        <v>19113.43987037137</v>
      </c>
      <c r="CR1061" s="23" t="s">
        <v>542</v>
      </c>
      <c r="CS1061"/>
      <c r="DQ1061"/>
      <c r="DR1061"/>
    </row>
    <row r="1062" spans="58:122" ht="13">
      <c r="BF1062" s="1135">
        <v>1054</v>
      </c>
      <c r="BG1062" s="1102">
        <v>41614.341326383015</v>
      </c>
      <c r="BH1062" s="1102">
        <v>49007.478534900918</v>
      </c>
      <c r="BI1062" s="1102">
        <v>44383.438153673975</v>
      </c>
      <c r="BJ1062" s="1102">
        <v>46804.633647704875</v>
      </c>
      <c r="BK1062" s="1102">
        <v>54662.035957331798</v>
      </c>
      <c r="BL1062" s="1102">
        <v>81219.08027121464</v>
      </c>
      <c r="BM1062" s="1102">
        <v>82625.460528563213</v>
      </c>
      <c r="BN1062" s="1102">
        <v>77913.652167830965</v>
      </c>
      <c r="BO1062" s="1102">
        <v>87449.109313611712</v>
      </c>
      <c r="BP1062" s="1102">
        <v>98130.834545431237</v>
      </c>
      <c r="BQ1062" s="1102">
        <v>73919.56474701238</v>
      </c>
      <c r="BR1062" s="1102">
        <v>53042.15789885429</v>
      </c>
      <c r="BS1062" s="1102">
        <v>59581.575941193398</v>
      </c>
      <c r="BT1062" s="1102">
        <v>30553.552974423976</v>
      </c>
      <c r="BU1062" s="1102">
        <v>14125.034158578939</v>
      </c>
      <c r="BV1062" s="1102">
        <v>16627.036195008859</v>
      </c>
      <c r="BW1062" s="1102">
        <v>19484.895754327707</v>
      </c>
      <c r="BX1062" s="1102">
        <v>20228.276109704711</v>
      </c>
      <c r="BY1062" s="1102">
        <v>17731.772343562021</v>
      </c>
      <c r="BZ1062" s="1102">
        <v>11416.47981125082</v>
      </c>
      <c r="CA1062" s="1102">
        <v>8123.6083026913093</v>
      </c>
      <c r="CB1062" s="1102">
        <v>5893.2856048037975</v>
      </c>
      <c r="CC1062" s="1102">
        <v>7209.5794334456841</v>
      </c>
      <c r="CD1062" s="1102">
        <v>8703.0913474075714</v>
      </c>
      <c r="CE1062" s="1102">
        <v>14675.790199207564</v>
      </c>
      <c r="CF1062" s="1102">
        <v>11401.141010361007</v>
      </c>
      <c r="CG1062" s="1102">
        <v>8129.3891865024916</v>
      </c>
      <c r="CH1062" s="1102">
        <v>8533.5470926530197</v>
      </c>
      <c r="CI1062" s="1102">
        <v>11215.160975351902</v>
      </c>
      <c r="CJ1062" s="1102">
        <v>13644.318815210929</v>
      </c>
      <c r="CK1062" s="1102">
        <v>15414.270839862089</v>
      </c>
      <c r="CL1062" s="1102">
        <v>12026.532476356429</v>
      </c>
      <c r="CM1062" s="1102">
        <v>14208.41976824116</v>
      </c>
      <c r="CN1062" s="1102">
        <v>13987.654979045317</v>
      </c>
      <c r="CO1062" s="1102">
        <v>18739.653871542258</v>
      </c>
      <c r="CP1062" s="1102">
        <v>14008.440680064979</v>
      </c>
      <c r="CQ1062" s="1106">
        <f t="shared" si="216"/>
        <v>15441.662597099717</v>
      </c>
      <c r="CR1062" s="23" t="s">
        <v>542</v>
      </c>
      <c r="CS1062"/>
      <c r="DQ1062"/>
      <c r="DR1062"/>
    </row>
    <row r="1063" spans="58:122" ht="13">
      <c r="BF1063" s="1135">
        <v>1055</v>
      </c>
      <c r="BG1063" s="1102">
        <v>38268.178240686932</v>
      </c>
      <c r="BH1063" s="1102">
        <v>47119.165739621996</v>
      </c>
      <c r="BI1063" s="1102">
        <v>45687.236728016098</v>
      </c>
      <c r="BJ1063" s="1102">
        <v>52003.848283582411</v>
      </c>
      <c r="BK1063" s="1102">
        <v>55972.033801915961</v>
      </c>
      <c r="BL1063" s="1102">
        <v>66581.922243188601</v>
      </c>
      <c r="BM1063" s="1102">
        <v>54021.065119522274</v>
      </c>
      <c r="BN1063" s="1102">
        <v>51551.857778512545</v>
      </c>
      <c r="BO1063" s="1102">
        <v>67798.106376211508</v>
      </c>
      <c r="BP1063" s="1102">
        <v>78609.650543313081</v>
      </c>
      <c r="BQ1063" s="1102">
        <v>59361.237131149108</v>
      </c>
      <c r="BR1063" s="1102">
        <v>41652.464946281492</v>
      </c>
      <c r="BS1063" s="1102">
        <v>42262.846733428632</v>
      </c>
      <c r="BT1063" s="1102">
        <v>25801.187905848459</v>
      </c>
      <c r="BU1063" s="1102">
        <v>12646.20086019138</v>
      </c>
      <c r="BV1063" s="1102">
        <v>12403.285278383619</v>
      </c>
      <c r="BW1063" s="1102">
        <v>12284.564010909933</v>
      </c>
      <c r="BX1063" s="1102">
        <v>17924.006897629395</v>
      </c>
      <c r="BY1063" s="1102">
        <v>14438.921396166319</v>
      </c>
      <c r="BZ1063" s="1102">
        <v>11574.978946395349</v>
      </c>
      <c r="CA1063" s="1102">
        <v>8131.1455694135311</v>
      </c>
      <c r="CB1063" s="1102">
        <v>6138.5472937210125</v>
      </c>
      <c r="CC1063" s="1102">
        <v>6818.859892289991</v>
      </c>
      <c r="CD1063" s="1102">
        <v>10192.326505885598</v>
      </c>
      <c r="CE1063" s="1102">
        <v>14079.267996398956</v>
      </c>
      <c r="CF1063" s="1102">
        <v>11416.680928228521</v>
      </c>
      <c r="CG1063" s="1102">
        <v>8511.536889803805</v>
      </c>
      <c r="CH1063" s="1102">
        <v>9099.6574120624082</v>
      </c>
      <c r="CI1063" s="1102">
        <v>13294.838825559413</v>
      </c>
      <c r="CJ1063" s="1102">
        <v>16317.531548915091</v>
      </c>
      <c r="CK1063" s="1102">
        <v>16855.221833798223</v>
      </c>
      <c r="CL1063" s="1102">
        <v>13207.138481390206</v>
      </c>
      <c r="CM1063" s="1102">
        <v>13258.785134109741</v>
      </c>
      <c r="CN1063" s="1102">
        <v>11899.776121130562</v>
      </c>
      <c r="CO1063" s="1102">
        <v>13025.20670351276</v>
      </c>
      <c r="CP1063" s="1102">
        <v>12684.759596996513</v>
      </c>
      <c r="CQ1063" s="1106">
        <f t="shared" si="216"/>
        <v>13982.553968400298</v>
      </c>
      <c r="CR1063" s="23" t="s">
        <v>542</v>
      </c>
      <c r="CS1063"/>
      <c r="DQ1063"/>
      <c r="DR1063"/>
    </row>
    <row r="1064" spans="58:122" ht="13">
      <c r="BF1064" s="1135">
        <v>1056</v>
      </c>
      <c r="BG1064" s="1102">
        <v>50544.003984978393</v>
      </c>
      <c r="BH1064" s="1102">
        <v>52345.841632256692</v>
      </c>
      <c r="BI1064" s="1102">
        <v>51357.411170862382</v>
      </c>
      <c r="BJ1064" s="1102">
        <v>61857.641548959116</v>
      </c>
      <c r="BK1064" s="1102">
        <v>67940.134312618247</v>
      </c>
      <c r="BL1064" s="1102">
        <v>82403.391387899697</v>
      </c>
      <c r="BM1064" s="1102">
        <v>74210.293134434221</v>
      </c>
      <c r="BN1064" s="1102">
        <v>82935.159297393169</v>
      </c>
      <c r="BO1064" s="1102">
        <v>109039.23618264215</v>
      </c>
      <c r="BP1064" s="1102">
        <v>108227.39754672864</v>
      </c>
      <c r="BQ1064" s="1102">
        <v>88780.582773410104</v>
      </c>
      <c r="BR1064" s="1102">
        <v>69069.132397981186</v>
      </c>
      <c r="BS1064" s="1102">
        <v>58653.60794877536</v>
      </c>
      <c r="BT1064" s="1102">
        <v>30699.722999533849</v>
      </c>
      <c r="BU1064" s="1102">
        <v>17498.854919558144</v>
      </c>
      <c r="BV1064" s="1102">
        <v>14797.834799284325</v>
      </c>
      <c r="BW1064" s="1102">
        <v>14695.230803349625</v>
      </c>
      <c r="BX1064" s="1102">
        <v>26749.279366967741</v>
      </c>
      <c r="BY1064" s="1102">
        <v>14815.440785048977</v>
      </c>
      <c r="BZ1064" s="1102">
        <v>11208.476091888902</v>
      </c>
      <c r="CA1064" s="1102">
        <v>8135.4289618023649</v>
      </c>
      <c r="CB1064" s="1102">
        <v>5804.9992479054072</v>
      </c>
      <c r="CC1064" s="1102">
        <v>11079.508932719502</v>
      </c>
      <c r="CD1064" s="1102">
        <v>12457.56225403399</v>
      </c>
      <c r="CE1064" s="1102">
        <v>16578.189294144904</v>
      </c>
      <c r="CF1064" s="1102">
        <v>12585.522025820022</v>
      </c>
      <c r="CG1064" s="1102">
        <v>10345.151417170187</v>
      </c>
      <c r="CH1064" s="1102">
        <v>13312.394610629402</v>
      </c>
      <c r="CI1064" s="1102">
        <v>18038.631383214699</v>
      </c>
      <c r="CJ1064" s="1102">
        <v>20208.395441419569</v>
      </c>
      <c r="CK1064" s="1102">
        <v>22174.059484456753</v>
      </c>
      <c r="CL1064" s="1102">
        <v>18648.941151121518</v>
      </c>
      <c r="CM1064" s="1102">
        <v>19343.343826720957</v>
      </c>
      <c r="CN1064" s="1102">
        <v>15749.452027888708</v>
      </c>
      <c r="CO1064" s="1102">
        <v>15944.799841635919</v>
      </c>
      <c r="CP1064" s="1102">
        <v>17552.449359299593</v>
      </c>
      <c r="CQ1064" s="1106">
        <f t="shared" si="216"/>
        <v>19348.263446958194</v>
      </c>
      <c r="CR1064" s="23" t="s">
        <v>542</v>
      </c>
      <c r="CS1064"/>
      <c r="DQ1064"/>
      <c r="DR1064"/>
    </row>
    <row r="1065" spans="58:122" ht="13">
      <c r="BF1065" s="1135">
        <v>1057</v>
      </c>
      <c r="BG1065" s="1102">
        <v>51420.761635053219</v>
      </c>
      <c r="BH1065" s="1102">
        <v>52869.658087354197</v>
      </c>
      <c r="BI1065" s="1102">
        <v>51170.437354315116</v>
      </c>
      <c r="BJ1065" s="1102">
        <v>61448.061708896799</v>
      </c>
      <c r="BK1065" s="1102">
        <v>67564.823312392022</v>
      </c>
      <c r="BL1065" s="1102">
        <v>82143.067056230313</v>
      </c>
      <c r="BM1065" s="1102">
        <v>74268.758351310244</v>
      </c>
      <c r="BN1065" s="1102">
        <v>82880.552508440436</v>
      </c>
      <c r="BO1065" s="1102">
        <v>108314.04863059105</v>
      </c>
      <c r="BP1065" s="1102">
        <v>108525.65423325892</v>
      </c>
      <c r="BQ1065" s="1102">
        <v>88888.546868549456</v>
      </c>
      <c r="BR1065" s="1102">
        <v>69186.262948977441</v>
      </c>
      <c r="BS1065" s="1102">
        <v>58696.233555744853</v>
      </c>
      <c r="BT1065" s="1102">
        <v>30625.816806713367</v>
      </c>
      <c r="BU1065" s="1102">
        <v>17426.451314868296</v>
      </c>
      <c r="BV1065" s="1102">
        <v>14740.123603014908</v>
      </c>
      <c r="BW1065" s="1102">
        <v>14683.6704181856</v>
      </c>
      <c r="BX1065" s="1102">
        <v>26754.941936916173</v>
      </c>
      <c r="BY1065" s="1102">
        <v>14785.965311849575</v>
      </c>
      <c r="BZ1065" s="1102">
        <v>11190.620857625714</v>
      </c>
      <c r="CA1065" s="1102">
        <v>8142.3785813842378</v>
      </c>
      <c r="CB1065" s="1102">
        <v>5799.9014401712866</v>
      </c>
      <c r="CC1065" s="1102">
        <v>11093.980685174358</v>
      </c>
      <c r="CD1065" s="1102">
        <v>12437.32811659447</v>
      </c>
      <c r="CE1065" s="1102">
        <v>16539.184744257389</v>
      </c>
      <c r="CF1065" s="1102">
        <v>12583.367980601555</v>
      </c>
      <c r="CG1065" s="1102">
        <v>10359.264594783866</v>
      </c>
      <c r="CH1065" s="1102">
        <v>13320.77245707496</v>
      </c>
      <c r="CI1065" s="1102">
        <v>18032.653800670738</v>
      </c>
      <c r="CJ1065" s="1102">
        <v>20181.669722448794</v>
      </c>
      <c r="CK1065" s="1102">
        <v>22170.095655336165</v>
      </c>
      <c r="CL1065" s="1102">
        <v>18637.640758514535</v>
      </c>
      <c r="CM1065" s="1102">
        <v>19358.510848386723</v>
      </c>
      <c r="CN1065" s="1102">
        <v>15748.827484986865</v>
      </c>
      <c r="CO1065" s="1102">
        <v>15881.792649832054</v>
      </c>
      <c r="CP1065" s="1102">
        <v>17536.574782780295</v>
      </c>
      <c r="CQ1065" s="1106">
        <f t="shared" si="216"/>
        <v>19330.764721719512</v>
      </c>
      <c r="CR1065" s="23" t="s">
        <v>542</v>
      </c>
      <c r="CS1065"/>
      <c r="DQ1065"/>
      <c r="DR1065"/>
    </row>
    <row r="1066" spans="58:122" ht="13">
      <c r="BF1066" s="1135">
        <v>1058</v>
      </c>
      <c r="BG1066" s="1102">
        <v>41787.69275655692</v>
      </c>
      <c r="BH1066" s="1102">
        <v>50107.019950285903</v>
      </c>
      <c r="BI1066" s="1102">
        <v>45509.612528520272</v>
      </c>
      <c r="BJ1066" s="1102">
        <v>46614.222565038319</v>
      </c>
      <c r="BK1066" s="1102">
        <v>53861.433446533607</v>
      </c>
      <c r="BL1066" s="1102">
        <v>80773.315005200231</v>
      </c>
      <c r="BM1066" s="1102">
        <v>82263.718299103435</v>
      </c>
      <c r="BN1066" s="1102">
        <v>78929.172933797949</v>
      </c>
      <c r="BO1066" s="1102">
        <v>86500.181263982144</v>
      </c>
      <c r="BP1066" s="1102">
        <v>97642.560891756439</v>
      </c>
      <c r="BQ1066" s="1102">
        <v>73368.97532334573</v>
      </c>
      <c r="BR1066" s="1102">
        <v>54788.365606820473</v>
      </c>
      <c r="BS1066" s="1102">
        <v>59022.778383339188</v>
      </c>
      <c r="BT1066" s="1102">
        <v>30676.03724064571</v>
      </c>
      <c r="BU1066" s="1102">
        <v>14121.928950791191</v>
      </c>
      <c r="BV1066" s="1102">
        <v>16577.459486646589</v>
      </c>
      <c r="BW1066" s="1102">
        <v>19655.51492241312</v>
      </c>
      <c r="BX1066" s="1102">
        <v>20173.16497743746</v>
      </c>
      <c r="BY1066" s="1102">
        <v>17773.078546305809</v>
      </c>
      <c r="BZ1066" s="1102">
        <v>11461.735443068519</v>
      </c>
      <c r="CA1066" s="1102">
        <v>8154.4021052456628</v>
      </c>
      <c r="CB1066" s="1102">
        <v>5917.5031262215107</v>
      </c>
      <c r="CC1066" s="1102">
        <v>7213.4039018348221</v>
      </c>
      <c r="CD1066" s="1102">
        <v>8761.2507681988682</v>
      </c>
      <c r="CE1066" s="1102">
        <v>14705.015153939088</v>
      </c>
      <c r="CF1066" s="1102">
        <v>11375.0375730696</v>
      </c>
      <c r="CG1066" s="1102">
        <v>8188.5339930236532</v>
      </c>
      <c r="CH1066" s="1102">
        <v>8531.8589296152295</v>
      </c>
      <c r="CI1066" s="1102">
        <v>11259.416898490479</v>
      </c>
      <c r="CJ1066" s="1102">
        <v>13697.339451940421</v>
      </c>
      <c r="CK1066" s="1102">
        <v>15434.778812719735</v>
      </c>
      <c r="CL1066" s="1102">
        <v>12044.371412048409</v>
      </c>
      <c r="CM1066" s="1102">
        <v>14222.689328387734</v>
      </c>
      <c r="CN1066" s="1102">
        <v>14026.496542170105</v>
      </c>
      <c r="CO1066" s="1102">
        <v>18685.131519662165</v>
      </c>
      <c r="CP1066" s="1102">
        <v>14024.109788604208</v>
      </c>
      <c r="CQ1066" s="1106">
        <f t="shared" si="216"/>
        <v>15458.934832660127</v>
      </c>
      <c r="CR1066" s="23" t="s">
        <v>542</v>
      </c>
      <c r="CS1066"/>
      <c r="DQ1066"/>
      <c r="DR1066"/>
    </row>
    <row r="1067" spans="58:122" ht="13">
      <c r="BF1067" s="1135">
        <v>1059</v>
      </c>
      <c r="BG1067" s="1102">
        <v>43919.615321374462</v>
      </c>
      <c r="BH1067" s="1102">
        <v>53499.352348673274</v>
      </c>
      <c r="BI1067" s="1102">
        <v>49067.13894096874</v>
      </c>
      <c r="BJ1067" s="1102">
        <v>51655.777129898976</v>
      </c>
      <c r="BK1067" s="1102">
        <v>54222.733757616625</v>
      </c>
      <c r="BL1067" s="1102">
        <v>69077.128668130259</v>
      </c>
      <c r="BM1067" s="1102">
        <v>64082.345782949327</v>
      </c>
      <c r="BN1067" s="1102">
        <v>70860.247077841123</v>
      </c>
      <c r="BO1067" s="1102">
        <v>81127.193185307638</v>
      </c>
      <c r="BP1067" s="1102">
        <v>97021.802021199474</v>
      </c>
      <c r="BQ1067" s="1102">
        <v>73854.64828378291</v>
      </c>
      <c r="BR1067" s="1102">
        <v>59269.00714842786</v>
      </c>
      <c r="BS1067" s="1102">
        <v>54217.650495145397</v>
      </c>
      <c r="BT1067" s="1102">
        <v>25223.634309230394</v>
      </c>
      <c r="BU1067" s="1102">
        <v>12472.083534927309</v>
      </c>
      <c r="BV1067" s="1102">
        <v>17416.384305817581</v>
      </c>
      <c r="BW1067" s="1102">
        <v>21110.433409182195</v>
      </c>
      <c r="BX1067" s="1102">
        <v>18170.629610685111</v>
      </c>
      <c r="BY1067" s="1102">
        <v>18123.837599556362</v>
      </c>
      <c r="BZ1067" s="1102">
        <v>11868.843567080723</v>
      </c>
      <c r="CA1067" s="1102">
        <v>8251.5232569267118</v>
      </c>
      <c r="CB1067" s="1102">
        <v>6021.424948301481</v>
      </c>
      <c r="CC1067" s="1102">
        <v>8408.7910267445768</v>
      </c>
      <c r="CD1067" s="1102">
        <v>10171.520240798425</v>
      </c>
      <c r="CE1067" s="1102">
        <v>15996.403759026525</v>
      </c>
      <c r="CF1067" s="1102">
        <v>12548.367623250302</v>
      </c>
      <c r="CG1067" s="1102">
        <v>9003.7223433473555</v>
      </c>
      <c r="CH1067" s="1102">
        <v>10884.002052716924</v>
      </c>
      <c r="CI1067" s="1102">
        <v>13717.78991105668</v>
      </c>
      <c r="CJ1067" s="1102">
        <v>17510.051488774414</v>
      </c>
      <c r="CK1067" s="1102">
        <v>20115.445966202664</v>
      </c>
      <c r="CL1067" s="1102">
        <v>15384.850454742047</v>
      </c>
      <c r="CM1067" s="1102">
        <v>19574.51012757935</v>
      </c>
      <c r="CN1067" s="1102">
        <v>15920.221768247326</v>
      </c>
      <c r="CO1067" s="1102">
        <v>19819.798695786623</v>
      </c>
      <c r="CP1067" s="1102">
        <v>16003.980592241775</v>
      </c>
      <c r="CQ1067" s="1106">
        <f t="shared" si="216"/>
        <v>17641.368811848606</v>
      </c>
      <c r="CR1067" s="23" t="s">
        <v>542</v>
      </c>
      <c r="CS1067"/>
      <c r="DQ1067"/>
      <c r="DR1067"/>
    </row>
    <row r="1068" spans="58:122" ht="13">
      <c r="BF1068" s="1135">
        <v>1060</v>
      </c>
      <c r="BG1068" s="1102">
        <v>46193.530509419579</v>
      </c>
      <c r="BH1068" s="1102">
        <v>55535.275607214899</v>
      </c>
      <c r="BI1068" s="1102">
        <v>49234.586275046087</v>
      </c>
      <c r="BJ1068" s="1102">
        <v>49092.858044843088</v>
      </c>
      <c r="BK1068" s="1102">
        <v>53084.408568848281</v>
      </c>
      <c r="BL1068" s="1102">
        <v>68989.941737713409</v>
      </c>
      <c r="BM1068" s="1102">
        <v>64573.312055446971</v>
      </c>
      <c r="BN1068" s="1102">
        <v>71199.22164963519</v>
      </c>
      <c r="BO1068" s="1102">
        <v>81189.283920201502</v>
      </c>
      <c r="BP1068" s="1102">
        <v>97382.398225150129</v>
      </c>
      <c r="BQ1068" s="1102">
        <v>74148.882780007611</v>
      </c>
      <c r="BR1068" s="1102">
        <v>59526.882846240202</v>
      </c>
      <c r="BS1068" s="1102">
        <v>54260.919133972558</v>
      </c>
      <c r="BT1068" s="1102">
        <v>25243.083957553987</v>
      </c>
      <c r="BU1068" s="1102">
        <v>12484.776052571302</v>
      </c>
      <c r="BV1068" s="1102">
        <v>17415.288872023299</v>
      </c>
      <c r="BW1068" s="1102">
        <v>21158.472946291964</v>
      </c>
      <c r="BX1068" s="1102">
        <v>18211.49447996528</v>
      </c>
      <c r="BY1068" s="1102">
        <v>18134.861032053723</v>
      </c>
      <c r="BZ1068" s="1102">
        <v>11882.337301160051</v>
      </c>
      <c r="CA1068" s="1102">
        <v>8265.39527448429</v>
      </c>
      <c r="CB1068" s="1102">
        <v>6021.6665672508261</v>
      </c>
      <c r="CC1068" s="1102">
        <v>8431.1268549554134</v>
      </c>
      <c r="CD1068" s="1102">
        <v>10181.83618275504</v>
      </c>
      <c r="CE1068" s="1102">
        <v>16008.279159277185</v>
      </c>
      <c r="CF1068" s="1102">
        <v>12560.8543598861</v>
      </c>
      <c r="CG1068" s="1102">
        <v>9017.6424112294135</v>
      </c>
      <c r="CH1068" s="1102">
        <v>10908.138983490779</v>
      </c>
      <c r="CI1068" s="1102">
        <v>13739.887291189141</v>
      </c>
      <c r="CJ1068" s="1102">
        <v>17512.73927247748</v>
      </c>
      <c r="CK1068" s="1102">
        <v>20125.565562006981</v>
      </c>
      <c r="CL1068" s="1102">
        <v>15410.345278942645</v>
      </c>
      <c r="CM1068" s="1102">
        <v>19589.154183891795</v>
      </c>
      <c r="CN1068" s="1102">
        <v>15955.461502539583</v>
      </c>
      <c r="CO1068" s="1102">
        <v>19828.517905564866</v>
      </c>
      <c r="CP1068" s="1102">
        <v>16041.605062986877</v>
      </c>
      <c r="CQ1068" s="1106">
        <f t="shared" si="216"/>
        <v>17682.842691483696</v>
      </c>
      <c r="CR1068" s="23" t="s">
        <v>542</v>
      </c>
      <c r="CS1068"/>
      <c r="DQ1068"/>
      <c r="DR1068"/>
    </row>
    <row r="1069" spans="58:122" ht="13">
      <c r="BF1069" s="1135">
        <v>1061</v>
      </c>
      <c r="BG1069" s="1102">
        <v>43019.640794302002</v>
      </c>
      <c r="BH1069" s="1102">
        <v>45061.579413869484</v>
      </c>
      <c r="BI1069" s="1102">
        <v>38799.416056433998</v>
      </c>
      <c r="BJ1069" s="1102">
        <v>42627.829854033735</v>
      </c>
      <c r="BK1069" s="1102">
        <v>54121.702937380702</v>
      </c>
      <c r="BL1069" s="1102">
        <v>69247.053579682484</v>
      </c>
      <c r="BM1069" s="1102">
        <v>56054.906900571208</v>
      </c>
      <c r="BN1069" s="1102">
        <v>57316.856402010642</v>
      </c>
      <c r="BO1069" s="1102">
        <v>90390.467875841627</v>
      </c>
      <c r="BP1069" s="1102">
        <v>91552.7614697955</v>
      </c>
      <c r="BQ1069" s="1102">
        <v>70005.982322698968</v>
      </c>
      <c r="BR1069" s="1102">
        <v>52427.498711036867</v>
      </c>
      <c r="BS1069" s="1102">
        <v>70616.424873117343</v>
      </c>
      <c r="BT1069" s="1102">
        <v>26214.561418129026</v>
      </c>
      <c r="BU1069" s="1102">
        <v>14384.031612822753</v>
      </c>
      <c r="BV1069" s="1102">
        <v>14674.358974763165</v>
      </c>
      <c r="BW1069" s="1102">
        <v>13790.16457283083</v>
      </c>
      <c r="BX1069" s="1102">
        <v>23555.012326972905</v>
      </c>
      <c r="BY1069" s="1102">
        <v>16672.918951659143</v>
      </c>
      <c r="BZ1069" s="1102">
        <v>11094.503593551817</v>
      </c>
      <c r="CA1069" s="1102">
        <v>8266.9184931015334</v>
      </c>
      <c r="CB1069" s="1102">
        <v>5765.0626310451316</v>
      </c>
      <c r="CC1069" s="1102">
        <v>6817.5736557001374</v>
      </c>
      <c r="CD1069" s="1102">
        <v>9849.610569026474</v>
      </c>
      <c r="CE1069" s="1102">
        <v>11755.397345772719</v>
      </c>
      <c r="CF1069" s="1102">
        <v>9388.3524638257386</v>
      </c>
      <c r="CG1069" s="1102">
        <v>8746.3297214681388</v>
      </c>
      <c r="CH1069" s="1102">
        <v>11223.038651484323</v>
      </c>
      <c r="CI1069" s="1102">
        <v>15691.272168549018</v>
      </c>
      <c r="CJ1069" s="1102">
        <v>15940.164810699644</v>
      </c>
      <c r="CK1069" s="1102">
        <v>16881.571980672496</v>
      </c>
      <c r="CL1069" s="1102">
        <v>16054.748388621372</v>
      </c>
      <c r="CM1069" s="1102">
        <v>18445.07347394247</v>
      </c>
      <c r="CN1069" s="1102">
        <v>18112.500355544747</v>
      </c>
      <c r="CO1069" s="1102">
        <v>16287.381798364306</v>
      </c>
      <c r="CP1069" s="1102">
        <v>19139.797521393921</v>
      </c>
      <c r="CQ1069" s="1106">
        <f t="shared" si="216"/>
        <v>21098.015278942483</v>
      </c>
      <c r="CR1069" s="23" t="s">
        <v>542</v>
      </c>
      <c r="CS1069"/>
      <c r="DQ1069"/>
      <c r="DR1069"/>
    </row>
    <row r="1070" spans="58:122" ht="13">
      <c r="BF1070" s="1135">
        <v>1062</v>
      </c>
      <c r="BG1070" s="1102">
        <v>49811.25296842392</v>
      </c>
      <c r="BH1070" s="1102">
        <v>55912.414043899291</v>
      </c>
      <c r="BI1070" s="1102">
        <v>49811.943118541458</v>
      </c>
      <c r="BJ1070" s="1102">
        <v>50495.463190489274</v>
      </c>
      <c r="BK1070" s="1102">
        <v>57742.820817204978</v>
      </c>
      <c r="BL1070" s="1102">
        <v>77970.696905478108</v>
      </c>
      <c r="BM1070" s="1102">
        <v>70455.810679863513</v>
      </c>
      <c r="BN1070" s="1102">
        <v>74062.936802125216</v>
      </c>
      <c r="BO1070" s="1102">
        <v>93790.436823952361</v>
      </c>
      <c r="BP1070" s="1102">
        <v>99458.390250721932</v>
      </c>
      <c r="BQ1070" s="1102">
        <v>74090.150782003795</v>
      </c>
      <c r="BR1070" s="1102">
        <v>54795.538684658313</v>
      </c>
      <c r="BS1070" s="1102">
        <v>54214.63574344675</v>
      </c>
      <c r="BT1070" s="1102">
        <v>29722.545858285615</v>
      </c>
      <c r="BU1070" s="1102">
        <v>17981.955372243076</v>
      </c>
      <c r="BV1070" s="1102">
        <v>17354.598266746787</v>
      </c>
      <c r="BW1070" s="1102">
        <v>14660.009775165532</v>
      </c>
      <c r="BX1070" s="1102">
        <v>17762.266530277215</v>
      </c>
      <c r="BY1070" s="1102">
        <v>14801.85368508465</v>
      </c>
      <c r="BZ1070" s="1102">
        <v>13437.909463384098</v>
      </c>
      <c r="CA1070" s="1102">
        <v>8296.0996321078728</v>
      </c>
      <c r="CB1070" s="1102">
        <v>5407.4207288574617</v>
      </c>
      <c r="CC1070" s="1102">
        <v>7856.3254443290925</v>
      </c>
      <c r="CD1070" s="1102">
        <v>11888.908678920699</v>
      </c>
      <c r="CE1070" s="1102">
        <v>15566.834204493072</v>
      </c>
      <c r="CF1070" s="1102">
        <v>11870.272147153257</v>
      </c>
      <c r="CG1070" s="1102">
        <v>11146.149392899712</v>
      </c>
      <c r="CH1070" s="1102">
        <v>15960.851978279903</v>
      </c>
      <c r="CI1070" s="1102">
        <v>21088.094880700799</v>
      </c>
      <c r="CJ1070" s="1102">
        <v>20973.56005332974</v>
      </c>
      <c r="CK1070" s="1102">
        <v>17918.482616774596</v>
      </c>
      <c r="CL1070" s="1102">
        <v>14434.654414038134</v>
      </c>
      <c r="CM1070" s="1102">
        <v>17509.233213498679</v>
      </c>
      <c r="CN1070" s="1102">
        <v>17738.874091177157</v>
      </c>
      <c r="CO1070" s="1102">
        <v>18347.183194056368</v>
      </c>
      <c r="CP1070" s="1102">
        <v>19249.93158720979</v>
      </c>
      <c r="CQ1070" s="1106">
        <f t="shared" si="216"/>
        <v>21219.417305307601</v>
      </c>
      <c r="CR1070" s="23" t="s">
        <v>542</v>
      </c>
      <c r="CS1070"/>
      <c r="DQ1070"/>
      <c r="DR1070"/>
    </row>
    <row r="1071" spans="58:122" ht="13">
      <c r="BF1071" s="1135">
        <v>1063</v>
      </c>
      <c r="BG1071" s="1102">
        <v>65713.832697462189</v>
      </c>
      <c r="BH1071" s="1102">
        <v>59313.812637551157</v>
      </c>
      <c r="BI1071" s="1102">
        <v>49910.07314294549</v>
      </c>
      <c r="BJ1071" s="1102">
        <v>51382.291554085823</v>
      </c>
      <c r="BK1071" s="1102">
        <v>61277.207188736349</v>
      </c>
      <c r="BL1071" s="1102">
        <v>84550.617153145475</v>
      </c>
      <c r="BM1071" s="1102">
        <v>79668.947020857362</v>
      </c>
      <c r="BN1071" s="1102">
        <v>84615.277513646914</v>
      </c>
      <c r="BO1071" s="1102">
        <v>130926.00831259723</v>
      </c>
      <c r="BP1071" s="1102">
        <v>125640.21969141625</v>
      </c>
      <c r="BQ1071" s="1102">
        <v>100712.9415366022</v>
      </c>
      <c r="BR1071" s="1102">
        <v>76776.592687501077</v>
      </c>
      <c r="BS1071" s="1102">
        <v>82205.861973138657</v>
      </c>
      <c r="BT1071" s="1102">
        <v>32698.685155269435</v>
      </c>
      <c r="BU1071" s="1102">
        <v>14175.380218490738</v>
      </c>
      <c r="BV1071" s="1102">
        <v>15730.314505647359</v>
      </c>
      <c r="BW1071" s="1102">
        <v>24126.290130967474</v>
      </c>
      <c r="BX1071" s="1102">
        <v>25730.034573216344</v>
      </c>
      <c r="BY1071" s="1102">
        <v>16126.570354019435</v>
      </c>
      <c r="BZ1071" s="1102">
        <v>12343.118655723785</v>
      </c>
      <c r="CA1071" s="1102">
        <v>8330.8366192371032</v>
      </c>
      <c r="CB1071" s="1102">
        <v>6584.605223693733</v>
      </c>
      <c r="CC1071" s="1102">
        <v>9900.2654124094461</v>
      </c>
      <c r="CD1071" s="1102">
        <v>14149.268362178214</v>
      </c>
      <c r="CE1071" s="1102">
        <v>17992.046475009764</v>
      </c>
      <c r="CF1071" s="1102">
        <v>12713.07204862943</v>
      </c>
      <c r="CG1071" s="1102">
        <v>10005.148029055808</v>
      </c>
      <c r="CH1071" s="1102">
        <v>13559.445679508508</v>
      </c>
      <c r="CI1071" s="1102">
        <v>20539.870589096416</v>
      </c>
      <c r="CJ1071" s="1102">
        <v>24576.476732096413</v>
      </c>
      <c r="CK1071" s="1102">
        <v>24967.298114812056</v>
      </c>
      <c r="CL1071" s="1102">
        <v>19591.312658080496</v>
      </c>
      <c r="CM1071" s="1102">
        <v>20323.623284472607</v>
      </c>
      <c r="CN1071" s="1102">
        <v>19395.029535367372</v>
      </c>
      <c r="CO1071" s="1102">
        <v>18657.4497532079</v>
      </c>
      <c r="CP1071" s="1102">
        <v>19502.06698143655</v>
      </c>
      <c r="CQ1071" s="1106">
        <f t="shared" si="216"/>
        <v>21497.349002015068</v>
      </c>
      <c r="CR1071" s="23" t="s">
        <v>542</v>
      </c>
      <c r="CS1071"/>
      <c r="DQ1071"/>
      <c r="DR1071"/>
    </row>
    <row r="1072" spans="58:122" ht="13">
      <c r="BF1072" s="1135">
        <v>1064</v>
      </c>
      <c r="BG1072" s="1102">
        <v>45994.612537373781</v>
      </c>
      <c r="BH1072" s="1102">
        <v>52341.822377553908</v>
      </c>
      <c r="BI1072" s="1102">
        <v>45800.964200581642</v>
      </c>
      <c r="BJ1072" s="1102">
        <v>47314.961791156442</v>
      </c>
      <c r="BK1072" s="1102">
        <v>59010.851694555604</v>
      </c>
      <c r="BL1072" s="1102">
        <v>87085.802612259824</v>
      </c>
      <c r="BM1072" s="1102">
        <v>84432.47852076916</v>
      </c>
      <c r="BN1072" s="1102">
        <v>81599.102239208383</v>
      </c>
      <c r="BO1072" s="1102">
        <v>92928.548407020804</v>
      </c>
      <c r="BP1072" s="1102">
        <v>103833.78205952687</v>
      </c>
      <c r="BQ1072" s="1102">
        <v>79692.192413255281</v>
      </c>
      <c r="BR1072" s="1102">
        <v>57475.00653978288</v>
      </c>
      <c r="BS1072" s="1102">
        <v>50610.858462559016</v>
      </c>
      <c r="BT1072" s="1102">
        <v>17793.907543355359</v>
      </c>
      <c r="BU1072" s="1102">
        <v>9637.3509580999653</v>
      </c>
      <c r="BV1072" s="1102">
        <v>11753.188614132237</v>
      </c>
      <c r="BW1072" s="1102">
        <v>16503.785958429497</v>
      </c>
      <c r="BX1072" s="1102">
        <v>16640.511955125039</v>
      </c>
      <c r="BY1072" s="1102">
        <v>17317.515544884282</v>
      </c>
      <c r="BZ1072" s="1102">
        <v>11713.5050746204</v>
      </c>
      <c r="CA1072" s="1102">
        <v>8356.7275606729218</v>
      </c>
      <c r="CB1072" s="1102">
        <v>6498.0286362559109</v>
      </c>
      <c r="CC1072" s="1102">
        <v>6426.2274641081585</v>
      </c>
      <c r="CD1072" s="1102">
        <v>6521.7015953641167</v>
      </c>
      <c r="CE1072" s="1102">
        <v>12104.966434055754</v>
      </c>
      <c r="CF1072" s="1102">
        <v>11614.476509646465</v>
      </c>
      <c r="CG1072" s="1102">
        <v>10124.279466679891</v>
      </c>
      <c r="CH1072" s="1102">
        <v>10533.356494852353</v>
      </c>
      <c r="CI1072" s="1102">
        <v>14066.953561311189</v>
      </c>
      <c r="CJ1072" s="1102">
        <v>16875.691278504273</v>
      </c>
      <c r="CK1072" s="1102">
        <v>19197.030734393997</v>
      </c>
      <c r="CL1072" s="1102">
        <v>16231.295596589274</v>
      </c>
      <c r="CM1072" s="1102">
        <v>16749.795045714054</v>
      </c>
      <c r="CN1072" s="1102">
        <v>14654.520831503492</v>
      </c>
      <c r="CO1072" s="1102">
        <v>17011.928356087068</v>
      </c>
      <c r="CP1072" s="1102">
        <v>15342.99913845455</v>
      </c>
      <c r="CQ1072" s="1106">
        <f t="shared" si="216"/>
        <v>16912.761479638706</v>
      </c>
      <c r="CR1072" s="23" t="s">
        <v>542</v>
      </c>
      <c r="CS1072"/>
      <c r="DQ1072"/>
      <c r="DR1072"/>
    </row>
    <row r="1073" spans="58:122" ht="13">
      <c r="BF1073" s="1135">
        <v>1065</v>
      </c>
      <c r="BG1073" s="1102">
        <v>50623.504082267711</v>
      </c>
      <c r="BH1073" s="1102">
        <v>61669.299714233879</v>
      </c>
      <c r="BI1073" s="1102">
        <v>61602.44228170142</v>
      </c>
      <c r="BJ1073" s="1102">
        <v>72255.83258708111</v>
      </c>
      <c r="BK1073" s="1102">
        <v>76614.069074002589</v>
      </c>
      <c r="BL1073" s="1102">
        <v>85644.608456173082</v>
      </c>
      <c r="BM1073" s="1102">
        <v>75615.516441563435</v>
      </c>
      <c r="BN1073" s="1102">
        <v>96759.963712746394</v>
      </c>
      <c r="BO1073" s="1102">
        <v>134154.35937420861</v>
      </c>
      <c r="BP1073" s="1102">
        <v>138497.58691373758</v>
      </c>
      <c r="BQ1073" s="1102">
        <v>113807.55463302825</v>
      </c>
      <c r="BR1073" s="1102">
        <v>93259.201852821425</v>
      </c>
      <c r="BS1073" s="1102">
        <v>84940.939063200785</v>
      </c>
      <c r="BT1073" s="1102">
        <v>36378.76881210001</v>
      </c>
      <c r="BU1073" s="1102">
        <v>14780.864008459275</v>
      </c>
      <c r="BV1073" s="1102">
        <v>13083.892205795546</v>
      </c>
      <c r="BW1073" s="1102">
        <v>22180.705302043003</v>
      </c>
      <c r="BX1073" s="1102">
        <v>20239.996434900582</v>
      </c>
      <c r="BY1073" s="1102">
        <v>22971.083191355232</v>
      </c>
      <c r="BZ1073" s="1102">
        <v>13210.315201366464</v>
      </c>
      <c r="CA1073" s="1102">
        <v>8362.1028226997569</v>
      </c>
      <c r="CB1073" s="1102">
        <v>6721.3930462685439</v>
      </c>
      <c r="CC1073" s="1102">
        <v>7789.326426149195</v>
      </c>
      <c r="CD1073" s="1102">
        <v>9506.976703764838</v>
      </c>
      <c r="CE1073" s="1102">
        <v>24165.100146872297</v>
      </c>
      <c r="CF1073" s="1102">
        <v>17613.040885833976</v>
      </c>
      <c r="CG1073" s="1102">
        <v>12391.114516096595</v>
      </c>
      <c r="CH1073" s="1102">
        <v>10675.461601567009</v>
      </c>
      <c r="CI1073" s="1102">
        <v>15835.838293827057</v>
      </c>
      <c r="CJ1073" s="1102">
        <v>20105.706872688599</v>
      </c>
      <c r="CK1073" s="1102">
        <v>20428.29452358995</v>
      </c>
      <c r="CL1073" s="1102">
        <v>15498.136501336277</v>
      </c>
      <c r="CM1073" s="1102">
        <v>19916.432029461317</v>
      </c>
      <c r="CN1073" s="1102">
        <v>16643.909193885804</v>
      </c>
      <c r="CO1073" s="1102">
        <v>26235.627478056715</v>
      </c>
      <c r="CP1073" s="1102">
        <v>16850.0214797759</v>
      </c>
      <c r="CQ1073" s="1106">
        <f t="shared" si="216"/>
        <v>18573.969250899911</v>
      </c>
      <c r="CR1073" s="23" t="s">
        <v>542</v>
      </c>
      <c r="CS1073"/>
      <c r="DQ1073"/>
      <c r="DR1073"/>
    </row>
    <row r="1074" spans="58:122" ht="13">
      <c r="BF1074" s="1135">
        <v>1066</v>
      </c>
      <c r="BG1074" s="1102">
        <v>42983.869231038625</v>
      </c>
      <c r="BH1074" s="1102">
        <v>37733.241312313425</v>
      </c>
      <c r="BI1074" s="1102">
        <v>30850.508497445502</v>
      </c>
      <c r="BJ1074" s="1102">
        <v>35868.569918086876</v>
      </c>
      <c r="BK1074" s="1102">
        <v>47237.7585810889</v>
      </c>
      <c r="BL1074" s="1102">
        <v>64629.617849149778</v>
      </c>
      <c r="BM1074" s="1102">
        <v>57929.824404260318</v>
      </c>
      <c r="BN1074" s="1102">
        <v>65542.604258240797</v>
      </c>
      <c r="BO1074" s="1102">
        <v>85346.297304804451</v>
      </c>
      <c r="BP1074" s="1102">
        <v>78677.778868297217</v>
      </c>
      <c r="BQ1074" s="1102">
        <v>58955.626255093433</v>
      </c>
      <c r="BR1074" s="1102">
        <v>47908.716103856277</v>
      </c>
      <c r="BS1074" s="1102">
        <v>47954.781206717424</v>
      </c>
      <c r="BT1074" s="1102">
        <v>22007.879000692876</v>
      </c>
      <c r="BU1074" s="1102">
        <v>13139.475928901229</v>
      </c>
      <c r="BV1074" s="1102">
        <v>14325.769608219862</v>
      </c>
      <c r="BW1074" s="1102">
        <v>14203.088430995764</v>
      </c>
      <c r="BX1074" s="1102">
        <v>21031.653973677519</v>
      </c>
      <c r="BY1074" s="1102">
        <v>16766.374055772245</v>
      </c>
      <c r="BZ1074" s="1102">
        <v>12383.645026862949</v>
      </c>
      <c r="CA1074" s="1102">
        <v>8394.3982035189001</v>
      </c>
      <c r="CB1074" s="1102">
        <v>5109.9896095639051</v>
      </c>
      <c r="CC1074" s="1102">
        <v>5651.5551523204158</v>
      </c>
      <c r="CD1074" s="1102">
        <v>8842.5174614875577</v>
      </c>
      <c r="CE1074" s="1102">
        <v>13248.394306129547</v>
      </c>
      <c r="CF1074" s="1102">
        <v>10478.151040062148</v>
      </c>
      <c r="CG1074" s="1102">
        <v>8501.1459925584149</v>
      </c>
      <c r="CH1074" s="1102">
        <v>9081.5557307970994</v>
      </c>
      <c r="CI1074" s="1102">
        <v>13370.152443288545</v>
      </c>
      <c r="CJ1074" s="1102">
        <v>13212.066831811675</v>
      </c>
      <c r="CK1074" s="1102">
        <v>13224.620823007535</v>
      </c>
      <c r="CL1074" s="1102">
        <v>11430.798014298445</v>
      </c>
      <c r="CM1074" s="1102">
        <v>13189.752939318387</v>
      </c>
      <c r="CN1074" s="1102">
        <v>13112.959057914519</v>
      </c>
      <c r="CO1074" s="1102">
        <v>15190.931128709444</v>
      </c>
      <c r="CP1074" s="1102">
        <v>13397.617437630095</v>
      </c>
      <c r="CQ1074" s="1106">
        <f t="shared" si="216"/>
        <v>14768.345228552873</v>
      </c>
      <c r="CR1074" s="23" t="s">
        <v>542</v>
      </c>
      <c r="CS1074"/>
      <c r="DQ1074"/>
      <c r="DR1074"/>
    </row>
    <row r="1075" spans="58:122" ht="13">
      <c r="BF1075" s="1135">
        <v>1067</v>
      </c>
      <c r="BG1075" s="1102">
        <v>64968.862504061457</v>
      </c>
      <c r="BH1075" s="1102">
        <v>58878.78922298101</v>
      </c>
      <c r="BI1075" s="1102">
        <v>49505.086133544391</v>
      </c>
      <c r="BJ1075" s="1102">
        <v>50364.046423037915</v>
      </c>
      <c r="BK1075" s="1102">
        <v>60738.782189121346</v>
      </c>
      <c r="BL1075" s="1102">
        <v>83682.392475779416</v>
      </c>
      <c r="BM1075" s="1102">
        <v>78965.221118590314</v>
      </c>
      <c r="BN1075" s="1102">
        <v>83826.615372072847</v>
      </c>
      <c r="BO1075" s="1102">
        <v>130475.10165908787</v>
      </c>
      <c r="BP1075" s="1102">
        <v>123797.77251996147</v>
      </c>
      <c r="BQ1075" s="1102">
        <v>99144.911453885114</v>
      </c>
      <c r="BR1075" s="1102">
        <v>76784.88746284481</v>
      </c>
      <c r="BS1075" s="1102">
        <v>79818.735205297198</v>
      </c>
      <c r="BT1075" s="1102">
        <v>32665.759136355849</v>
      </c>
      <c r="BU1075" s="1102">
        <v>14005.186137418072</v>
      </c>
      <c r="BV1075" s="1102">
        <v>15462.355346702318</v>
      </c>
      <c r="BW1075" s="1102">
        <v>24526.554357136523</v>
      </c>
      <c r="BX1075" s="1102">
        <v>23762.958591847302</v>
      </c>
      <c r="BY1075" s="1102">
        <v>15233.302650742506</v>
      </c>
      <c r="BZ1075" s="1102">
        <v>13032.349694627457</v>
      </c>
      <c r="CA1075" s="1102">
        <v>8407.5326507378632</v>
      </c>
      <c r="CB1075" s="1102">
        <v>6414.3150164451026</v>
      </c>
      <c r="CC1075" s="1102">
        <v>9662.8908782038361</v>
      </c>
      <c r="CD1075" s="1102">
        <v>14373.548385138401</v>
      </c>
      <c r="CE1075" s="1102">
        <v>18077.966191626048</v>
      </c>
      <c r="CF1075" s="1102">
        <v>12279.607712123683</v>
      </c>
      <c r="CG1075" s="1102">
        <v>9649.3238494060188</v>
      </c>
      <c r="CH1075" s="1102">
        <v>13416.464691882533</v>
      </c>
      <c r="CI1075" s="1102">
        <v>20318.892682206369</v>
      </c>
      <c r="CJ1075" s="1102">
        <v>24049.155691564862</v>
      </c>
      <c r="CK1075" s="1102">
        <v>24482.534068261382</v>
      </c>
      <c r="CL1075" s="1102">
        <v>19033.070104128201</v>
      </c>
      <c r="CM1075" s="1102">
        <v>19949.277963293935</v>
      </c>
      <c r="CN1075" s="1102">
        <v>18917.459036213637</v>
      </c>
      <c r="CO1075" s="1102">
        <v>18095.187474149461</v>
      </c>
      <c r="CP1075" s="1102">
        <v>19066.892805582254</v>
      </c>
      <c r="CQ1075" s="1106">
        <f t="shared" si="216"/>
        <v>21017.651586150951</v>
      </c>
      <c r="CR1075" s="23" t="s">
        <v>542</v>
      </c>
      <c r="CS1075"/>
      <c r="DQ1075"/>
      <c r="DR1075"/>
    </row>
    <row r="1076" spans="58:122" ht="13">
      <c r="BF1076" s="1135">
        <v>1068</v>
      </c>
      <c r="BG1076" s="1102">
        <v>48593.713826574858</v>
      </c>
      <c r="BH1076" s="1102">
        <v>53450.77534936848</v>
      </c>
      <c r="BI1076" s="1102">
        <v>50569.944626954508</v>
      </c>
      <c r="BJ1076" s="1102">
        <v>58444.716141304976</v>
      </c>
      <c r="BK1076" s="1102">
        <v>68503.361722198024</v>
      </c>
      <c r="BL1076" s="1102">
        <v>90816.660806825937</v>
      </c>
      <c r="BM1076" s="1102">
        <v>80760.653668633779</v>
      </c>
      <c r="BN1076" s="1102">
        <v>74917.153176280175</v>
      </c>
      <c r="BO1076" s="1102">
        <v>93835.937730004836</v>
      </c>
      <c r="BP1076" s="1102">
        <v>90953.654614885178</v>
      </c>
      <c r="BQ1076" s="1102">
        <v>65253.011281234525</v>
      </c>
      <c r="BR1076" s="1102">
        <v>51489.392049657268</v>
      </c>
      <c r="BS1076" s="1102">
        <v>94371.151698943519</v>
      </c>
      <c r="BT1076" s="1102">
        <v>37927.725492043348</v>
      </c>
      <c r="BU1076" s="1102">
        <v>12880.544276967756</v>
      </c>
      <c r="BV1076" s="1102">
        <v>10253.379061503638</v>
      </c>
      <c r="BW1076" s="1102">
        <v>15275.949581101662</v>
      </c>
      <c r="BX1076" s="1102">
        <v>20882.573854036811</v>
      </c>
      <c r="BY1076" s="1102">
        <v>15436.755352691081</v>
      </c>
      <c r="BZ1076" s="1102">
        <v>12829.286737696484</v>
      </c>
      <c r="CA1076" s="1102">
        <v>8436.9284090196561</v>
      </c>
      <c r="CB1076" s="1102">
        <v>6467.116729519963</v>
      </c>
      <c r="CC1076" s="1102">
        <v>6584.7646661773379</v>
      </c>
      <c r="CD1076" s="1102">
        <v>9671.5980534667433</v>
      </c>
      <c r="CE1076" s="1102">
        <v>15771.129259343441</v>
      </c>
      <c r="CF1076" s="1102">
        <v>10412.960364847619</v>
      </c>
      <c r="CG1076" s="1102">
        <v>8570.4394349664508</v>
      </c>
      <c r="CH1076" s="1102">
        <v>11153.396927188662</v>
      </c>
      <c r="CI1076" s="1102">
        <v>19068.861963274077</v>
      </c>
      <c r="CJ1076" s="1102">
        <v>21916.20435238264</v>
      </c>
      <c r="CK1076" s="1102">
        <v>21051.042484255235</v>
      </c>
      <c r="CL1076" s="1102">
        <v>16397.187028202148</v>
      </c>
      <c r="CM1076" s="1102">
        <v>17933.543052705936</v>
      </c>
      <c r="CN1076" s="1102">
        <v>15439.774592828255</v>
      </c>
      <c r="CO1076" s="1102">
        <v>18431.539042282275</v>
      </c>
      <c r="CP1076" s="1102">
        <v>16759.943767735673</v>
      </c>
      <c r="CQ1076" s="1106">
        <f t="shared" si="216"/>
        <v>18474.675570139043</v>
      </c>
      <c r="CR1076" s="23" t="s">
        <v>542</v>
      </c>
      <c r="CS1076"/>
      <c r="DQ1076"/>
      <c r="DR1076"/>
    </row>
    <row r="1077" spans="58:122" ht="13">
      <c r="BF1077" s="1135">
        <v>1069</v>
      </c>
      <c r="BG1077" s="1102">
        <v>37713.892107462714</v>
      </c>
      <c r="BH1077" s="1102">
        <v>47184.966476825473</v>
      </c>
      <c r="BI1077" s="1102">
        <v>46013.936458686556</v>
      </c>
      <c r="BJ1077" s="1102">
        <v>52705.990017671713</v>
      </c>
      <c r="BK1077" s="1102">
        <v>56037.379724042235</v>
      </c>
      <c r="BL1077" s="1102">
        <v>66618.144577956613</v>
      </c>
      <c r="BM1077" s="1102">
        <v>55377.327567370026</v>
      </c>
      <c r="BN1077" s="1102">
        <v>54428.781093824706</v>
      </c>
      <c r="BO1077" s="1102">
        <v>66488.907488374505</v>
      </c>
      <c r="BP1077" s="1102">
        <v>78813.32708414286</v>
      </c>
      <c r="BQ1077" s="1102">
        <v>58921.554756060257</v>
      </c>
      <c r="BR1077" s="1102">
        <v>43768.58031733091</v>
      </c>
      <c r="BS1077" s="1102">
        <v>41998.728530253422</v>
      </c>
      <c r="BT1077" s="1102">
        <v>25211.77145093137</v>
      </c>
      <c r="BU1077" s="1102">
        <v>13099.872079467459</v>
      </c>
      <c r="BV1077" s="1102">
        <v>14990.417112740224</v>
      </c>
      <c r="BW1077" s="1102">
        <v>15019.332371902337</v>
      </c>
      <c r="BX1077" s="1102">
        <v>14790.468800988638</v>
      </c>
      <c r="BY1077" s="1102">
        <v>11712.882012749025</v>
      </c>
      <c r="BZ1077" s="1102">
        <v>10842.759526147536</v>
      </c>
      <c r="CA1077" s="1102">
        <v>8438.5131371550342</v>
      </c>
      <c r="CB1077" s="1102">
        <v>6383.6332906453335</v>
      </c>
      <c r="CC1077" s="1102">
        <v>7709.7234882392886</v>
      </c>
      <c r="CD1077" s="1102">
        <v>11030.416332932595</v>
      </c>
      <c r="CE1077" s="1102">
        <v>12995.128210008268</v>
      </c>
      <c r="CF1077" s="1102">
        <v>10749.341999613538</v>
      </c>
      <c r="CG1077" s="1102">
        <v>8577.538840164465</v>
      </c>
      <c r="CH1077" s="1102">
        <v>10102.21064849538</v>
      </c>
      <c r="CI1077" s="1102">
        <v>14321.782519740183</v>
      </c>
      <c r="CJ1077" s="1102">
        <v>15215.953633859732</v>
      </c>
      <c r="CK1077" s="1102">
        <v>15630.364205576278</v>
      </c>
      <c r="CL1077" s="1102">
        <v>13105.389412175373</v>
      </c>
      <c r="CM1077" s="1102">
        <v>13507.545193993774</v>
      </c>
      <c r="CN1077" s="1102">
        <v>12149.964744142966</v>
      </c>
      <c r="CO1077" s="1102">
        <v>12401.471122171777</v>
      </c>
      <c r="CP1077" s="1102">
        <v>13037.278487819594</v>
      </c>
      <c r="CQ1077" s="1106">
        <f t="shared" si="216"/>
        <v>14371.139528743235</v>
      </c>
      <c r="CR1077" s="23" t="s">
        <v>542</v>
      </c>
      <c r="CS1077"/>
      <c r="DQ1077"/>
      <c r="DR1077"/>
    </row>
    <row r="1078" spans="58:122" ht="13">
      <c r="BF1078" s="1135">
        <v>1070</v>
      </c>
      <c r="BG1078" s="1102">
        <v>43928.284800273599</v>
      </c>
      <c r="BH1078" s="1102">
        <v>46194.724829848972</v>
      </c>
      <c r="BI1078" s="1102">
        <v>39333.765090659923</v>
      </c>
      <c r="BJ1078" s="1102">
        <v>42551.695408112784</v>
      </c>
      <c r="BK1078" s="1102">
        <v>54211.171900432353</v>
      </c>
      <c r="BL1078" s="1102">
        <v>70311.386098312403</v>
      </c>
      <c r="BM1078" s="1102">
        <v>57495.718962776817</v>
      </c>
      <c r="BN1078" s="1102">
        <v>56737.035141752887</v>
      </c>
      <c r="BO1078" s="1102">
        <v>89892.042458931159</v>
      </c>
      <c r="BP1078" s="1102">
        <v>92713.45796339435</v>
      </c>
      <c r="BQ1078" s="1102">
        <v>71585.0909418519</v>
      </c>
      <c r="BR1078" s="1102">
        <v>52213.825898773823</v>
      </c>
      <c r="BS1078" s="1102">
        <v>71595.317008658865</v>
      </c>
      <c r="BT1078" s="1102">
        <v>25727.921023249717</v>
      </c>
      <c r="BU1078" s="1102">
        <v>15271.506461101706</v>
      </c>
      <c r="BV1078" s="1102">
        <v>14545.623430340336</v>
      </c>
      <c r="BW1078" s="1102">
        <v>13496.067965424816</v>
      </c>
      <c r="BX1078" s="1102">
        <v>23283.854533215293</v>
      </c>
      <c r="BY1078" s="1102">
        <v>16863.989037034367</v>
      </c>
      <c r="BZ1078" s="1102">
        <v>11449.738441080101</v>
      </c>
      <c r="CA1078" s="1102">
        <v>8444.0189978324852</v>
      </c>
      <c r="CB1078" s="1102">
        <v>5792.5073814095185</v>
      </c>
      <c r="CC1078" s="1102">
        <v>6791.4482439604571</v>
      </c>
      <c r="CD1078" s="1102">
        <v>9882.2232664862986</v>
      </c>
      <c r="CE1078" s="1102">
        <v>11842.628838389879</v>
      </c>
      <c r="CF1078" s="1102">
        <v>9533.0197919679667</v>
      </c>
      <c r="CG1078" s="1102">
        <v>8871.1222894516013</v>
      </c>
      <c r="CH1078" s="1102">
        <v>11291.182996927051</v>
      </c>
      <c r="CI1078" s="1102">
        <v>15887.83655730076</v>
      </c>
      <c r="CJ1078" s="1102">
        <v>16090.922400625939</v>
      </c>
      <c r="CK1078" s="1102">
        <v>17010.495095882048</v>
      </c>
      <c r="CL1078" s="1102">
        <v>16204.159420753906</v>
      </c>
      <c r="CM1078" s="1102">
        <v>18434.957156038843</v>
      </c>
      <c r="CN1078" s="1102">
        <v>17969.623107500673</v>
      </c>
      <c r="CO1078" s="1102">
        <v>16467.462453204869</v>
      </c>
      <c r="CP1078" s="1102">
        <v>18976.357522012779</v>
      </c>
      <c r="CQ1078" s="1106">
        <f t="shared" si="216"/>
        <v>20917.85351911826</v>
      </c>
      <c r="CR1078" s="23" t="s">
        <v>542</v>
      </c>
      <c r="CS1078"/>
      <c r="DQ1078"/>
      <c r="DR1078"/>
    </row>
    <row r="1079" spans="58:122" ht="13">
      <c r="BF1079" s="1135">
        <v>1071</v>
      </c>
      <c r="BG1079" s="1102">
        <v>53859.557595198559</v>
      </c>
      <c r="BH1079" s="1102">
        <v>45770.581832575233</v>
      </c>
      <c r="BI1079" s="1102">
        <v>35116.980297916889</v>
      </c>
      <c r="BJ1079" s="1102">
        <v>43060.460789315839</v>
      </c>
      <c r="BK1079" s="1102">
        <v>57922.644033004552</v>
      </c>
      <c r="BL1079" s="1102">
        <v>83114.914378434201</v>
      </c>
      <c r="BM1079" s="1102">
        <v>81670.525142803512</v>
      </c>
      <c r="BN1079" s="1102">
        <v>95632.301388747845</v>
      </c>
      <c r="BO1079" s="1102">
        <v>126874.59012848079</v>
      </c>
      <c r="BP1079" s="1102">
        <v>117453.03063413822</v>
      </c>
      <c r="BQ1079" s="1102">
        <v>93046.037902763172</v>
      </c>
      <c r="BR1079" s="1102">
        <v>85881.519042699976</v>
      </c>
      <c r="BS1079" s="1102">
        <v>98660.615913727786</v>
      </c>
      <c r="BT1079" s="1102">
        <v>25315.492899660167</v>
      </c>
      <c r="BU1079" s="1102">
        <v>10155.74233442382</v>
      </c>
      <c r="BV1079" s="1102">
        <v>12967.490338690142</v>
      </c>
      <c r="BW1079" s="1102">
        <v>19253.324570235385</v>
      </c>
      <c r="BX1079" s="1102">
        <v>18986.945996499628</v>
      </c>
      <c r="BY1079" s="1102">
        <v>17091.105414506641</v>
      </c>
      <c r="BZ1079" s="1102">
        <v>10635.32617400114</v>
      </c>
      <c r="CA1079" s="1102">
        <v>8464.5896325547583</v>
      </c>
      <c r="CB1079" s="1102">
        <v>5064.4686860093789</v>
      </c>
      <c r="CC1079" s="1102">
        <v>6330.3374032482534</v>
      </c>
      <c r="CD1079" s="1102">
        <v>10420.565808178089</v>
      </c>
      <c r="CE1079" s="1102">
        <v>14787.418171087576</v>
      </c>
      <c r="CF1079" s="1102">
        <v>10524.402252856393</v>
      </c>
      <c r="CG1079" s="1102">
        <v>7851.6022457842191</v>
      </c>
      <c r="CH1079" s="1102">
        <v>10509.52105685957</v>
      </c>
      <c r="CI1079" s="1102">
        <v>15949.32971380874</v>
      </c>
      <c r="CJ1079" s="1102">
        <v>18207.737505462996</v>
      </c>
      <c r="CK1079" s="1102">
        <v>16970.902537820064</v>
      </c>
      <c r="CL1079" s="1102">
        <v>12090.337305074605</v>
      </c>
      <c r="CM1079" s="1102">
        <v>13834.362598965361</v>
      </c>
      <c r="CN1079" s="1102">
        <v>13815.63040700274</v>
      </c>
      <c r="CO1079" s="1102">
        <v>16229.123249901713</v>
      </c>
      <c r="CP1079" s="1102">
        <v>13573.824572187546</v>
      </c>
      <c r="CQ1079" s="1106">
        <f t="shared" si="216"/>
        <v>14962.580345878243</v>
      </c>
      <c r="CR1079" s="23" t="s">
        <v>542</v>
      </c>
      <c r="CS1079"/>
      <c r="DQ1079"/>
      <c r="DR1079"/>
    </row>
    <row r="1080" spans="58:122" ht="13">
      <c r="BF1080" s="1135">
        <v>1072</v>
      </c>
      <c r="BG1080" s="1102">
        <v>54902.36042850557</v>
      </c>
      <c r="BH1080" s="1102">
        <v>60824.630204788133</v>
      </c>
      <c r="BI1080" s="1102">
        <v>53299.237975063188</v>
      </c>
      <c r="BJ1080" s="1102">
        <v>57292.940195656163</v>
      </c>
      <c r="BK1080" s="1102">
        <v>63181.763604108521</v>
      </c>
      <c r="BL1080" s="1102">
        <v>78612.706065321792</v>
      </c>
      <c r="BM1080" s="1102">
        <v>68138.508611568366</v>
      </c>
      <c r="BN1080" s="1102">
        <v>79297.983583966299</v>
      </c>
      <c r="BO1080" s="1102">
        <v>86420.515482952993</v>
      </c>
      <c r="BP1080" s="1102">
        <v>101053.58270065217</v>
      </c>
      <c r="BQ1080" s="1102">
        <v>76652.354484692056</v>
      </c>
      <c r="BR1080" s="1102">
        <v>64355.759469090961</v>
      </c>
      <c r="BS1080" s="1102">
        <v>57129.4156742962</v>
      </c>
      <c r="BT1080" s="1102">
        <v>27861.471142825518</v>
      </c>
      <c r="BU1080" s="1102">
        <v>15397.945463296914</v>
      </c>
      <c r="BV1080" s="1102">
        <v>11570.61394654566</v>
      </c>
      <c r="BW1080" s="1102">
        <v>13694.799808555248</v>
      </c>
      <c r="BX1080" s="1102">
        <v>22575.231454463774</v>
      </c>
      <c r="BY1080" s="1102">
        <v>15742.725403091248</v>
      </c>
      <c r="BZ1080" s="1102">
        <v>11210.180615716788</v>
      </c>
      <c r="CA1080" s="1102">
        <v>8465.6476554079709</v>
      </c>
      <c r="CB1080" s="1102">
        <v>6730.7246416645521</v>
      </c>
      <c r="CC1080" s="1102">
        <v>8498.8472559214642</v>
      </c>
      <c r="CD1080" s="1102">
        <v>12904.45252043519</v>
      </c>
      <c r="CE1080" s="1102">
        <v>15751.2003022929</v>
      </c>
      <c r="CF1080" s="1102">
        <v>11594.984989253286</v>
      </c>
      <c r="CG1080" s="1102">
        <v>8644.5629119011119</v>
      </c>
      <c r="CH1080" s="1102">
        <v>11349.357802763005</v>
      </c>
      <c r="CI1080" s="1102">
        <v>19513.679295463968</v>
      </c>
      <c r="CJ1080" s="1102">
        <v>23159.092016187049</v>
      </c>
      <c r="CK1080" s="1102">
        <v>23134.893635299588</v>
      </c>
      <c r="CL1080" s="1102">
        <v>19442.80662861633</v>
      </c>
      <c r="CM1080" s="1102">
        <v>18751.660033562566</v>
      </c>
      <c r="CN1080" s="1102">
        <v>16588.040246562297</v>
      </c>
      <c r="CO1080" s="1102">
        <v>15111.427211705583</v>
      </c>
      <c r="CP1080" s="1102">
        <v>17968.779916457293</v>
      </c>
      <c r="CQ1080" s="1106">
        <f t="shared" si="216"/>
        <v>19807.189328811728</v>
      </c>
      <c r="CR1080" s="23" t="s">
        <v>542</v>
      </c>
      <c r="CS1080"/>
      <c r="DQ1080"/>
      <c r="DR1080"/>
    </row>
    <row r="1081" spans="58:122" ht="13">
      <c r="BF1081" s="1135">
        <v>1073</v>
      </c>
      <c r="BG1081" s="1102">
        <v>72690.21901758165</v>
      </c>
      <c r="BH1081" s="1102">
        <v>73709.472546024714</v>
      </c>
      <c r="BI1081" s="1102">
        <v>64906.473732628168</v>
      </c>
      <c r="BJ1081" s="1102">
        <v>71695.992768779077</v>
      </c>
      <c r="BK1081" s="1102">
        <v>75561.246832045392</v>
      </c>
      <c r="BL1081" s="1102">
        <v>83044.957777503354</v>
      </c>
      <c r="BM1081" s="1102">
        <v>69783.225163710507</v>
      </c>
      <c r="BN1081" s="1102">
        <v>85611.890572722725</v>
      </c>
      <c r="BO1081" s="1102">
        <v>94121.174141066105</v>
      </c>
      <c r="BP1081" s="1102">
        <v>89412.564783736554</v>
      </c>
      <c r="BQ1081" s="1102">
        <v>69147.716761541553</v>
      </c>
      <c r="BR1081" s="1102">
        <v>81150.835710773899</v>
      </c>
      <c r="BS1081" s="1102">
        <v>100712.23188369362</v>
      </c>
      <c r="BT1081" s="1102">
        <v>40373.59223552687</v>
      </c>
      <c r="BU1081" s="1102">
        <v>19970.490633209374</v>
      </c>
      <c r="BV1081" s="1102">
        <v>15788.307166336792</v>
      </c>
      <c r="BW1081" s="1102">
        <v>18992.235149969452</v>
      </c>
      <c r="BX1081" s="1102">
        <v>24867.206773494021</v>
      </c>
      <c r="BY1081" s="1102">
        <v>15458.424009814342</v>
      </c>
      <c r="BZ1081" s="1102">
        <v>12132.537908499948</v>
      </c>
      <c r="CA1081" s="1102">
        <v>8469.7024640628624</v>
      </c>
      <c r="CB1081" s="1102">
        <v>6129.4309493828096</v>
      </c>
      <c r="CC1081" s="1102">
        <v>13171.220744289905</v>
      </c>
      <c r="CD1081" s="1102">
        <v>13703.919760724759</v>
      </c>
      <c r="CE1081" s="1102">
        <v>20116.10198566144</v>
      </c>
      <c r="CF1081" s="1102">
        <v>17157.878401062422</v>
      </c>
      <c r="CG1081" s="1102">
        <v>13795.233415646668</v>
      </c>
      <c r="CH1081" s="1102">
        <v>13926.373332483394</v>
      </c>
      <c r="CI1081" s="1102">
        <v>17597.458170536527</v>
      </c>
      <c r="CJ1081" s="1102">
        <v>16824.955163668736</v>
      </c>
      <c r="CK1081" s="1102">
        <v>20872.858659656686</v>
      </c>
      <c r="CL1081" s="1102">
        <v>16018.640876671359</v>
      </c>
      <c r="CM1081" s="1102">
        <v>21473.204644735262</v>
      </c>
      <c r="CN1081" s="1102">
        <v>17131.312034161645</v>
      </c>
      <c r="CO1081" s="1102">
        <v>21166.110699728179</v>
      </c>
      <c r="CP1081" s="1102">
        <v>17606.578888529864</v>
      </c>
      <c r="CQ1081" s="1106">
        <f t="shared" si="216"/>
        <v>19407.931039233699</v>
      </c>
      <c r="CR1081" s="23" t="s">
        <v>542</v>
      </c>
      <c r="CS1081"/>
      <c r="DQ1081"/>
      <c r="DR1081"/>
    </row>
    <row r="1082" spans="58:122" ht="13">
      <c r="BF1082" s="1135">
        <v>1074</v>
      </c>
      <c r="BG1082" s="1102">
        <v>55855.368298561763</v>
      </c>
      <c r="BH1082" s="1102">
        <v>52852.493568897655</v>
      </c>
      <c r="BI1082" s="1102">
        <v>45789.513707198021</v>
      </c>
      <c r="BJ1082" s="1102">
        <v>54578.548266044236</v>
      </c>
      <c r="BK1082" s="1102">
        <v>68312.045558361351</v>
      </c>
      <c r="BL1082" s="1102">
        <v>86686.707905863179</v>
      </c>
      <c r="BM1082" s="1102">
        <v>73428.393434827725</v>
      </c>
      <c r="BN1082" s="1102">
        <v>82342.243569506914</v>
      </c>
      <c r="BO1082" s="1102">
        <v>115921.31504335946</v>
      </c>
      <c r="BP1082" s="1102">
        <v>109811.8578663607</v>
      </c>
      <c r="BQ1082" s="1102">
        <v>92804.011801594577</v>
      </c>
      <c r="BR1082" s="1102">
        <v>69865.18761116924</v>
      </c>
      <c r="BS1082" s="1102">
        <v>63641.16439514736</v>
      </c>
      <c r="BT1082" s="1102">
        <v>30394.660839630145</v>
      </c>
      <c r="BU1082" s="1102">
        <v>18503.567235830193</v>
      </c>
      <c r="BV1082" s="1102">
        <v>13223.690054198411</v>
      </c>
      <c r="BW1082" s="1102">
        <v>12143.29878959397</v>
      </c>
      <c r="BX1082" s="1102">
        <v>22444.695491891023</v>
      </c>
      <c r="BY1082" s="1102">
        <v>19206.571841325484</v>
      </c>
      <c r="BZ1082" s="1102">
        <v>12259.626330459394</v>
      </c>
      <c r="CA1082" s="1102">
        <v>8473.2769575807033</v>
      </c>
      <c r="CB1082" s="1102">
        <v>5458.8265396008337</v>
      </c>
      <c r="CC1082" s="1102">
        <v>7739.9515059950627</v>
      </c>
      <c r="CD1082" s="1102">
        <v>16752.849546763016</v>
      </c>
      <c r="CE1082" s="1102">
        <v>18704.84896941053</v>
      </c>
      <c r="CF1082" s="1102">
        <v>13004.835484886067</v>
      </c>
      <c r="CG1082" s="1102">
        <v>10575.684777855382</v>
      </c>
      <c r="CH1082" s="1102">
        <v>13844.293237785638</v>
      </c>
      <c r="CI1082" s="1102">
        <v>21324.692841715587</v>
      </c>
      <c r="CJ1082" s="1102">
        <v>19116.038158263676</v>
      </c>
      <c r="CK1082" s="1102">
        <v>16815.757058398351</v>
      </c>
      <c r="CL1082" s="1102">
        <v>15279.669739373401</v>
      </c>
      <c r="CM1082" s="1102">
        <v>16047.629117612232</v>
      </c>
      <c r="CN1082" s="1102">
        <v>17732.578406553719</v>
      </c>
      <c r="CO1082" s="1102">
        <v>17318.832268705832</v>
      </c>
      <c r="CP1082" s="1102">
        <v>18189.583141830757</v>
      </c>
      <c r="CQ1082" s="1106">
        <f t="shared" si="216"/>
        <v>20050.583221425375</v>
      </c>
      <c r="CR1082" s="23" t="s">
        <v>542</v>
      </c>
      <c r="CS1082"/>
      <c r="DQ1082"/>
      <c r="DR1082"/>
    </row>
    <row r="1083" spans="58:122" ht="13">
      <c r="BF1083" s="1135">
        <v>1075</v>
      </c>
      <c r="BG1083" s="1102">
        <v>54618.950942252552</v>
      </c>
      <c r="BH1083" s="1102">
        <v>58795.67356276419</v>
      </c>
      <c r="BI1083" s="1102">
        <v>52724.894427858657</v>
      </c>
      <c r="BJ1083" s="1102">
        <v>59551.07413145656</v>
      </c>
      <c r="BK1083" s="1102">
        <v>64183.643127741481</v>
      </c>
      <c r="BL1083" s="1102">
        <v>76563.167295966196</v>
      </c>
      <c r="BM1083" s="1102">
        <v>68178.526230849107</v>
      </c>
      <c r="BN1083" s="1102">
        <v>80557.572323479922</v>
      </c>
      <c r="BO1083" s="1102">
        <v>88149.768087054093</v>
      </c>
      <c r="BP1083" s="1102">
        <v>96633.517848622447</v>
      </c>
      <c r="BQ1083" s="1102">
        <v>76350.225171342114</v>
      </c>
      <c r="BR1083" s="1102">
        <v>66312.857763182808</v>
      </c>
      <c r="BS1083" s="1102">
        <v>57972.139390644028</v>
      </c>
      <c r="BT1083" s="1102">
        <v>27353.261150133105</v>
      </c>
      <c r="BU1083" s="1102">
        <v>15484.510247908509</v>
      </c>
      <c r="BV1083" s="1102">
        <v>11986.22038870745</v>
      </c>
      <c r="BW1083" s="1102">
        <v>13866.819407721645</v>
      </c>
      <c r="BX1083" s="1102">
        <v>22429.223170106612</v>
      </c>
      <c r="BY1083" s="1102">
        <v>16118.938543615397</v>
      </c>
      <c r="BZ1083" s="1102">
        <v>11287.786345839912</v>
      </c>
      <c r="CA1083" s="1102">
        <v>8483.8831926726652</v>
      </c>
      <c r="CB1083" s="1102">
        <v>6811.6709510611508</v>
      </c>
      <c r="CC1083" s="1102">
        <v>8526.8351656778141</v>
      </c>
      <c r="CD1083" s="1102">
        <v>12853.186227064103</v>
      </c>
      <c r="CE1083" s="1102">
        <v>15812.132456702057</v>
      </c>
      <c r="CF1083" s="1102">
        <v>11679.812141540317</v>
      </c>
      <c r="CG1083" s="1102">
        <v>8777.7928050884984</v>
      </c>
      <c r="CH1083" s="1102">
        <v>11447.869001940326</v>
      </c>
      <c r="CI1083" s="1102">
        <v>19518.428754888748</v>
      </c>
      <c r="CJ1083" s="1102">
        <v>23388.350945585986</v>
      </c>
      <c r="CK1083" s="1102">
        <v>23368.360571313475</v>
      </c>
      <c r="CL1083" s="1102">
        <v>19478.962795055482</v>
      </c>
      <c r="CM1083" s="1102">
        <v>18733.395082564406</v>
      </c>
      <c r="CN1083" s="1102">
        <v>16658.863920439784</v>
      </c>
      <c r="CO1083" s="1102">
        <v>15672.733719593765</v>
      </c>
      <c r="CP1083" s="1102">
        <v>17997.524709664103</v>
      </c>
      <c r="CQ1083" s="1106">
        <f t="shared" si="216"/>
        <v>19838.875039467206</v>
      </c>
      <c r="CR1083" s="23" t="s">
        <v>542</v>
      </c>
      <c r="CS1083"/>
      <c r="DQ1083"/>
      <c r="DR1083"/>
    </row>
    <row r="1084" spans="58:122" ht="13">
      <c r="BF1084" s="1135">
        <v>1076</v>
      </c>
      <c r="BG1084" s="1102">
        <v>58772.721047671206</v>
      </c>
      <c r="BH1084" s="1102">
        <v>55165.943317904072</v>
      </c>
      <c r="BI1084" s="1102">
        <v>44126.271489562416</v>
      </c>
      <c r="BJ1084" s="1102">
        <v>54112.433296366413</v>
      </c>
      <c r="BK1084" s="1102">
        <v>68453.595973400748</v>
      </c>
      <c r="BL1084" s="1102">
        <v>86502.330033794758</v>
      </c>
      <c r="BM1084" s="1102">
        <v>73903.985751396656</v>
      </c>
      <c r="BN1084" s="1102">
        <v>84223.107963905713</v>
      </c>
      <c r="BO1084" s="1102">
        <v>115087.06199495184</v>
      </c>
      <c r="BP1084" s="1102">
        <v>108865.89082133143</v>
      </c>
      <c r="BQ1084" s="1102">
        <v>92548.119200135232</v>
      </c>
      <c r="BR1084" s="1102">
        <v>71353.571318941482</v>
      </c>
      <c r="BS1084" s="1102">
        <v>63729.261516512117</v>
      </c>
      <c r="BT1084" s="1102">
        <v>32800.960722456119</v>
      </c>
      <c r="BU1084" s="1102">
        <v>17654.460844782327</v>
      </c>
      <c r="BV1084" s="1102">
        <v>13276.474276523057</v>
      </c>
      <c r="BW1084" s="1102">
        <v>12590.799981493616</v>
      </c>
      <c r="BX1084" s="1102">
        <v>22746.651368654002</v>
      </c>
      <c r="BY1084" s="1102">
        <v>19637.40913328938</v>
      </c>
      <c r="BZ1084" s="1102">
        <v>12362.345569687946</v>
      </c>
      <c r="CA1084" s="1102">
        <v>8524.8382375545261</v>
      </c>
      <c r="CB1084" s="1102">
        <v>5455.9879290979507</v>
      </c>
      <c r="CC1084" s="1102">
        <v>7691.0415879774446</v>
      </c>
      <c r="CD1084" s="1102">
        <v>16743.93249260122</v>
      </c>
      <c r="CE1084" s="1102">
        <v>18653.953145391766</v>
      </c>
      <c r="CF1084" s="1102">
        <v>12986.110577872038</v>
      </c>
      <c r="CG1084" s="1102">
        <v>11029.164400452431</v>
      </c>
      <c r="CH1084" s="1102">
        <v>14186.574057259659</v>
      </c>
      <c r="CI1084" s="1102">
        <v>21325.396958526781</v>
      </c>
      <c r="CJ1084" s="1102">
        <v>19222.612088983838</v>
      </c>
      <c r="CK1084" s="1102">
        <v>16974.689151709499</v>
      </c>
      <c r="CL1084" s="1102">
        <v>15408.268028058917</v>
      </c>
      <c r="CM1084" s="1102">
        <v>16046.702586308538</v>
      </c>
      <c r="CN1084" s="1102">
        <v>17749.882015608277</v>
      </c>
      <c r="CO1084" s="1102">
        <v>17571.814512462013</v>
      </c>
      <c r="CP1084" s="1102">
        <v>18172.608139974516</v>
      </c>
      <c r="CQ1084" s="1106">
        <f t="shared" si="216"/>
        <v>20031.87148489197</v>
      </c>
      <c r="CR1084" s="23" t="s">
        <v>542</v>
      </c>
      <c r="CS1084"/>
      <c r="DQ1084"/>
      <c r="DR1084"/>
    </row>
    <row r="1085" spans="58:122" ht="13">
      <c r="BF1085" s="1135">
        <v>1077</v>
      </c>
      <c r="BG1085" s="1102">
        <v>54441.959731319905</v>
      </c>
      <c r="BH1085" s="1102">
        <v>62471.503460898064</v>
      </c>
      <c r="BI1085" s="1102">
        <v>60796.078603482201</v>
      </c>
      <c r="BJ1085" s="1102">
        <v>73470.660232589769</v>
      </c>
      <c r="BK1085" s="1102">
        <v>78513.854882091982</v>
      </c>
      <c r="BL1085" s="1102">
        <v>84468.745092462341</v>
      </c>
      <c r="BM1085" s="1102">
        <v>71807.488387428166</v>
      </c>
      <c r="BN1085" s="1102">
        <v>100499.20999842559</v>
      </c>
      <c r="BO1085" s="1102">
        <v>134727.20427424717</v>
      </c>
      <c r="BP1085" s="1102">
        <v>137564.34838441911</v>
      </c>
      <c r="BQ1085" s="1102">
        <v>113405.09222827</v>
      </c>
      <c r="BR1085" s="1102">
        <v>95511.619787305099</v>
      </c>
      <c r="BS1085" s="1102">
        <v>81178.682846807118</v>
      </c>
      <c r="BT1085" s="1102">
        <v>36307.976898882385</v>
      </c>
      <c r="BU1085" s="1102">
        <v>15729.652553196802</v>
      </c>
      <c r="BV1085" s="1102">
        <v>16049.02553956295</v>
      </c>
      <c r="BW1085" s="1102">
        <v>20974.467541270827</v>
      </c>
      <c r="BX1085" s="1102">
        <v>16512.873671698413</v>
      </c>
      <c r="BY1085" s="1102">
        <v>22287.905398436222</v>
      </c>
      <c r="BZ1085" s="1102">
        <v>13080.811909925211</v>
      </c>
      <c r="CA1085" s="1102">
        <v>8545.9265678317261</v>
      </c>
      <c r="CB1085" s="1102">
        <v>6619.606034415222</v>
      </c>
      <c r="CC1085" s="1102">
        <v>7766.2284869672403</v>
      </c>
      <c r="CD1085" s="1102">
        <v>10777.345369547504</v>
      </c>
      <c r="CE1085" s="1102">
        <v>23121.779060857214</v>
      </c>
      <c r="CF1085" s="1102">
        <v>16830.915229842754</v>
      </c>
      <c r="CG1085" s="1102">
        <v>11949.008591905504</v>
      </c>
      <c r="CH1085" s="1102">
        <v>11009.656600174505</v>
      </c>
      <c r="CI1085" s="1102">
        <v>15953.154084513484</v>
      </c>
      <c r="CJ1085" s="1102">
        <v>19595.192345305044</v>
      </c>
      <c r="CK1085" s="1102">
        <v>19634.465331539686</v>
      </c>
      <c r="CL1085" s="1102">
        <v>15404.398591601108</v>
      </c>
      <c r="CM1085" s="1102">
        <v>19024.344026931176</v>
      </c>
      <c r="CN1085" s="1102">
        <v>17305.103027040681</v>
      </c>
      <c r="CO1085" s="1102">
        <v>24602.708378589741</v>
      </c>
      <c r="CP1085" s="1102">
        <v>17457.076361914049</v>
      </c>
      <c r="CQ1085" s="1106">
        <f t="shared" si="216"/>
        <v>19243.132713271509</v>
      </c>
      <c r="CR1085" s="23" t="s">
        <v>542</v>
      </c>
      <c r="CS1085"/>
      <c r="DQ1085"/>
      <c r="DR1085"/>
    </row>
    <row r="1086" spans="58:122" ht="13">
      <c r="BF1086" s="1135">
        <v>1078</v>
      </c>
      <c r="BG1086" s="1102">
        <v>47886.264305402139</v>
      </c>
      <c r="BH1086" s="1102">
        <v>51201.292402484039</v>
      </c>
      <c r="BI1086" s="1102">
        <v>45550.054538966157</v>
      </c>
      <c r="BJ1086" s="1102">
        <v>48145.553207849742</v>
      </c>
      <c r="BK1086" s="1102">
        <v>55427.408826975465</v>
      </c>
      <c r="BL1086" s="1102">
        <v>71941.596851135866</v>
      </c>
      <c r="BM1086" s="1102">
        <v>64303.779506649713</v>
      </c>
      <c r="BN1086" s="1102">
        <v>66587.244697860995</v>
      </c>
      <c r="BO1086" s="1102">
        <v>93076.045193768834</v>
      </c>
      <c r="BP1086" s="1102">
        <v>86465.522964804433</v>
      </c>
      <c r="BQ1086" s="1102">
        <v>66613.58299425921</v>
      </c>
      <c r="BR1086" s="1102">
        <v>49258.620113099896</v>
      </c>
      <c r="BS1086" s="1102">
        <v>69321.639385570365</v>
      </c>
      <c r="BT1086" s="1102">
        <v>25691.244139379531</v>
      </c>
      <c r="BU1086" s="1102">
        <v>11394.082368212317</v>
      </c>
      <c r="BV1086" s="1102">
        <v>10353.449195807665</v>
      </c>
      <c r="BW1086" s="1102">
        <v>21791.863327083447</v>
      </c>
      <c r="BX1086" s="1102">
        <v>22200.352542252607</v>
      </c>
      <c r="BY1086" s="1102">
        <v>21438.036414307273</v>
      </c>
      <c r="BZ1086" s="1102">
        <v>12988.079680516425</v>
      </c>
      <c r="CA1086" s="1102">
        <v>8547.1102688289466</v>
      </c>
      <c r="CB1086" s="1102">
        <v>6084.0764029677457</v>
      </c>
      <c r="CC1086" s="1102">
        <v>8181.5134564582931</v>
      </c>
      <c r="CD1086" s="1102">
        <v>9625.023796526013</v>
      </c>
      <c r="CE1086" s="1102">
        <v>18178.20204147364</v>
      </c>
      <c r="CF1086" s="1102">
        <v>13359.049129568555</v>
      </c>
      <c r="CG1086" s="1102">
        <v>10381.233893507837</v>
      </c>
      <c r="CH1086" s="1102">
        <v>11307.565684012898</v>
      </c>
      <c r="CI1086" s="1102">
        <v>15051.482511245116</v>
      </c>
      <c r="CJ1086" s="1102">
        <v>16886.39695733181</v>
      </c>
      <c r="CK1086" s="1102">
        <v>17030.35317966052</v>
      </c>
      <c r="CL1086" s="1102">
        <v>12637.446638399511</v>
      </c>
      <c r="CM1086" s="1102">
        <v>16136.725343098891</v>
      </c>
      <c r="CN1086" s="1102">
        <v>12202.353430898904</v>
      </c>
      <c r="CO1086" s="1102">
        <v>15164.431909566549</v>
      </c>
      <c r="CP1086" s="1102">
        <v>13370.754329137586</v>
      </c>
      <c r="CQ1086" s="1106">
        <f t="shared" si="216"/>
        <v>14738.733720239823</v>
      </c>
      <c r="CR1086" s="23" t="s">
        <v>542</v>
      </c>
      <c r="CS1086"/>
      <c r="DQ1086"/>
      <c r="DR1086"/>
    </row>
    <row r="1087" spans="58:122" ht="13">
      <c r="BF1087" s="1135">
        <v>1079</v>
      </c>
      <c r="BG1087" s="1102">
        <v>51564.718249797479</v>
      </c>
      <c r="BH1087" s="1102">
        <v>53948.474536727132</v>
      </c>
      <c r="BI1087" s="1102">
        <v>42202.815079829212</v>
      </c>
      <c r="BJ1087" s="1102">
        <v>49162.319077302498</v>
      </c>
      <c r="BK1087" s="1102">
        <v>62960.929163917033</v>
      </c>
      <c r="BL1087" s="1102">
        <v>85428.466997010109</v>
      </c>
      <c r="BM1087" s="1102">
        <v>71703.547881039893</v>
      </c>
      <c r="BN1087" s="1102">
        <v>70128.321722620472</v>
      </c>
      <c r="BO1087" s="1102">
        <v>95385.908456546735</v>
      </c>
      <c r="BP1087" s="1102">
        <v>87668.831776901585</v>
      </c>
      <c r="BQ1087" s="1102">
        <v>68075.517083620609</v>
      </c>
      <c r="BR1087" s="1102">
        <v>53150.945478681009</v>
      </c>
      <c r="BS1087" s="1102">
        <v>63065.381988929978</v>
      </c>
      <c r="BT1087" s="1102">
        <v>23613.100983180651</v>
      </c>
      <c r="BU1087" s="1102">
        <v>10286.929638810014</v>
      </c>
      <c r="BV1087" s="1102">
        <v>10085.140189146488</v>
      </c>
      <c r="BW1087" s="1102">
        <v>21491.446383439918</v>
      </c>
      <c r="BX1087" s="1102">
        <v>22790.664611337928</v>
      </c>
      <c r="BY1087" s="1102">
        <v>17268.793246790119</v>
      </c>
      <c r="BZ1087" s="1102">
        <v>13850.140695035096</v>
      </c>
      <c r="CA1087" s="1102">
        <v>8552.8138169253143</v>
      </c>
      <c r="CB1087" s="1102">
        <v>5683.805865962282</v>
      </c>
      <c r="CC1087" s="1102">
        <v>8638.0054230619462</v>
      </c>
      <c r="CD1087" s="1102">
        <v>12743.419172533149</v>
      </c>
      <c r="CE1087" s="1102">
        <v>19115.414663335403</v>
      </c>
      <c r="CF1087" s="1102">
        <v>12940.961153440603</v>
      </c>
      <c r="CG1087" s="1102">
        <v>9842.6648322239744</v>
      </c>
      <c r="CH1087" s="1102">
        <v>11643.188740541702</v>
      </c>
      <c r="CI1087" s="1102">
        <v>17168.236896892213</v>
      </c>
      <c r="CJ1087" s="1102">
        <v>20702.984672645405</v>
      </c>
      <c r="CK1087" s="1102">
        <v>19516.648847043889</v>
      </c>
      <c r="CL1087" s="1102">
        <v>14356.603063236071</v>
      </c>
      <c r="CM1087" s="1102">
        <v>16718.59444815895</v>
      </c>
      <c r="CN1087" s="1102">
        <v>14428.724854469117</v>
      </c>
      <c r="CO1087" s="1102">
        <v>17453.661032974502</v>
      </c>
      <c r="CP1087" s="1102">
        <v>15773.998070398546</v>
      </c>
      <c r="CQ1087" s="1106">
        <f t="shared" si="216"/>
        <v>17387.856476918492</v>
      </c>
      <c r="CR1087" s="23" t="s">
        <v>542</v>
      </c>
      <c r="CS1087"/>
      <c r="DQ1087"/>
      <c r="DR1087"/>
    </row>
    <row r="1088" spans="58:122" ht="13">
      <c r="BF1088" s="1135">
        <v>1080</v>
      </c>
      <c r="BG1088" s="1102">
        <v>44222.567889122554</v>
      </c>
      <c r="BH1088" s="1102">
        <v>51717.986181770182</v>
      </c>
      <c r="BI1088" s="1102">
        <v>45220.393908232814</v>
      </c>
      <c r="BJ1088" s="1102">
        <v>46305.121890496142</v>
      </c>
      <c r="BK1088" s="1102">
        <v>56492.998393332724</v>
      </c>
      <c r="BL1088" s="1102">
        <v>83313.088325847915</v>
      </c>
      <c r="BM1088" s="1102">
        <v>81930.814181774345</v>
      </c>
      <c r="BN1088" s="1102">
        <v>80391.776735896681</v>
      </c>
      <c r="BO1088" s="1102">
        <v>89767.932478879491</v>
      </c>
      <c r="BP1088" s="1102">
        <v>103263.75240741743</v>
      </c>
      <c r="BQ1088" s="1102">
        <v>78794.578561505579</v>
      </c>
      <c r="BR1088" s="1102">
        <v>55159.420610696732</v>
      </c>
      <c r="BS1088" s="1102">
        <v>49508.413655789671</v>
      </c>
      <c r="BT1088" s="1102">
        <v>21681.337146628604</v>
      </c>
      <c r="BU1088" s="1102">
        <v>11232.85355653795</v>
      </c>
      <c r="BV1088" s="1102">
        <v>10913.594900447872</v>
      </c>
      <c r="BW1088" s="1102">
        <v>12373.34976202406</v>
      </c>
      <c r="BX1088" s="1102">
        <v>17816.605520824756</v>
      </c>
      <c r="BY1088" s="1102">
        <v>14075.763736549045</v>
      </c>
      <c r="BZ1088" s="1102">
        <v>11649.65388540075</v>
      </c>
      <c r="CA1088" s="1102">
        <v>8556.5157712149121</v>
      </c>
      <c r="CB1088" s="1102">
        <v>5837.1271333624791</v>
      </c>
      <c r="CC1088" s="1102">
        <v>6393.969801337892</v>
      </c>
      <c r="CD1088" s="1102">
        <v>7481.9328641732209</v>
      </c>
      <c r="CE1088" s="1102">
        <v>11480.600443985019</v>
      </c>
      <c r="CF1088" s="1102">
        <v>10665.898995631844</v>
      </c>
      <c r="CG1088" s="1102">
        <v>9709.6023450774701</v>
      </c>
      <c r="CH1088" s="1102">
        <v>10666.563829789284</v>
      </c>
      <c r="CI1088" s="1102">
        <v>14415.890525875597</v>
      </c>
      <c r="CJ1088" s="1102">
        <v>16734.855264406069</v>
      </c>
      <c r="CK1088" s="1102">
        <v>18394.818711841228</v>
      </c>
      <c r="CL1088" s="1102">
        <v>15598.605898884032</v>
      </c>
      <c r="CM1088" s="1102">
        <v>16125.669273208139</v>
      </c>
      <c r="CN1088" s="1102">
        <v>14727.931744798138</v>
      </c>
      <c r="CO1088" s="1102">
        <v>15775.873854860216</v>
      </c>
      <c r="CP1088" s="1102">
        <v>15449.073473870969</v>
      </c>
      <c r="CQ1088" s="1106">
        <f t="shared" si="216"/>
        <v>17029.688419268958</v>
      </c>
      <c r="CR1088" s="23" t="s">
        <v>542</v>
      </c>
      <c r="CS1088"/>
      <c r="DQ1088"/>
      <c r="DR1088"/>
    </row>
    <row r="1089" spans="58:122" ht="13">
      <c r="BF1089" s="1135">
        <v>1081</v>
      </c>
      <c r="BG1089" s="1102">
        <v>38880.11726323027</v>
      </c>
      <c r="BH1089" s="1102">
        <v>40781.655017390265</v>
      </c>
      <c r="BI1089" s="1102">
        <v>35542.8641375644</v>
      </c>
      <c r="BJ1089" s="1102">
        <v>41271.095018988264</v>
      </c>
      <c r="BK1089" s="1102">
        <v>50311.880829694521</v>
      </c>
      <c r="BL1089" s="1102">
        <v>69204.926113062756</v>
      </c>
      <c r="BM1089" s="1102">
        <v>63899.958166325392</v>
      </c>
      <c r="BN1089" s="1102">
        <v>75064.705862411793</v>
      </c>
      <c r="BO1089" s="1102">
        <v>99069.71596740211</v>
      </c>
      <c r="BP1089" s="1102">
        <v>91584.534171741339</v>
      </c>
      <c r="BQ1089" s="1102">
        <v>69465.264415109865</v>
      </c>
      <c r="BR1089" s="1102">
        <v>59177.648434066454</v>
      </c>
      <c r="BS1089" s="1102">
        <v>73804.236575439529</v>
      </c>
      <c r="BT1089" s="1102">
        <v>33161.716738626106</v>
      </c>
      <c r="BU1089" s="1102">
        <v>15242.248536439956</v>
      </c>
      <c r="BV1089" s="1102">
        <v>10347.773889327778</v>
      </c>
      <c r="BW1089" s="1102">
        <v>11096.809098615198</v>
      </c>
      <c r="BX1089" s="1102">
        <v>18939.368251140691</v>
      </c>
      <c r="BY1089" s="1102">
        <v>18526.94408470178</v>
      </c>
      <c r="BZ1089" s="1102">
        <v>14366.854561429693</v>
      </c>
      <c r="CA1089" s="1102">
        <v>8559.2073391421764</v>
      </c>
      <c r="CB1089" s="1102">
        <v>5266.2930575694027</v>
      </c>
      <c r="CC1089" s="1102">
        <v>6803.7899205054928</v>
      </c>
      <c r="CD1089" s="1102">
        <v>10904.736130230145</v>
      </c>
      <c r="CE1089" s="1102">
        <v>14960.2294650898</v>
      </c>
      <c r="CF1089" s="1102">
        <v>11004.797534748177</v>
      </c>
      <c r="CG1089" s="1102">
        <v>10503.511920400782</v>
      </c>
      <c r="CH1089" s="1102">
        <v>12632.432307282665</v>
      </c>
      <c r="CI1089" s="1102">
        <v>17119.507599371693</v>
      </c>
      <c r="CJ1089" s="1102">
        <v>17540.62470948344</v>
      </c>
      <c r="CK1089" s="1102">
        <v>15835.174307852478</v>
      </c>
      <c r="CL1089" s="1102">
        <v>12420.880994046773</v>
      </c>
      <c r="CM1089" s="1102">
        <v>13334.939924007404</v>
      </c>
      <c r="CN1089" s="1102">
        <v>12736.987157771919</v>
      </c>
      <c r="CO1089" s="1102">
        <v>14042.894927821368</v>
      </c>
      <c r="CP1089" s="1102">
        <v>13215.827329561042</v>
      </c>
      <c r="CQ1089" s="1106">
        <f t="shared" si="216"/>
        <v>14567.955936382232</v>
      </c>
      <c r="CR1089" s="23" t="s">
        <v>542</v>
      </c>
      <c r="DQ1089"/>
      <c r="DR1089"/>
    </row>
    <row r="1090" spans="58:122" ht="13">
      <c r="BF1090" s="1135">
        <v>1082</v>
      </c>
      <c r="BG1090" s="1102">
        <v>61557.259691649218</v>
      </c>
      <c r="BH1090" s="1102">
        <v>56020.341945475608</v>
      </c>
      <c r="BI1090" s="1102">
        <v>50730.017801316557</v>
      </c>
      <c r="BJ1090" s="1102">
        <v>60335.662767378002</v>
      </c>
      <c r="BK1090" s="1102">
        <v>69593.409103974875</v>
      </c>
      <c r="BL1090" s="1102">
        <v>90277.169613279184</v>
      </c>
      <c r="BM1090" s="1102">
        <v>76391.287928587859</v>
      </c>
      <c r="BN1090" s="1102">
        <v>92690.060845514134</v>
      </c>
      <c r="BO1090" s="1102">
        <v>124657.58473164965</v>
      </c>
      <c r="BP1090" s="1102">
        <v>118877.88958227677</v>
      </c>
      <c r="BQ1090" s="1102">
        <v>92067.211953661419</v>
      </c>
      <c r="BR1090" s="1102">
        <v>69854.158622678762</v>
      </c>
      <c r="BS1090" s="1102">
        <v>61524.493260574571</v>
      </c>
      <c r="BT1090" s="1102">
        <v>27284.550165000368</v>
      </c>
      <c r="BU1090" s="1102">
        <v>11810.354267458464</v>
      </c>
      <c r="BV1090" s="1102">
        <v>11429.524305673038</v>
      </c>
      <c r="BW1090" s="1102">
        <v>20498.637598025849</v>
      </c>
      <c r="BX1090" s="1102">
        <v>23851.486955520282</v>
      </c>
      <c r="BY1090" s="1102">
        <v>18233.841019184358</v>
      </c>
      <c r="BZ1090" s="1102">
        <v>14592.735466900342</v>
      </c>
      <c r="CA1090" s="1102">
        <v>8572.1110431931083</v>
      </c>
      <c r="CB1090" s="1102">
        <v>5165.7001136812742</v>
      </c>
      <c r="CC1090" s="1102">
        <v>7698.0769010285121</v>
      </c>
      <c r="CD1090" s="1102">
        <v>12852.816380898761</v>
      </c>
      <c r="CE1090" s="1102">
        <v>20249.037416522649</v>
      </c>
      <c r="CF1090" s="1102">
        <v>13660.869999594384</v>
      </c>
      <c r="CG1090" s="1102">
        <v>8431.9351804663402</v>
      </c>
      <c r="CH1090" s="1102">
        <v>10004.084317634628</v>
      </c>
      <c r="CI1090" s="1102">
        <v>13469.579284291352</v>
      </c>
      <c r="CJ1090" s="1102">
        <v>18004.308968524885</v>
      </c>
      <c r="CK1090" s="1102">
        <v>18293.25944324907</v>
      </c>
      <c r="CL1090" s="1102">
        <v>16748.710681913282</v>
      </c>
      <c r="CM1090" s="1102">
        <v>20333.076328168936</v>
      </c>
      <c r="CN1090" s="1102">
        <v>20736.635293346084</v>
      </c>
      <c r="CO1090" s="1102">
        <v>23961.938621901016</v>
      </c>
      <c r="CP1090" s="1102">
        <v>21288.526201403547</v>
      </c>
      <c r="CQ1090" s="1106">
        <f t="shared" si="216"/>
        <v>23466.583205038467</v>
      </c>
      <c r="CR1090" s="23" t="s">
        <v>542</v>
      </c>
      <c r="DQ1090"/>
      <c r="DR1090"/>
    </row>
    <row r="1091" spans="58:122" ht="13">
      <c r="BF1091" s="1135">
        <v>1083</v>
      </c>
      <c r="BG1091" s="1102">
        <v>49264.751840141878</v>
      </c>
      <c r="BH1091" s="1102">
        <v>49853.511041194819</v>
      </c>
      <c r="BI1091" s="1102">
        <v>44922.046679835534</v>
      </c>
      <c r="BJ1091" s="1102">
        <v>54229.755569795067</v>
      </c>
      <c r="BK1091" s="1102">
        <v>65111.226499014359</v>
      </c>
      <c r="BL1091" s="1102">
        <v>76018.622280325566</v>
      </c>
      <c r="BM1091" s="1102">
        <v>59759.961018746006</v>
      </c>
      <c r="BN1091" s="1102">
        <v>66780.393772660391</v>
      </c>
      <c r="BO1091" s="1102">
        <v>96996.795875740994</v>
      </c>
      <c r="BP1091" s="1102">
        <v>94452.569650244899</v>
      </c>
      <c r="BQ1091" s="1102">
        <v>77605.508502128039</v>
      </c>
      <c r="BR1091" s="1102">
        <v>60450.076515931971</v>
      </c>
      <c r="BS1091" s="1102">
        <v>52549.654607786353</v>
      </c>
      <c r="BT1091" s="1102">
        <v>25343.726601986349</v>
      </c>
      <c r="BU1091" s="1102">
        <v>12337.328492620092</v>
      </c>
      <c r="BV1091" s="1102">
        <v>11915.681794353768</v>
      </c>
      <c r="BW1091" s="1102">
        <v>13168.02657511496</v>
      </c>
      <c r="BX1091" s="1102">
        <v>18196.870109407639</v>
      </c>
      <c r="BY1091" s="1102">
        <v>15108.647153654778</v>
      </c>
      <c r="BZ1091" s="1102">
        <v>12142.250626141235</v>
      </c>
      <c r="CA1091" s="1102">
        <v>8589.7111173409248</v>
      </c>
      <c r="CB1091" s="1102">
        <v>6250.0857906683095</v>
      </c>
      <c r="CC1091" s="1102">
        <v>7670.808899738071</v>
      </c>
      <c r="CD1091" s="1102">
        <v>10148.667598687196</v>
      </c>
      <c r="CE1091" s="1102">
        <v>13720.502076015697</v>
      </c>
      <c r="CF1091" s="1102">
        <v>10704.143541124617</v>
      </c>
      <c r="CG1091" s="1102">
        <v>9138.5741035010687</v>
      </c>
      <c r="CH1091" s="1102">
        <v>11676.633844614214</v>
      </c>
      <c r="CI1091" s="1102">
        <v>15876.490138771505</v>
      </c>
      <c r="CJ1091" s="1102">
        <v>18541.610686638487</v>
      </c>
      <c r="CK1091" s="1102">
        <v>19101.121165811699</v>
      </c>
      <c r="CL1091" s="1102">
        <v>17642.690058523316</v>
      </c>
      <c r="CM1091" s="1102">
        <v>19783.938422432817</v>
      </c>
      <c r="CN1091" s="1102">
        <v>17054.227422513806</v>
      </c>
      <c r="CO1091" s="1102">
        <v>16214.35884777518</v>
      </c>
      <c r="CP1091" s="1102">
        <v>18147.708171691269</v>
      </c>
      <c r="CQ1091" s="1106">
        <f t="shared" si="216"/>
        <v>20004.423968234707</v>
      </c>
      <c r="CR1091" s="23" t="s">
        <v>542</v>
      </c>
      <c r="DQ1091"/>
      <c r="DR1091"/>
    </row>
    <row r="1092" spans="58:122" ht="13">
      <c r="BF1092" s="1135">
        <v>1084</v>
      </c>
      <c r="BG1092" s="1102">
        <v>49350.947731969856</v>
      </c>
      <c r="BH1092" s="1102">
        <v>49903.76818205251</v>
      </c>
      <c r="BI1092" s="1102">
        <v>44949.704467144707</v>
      </c>
      <c r="BJ1092" s="1102">
        <v>54285.252353369193</v>
      </c>
      <c r="BK1092" s="1102">
        <v>65134.556522193932</v>
      </c>
      <c r="BL1092" s="1102">
        <v>75987.453925577705</v>
      </c>
      <c r="BM1092" s="1102">
        <v>59757.54076885651</v>
      </c>
      <c r="BN1092" s="1102">
        <v>67055.132329529297</v>
      </c>
      <c r="BO1092" s="1102">
        <v>97454.056582884426</v>
      </c>
      <c r="BP1092" s="1102">
        <v>95428.790116778808</v>
      </c>
      <c r="BQ1092" s="1102">
        <v>78531.01436957797</v>
      </c>
      <c r="BR1092" s="1102">
        <v>59552.312303809718</v>
      </c>
      <c r="BS1092" s="1102">
        <v>52522.341138036463</v>
      </c>
      <c r="BT1092" s="1102">
        <v>25248.256364805507</v>
      </c>
      <c r="BU1092" s="1102">
        <v>12362.518079606314</v>
      </c>
      <c r="BV1092" s="1102">
        <v>11919.097136567163</v>
      </c>
      <c r="BW1092" s="1102">
        <v>13180.736768808963</v>
      </c>
      <c r="BX1092" s="1102">
        <v>18222.848082806915</v>
      </c>
      <c r="BY1092" s="1102">
        <v>15139.71096354518</v>
      </c>
      <c r="BZ1092" s="1102">
        <v>12157.485231545252</v>
      </c>
      <c r="CA1092" s="1102">
        <v>8591.2063293731135</v>
      </c>
      <c r="CB1092" s="1102">
        <v>6247.0982449247404</v>
      </c>
      <c r="CC1092" s="1102">
        <v>7669.1725944121699</v>
      </c>
      <c r="CD1092" s="1102">
        <v>10141.923107680956</v>
      </c>
      <c r="CE1092" s="1102">
        <v>13725.191309924423</v>
      </c>
      <c r="CF1092" s="1102">
        <v>10703.267164281395</v>
      </c>
      <c r="CG1092" s="1102">
        <v>9187.5517511821981</v>
      </c>
      <c r="CH1092" s="1102">
        <v>11676.297370207458</v>
      </c>
      <c r="CI1092" s="1102">
        <v>15878.025513310715</v>
      </c>
      <c r="CJ1092" s="1102">
        <v>18550.741737267832</v>
      </c>
      <c r="CK1092" s="1102">
        <v>19110.941937732168</v>
      </c>
      <c r="CL1092" s="1102">
        <v>17652.141537678828</v>
      </c>
      <c r="CM1092" s="1102">
        <v>19790.512132355194</v>
      </c>
      <c r="CN1092" s="1102">
        <v>17069.727466577166</v>
      </c>
      <c r="CO1092" s="1102">
        <v>16205.757169984776</v>
      </c>
      <c r="CP1092" s="1102">
        <v>18161.000915986191</v>
      </c>
      <c r="CQ1092" s="1106">
        <f t="shared" si="216"/>
        <v>20019.076710611938</v>
      </c>
      <c r="CR1092" s="23" t="s">
        <v>542</v>
      </c>
      <c r="DQ1092"/>
      <c r="DR1092"/>
    </row>
    <row r="1093" spans="58:122" ht="13">
      <c r="BF1093" s="1135">
        <v>1085</v>
      </c>
      <c r="BG1093" s="1102">
        <v>49014.490028294284</v>
      </c>
      <c r="BH1093" s="1102">
        <v>52279.869424715529</v>
      </c>
      <c r="BI1093" s="1102">
        <v>44469.395542574406</v>
      </c>
      <c r="BJ1093" s="1102">
        <v>50799.179172562792</v>
      </c>
      <c r="BK1093" s="1102">
        <v>63268.788070288552</v>
      </c>
      <c r="BL1093" s="1102">
        <v>85330.551630184767</v>
      </c>
      <c r="BM1093" s="1102">
        <v>71516.997076149113</v>
      </c>
      <c r="BN1093" s="1102">
        <v>70356.244868497772</v>
      </c>
      <c r="BO1093" s="1102">
        <v>95405.603908119374</v>
      </c>
      <c r="BP1093" s="1102">
        <v>87664.67231789777</v>
      </c>
      <c r="BQ1093" s="1102">
        <v>68213.017390503883</v>
      </c>
      <c r="BR1093" s="1102">
        <v>53352.818744384582</v>
      </c>
      <c r="BS1093" s="1102">
        <v>63207.227777088847</v>
      </c>
      <c r="BT1093" s="1102">
        <v>23609.592060648691</v>
      </c>
      <c r="BU1093" s="1102">
        <v>10303.86370269432</v>
      </c>
      <c r="BV1093" s="1102">
        <v>10121.529559015244</v>
      </c>
      <c r="BW1093" s="1102">
        <v>21500.849358609288</v>
      </c>
      <c r="BX1093" s="1102">
        <v>22788.529090630127</v>
      </c>
      <c r="BY1093" s="1102">
        <v>17306.513434673863</v>
      </c>
      <c r="BZ1093" s="1102">
        <v>13831.978856749545</v>
      </c>
      <c r="CA1093" s="1102">
        <v>8593.0693575339992</v>
      </c>
      <c r="CB1093" s="1102">
        <v>5732.3523369572622</v>
      </c>
      <c r="CC1093" s="1102">
        <v>8642.5125291798449</v>
      </c>
      <c r="CD1093" s="1102">
        <v>12852.342710565345</v>
      </c>
      <c r="CE1093" s="1102">
        <v>19101.712582135344</v>
      </c>
      <c r="CF1093" s="1102">
        <v>12998.525069001722</v>
      </c>
      <c r="CG1093" s="1102">
        <v>9840.9873070948925</v>
      </c>
      <c r="CH1093" s="1102">
        <v>11757.118487125003</v>
      </c>
      <c r="CI1093" s="1102">
        <v>17696.725250396539</v>
      </c>
      <c r="CJ1093" s="1102">
        <v>20735.697439128682</v>
      </c>
      <c r="CK1093" s="1102">
        <v>19752.261120680279</v>
      </c>
      <c r="CL1093" s="1102">
        <v>13749.341236821321</v>
      </c>
      <c r="CM1093" s="1102">
        <v>16787.762949060339</v>
      </c>
      <c r="CN1093" s="1102">
        <v>14671.853419141073</v>
      </c>
      <c r="CO1093" s="1102">
        <v>17505.930385710624</v>
      </c>
      <c r="CP1093" s="1102">
        <v>16009.201142234269</v>
      </c>
      <c r="CQ1093" s="1106">
        <f t="shared" si="216"/>
        <v>17647.123483149753</v>
      </c>
      <c r="CR1093" s="23" t="s">
        <v>542</v>
      </c>
      <c r="DQ1093"/>
      <c r="DR1093"/>
    </row>
    <row r="1094" spans="58:122" ht="13">
      <c r="BF1094" s="1135">
        <v>1086</v>
      </c>
      <c r="BG1094" s="1102">
        <v>46624.539987381686</v>
      </c>
      <c r="BH1094" s="1102">
        <v>46952.696720917374</v>
      </c>
      <c r="BI1094" s="1102">
        <v>39898.770460236112</v>
      </c>
      <c r="BJ1094" s="1102">
        <v>41834.857131293567</v>
      </c>
      <c r="BK1094" s="1102">
        <v>53376.741627644951</v>
      </c>
      <c r="BL1094" s="1102">
        <v>78562.525711469018</v>
      </c>
      <c r="BM1094" s="1102">
        <v>78173.577523150292</v>
      </c>
      <c r="BN1094" s="1102">
        <v>84574.363067705955</v>
      </c>
      <c r="BO1094" s="1102">
        <v>100315.27450722925</v>
      </c>
      <c r="BP1094" s="1102">
        <v>102958.44295974416</v>
      </c>
      <c r="BQ1094" s="1102">
        <v>77834.174899373902</v>
      </c>
      <c r="BR1094" s="1102">
        <v>58115.099224480487</v>
      </c>
      <c r="BS1094" s="1102">
        <v>52575.314908424662</v>
      </c>
      <c r="BT1094" s="1102">
        <v>23567.99038815351</v>
      </c>
      <c r="BU1094" s="1102">
        <v>10970.548955176437</v>
      </c>
      <c r="BV1094" s="1102">
        <v>12393.213792056282</v>
      </c>
      <c r="BW1094" s="1102">
        <v>12969.28394045628</v>
      </c>
      <c r="BX1094" s="1102">
        <v>17100.434818283589</v>
      </c>
      <c r="BY1094" s="1102">
        <v>13504.707471790993</v>
      </c>
      <c r="BZ1094" s="1102">
        <v>12953.882161567621</v>
      </c>
      <c r="CA1094" s="1102">
        <v>8598.2344154462662</v>
      </c>
      <c r="CB1094" s="1102">
        <v>5046.9338224741959</v>
      </c>
      <c r="CC1094" s="1102">
        <v>7327.7038176620508</v>
      </c>
      <c r="CD1094" s="1102">
        <v>7717.1578231507674</v>
      </c>
      <c r="CE1094" s="1102">
        <v>13131.125182254962</v>
      </c>
      <c r="CF1094" s="1102">
        <v>10358.670190482415</v>
      </c>
      <c r="CG1094" s="1102">
        <v>8321.7478294388111</v>
      </c>
      <c r="CH1094" s="1102">
        <v>9920.8037103535298</v>
      </c>
      <c r="CI1094" s="1102">
        <v>11777.824361536299</v>
      </c>
      <c r="CJ1094" s="1102">
        <v>14118.832337471684</v>
      </c>
      <c r="CK1094" s="1102">
        <v>16054.476917105261</v>
      </c>
      <c r="CL1094" s="1102">
        <v>13880.066600377993</v>
      </c>
      <c r="CM1094" s="1102">
        <v>14770.689538259212</v>
      </c>
      <c r="CN1094" s="1102">
        <v>12326.570820688768</v>
      </c>
      <c r="CO1094" s="1102">
        <v>11409.031541124388</v>
      </c>
      <c r="CP1094" s="1102">
        <v>14033.888711546249</v>
      </c>
      <c r="CQ1094" s="1106">
        <f t="shared" si="216"/>
        <v>15469.714250018757</v>
      </c>
      <c r="CR1094" s="23" t="s">
        <v>542</v>
      </c>
      <c r="DQ1094"/>
      <c r="DR1094"/>
    </row>
    <row r="1095" spans="58:122" ht="13">
      <c r="BF1095" s="1135">
        <v>1087</v>
      </c>
      <c r="BG1095" s="1102">
        <v>37541.328493272071</v>
      </c>
      <c r="BH1095" s="1102">
        <v>46687.467329840838</v>
      </c>
      <c r="BI1095" s="1102">
        <v>43375.986537348181</v>
      </c>
      <c r="BJ1095" s="1102">
        <v>47260.07716808407</v>
      </c>
      <c r="BK1095" s="1102">
        <v>52951.826124994164</v>
      </c>
      <c r="BL1095" s="1102">
        <v>68211.171081443172</v>
      </c>
      <c r="BM1095" s="1102">
        <v>64560.47029919023</v>
      </c>
      <c r="BN1095" s="1102">
        <v>69967.61042388092</v>
      </c>
      <c r="BO1095" s="1102">
        <v>99027.172897957804</v>
      </c>
      <c r="BP1095" s="1102">
        <v>117768.58864975774</v>
      </c>
      <c r="BQ1095" s="1102">
        <v>92136.508898229513</v>
      </c>
      <c r="BR1095" s="1102">
        <v>68643.674302335523</v>
      </c>
      <c r="BS1095" s="1102">
        <v>68945.364427935594</v>
      </c>
      <c r="BT1095" s="1102">
        <v>23110.346710570811</v>
      </c>
      <c r="BU1095" s="1102">
        <v>12366.544752583733</v>
      </c>
      <c r="BV1095" s="1102">
        <v>13725.003420683752</v>
      </c>
      <c r="BW1095" s="1102">
        <v>18217.32242406626</v>
      </c>
      <c r="BX1095" s="1102">
        <v>20210.552587073726</v>
      </c>
      <c r="BY1095" s="1102">
        <v>15821.95062039971</v>
      </c>
      <c r="BZ1095" s="1102">
        <v>12858.196066726587</v>
      </c>
      <c r="CA1095" s="1102">
        <v>8605.947133605101</v>
      </c>
      <c r="CB1095" s="1102">
        <v>6482.7007979297077</v>
      </c>
      <c r="CC1095" s="1102">
        <v>7000.6933277592416</v>
      </c>
      <c r="CD1095" s="1102">
        <v>9556.6095477263243</v>
      </c>
      <c r="CE1095" s="1102">
        <v>17553.416829814087</v>
      </c>
      <c r="CF1095" s="1102">
        <v>12839.632504947824</v>
      </c>
      <c r="CG1095" s="1102">
        <v>8533.9184838999627</v>
      </c>
      <c r="CH1095" s="1102">
        <v>8244.9296955598984</v>
      </c>
      <c r="CI1095" s="1102">
        <v>12690.739060012009</v>
      </c>
      <c r="CJ1095" s="1102">
        <v>18714.717470207066</v>
      </c>
      <c r="CK1095" s="1102">
        <v>19825.478455440767</v>
      </c>
      <c r="CL1095" s="1102">
        <v>14658.930860452563</v>
      </c>
      <c r="CM1095" s="1102">
        <v>15267.391795302059</v>
      </c>
      <c r="CN1095" s="1102">
        <v>13469.555737798066</v>
      </c>
      <c r="CO1095" s="1102">
        <v>18132.883611984122</v>
      </c>
      <c r="CP1095" s="1102">
        <v>14206.885300704949</v>
      </c>
      <c r="CQ1095" s="1106">
        <f t="shared" si="216"/>
        <v>15660.410346839815</v>
      </c>
      <c r="CR1095" s="23" t="s">
        <v>542</v>
      </c>
      <c r="DQ1095"/>
      <c r="DR1095"/>
    </row>
    <row r="1096" spans="58:122" ht="13">
      <c r="BF1096" s="1135">
        <v>1088</v>
      </c>
      <c r="BG1096" s="1102">
        <v>39645.211122912937</v>
      </c>
      <c r="BH1096" s="1102">
        <v>42256.395992570731</v>
      </c>
      <c r="BI1096" s="1102">
        <v>36602.890658946155</v>
      </c>
      <c r="BJ1096" s="1102">
        <v>39375.934611037439</v>
      </c>
      <c r="BK1096" s="1102">
        <v>49778.400898992346</v>
      </c>
      <c r="BL1096" s="1102">
        <v>69300.640580697931</v>
      </c>
      <c r="BM1096" s="1102">
        <v>64278.242117998881</v>
      </c>
      <c r="BN1096" s="1102">
        <v>75852.937813250523</v>
      </c>
      <c r="BO1096" s="1102">
        <v>99404.330849978913</v>
      </c>
      <c r="BP1096" s="1102">
        <v>91964.446053312873</v>
      </c>
      <c r="BQ1096" s="1102">
        <v>69785.355600262701</v>
      </c>
      <c r="BR1096" s="1102">
        <v>59661.316034402553</v>
      </c>
      <c r="BS1096" s="1102">
        <v>73763.724761569596</v>
      </c>
      <c r="BT1096" s="1102">
        <v>33223.359685550029</v>
      </c>
      <c r="BU1096" s="1102">
        <v>15265.611763220986</v>
      </c>
      <c r="BV1096" s="1102">
        <v>10373.667558348514</v>
      </c>
      <c r="BW1096" s="1102">
        <v>11207.968773725732</v>
      </c>
      <c r="BX1096" s="1102">
        <v>18928.861216542089</v>
      </c>
      <c r="BY1096" s="1102">
        <v>18638.383601366801</v>
      </c>
      <c r="BZ1096" s="1102">
        <v>14477.999808276747</v>
      </c>
      <c r="CA1096" s="1102">
        <v>8632.5142007652958</v>
      </c>
      <c r="CB1096" s="1102">
        <v>5286.5357811487193</v>
      </c>
      <c r="CC1096" s="1102">
        <v>6797.1401714704125</v>
      </c>
      <c r="CD1096" s="1102">
        <v>10931.491687069407</v>
      </c>
      <c r="CE1096" s="1102">
        <v>15042.997948255126</v>
      </c>
      <c r="CF1096" s="1102">
        <v>11034.484194766037</v>
      </c>
      <c r="CG1096" s="1102">
        <v>10554.269526001963</v>
      </c>
      <c r="CH1096" s="1102">
        <v>12727.104598022801</v>
      </c>
      <c r="CI1096" s="1102">
        <v>17300.704900524008</v>
      </c>
      <c r="CJ1096" s="1102">
        <v>17568.008126638095</v>
      </c>
      <c r="CK1096" s="1102">
        <v>15780.551902181753</v>
      </c>
      <c r="CL1096" s="1102">
        <v>12533.475488166412</v>
      </c>
      <c r="CM1096" s="1102">
        <v>13384.854133585723</v>
      </c>
      <c r="CN1096" s="1102">
        <v>12626.453653719747</v>
      </c>
      <c r="CO1096" s="1102">
        <v>14189.428380030775</v>
      </c>
      <c r="CP1096" s="1102">
        <v>13172.496508488855</v>
      </c>
      <c r="CQ1096" s="1106">
        <f t="shared" si="216"/>
        <v>14520.191882242776</v>
      </c>
      <c r="CR1096" s="23" t="s">
        <v>542</v>
      </c>
      <c r="DQ1096"/>
      <c r="DR1096"/>
    </row>
    <row r="1097" spans="58:122" ht="13">
      <c r="BF1097" s="1135">
        <v>1089</v>
      </c>
      <c r="BG1097" s="1102">
        <v>50869.108949611313</v>
      </c>
      <c r="BH1097" s="1102">
        <v>47836.567796288444</v>
      </c>
      <c r="BI1097" s="1102">
        <v>36565.607339554248</v>
      </c>
      <c r="BJ1097" s="1102">
        <v>38442.67851511472</v>
      </c>
      <c r="BK1097" s="1102">
        <v>52778.931907156199</v>
      </c>
      <c r="BL1097" s="1102">
        <v>76592.975077186871</v>
      </c>
      <c r="BM1097" s="1102">
        <v>73269.580340109896</v>
      </c>
      <c r="BN1097" s="1102">
        <v>81998.207370006217</v>
      </c>
      <c r="BO1097" s="1102">
        <v>98300.012867415207</v>
      </c>
      <c r="BP1097" s="1102">
        <v>94701.725986681995</v>
      </c>
      <c r="BQ1097" s="1102">
        <v>72567.56014254225</v>
      </c>
      <c r="BR1097" s="1102">
        <v>61376.871535815641</v>
      </c>
      <c r="BS1097" s="1102">
        <v>63105.311747528009</v>
      </c>
      <c r="BT1097" s="1102">
        <v>24147.859549494835</v>
      </c>
      <c r="BU1097" s="1102">
        <v>11218.231219426631</v>
      </c>
      <c r="BV1097" s="1102">
        <v>11031.083562675005</v>
      </c>
      <c r="BW1097" s="1102">
        <v>18061.350018088771</v>
      </c>
      <c r="BX1097" s="1102">
        <v>22492.865401569499</v>
      </c>
      <c r="BY1097" s="1102">
        <v>16259.255045768758</v>
      </c>
      <c r="BZ1097" s="1102">
        <v>11140.530427422053</v>
      </c>
      <c r="CA1097" s="1102">
        <v>8643.2853131061329</v>
      </c>
      <c r="CB1097" s="1102">
        <v>6190.7773768502038</v>
      </c>
      <c r="CC1097" s="1102">
        <v>8282.3999787967168</v>
      </c>
      <c r="CD1097" s="1102">
        <v>13351.818395837878</v>
      </c>
      <c r="CE1097" s="1102">
        <v>17706.253815041415</v>
      </c>
      <c r="CF1097" s="1102">
        <v>12158.887494472174</v>
      </c>
      <c r="CG1097" s="1102">
        <v>8550.1425108697167</v>
      </c>
      <c r="CH1097" s="1102">
        <v>10385.089867824723</v>
      </c>
      <c r="CI1097" s="1102">
        <v>16527.830772670975</v>
      </c>
      <c r="CJ1097" s="1102">
        <v>19296.396468980431</v>
      </c>
      <c r="CK1097" s="1102">
        <v>17400.357137579431</v>
      </c>
      <c r="CL1097" s="1102">
        <v>14398.568521481579</v>
      </c>
      <c r="CM1097" s="1102">
        <v>14704.527402623055</v>
      </c>
      <c r="CN1097" s="1102">
        <v>13795.817701035465</v>
      </c>
      <c r="CO1097" s="1102">
        <v>13767.939141689854</v>
      </c>
      <c r="CP1097" s="1102">
        <v>15066.443169532964</v>
      </c>
      <c r="CQ1097" s="1106">
        <f t="shared" si="216"/>
        <v>16607.910707248433</v>
      </c>
      <c r="CR1097" s="23" t="s">
        <v>542</v>
      </c>
      <c r="DQ1097"/>
      <c r="DR1097"/>
    </row>
    <row r="1098" spans="58:122" ht="13">
      <c r="BF1098" s="1135">
        <v>1090</v>
      </c>
      <c r="BG1098" s="1102">
        <v>38213.231022534128</v>
      </c>
      <c r="BH1098" s="1102">
        <v>48757.802279390242</v>
      </c>
      <c r="BI1098" s="1102">
        <v>49244.217373126026</v>
      </c>
      <c r="BJ1098" s="1102">
        <v>62445.942179654819</v>
      </c>
      <c r="BK1098" s="1102">
        <v>68537.105142904067</v>
      </c>
      <c r="BL1098" s="1102">
        <v>85860.719366692065</v>
      </c>
      <c r="BM1098" s="1102">
        <v>79818.358358681842</v>
      </c>
      <c r="BN1098" s="1102">
        <v>89709.50152390782</v>
      </c>
      <c r="BO1098" s="1102">
        <v>96558.242499722473</v>
      </c>
      <c r="BP1098" s="1102">
        <v>111354.53942943471</v>
      </c>
      <c r="BQ1098" s="1102">
        <v>86023.214175781308</v>
      </c>
      <c r="BR1098" s="1102">
        <v>73161.469375325454</v>
      </c>
      <c r="BS1098" s="1102">
        <v>68930.986457361432</v>
      </c>
      <c r="BT1098" s="1102">
        <v>31140.399821848427</v>
      </c>
      <c r="BU1098" s="1102">
        <v>15942.74952053903</v>
      </c>
      <c r="BV1098" s="1102">
        <v>13380.322995037657</v>
      </c>
      <c r="BW1098" s="1102">
        <v>15215.729527425274</v>
      </c>
      <c r="BX1098" s="1102">
        <v>20087.439495327773</v>
      </c>
      <c r="BY1098" s="1102">
        <v>17288.17335994729</v>
      </c>
      <c r="BZ1098" s="1102">
        <v>13185.591828941051</v>
      </c>
      <c r="CA1098" s="1102">
        <v>8661.8064418820177</v>
      </c>
      <c r="CB1098" s="1102">
        <v>5811.8202733528069</v>
      </c>
      <c r="CC1098" s="1102">
        <v>7487.3643508169107</v>
      </c>
      <c r="CD1098" s="1102">
        <v>12301.228491597547</v>
      </c>
      <c r="CE1098" s="1102">
        <v>16846.964214230928</v>
      </c>
      <c r="CF1098" s="1102">
        <v>13158.287384386682</v>
      </c>
      <c r="CG1098" s="1102">
        <v>10690.089193517235</v>
      </c>
      <c r="CH1098" s="1102">
        <v>12658.38212515432</v>
      </c>
      <c r="CI1098" s="1102">
        <v>18112.403163727653</v>
      </c>
      <c r="CJ1098" s="1102">
        <v>20678.35447616571</v>
      </c>
      <c r="CK1098" s="1102">
        <v>20274.685633937628</v>
      </c>
      <c r="CL1098" s="1102">
        <v>16931.558234890232</v>
      </c>
      <c r="CM1098" s="1102">
        <v>18072.421444930813</v>
      </c>
      <c r="CN1098" s="1102">
        <v>16172.821482394645</v>
      </c>
      <c r="CO1098" s="1102">
        <v>16742.890185247779</v>
      </c>
      <c r="CP1098" s="1102">
        <v>17190.114521296116</v>
      </c>
      <c r="CQ1098" s="1106">
        <f t="shared" ref="CQ1098:CQ1161" si="217">CP1098*1.10231131</f>
        <v>18948.857657019944</v>
      </c>
      <c r="CR1098" s="23" t="s">
        <v>542</v>
      </c>
      <c r="DQ1098"/>
      <c r="DR1098"/>
    </row>
    <row r="1099" spans="58:122" ht="13">
      <c r="BF1099" s="1135">
        <v>1091</v>
      </c>
      <c r="BG1099" s="1102">
        <v>50006.939254462319</v>
      </c>
      <c r="BH1099" s="1102">
        <v>45900.486824182328</v>
      </c>
      <c r="BI1099" s="1102">
        <v>37458.6252693516</v>
      </c>
      <c r="BJ1099" s="1102">
        <v>39969.227021388753</v>
      </c>
      <c r="BK1099" s="1102">
        <v>54055.123984272868</v>
      </c>
      <c r="BL1099" s="1102">
        <v>77511.769671653616</v>
      </c>
      <c r="BM1099" s="1102">
        <v>71867.402709681541</v>
      </c>
      <c r="BN1099" s="1102">
        <v>80279.520505003558</v>
      </c>
      <c r="BO1099" s="1102">
        <v>100015.07667365592</v>
      </c>
      <c r="BP1099" s="1102">
        <v>95596.917204263533</v>
      </c>
      <c r="BQ1099" s="1102">
        <v>73737.959132822929</v>
      </c>
      <c r="BR1099" s="1102">
        <v>61717.965068571997</v>
      </c>
      <c r="BS1099" s="1102">
        <v>63381.323594620335</v>
      </c>
      <c r="BT1099" s="1102">
        <v>23721.811615492228</v>
      </c>
      <c r="BU1099" s="1102">
        <v>11266.067781455844</v>
      </c>
      <c r="BV1099" s="1102">
        <v>11174.354691725701</v>
      </c>
      <c r="BW1099" s="1102">
        <v>18883.222244273802</v>
      </c>
      <c r="BX1099" s="1102">
        <v>22468.370646704512</v>
      </c>
      <c r="BY1099" s="1102">
        <v>16248.208544746823</v>
      </c>
      <c r="BZ1099" s="1102">
        <v>11126.986855542944</v>
      </c>
      <c r="CA1099" s="1102">
        <v>8685.6003321118442</v>
      </c>
      <c r="CB1099" s="1102">
        <v>6283.7608540315259</v>
      </c>
      <c r="CC1099" s="1102">
        <v>8361.7036934463958</v>
      </c>
      <c r="CD1099" s="1102">
        <v>13466.76718027163</v>
      </c>
      <c r="CE1099" s="1102">
        <v>17847.88990503666</v>
      </c>
      <c r="CF1099" s="1102">
        <v>12307.510251956917</v>
      </c>
      <c r="CG1099" s="1102">
        <v>8550.8192674734964</v>
      </c>
      <c r="CH1099" s="1102">
        <v>10147.424157343974</v>
      </c>
      <c r="CI1099" s="1102">
        <v>16792.040623520919</v>
      </c>
      <c r="CJ1099" s="1102">
        <v>19463.498046235407</v>
      </c>
      <c r="CK1099" s="1102">
        <v>17568.120419420535</v>
      </c>
      <c r="CL1099" s="1102">
        <v>14528.418046104231</v>
      </c>
      <c r="CM1099" s="1102">
        <v>14810.060174076014</v>
      </c>
      <c r="CN1099" s="1102">
        <v>13897.840124350989</v>
      </c>
      <c r="CO1099" s="1102">
        <v>13821.846686879664</v>
      </c>
      <c r="CP1099" s="1102">
        <v>15194.667260731288</v>
      </c>
      <c r="CQ1099" s="1106">
        <f t="shared" si="217"/>
        <v>16749.253573190817</v>
      </c>
      <c r="CR1099" s="23" t="s">
        <v>542</v>
      </c>
      <c r="DQ1099"/>
      <c r="DR1099"/>
    </row>
    <row r="1100" spans="58:122" ht="13">
      <c r="BF1100" s="1135">
        <v>1092</v>
      </c>
      <c r="BG1100" s="1102">
        <v>37183.614637649036</v>
      </c>
      <c r="BH1100" s="1102">
        <v>48770.030670761415</v>
      </c>
      <c r="BI1100" s="1102">
        <v>46583.298791403089</v>
      </c>
      <c r="BJ1100" s="1102">
        <v>47101.302861617361</v>
      </c>
      <c r="BK1100" s="1102">
        <v>51800.716043337779</v>
      </c>
      <c r="BL1100" s="1102">
        <v>65850.139516789073</v>
      </c>
      <c r="BM1100" s="1102">
        <v>59975.410090951671</v>
      </c>
      <c r="BN1100" s="1102">
        <v>60906.170221198277</v>
      </c>
      <c r="BO1100" s="1102">
        <v>74969.275922172324</v>
      </c>
      <c r="BP1100" s="1102">
        <v>83881.975787334304</v>
      </c>
      <c r="BQ1100" s="1102">
        <v>62121.721375169647</v>
      </c>
      <c r="BR1100" s="1102">
        <v>44436.177461387095</v>
      </c>
      <c r="BS1100" s="1102">
        <v>42730.359778779857</v>
      </c>
      <c r="BT1100" s="1102">
        <v>26285.057474128596</v>
      </c>
      <c r="BU1100" s="1102">
        <v>15205.988440734298</v>
      </c>
      <c r="BV1100" s="1102">
        <v>11311.528089193591</v>
      </c>
      <c r="BW1100" s="1102">
        <v>9695.875963560904</v>
      </c>
      <c r="BX1100" s="1102">
        <v>17860.054294737587</v>
      </c>
      <c r="BY1100" s="1102">
        <v>15340.354911939081</v>
      </c>
      <c r="BZ1100" s="1102">
        <v>12959.662634626167</v>
      </c>
      <c r="CA1100" s="1102">
        <v>8692.3496853695542</v>
      </c>
      <c r="CB1100" s="1102">
        <v>5368.5037668511022</v>
      </c>
      <c r="CC1100" s="1102">
        <v>6801.6416163204012</v>
      </c>
      <c r="CD1100" s="1102">
        <v>8553.5024662039559</v>
      </c>
      <c r="CE1100" s="1102">
        <v>14081.665846870448</v>
      </c>
      <c r="CF1100" s="1102">
        <v>12292.604223631226</v>
      </c>
      <c r="CG1100" s="1102">
        <v>11673.886578269003</v>
      </c>
      <c r="CH1100" s="1102">
        <v>14167.953624946365</v>
      </c>
      <c r="CI1100" s="1102">
        <v>16632.56174939769</v>
      </c>
      <c r="CJ1100" s="1102">
        <v>17350.206100651747</v>
      </c>
      <c r="CK1100" s="1102">
        <v>17469.605682675003</v>
      </c>
      <c r="CL1100" s="1102">
        <v>14321.802362641594</v>
      </c>
      <c r="CM1100" s="1102">
        <v>17332.572230740581</v>
      </c>
      <c r="CN1100" s="1102">
        <v>16436.834036905355</v>
      </c>
      <c r="CO1100" s="1102">
        <v>19804.733556061343</v>
      </c>
      <c r="CP1100" s="1102">
        <v>18021.728755478798</v>
      </c>
      <c r="CQ1100" s="1106">
        <f t="shared" si="217"/>
        <v>19865.555432916502</v>
      </c>
      <c r="CR1100" s="23" t="s">
        <v>542</v>
      </c>
      <c r="DQ1100"/>
      <c r="DR1100"/>
    </row>
    <row r="1101" spans="58:122" ht="13">
      <c r="BF1101" s="1135">
        <v>1093</v>
      </c>
      <c r="BG1101" s="1102">
        <v>58371.085838236875</v>
      </c>
      <c r="BH1101" s="1102">
        <v>52304.66398731403</v>
      </c>
      <c r="BI1101" s="1102">
        <v>41798.780707197933</v>
      </c>
      <c r="BJ1101" s="1102">
        <v>50279.399217527804</v>
      </c>
      <c r="BK1101" s="1102">
        <v>55721.434247552563</v>
      </c>
      <c r="BL1101" s="1102">
        <v>62322.248255503655</v>
      </c>
      <c r="BM1101" s="1102">
        <v>50467.665089388305</v>
      </c>
      <c r="BN1101" s="1102">
        <v>56000.568146003461</v>
      </c>
      <c r="BO1101" s="1102">
        <v>88774.455933204052</v>
      </c>
      <c r="BP1101" s="1102">
        <v>83128.753668782709</v>
      </c>
      <c r="BQ1101" s="1102">
        <v>67536.122283949633</v>
      </c>
      <c r="BR1101" s="1102">
        <v>56730.28776575216</v>
      </c>
      <c r="BS1101" s="1102">
        <v>78794.065208878848</v>
      </c>
      <c r="BT1101" s="1102">
        <v>25005.650239918094</v>
      </c>
      <c r="BU1101" s="1102">
        <v>13086.733339429344</v>
      </c>
      <c r="BV1101" s="1102">
        <v>11092.735312372981</v>
      </c>
      <c r="BW1101" s="1102">
        <v>17374.382307846012</v>
      </c>
      <c r="BX1101" s="1102">
        <v>18447.327887271345</v>
      </c>
      <c r="BY1101" s="1102">
        <v>15783.561199804493</v>
      </c>
      <c r="BZ1101" s="1102">
        <v>14069.925615809294</v>
      </c>
      <c r="CA1101" s="1102">
        <v>8705.7329789569158</v>
      </c>
      <c r="CB1101" s="1102">
        <v>4857.9689535539819</v>
      </c>
      <c r="CC1101" s="1102">
        <v>5558.5069648737781</v>
      </c>
      <c r="CD1101" s="1102">
        <v>8034.6462497481634</v>
      </c>
      <c r="CE1101" s="1102">
        <v>16139.507966771645</v>
      </c>
      <c r="CF1101" s="1102">
        <v>12720.347939738955</v>
      </c>
      <c r="CG1101" s="1102">
        <v>9832.6347660918545</v>
      </c>
      <c r="CH1101" s="1102">
        <v>10077.213416821787</v>
      </c>
      <c r="CI1101" s="1102">
        <v>16013.85497586249</v>
      </c>
      <c r="CJ1101" s="1102">
        <v>17424.690320091013</v>
      </c>
      <c r="CK1101" s="1102">
        <v>17814.90935420023</v>
      </c>
      <c r="CL1101" s="1102">
        <v>12912.101484248506</v>
      </c>
      <c r="CM1101" s="1102">
        <v>15160.097155662153</v>
      </c>
      <c r="CN1101" s="1102">
        <v>14711.481768384958</v>
      </c>
      <c r="CO1101" s="1102">
        <v>20133.973529386298</v>
      </c>
      <c r="CP1101" s="1102">
        <v>15175.015999993755</v>
      </c>
      <c r="CQ1101" s="1106">
        <f t="shared" si="217"/>
        <v>16727.591766224075</v>
      </c>
      <c r="CR1101" s="23" t="s">
        <v>542</v>
      </c>
      <c r="DQ1101"/>
      <c r="DR1101"/>
    </row>
    <row r="1102" spans="58:122" ht="13">
      <c r="BF1102" s="1135">
        <v>1094</v>
      </c>
      <c r="BG1102" s="1102">
        <v>44540.024631563385</v>
      </c>
      <c r="BH1102" s="1102">
        <v>45113.073689505705</v>
      </c>
      <c r="BI1102" s="1102">
        <v>39567.98122434668</v>
      </c>
      <c r="BJ1102" s="1102">
        <v>49434.333617866068</v>
      </c>
      <c r="BK1102" s="1102">
        <v>60943.764679276828</v>
      </c>
      <c r="BL1102" s="1102">
        <v>75791.407377426862</v>
      </c>
      <c r="BM1102" s="1102">
        <v>59672.390901166495</v>
      </c>
      <c r="BN1102" s="1102">
        <v>68283.35568719091</v>
      </c>
      <c r="BO1102" s="1102">
        <v>91372.517981782235</v>
      </c>
      <c r="BP1102" s="1102">
        <v>92284.81294114911</v>
      </c>
      <c r="BQ1102" s="1102">
        <v>70824.358257789849</v>
      </c>
      <c r="BR1102" s="1102">
        <v>50229.235810329512</v>
      </c>
      <c r="BS1102" s="1102">
        <v>42708.127413405062</v>
      </c>
      <c r="BT1102" s="1102">
        <v>24500.037683587019</v>
      </c>
      <c r="BU1102" s="1102">
        <v>10995.758624602246</v>
      </c>
      <c r="BV1102" s="1102">
        <v>9320.8489623629066</v>
      </c>
      <c r="BW1102" s="1102">
        <v>14727.274169594904</v>
      </c>
      <c r="BX1102" s="1102">
        <v>19961.174563122298</v>
      </c>
      <c r="BY1102" s="1102">
        <v>16038.976961495813</v>
      </c>
      <c r="BZ1102" s="1102">
        <v>14348.684771204813</v>
      </c>
      <c r="CA1102" s="1102">
        <v>8707.9385369715383</v>
      </c>
      <c r="CB1102" s="1102">
        <v>4716.2218307859075</v>
      </c>
      <c r="CC1102" s="1102">
        <v>7885.7838369011315</v>
      </c>
      <c r="CD1102" s="1102">
        <v>8903.6322911772659</v>
      </c>
      <c r="CE1102" s="1102">
        <v>18974.297700608891</v>
      </c>
      <c r="CF1102" s="1102">
        <v>14284.586764342683</v>
      </c>
      <c r="CG1102" s="1102">
        <v>10227.116937827617</v>
      </c>
      <c r="CH1102" s="1102">
        <v>8580.1319084103579</v>
      </c>
      <c r="CI1102" s="1102">
        <v>11532.338392890179</v>
      </c>
      <c r="CJ1102" s="1102">
        <v>13690.202523717457</v>
      </c>
      <c r="CK1102" s="1102">
        <v>14863.402468332468</v>
      </c>
      <c r="CL1102" s="1102">
        <v>10955.683861789557</v>
      </c>
      <c r="CM1102" s="1102">
        <v>17727.259273567928</v>
      </c>
      <c r="CN1102" s="1102">
        <v>15074.027962476132</v>
      </c>
      <c r="CO1102" s="1102">
        <v>24610.896657031346</v>
      </c>
      <c r="CP1102" s="1102">
        <v>16524.611708000884</v>
      </c>
      <c r="CQ1102" s="1106">
        <f t="shared" si="217"/>
        <v>18215.266379087792</v>
      </c>
      <c r="CR1102" s="23" t="s">
        <v>542</v>
      </c>
      <c r="DQ1102"/>
      <c r="DR1102"/>
    </row>
    <row r="1103" spans="58:122" ht="13">
      <c r="BF1103" s="1135">
        <v>1095</v>
      </c>
      <c r="BG1103" s="1104">
        <v>44472.286746580066</v>
      </c>
      <c r="BH1103" s="1104">
        <v>45073.270265987143</v>
      </c>
      <c r="BI1103" s="1104">
        <v>39567.944605554469</v>
      </c>
      <c r="BJ1103" s="1104">
        <v>49413.918986360775</v>
      </c>
      <c r="BK1103" s="1104">
        <v>60875.88934537951</v>
      </c>
      <c r="BL1103" s="1104">
        <v>75725.755574232564</v>
      </c>
      <c r="BM1103" s="1104">
        <v>59706.366385271045</v>
      </c>
      <c r="BN1103" s="1104">
        <v>68332.37949379452</v>
      </c>
      <c r="BO1103" s="1104">
        <v>91383.724318711247</v>
      </c>
      <c r="BP1103" s="1104">
        <v>92366.812719873589</v>
      </c>
      <c r="BQ1103" s="1104">
        <v>70735.063819199713</v>
      </c>
      <c r="BR1103" s="1104">
        <v>50135.668398437832</v>
      </c>
      <c r="BS1103" s="1104">
        <v>42721.963287653438</v>
      </c>
      <c r="BT1103" s="1104">
        <v>24491.051434976183</v>
      </c>
      <c r="BU1103" s="1104">
        <v>11005.068266107301</v>
      </c>
      <c r="BV1103" s="1104">
        <v>9322.325160539136</v>
      </c>
      <c r="BW1103" s="1104">
        <v>14708.738221839691</v>
      </c>
      <c r="BX1103" s="1104">
        <v>19943.834541339947</v>
      </c>
      <c r="BY1103" s="1104">
        <v>16046.843401192853</v>
      </c>
      <c r="BZ1103" s="1104">
        <v>14356.781527797442</v>
      </c>
      <c r="CA1103" s="1104">
        <v>8710.0819093101236</v>
      </c>
      <c r="CB1103" s="1104">
        <v>4715.6150021568164</v>
      </c>
      <c r="CC1103" s="1104">
        <v>7889.473689487063</v>
      </c>
      <c r="CD1103" s="1104">
        <v>8896.496154205026</v>
      </c>
      <c r="CE1103" s="1104">
        <v>18980.998078556593</v>
      </c>
      <c r="CF1103" s="1104">
        <v>14276.111440395789</v>
      </c>
      <c r="CG1103" s="1104">
        <v>10231.266604926217</v>
      </c>
      <c r="CH1103" s="1104">
        <v>8579.5099557171143</v>
      </c>
      <c r="CI1103" s="1104">
        <v>11534.431996376086</v>
      </c>
      <c r="CJ1103" s="1104">
        <v>13686.68830967991</v>
      </c>
      <c r="CK1103" s="1104">
        <v>14863.968258811796</v>
      </c>
      <c r="CL1103" s="1104">
        <v>10950.230071706708</v>
      </c>
      <c r="CM1103" s="1104">
        <v>17737.275996468597</v>
      </c>
      <c r="CN1103" s="1104">
        <v>15070.989676903357</v>
      </c>
      <c r="CO1103" s="1104">
        <v>24600.467264530791</v>
      </c>
      <c r="CP1103" s="1104">
        <v>16523.056260664627</v>
      </c>
      <c r="CQ1103" s="1106">
        <f t="shared" si="217"/>
        <v>18213.551791896927</v>
      </c>
      <c r="CR1103" s="23" t="s">
        <v>542</v>
      </c>
      <c r="DQ1103"/>
      <c r="DR1103"/>
    </row>
    <row r="1104" spans="58:122" ht="13">
      <c r="BF1104" s="1135">
        <v>1096</v>
      </c>
      <c r="BG1104" s="1102">
        <v>41795.421511573019</v>
      </c>
      <c r="BH1104" s="1102">
        <v>45298.932508524857</v>
      </c>
      <c r="BI1104" s="1102">
        <v>41092.623803820919</v>
      </c>
      <c r="BJ1104" s="1102">
        <v>49657.250094110364</v>
      </c>
      <c r="BK1104" s="1102">
        <v>61085.858243869843</v>
      </c>
      <c r="BL1104" s="1102">
        <v>84005.306518879996</v>
      </c>
      <c r="BM1104" s="1102">
        <v>76143.700576493618</v>
      </c>
      <c r="BN1104" s="1102">
        <v>78560.01442742275</v>
      </c>
      <c r="BO1104" s="1102">
        <v>83881.318044203188</v>
      </c>
      <c r="BP1104" s="1102">
        <v>88241.860750022737</v>
      </c>
      <c r="BQ1104" s="1102">
        <v>65356.106477336398</v>
      </c>
      <c r="BR1104" s="1102">
        <v>54237.044683094275</v>
      </c>
      <c r="BS1104" s="1102">
        <v>52455.749849753542</v>
      </c>
      <c r="BT1104" s="1102">
        <v>30418.5224224716</v>
      </c>
      <c r="BU1104" s="1102">
        <v>18023.797189476456</v>
      </c>
      <c r="BV1104" s="1102">
        <v>16465.457385407444</v>
      </c>
      <c r="BW1104" s="1102">
        <v>17269.836803259532</v>
      </c>
      <c r="BX1104" s="1102">
        <v>20064.045096228183</v>
      </c>
      <c r="BY1104" s="1102">
        <v>15965.460568194962</v>
      </c>
      <c r="BZ1104" s="1102">
        <v>12358.780027076318</v>
      </c>
      <c r="CA1104" s="1102">
        <v>8711.3616384312481</v>
      </c>
      <c r="CB1104" s="1102">
        <v>6109.6979144207362</v>
      </c>
      <c r="CC1104" s="1102">
        <v>7652.0922846560925</v>
      </c>
      <c r="CD1104" s="1102">
        <v>11188.094992415206</v>
      </c>
      <c r="CE1104" s="1102">
        <v>14941.904222215779</v>
      </c>
      <c r="CF1104" s="1102">
        <v>12414.72335308652</v>
      </c>
      <c r="CG1104" s="1102">
        <v>11389.264567839013</v>
      </c>
      <c r="CH1104" s="1102">
        <v>15379.638922579383</v>
      </c>
      <c r="CI1104" s="1102">
        <v>20779.455696628156</v>
      </c>
      <c r="CJ1104" s="1102">
        <v>21178.96731100828</v>
      </c>
      <c r="CK1104" s="1102">
        <v>19178.723623882284</v>
      </c>
      <c r="CL1104" s="1102">
        <v>15625.864223264503</v>
      </c>
      <c r="CM1104" s="1102">
        <v>17109.348606791304</v>
      </c>
      <c r="CN1104" s="1102">
        <v>16113.249079804093</v>
      </c>
      <c r="CO1104" s="1102">
        <v>14408.729052087536</v>
      </c>
      <c r="CP1104" s="1102">
        <v>17283.891724374003</v>
      </c>
      <c r="CQ1104" s="1106">
        <f t="shared" si="217"/>
        <v>19052.229328592864</v>
      </c>
      <c r="CR1104" s="23" t="s">
        <v>542</v>
      </c>
      <c r="DQ1104"/>
      <c r="DR1104"/>
    </row>
    <row r="1105" spans="58:122" ht="13">
      <c r="BF1105" s="1135">
        <v>1097</v>
      </c>
      <c r="BG1105" s="1102">
        <v>45778.4134319882</v>
      </c>
      <c r="BH1105" s="1102">
        <v>45521.880844329549</v>
      </c>
      <c r="BI1105" s="1102">
        <v>40237.095968041154</v>
      </c>
      <c r="BJ1105" s="1102">
        <v>45900.056595320006</v>
      </c>
      <c r="BK1105" s="1102">
        <v>54346.817161054321</v>
      </c>
      <c r="BL1105" s="1102">
        <v>69745.310450664911</v>
      </c>
      <c r="BM1105" s="1102">
        <v>62741.317527201216</v>
      </c>
      <c r="BN1105" s="1102">
        <v>68770.500808732846</v>
      </c>
      <c r="BO1105" s="1102">
        <v>99512.299682410652</v>
      </c>
      <c r="BP1105" s="1102">
        <v>103844.85927450733</v>
      </c>
      <c r="BQ1105" s="1102">
        <v>80491.11753129329</v>
      </c>
      <c r="BR1105" s="1102">
        <v>61910.076188343643</v>
      </c>
      <c r="BS1105" s="1102">
        <v>79180.830336519604</v>
      </c>
      <c r="BT1105" s="1102">
        <v>38939.595707918219</v>
      </c>
      <c r="BU1105" s="1102">
        <v>15864.701682891788</v>
      </c>
      <c r="BV1105" s="1102">
        <v>12624.34507107945</v>
      </c>
      <c r="BW1105" s="1102">
        <v>11112.935708447169</v>
      </c>
      <c r="BX1105" s="1102">
        <v>22418.162684951574</v>
      </c>
      <c r="BY1105" s="1102">
        <v>14953.177943030778</v>
      </c>
      <c r="BZ1105" s="1102">
        <v>11957.538303453166</v>
      </c>
      <c r="CA1105" s="1102">
        <v>8715.3364835957273</v>
      </c>
      <c r="CB1105" s="1102">
        <v>6435.8962457248317</v>
      </c>
      <c r="CC1105" s="1102">
        <v>9687.1311761064662</v>
      </c>
      <c r="CD1105" s="1102">
        <v>11039.203731882311</v>
      </c>
      <c r="CE1105" s="1102">
        <v>15289.555575246375</v>
      </c>
      <c r="CF1105" s="1102">
        <v>11273.070607866872</v>
      </c>
      <c r="CG1105" s="1102">
        <v>10756.647781900598</v>
      </c>
      <c r="CH1105" s="1102">
        <v>12214.038428046268</v>
      </c>
      <c r="CI1105" s="1102">
        <v>16421.138414421705</v>
      </c>
      <c r="CJ1105" s="1102">
        <v>15971.862789999859</v>
      </c>
      <c r="CK1105" s="1102">
        <v>17336.408807435193</v>
      </c>
      <c r="CL1105" s="1102">
        <v>14844.110725003204</v>
      </c>
      <c r="CM1105" s="1102">
        <v>18785.408677679352</v>
      </c>
      <c r="CN1105" s="1102">
        <v>18475.80714377038</v>
      </c>
      <c r="CO1105" s="1102">
        <v>19009.698547495769</v>
      </c>
      <c r="CP1105" s="1102">
        <v>20095.557053120301</v>
      </c>
      <c r="CQ1105" s="1106">
        <f t="shared" si="217"/>
        <v>22151.559820404778</v>
      </c>
      <c r="CR1105" s="23" t="s">
        <v>542</v>
      </c>
      <c r="DQ1105"/>
      <c r="DR1105"/>
    </row>
    <row r="1106" spans="58:122" ht="13">
      <c r="BF1106" s="1135">
        <v>1098</v>
      </c>
      <c r="BG1106" s="1102">
        <v>73748.008768133339</v>
      </c>
      <c r="BH1106" s="1102">
        <v>65517.422822069624</v>
      </c>
      <c r="BI1106" s="1102">
        <v>54130.216948317662</v>
      </c>
      <c r="BJ1106" s="1102">
        <v>55906.123115079492</v>
      </c>
      <c r="BK1106" s="1102">
        <v>66608.018240816018</v>
      </c>
      <c r="BL1106" s="1102">
        <v>87780.201004307193</v>
      </c>
      <c r="BM1106" s="1102">
        <v>76651.280337554315</v>
      </c>
      <c r="BN1106" s="1102">
        <v>81195.277341429188</v>
      </c>
      <c r="BO1106" s="1102">
        <v>109771.49644560525</v>
      </c>
      <c r="BP1106" s="1102">
        <v>103550.15787550645</v>
      </c>
      <c r="BQ1106" s="1102">
        <v>79125.001295218273</v>
      </c>
      <c r="BR1106" s="1102">
        <v>62559.432592572819</v>
      </c>
      <c r="BS1106" s="1102">
        <v>75003.658089567427</v>
      </c>
      <c r="BT1106" s="1102">
        <v>32518.950831762733</v>
      </c>
      <c r="BU1106" s="1102">
        <v>18224.524472399717</v>
      </c>
      <c r="BV1106" s="1102">
        <v>16789.478631990958</v>
      </c>
      <c r="BW1106" s="1102">
        <v>14823.744135544785</v>
      </c>
      <c r="BX1106" s="1102">
        <v>19764.614839661346</v>
      </c>
      <c r="BY1106" s="1102">
        <v>14039.138340565751</v>
      </c>
      <c r="BZ1106" s="1102">
        <v>11502.699085902565</v>
      </c>
      <c r="CA1106" s="1102">
        <v>8719.194446297568</v>
      </c>
      <c r="CB1106" s="1102">
        <v>6868.7970458485961</v>
      </c>
      <c r="CC1106" s="1102">
        <v>9647.5770012969424</v>
      </c>
      <c r="CD1106" s="1102">
        <v>13809.092958328016</v>
      </c>
      <c r="CE1106" s="1102">
        <v>20448.416009685352</v>
      </c>
      <c r="CF1106" s="1102">
        <v>15548.847499512411</v>
      </c>
      <c r="CG1106" s="1102">
        <v>11889.781539623747</v>
      </c>
      <c r="CH1106" s="1102">
        <v>11642.56928069786</v>
      </c>
      <c r="CI1106" s="1102">
        <v>16162.140014952103</v>
      </c>
      <c r="CJ1106" s="1102">
        <v>17092.076890761713</v>
      </c>
      <c r="CK1106" s="1102">
        <v>18387.519957786506</v>
      </c>
      <c r="CL1106" s="1102">
        <v>14883.151139147551</v>
      </c>
      <c r="CM1106" s="1102">
        <v>16653.559906680741</v>
      </c>
      <c r="CN1106" s="1102">
        <v>16389.420998348465</v>
      </c>
      <c r="CO1106" s="1102">
        <v>18035.708709878236</v>
      </c>
      <c r="CP1106" s="1102">
        <v>17852.553754170778</v>
      </c>
      <c r="CQ1106" s="1106">
        <f t="shared" si="217"/>
        <v>19679.071915605407</v>
      </c>
      <c r="CR1106" s="23" t="s">
        <v>542</v>
      </c>
      <c r="DQ1106"/>
      <c r="DR1106"/>
    </row>
    <row r="1107" spans="58:122" ht="13">
      <c r="BF1107" s="1135">
        <v>1099</v>
      </c>
      <c r="BG1107" s="1102">
        <v>38207.261835623409</v>
      </c>
      <c r="BH1107" s="1102">
        <v>48911.644351199</v>
      </c>
      <c r="BI1107" s="1102">
        <v>49381.660559341552</v>
      </c>
      <c r="BJ1107" s="1102">
        <v>62520.392356081924</v>
      </c>
      <c r="BK1107" s="1102">
        <v>68423.100959671632</v>
      </c>
      <c r="BL1107" s="1102">
        <v>85580.054312444976</v>
      </c>
      <c r="BM1107" s="1102">
        <v>79924.115293764509</v>
      </c>
      <c r="BN1107" s="1102">
        <v>90611.130366997866</v>
      </c>
      <c r="BO1107" s="1102">
        <v>97432.98022428008</v>
      </c>
      <c r="BP1107" s="1102">
        <v>112273.8748103141</v>
      </c>
      <c r="BQ1107" s="1102">
        <v>86113.023405213069</v>
      </c>
      <c r="BR1107" s="1102">
        <v>72982.721996995679</v>
      </c>
      <c r="BS1107" s="1102">
        <v>69280.906083662034</v>
      </c>
      <c r="BT1107" s="1102">
        <v>31249.727576183745</v>
      </c>
      <c r="BU1107" s="1102">
        <v>15922.53179647296</v>
      </c>
      <c r="BV1107" s="1102">
        <v>13412.999180233584</v>
      </c>
      <c r="BW1107" s="1102">
        <v>15331.565177881561</v>
      </c>
      <c r="BX1107" s="1102">
        <v>20124.788895732301</v>
      </c>
      <c r="BY1107" s="1102">
        <v>17282.130798169041</v>
      </c>
      <c r="BZ1107" s="1102">
        <v>13192.010256190901</v>
      </c>
      <c r="CA1107" s="1102">
        <v>8735.0024456966057</v>
      </c>
      <c r="CB1107" s="1102">
        <v>5861.5556311053788</v>
      </c>
      <c r="CC1107" s="1102">
        <v>7519.680310115541</v>
      </c>
      <c r="CD1107" s="1102">
        <v>12262.928343322052</v>
      </c>
      <c r="CE1107" s="1102">
        <v>16852.62620399685</v>
      </c>
      <c r="CF1107" s="1102">
        <v>13218.609188528555</v>
      </c>
      <c r="CG1107" s="1102">
        <v>10758.350486599909</v>
      </c>
      <c r="CH1107" s="1102">
        <v>12723.263161652167</v>
      </c>
      <c r="CI1107" s="1102">
        <v>18165.006366946498</v>
      </c>
      <c r="CJ1107" s="1102">
        <v>20721.309839637201</v>
      </c>
      <c r="CK1107" s="1102">
        <v>20383.793328197644</v>
      </c>
      <c r="CL1107" s="1102">
        <v>17003.621736455421</v>
      </c>
      <c r="CM1107" s="1102">
        <v>18133.535798208213</v>
      </c>
      <c r="CN1107" s="1102">
        <v>16216.096826071836</v>
      </c>
      <c r="CO1107" s="1102">
        <v>16783.358108792854</v>
      </c>
      <c r="CP1107" s="1102">
        <v>17229.32862376191</v>
      </c>
      <c r="CQ1107" s="1106">
        <f t="shared" si="217"/>
        <v>18992.083805679489</v>
      </c>
      <c r="CR1107" s="23" t="s">
        <v>542</v>
      </c>
      <c r="DQ1107"/>
      <c r="DR1107"/>
    </row>
    <row r="1108" spans="58:122" ht="13">
      <c r="BF1108" s="1135">
        <v>1100</v>
      </c>
      <c r="BG1108" s="1102">
        <v>50481.005255884083</v>
      </c>
      <c r="BH1108" s="1102">
        <v>48060.892674523624</v>
      </c>
      <c r="BI1108" s="1102">
        <v>40572.418425965225</v>
      </c>
      <c r="BJ1108" s="1102">
        <v>42247.88228555258</v>
      </c>
      <c r="BK1108" s="1102">
        <v>55780.26179576759</v>
      </c>
      <c r="BL1108" s="1102">
        <v>81870.946364129821</v>
      </c>
      <c r="BM1108" s="1102">
        <v>79215.316747692603</v>
      </c>
      <c r="BN1108" s="1102">
        <v>86897.926593443175</v>
      </c>
      <c r="BO1108" s="1102">
        <v>107046.32819455345</v>
      </c>
      <c r="BP1108" s="1102">
        <v>102411.71148617346</v>
      </c>
      <c r="BQ1108" s="1102">
        <v>78003.427103157883</v>
      </c>
      <c r="BR1108" s="1102">
        <v>60139.592193482466</v>
      </c>
      <c r="BS1108" s="1102">
        <v>53925.318566535265</v>
      </c>
      <c r="BT1108" s="1102">
        <v>22885.500514061114</v>
      </c>
      <c r="BU1108" s="1102">
        <v>9607.8102807904888</v>
      </c>
      <c r="BV1108" s="1102">
        <v>11102.512322375695</v>
      </c>
      <c r="BW1108" s="1102">
        <v>15456.781948800839</v>
      </c>
      <c r="BX1108" s="1102">
        <v>20418.880746246377</v>
      </c>
      <c r="BY1108" s="1102">
        <v>14022.32156360867</v>
      </c>
      <c r="BZ1108" s="1102">
        <v>13076.18981446488</v>
      </c>
      <c r="CA1108" s="1102">
        <v>8748.6372910804821</v>
      </c>
      <c r="CB1108" s="1102">
        <v>5315.0206111888392</v>
      </c>
      <c r="CC1108" s="1102">
        <v>7354.1196142255558</v>
      </c>
      <c r="CD1108" s="1102">
        <v>7621.0175375732033</v>
      </c>
      <c r="CE1108" s="1102">
        <v>13656.994016288072</v>
      </c>
      <c r="CF1108" s="1102">
        <v>10957.903606282574</v>
      </c>
      <c r="CG1108" s="1102">
        <v>8771.9585697662314</v>
      </c>
      <c r="CH1108" s="1102">
        <v>10147.369830057707</v>
      </c>
      <c r="CI1108" s="1102">
        <v>12008.406463076182</v>
      </c>
      <c r="CJ1108" s="1102">
        <v>14686.477395172618</v>
      </c>
      <c r="CK1108" s="1102">
        <v>16865.770548229273</v>
      </c>
      <c r="CL1108" s="1102">
        <v>14418.973189719973</v>
      </c>
      <c r="CM1108" s="1102">
        <v>15469.191387411202</v>
      </c>
      <c r="CN1108" s="1102">
        <v>12729.535644540772</v>
      </c>
      <c r="CO1108" s="1102">
        <v>12281.665052298749</v>
      </c>
      <c r="CP1108" s="1102">
        <v>14266.798698604365</v>
      </c>
      <c r="CQ1108" s="1106">
        <f t="shared" si="217"/>
        <v>15726.453562964873</v>
      </c>
      <c r="CR1108" s="23" t="s">
        <v>542</v>
      </c>
      <c r="DQ1108"/>
      <c r="DR1108"/>
    </row>
    <row r="1109" spans="58:122" ht="13">
      <c r="BF1109" s="1135">
        <v>1101</v>
      </c>
      <c r="BG1109" s="1102">
        <v>64214.930852666555</v>
      </c>
      <c r="BH1109" s="1102">
        <v>58113.990818764294</v>
      </c>
      <c r="BI1109" s="1102">
        <v>51664.294363005763</v>
      </c>
      <c r="BJ1109" s="1102">
        <v>60480.455290400416</v>
      </c>
      <c r="BK1109" s="1102">
        <v>69240.934855012805</v>
      </c>
      <c r="BL1109" s="1102">
        <v>88910.276436276152</v>
      </c>
      <c r="BM1109" s="1102">
        <v>77532.379729141234</v>
      </c>
      <c r="BN1109" s="1102">
        <v>95099.501314270252</v>
      </c>
      <c r="BO1109" s="1102">
        <v>127980.62383095748</v>
      </c>
      <c r="BP1109" s="1102">
        <v>118090.82279746537</v>
      </c>
      <c r="BQ1109" s="1102">
        <v>92097.347481509525</v>
      </c>
      <c r="BR1109" s="1102">
        <v>71291.778747741308</v>
      </c>
      <c r="BS1109" s="1102">
        <v>62462.182355514764</v>
      </c>
      <c r="BT1109" s="1102">
        <v>28531.151357366718</v>
      </c>
      <c r="BU1109" s="1102">
        <v>12002.226199550862</v>
      </c>
      <c r="BV1109" s="1102">
        <v>11943.619573614445</v>
      </c>
      <c r="BW1109" s="1102">
        <v>20434.877420980742</v>
      </c>
      <c r="BX1109" s="1102">
        <v>24434.370666232073</v>
      </c>
      <c r="BY1109" s="1102">
        <v>18097.8203437597</v>
      </c>
      <c r="BZ1109" s="1102">
        <v>14069.500884348805</v>
      </c>
      <c r="CA1109" s="1102">
        <v>8760.0745178365923</v>
      </c>
      <c r="CB1109" s="1102">
        <v>5458.1540036578226</v>
      </c>
      <c r="CC1109" s="1102">
        <v>8032.7355417684921</v>
      </c>
      <c r="CD1109" s="1102">
        <v>12487.367479749928</v>
      </c>
      <c r="CE1109" s="1102">
        <v>19738.225804103804</v>
      </c>
      <c r="CF1109" s="1102">
        <v>14057.681552752359</v>
      </c>
      <c r="CG1109" s="1102">
        <v>9018.9123725272093</v>
      </c>
      <c r="CH1109" s="1102">
        <v>10215.648155360745</v>
      </c>
      <c r="CI1109" s="1102">
        <v>13548.948975713183</v>
      </c>
      <c r="CJ1109" s="1102">
        <v>18001.668570108406</v>
      </c>
      <c r="CK1109" s="1102">
        <v>18804.602538506471</v>
      </c>
      <c r="CL1109" s="1102">
        <v>17078.220108587815</v>
      </c>
      <c r="CM1109" s="1102">
        <v>20562.397367289315</v>
      </c>
      <c r="CN1109" s="1102">
        <v>21290.361543350798</v>
      </c>
      <c r="CO1109" s="1102">
        <v>23993.982475812947</v>
      </c>
      <c r="CP1109" s="1102">
        <v>21618.611655621178</v>
      </c>
      <c r="CQ1109" s="1106">
        <f t="shared" si="217"/>
        <v>23830.440134489047</v>
      </c>
      <c r="CR1109" s="23" t="s">
        <v>542</v>
      </c>
      <c r="DQ1109"/>
      <c r="DR1109"/>
    </row>
    <row r="1110" spans="58:122" ht="13">
      <c r="BF1110" s="1135">
        <v>1102</v>
      </c>
      <c r="BG1110" s="1102">
        <v>47427.804772364492</v>
      </c>
      <c r="BH1110" s="1102">
        <v>47725.022666219185</v>
      </c>
      <c r="BI1110" s="1102">
        <v>39106.944247204898</v>
      </c>
      <c r="BJ1110" s="1102">
        <v>44324.621337844226</v>
      </c>
      <c r="BK1110" s="1102">
        <v>53949.257794703182</v>
      </c>
      <c r="BL1110" s="1102">
        <v>70140.477477557171</v>
      </c>
      <c r="BM1110" s="1102">
        <v>63539.001965740172</v>
      </c>
      <c r="BN1110" s="1102">
        <v>69387.865099428862</v>
      </c>
      <c r="BO1110" s="1102">
        <v>98370.174290661875</v>
      </c>
      <c r="BP1110" s="1102">
        <v>104544.97629801166</v>
      </c>
      <c r="BQ1110" s="1102">
        <v>81021.647779899286</v>
      </c>
      <c r="BR1110" s="1102">
        <v>62581.692437262755</v>
      </c>
      <c r="BS1110" s="1102">
        <v>79433.238708340665</v>
      </c>
      <c r="BT1110" s="1102">
        <v>38994.809102070169</v>
      </c>
      <c r="BU1110" s="1102">
        <v>15895.935092219039</v>
      </c>
      <c r="BV1110" s="1102">
        <v>12671.185249855091</v>
      </c>
      <c r="BW1110" s="1102">
        <v>11156.802515163869</v>
      </c>
      <c r="BX1110" s="1102">
        <v>22272.184732227757</v>
      </c>
      <c r="BY1110" s="1102">
        <v>14870.832556247242</v>
      </c>
      <c r="BZ1110" s="1102">
        <v>11983.392651277785</v>
      </c>
      <c r="CA1110" s="1102">
        <v>8768.6533194070507</v>
      </c>
      <c r="CB1110" s="1102">
        <v>6499.0564575747703</v>
      </c>
      <c r="CC1110" s="1102">
        <v>9733.6911849933058</v>
      </c>
      <c r="CD1110" s="1102">
        <v>11081.87802008576</v>
      </c>
      <c r="CE1110" s="1102">
        <v>15278.520216925215</v>
      </c>
      <c r="CF1110" s="1102">
        <v>11283.126509389294</v>
      </c>
      <c r="CG1110" s="1102">
        <v>10773.597272842908</v>
      </c>
      <c r="CH1110" s="1102">
        <v>12246.17180319147</v>
      </c>
      <c r="CI1110" s="1102">
        <v>16501.608145934664</v>
      </c>
      <c r="CJ1110" s="1102">
        <v>15957.427349512294</v>
      </c>
      <c r="CK1110" s="1102">
        <v>17372.226700795247</v>
      </c>
      <c r="CL1110" s="1102">
        <v>14828.130814632008</v>
      </c>
      <c r="CM1110" s="1102">
        <v>19047.968754780737</v>
      </c>
      <c r="CN1110" s="1102">
        <v>18297.191419033708</v>
      </c>
      <c r="CO1110" s="1102">
        <v>19032.446567046471</v>
      </c>
      <c r="CP1110" s="1102">
        <v>20434.707831163556</v>
      </c>
      <c r="CQ1110" s="1106">
        <f t="shared" si="217"/>
        <v>22525.409558837157</v>
      </c>
      <c r="CR1110" s="23" t="s">
        <v>542</v>
      </c>
      <c r="DQ1110"/>
      <c r="DR1110"/>
    </row>
    <row r="1111" spans="58:122" ht="13">
      <c r="BF1111" s="1135">
        <v>1103</v>
      </c>
      <c r="BG1111" s="1102">
        <v>34183.342340882409</v>
      </c>
      <c r="BH1111" s="1102">
        <v>42218.867196984145</v>
      </c>
      <c r="BI1111" s="1102">
        <v>39543.765474367116</v>
      </c>
      <c r="BJ1111" s="1102">
        <v>43726.141297938411</v>
      </c>
      <c r="BK1111" s="1102">
        <v>57509.808279800614</v>
      </c>
      <c r="BL1111" s="1102">
        <v>78392.028006922294</v>
      </c>
      <c r="BM1111" s="1102">
        <v>69772.221149031364</v>
      </c>
      <c r="BN1111" s="1102">
        <v>69766.250696767675</v>
      </c>
      <c r="BO1111" s="1102">
        <v>87377.464857034705</v>
      </c>
      <c r="BP1111" s="1102">
        <v>92854.99831461953</v>
      </c>
      <c r="BQ1111" s="1102">
        <v>69238.502363823703</v>
      </c>
      <c r="BR1111" s="1102">
        <v>50463.619239042491</v>
      </c>
      <c r="BS1111" s="1102">
        <v>46487.231275606042</v>
      </c>
      <c r="BT1111" s="1102">
        <v>21177.257273259798</v>
      </c>
      <c r="BU1111" s="1102">
        <v>10517.634715410881</v>
      </c>
      <c r="BV1111" s="1102">
        <v>9851.6840868147228</v>
      </c>
      <c r="BW1111" s="1102">
        <v>16727.857623450502</v>
      </c>
      <c r="BX1111" s="1102">
        <v>19190.513754722146</v>
      </c>
      <c r="BY1111" s="1102">
        <v>15926.046450432101</v>
      </c>
      <c r="BZ1111" s="1102">
        <v>13147.205541367157</v>
      </c>
      <c r="CA1111" s="1102">
        <v>8769.0399393286698</v>
      </c>
      <c r="CB1111" s="1102">
        <v>5570.1388223363729</v>
      </c>
      <c r="CC1111" s="1102">
        <v>8456.9983366037995</v>
      </c>
      <c r="CD1111" s="1102">
        <v>8271.0258614729846</v>
      </c>
      <c r="CE1111" s="1102">
        <v>17308.273928669187</v>
      </c>
      <c r="CF1111" s="1102">
        <v>13361.416128170813</v>
      </c>
      <c r="CG1111" s="1102">
        <v>8936.6912699374134</v>
      </c>
      <c r="CH1111" s="1102">
        <v>9700.1460560452288</v>
      </c>
      <c r="CI1111" s="1102">
        <v>11655.378537421606</v>
      </c>
      <c r="CJ1111" s="1102">
        <v>15172.394683785902</v>
      </c>
      <c r="CK1111" s="1102">
        <v>19230.696191796953</v>
      </c>
      <c r="CL1111" s="1102">
        <v>13660.348980241746</v>
      </c>
      <c r="CM1111" s="1102">
        <v>22309.18185198944</v>
      </c>
      <c r="CN1111" s="1102">
        <v>17106.243514049849</v>
      </c>
      <c r="CO1111" s="1102">
        <v>26659.918773549318</v>
      </c>
      <c r="CP1111" s="1102">
        <v>17114.922615778916</v>
      </c>
      <c r="CQ1111" s="1106">
        <f t="shared" si="217"/>
        <v>18865.972769147884</v>
      </c>
      <c r="CR1111" s="23" t="s">
        <v>542</v>
      </c>
      <c r="DQ1111"/>
      <c r="DR1111"/>
    </row>
    <row r="1112" spans="58:122" ht="13">
      <c r="BF1112" s="1135">
        <v>1104</v>
      </c>
      <c r="BG1112" s="1102">
        <v>55840.475243287168</v>
      </c>
      <c r="BH1112" s="1102">
        <v>57278.139060236666</v>
      </c>
      <c r="BI1112" s="1102">
        <v>44736.097994641677</v>
      </c>
      <c r="BJ1112" s="1102">
        <v>48614.389029855389</v>
      </c>
      <c r="BK1112" s="1102">
        <v>67307.226813738802</v>
      </c>
      <c r="BL1112" s="1102">
        <v>92246.751285882056</v>
      </c>
      <c r="BM1112" s="1102">
        <v>76579.984549580782</v>
      </c>
      <c r="BN1112" s="1102">
        <v>76381.413729548905</v>
      </c>
      <c r="BO1112" s="1102">
        <v>92879.514841418641</v>
      </c>
      <c r="BP1112" s="1102">
        <v>86103.015948049331</v>
      </c>
      <c r="BQ1112" s="1102">
        <v>68956.787623132637</v>
      </c>
      <c r="BR1112" s="1102">
        <v>66926.481367708868</v>
      </c>
      <c r="BS1112" s="1102">
        <v>79032.269924063774</v>
      </c>
      <c r="BT1112" s="1102">
        <v>25814.370942673711</v>
      </c>
      <c r="BU1112" s="1102">
        <v>12094.221515696448</v>
      </c>
      <c r="BV1112" s="1102">
        <v>12802.233908233218</v>
      </c>
      <c r="BW1112" s="1102">
        <v>24037.764443637974</v>
      </c>
      <c r="BX1112" s="1102">
        <v>21635.675051402141</v>
      </c>
      <c r="BY1112" s="1102">
        <v>19817.327349013958</v>
      </c>
      <c r="BZ1112" s="1102">
        <v>12660.944789055106</v>
      </c>
      <c r="CA1112" s="1102">
        <v>8783.7188338050728</v>
      </c>
      <c r="CB1112" s="1102">
        <v>7170.8517828679878</v>
      </c>
      <c r="CC1112" s="1102">
        <v>8401.8787208245831</v>
      </c>
      <c r="CD1112" s="1102">
        <v>10641.44432085454</v>
      </c>
      <c r="CE1112" s="1102">
        <v>18162.82411377352</v>
      </c>
      <c r="CF1112" s="1102">
        <v>15254.276047649941</v>
      </c>
      <c r="CG1112" s="1102">
        <v>12138.31702947146</v>
      </c>
      <c r="CH1112" s="1102">
        <v>13685.059834181968</v>
      </c>
      <c r="CI1112" s="1102">
        <v>17559.599368287265</v>
      </c>
      <c r="CJ1112" s="1102">
        <v>19898.843645253783</v>
      </c>
      <c r="CK1112" s="1102">
        <v>22681.561453879087</v>
      </c>
      <c r="CL1112" s="1102">
        <v>17893.672161441635</v>
      </c>
      <c r="CM1112" s="1102">
        <v>21211.609166275641</v>
      </c>
      <c r="CN1112" s="1102">
        <v>16798.2503973413</v>
      </c>
      <c r="CO1112" s="1102">
        <v>16516.066694180197</v>
      </c>
      <c r="CP1112" s="1102">
        <v>18123.471166197796</v>
      </c>
      <c r="CQ1112" s="1106">
        <f t="shared" si="217"/>
        <v>19977.707242958721</v>
      </c>
      <c r="CR1112" s="23" t="s">
        <v>542</v>
      </c>
      <c r="DQ1112"/>
      <c r="DR1112"/>
    </row>
    <row r="1113" spans="58:122" ht="13">
      <c r="BF1113" s="1135">
        <v>1105</v>
      </c>
      <c r="BG1113" s="1102">
        <v>61264.127821636372</v>
      </c>
      <c r="BH1113" s="1102">
        <v>51331.247004500343</v>
      </c>
      <c r="BI1113" s="1102">
        <v>43736.530009415583</v>
      </c>
      <c r="BJ1113" s="1102">
        <v>53472.879920944957</v>
      </c>
      <c r="BK1113" s="1102">
        <v>61958.086888336249</v>
      </c>
      <c r="BL1113" s="1102">
        <v>74918.891721746113</v>
      </c>
      <c r="BM1113" s="1102">
        <v>63188.199760962205</v>
      </c>
      <c r="BN1113" s="1102">
        <v>84412.938391567965</v>
      </c>
      <c r="BO1113" s="1102">
        <v>97955.217993565442</v>
      </c>
      <c r="BP1113" s="1102">
        <v>93423.617763644492</v>
      </c>
      <c r="BQ1113" s="1102">
        <v>71625.646131843867</v>
      </c>
      <c r="BR1113" s="1102">
        <v>58633.504811190178</v>
      </c>
      <c r="BS1113" s="1102">
        <v>45694.544764294209</v>
      </c>
      <c r="BT1113" s="1102">
        <v>19724.018933948755</v>
      </c>
      <c r="BU1113" s="1102">
        <v>12267.950145686826</v>
      </c>
      <c r="BV1113" s="1102">
        <v>12498.554365629523</v>
      </c>
      <c r="BW1113" s="1102">
        <v>15623.971244561257</v>
      </c>
      <c r="BX1113" s="1102">
        <v>18379.830347732983</v>
      </c>
      <c r="BY1113" s="1102">
        <v>15982.083772966191</v>
      </c>
      <c r="BZ1113" s="1102">
        <v>12826.135245957956</v>
      </c>
      <c r="CA1113" s="1102">
        <v>8859.8166191892014</v>
      </c>
      <c r="CB1113" s="1102">
        <v>5757.1692942424152</v>
      </c>
      <c r="CC1113" s="1102">
        <v>8105.4064284032193</v>
      </c>
      <c r="CD1113" s="1102">
        <v>11165.597551938343</v>
      </c>
      <c r="CE1113" s="1102">
        <v>13757.100376223836</v>
      </c>
      <c r="CF1113" s="1102">
        <v>10072.570221104274</v>
      </c>
      <c r="CG1113" s="1102">
        <v>10220.360217664951</v>
      </c>
      <c r="CH1113" s="1102">
        <v>11859.402071671651</v>
      </c>
      <c r="CI1113" s="1102">
        <v>16941.660330663726</v>
      </c>
      <c r="CJ1113" s="1102">
        <v>16492.071267314514</v>
      </c>
      <c r="CK1113" s="1102">
        <v>17604.175652582249</v>
      </c>
      <c r="CL1113" s="1102">
        <v>14975.348270448272</v>
      </c>
      <c r="CM1113" s="1102">
        <v>15984.97585962769</v>
      </c>
      <c r="CN1113" s="1102">
        <v>13728.716878675856</v>
      </c>
      <c r="CO1113" s="1102">
        <v>13698.313163742434</v>
      </c>
      <c r="CP1113" s="1102">
        <v>15930.782869163359</v>
      </c>
      <c r="CQ1113" s="1106">
        <f t="shared" si="217"/>
        <v>17560.682133833019</v>
      </c>
      <c r="CR1113" s="23" t="s">
        <v>542</v>
      </c>
      <c r="DQ1113"/>
      <c r="DR1113"/>
    </row>
    <row r="1114" spans="58:122" ht="13">
      <c r="BF1114" s="1135">
        <v>1106</v>
      </c>
      <c r="BG1114" s="1102">
        <v>43673.99058616304</v>
      </c>
      <c r="BH1114" s="1102">
        <v>46094.490301922946</v>
      </c>
      <c r="BI1114" s="1102">
        <v>41981.157780880822</v>
      </c>
      <c r="BJ1114" s="1102">
        <v>46429.41455648822</v>
      </c>
      <c r="BK1114" s="1102">
        <v>53990.209334400664</v>
      </c>
      <c r="BL1114" s="1102">
        <v>74737.203654788522</v>
      </c>
      <c r="BM1114" s="1102">
        <v>71625.450092223648</v>
      </c>
      <c r="BN1114" s="1102">
        <v>76518.232360769893</v>
      </c>
      <c r="BO1114" s="1102">
        <v>103728.71213640907</v>
      </c>
      <c r="BP1114" s="1102">
        <v>106576.31607920224</v>
      </c>
      <c r="BQ1114" s="1102">
        <v>82305.302050348764</v>
      </c>
      <c r="BR1114" s="1102">
        <v>64316.488367377904</v>
      </c>
      <c r="BS1114" s="1102">
        <v>66695.645644527074</v>
      </c>
      <c r="BT1114" s="1102">
        <v>40319.251958816261</v>
      </c>
      <c r="BU1114" s="1102">
        <v>14721.881528538832</v>
      </c>
      <c r="BV1114" s="1102">
        <v>11867.362695987364</v>
      </c>
      <c r="BW1114" s="1102">
        <v>10603.788875339997</v>
      </c>
      <c r="BX1114" s="1102">
        <v>18966.313958606886</v>
      </c>
      <c r="BY1114" s="1102">
        <v>15194.188097385189</v>
      </c>
      <c r="BZ1114" s="1102">
        <v>12533.521300095386</v>
      </c>
      <c r="CA1114" s="1102">
        <v>8865.4906951635494</v>
      </c>
      <c r="CB1114" s="1102">
        <v>6752.2300940569439</v>
      </c>
      <c r="CC1114" s="1102">
        <v>9251.9215524521969</v>
      </c>
      <c r="CD1114" s="1102">
        <v>10824.425168854268</v>
      </c>
      <c r="CE1114" s="1102">
        <v>13248.395508867738</v>
      </c>
      <c r="CF1114" s="1102">
        <v>9811.5826356058751</v>
      </c>
      <c r="CG1114" s="1102">
        <v>9936.7258445098596</v>
      </c>
      <c r="CH1114" s="1102">
        <v>11770.733382163695</v>
      </c>
      <c r="CI1114" s="1102">
        <v>18022.483598888415</v>
      </c>
      <c r="CJ1114" s="1102">
        <v>17734.557554190531</v>
      </c>
      <c r="CK1114" s="1102">
        <v>19476.819224044371</v>
      </c>
      <c r="CL1114" s="1102">
        <v>14866.479626941054</v>
      </c>
      <c r="CM1114" s="1102">
        <v>15360.019695685833</v>
      </c>
      <c r="CN1114" s="1102">
        <v>13050.452025198601</v>
      </c>
      <c r="CO1114" s="1102">
        <v>12388.172468330686</v>
      </c>
      <c r="CP1114" s="1102">
        <v>14429.031736559749</v>
      </c>
      <c r="CQ1114" s="1106">
        <f t="shared" si="217"/>
        <v>15905.284875558751</v>
      </c>
      <c r="CR1114" s="23" t="s">
        <v>542</v>
      </c>
      <c r="DQ1114"/>
      <c r="DR1114"/>
    </row>
    <row r="1115" spans="58:122" ht="13">
      <c r="BF1115" s="1135">
        <v>1107</v>
      </c>
      <c r="BG1115" s="1102">
        <v>76453.314814963014</v>
      </c>
      <c r="BH1115" s="1102">
        <v>69921.859079116577</v>
      </c>
      <c r="BI1115" s="1102">
        <v>54578.359818805504</v>
      </c>
      <c r="BJ1115" s="1102">
        <v>51804.265594211232</v>
      </c>
      <c r="BK1115" s="1102">
        <v>65958.57450009248</v>
      </c>
      <c r="BL1115" s="1102">
        <v>89789.646405589767</v>
      </c>
      <c r="BM1115" s="1102">
        <v>78599.906941574533</v>
      </c>
      <c r="BN1115" s="1102">
        <v>80972.522229902868</v>
      </c>
      <c r="BO1115" s="1102">
        <v>111251.6682097794</v>
      </c>
      <c r="BP1115" s="1102">
        <v>105188.0462872012</v>
      </c>
      <c r="BQ1115" s="1102">
        <v>80058.048520425044</v>
      </c>
      <c r="BR1115" s="1102">
        <v>61201.272094298678</v>
      </c>
      <c r="BS1115" s="1102">
        <v>76200.827492162935</v>
      </c>
      <c r="BT1115" s="1102">
        <v>32415.942632746221</v>
      </c>
      <c r="BU1115" s="1102">
        <v>16344.864155307057</v>
      </c>
      <c r="BV1115" s="1102">
        <v>13298.453261567158</v>
      </c>
      <c r="BW1115" s="1102">
        <v>17024.125819528785</v>
      </c>
      <c r="BX1115" s="1102">
        <v>21168.737778563096</v>
      </c>
      <c r="BY1115" s="1102">
        <v>14796.28027663405</v>
      </c>
      <c r="BZ1115" s="1102">
        <v>12121.455215127538</v>
      </c>
      <c r="CA1115" s="1102">
        <v>8879.1155969095762</v>
      </c>
      <c r="CB1115" s="1102">
        <v>7072.3086998901945</v>
      </c>
      <c r="CC1115" s="1102">
        <v>9514.807623374365</v>
      </c>
      <c r="CD1115" s="1102">
        <v>13795.525336813153</v>
      </c>
      <c r="CE1115" s="1102">
        <v>21634.589032752523</v>
      </c>
      <c r="CF1115" s="1102">
        <v>16097.132512124788</v>
      </c>
      <c r="CG1115" s="1102">
        <v>11910.408168922153</v>
      </c>
      <c r="CH1115" s="1102">
        <v>11588.344654320737</v>
      </c>
      <c r="CI1115" s="1102">
        <v>16436.532784433417</v>
      </c>
      <c r="CJ1115" s="1102">
        <v>17661.447840144327</v>
      </c>
      <c r="CK1115" s="1102">
        <v>19270.125188090507</v>
      </c>
      <c r="CL1115" s="1102">
        <v>15087.500865529712</v>
      </c>
      <c r="CM1115" s="1102">
        <v>16446.743089309395</v>
      </c>
      <c r="CN1115" s="1102">
        <v>16248.352715322722</v>
      </c>
      <c r="CO1115" s="1102">
        <v>18825.379007036314</v>
      </c>
      <c r="CP1115" s="1102">
        <v>16873.37067259074</v>
      </c>
      <c r="CQ1115" s="1106">
        <f t="shared" si="217"/>
        <v>18599.707330219077</v>
      </c>
      <c r="CR1115" s="23" t="s">
        <v>542</v>
      </c>
      <c r="DQ1115"/>
      <c r="DR1115"/>
    </row>
    <row r="1116" spans="58:122" ht="13">
      <c r="BF1116" s="1135">
        <v>1108</v>
      </c>
      <c r="BG1116" s="1102">
        <v>52168.180280145076</v>
      </c>
      <c r="BH1116" s="1102">
        <v>48482.975627502623</v>
      </c>
      <c r="BI1116" s="1102">
        <v>42801.090675278152</v>
      </c>
      <c r="BJ1116" s="1102">
        <v>59186.428739290866</v>
      </c>
      <c r="BK1116" s="1102">
        <v>72654.284560188113</v>
      </c>
      <c r="BL1116" s="1102">
        <v>89561.418809575916</v>
      </c>
      <c r="BM1116" s="1102">
        <v>74248.477037071556</v>
      </c>
      <c r="BN1116" s="1102">
        <v>82196.68614946524</v>
      </c>
      <c r="BO1116" s="1102">
        <v>91808.909938298879</v>
      </c>
      <c r="BP1116" s="1102">
        <v>83629.381719153855</v>
      </c>
      <c r="BQ1116" s="1102">
        <v>62892.890942568527</v>
      </c>
      <c r="BR1116" s="1102">
        <v>57677.726478732417</v>
      </c>
      <c r="BS1116" s="1102">
        <v>56694.92356722425</v>
      </c>
      <c r="BT1116" s="1102">
        <v>28290.067450090963</v>
      </c>
      <c r="BU1116" s="1102">
        <v>14892.070871496686</v>
      </c>
      <c r="BV1116" s="1102">
        <v>10265.291401902536</v>
      </c>
      <c r="BW1116" s="1102">
        <v>13498.478199580139</v>
      </c>
      <c r="BX1116" s="1102">
        <v>19244.882755405626</v>
      </c>
      <c r="BY1116" s="1102">
        <v>16010.188236809639</v>
      </c>
      <c r="BZ1116" s="1102">
        <v>11850.776682637492</v>
      </c>
      <c r="CA1116" s="1102">
        <v>8887.1255333292229</v>
      </c>
      <c r="CB1116" s="1102">
        <v>5563.6671905032381</v>
      </c>
      <c r="CC1116" s="1102">
        <v>7519.0759224124995</v>
      </c>
      <c r="CD1116" s="1102">
        <v>11972.788375704598</v>
      </c>
      <c r="CE1116" s="1102">
        <v>16196.578956339283</v>
      </c>
      <c r="CF1116" s="1102">
        <v>11702.80597325181</v>
      </c>
      <c r="CG1116" s="1102">
        <v>9580.4426154135108</v>
      </c>
      <c r="CH1116" s="1102">
        <v>12091.732758057149</v>
      </c>
      <c r="CI1116" s="1102">
        <v>18216.176326402707</v>
      </c>
      <c r="CJ1116" s="1102">
        <v>19237.522721891539</v>
      </c>
      <c r="CK1116" s="1102">
        <v>19085.840985382125</v>
      </c>
      <c r="CL1116" s="1102">
        <v>16302.517027596377</v>
      </c>
      <c r="CM1116" s="1102">
        <v>17647.400174152423</v>
      </c>
      <c r="CN1116" s="1102">
        <v>16492.191157646328</v>
      </c>
      <c r="CO1116" s="1102">
        <v>14322.463343340503</v>
      </c>
      <c r="CP1116" s="1102">
        <v>18775.118302513496</v>
      </c>
      <c r="CQ1116" s="1106">
        <f t="shared" si="217"/>
        <v>20696.025251448627</v>
      </c>
      <c r="CR1116" s="23" t="s">
        <v>542</v>
      </c>
      <c r="DQ1116"/>
      <c r="DR1116"/>
    </row>
    <row r="1117" spans="58:122" ht="13">
      <c r="BF1117" s="1135">
        <v>1109</v>
      </c>
      <c r="BG1117" s="1102">
        <v>60250.402730934737</v>
      </c>
      <c r="BH1117" s="1102">
        <v>52500.165858340144</v>
      </c>
      <c r="BI1117" s="1102">
        <v>41455.331063366786</v>
      </c>
      <c r="BJ1117" s="1102">
        <v>45789.298908662837</v>
      </c>
      <c r="BK1117" s="1102">
        <v>62711.749984291208</v>
      </c>
      <c r="BL1117" s="1102">
        <v>86746.209498289551</v>
      </c>
      <c r="BM1117" s="1102">
        <v>77000.130214596997</v>
      </c>
      <c r="BN1117" s="1102">
        <v>77044.54729680228</v>
      </c>
      <c r="BO1117" s="1102">
        <v>99893.340035966132</v>
      </c>
      <c r="BP1117" s="1102">
        <v>94900.681705171082</v>
      </c>
      <c r="BQ1117" s="1102">
        <v>71177.934235488297</v>
      </c>
      <c r="BR1117" s="1102">
        <v>56166.762622070608</v>
      </c>
      <c r="BS1117" s="1102">
        <v>80832.367359531563</v>
      </c>
      <c r="BT1117" s="1102">
        <v>37487.764992961769</v>
      </c>
      <c r="BU1117" s="1102">
        <v>19667.913643027401</v>
      </c>
      <c r="BV1117" s="1102">
        <v>21039.007942534361</v>
      </c>
      <c r="BW1117" s="1102">
        <v>16744.504126760803</v>
      </c>
      <c r="BX1117" s="1102">
        <v>21913.999841527475</v>
      </c>
      <c r="BY1117" s="1102">
        <v>16130.543391799534</v>
      </c>
      <c r="BZ1117" s="1102">
        <v>12439.069230300169</v>
      </c>
      <c r="CA1117" s="1102">
        <v>8887.8374272984765</v>
      </c>
      <c r="CB1117" s="1102">
        <v>6123.0840121048614</v>
      </c>
      <c r="CC1117" s="1102">
        <v>8635.8759336295061</v>
      </c>
      <c r="CD1117" s="1102">
        <v>12930.240531994577</v>
      </c>
      <c r="CE1117" s="1102">
        <v>16985.243360829958</v>
      </c>
      <c r="CF1117" s="1102">
        <v>12515.388697303371</v>
      </c>
      <c r="CG1117" s="1102">
        <v>9770.8681905997528</v>
      </c>
      <c r="CH1117" s="1102">
        <v>11248.335083438573</v>
      </c>
      <c r="CI1117" s="1102">
        <v>17876.175126808943</v>
      </c>
      <c r="CJ1117" s="1102">
        <v>19747.712137513918</v>
      </c>
      <c r="CK1117" s="1102">
        <v>20781.742849798971</v>
      </c>
      <c r="CL1117" s="1102">
        <v>16149.759020180556</v>
      </c>
      <c r="CM1117" s="1102">
        <v>17706.516617026238</v>
      </c>
      <c r="CN1117" s="1102">
        <v>16920.710235936334</v>
      </c>
      <c r="CO1117" s="1102">
        <v>17742.573623962762</v>
      </c>
      <c r="CP1117" s="1102">
        <v>17132.847410979339</v>
      </c>
      <c r="CQ1117" s="1106">
        <f t="shared" si="217"/>
        <v>18885.731473626744</v>
      </c>
      <c r="CR1117" s="23" t="s">
        <v>542</v>
      </c>
      <c r="DQ1117"/>
      <c r="DR1117"/>
    </row>
    <row r="1118" spans="58:122" ht="13">
      <c r="BF1118" s="1135">
        <v>1110</v>
      </c>
      <c r="BG1118" s="1102">
        <v>51663.051302317304</v>
      </c>
      <c r="BH1118" s="1102">
        <v>56135.769332474694</v>
      </c>
      <c r="BI1118" s="1102">
        <v>50709.609198746795</v>
      </c>
      <c r="BJ1118" s="1102">
        <v>56943.099260097079</v>
      </c>
      <c r="BK1118" s="1102">
        <v>70527.21994412881</v>
      </c>
      <c r="BL1118" s="1102">
        <v>84228.980235224342</v>
      </c>
      <c r="BM1118" s="1102">
        <v>63298.849530961947</v>
      </c>
      <c r="BN1118" s="1102">
        <v>67782.87264389683</v>
      </c>
      <c r="BO1118" s="1102">
        <v>113527.7981660143</v>
      </c>
      <c r="BP1118" s="1102">
        <v>105745.67669700288</v>
      </c>
      <c r="BQ1118" s="1102">
        <v>85008.683156163432</v>
      </c>
      <c r="BR1118" s="1102">
        <v>64540.579856155746</v>
      </c>
      <c r="BS1118" s="1102">
        <v>74444.757047036037</v>
      </c>
      <c r="BT1118" s="1102">
        <v>43106.945526321229</v>
      </c>
      <c r="BU1118" s="1102">
        <v>21197.496715341858</v>
      </c>
      <c r="BV1118" s="1102">
        <v>15409.105853445477</v>
      </c>
      <c r="BW1118" s="1102">
        <v>12947.335920526872</v>
      </c>
      <c r="BX1118" s="1102">
        <v>22212.467346443504</v>
      </c>
      <c r="BY1118" s="1102">
        <v>17623.014900179744</v>
      </c>
      <c r="BZ1118" s="1102">
        <v>13796.709648576452</v>
      </c>
      <c r="CA1118" s="1102">
        <v>8898.0666294088114</v>
      </c>
      <c r="CB1118" s="1102">
        <v>5762.1257426002976</v>
      </c>
      <c r="CC1118" s="1102">
        <v>8424.8681209926508</v>
      </c>
      <c r="CD1118" s="1102">
        <v>11005.478658882677</v>
      </c>
      <c r="CE1118" s="1102">
        <v>16130.205375950312</v>
      </c>
      <c r="CF1118" s="1102">
        <v>10701.342430082728</v>
      </c>
      <c r="CG1118" s="1102">
        <v>9323.9761511156139</v>
      </c>
      <c r="CH1118" s="1102">
        <v>11461.7041131355</v>
      </c>
      <c r="CI1118" s="1102">
        <v>18353.817602189691</v>
      </c>
      <c r="CJ1118" s="1102">
        <v>19357.048452321469</v>
      </c>
      <c r="CK1118" s="1102">
        <v>20324.080184591996</v>
      </c>
      <c r="CL1118" s="1102">
        <v>14668.095213382927</v>
      </c>
      <c r="CM1118" s="1102">
        <v>16666.726514553287</v>
      </c>
      <c r="CN1118" s="1102">
        <v>14448.864280996888</v>
      </c>
      <c r="CO1118" s="1102">
        <v>14567.969065828707</v>
      </c>
      <c r="CP1118" s="1102">
        <v>15483.385724352807</v>
      </c>
      <c r="CQ1118" s="1106">
        <f t="shared" si="217"/>
        <v>17067.51120104664</v>
      </c>
      <c r="CR1118" s="23" t="s">
        <v>542</v>
      </c>
      <c r="DQ1118"/>
      <c r="DR1118"/>
    </row>
    <row r="1119" spans="58:122" ht="13">
      <c r="BF1119" s="1135">
        <v>1111</v>
      </c>
      <c r="BG1119" s="1102">
        <v>71725.08626465789</v>
      </c>
      <c r="BH1119" s="1102">
        <v>67233.939063033875</v>
      </c>
      <c r="BI1119" s="1102">
        <v>54949.011417895606</v>
      </c>
      <c r="BJ1119" s="1102">
        <v>65113.857193929325</v>
      </c>
      <c r="BK1119" s="1102">
        <v>85250.596614320399</v>
      </c>
      <c r="BL1119" s="1102">
        <v>107684.64553562981</v>
      </c>
      <c r="BM1119" s="1102">
        <v>89492.337935459713</v>
      </c>
      <c r="BN1119" s="1102">
        <v>87109.49420661795</v>
      </c>
      <c r="BO1119" s="1102">
        <v>130427.08928089145</v>
      </c>
      <c r="BP1119" s="1102">
        <v>120705.58131920773</v>
      </c>
      <c r="BQ1119" s="1102">
        <v>98706.839362024111</v>
      </c>
      <c r="BR1119" s="1102">
        <v>84280.490846822882</v>
      </c>
      <c r="BS1119" s="1102">
        <v>99057.710657061907</v>
      </c>
      <c r="BT1119" s="1102">
        <v>38139.983471292435</v>
      </c>
      <c r="BU1119" s="1102">
        <v>16220.212671497142</v>
      </c>
      <c r="BV1119" s="1102">
        <v>13928.680685171958</v>
      </c>
      <c r="BW1119" s="1102">
        <v>13825.548796602219</v>
      </c>
      <c r="BX1119" s="1102">
        <v>26137.082137250611</v>
      </c>
      <c r="BY1119" s="1102">
        <v>19220.831053698657</v>
      </c>
      <c r="BZ1119" s="1102">
        <v>14664.714193765114</v>
      </c>
      <c r="CA1119" s="1102">
        <v>8900.3929582216078</v>
      </c>
      <c r="CB1119" s="1102">
        <v>4759.4081451502461</v>
      </c>
      <c r="CC1119" s="1102">
        <v>11654.565402988173</v>
      </c>
      <c r="CD1119" s="1102">
        <v>10979.28063998391</v>
      </c>
      <c r="CE1119" s="1102">
        <v>18696.130933329372</v>
      </c>
      <c r="CF1119" s="1102">
        <v>12512.622025906341</v>
      </c>
      <c r="CG1119" s="1102">
        <v>9763.6496759866313</v>
      </c>
      <c r="CH1119" s="1102">
        <v>16545.153537050715</v>
      </c>
      <c r="CI1119" s="1102">
        <v>17960.608554725328</v>
      </c>
      <c r="CJ1119" s="1102">
        <v>23529.650332849171</v>
      </c>
      <c r="CK1119" s="1102">
        <v>21988.392064572574</v>
      </c>
      <c r="CL1119" s="1102">
        <v>16711.541010120829</v>
      </c>
      <c r="CM1119" s="1102">
        <v>20355.865661391941</v>
      </c>
      <c r="CN1119" s="1102">
        <v>15677.098476634181</v>
      </c>
      <c r="CO1119" s="1102">
        <v>19091.599162741437</v>
      </c>
      <c r="CP1119" s="1102">
        <v>17068.56881561724</v>
      </c>
      <c r="CQ1119" s="1106">
        <f t="shared" si="217"/>
        <v>18814.876450968186</v>
      </c>
      <c r="CR1119" s="23" t="s">
        <v>542</v>
      </c>
      <c r="DQ1119"/>
      <c r="DR1119"/>
    </row>
    <row r="1120" spans="58:122" ht="13">
      <c r="BF1120" s="1135">
        <v>1112</v>
      </c>
      <c r="BG1120" s="1102">
        <v>49418.444085713811</v>
      </c>
      <c r="BH1120" s="1102">
        <v>45644.456436696601</v>
      </c>
      <c r="BI1120" s="1102">
        <v>38269.229358588971</v>
      </c>
      <c r="BJ1120" s="1102">
        <v>38626.280316033364</v>
      </c>
      <c r="BK1120" s="1102">
        <v>45570.064920024859</v>
      </c>
      <c r="BL1120" s="1102">
        <v>61420.019359336577</v>
      </c>
      <c r="BM1120" s="1102">
        <v>55528.10142707944</v>
      </c>
      <c r="BN1120" s="1102">
        <v>70088.360579878907</v>
      </c>
      <c r="BO1120" s="1102">
        <v>91257.741440052065</v>
      </c>
      <c r="BP1120" s="1102">
        <v>86508.645326895683</v>
      </c>
      <c r="BQ1120" s="1102">
        <v>69934.801910162918</v>
      </c>
      <c r="BR1120" s="1102">
        <v>56949.931831900991</v>
      </c>
      <c r="BS1120" s="1102">
        <v>53770.492330355693</v>
      </c>
      <c r="BT1120" s="1102">
        <v>24324.984975263193</v>
      </c>
      <c r="BU1120" s="1102">
        <v>11737.932631551928</v>
      </c>
      <c r="BV1120" s="1102">
        <v>11217.697696435411</v>
      </c>
      <c r="BW1120" s="1102">
        <v>16831.073113745188</v>
      </c>
      <c r="BX1120" s="1102">
        <v>21097.730184692038</v>
      </c>
      <c r="BY1120" s="1102">
        <v>16554.741710357368</v>
      </c>
      <c r="BZ1120" s="1102">
        <v>13861.797937777745</v>
      </c>
      <c r="CA1120" s="1102">
        <v>8906.92738832338</v>
      </c>
      <c r="CB1120" s="1102">
        <v>5236.2080783372785</v>
      </c>
      <c r="CC1120" s="1102">
        <v>8280.3707017244615</v>
      </c>
      <c r="CD1120" s="1102">
        <v>10254.484762517672</v>
      </c>
      <c r="CE1120" s="1102">
        <v>14767.45847240339</v>
      </c>
      <c r="CF1120" s="1102">
        <v>10810.401952752047</v>
      </c>
      <c r="CG1120" s="1102">
        <v>9033.9978369694163</v>
      </c>
      <c r="CH1120" s="1102">
        <v>13730.157917270555</v>
      </c>
      <c r="CI1120" s="1102">
        <v>19122.303966478812</v>
      </c>
      <c r="CJ1120" s="1102">
        <v>21699.649738466207</v>
      </c>
      <c r="CK1120" s="1102">
        <v>21982.720962172647</v>
      </c>
      <c r="CL1120" s="1102">
        <v>16371.841636510682</v>
      </c>
      <c r="CM1120" s="1102">
        <v>18130.31200134756</v>
      </c>
      <c r="CN1120" s="1102">
        <v>14826.918450643901</v>
      </c>
      <c r="CO1120" s="1102">
        <v>16272.195842523972</v>
      </c>
      <c r="CP1120" s="1102">
        <v>15620.628412167178</v>
      </c>
      <c r="CQ1120" s="1106">
        <f t="shared" si="217"/>
        <v>17218.79536803922</v>
      </c>
      <c r="CR1120" s="23" t="s">
        <v>542</v>
      </c>
      <c r="DQ1120"/>
      <c r="DR1120"/>
    </row>
    <row r="1121" spans="58:122" ht="13">
      <c r="BF1121" s="1135">
        <v>1113</v>
      </c>
      <c r="BG1121" s="1102">
        <v>51693.552400323162</v>
      </c>
      <c r="BH1121" s="1102">
        <v>55979.616330555451</v>
      </c>
      <c r="BI1121" s="1102">
        <v>50359.423161739964</v>
      </c>
      <c r="BJ1121" s="1102">
        <v>56012.799103887846</v>
      </c>
      <c r="BK1121" s="1102">
        <v>68583.381397781413</v>
      </c>
      <c r="BL1121" s="1102">
        <v>81799.184070515272</v>
      </c>
      <c r="BM1121" s="1102">
        <v>66318.377184827899</v>
      </c>
      <c r="BN1121" s="1102">
        <v>68708.176487158824</v>
      </c>
      <c r="BO1121" s="1102">
        <v>113404.003616598</v>
      </c>
      <c r="BP1121" s="1102">
        <v>105317.30404207515</v>
      </c>
      <c r="BQ1121" s="1102">
        <v>84036.581555212411</v>
      </c>
      <c r="BR1121" s="1102">
        <v>65121.560791059033</v>
      </c>
      <c r="BS1121" s="1102">
        <v>74488.338735131809</v>
      </c>
      <c r="BT1121" s="1102">
        <v>42953.839950008522</v>
      </c>
      <c r="BU1121" s="1102">
        <v>21141.644618306931</v>
      </c>
      <c r="BV1121" s="1102">
        <v>15407.672715242408</v>
      </c>
      <c r="BW1121" s="1102">
        <v>12951.716330517029</v>
      </c>
      <c r="BX1121" s="1102">
        <v>22230.150576609765</v>
      </c>
      <c r="BY1121" s="1102">
        <v>17598.215719729815</v>
      </c>
      <c r="BZ1121" s="1102">
        <v>13787.544607657748</v>
      </c>
      <c r="CA1121" s="1102">
        <v>8908.3496783429164</v>
      </c>
      <c r="CB1121" s="1102">
        <v>5754.6840137038971</v>
      </c>
      <c r="CC1121" s="1102">
        <v>8409.8258092587439</v>
      </c>
      <c r="CD1121" s="1102">
        <v>10951.943281640404</v>
      </c>
      <c r="CE1121" s="1102">
        <v>16118.07187351543</v>
      </c>
      <c r="CF1121" s="1102">
        <v>10716.24594227216</v>
      </c>
      <c r="CG1121" s="1102">
        <v>9333.4821041876658</v>
      </c>
      <c r="CH1121" s="1102">
        <v>11446.232125095907</v>
      </c>
      <c r="CI1121" s="1102">
        <v>18331.243956705272</v>
      </c>
      <c r="CJ1121" s="1102">
        <v>19336.508035303777</v>
      </c>
      <c r="CK1121" s="1102">
        <v>20314.546265477034</v>
      </c>
      <c r="CL1121" s="1102">
        <v>14661.904733897769</v>
      </c>
      <c r="CM1121" s="1102">
        <v>16660.433509188661</v>
      </c>
      <c r="CN1121" s="1102">
        <v>14457.624816015446</v>
      </c>
      <c r="CO1121" s="1102">
        <v>14571.605495331516</v>
      </c>
      <c r="CP1121" s="1102">
        <v>15519.496384192549</v>
      </c>
      <c r="CQ1121" s="1106">
        <f t="shared" si="217"/>
        <v>17107.316389799551</v>
      </c>
      <c r="CR1121" s="23" t="s">
        <v>542</v>
      </c>
      <c r="DQ1121"/>
      <c r="DR1121"/>
    </row>
    <row r="1122" spans="58:122" ht="13">
      <c r="BF1122" s="1135">
        <v>1114</v>
      </c>
      <c r="BG1122" s="1102">
        <v>65391.919583399023</v>
      </c>
      <c r="BH1122" s="1102">
        <v>63037.162633781532</v>
      </c>
      <c r="BI1122" s="1102">
        <v>54290.311842097355</v>
      </c>
      <c r="BJ1122" s="1102">
        <v>55702.659910000271</v>
      </c>
      <c r="BK1122" s="1102">
        <v>62717.569599647351</v>
      </c>
      <c r="BL1122" s="1102">
        <v>82464.522717265019</v>
      </c>
      <c r="BM1122" s="1102">
        <v>80482.026313535112</v>
      </c>
      <c r="BN1122" s="1102">
        <v>103238.43654330222</v>
      </c>
      <c r="BO1122" s="1102">
        <v>129576.58074048487</v>
      </c>
      <c r="BP1122" s="1102">
        <v>122623.17692057544</v>
      </c>
      <c r="BQ1122" s="1102">
        <v>101502.76855570599</v>
      </c>
      <c r="BR1122" s="1102">
        <v>82492.03904098137</v>
      </c>
      <c r="BS1122" s="1102">
        <v>69730.057738835749</v>
      </c>
      <c r="BT1122" s="1102">
        <v>36227.026187737145</v>
      </c>
      <c r="BU1122" s="1102">
        <v>16165.887608999699</v>
      </c>
      <c r="BV1122" s="1102">
        <v>12424.31281302493</v>
      </c>
      <c r="BW1122" s="1102">
        <v>14448.103615945771</v>
      </c>
      <c r="BX1122" s="1102">
        <v>22108.757247803907</v>
      </c>
      <c r="BY1122" s="1102">
        <v>17426.327659590246</v>
      </c>
      <c r="BZ1122" s="1102">
        <v>12968.122377336942</v>
      </c>
      <c r="CA1122" s="1102">
        <v>8926.4140792965827</v>
      </c>
      <c r="CB1122" s="1102">
        <v>6263.9776541479241</v>
      </c>
      <c r="CC1122" s="1102">
        <v>9103.0872183061238</v>
      </c>
      <c r="CD1122" s="1102">
        <v>13649.383570899314</v>
      </c>
      <c r="CE1122" s="1102">
        <v>18087.92879681984</v>
      </c>
      <c r="CF1122" s="1102">
        <v>13843.159865568972</v>
      </c>
      <c r="CG1122" s="1102">
        <v>11609.989332425601</v>
      </c>
      <c r="CH1122" s="1102">
        <v>12367.121922165532</v>
      </c>
      <c r="CI1122" s="1102">
        <v>15865.472229269391</v>
      </c>
      <c r="CJ1122" s="1102">
        <v>15973.036388370758</v>
      </c>
      <c r="CK1122" s="1102">
        <v>16518.449555200143</v>
      </c>
      <c r="CL1122" s="1102">
        <v>15433.402316233591</v>
      </c>
      <c r="CM1122" s="1102">
        <v>19184.070891797055</v>
      </c>
      <c r="CN1122" s="1102">
        <v>19086.804539874902</v>
      </c>
      <c r="CO1122" s="1102">
        <v>17752.752148517277</v>
      </c>
      <c r="CP1122" s="1102">
        <v>20780.538091404469</v>
      </c>
      <c r="CQ1122" s="1106">
        <f t="shared" si="217"/>
        <v>22906.622166040957</v>
      </c>
      <c r="CR1122" s="23" t="s">
        <v>542</v>
      </c>
      <c r="DQ1122"/>
      <c r="DR1122"/>
    </row>
    <row r="1123" spans="58:122" ht="13">
      <c r="BF1123" s="1135">
        <v>1115</v>
      </c>
      <c r="BG1123" s="1102">
        <v>51985.060089780411</v>
      </c>
      <c r="BH1123" s="1102">
        <v>50934.9149629944</v>
      </c>
      <c r="BI1123" s="1102">
        <v>50115.959533190842</v>
      </c>
      <c r="BJ1123" s="1102">
        <v>61607.577322786448</v>
      </c>
      <c r="BK1123" s="1102">
        <v>67745.538937888894</v>
      </c>
      <c r="BL1123" s="1102">
        <v>78595.842568335007</v>
      </c>
      <c r="BM1123" s="1102">
        <v>67032.501461472842</v>
      </c>
      <c r="BN1123" s="1102">
        <v>76243.011566997098</v>
      </c>
      <c r="BO1123" s="1102">
        <v>100467.69038761714</v>
      </c>
      <c r="BP1123" s="1102">
        <v>92038.239014746228</v>
      </c>
      <c r="BQ1123" s="1102">
        <v>69292.38007196298</v>
      </c>
      <c r="BR1123" s="1102">
        <v>58149.735848573633</v>
      </c>
      <c r="BS1123" s="1102">
        <v>69364.265934028008</v>
      </c>
      <c r="BT1123" s="1102">
        <v>26319.648122381728</v>
      </c>
      <c r="BU1123" s="1102">
        <v>12961.405136080992</v>
      </c>
      <c r="BV1123" s="1102">
        <v>11663.401769777964</v>
      </c>
      <c r="BW1123" s="1102">
        <v>17124.688710225131</v>
      </c>
      <c r="BX1123" s="1102">
        <v>24228.722969579041</v>
      </c>
      <c r="BY1123" s="1102">
        <v>17424.472682144922</v>
      </c>
      <c r="BZ1123" s="1102">
        <v>13268.091289075503</v>
      </c>
      <c r="CA1123" s="1102">
        <v>8935.4793831921488</v>
      </c>
      <c r="CB1123" s="1102">
        <v>6450.6284691263372</v>
      </c>
      <c r="CC1123" s="1102">
        <v>6975.4569023148661</v>
      </c>
      <c r="CD1123" s="1102">
        <v>9321.2209472038048</v>
      </c>
      <c r="CE1123" s="1102">
        <v>11953.282634382815</v>
      </c>
      <c r="CF1123" s="1102">
        <v>9572.4635926349456</v>
      </c>
      <c r="CG1123" s="1102">
        <v>8340.987064549945</v>
      </c>
      <c r="CH1123" s="1102">
        <v>12685.980347522616</v>
      </c>
      <c r="CI1123" s="1102">
        <v>19036.6797741101</v>
      </c>
      <c r="CJ1123" s="1102">
        <v>22772.039604115416</v>
      </c>
      <c r="CK1123" s="1102">
        <v>21500.237344318186</v>
      </c>
      <c r="CL1123" s="1102">
        <v>18058.84917053939</v>
      </c>
      <c r="CM1123" s="1102">
        <v>19880.248187562087</v>
      </c>
      <c r="CN1123" s="1102">
        <v>17501.929186945497</v>
      </c>
      <c r="CO1123" s="1102">
        <v>18724.584796822786</v>
      </c>
      <c r="CP1123" s="1102">
        <v>18184.743777365402</v>
      </c>
      <c r="CQ1123" s="1106">
        <f t="shared" si="217"/>
        <v>20045.248735242003</v>
      </c>
      <c r="CR1123" s="23" t="s">
        <v>542</v>
      </c>
      <c r="DQ1123"/>
      <c r="DR1123"/>
    </row>
    <row r="1124" spans="58:122" ht="13">
      <c r="BF1124" s="1135">
        <v>1116</v>
      </c>
      <c r="BG1124" s="1102">
        <v>47891.433850649002</v>
      </c>
      <c r="BH1124" s="1102">
        <v>45435.451884409289</v>
      </c>
      <c r="BI1124" s="1102">
        <v>39435.179977639113</v>
      </c>
      <c r="BJ1124" s="1102">
        <v>41202.14563643268</v>
      </c>
      <c r="BK1124" s="1102">
        <v>58042.187897176198</v>
      </c>
      <c r="BL1124" s="1102">
        <v>83670.095929230258</v>
      </c>
      <c r="BM1124" s="1102">
        <v>71084.50787122568</v>
      </c>
      <c r="BN1124" s="1102">
        <v>71833.666726340845</v>
      </c>
      <c r="BO1124" s="1102">
        <v>89151.606694328511</v>
      </c>
      <c r="BP1124" s="1102">
        <v>86924.455583476898</v>
      </c>
      <c r="BQ1124" s="1102">
        <v>65232.607601741205</v>
      </c>
      <c r="BR1124" s="1102">
        <v>45033.505652499276</v>
      </c>
      <c r="BS1124" s="1102">
        <v>51431.049817595522</v>
      </c>
      <c r="BT1124" s="1102">
        <v>23993.827812945343</v>
      </c>
      <c r="BU1124" s="1102">
        <v>14259.547507246631</v>
      </c>
      <c r="BV1124" s="1102">
        <v>12395.288694121824</v>
      </c>
      <c r="BW1124" s="1102">
        <v>12211.185525067409</v>
      </c>
      <c r="BX1124" s="1102">
        <v>24058.342071528492</v>
      </c>
      <c r="BY1124" s="1102">
        <v>18378.028973910543</v>
      </c>
      <c r="BZ1124" s="1102">
        <v>12238.008854125068</v>
      </c>
      <c r="CA1124" s="1102">
        <v>8936.7914769472936</v>
      </c>
      <c r="CB1124" s="1102">
        <v>4640.7800546458038</v>
      </c>
      <c r="CC1124" s="1102">
        <v>7290.0315116250722</v>
      </c>
      <c r="CD1124" s="1102">
        <v>12252.451895071106</v>
      </c>
      <c r="CE1124" s="1102">
        <v>16086.235977968372</v>
      </c>
      <c r="CF1124" s="1102">
        <v>12414.391051929777</v>
      </c>
      <c r="CG1124" s="1102">
        <v>9747.9381887948621</v>
      </c>
      <c r="CH1124" s="1102">
        <v>13046.165399373271</v>
      </c>
      <c r="CI1124" s="1102">
        <v>17117.9571009826</v>
      </c>
      <c r="CJ1124" s="1102">
        <v>17374.678814404815</v>
      </c>
      <c r="CK1124" s="1102">
        <v>16032.261451332091</v>
      </c>
      <c r="CL1124" s="1102">
        <v>13365.444494888494</v>
      </c>
      <c r="CM1124" s="1102">
        <v>15224.845797946495</v>
      </c>
      <c r="CN1124" s="1102">
        <v>14007.734687586659</v>
      </c>
      <c r="CO1124" s="1102">
        <v>13995.531648203727</v>
      </c>
      <c r="CP1124" s="1102">
        <v>15725.798849737284</v>
      </c>
      <c r="CQ1124" s="1106">
        <f t="shared" si="217"/>
        <v>17334.725930850396</v>
      </c>
      <c r="CR1124" s="23" t="s">
        <v>542</v>
      </c>
      <c r="DQ1124"/>
      <c r="DR1124"/>
    </row>
    <row r="1125" spans="58:122" ht="13">
      <c r="BF1125" s="1135">
        <v>1117</v>
      </c>
      <c r="BG1125" s="1102">
        <v>71557.25283110977</v>
      </c>
      <c r="BH1125" s="1102">
        <v>64959.437681574796</v>
      </c>
      <c r="BI1125" s="1102">
        <v>50904.248909722417</v>
      </c>
      <c r="BJ1125" s="1102">
        <v>52955.033860139985</v>
      </c>
      <c r="BK1125" s="1102">
        <v>62603.921363814115</v>
      </c>
      <c r="BL1125" s="1102">
        <v>77800.843503932832</v>
      </c>
      <c r="BM1125" s="1102">
        <v>69645.191255211685</v>
      </c>
      <c r="BN1125" s="1102">
        <v>89245.003498529433</v>
      </c>
      <c r="BO1125" s="1102">
        <v>113269.31592175341</v>
      </c>
      <c r="BP1125" s="1102">
        <v>104993.44407122393</v>
      </c>
      <c r="BQ1125" s="1102">
        <v>81194.464772477717</v>
      </c>
      <c r="BR1125" s="1102">
        <v>66782.181954951113</v>
      </c>
      <c r="BS1125" s="1102">
        <v>60230.05356881542</v>
      </c>
      <c r="BT1125" s="1102">
        <v>30329.822208590431</v>
      </c>
      <c r="BU1125" s="1102">
        <v>18129.587130959149</v>
      </c>
      <c r="BV1125" s="1102">
        <v>14499.27636255994</v>
      </c>
      <c r="BW1125" s="1102">
        <v>15570.581531163562</v>
      </c>
      <c r="BX1125" s="1102">
        <v>18997.625399390097</v>
      </c>
      <c r="BY1125" s="1102">
        <v>17159.84995625888</v>
      </c>
      <c r="BZ1125" s="1102">
        <v>12852.986540393889</v>
      </c>
      <c r="CA1125" s="1102">
        <v>8939.6447053176089</v>
      </c>
      <c r="CB1125" s="1102">
        <v>5876.4098267599647</v>
      </c>
      <c r="CC1125" s="1102">
        <v>8075.8493540065674</v>
      </c>
      <c r="CD1125" s="1102">
        <v>14528.08665246167</v>
      </c>
      <c r="CE1125" s="1102">
        <v>18805.814394688547</v>
      </c>
      <c r="CF1125" s="1102">
        <v>14548.998718864701</v>
      </c>
      <c r="CG1125" s="1102">
        <v>12066.059189977908</v>
      </c>
      <c r="CH1125" s="1102">
        <v>14677.639270118772</v>
      </c>
      <c r="CI1125" s="1102">
        <v>21105.108072107094</v>
      </c>
      <c r="CJ1125" s="1102">
        <v>21072.486431957041</v>
      </c>
      <c r="CK1125" s="1102">
        <v>17968.686905956638</v>
      </c>
      <c r="CL1125" s="1102">
        <v>13692.335953982045</v>
      </c>
      <c r="CM1125" s="1102">
        <v>15473.464456712025</v>
      </c>
      <c r="CN1125" s="1102">
        <v>18152.605314320364</v>
      </c>
      <c r="CO1125" s="1102">
        <v>19972.748397226413</v>
      </c>
      <c r="CP1125" s="1102">
        <v>18237.701997342163</v>
      </c>
      <c r="CQ1125" s="1106">
        <f t="shared" si="217"/>
        <v>20103.625180079856</v>
      </c>
      <c r="CR1125" s="23" t="s">
        <v>542</v>
      </c>
      <c r="DQ1125"/>
      <c r="DR1125"/>
    </row>
    <row r="1126" spans="58:122" ht="13">
      <c r="BF1126" s="1135">
        <v>1118</v>
      </c>
      <c r="BG1126" s="1102">
        <v>48806.801884240696</v>
      </c>
      <c r="BH1126" s="1102">
        <v>52265.920416382731</v>
      </c>
      <c r="BI1126" s="1102">
        <v>46495.596485623042</v>
      </c>
      <c r="BJ1126" s="1102">
        <v>49076.980045075958</v>
      </c>
      <c r="BK1126" s="1102">
        <v>56490.453341908091</v>
      </c>
      <c r="BL1126" s="1102">
        <v>73300.819685662806</v>
      </c>
      <c r="BM1126" s="1102">
        <v>65481.924552815399</v>
      </c>
      <c r="BN1126" s="1102">
        <v>66816.24644176109</v>
      </c>
      <c r="BO1126" s="1102">
        <v>93866.026019480356</v>
      </c>
      <c r="BP1126" s="1102">
        <v>87085.622485330256</v>
      </c>
      <c r="BQ1126" s="1102">
        <v>68120.792477601033</v>
      </c>
      <c r="BR1126" s="1102">
        <v>50593.384859258804</v>
      </c>
      <c r="BS1126" s="1102">
        <v>70368.458699545241</v>
      </c>
      <c r="BT1126" s="1102">
        <v>25949.41773396893</v>
      </c>
      <c r="BU1126" s="1102">
        <v>11435.426199333047</v>
      </c>
      <c r="BV1126" s="1102">
        <v>10639.912011644106</v>
      </c>
      <c r="BW1126" s="1102">
        <v>22402.107359105426</v>
      </c>
      <c r="BX1126" s="1102">
        <v>22838.127093290601</v>
      </c>
      <c r="BY1126" s="1102">
        <v>22118.983660672373</v>
      </c>
      <c r="BZ1126" s="1102">
        <v>13489.848556902634</v>
      </c>
      <c r="CA1126" s="1102">
        <v>8942.1889150142852</v>
      </c>
      <c r="CB1126" s="1102">
        <v>5825.688171099353</v>
      </c>
      <c r="CC1126" s="1102">
        <v>8400.2359013577534</v>
      </c>
      <c r="CD1126" s="1102">
        <v>9765.7917807147169</v>
      </c>
      <c r="CE1126" s="1102">
        <v>18137.42720681828</v>
      </c>
      <c r="CF1126" s="1102">
        <v>13655.967031535085</v>
      </c>
      <c r="CG1126" s="1102">
        <v>10774.786006132032</v>
      </c>
      <c r="CH1126" s="1102">
        <v>11716.990805516636</v>
      </c>
      <c r="CI1126" s="1102">
        <v>15206.419100171193</v>
      </c>
      <c r="CJ1126" s="1102">
        <v>17107.856829406719</v>
      </c>
      <c r="CK1126" s="1102">
        <v>17277.566792092974</v>
      </c>
      <c r="CL1126" s="1102">
        <v>13057.571667779423</v>
      </c>
      <c r="CM1126" s="1102">
        <v>16184.594971434915</v>
      </c>
      <c r="CN1126" s="1102">
        <v>12846.259186776919</v>
      </c>
      <c r="CO1126" s="1102">
        <v>15209.546745616461</v>
      </c>
      <c r="CP1126" s="1102">
        <v>13991.57983220204</v>
      </c>
      <c r="CQ1126" s="1106">
        <f t="shared" si="217"/>
        <v>15423.076693804211</v>
      </c>
      <c r="CR1126" s="23" t="s">
        <v>542</v>
      </c>
      <c r="DQ1126"/>
      <c r="DR1126"/>
    </row>
    <row r="1127" spans="58:122" ht="13">
      <c r="BF1127" s="1135">
        <v>1119</v>
      </c>
      <c r="BG1127" s="1102">
        <v>65257.976359095417</v>
      </c>
      <c r="BH1127" s="1102">
        <v>63062.969945418772</v>
      </c>
      <c r="BI1127" s="1102">
        <v>54307.648808755235</v>
      </c>
      <c r="BJ1127" s="1102">
        <v>55680.764575934452</v>
      </c>
      <c r="BK1127" s="1102">
        <v>62796.624508009212</v>
      </c>
      <c r="BL1127" s="1102">
        <v>82706.578647846472</v>
      </c>
      <c r="BM1127" s="1102">
        <v>80645.881036018342</v>
      </c>
      <c r="BN1127" s="1102">
        <v>103275.51548213275</v>
      </c>
      <c r="BO1127" s="1102">
        <v>129793.79377476321</v>
      </c>
      <c r="BP1127" s="1102">
        <v>122773.19509460518</v>
      </c>
      <c r="BQ1127" s="1102">
        <v>101571.39642972199</v>
      </c>
      <c r="BR1127" s="1102">
        <v>82357.825509850867</v>
      </c>
      <c r="BS1127" s="1102">
        <v>69537.938333102109</v>
      </c>
      <c r="BT1127" s="1102">
        <v>36184.83321725225</v>
      </c>
      <c r="BU1127" s="1102">
        <v>16128.845579835113</v>
      </c>
      <c r="BV1127" s="1102">
        <v>12462.985772964326</v>
      </c>
      <c r="BW1127" s="1102">
        <v>14459.01400637088</v>
      </c>
      <c r="BX1127" s="1102">
        <v>22037.114534200427</v>
      </c>
      <c r="BY1127" s="1102">
        <v>17344.227380026488</v>
      </c>
      <c r="BZ1127" s="1102">
        <v>12905.20596865625</v>
      </c>
      <c r="CA1127" s="1102">
        <v>8946.4874316717505</v>
      </c>
      <c r="CB1127" s="1102">
        <v>6312.4634255863803</v>
      </c>
      <c r="CC1127" s="1102">
        <v>9102.9056239347028</v>
      </c>
      <c r="CD1127" s="1102">
        <v>13649.238081340274</v>
      </c>
      <c r="CE1127" s="1102">
        <v>18256.799879058173</v>
      </c>
      <c r="CF1127" s="1102">
        <v>13919.335681609955</v>
      </c>
      <c r="CG1127" s="1102">
        <v>11584.325561236401</v>
      </c>
      <c r="CH1127" s="1102">
        <v>11948.075995555686</v>
      </c>
      <c r="CI1127" s="1102">
        <v>15932.109063089438</v>
      </c>
      <c r="CJ1127" s="1102">
        <v>16103.110825845877</v>
      </c>
      <c r="CK1127" s="1102">
        <v>16590.1367722961</v>
      </c>
      <c r="CL1127" s="1102">
        <v>15431.603797447808</v>
      </c>
      <c r="CM1127" s="1102">
        <v>19139.292195200764</v>
      </c>
      <c r="CN1127" s="1102">
        <v>19095.201041558106</v>
      </c>
      <c r="CO1127" s="1102">
        <v>17819.463116479685</v>
      </c>
      <c r="CP1127" s="1102">
        <v>20819.613597392912</v>
      </c>
      <c r="CQ1127" s="1106">
        <f t="shared" si="217"/>
        <v>22949.695538235992</v>
      </c>
      <c r="CR1127" s="23" t="s">
        <v>542</v>
      </c>
      <c r="DQ1127"/>
      <c r="DR1127"/>
    </row>
    <row r="1128" spans="58:122" ht="13">
      <c r="BF1128" s="1135">
        <v>1120</v>
      </c>
      <c r="BG1128" s="1102">
        <v>71568.169929467651</v>
      </c>
      <c r="BH1128" s="1102">
        <v>64870.503929880186</v>
      </c>
      <c r="BI1128" s="1102">
        <v>50839.03820618274</v>
      </c>
      <c r="BJ1128" s="1102">
        <v>52874.591534854349</v>
      </c>
      <c r="BK1128" s="1102">
        <v>62506.99524336258</v>
      </c>
      <c r="BL1128" s="1102">
        <v>77716.939560986022</v>
      </c>
      <c r="BM1128" s="1102">
        <v>69675.143368586432</v>
      </c>
      <c r="BN1128" s="1102">
        <v>89285.937201143723</v>
      </c>
      <c r="BO1128" s="1102">
        <v>113189.81270771545</v>
      </c>
      <c r="BP1128" s="1102">
        <v>104916.90450521186</v>
      </c>
      <c r="BQ1128" s="1102">
        <v>81122.165503373442</v>
      </c>
      <c r="BR1128" s="1102">
        <v>66799.249335458953</v>
      </c>
      <c r="BS1128" s="1102">
        <v>60403.762276202557</v>
      </c>
      <c r="BT1128" s="1102">
        <v>30319.278952238252</v>
      </c>
      <c r="BU1128" s="1102">
        <v>18136.238994567859</v>
      </c>
      <c r="BV1128" s="1102">
        <v>14529.91167926858</v>
      </c>
      <c r="BW1128" s="1102">
        <v>15598.95212270955</v>
      </c>
      <c r="BX1128" s="1102">
        <v>18995.902116560443</v>
      </c>
      <c r="BY1128" s="1102">
        <v>17158.323408596283</v>
      </c>
      <c r="BZ1128" s="1102">
        <v>12855.665776647566</v>
      </c>
      <c r="CA1128" s="1102">
        <v>8946.5374591693144</v>
      </c>
      <c r="CB1128" s="1102">
        <v>5885.1862169740143</v>
      </c>
      <c r="CC1128" s="1102">
        <v>8082.1323637563064</v>
      </c>
      <c r="CD1128" s="1102">
        <v>14521.248230320618</v>
      </c>
      <c r="CE1128" s="1102">
        <v>18780.309217685939</v>
      </c>
      <c r="CF1128" s="1102">
        <v>14554.56724796291</v>
      </c>
      <c r="CG1128" s="1102">
        <v>12112.684648819881</v>
      </c>
      <c r="CH1128" s="1102">
        <v>14683.68050211712</v>
      </c>
      <c r="CI1128" s="1102">
        <v>21054.858683766455</v>
      </c>
      <c r="CJ1128" s="1102">
        <v>21014.915255611388</v>
      </c>
      <c r="CK1128" s="1102">
        <v>17982.585005222136</v>
      </c>
      <c r="CL1128" s="1102">
        <v>13687.138959039628</v>
      </c>
      <c r="CM1128" s="1102">
        <v>15444.024432804406</v>
      </c>
      <c r="CN1128" s="1102">
        <v>18085.659515263374</v>
      </c>
      <c r="CO1128" s="1102">
        <v>20007.415125312531</v>
      </c>
      <c r="CP1128" s="1102">
        <v>18195.130665352714</v>
      </c>
      <c r="CQ1128" s="1106">
        <f t="shared" si="217"/>
        <v>20056.69831934612</v>
      </c>
      <c r="CR1128" s="23" t="s">
        <v>542</v>
      </c>
      <c r="DQ1128"/>
      <c r="DR1128"/>
    </row>
    <row r="1129" spans="58:122" ht="13">
      <c r="BF1129" s="1135">
        <v>1121</v>
      </c>
      <c r="BG1129" s="1102">
        <v>52547.81063804702</v>
      </c>
      <c r="BH1129" s="1102">
        <v>44692.329956676527</v>
      </c>
      <c r="BI1129" s="1102">
        <v>36425.841736734874</v>
      </c>
      <c r="BJ1129" s="1102">
        <v>43904.144409479959</v>
      </c>
      <c r="BK1129" s="1102">
        <v>58222.233438648655</v>
      </c>
      <c r="BL1129" s="1102">
        <v>83485.421918865526</v>
      </c>
      <c r="BM1129" s="1102">
        <v>81921.183588978049</v>
      </c>
      <c r="BN1129" s="1102">
        <v>95974.59052919122</v>
      </c>
      <c r="BO1129" s="1102">
        <v>127449.061494707</v>
      </c>
      <c r="BP1129" s="1102">
        <v>117978.34577844469</v>
      </c>
      <c r="BQ1129" s="1102">
        <v>93522.635201901823</v>
      </c>
      <c r="BR1129" s="1102">
        <v>86230.479490402635</v>
      </c>
      <c r="BS1129" s="1102">
        <v>99108.979931763562</v>
      </c>
      <c r="BT1129" s="1102">
        <v>25235.266597533639</v>
      </c>
      <c r="BU1129" s="1102">
        <v>10138.420734418834</v>
      </c>
      <c r="BV1129" s="1102">
        <v>13190.391155334135</v>
      </c>
      <c r="BW1129" s="1102">
        <v>19407.68661468161</v>
      </c>
      <c r="BX1129" s="1102">
        <v>18964.627361701932</v>
      </c>
      <c r="BY1129" s="1102">
        <v>16860.280842227803</v>
      </c>
      <c r="BZ1129" s="1102">
        <v>11015.514933679187</v>
      </c>
      <c r="CA1129" s="1102">
        <v>8973.3579727799934</v>
      </c>
      <c r="CB1129" s="1102">
        <v>5243.2463521767449</v>
      </c>
      <c r="CC1129" s="1102">
        <v>6100.1790035501544</v>
      </c>
      <c r="CD1129" s="1102">
        <v>9842.2604744394303</v>
      </c>
      <c r="CE1129" s="1102">
        <v>14787.169798000814</v>
      </c>
      <c r="CF1129" s="1102">
        <v>10845.124865080965</v>
      </c>
      <c r="CG1129" s="1102">
        <v>8121.0688962952045</v>
      </c>
      <c r="CH1129" s="1102">
        <v>10429.116670861946</v>
      </c>
      <c r="CI1129" s="1102">
        <v>15790.55794201133</v>
      </c>
      <c r="CJ1129" s="1102">
        <v>18118.882127907065</v>
      </c>
      <c r="CK1129" s="1102">
        <v>17066.44311458628</v>
      </c>
      <c r="CL1129" s="1102">
        <v>12469.369679384157</v>
      </c>
      <c r="CM1129" s="1102">
        <v>13859.800673875596</v>
      </c>
      <c r="CN1129" s="1102">
        <v>13903.585577949803</v>
      </c>
      <c r="CO1129" s="1102">
        <v>16272.251977223113</v>
      </c>
      <c r="CP1129" s="1102">
        <v>13680.038040894611</v>
      </c>
      <c r="CQ1129" s="1106">
        <f t="shared" si="217"/>
        <v>15079.660653708372</v>
      </c>
      <c r="CR1129" s="23" t="s">
        <v>542</v>
      </c>
      <c r="DQ1129"/>
      <c r="DR1129"/>
    </row>
    <row r="1130" spans="58:122" ht="13">
      <c r="BF1130" s="1135">
        <v>1122</v>
      </c>
      <c r="BG1130" s="1102">
        <v>49071.157366188803</v>
      </c>
      <c r="BH1130" s="1102">
        <v>42611.861898394542</v>
      </c>
      <c r="BI1130" s="1102">
        <v>32871.319507519846</v>
      </c>
      <c r="BJ1130" s="1102">
        <v>39946.62389079795</v>
      </c>
      <c r="BK1130" s="1102">
        <v>47852.018869326057</v>
      </c>
      <c r="BL1130" s="1102">
        <v>57098.935318554511</v>
      </c>
      <c r="BM1130" s="1102">
        <v>47338.295344877799</v>
      </c>
      <c r="BN1130" s="1102">
        <v>77983.504155528848</v>
      </c>
      <c r="BO1130" s="1102">
        <v>110065.09329464626</v>
      </c>
      <c r="BP1130" s="1102">
        <v>106806.21861220257</v>
      </c>
      <c r="BQ1130" s="1102">
        <v>85736.772803393949</v>
      </c>
      <c r="BR1130" s="1102">
        <v>74664.146296653416</v>
      </c>
      <c r="BS1130" s="1102">
        <v>69773.65103866026</v>
      </c>
      <c r="BT1130" s="1102">
        <v>30870.089251837504</v>
      </c>
      <c r="BU1130" s="1102">
        <v>12988.072339979331</v>
      </c>
      <c r="BV1130" s="1102">
        <v>13198.526124879896</v>
      </c>
      <c r="BW1130" s="1102">
        <v>19785.940681495482</v>
      </c>
      <c r="BX1130" s="1102">
        <v>16632.797036893764</v>
      </c>
      <c r="BY1130" s="1102">
        <v>15349.79452937243</v>
      </c>
      <c r="BZ1130" s="1102">
        <v>13526.972654232059</v>
      </c>
      <c r="CA1130" s="1102">
        <v>8978.8879185449059</v>
      </c>
      <c r="CB1130" s="1102">
        <v>6624.2795109832286</v>
      </c>
      <c r="CC1130" s="1102">
        <v>7757.6408584119199</v>
      </c>
      <c r="CD1130" s="1102">
        <v>9933.6947738293693</v>
      </c>
      <c r="CE1130" s="1102">
        <v>17718.985546486991</v>
      </c>
      <c r="CF1130" s="1102">
        <v>12759.281378847541</v>
      </c>
      <c r="CG1130" s="1102">
        <v>9958.7234604398454</v>
      </c>
      <c r="CH1130" s="1102">
        <v>9867.5279023807725</v>
      </c>
      <c r="CI1130" s="1102">
        <v>12807.952978020443</v>
      </c>
      <c r="CJ1130" s="1102">
        <v>17425.729922280443</v>
      </c>
      <c r="CK1130" s="1102">
        <v>19023.772574279545</v>
      </c>
      <c r="CL1130" s="1102">
        <v>15280.975924891263</v>
      </c>
      <c r="CM1130" s="1102">
        <v>17189.766617488916</v>
      </c>
      <c r="CN1130" s="1102">
        <v>13048.704038939777</v>
      </c>
      <c r="CO1130" s="1102">
        <v>17002.988279017005</v>
      </c>
      <c r="CP1130" s="1102">
        <v>13429.213371271977</v>
      </c>
      <c r="CQ1130" s="1106">
        <f t="shared" si="217"/>
        <v>14803.173783556329</v>
      </c>
      <c r="CR1130" s="23" t="s">
        <v>542</v>
      </c>
      <c r="DQ1130"/>
      <c r="DR1130"/>
    </row>
    <row r="1131" spans="58:122" ht="13">
      <c r="BF1131" s="1135">
        <v>1123</v>
      </c>
      <c r="BG1131" s="1102">
        <v>51922.364269179147</v>
      </c>
      <c r="BH1131" s="1102">
        <v>50745.295023320599</v>
      </c>
      <c r="BI1131" s="1102">
        <v>49863.160642855968</v>
      </c>
      <c r="BJ1131" s="1102">
        <v>61493.404741189006</v>
      </c>
      <c r="BK1131" s="1102">
        <v>67533.05488691901</v>
      </c>
      <c r="BL1131" s="1102">
        <v>78413.384839995386</v>
      </c>
      <c r="BM1131" s="1102">
        <v>66839.966658794059</v>
      </c>
      <c r="BN1131" s="1102">
        <v>75916.699228518803</v>
      </c>
      <c r="BO1131" s="1102">
        <v>99463.303089047549</v>
      </c>
      <c r="BP1131" s="1102">
        <v>91361.398082008571</v>
      </c>
      <c r="BQ1131" s="1102">
        <v>68840.45642159757</v>
      </c>
      <c r="BR1131" s="1102">
        <v>58116.596668860184</v>
      </c>
      <c r="BS1131" s="1102">
        <v>69861.370440348459</v>
      </c>
      <c r="BT1131" s="1102">
        <v>25644.270345477242</v>
      </c>
      <c r="BU1131" s="1102">
        <v>13054.053171032469</v>
      </c>
      <c r="BV1131" s="1102">
        <v>11686.422666071006</v>
      </c>
      <c r="BW1131" s="1102">
        <v>17095.230333828924</v>
      </c>
      <c r="BX1131" s="1102">
        <v>24097.066911181919</v>
      </c>
      <c r="BY1131" s="1102">
        <v>17384.287890051954</v>
      </c>
      <c r="BZ1131" s="1102">
        <v>13392.181481534533</v>
      </c>
      <c r="CA1131" s="1102">
        <v>8979.1393792649269</v>
      </c>
      <c r="CB1131" s="1102">
        <v>6432.0355095442028</v>
      </c>
      <c r="CC1131" s="1102">
        <v>6966.2042077227652</v>
      </c>
      <c r="CD1131" s="1102">
        <v>9323.5272490769221</v>
      </c>
      <c r="CE1131" s="1102">
        <v>11975.916248412621</v>
      </c>
      <c r="CF1131" s="1102">
        <v>9558.5651266979985</v>
      </c>
      <c r="CG1131" s="1102">
        <v>8322.4066869983853</v>
      </c>
      <c r="CH1131" s="1102">
        <v>12721.478063422086</v>
      </c>
      <c r="CI1131" s="1102">
        <v>19049.435814508091</v>
      </c>
      <c r="CJ1131" s="1102">
        <v>22772.016974870054</v>
      </c>
      <c r="CK1131" s="1102">
        <v>21446.416469675158</v>
      </c>
      <c r="CL1131" s="1102">
        <v>17992.07806474415</v>
      </c>
      <c r="CM1131" s="1102">
        <v>19880.794137788605</v>
      </c>
      <c r="CN1131" s="1102">
        <v>17554.686465791499</v>
      </c>
      <c r="CO1131" s="1102">
        <v>18655.210803766739</v>
      </c>
      <c r="CP1131" s="1102">
        <v>18193.710888553192</v>
      </c>
      <c r="CQ1131" s="1106">
        <f t="shared" si="217"/>
        <v>20055.133283322331</v>
      </c>
      <c r="CR1131" s="23" t="s">
        <v>542</v>
      </c>
      <c r="DQ1131"/>
      <c r="DR1131"/>
    </row>
    <row r="1132" spans="58:122" ht="13">
      <c r="BF1132" s="1135">
        <v>1124</v>
      </c>
      <c r="BG1132" s="1102">
        <v>47207.638583768072</v>
      </c>
      <c r="BH1132" s="1102">
        <v>52443.738518124745</v>
      </c>
      <c r="BI1132" s="1102">
        <v>44483.124220584614</v>
      </c>
      <c r="BJ1132" s="1102">
        <v>43903.551491039478</v>
      </c>
      <c r="BK1132" s="1102">
        <v>53640.040323945548</v>
      </c>
      <c r="BL1132" s="1102">
        <v>73252.980079827874</v>
      </c>
      <c r="BM1132" s="1102">
        <v>61362.152771678739</v>
      </c>
      <c r="BN1132" s="1102">
        <v>65383.522556030541</v>
      </c>
      <c r="BO1132" s="1102">
        <v>87423.282877565114</v>
      </c>
      <c r="BP1132" s="1102">
        <v>92082.164512406598</v>
      </c>
      <c r="BQ1132" s="1102">
        <v>73416.510287666737</v>
      </c>
      <c r="BR1132" s="1102">
        <v>60636.808486939968</v>
      </c>
      <c r="BS1132" s="1102">
        <v>73031.754669143615</v>
      </c>
      <c r="BT1132" s="1102">
        <v>24472.400145165819</v>
      </c>
      <c r="BU1132" s="1102">
        <v>10783.534206812656</v>
      </c>
      <c r="BV1132" s="1102">
        <v>13463.059694911342</v>
      </c>
      <c r="BW1132" s="1102">
        <v>15565.524203124649</v>
      </c>
      <c r="BX1132" s="1102">
        <v>18921.770450083735</v>
      </c>
      <c r="BY1132" s="1102">
        <v>20868.336598346101</v>
      </c>
      <c r="BZ1132" s="1102">
        <v>16303.846079091016</v>
      </c>
      <c r="CA1132" s="1102">
        <v>8985.0590875143444</v>
      </c>
      <c r="CB1132" s="1102">
        <v>5038.1870225113544</v>
      </c>
      <c r="CC1132" s="1102">
        <v>8221.7750666689499</v>
      </c>
      <c r="CD1132" s="1102">
        <v>11791.167376358519</v>
      </c>
      <c r="CE1132" s="1102">
        <v>21711.404508512704</v>
      </c>
      <c r="CF1132" s="1102">
        <v>12273.002625579433</v>
      </c>
      <c r="CG1132" s="1102">
        <v>7257.3604587193813</v>
      </c>
      <c r="CH1132" s="1102">
        <v>9025.8696695052513</v>
      </c>
      <c r="CI1132" s="1102">
        <v>13616.863210402167</v>
      </c>
      <c r="CJ1132" s="1102">
        <v>18092.984783842054</v>
      </c>
      <c r="CK1132" s="1102">
        <v>19310.275303616454</v>
      </c>
      <c r="CL1132" s="1102">
        <v>16744.66955488552</v>
      </c>
      <c r="CM1132" s="1102">
        <v>16350.970731054167</v>
      </c>
      <c r="CN1132" s="1102">
        <v>16859.935428251709</v>
      </c>
      <c r="CO1132" s="1102">
        <v>17690.405422430587</v>
      </c>
      <c r="CP1132" s="1102">
        <v>17251.474136137829</v>
      </c>
      <c r="CQ1132" s="1106">
        <f t="shared" si="217"/>
        <v>19016.495054437208</v>
      </c>
      <c r="CR1132" s="23" t="s">
        <v>542</v>
      </c>
      <c r="DQ1132"/>
      <c r="DR1132"/>
    </row>
    <row r="1133" spans="58:122" ht="13">
      <c r="BF1133" s="1135">
        <v>1125</v>
      </c>
      <c r="BG1133" s="1102">
        <v>49471.663255944753</v>
      </c>
      <c r="BH1133" s="1102">
        <v>46918.76707770503</v>
      </c>
      <c r="BI1133" s="1102">
        <v>40810.227720645897</v>
      </c>
      <c r="BJ1133" s="1102">
        <v>43381.918710004087</v>
      </c>
      <c r="BK1133" s="1102">
        <v>59608.818574699028</v>
      </c>
      <c r="BL1133" s="1102">
        <v>83389.051651759699</v>
      </c>
      <c r="BM1133" s="1102">
        <v>71693.766940900619</v>
      </c>
      <c r="BN1133" s="1102">
        <v>73813.481652518254</v>
      </c>
      <c r="BO1133" s="1102">
        <v>90959.386639394797</v>
      </c>
      <c r="BP1133" s="1102">
        <v>88469.374329876737</v>
      </c>
      <c r="BQ1133" s="1102">
        <v>67971.418054444744</v>
      </c>
      <c r="BR1133" s="1102">
        <v>49594.793945678102</v>
      </c>
      <c r="BS1133" s="1102">
        <v>52194.447606413887</v>
      </c>
      <c r="BT1133" s="1102">
        <v>22723.931105576226</v>
      </c>
      <c r="BU1133" s="1102">
        <v>12101.128920378498</v>
      </c>
      <c r="BV1133" s="1102">
        <v>10016.464494677562</v>
      </c>
      <c r="BW1133" s="1102">
        <v>17822.061113025691</v>
      </c>
      <c r="BX1133" s="1102">
        <v>25107.055170602907</v>
      </c>
      <c r="BY1133" s="1102">
        <v>20880.09547887099</v>
      </c>
      <c r="BZ1133" s="1102">
        <v>14866.144057430502</v>
      </c>
      <c r="CA1133" s="1102">
        <v>8986.3060309374796</v>
      </c>
      <c r="CB1133" s="1102">
        <v>4885.1117601947335</v>
      </c>
      <c r="CC1133" s="1102">
        <v>6801.5532480879983</v>
      </c>
      <c r="CD1133" s="1102">
        <v>11689.964603986849</v>
      </c>
      <c r="CE1133" s="1102">
        <v>17306.67432829833</v>
      </c>
      <c r="CF1133" s="1102">
        <v>13689.109858733114</v>
      </c>
      <c r="CG1133" s="1102">
        <v>10274.261587467678</v>
      </c>
      <c r="CH1133" s="1102">
        <v>12926.343053308186</v>
      </c>
      <c r="CI1133" s="1102">
        <v>17065.133324897233</v>
      </c>
      <c r="CJ1133" s="1102">
        <v>18389.152623905331</v>
      </c>
      <c r="CK1133" s="1102">
        <v>17114.777201863399</v>
      </c>
      <c r="CL1133" s="1102">
        <v>14247.400618903086</v>
      </c>
      <c r="CM1133" s="1102">
        <v>15743.215343871401</v>
      </c>
      <c r="CN1133" s="1102">
        <v>14443.342645496619</v>
      </c>
      <c r="CO1133" s="1102">
        <v>15288.038656925166</v>
      </c>
      <c r="CP1133" s="1102">
        <v>16127.963733745075</v>
      </c>
      <c r="CQ1133" s="1106">
        <f t="shared" si="217"/>
        <v>17778.036830977024</v>
      </c>
      <c r="CR1133" s="23" t="s">
        <v>542</v>
      </c>
      <c r="DQ1133"/>
      <c r="DR1133"/>
    </row>
    <row r="1134" spans="58:122" ht="13">
      <c r="BF1134" s="1135">
        <v>1126</v>
      </c>
      <c r="BG1134" s="1102">
        <v>49296.413315530401</v>
      </c>
      <c r="BH1134" s="1102">
        <v>52587.304150462791</v>
      </c>
      <c r="BI1134" s="1102">
        <v>44841.318312870782</v>
      </c>
      <c r="BJ1134" s="1102">
        <v>44406.428746235331</v>
      </c>
      <c r="BK1134" s="1102">
        <v>66262.883340964778</v>
      </c>
      <c r="BL1134" s="1102">
        <v>96427.679132773701</v>
      </c>
      <c r="BM1134" s="1102">
        <v>73267.499199781465</v>
      </c>
      <c r="BN1134" s="1102">
        <v>63823.379666857261</v>
      </c>
      <c r="BO1134" s="1102">
        <v>94738.350784807713</v>
      </c>
      <c r="BP1134" s="1102">
        <v>87096.825682181603</v>
      </c>
      <c r="BQ1134" s="1102">
        <v>66964.688517706396</v>
      </c>
      <c r="BR1134" s="1102">
        <v>48004.811501464574</v>
      </c>
      <c r="BS1134" s="1102">
        <v>72628.486834440118</v>
      </c>
      <c r="BT1134" s="1102">
        <v>32927.026153348888</v>
      </c>
      <c r="BU1134" s="1102">
        <v>15468.558600946293</v>
      </c>
      <c r="BV1134" s="1102">
        <v>11925.377293429223</v>
      </c>
      <c r="BW1134" s="1102">
        <v>10615.879428063274</v>
      </c>
      <c r="BX1134" s="1102">
        <v>18372.832954335863</v>
      </c>
      <c r="BY1134" s="1102">
        <v>15904.288760194137</v>
      </c>
      <c r="BZ1134" s="1102">
        <v>13116.064297469909</v>
      </c>
      <c r="CA1134" s="1102">
        <v>8993.0889992739685</v>
      </c>
      <c r="CB1134" s="1102">
        <v>6377.7282460496108</v>
      </c>
      <c r="CC1134" s="1102">
        <v>6736.1326820150025</v>
      </c>
      <c r="CD1134" s="1102">
        <v>9320.2434447228406</v>
      </c>
      <c r="CE1134" s="1102">
        <v>13785.553093587503</v>
      </c>
      <c r="CF1134" s="1102">
        <v>12057.822035219571</v>
      </c>
      <c r="CG1134" s="1102">
        <v>8639.1522617629253</v>
      </c>
      <c r="CH1134" s="1102">
        <v>8588.2503067627731</v>
      </c>
      <c r="CI1134" s="1102">
        <v>12251.686069532236</v>
      </c>
      <c r="CJ1134" s="1102">
        <v>15296.46353646255</v>
      </c>
      <c r="CK1134" s="1102">
        <v>15246.670027546146</v>
      </c>
      <c r="CL1134" s="1102">
        <v>13316.318924458214</v>
      </c>
      <c r="CM1134" s="1102">
        <v>14532.097502478538</v>
      </c>
      <c r="CN1134" s="1102">
        <v>13726.278951459501</v>
      </c>
      <c r="CO1134" s="1102">
        <v>15741.29546857668</v>
      </c>
      <c r="CP1134" s="1102">
        <v>13757.628295830538</v>
      </c>
      <c r="CQ1134" s="1106">
        <f t="shared" si="217"/>
        <v>15165.189269270028</v>
      </c>
      <c r="CR1134" s="23" t="s">
        <v>542</v>
      </c>
      <c r="DQ1134"/>
      <c r="DR1134"/>
    </row>
    <row r="1135" spans="58:122" ht="13">
      <c r="BF1135" s="1135">
        <v>1127</v>
      </c>
      <c r="BG1135" s="1102">
        <v>56631.469982762937</v>
      </c>
      <c r="BH1135" s="1102">
        <v>50432.654901451235</v>
      </c>
      <c r="BI1135" s="1102">
        <v>39565.730798443452</v>
      </c>
      <c r="BJ1135" s="1102">
        <v>39536.103351287304</v>
      </c>
      <c r="BK1135" s="1102">
        <v>55437.960688630606</v>
      </c>
      <c r="BL1135" s="1102">
        <v>80488.083681634394</v>
      </c>
      <c r="BM1135" s="1102">
        <v>74198.730648267228</v>
      </c>
      <c r="BN1135" s="1102">
        <v>78205.078465727653</v>
      </c>
      <c r="BO1135" s="1102">
        <v>104685.031966739</v>
      </c>
      <c r="BP1135" s="1102">
        <v>96524.83079900108</v>
      </c>
      <c r="BQ1135" s="1102">
        <v>72253.395357015281</v>
      </c>
      <c r="BR1135" s="1102">
        <v>51546.422225700167</v>
      </c>
      <c r="BS1135" s="1102">
        <v>53070.819661731315</v>
      </c>
      <c r="BT1135" s="1102">
        <v>23521.996771490019</v>
      </c>
      <c r="BU1135" s="1102">
        <v>11164.132329418921</v>
      </c>
      <c r="BV1135" s="1102">
        <v>10191.773050730531</v>
      </c>
      <c r="BW1135" s="1102">
        <v>17916.739321670466</v>
      </c>
      <c r="BX1135" s="1102">
        <v>16558.62613381329</v>
      </c>
      <c r="BY1135" s="1102">
        <v>16195.402398789252</v>
      </c>
      <c r="BZ1135" s="1102">
        <v>10650.185501516504</v>
      </c>
      <c r="CA1135" s="1102">
        <v>9038.0211712165728</v>
      </c>
      <c r="CB1135" s="1102">
        <v>7476.4766579864881</v>
      </c>
      <c r="CC1135" s="1102">
        <v>7113.5007333308386</v>
      </c>
      <c r="CD1135" s="1102">
        <v>9922.2676676555911</v>
      </c>
      <c r="CE1135" s="1102">
        <v>17147.597318575659</v>
      </c>
      <c r="CF1135" s="1102">
        <v>12088.617670096328</v>
      </c>
      <c r="CG1135" s="1102">
        <v>9608.6337774045096</v>
      </c>
      <c r="CH1135" s="1102">
        <v>10518.250046038336</v>
      </c>
      <c r="CI1135" s="1102">
        <v>16627.2108109572</v>
      </c>
      <c r="CJ1135" s="1102">
        <v>20403.303305285081</v>
      </c>
      <c r="CK1135" s="1102">
        <v>19420.707294037726</v>
      </c>
      <c r="CL1135" s="1102">
        <v>15585.305019041398</v>
      </c>
      <c r="CM1135" s="1102">
        <v>15096.206029517922</v>
      </c>
      <c r="CN1135" s="1102">
        <v>16306.245049443678</v>
      </c>
      <c r="CO1135" s="1102">
        <v>18095.497274291643</v>
      </c>
      <c r="CP1135" s="1102">
        <v>16536.47287807789</v>
      </c>
      <c r="CQ1135" s="1106">
        <f t="shared" si="217"/>
        <v>18228.341081013506</v>
      </c>
      <c r="CR1135" s="23" t="s">
        <v>542</v>
      </c>
      <c r="DQ1135"/>
      <c r="DR1135"/>
    </row>
    <row r="1136" spans="58:122" ht="13">
      <c r="BF1136" s="1135">
        <v>1128</v>
      </c>
      <c r="BG1136" s="1102">
        <v>57440.025148369685</v>
      </c>
      <c r="BH1136" s="1102">
        <v>65544.464136886192</v>
      </c>
      <c r="BI1136" s="1102">
        <v>58818.03860102388</v>
      </c>
      <c r="BJ1136" s="1102">
        <v>60716.855864824101</v>
      </c>
      <c r="BK1136" s="1102">
        <v>68465.389986595444</v>
      </c>
      <c r="BL1136" s="1102">
        <v>84575.742213525227</v>
      </c>
      <c r="BM1136" s="1102">
        <v>70912.089906135443</v>
      </c>
      <c r="BN1136" s="1102">
        <v>76995.986607233674</v>
      </c>
      <c r="BO1136" s="1102">
        <v>100414.85376654561</v>
      </c>
      <c r="BP1136" s="1102">
        <v>110306.22535943176</v>
      </c>
      <c r="BQ1136" s="1102">
        <v>87537.318948865111</v>
      </c>
      <c r="BR1136" s="1102">
        <v>80592.5455624186</v>
      </c>
      <c r="BS1136" s="1102">
        <v>88810.375957927507</v>
      </c>
      <c r="BT1136" s="1102">
        <v>29405.030033546442</v>
      </c>
      <c r="BU1136" s="1102">
        <v>12212.707426312438</v>
      </c>
      <c r="BV1136" s="1102">
        <v>11577.733408343545</v>
      </c>
      <c r="BW1136" s="1102">
        <v>19659.301083518647</v>
      </c>
      <c r="BX1136" s="1102">
        <v>29543.800026707511</v>
      </c>
      <c r="BY1136" s="1102">
        <v>18866.32558514546</v>
      </c>
      <c r="BZ1136" s="1102">
        <v>12735.241979577882</v>
      </c>
      <c r="CA1136" s="1102">
        <v>9040.3033990145941</v>
      </c>
      <c r="CB1136" s="1102">
        <v>7165.9056624974755</v>
      </c>
      <c r="CC1136" s="1102">
        <v>10009.190497802974</v>
      </c>
      <c r="CD1136" s="1102">
        <v>11466.050611288976</v>
      </c>
      <c r="CE1136" s="1102">
        <v>13594.962122913314</v>
      </c>
      <c r="CF1136" s="1102">
        <v>11559.347346424773</v>
      </c>
      <c r="CG1136" s="1102">
        <v>12292.187801353937</v>
      </c>
      <c r="CH1136" s="1102">
        <v>19072.293183822843</v>
      </c>
      <c r="CI1136" s="1102">
        <v>24142.005637786529</v>
      </c>
      <c r="CJ1136" s="1102">
        <v>24922.06709466163</v>
      </c>
      <c r="CK1136" s="1102">
        <v>23216.274369567138</v>
      </c>
      <c r="CL1136" s="1102">
        <v>18413.73734065938</v>
      </c>
      <c r="CM1136" s="1102">
        <v>18915.786973451093</v>
      </c>
      <c r="CN1136" s="1102">
        <v>15750.701569295057</v>
      </c>
      <c r="CO1136" s="1102">
        <v>13990.361077213374</v>
      </c>
      <c r="CP1136" s="1102">
        <v>17696.950326957733</v>
      </c>
      <c r="CQ1136" s="1106">
        <f t="shared" si="217"/>
        <v>19507.548497913704</v>
      </c>
      <c r="CR1136" s="23" t="s">
        <v>542</v>
      </c>
      <c r="DQ1136"/>
      <c r="DR1136"/>
    </row>
    <row r="1137" spans="58:122" ht="13">
      <c r="BF1137" s="1135">
        <v>1129</v>
      </c>
      <c r="BG1137" s="1102">
        <v>43622.723231937285</v>
      </c>
      <c r="BH1137" s="1102">
        <v>37702.43078975215</v>
      </c>
      <c r="BI1137" s="1102">
        <v>31157.745124885685</v>
      </c>
      <c r="BJ1137" s="1102">
        <v>37708.200192209813</v>
      </c>
      <c r="BK1137" s="1102">
        <v>48257.525492977577</v>
      </c>
      <c r="BL1137" s="1102">
        <v>63874.897131274796</v>
      </c>
      <c r="BM1137" s="1102">
        <v>57685.204580956357</v>
      </c>
      <c r="BN1137" s="1102">
        <v>69151.760243900819</v>
      </c>
      <c r="BO1137" s="1102">
        <v>85183.961310179599</v>
      </c>
      <c r="BP1137" s="1102">
        <v>78724.540509077138</v>
      </c>
      <c r="BQ1137" s="1102">
        <v>59371.658356943357</v>
      </c>
      <c r="BR1137" s="1102">
        <v>50447.740752868238</v>
      </c>
      <c r="BS1137" s="1102">
        <v>47918.171502517616</v>
      </c>
      <c r="BT1137" s="1102">
        <v>20195.903887594126</v>
      </c>
      <c r="BU1137" s="1102">
        <v>10735.734047533195</v>
      </c>
      <c r="BV1137" s="1102">
        <v>13747.474959618392</v>
      </c>
      <c r="BW1137" s="1102">
        <v>18715.846460342138</v>
      </c>
      <c r="BX1137" s="1102">
        <v>19195.131169050106</v>
      </c>
      <c r="BY1137" s="1102">
        <v>17550.905930741945</v>
      </c>
      <c r="BZ1137" s="1102">
        <v>14471.892105723582</v>
      </c>
      <c r="CA1137" s="1102">
        <v>9052.1689760895988</v>
      </c>
      <c r="CB1137" s="1102">
        <v>5008.9872883281269</v>
      </c>
      <c r="CC1137" s="1102">
        <v>5358.0433278594264</v>
      </c>
      <c r="CD1137" s="1102">
        <v>8888.7523821290397</v>
      </c>
      <c r="CE1137" s="1102">
        <v>14062.748350115793</v>
      </c>
      <c r="CF1137" s="1102">
        <v>10580.081232115801</v>
      </c>
      <c r="CG1137" s="1102">
        <v>8368.5989336445546</v>
      </c>
      <c r="CH1137" s="1102">
        <v>9436.2969675663498</v>
      </c>
      <c r="CI1137" s="1102">
        <v>13590.406155567025</v>
      </c>
      <c r="CJ1137" s="1102">
        <v>13098.795088775629</v>
      </c>
      <c r="CK1137" s="1102">
        <v>13158.771765852152</v>
      </c>
      <c r="CL1137" s="1102">
        <v>11333.120955932849</v>
      </c>
      <c r="CM1137" s="1102">
        <v>13515.125265261166</v>
      </c>
      <c r="CN1137" s="1102">
        <v>13393.383374220542</v>
      </c>
      <c r="CO1137" s="1102">
        <v>15331.95796634955</v>
      </c>
      <c r="CP1137" s="1102">
        <v>13635.290558310146</v>
      </c>
      <c r="CQ1137" s="1106">
        <f t="shared" si="217"/>
        <v>15030.334997561487</v>
      </c>
      <c r="CR1137" s="23" t="s">
        <v>542</v>
      </c>
      <c r="DQ1137"/>
      <c r="DR1137"/>
    </row>
    <row r="1138" spans="58:122" ht="13">
      <c r="BF1138" s="1135">
        <v>1130</v>
      </c>
      <c r="BG1138" s="1102">
        <v>37988.15755680998</v>
      </c>
      <c r="BH1138" s="1102">
        <v>49436.597580501228</v>
      </c>
      <c r="BI1138" s="1102">
        <v>47218.056876054688</v>
      </c>
      <c r="BJ1138" s="1102">
        <v>47944.263436731337</v>
      </c>
      <c r="BK1138" s="1102">
        <v>52836.99247941369</v>
      </c>
      <c r="BL1138" s="1102">
        <v>66898.943901243634</v>
      </c>
      <c r="BM1138" s="1102">
        <v>60730.441569032802</v>
      </c>
      <c r="BN1138" s="1102">
        <v>61829.383269076359</v>
      </c>
      <c r="BO1138" s="1102">
        <v>76104.437430573453</v>
      </c>
      <c r="BP1138" s="1102">
        <v>84607.979339829486</v>
      </c>
      <c r="BQ1138" s="1102">
        <v>62735.815506817729</v>
      </c>
      <c r="BR1138" s="1102">
        <v>45184.006662794513</v>
      </c>
      <c r="BS1138" s="1102">
        <v>43340.662382481773</v>
      </c>
      <c r="BT1138" s="1102">
        <v>26606.875929618072</v>
      </c>
      <c r="BU1138" s="1102">
        <v>15840.762698498842</v>
      </c>
      <c r="BV1138" s="1102">
        <v>11463.383220473374</v>
      </c>
      <c r="BW1138" s="1102">
        <v>9576.6322133600006</v>
      </c>
      <c r="BX1138" s="1102">
        <v>16609.513876895569</v>
      </c>
      <c r="BY1138" s="1102">
        <v>16145.215609935811</v>
      </c>
      <c r="BZ1138" s="1102">
        <v>13947.011156050377</v>
      </c>
      <c r="CA1138" s="1102">
        <v>9055.8501750017022</v>
      </c>
      <c r="CB1138" s="1102">
        <v>5343.4558698361971</v>
      </c>
      <c r="CC1138" s="1102">
        <v>6874.6469992047696</v>
      </c>
      <c r="CD1138" s="1102">
        <v>8815.4606967924301</v>
      </c>
      <c r="CE1138" s="1102">
        <v>14466.987763748592</v>
      </c>
      <c r="CF1138" s="1102">
        <v>12383.70715742567</v>
      </c>
      <c r="CG1138" s="1102">
        <v>11739.816326244854</v>
      </c>
      <c r="CH1138" s="1102">
        <v>14535.357368879535</v>
      </c>
      <c r="CI1138" s="1102">
        <v>16921.49283802737</v>
      </c>
      <c r="CJ1138" s="1102">
        <v>17568.936063420839</v>
      </c>
      <c r="CK1138" s="1102">
        <v>17356.753651938019</v>
      </c>
      <c r="CL1138" s="1102">
        <v>14492.520442601413</v>
      </c>
      <c r="CM1138" s="1102">
        <v>17678.897971109214</v>
      </c>
      <c r="CN1138" s="1102">
        <v>17197.018814233605</v>
      </c>
      <c r="CO1138" s="1102">
        <v>19597.298581929339</v>
      </c>
      <c r="CP1138" s="1102">
        <v>19103.659276250084</v>
      </c>
      <c r="CQ1138" s="1106">
        <f t="shared" si="217"/>
        <v>21058.179682596881</v>
      </c>
      <c r="CR1138" s="23" t="s">
        <v>542</v>
      </c>
      <c r="DQ1138"/>
      <c r="DR1138"/>
    </row>
    <row r="1139" spans="58:122" ht="13">
      <c r="BF1139" s="1135">
        <v>1131</v>
      </c>
      <c r="BG1139" s="1102">
        <v>58414.916100035887</v>
      </c>
      <c r="BH1139" s="1102">
        <v>65250.271037080231</v>
      </c>
      <c r="BI1139" s="1102">
        <v>57007.325936475696</v>
      </c>
      <c r="BJ1139" s="1102">
        <v>60660.578207829589</v>
      </c>
      <c r="BK1139" s="1102">
        <v>68512.456673074252</v>
      </c>
      <c r="BL1139" s="1102">
        <v>84341.212288308016</v>
      </c>
      <c r="BM1139" s="1102">
        <v>73781.154182671802</v>
      </c>
      <c r="BN1139" s="1102">
        <v>78812.023526824807</v>
      </c>
      <c r="BO1139" s="1102">
        <v>101177.54893267888</v>
      </c>
      <c r="BP1139" s="1102">
        <v>110505.05131752262</v>
      </c>
      <c r="BQ1139" s="1102">
        <v>86452.506502899167</v>
      </c>
      <c r="BR1139" s="1102">
        <v>78144.915102597923</v>
      </c>
      <c r="BS1139" s="1102">
        <v>88766.336366176911</v>
      </c>
      <c r="BT1139" s="1102">
        <v>31004.536949019923</v>
      </c>
      <c r="BU1139" s="1102">
        <v>12002.496606736613</v>
      </c>
      <c r="BV1139" s="1102">
        <v>11535.722417372399</v>
      </c>
      <c r="BW1139" s="1102">
        <v>19616.98674492849</v>
      </c>
      <c r="BX1139" s="1102">
        <v>29301.075991402722</v>
      </c>
      <c r="BY1139" s="1102">
        <v>18844.344602453973</v>
      </c>
      <c r="BZ1139" s="1102">
        <v>12752.295362573821</v>
      </c>
      <c r="CA1139" s="1102">
        <v>9066.5572144865</v>
      </c>
      <c r="CB1139" s="1102">
        <v>7177.3069918452265</v>
      </c>
      <c r="CC1139" s="1102">
        <v>10090.895804428725</v>
      </c>
      <c r="CD1139" s="1102">
        <v>11622.401206344723</v>
      </c>
      <c r="CE1139" s="1102">
        <v>13467.032250652308</v>
      </c>
      <c r="CF1139" s="1102">
        <v>11503.960362857677</v>
      </c>
      <c r="CG1139" s="1102">
        <v>12092.249395370893</v>
      </c>
      <c r="CH1139" s="1102">
        <v>19037.557693328901</v>
      </c>
      <c r="CI1139" s="1102">
        <v>24046.65754284276</v>
      </c>
      <c r="CJ1139" s="1102">
        <v>24875.904692762746</v>
      </c>
      <c r="CK1139" s="1102">
        <v>23197.517050319013</v>
      </c>
      <c r="CL1139" s="1102">
        <v>18535.062093708872</v>
      </c>
      <c r="CM1139" s="1102">
        <v>19085.712429686111</v>
      </c>
      <c r="CN1139" s="1102">
        <v>15699.205914897462</v>
      </c>
      <c r="CO1139" s="1102">
        <v>13913.437470269824</v>
      </c>
      <c r="CP1139" s="1102">
        <v>17857.186213207315</v>
      </c>
      <c r="CQ1139" s="1106">
        <f t="shared" si="217"/>
        <v>19684.178327594494</v>
      </c>
      <c r="CR1139" s="23" t="s">
        <v>542</v>
      </c>
      <c r="DQ1139"/>
      <c r="DR1139"/>
    </row>
    <row r="1140" spans="58:122" ht="13">
      <c r="BF1140" s="1135">
        <v>1132</v>
      </c>
      <c r="BG1140" s="1102">
        <v>47399.801393039917</v>
      </c>
      <c r="BH1140" s="1102">
        <v>53276.957384927933</v>
      </c>
      <c r="BI1140" s="1102">
        <v>52093.840204658329</v>
      </c>
      <c r="BJ1140" s="1102">
        <v>65385.03449849887</v>
      </c>
      <c r="BK1140" s="1102">
        <v>74252.387851230334</v>
      </c>
      <c r="BL1140" s="1102">
        <v>88408.911199496899</v>
      </c>
      <c r="BM1140" s="1102">
        <v>74985.885021826281</v>
      </c>
      <c r="BN1140" s="1102">
        <v>85006.046032786136</v>
      </c>
      <c r="BO1140" s="1102">
        <v>96362.917402813211</v>
      </c>
      <c r="BP1140" s="1102">
        <v>103982.87741413803</v>
      </c>
      <c r="BQ1140" s="1102">
        <v>84573.646974551215</v>
      </c>
      <c r="BR1140" s="1102">
        <v>77941.884367798135</v>
      </c>
      <c r="BS1140" s="1102">
        <v>76757.44731787761</v>
      </c>
      <c r="BT1140" s="1102">
        <v>32573.939237858136</v>
      </c>
      <c r="BU1140" s="1102">
        <v>16284.944122768196</v>
      </c>
      <c r="BV1140" s="1102">
        <v>14368.163679231202</v>
      </c>
      <c r="BW1140" s="1102">
        <v>16440.567122193159</v>
      </c>
      <c r="BX1140" s="1102">
        <v>18903.30230412753</v>
      </c>
      <c r="BY1140" s="1102">
        <v>15436.048025746037</v>
      </c>
      <c r="BZ1140" s="1102">
        <v>12849.923517296984</v>
      </c>
      <c r="CA1140" s="1102">
        <v>9074.9275576421933</v>
      </c>
      <c r="CB1140" s="1102">
        <v>6969.9683000553377</v>
      </c>
      <c r="CC1140" s="1102">
        <v>8758.0347349897329</v>
      </c>
      <c r="CD1140" s="1102">
        <v>11622.36901289882</v>
      </c>
      <c r="CE1140" s="1102">
        <v>17032.437830931001</v>
      </c>
      <c r="CF1140" s="1102">
        <v>13545.874739058085</v>
      </c>
      <c r="CG1140" s="1102">
        <v>10887.951269452848</v>
      </c>
      <c r="CH1140" s="1102">
        <v>11397.533981427743</v>
      </c>
      <c r="CI1140" s="1102">
        <v>15989.552717267621</v>
      </c>
      <c r="CJ1140" s="1102">
        <v>18092.091680548318</v>
      </c>
      <c r="CK1140" s="1102">
        <v>19688.054966247772</v>
      </c>
      <c r="CL1140" s="1102">
        <v>16403.089865373597</v>
      </c>
      <c r="CM1140" s="1102">
        <v>18864.890105884911</v>
      </c>
      <c r="CN1140" s="1102">
        <v>20135.150106396981</v>
      </c>
      <c r="CO1140" s="1102">
        <v>23565.224502450852</v>
      </c>
      <c r="CP1140" s="1102">
        <v>20643.944767621004</v>
      </c>
      <c r="CQ1140" s="1106">
        <f t="shared" si="217"/>
        <v>22756.053800363952</v>
      </c>
      <c r="CR1140" s="23" t="s">
        <v>542</v>
      </c>
      <c r="DQ1140"/>
      <c r="DR1140"/>
    </row>
    <row r="1141" spans="58:122" ht="13">
      <c r="BF1141" s="1135">
        <v>1133</v>
      </c>
      <c r="BG1141" s="1102">
        <v>33150.092946328543</v>
      </c>
      <c r="BH1141" s="1102">
        <v>50634.25258202351</v>
      </c>
      <c r="BI1141" s="1102">
        <v>53478.338648123048</v>
      </c>
      <c r="BJ1141" s="1102">
        <v>59622.838286801059</v>
      </c>
      <c r="BK1141" s="1102">
        <v>59077.175986919799</v>
      </c>
      <c r="BL1141" s="1102">
        <v>72634.48624461799</v>
      </c>
      <c r="BM1141" s="1102">
        <v>67580.975089276559</v>
      </c>
      <c r="BN1141" s="1102">
        <v>68170.571166153357</v>
      </c>
      <c r="BO1141" s="1102">
        <v>74307.756356624886</v>
      </c>
      <c r="BP1141" s="1102">
        <v>95110.931712305028</v>
      </c>
      <c r="BQ1141" s="1102">
        <v>79145.059943986533</v>
      </c>
      <c r="BR1141" s="1102">
        <v>67204.811978448677</v>
      </c>
      <c r="BS1141" s="1102">
        <v>66367.214865944494</v>
      </c>
      <c r="BT1141" s="1102">
        <v>32767.604224722971</v>
      </c>
      <c r="BU1141" s="1102">
        <v>16783.118616791282</v>
      </c>
      <c r="BV1141" s="1102">
        <v>14757.592280487268</v>
      </c>
      <c r="BW1141" s="1102">
        <v>16666.345860169702</v>
      </c>
      <c r="BX1141" s="1102">
        <v>20520.191521831923</v>
      </c>
      <c r="BY1141" s="1102">
        <v>17549.945126473838</v>
      </c>
      <c r="BZ1141" s="1102">
        <v>14028.290280324351</v>
      </c>
      <c r="CA1141" s="1102">
        <v>9080.1880801414081</v>
      </c>
      <c r="CB1141" s="1102">
        <v>5207.0725427644256</v>
      </c>
      <c r="CC1141" s="1102">
        <v>6668.1404867085294</v>
      </c>
      <c r="CD1141" s="1102">
        <v>9730.1482451408501</v>
      </c>
      <c r="CE1141" s="1102">
        <v>16194.449321969898</v>
      </c>
      <c r="CF1141" s="1102">
        <v>12093.107685720854</v>
      </c>
      <c r="CG1141" s="1102">
        <v>9673.2495610808273</v>
      </c>
      <c r="CH1141" s="1102">
        <v>10586.292302432224</v>
      </c>
      <c r="CI1141" s="1102">
        <v>14101.572778320351</v>
      </c>
      <c r="CJ1141" s="1102">
        <v>15003.251436666151</v>
      </c>
      <c r="CK1141" s="1102">
        <v>15205.939512181525</v>
      </c>
      <c r="CL1141" s="1102">
        <v>14471.776924376463</v>
      </c>
      <c r="CM1141" s="1102">
        <v>18401.099140746854</v>
      </c>
      <c r="CN1141" s="1102">
        <v>17477.799483821898</v>
      </c>
      <c r="CO1141" s="1102">
        <v>18863.929300444928</v>
      </c>
      <c r="CP1141" s="1102">
        <v>18640.481035325844</v>
      </c>
      <c r="CQ1141" s="1106">
        <f t="shared" si="217"/>
        <v>20547.613069080187</v>
      </c>
      <c r="CR1141" s="23" t="s">
        <v>542</v>
      </c>
      <c r="DQ1141"/>
      <c r="DR1141"/>
    </row>
    <row r="1142" spans="58:122" ht="13">
      <c r="BF1142" s="1135">
        <v>1134</v>
      </c>
      <c r="BG1142" s="1102">
        <v>44978.552419901796</v>
      </c>
      <c r="BH1142" s="1102">
        <v>46988.00644948765</v>
      </c>
      <c r="BI1142" s="1102">
        <v>43244.54530988427</v>
      </c>
      <c r="BJ1142" s="1102">
        <v>50737.170071463253</v>
      </c>
      <c r="BK1142" s="1102">
        <v>62201.080105487315</v>
      </c>
      <c r="BL1142" s="1102">
        <v>83882.702802645421</v>
      </c>
      <c r="BM1142" s="1102">
        <v>74098.894646777961</v>
      </c>
      <c r="BN1142" s="1102">
        <v>77226.596566341381</v>
      </c>
      <c r="BO1142" s="1102">
        <v>99104.74520103923</v>
      </c>
      <c r="BP1142" s="1102">
        <v>105014.54692392088</v>
      </c>
      <c r="BQ1142" s="1102">
        <v>86140.588499274934</v>
      </c>
      <c r="BR1142" s="1102">
        <v>63580.776791885532</v>
      </c>
      <c r="BS1142" s="1102">
        <v>52313.933443275891</v>
      </c>
      <c r="BT1142" s="1102">
        <v>24911.910053132749</v>
      </c>
      <c r="BU1142" s="1102">
        <v>14558.675002648513</v>
      </c>
      <c r="BV1142" s="1102">
        <v>13332.451034088632</v>
      </c>
      <c r="BW1142" s="1102">
        <v>14517.058048225215</v>
      </c>
      <c r="BX1142" s="1102">
        <v>21561.960535289789</v>
      </c>
      <c r="BY1142" s="1102">
        <v>17209.734764605542</v>
      </c>
      <c r="BZ1142" s="1102">
        <v>13016.155248223573</v>
      </c>
      <c r="CA1142" s="1102">
        <v>9080.8182484185163</v>
      </c>
      <c r="CB1142" s="1102">
        <v>5797.4866413611389</v>
      </c>
      <c r="CC1142" s="1102">
        <v>6612.1168386080626</v>
      </c>
      <c r="CD1142" s="1102">
        <v>10071.330280385533</v>
      </c>
      <c r="CE1142" s="1102">
        <v>16089.448338719663</v>
      </c>
      <c r="CF1142" s="1102">
        <v>13688.894307991046</v>
      </c>
      <c r="CG1142" s="1102">
        <v>11476.231667333872</v>
      </c>
      <c r="CH1142" s="1102">
        <v>12600.740277956234</v>
      </c>
      <c r="CI1142" s="1102">
        <v>17205.331802058477</v>
      </c>
      <c r="CJ1142" s="1102">
        <v>18232.78833630386</v>
      </c>
      <c r="CK1142" s="1102">
        <v>17884.526361924123</v>
      </c>
      <c r="CL1142" s="1102">
        <v>15296.775589924675</v>
      </c>
      <c r="CM1142" s="1102">
        <v>18684.761911008856</v>
      </c>
      <c r="CN1142" s="1102">
        <v>17364.316755404816</v>
      </c>
      <c r="CO1142" s="1102">
        <v>17395.491506162227</v>
      </c>
      <c r="CP1142" s="1102">
        <v>18573.470232287687</v>
      </c>
      <c r="CQ1142" s="1106">
        <f t="shared" si="217"/>
        <v>20473.746302999043</v>
      </c>
      <c r="CR1142" s="23" t="s">
        <v>542</v>
      </c>
      <c r="DQ1142"/>
      <c r="DR1142"/>
    </row>
    <row r="1143" spans="58:122" ht="13">
      <c r="BF1143" s="1135">
        <v>1135</v>
      </c>
      <c r="BG1143" s="1102">
        <v>61648.635850093306</v>
      </c>
      <c r="BH1143" s="1102">
        <v>58181.63304747791</v>
      </c>
      <c r="BI1143" s="1102">
        <v>51110.002759909054</v>
      </c>
      <c r="BJ1143" s="1102">
        <v>56900.119712321131</v>
      </c>
      <c r="BK1143" s="1102">
        <v>63285.349529089086</v>
      </c>
      <c r="BL1143" s="1102">
        <v>73917.3432660783</v>
      </c>
      <c r="BM1143" s="1102">
        <v>56186.284895950637</v>
      </c>
      <c r="BN1143" s="1102">
        <v>62797.881912151133</v>
      </c>
      <c r="BO1143" s="1102">
        <v>91843.615033789683</v>
      </c>
      <c r="BP1143" s="1102">
        <v>86429.759031886788</v>
      </c>
      <c r="BQ1143" s="1102">
        <v>61969.482028956765</v>
      </c>
      <c r="BR1143" s="1102">
        <v>43576.281475788397</v>
      </c>
      <c r="BS1143" s="1102">
        <v>47510.256336808205</v>
      </c>
      <c r="BT1143" s="1102">
        <v>28436.30380455458</v>
      </c>
      <c r="BU1143" s="1102">
        <v>15738.365578350673</v>
      </c>
      <c r="BV1143" s="1102">
        <v>16097.350774908411</v>
      </c>
      <c r="BW1143" s="1102">
        <v>15477.79498718293</v>
      </c>
      <c r="BX1143" s="1102">
        <v>18069.298793765487</v>
      </c>
      <c r="BY1143" s="1102">
        <v>16212.368821122811</v>
      </c>
      <c r="BZ1143" s="1102">
        <v>13411.141715018404</v>
      </c>
      <c r="CA1143" s="1102">
        <v>9098.5830276330526</v>
      </c>
      <c r="CB1143" s="1102">
        <v>6143.4175063219573</v>
      </c>
      <c r="CC1143" s="1102">
        <v>8773.2246528719716</v>
      </c>
      <c r="CD1143" s="1102">
        <v>12138.742980232179</v>
      </c>
      <c r="CE1143" s="1102">
        <v>16366.4312287148</v>
      </c>
      <c r="CF1143" s="1102">
        <v>11044.920486207171</v>
      </c>
      <c r="CG1143" s="1102">
        <v>8757.9965722366669</v>
      </c>
      <c r="CH1143" s="1102">
        <v>10031.599684385672</v>
      </c>
      <c r="CI1143" s="1102">
        <v>15605.324497420186</v>
      </c>
      <c r="CJ1143" s="1102">
        <v>16750.801883305117</v>
      </c>
      <c r="CK1143" s="1102">
        <v>18312.953227513372</v>
      </c>
      <c r="CL1143" s="1102">
        <v>16355.286447229902</v>
      </c>
      <c r="CM1143" s="1102">
        <v>18932.401226641479</v>
      </c>
      <c r="CN1143" s="1102">
        <v>17480.252819336078</v>
      </c>
      <c r="CO1143" s="1102">
        <v>16284.578806945625</v>
      </c>
      <c r="CP1143" s="1102">
        <v>19548.718350270239</v>
      </c>
      <c r="CQ1143" s="1106">
        <f t="shared" si="217"/>
        <v>21548.773333507426</v>
      </c>
      <c r="CR1143" s="23" t="s">
        <v>542</v>
      </c>
      <c r="DQ1143"/>
      <c r="DR1143"/>
    </row>
    <row r="1144" spans="58:122" ht="13">
      <c r="BF1144" s="1135">
        <v>1136</v>
      </c>
      <c r="BG1144" s="1102">
        <v>45841.991250062114</v>
      </c>
      <c r="BH1144" s="1102">
        <v>43667.056143553309</v>
      </c>
      <c r="BI1144" s="1102">
        <v>40586.170207835014</v>
      </c>
      <c r="BJ1144" s="1102">
        <v>51436.902084480978</v>
      </c>
      <c r="BK1144" s="1102">
        <v>64816.460053061892</v>
      </c>
      <c r="BL1144" s="1102">
        <v>82927.261238817198</v>
      </c>
      <c r="BM1144" s="1102">
        <v>69908.186118776139</v>
      </c>
      <c r="BN1144" s="1102">
        <v>79282.93234384578</v>
      </c>
      <c r="BO1144" s="1102">
        <v>118990.52232787243</v>
      </c>
      <c r="BP1144" s="1102">
        <v>109973.04378459528</v>
      </c>
      <c r="BQ1144" s="1102">
        <v>85057.953239461582</v>
      </c>
      <c r="BR1144" s="1102">
        <v>68451.132959341136</v>
      </c>
      <c r="BS1144" s="1102">
        <v>70977.704180891567</v>
      </c>
      <c r="BT1144" s="1102">
        <v>28456.684767799168</v>
      </c>
      <c r="BU1144" s="1102">
        <v>11277.732678274049</v>
      </c>
      <c r="BV1144" s="1102">
        <v>9759.847053028705</v>
      </c>
      <c r="BW1144" s="1102">
        <v>15663.964957547229</v>
      </c>
      <c r="BX1144" s="1102">
        <v>20960.743649927252</v>
      </c>
      <c r="BY1144" s="1102">
        <v>17534.168034539689</v>
      </c>
      <c r="BZ1144" s="1102">
        <v>13435.636144870736</v>
      </c>
      <c r="CA1144" s="1102">
        <v>9103.4180496736753</v>
      </c>
      <c r="CB1144" s="1102">
        <v>6702.1852363070602</v>
      </c>
      <c r="CC1144" s="1102">
        <v>8352.644334372133</v>
      </c>
      <c r="CD1144" s="1102">
        <v>11880.47763687832</v>
      </c>
      <c r="CE1144" s="1102">
        <v>16353.863378942378</v>
      </c>
      <c r="CF1144" s="1102">
        <v>11365.737707070562</v>
      </c>
      <c r="CG1144" s="1102">
        <v>8354.4244677150491</v>
      </c>
      <c r="CH1144" s="1102">
        <v>10927.437771221545</v>
      </c>
      <c r="CI1144" s="1102">
        <v>16059.786797694185</v>
      </c>
      <c r="CJ1144" s="1102">
        <v>19016.533109993008</v>
      </c>
      <c r="CK1144" s="1102">
        <v>18084.497954904033</v>
      </c>
      <c r="CL1144" s="1102">
        <v>14962.428048469446</v>
      </c>
      <c r="CM1144" s="1102">
        <v>18264.165461922708</v>
      </c>
      <c r="CN1144" s="1102">
        <v>19698.19160797515</v>
      </c>
      <c r="CO1144" s="1102">
        <v>20457.112301175312</v>
      </c>
      <c r="CP1144" s="1102">
        <v>20093.485857160646</v>
      </c>
      <c r="CQ1144" s="1106">
        <f t="shared" si="217"/>
        <v>22149.276717673223</v>
      </c>
      <c r="CR1144" s="23" t="s">
        <v>542</v>
      </c>
      <c r="DQ1144"/>
      <c r="DR1144"/>
    </row>
    <row r="1145" spans="58:122" ht="13">
      <c r="BF1145" s="1135">
        <v>1137</v>
      </c>
      <c r="BG1145" s="1102">
        <v>43603.365342140096</v>
      </c>
      <c r="BH1145" s="1102">
        <v>46192.945491270868</v>
      </c>
      <c r="BI1145" s="1102">
        <v>42108.071980448571</v>
      </c>
      <c r="BJ1145" s="1102">
        <v>46497.669298836459</v>
      </c>
      <c r="BK1145" s="1102">
        <v>54257.534848478121</v>
      </c>
      <c r="BL1145" s="1102">
        <v>74782.485918083636</v>
      </c>
      <c r="BM1145" s="1102">
        <v>71546.148193916917</v>
      </c>
      <c r="BN1145" s="1102">
        <v>76926.457342111593</v>
      </c>
      <c r="BO1145" s="1102">
        <v>104226.78008083977</v>
      </c>
      <c r="BP1145" s="1102">
        <v>106513.62075850097</v>
      </c>
      <c r="BQ1145" s="1102">
        <v>82155.503860722383</v>
      </c>
      <c r="BR1145" s="1102">
        <v>65045.633687209207</v>
      </c>
      <c r="BS1145" s="1102">
        <v>66196.416832727584</v>
      </c>
      <c r="BT1145" s="1102">
        <v>40953.09961532968</v>
      </c>
      <c r="BU1145" s="1102">
        <v>14729.942532711482</v>
      </c>
      <c r="BV1145" s="1102">
        <v>11850.272630071031</v>
      </c>
      <c r="BW1145" s="1102">
        <v>10483.369896125305</v>
      </c>
      <c r="BX1145" s="1102">
        <v>19089.860095238382</v>
      </c>
      <c r="BY1145" s="1102">
        <v>15125.891043156184</v>
      </c>
      <c r="BZ1145" s="1102">
        <v>11789.946906188552</v>
      </c>
      <c r="CA1145" s="1102">
        <v>9110.1559942117365</v>
      </c>
      <c r="CB1145" s="1102">
        <v>6859.3906168051435</v>
      </c>
      <c r="CC1145" s="1102">
        <v>9577.9756325873514</v>
      </c>
      <c r="CD1145" s="1102">
        <v>10649.076389011529</v>
      </c>
      <c r="CE1145" s="1102">
        <v>13204.192036310164</v>
      </c>
      <c r="CF1145" s="1102">
        <v>9814.0075357284895</v>
      </c>
      <c r="CG1145" s="1102">
        <v>10106.960925026517</v>
      </c>
      <c r="CH1145" s="1102">
        <v>11803.855502530812</v>
      </c>
      <c r="CI1145" s="1102">
        <v>17799.355818787055</v>
      </c>
      <c r="CJ1145" s="1102">
        <v>17745.077922016997</v>
      </c>
      <c r="CK1145" s="1102">
        <v>19533.845816866542</v>
      </c>
      <c r="CL1145" s="1102">
        <v>15293.843160214634</v>
      </c>
      <c r="CM1145" s="1102">
        <v>15516.053915832776</v>
      </c>
      <c r="CN1145" s="1102">
        <v>12886.423978652405</v>
      </c>
      <c r="CO1145" s="1102">
        <v>12362.702087536893</v>
      </c>
      <c r="CP1145" s="1102">
        <v>14179.502222057741</v>
      </c>
      <c r="CQ1145" s="1106">
        <f t="shared" si="217"/>
        <v>15630.225669544379</v>
      </c>
      <c r="CR1145" s="23" t="s">
        <v>542</v>
      </c>
      <c r="DQ1145"/>
      <c r="DR1145"/>
    </row>
    <row r="1146" spans="58:122" ht="13">
      <c r="BF1146" s="1135">
        <v>1138</v>
      </c>
      <c r="BG1146" s="1102">
        <v>49156.621367176238</v>
      </c>
      <c r="BH1146" s="1102">
        <v>46988.084712161079</v>
      </c>
      <c r="BI1146" s="1102">
        <v>40654.351642977912</v>
      </c>
      <c r="BJ1146" s="1102">
        <v>49057.805821036651</v>
      </c>
      <c r="BK1146" s="1102">
        <v>59566.726127191097</v>
      </c>
      <c r="BL1146" s="1102">
        <v>75626.405765211763</v>
      </c>
      <c r="BM1146" s="1102">
        <v>63350.643171936375</v>
      </c>
      <c r="BN1146" s="1102">
        <v>74923.201205885445</v>
      </c>
      <c r="BO1146" s="1102">
        <v>97650.372339653652</v>
      </c>
      <c r="BP1146" s="1102">
        <v>93504.129455071641</v>
      </c>
      <c r="BQ1146" s="1102">
        <v>73160.719035317888</v>
      </c>
      <c r="BR1146" s="1102">
        <v>61678.670831404525</v>
      </c>
      <c r="BS1146" s="1102">
        <v>56224.807308358482</v>
      </c>
      <c r="BT1146" s="1102">
        <v>30749.334491819893</v>
      </c>
      <c r="BU1146" s="1102">
        <v>16168.769686593356</v>
      </c>
      <c r="BV1146" s="1102">
        <v>12383.626967916</v>
      </c>
      <c r="BW1146" s="1102">
        <v>13971.01732762529</v>
      </c>
      <c r="BX1146" s="1102">
        <v>16382.337229257366</v>
      </c>
      <c r="BY1146" s="1102">
        <v>14757.81203534308</v>
      </c>
      <c r="BZ1146" s="1102">
        <v>12326.802400386396</v>
      </c>
      <c r="CA1146" s="1102">
        <v>9112.2806685932337</v>
      </c>
      <c r="CB1146" s="1102">
        <v>6539.894681416401</v>
      </c>
      <c r="CC1146" s="1102">
        <v>7641.2314606440632</v>
      </c>
      <c r="CD1146" s="1102">
        <v>8981.0209106394905</v>
      </c>
      <c r="CE1146" s="1102">
        <v>13827.687141905686</v>
      </c>
      <c r="CF1146" s="1102">
        <v>12291.693739773395</v>
      </c>
      <c r="CG1146" s="1102">
        <v>9012.2074530852824</v>
      </c>
      <c r="CH1146" s="1102">
        <v>9076.1921627206721</v>
      </c>
      <c r="CI1146" s="1102">
        <v>11006.75100149947</v>
      </c>
      <c r="CJ1146" s="1102">
        <v>13691.370644772618</v>
      </c>
      <c r="CK1146" s="1102">
        <v>15216.482118702017</v>
      </c>
      <c r="CL1146" s="1102">
        <v>13105.117829350616</v>
      </c>
      <c r="CM1146" s="1102">
        <v>15896.991395636212</v>
      </c>
      <c r="CN1146" s="1102">
        <v>15116.092588919164</v>
      </c>
      <c r="CO1146" s="1102">
        <v>17040.039545335054</v>
      </c>
      <c r="CP1146" s="1102">
        <v>15618.737996635413</v>
      </c>
      <c r="CQ1146" s="1106">
        <f t="shared" si="217"/>
        <v>17216.711541617955</v>
      </c>
      <c r="CR1146" s="23" t="s">
        <v>542</v>
      </c>
      <c r="DQ1146"/>
      <c r="DR1146"/>
    </row>
    <row r="1147" spans="58:122" ht="13">
      <c r="BF1147" s="1135">
        <v>1139</v>
      </c>
      <c r="BG1147" s="1102">
        <v>47764.693558791674</v>
      </c>
      <c r="BH1147" s="1102">
        <v>47297.562298060395</v>
      </c>
      <c r="BI1147" s="1102">
        <v>42229.151818566614</v>
      </c>
      <c r="BJ1147" s="1102">
        <v>50815.572624330554</v>
      </c>
      <c r="BK1147" s="1102">
        <v>68602.129311689627</v>
      </c>
      <c r="BL1147" s="1102">
        <v>98725.266179882252</v>
      </c>
      <c r="BM1147" s="1102">
        <v>85076.131017749402</v>
      </c>
      <c r="BN1147" s="1102">
        <v>92601.869775889747</v>
      </c>
      <c r="BO1147" s="1102">
        <v>120621.59824768505</v>
      </c>
      <c r="BP1147" s="1102">
        <v>122811.59019844138</v>
      </c>
      <c r="BQ1147" s="1102">
        <v>91033.497717848717</v>
      </c>
      <c r="BR1147" s="1102">
        <v>66386.846979838272</v>
      </c>
      <c r="BS1147" s="1102">
        <v>70910.495071810685</v>
      </c>
      <c r="BT1147" s="1102">
        <v>28567.566179616293</v>
      </c>
      <c r="BU1147" s="1102">
        <v>15675.879343284596</v>
      </c>
      <c r="BV1147" s="1102">
        <v>15740.834056584514</v>
      </c>
      <c r="BW1147" s="1102">
        <v>14880.314916567622</v>
      </c>
      <c r="BX1147" s="1102">
        <v>18097.87071221169</v>
      </c>
      <c r="BY1147" s="1102">
        <v>15685.65858359183</v>
      </c>
      <c r="BZ1147" s="1102">
        <v>13403.831636296462</v>
      </c>
      <c r="CA1147" s="1102">
        <v>9125.372471054945</v>
      </c>
      <c r="CB1147" s="1102">
        <v>5548.176528511427</v>
      </c>
      <c r="CC1147" s="1102">
        <v>6558.0602894879294</v>
      </c>
      <c r="CD1147" s="1102">
        <v>10196.070754251001</v>
      </c>
      <c r="CE1147" s="1102">
        <v>14333.060310452001</v>
      </c>
      <c r="CF1147" s="1102">
        <v>11725.555373122546</v>
      </c>
      <c r="CG1147" s="1102">
        <v>8620.0998010880339</v>
      </c>
      <c r="CH1147" s="1102">
        <v>9628.5679610058542</v>
      </c>
      <c r="CI1147" s="1102">
        <v>14022.679847093674</v>
      </c>
      <c r="CJ1147" s="1102">
        <v>16219.797605251788</v>
      </c>
      <c r="CK1147" s="1102">
        <v>16121.215114453933</v>
      </c>
      <c r="CL1147" s="1102">
        <v>14691.811701507799</v>
      </c>
      <c r="CM1147" s="1102">
        <v>16002.617244850671</v>
      </c>
      <c r="CN1147" s="1102">
        <v>16098.937857145354</v>
      </c>
      <c r="CO1147" s="1102">
        <v>16461.95538689051</v>
      </c>
      <c r="CP1147" s="1102">
        <v>17138.365053439429</v>
      </c>
      <c r="CQ1147" s="1106">
        <f t="shared" si="217"/>
        <v>18891.813633315036</v>
      </c>
      <c r="CR1147" s="23" t="s">
        <v>542</v>
      </c>
      <c r="DQ1147"/>
      <c r="DR1147"/>
    </row>
    <row r="1148" spans="58:122" ht="13">
      <c r="BF1148" s="1135">
        <v>1140</v>
      </c>
      <c r="BG1148" s="1102">
        <v>48578.998986836159</v>
      </c>
      <c r="BH1148" s="1102">
        <v>48545.933129008219</v>
      </c>
      <c r="BI1148" s="1102">
        <v>42741.601487405853</v>
      </c>
      <c r="BJ1148" s="1102">
        <v>49555.344427954384</v>
      </c>
      <c r="BK1148" s="1102">
        <v>58758.370088576405</v>
      </c>
      <c r="BL1148" s="1102">
        <v>75163.547835132311</v>
      </c>
      <c r="BM1148" s="1102">
        <v>62918.142674698647</v>
      </c>
      <c r="BN1148" s="1102">
        <v>74750.444907445606</v>
      </c>
      <c r="BO1148" s="1102">
        <v>103958.70912560921</v>
      </c>
      <c r="BP1148" s="1102">
        <v>96234.477644636936</v>
      </c>
      <c r="BQ1148" s="1102">
        <v>71465.746779329755</v>
      </c>
      <c r="BR1148" s="1102">
        <v>53759.191520959997</v>
      </c>
      <c r="BS1148" s="1102">
        <v>55292.865918261807</v>
      </c>
      <c r="BT1148" s="1102">
        <v>21087.190479272118</v>
      </c>
      <c r="BU1148" s="1102">
        <v>9342.4503304127611</v>
      </c>
      <c r="BV1148" s="1102">
        <v>8723.9054025540445</v>
      </c>
      <c r="BW1148" s="1102">
        <v>17283.646350078481</v>
      </c>
      <c r="BX1148" s="1102">
        <v>19611.668207200102</v>
      </c>
      <c r="BY1148" s="1102">
        <v>19047.454780044307</v>
      </c>
      <c r="BZ1148" s="1102">
        <v>14969.356008382387</v>
      </c>
      <c r="CA1148" s="1102">
        <v>9134.189378965757</v>
      </c>
      <c r="CB1148" s="1102">
        <v>5018.6835628003391</v>
      </c>
      <c r="CC1148" s="1102">
        <v>5939.6730173950236</v>
      </c>
      <c r="CD1148" s="1102">
        <v>11231.876122674745</v>
      </c>
      <c r="CE1148" s="1102">
        <v>19015.563121168518</v>
      </c>
      <c r="CF1148" s="1102">
        <v>14346.225284751772</v>
      </c>
      <c r="CG1148" s="1102">
        <v>10651.350322570601</v>
      </c>
      <c r="CH1148" s="1102">
        <v>11314.683251186092</v>
      </c>
      <c r="CI1148" s="1102">
        <v>15025.639346775095</v>
      </c>
      <c r="CJ1148" s="1102">
        <v>16948.151146471202</v>
      </c>
      <c r="CK1148" s="1102">
        <v>16853.369903206934</v>
      </c>
      <c r="CL1148" s="1102">
        <v>15036.410485864648</v>
      </c>
      <c r="CM1148" s="1102">
        <v>16753.259331067711</v>
      </c>
      <c r="CN1148" s="1102">
        <v>16491.515598085552</v>
      </c>
      <c r="CO1148" s="1102">
        <v>18880.462472185696</v>
      </c>
      <c r="CP1148" s="1102">
        <v>17690.487096031939</v>
      </c>
      <c r="CQ1148" s="1106">
        <f t="shared" si="217"/>
        <v>19500.424005365061</v>
      </c>
      <c r="CR1148" s="23" t="s">
        <v>542</v>
      </c>
      <c r="DQ1148"/>
      <c r="DR1148"/>
    </row>
    <row r="1149" spans="58:122" ht="13">
      <c r="BF1149" s="1135">
        <v>1141</v>
      </c>
      <c r="BG1149" s="1102">
        <v>53379.251649867801</v>
      </c>
      <c r="BH1149" s="1102">
        <v>50599.074839012952</v>
      </c>
      <c r="BI1149" s="1102">
        <v>45052.826487570819</v>
      </c>
      <c r="BJ1149" s="1102">
        <v>48976.523993775641</v>
      </c>
      <c r="BK1149" s="1102">
        <v>51260.629737281488</v>
      </c>
      <c r="BL1149" s="1102">
        <v>62346.583067112369</v>
      </c>
      <c r="BM1149" s="1102">
        <v>52901.886964509009</v>
      </c>
      <c r="BN1149" s="1102">
        <v>61300.940677765328</v>
      </c>
      <c r="BO1149" s="1102">
        <v>83953.226757475335</v>
      </c>
      <c r="BP1149" s="1102">
        <v>83338.412229973677</v>
      </c>
      <c r="BQ1149" s="1102">
        <v>66506.767366014974</v>
      </c>
      <c r="BR1149" s="1102">
        <v>57080.105322430878</v>
      </c>
      <c r="BS1149" s="1102">
        <v>66826.217949329992</v>
      </c>
      <c r="BT1149" s="1102">
        <v>28483.454321096622</v>
      </c>
      <c r="BU1149" s="1102">
        <v>14182.440843169428</v>
      </c>
      <c r="BV1149" s="1102">
        <v>13931.110669556951</v>
      </c>
      <c r="BW1149" s="1102">
        <v>15211.189428622713</v>
      </c>
      <c r="BX1149" s="1102">
        <v>22670.220546846107</v>
      </c>
      <c r="BY1149" s="1102">
        <v>17838.830681669991</v>
      </c>
      <c r="BZ1149" s="1102">
        <v>14100.427696396078</v>
      </c>
      <c r="CA1149" s="1102">
        <v>9139.3582275650515</v>
      </c>
      <c r="CB1149" s="1102">
        <v>6240.9846454209319</v>
      </c>
      <c r="CC1149" s="1102">
        <v>7530.5488476702112</v>
      </c>
      <c r="CD1149" s="1102">
        <v>9617.058350605641</v>
      </c>
      <c r="CE1149" s="1102">
        <v>12600.553451617092</v>
      </c>
      <c r="CF1149" s="1102">
        <v>11094.307651957457</v>
      </c>
      <c r="CG1149" s="1102">
        <v>9760.5480611716575</v>
      </c>
      <c r="CH1149" s="1102">
        <v>13027.390838840769</v>
      </c>
      <c r="CI1149" s="1102">
        <v>14623.824976087733</v>
      </c>
      <c r="CJ1149" s="1102">
        <v>16186.286288989751</v>
      </c>
      <c r="CK1149" s="1102">
        <v>16046.363554399337</v>
      </c>
      <c r="CL1149" s="1102">
        <v>14126.160721326247</v>
      </c>
      <c r="CM1149" s="1102">
        <v>18440.238121217706</v>
      </c>
      <c r="CN1149" s="1102">
        <v>16086.018338092636</v>
      </c>
      <c r="CO1149" s="1102">
        <v>16799.822490832034</v>
      </c>
      <c r="CP1149" s="1102">
        <v>17823.453725189378</v>
      </c>
      <c r="CQ1149" s="1106">
        <f t="shared" si="217"/>
        <v>19646.994624537881</v>
      </c>
      <c r="CR1149" s="23" t="s">
        <v>542</v>
      </c>
      <c r="DQ1149"/>
      <c r="DR1149"/>
    </row>
    <row r="1150" spans="58:122" ht="13">
      <c r="BF1150" s="1135">
        <v>1142</v>
      </c>
      <c r="BG1150" s="1102">
        <v>48551.717119677051</v>
      </c>
      <c r="BH1150" s="1102">
        <v>48531.086012263353</v>
      </c>
      <c r="BI1150" s="1102">
        <v>42711.024076081398</v>
      </c>
      <c r="BJ1150" s="1102">
        <v>49446.599652238416</v>
      </c>
      <c r="BK1150" s="1102">
        <v>58738.579529849027</v>
      </c>
      <c r="BL1150" s="1102">
        <v>75334.504064314635</v>
      </c>
      <c r="BM1150" s="1102">
        <v>63072.802176938312</v>
      </c>
      <c r="BN1150" s="1102">
        <v>74358.057987343258</v>
      </c>
      <c r="BO1150" s="1102">
        <v>103372.19758534832</v>
      </c>
      <c r="BP1150" s="1102">
        <v>95665.698041164564</v>
      </c>
      <c r="BQ1150" s="1102">
        <v>70902.107365251519</v>
      </c>
      <c r="BR1150" s="1102">
        <v>53563.210196485401</v>
      </c>
      <c r="BS1150" s="1102">
        <v>57107.474165840678</v>
      </c>
      <c r="BT1150" s="1102">
        <v>21097.426356390737</v>
      </c>
      <c r="BU1150" s="1102">
        <v>9331.5947731083616</v>
      </c>
      <c r="BV1150" s="1102">
        <v>8667.0144855399412</v>
      </c>
      <c r="BW1150" s="1102">
        <v>17238.750531416645</v>
      </c>
      <c r="BX1150" s="1102">
        <v>19580.766138082614</v>
      </c>
      <c r="BY1150" s="1102">
        <v>18967.538155470585</v>
      </c>
      <c r="BZ1150" s="1102">
        <v>14919.778228699361</v>
      </c>
      <c r="CA1150" s="1102">
        <v>9141.5455688403872</v>
      </c>
      <c r="CB1150" s="1102">
        <v>5055.9279578322939</v>
      </c>
      <c r="CC1150" s="1102">
        <v>6001.1524967002915</v>
      </c>
      <c r="CD1150" s="1102">
        <v>11218.18720081531</v>
      </c>
      <c r="CE1150" s="1102">
        <v>18971.820264036589</v>
      </c>
      <c r="CF1150" s="1102">
        <v>14350.371238018524</v>
      </c>
      <c r="CG1150" s="1102">
        <v>10683.704639799265</v>
      </c>
      <c r="CH1150" s="1102">
        <v>11343.217602583505</v>
      </c>
      <c r="CI1150" s="1102">
        <v>15063.690866321473</v>
      </c>
      <c r="CJ1150" s="1102">
        <v>16949.782864935085</v>
      </c>
      <c r="CK1150" s="1102">
        <v>17037.416881993271</v>
      </c>
      <c r="CL1150" s="1102">
        <v>15115.572984456892</v>
      </c>
      <c r="CM1150" s="1102">
        <v>16812.535091477363</v>
      </c>
      <c r="CN1150" s="1102">
        <v>16154.193666804093</v>
      </c>
      <c r="CO1150" s="1102">
        <v>18817.249375384908</v>
      </c>
      <c r="CP1150" s="1102">
        <v>17327.066965028444</v>
      </c>
      <c r="CQ1150" s="1106">
        <f t="shared" si="217"/>
        <v>19099.821884678226</v>
      </c>
      <c r="CR1150" s="23" t="s">
        <v>542</v>
      </c>
      <c r="DQ1150"/>
      <c r="DR1150"/>
    </row>
    <row r="1151" spans="58:122" ht="13">
      <c r="BF1151" s="1135">
        <v>1143</v>
      </c>
      <c r="BG1151" s="1102">
        <v>56457.276583282233</v>
      </c>
      <c r="BH1151" s="1102">
        <v>60344.155349534958</v>
      </c>
      <c r="BI1151" s="1102">
        <v>55164.676339833975</v>
      </c>
      <c r="BJ1151" s="1102">
        <v>60423.778591980154</v>
      </c>
      <c r="BK1151" s="1102">
        <v>65576.863408007906</v>
      </c>
      <c r="BL1151" s="1102">
        <v>80903.105264360725</v>
      </c>
      <c r="BM1151" s="1102">
        <v>73150.83034968788</v>
      </c>
      <c r="BN1151" s="1102">
        <v>84557.471427881159</v>
      </c>
      <c r="BO1151" s="1102">
        <v>97800.817229553693</v>
      </c>
      <c r="BP1151" s="1102">
        <v>106061.9908296528</v>
      </c>
      <c r="BQ1151" s="1102">
        <v>83223.157921727019</v>
      </c>
      <c r="BR1151" s="1102">
        <v>69092.058868238921</v>
      </c>
      <c r="BS1151" s="1102">
        <v>66943.001311144355</v>
      </c>
      <c r="BT1151" s="1102">
        <v>33509.339092747221</v>
      </c>
      <c r="BU1151" s="1102">
        <v>15451.939304750013</v>
      </c>
      <c r="BV1151" s="1102">
        <v>10547.012087525214</v>
      </c>
      <c r="BW1151" s="1102">
        <v>13796.739356023321</v>
      </c>
      <c r="BX1151" s="1102">
        <v>23717.87412308907</v>
      </c>
      <c r="BY1151" s="1102">
        <v>19072.724355172071</v>
      </c>
      <c r="BZ1151" s="1102">
        <v>15183.757431663951</v>
      </c>
      <c r="CA1151" s="1102">
        <v>9144.8244438185448</v>
      </c>
      <c r="CB1151" s="1102">
        <v>5813.1463070926993</v>
      </c>
      <c r="CC1151" s="1102">
        <v>8557.9473431940187</v>
      </c>
      <c r="CD1151" s="1102">
        <v>11283.163896921298</v>
      </c>
      <c r="CE1151" s="1102">
        <v>16710.585497981509</v>
      </c>
      <c r="CF1151" s="1102">
        <v>12680.11020459789</v>
      </c>
      <c r="CG1151" s="1102">
        <v>10575.837441397944</v>
      </c>
      <c r="CH1151" s="1102">
        <v>14812.037076204018</v>
      </c>
      <c r="CI1151" s="1102">
        <v>16644.486325539394</v>
      </c>
      <c r="CJ1151" s="1102">
        <v>17840.390656695152</v>
      </c>
      <c r="CK1151" s="1102">
        <v>17550.106444356086</v>
      </c>
      <c r="CL1151" s="1102">
        <v>14936.751421804205</v>
      </c>
      <c r="CM1151" s="1102">
        <v>20753.169533814773</v>
      </c>
      <c r="CN1151" s="1102">
        <v>19107.501400882575</v>
      </c>
      <c r="CO1151" s="1102">
        <v>22001.589037299153</v>
      </c>
      <c r="CP1151" s="1102">
        <v>20855.36902105336</v>
      </c>
      <c r="CQ1151" s="1106">
        <f t="shared" si="217"/>
        <v>22989.109146130744</v>
      </c>
      <c r="CR1151" s="23" t="s">
        <v>542</v>
      </c>
      <c r="DQ1151"/>
      <c r="DR1151"/>
    </row>
    <row r="1152" spans="58:122" ht="13">
      <c r="BF1152" s="1135">
        <v>1144</v>
      </c>
      <c r="BG1152" s="1102">
        <v>46438.419581837006</v>
      </c>
      <c r="BH1152" s="1102">
        <v>45077.977017059049</v>
      </c>
      <c r="BI1152" s="1102">
        <v>38470.400625119735</v>
      </c>
      <c r="BJ1152" s="1102">
        <v>48021.411730910477</v>
      </c>
      <c r="BK1152" s="1102">
        <v>62768.630338933086</v>
      </c>
      <c r="BL1152" s="1102">
        <v>87471.076289488265</v>
      </c>
      <c r="BM1152" s="1102">
        <v>78568.852282688371</v>
      </c>
      <c r="BN1152" s="1102">
        <v>87067.8213603318</v>
      </c>
      <c r="BO1152" s="1102">
        <v>104884.01491234769</v>
      </c>
      <c r="BP1152" s="1102">
        <v>96129.953488554384</v>
      </c>
      <c r="BQ1152" s="1102">
        <v>72626.272993892577</v>
      </c>
      <c r="BR1152" s="1102">
        <v>59059.73387785528</v>
      </c>
      <c r="BS1152" s="1102">
        <v>64380.259179254426</v>
      </c>
      <c r="BT1152" s="1102">
        <v>23370.383624449034</v>
      </c>
      <c r="BU1152" s="1102">
        <v>10924.461433352226</v>
      </c>
      <c r="BV1152" s="1102">
        <v>12073.536958556608</v>
      </c>
      <c r="BW1152" s="1102">
        <v>24023.754517381589</v>
      </c>
      <c r="BX1152" s="1102">
        <v>23816.444440757368</v>
      </c>
      <c r="BY1152" s="1102">
        <v>20516.816127963575</v>
      </c>
      <c r="BZ1152" s="1102">
        <v>13332.029697988697</v>
      </c>
      <c r="CA1152" s="1102">
        <v>9151.0556570376084</v>
      </c>
      <c r="CB1152" s="1102">
        <v>7314.0279918429642</v>
      </c>
      <c r="CC1152" s="1102">
        <v>11254.198004393049</v>
      </c>
      <c r="CD1152" s="1102">
        <v>12728.603334574233</v>
      </c>
      <c r="CE1152" s="1102">
        <v>17602.436600734174</v>
      </c>
      <c r="CF1152" s="1102">
        <v>12099.340757506794</v>
      </c>
      <c r="CG1152" s="1102">
        <v>10045.694752604992</v>
      </c>
      <c r="CH1152" s="1102">
        <v>11825.507941801265</v>
      </c>
      <c r="CI1152" s="1102">
        <v>16968.575460951801</v>
      </c>
      <c r="CJ1152" s="1102">
        <v>18861.750092914015</v>
      </c>
      <c r="CK1152" s="1102">
        <v>21722.965466133279</v>
      </c>
      <c r="CL1152" s="1102">
        <v>18532.862156564493</v>
      </c>
      <c r="CM1152" s="1102">
        <v>23246.749720300875</v>
      </c>
      <c r="CN1152" s="1102">
        <v>19626.476358466272</v>
      </c>
      <c r="CO1152" s="1102">
        <v>19762.052256588355</v>
      </c>
      <c r="CP1152" s="1102">
        <v>21796.752692309448</v>
      </c>
      <c r="CQ1152" s="1106">
        <f t="shared" si="217"/>
        <v>24026.807014005655</v>
      </c>
      <c r="CR1152" s="23" t="s">
        <v>542</v>
      </c>
      <c r="DQ1152"/>
      <c r="DR1152"/>
    </row>
    <row r="1153" spans="58:122" ht="13">
      <c r="BF1153" s="1135">
        <v>1145</v>
      </c>
      <c r="BG1153" s="1102">
        <v>49918.606528889686</v>
      </c>
      <c r="BH1153" s="1102">
        <v>56890.3333037845</v>
      </c>
      <c r="BI1153" s="1102">
        <v>53240.037982633316</v>
      </c>
      <c r="BJ1153" s="1102">
        <v>63499.984815437463</v>
      </c>
      <c r="BK1153" s="1102">
        <v>70997.393068757185</v>
      </c>
      <c r="BL1153" s="1102">
        <v>84210.052131058357</v>
      </c>
      <c r="BM1153" s="1102">
        <v>68474.016790245965</v>
      </c>
      <c r="BN1153" s="1102">
        <v>74821.436705785702</v>
      </c>
      <c r="BO1153" s="1102">
        <v>108172.70285979751</v>
      </c>
      <c r="BP1153" s="1102">
        <v>115195.63897993178</v>
      </c>
      <c r="BQ1153" s="1102">
        <v>90652.720485251426</v>
      </c>
      <c r="BR1153" s="1102">
        <v>70804.256800044968</v>
      </c>
      <c r="BS1153" s="1102">
        <v>90330.431160727923</v>
      </c>
      <c r="BT1153" s="1102">
        <v>35759.043833607095</v>
      </c>
      <c r="BU1153" s="1102">
        <v>16169.867181267971</v>
      </c>
      <c r="BV1153" s="1102">
        <v>18743.67743572047</v>
      </c>
      <c r="BW1153" s="1102">
        <v>20275.345571245154</v>
      </c>
      <c r="BX1153" s="1102">
        <v>23874.235064567667</v>
      </c>
      <c r="BY1153" s="1102">
        <v>23856.949314076788</v>
      </c>
      <c r="BZ1153" s="1102">
        <v>14103.444933909976</v>
      </c>
      <c r="CA1153" s="1102">
        <v>9161.8538170447737</v>
      </c>
      <c r="CB1153" s="1102">
        <v>6105.2943003572245</v>
      </c>
      <c r="CC1153" s="1102">
        <v>10293.433580159224</v>
      </c>
      <c r="CD1153" s="1102">
        <v>15631.593906096687</v>
      </c>
      <c r="CE1153" s="1102">
        <v>23587.377252954171</v>
      </c>
      <c r="CF1153" s="1102">
        <v>15959.848333774093</v>
      </c>
      <c r="CG1153" s="1102">
        <v>12375.896459453821</v>
      </c>
      <c r="CH1153" s="1102">
        <v>15048.369866250841</v>
      </c>
      <c r="CI1153" s="1102">
        <v>21562.606955356121</v>
      </c>
      <c r="CJ1153" s="1102">
        <v>23980.977073562368</v>
      </c>
      <c r="CK1153" s="1102">
        <v>23686.398693561103</v>
      </c>
      <c r="CL1153" s="1102">
        <v>20031.371638857203</v>
      </c>
      <c r="CM1153" s="1102">
        <v>22986.868710836054</v>
      </c>
      <c r="CN1153" s="1102">
        <v>20308.410796551823</v>
      </c>
      <c r="CO1153" s="1102">
        <v>20961.389741359126</v>
      </c>
      <c r="CP1153" s="1102">
        <v>21892.676657268981</v>
      </c>
      <c r="CQ1153" s="1106">
        <f t="shared" si="217"/>
        <v>24132.545085480589</v>
      </c>
      <c r="CR1153" s="23" t="s">
        <v>542</v>
      </c>
      <c r="DQ1153"/>
      <c r="DR1153"/>
    </row>
    <row r="1154" spans="58:122" ht="13">
      <c r="BF1154" s="1135">
        <v>1146</v>
      </c>
      <c r="BG1154" s="1102">
        <v>46652.707090305346</v>
      </c>
      <c r="BH1154" s="1102">
        <v>45239.048053529485</v>
      </c>
      <c r="BI1154" s="1102">
        <v>38591.483937899538</v>
      </c>
      <c r="BJ1154" s="1102">
        <v>48106.512747974921</v>
      </c>
      <c r="BK1154" s="1102">
        <v>62880.582513207526</v>
      </c>
      <c r="BL1154" s="1102">
        <v>87649.156855864858</v>
      </c>
      <c r="BM1154" s="1102">
        <v>78839.329939831572</v>
      </c>
      <c r="BN1154" s="1102">
        <v>87382.657952742564</v>
      </c>
      <c r="BO1154" s="1102">
        <v>105090.74600516635</v>
      </c>
      <c r="BP1154" s="1102">
        <v>96314.735143491751</v>
      </c>
      <c r="BQ1154" s="1102">
        <v>72772.453970659859</v>
      </c>
      <c r="BR1154" s="1102">
        <v>59246.897249588867</v>
      </c>
      <c r="BS1154" s="1102">
        <v>64641.220729207475</v>
      </c>
      <c r="BT1154" s="1102">
        <v>23423.676801865695</v>
      </c>
      <c r="BU1154" s="1102">
        <v>10919.358588138341</v>
      </c>
      <c r="BV1154" s="1102">
        <v>12076.789547661616</v>
      </c>
      <c r="BW1154" s="1102">
        <v>24052.047904450781</v>
      </c>
      <c r="BX1154" s="1102">
        <v>23906.805556698837</v>
      </c>
      <c r="BY1154" s="1102">
        <v>20528.429910110695</v>
      </c>
      <c r="BZ1154" s="1102">
        <v>13354.267804301642</v>
      </c>
      <c r="CA1154" s="1102">
        <v>9170.5984767484588</v>
      </c>
      <c r="CB1154" s="1102">
        <v>7283.8769150288099</v>
      </c>
      <c r="CC1154" s="1102">
        <v>11293.617920902094</v>
      </c>
      <c r="CD1154" s="1102">
        <v>12756.042338307383</v>
      </c>
      <c r="CE1154" s="1102">
        <v>17652.428252672169</v>
      </c>
      <c r="CF1154" s="1102">
        <v>12131.149388547416</v>
      </c>
      <c r="CG1154" s="1102">
        <v>10064.117854680286</v>
      </c>
      <c r="CH1154" s="1102">
        <v>11865.804221193954</v>
      </c>
      <c r="CI1154" s="1102">
        <v>17004.131349219664</v>
      </c>
      <c r="CJ1154" s="1102">
        <v>18883.05539387024</v>
      </c>
      <c r="CK1154" s="1102">
        <v>21753.843399473</v>
      </c>
      <c r="CL1154" s="1102">
        <v>18579.813122471936</v>
      </c>
      <c r="CM1154" s="1102">
        <v>23222.158122470315</v>
      </c>
      <c r="CN1154" s="1102">
        <v>19751.18250950822</v>
      </c>
      <c r="CO1154" s="1102">
        <v>19767.947963980827</v>
      </c>
      <c r="CP1154" s="1102">
        <v>21765.374803637318</v>
      </c>
      <c r="CQ1154" s="1106">
        <f t="shared" si="217"/>
        <v>23992.218812438445</v>
      </c>
      <c r="CR1154" s="23" t="s">
        <v>542</v>
      </c>
      <c r="DQ1154"/>
      <c r="DR1154"/>
    </row>
    <row r="1155" spans="58:122" ht="13">
      <c r="BF1155" s="1135">
        <v>1147</v>
      </c>
      <c r="BG1155" s="1102">
        <v>65534.571713223282</v>
      </c>
      <c r="BH1155" s="1102">
        <v>52034.991188622953</v>
      </c>
      <c r="BI1155" s="1102">
        <v>45282.826394039228</v>
      </c>
      <c r="BJ1155" s="1102">
        <v>46627.713777389588</v>
      </c>
      <c r="BK1155" s="1102">
        <v>66162.886045972002</v>
      </c>
      <c r="BL1155" s="1102">
        <v>97891.273846606011</v>
      </c>
      <c r="BM1155" s="1102">
        <v>86378.589785685646</v>
      </c>
      <c r="BN1155" s="1102">
        <v>89889.8293882117</v>
      </c>
      <c r="BO1155" s="1102">
        <v>122107.11269800758</v>
      </c>
      <c r="BP1155" s="1102">
        <v>118959.48351145747</v>
      </c>
      <c r="BQ1155" s="1102">
        <v>86765.747206055094</v>
      </c>
      <c r="BR1155" s="1102">
        <v>56540.750445351048</v>
      </c>
      <c r="BS1155" s="1102">
        <v>55810.107053654225</v>
      </c>
      <c r="BT1155" s="1102">
        <v>29542.834752400544</v>
      </c>
      <c r="BU1155" s="1102">
        <v>12162.658490669146</v>
      </c>
      <c r="BV1155" s="1102">
        <v>10985.467028878034</v>
      </c>
      <c r="BW1155" s="1102">
        <v>19203.519071324437</v>
      </c>
      <c r="BX1155" s="1102">
        <v>22565.968878505653</v>
      </c>
      <c r="BY1155" s="1102">
        <v>16554.151906317831</v>
      </c>
      <c r="BZ1155" s="1102">
        <v>13496.202779881012</v>
      </c>
      <c r="CA1155" s="1102">
        <v>9175.7937860402908</v>
      </c>
      <c r="CB1155" s="1102">
        <v>7391.3489130444277</v>
      </c>
      <c r="CC1155" s="1102">
        <v>8480.6457623250935</v>
      </c>
      <c r="CD1155" s="1102">
        <v>10146.227121843041</v>
      </c>
      <c r="CE1155" s="1102">
        <v>17941.138224232083</v>
      </c>
      <c r="CF1155" s="1102">
        <v>13422.782930989639</v>
      </c>
      <c r="CG1155" s="1102">
        <v>11116.299845560372</v>
      </c>
      <c r="CH1155" s="1102">
        <v>11510.901828076516</v>
      </c>
      <c r="CI1155" s="1102">
        <v>14429.870057940885</v>
      </c>
      <c r="CJ1155" s="1102">
        <v>16043.934430414811</v>
      </c>
      <c r="CK1155" s="1102">
        <v>15903.370003596474</v>
      </c>
      <c r="CL1155" s="1102">
        <v>12874.406684089972</v>
      </c>
      <c r="CM1155" s="1102">
        <v>16673.942248774878</v>
      </c>
      <c r="CN1155" s="1102">
        <v>16303.772818356509</v>
      </c>
      <c r="CO1155" s="1102">
        <v>17473.762517876039</v>
      </c>
      <c r="CP1155" s="1102">
        <v>17893.762222940099</v>
      </c>
      <c r="CQ1155" s="1106">
        <f t="shared" si="217"/>
        <v>19724.496476797613</v>
      </c>
      <c r="CR1155" s="23" t="s">
        <v>542</v>
      </c>
      <c r="DQ1155"/>
      <c r="DR1155"/>
    </row>
    <row r="1156" spans="58:122" ht="13">
      <c r="BF1156" s="1135">
        <v>1148</v>
      </c>
      <c r="BG1156" s="1102">
        <v>51935.225701227959</v>
      </c>
      <c r="BH1156" s="1102">
        <v>47460.981477865542</v>
      </c>
      <c r="BI1156" s="1102">
        <v>39197.589542319976</v>
      </c>
      <c r="BJ1156" s="1102">
        <v>39998.91515066415</v>
      </c>
      <c r="BK1156" s="1102">
        <v>49141.57873964341</v>
      </c>
      <c r="BL1156" s="1102">
        <v>64203.031345057629</v>
      </c>
      <c r="BM1156" s="1102">
        <v>51237.559849113546</v>
      </c>
      <c r="BN1156" s="1102">
        <v>69000.628063953438</v>
      </c>
      <c r="BO1156" s="1102">
        <v>92748.72042634715</v>
      </c>
      <c r="BP1156" s="1102">
        <v>88126.207935683182</v>
      </c>
      <c r="BQ1156" s="1102">
        <v>71742.892493015141</v>
      </c>
      <c r="BR1156" s="1102">
        <v>57568.241160990743</v>
      </c>
      <c r="BS1156" s="1102">
        <v>54758.902354317703</v>
      </c>
      <c r="BT1156" s="1102">
        <v>24480.255200183103</v>
      </c>
      <c r="BU1156" s="1102">
        <v>11887.659410950477</v>
      </c>
      <c r="BV1156" s="1102">
        <v>11463.23582884847</v>
      </c>
      <c r="BW1156" s="1102">
        <v>17135.723501994518</v>
      </c>
      <c r="BX1156" s="1102">
        <v>20609.548371917128</v>
      </c>
      <c r="BY1156" s="1102">
        <v>17137.368559196755</v>
      </c>
      <c r="BZ1156" s="1102">
        <v>14515.665710357021</v>
      </c>
      <c r="CA1156" s="1102">
        <v>9185.6293629669726</v>
      </c>
      <c r="CB1156" s="1102">
        <v>5287.9903821078269</v>
      </c>
      <c r="CC1156" s="1102">
        <v>8423.9075592548943</v>
      </c>
      <c r="CD1156" s="1102">
        <v>10497.157492346536</v>
      </c>
      <c r="CE1156" s="1102">
        <v>15212.853461346494</v>
      </c>
      <c r="CF1156" s="1102">
        <v>10994.157589814606</v>
      </c>
      <c r="CG1156" s="1102">
        <v>9107.9388940537829</v>
      </c>
      <c r="CH1156" s="1102">
        <v>14153.209362097021</v>
      </c>
      <c r="CI1156" s="1102">
        <v>19532.165382225376</v>
      </c>
      <c r="CJ1156" s="1102">
        <v>22200.087783124505</v>
      </c>
      <c r="CK1156" s="1102">
        <v>22436.372751221275</v>
      </c>
      <c r="CL1156" s="1102">
        <v>16573.459061310656</v>
      </c>
      <c r="CM1156" s="1102">
        <v>18469.866955391339</v>
      </c>
      <c r="CN1156" s="1102">
        <v>14960.852860890942</v>
      </c>
      <c r="CO1156" s="1102">
        <v>16614.505344706122</v>
      </c>
      <c r="CP1156" s="1102">
        <v>15644.898205885074</v>
      </c>
      <c r="CQ1156" s="1106">
        <f t="shared" si="217"/>
        <v>17245.548236145823</v>
      </c>
      <c r="CR1156" s="23" t="s">
        <v>542</v>
      </c>
      <c r="DQ1156"/>
      <c r="DR1156"/>
    </row>
    <row r="1157" spans="58:122" ht="13">
      <c r="BF1157" s="1135">
        <v>1149</v>
      </c>
      <c r="BG1157" s="1102">
        <v>57947.938890797261</v>
      </c>
      <c r="BH1157" s="1102">
        <v>51645.114141080565</v>
      </c>
      <c r="BI1157" s="1102">
        <v>38804.204806864494</v>
      </c>
      <c r="BJ1157" s="1102">
        <v>39195.314078140698</v>
      </c>
      <c r="BK1157" s="1102">
        <v>55846.317312956417</v>
      </c>
      <c r="BL1157" s="1102">
        <v>80747.07003233624</v>
      </c>
      <c r="BM1157" s="1102">
        <v>74035.567614998858</v>
      </c>
      <c r="BN1157" s="1102">
        <v>78915.831164922012</v>
      </c>
      <c r="BO1157" s="1102">
        <v>104815.20939308216</v>
      </c>
      <c r="BP1157" s="1102">
        <v>97720.292286773823</v>
      </c>
      <c r="BQ1157" s="1102">
        <v>72750.089278145155</v>
      </c>
      <c r="BR1157" s="1102">
        <v>51556.654614997016</v>
      </c>
      <c r="BS1157" s="1102">
        <v>52529.367574752468</v>
      </c>
      <c r="BT1157" s="1102">
        <v>23242.03584697</v>
      </c>
      <c r="BU1157" s="1102">
        <v>11146.083124119214</v>
      </c>
      <c r="BV1157" s="1102">
        <v>10166.990847753821</v>
      </c>
      <c r="BW1157" s="1102">
        <v>16203.061942391792</v>
      </c>
      <c r="BX1157" s="1102">
        <v>16350.06517384291</v>
      </c>
      <c r="BY1157" s="1102">
        <v>15303.874748723843</v>
      </c>
      <c r="BZ1157" s="1102">
        <v>12324.778591106899</v>
      </c>
      <c r="CA1157" s="1102">
        <v>9194.6454093723351</v>
      </c>
      <c r="CB1157" s="1102">
        <v>7341.4961384934159</v>
      </c>
      <c r="CC1157" s="1102">
        <v>6918.0753153214782</v>
      </c>
      <c r="CD1157" s="1102">
        <v>10410.219600398639</v>
      </c>
      <c r="CE1157" s="1102">
        <v>16626.090312073109</v>
      </c>
      <c r="CF1157" s="1102">
        <v>12085.889906927829</v>
      </c>
      <c r="CG1157" s="1102">
        <v>9586.0012390774045</v>
      </c>
      <c r="CH1157" s="1102">
        <v>10500.747881360316</v>
      </c>
      <c r="CI1157" s="1102">
        <v>17335.879453118963</v>
      </c>
      <c r="CJ1157" s="1102">
        <v>20230.522233832915</v>
      </c>
      <c r="CK1157" s="1102">
        <v>18884.466883180841</v>
      </c>
      <c r="CL1157" s="1102">
        <v>15374.534276270313</v>
      </c>
      <c r="CM1157" s="1102">
        <v>15326.471035500432</v>
      </c>
      <c r="CN1157" s="1102">
        <v>16693.227607434033</v>
      </c>
      <c r="CO1157" s="1102">
        <v>17501.379762321561</v>
      </c>
      <c r="CP1157" s="1102">
        <v>16934.96957234509</v>
      </c>
      <c r="CQ1157" s="1106">
        <f t="shared" si="217"/>
        <v>18667.608494101853</v>
      </c>
      <c r="CR1157" s="23" t="s">
        <v>542</v>
      </c>
      <c r="DQ1157"/>
      <c r="DR1157"/>
    </row>
    <row r="1158" spans="58:122" ht="13">
      <c r="BF1158" s="1135">
        <v>1150</v>
      </c>
      <c r="BG1158" s="1102">
        <v>59034.774455890256</v>
      </c>
      <c r="BH1158" s="1102">
        <v>63675.916109493948</v>
      </c>
      <c r="BI1158" s="1102">
        <v>56107.414977922046</v>
      </c>
      <c r="BJ1158" s="1102">
        <v>59173.135890692378</v>
      </c>
      <c r="BK1158" s="1102">
        <v>64252.406591523111</v>
      </c>
      <c r="BL1158" s="1102">
        <v>80789.50753886746</v>
      </c>
      <c r="BM1158" s="1102">
        <v>74203.04013304197</v>
      </c>
      <c r="BN1158" s="1102">
        <v>85576.828862162001</v>
      </c>
      <c r="BO1158" s="1102">
        <v>96738.004022890353</v>
      </c>
      <c r="BP1158" s="1102">
        <v>107576.19291556011</v>
      </c>
      <c r="BQ1158" s="1102">
        <v>84427.987575688341</v>
      </c>
      <c r="BR1158" s="1102">
        <v>69855.58849410445</v>
      </c>
      <c r="BS1158" s="1102">
        <v>67150.445195491848</v>
      </c>
      <c r="BT1158" s="1102">
        <v>34017.138867512971</v>
      </c>
      <c r="BU1158" s="1102">
        <v>15563.991918120668</v>
      </c>
      <c r="BV1158" s="1102">
        <v>10632.142538263415</v>
      </c>
      <c r="BW1158" s="1102">
        <v>13758.918325886658</v>
      </c>
      <c r="BX1158" s="1102">
        <v>23935.796150201357</v>
      </c>
      <c r="BY1158" s="1102">
        <v>19154.720412932558</v>
      </c>
      <c r="BZ1158" s="1102">
        <v>15232.995182531522</v>
      </c>
      <c r="CA1158" s="1102">
        <v>9201.4320255132043</v>
      </c>
      <c r="CB1158" s="1102">
        <v>5909.705107481137</v>
      </c>
      <c r="CC1158" s="1102">
        <v>8649.6535956282405</v>
      </c>
      <c r="CD1158" s="1102">
        <v>11332.50747972411</v>
      </c>
      <c r="CE1158" s="1102">
        <v>16799.645189618892</v>
      </c>
      <c r="CF1158" s="1102">
        <v>12847.04347733875</v>
      </c>
      <c r="CG1158" s="1102">
        <v>10611.237575002371</v>
      </c>
      <c r="CH1158" s="1102">
        <v>14931.423427606644</v>
      </c>
      <c r="CI1158" s="1102">
        <v>16639.939218406431</v>
      </c>
      <c r="CJ1158" s="1102">
        <v>18012.914480021784</v>
      </c>
      <c r="CK1158" s="1102">
        <v>17852.277941737033</v>
      </c>
      <c r="CL1158" s="1102">
        <v>14964.150087213664</v>
      </c>
      <c r="CM1158" s="1102">
        <v>21004.602544691101</v>
      </c>
      <c r="CN1158" s="1102">
        <v>19044.314002848332</v>
      </c>
      <c r="CO1158" s="1102">
        <v>22207.388889512302</v>
      </c>
      <c r="CP1158" s="1102">
        <v>20644.242568813068</v>
      </c>
      <c r="CQ1158" s="1106">
        <f t="shared" si="217"/>
        <v>22756.382069986095</v>
      </c>
      <c r="CR1158" s="23" t="s">
        <v>542</v>
      </c>
      <c r="DQ1158"/>
      <c r="DR1158"/>
    </row>
    <row r="1159" spans="58:122" ht="13">
      <c r="BF1159" s="1135">
        <v>1151</v>
      </c>
      <c r="BG1159" s="1102">
        <v>58389.605720538231</v>
      </c>
      <c r="BH1159" s="1102">
        <v>54120.255495842888</v>
      </c>
      <c r="BI1159" s="1102">
        <v>43203.848073759742</v>
      </c>
      <c r="BJ1159" s="1102">
        <v>55576.76779990775</v>
      </c>
      <c r="BK1159" s="1102">
        <v>83307.810270111964</v>
      </c>
      <c r="BL1159" s="1102">
        <v>116508.97533515283</v>
      </c>
      <c r="BM1159" s="1102">
        <v>99728.699078891252</v>
      </c>
      <c r="BN1159" s="1102">
        <v>100754.44861185009</v>
      </c>
      <c r="BO1159" s="1102">
        <v>136254.58185027252</v>
      </c>
      <c r="BP1159" s="1102">
        <v>125216.80492340992</v>
      </c>
      <c r="BQ1159" s="1102">
        <v>91710.79189887215</v>
      </c>
      <c r="BR1159" s="1102">
        <v>67057.865071086126</v>
      </c>
      <c r="BS1159" s="1102">
        <v>83114.585791568083</v>
      </c>
      <c r="BT1159" s="1102">
        <v>40628.34918304556</v>
      </c>
      <c r="BU1159" s="1102">
        <v>22168.384087282619</v>
      </c>
      <c r="BV1159" s="1102">
        <v>15716.232071376928</v>
      </c>
      <c r="BW1159" s="1102">
        <v>14685.780793792734</v>
      </c>
      <c r="BX1159" s="1102">
        <v>22374.218899079784</v>
      </c>
      <c r="BY1159" s="1102">
        <v>17151.062878928551</v>
      </c>
      <c r="BZ1159" s="1102">
        <v>13331.435263778159</v>
      </c>
      <c r="CA1159" s="1102">
        <v>9206.0719912064815</v>
      </c>
      <c r="CB1159" s="1102">
        <v>6780.4209643596141</v>
      </c>
      <c r="CC1159" s="1102">
        <v>8129.2207832075946</v>
      </c>
      <c r="CD1159" s="1102">
        <v>11461.471038438651</v>
      </c>
      <c r="CE1159" s="1102">
        <v>15939.045816824748</v>
      </c>
      <c r="CF1159" s="1102">
        <v>13087.237485535768</v>
      </c>
      <c r="CG1159" s="1102">
        <v>10772.059189731599</v>
      </c>
      <c r="CH1159" s="1102">
        <v>11440.216560895702</v>
      </c>
      <c r="CI1159" s="1102">
        <v>15417.98699842502</v>
      </c>
      <c r="CJ1159" s="1102">
        <v>17250.131197926916</v>
      </c>
      <c r="CK1159" s="1102">
        <v>19312.153199689772</v>
      </c>
      <c r="CL1159" s="1102">
        <v>16133.966706320931</v>
      </c>
      <c r="CM1159" s="1102">
        <v>17208.978415113725</v>
      </c>
      <c r="CN1159" s="1102">
        <v>15646.670066958402</v>
      </c>
      <c r="CO1159" s="1102">
        <v>18596.547746414104</v>
      </c>
      <c r="CP1159" s="1102">
        <v>16626.002352450938</v>
      </c>
      <c r="CQ1159" s="1106">
        <f t="shared" si="217"/>
        <v>18327.030433193275</v>
      </c>
      <c r="CR1159" s="23" t="s">
        <v>542</v>
      </c>
      <c r="DQ1159"/>
      <c r="DR1159"/>
    </row>
    <row r="1160" spans="58:122" ht="13">
      <c r="BF1160" s="1135">
        <v>1152</v>
      </c>
      <c r="BG1160" s="1102">
        <v>54479.601201782156</v>
      </c>
      <c r="BH1160" s="1102">
        <v>52929.610275424697</v>
      </c>
      <c r="BI1160" s="1102">
        <v>40611.180713503447</v>
      </c>
      <c r="BJ1160" s="1102">
        <v>42836.850522184606</v>
      </c>
      <c r="BK1160" s="1102">
        <v>58398.432396587967</v>
      </c>
      <c r="BL1160" s="1102">
        <v>73223.856432849803</v>
      </c>
      <c r="BM1160" s="1102">
        <v>58593.758242856784</v>
      </c>
      <c r="BN1160" s="1102">
        <v>69280.85742700682</v>
      </c>
      <c r="BO1160" s="1102">
        <v>87594.844770316005</v>
      </c>
      <c r="BP1160" s="1102">
        <v>83133.978513241862</v>
      </c>
      <c r="BQ1160" s="1102">
        <v>62729.871388075306</v>
      </c>
      <c r="BR1160" s="1102">
        <v>53339.239058666448</v>
      </c>
      <c r="BS1160" s="1102">
        <v>71929.381875066669</v>
      </c>
      <c r="BT1160" s="1102">
        <v>33923.378147587566</v>
      </c>
      <c r="BU1160" s="1102">
        <v>14931.472613005992</v>
      </c>
      <c r="BV1160" s="1102">
        <v>10769.708335157058</v>
      </c>
      <c r="BW1160" s="1102">
        <v>12050.450164330834</v>
      </c>
      <c r="BX1160" s="1102">
        <v>21324.868051320875</v>
      </c>
      <c r="BY1160" s="1102">
        <v>16261.352578421491</v>
      </c>
      <c r="BZ1160" s="1102">
        <v>12387.229775618611</v>
      </c>
      <c r="CA1160" s="1102">
        <v>9207.1395272096361</v>
      </c>
      <c r="CB1160" s="1102">
        <v>7469.963478888777</v>
      </c>
      <c r="CC1160" s="1102">
        <v>8040.9927414407139</v>
      </c>
      <c r="CD1160" s="1102">
        <v>11984.931244513136</v>
      </c>
      <c r="CE1160" s="1102">
        <v>17868.429750403371</v>
      </c>
      <c r="CF1160" s="1102">
        <v>14139.03030472824</v>
      </c>
      <c r="CG1160" s="1102">
        <v>10710.172107759017</v>
      </c>
      <c r="CH1160" s="1102">
        <v>11328.794309959691</v>
      </c>
      <c r="CI1160" s="1102">
        <v>14261.720557827015</v>
      </c>
      <c r="CJ1160" s="1102">
        <v>15823.208888474224</v>
      </c>
      <c r="CK1160" s="1102">
        <v>17219.249710563803</v>
      </c>
      <c r="CL1160" s="1102">
        <v>16062.249060205322</v>
      </c>
      <c r="CM1160" s="1102">
        <v>19164.158972431844</v>
      </c>
      <c r="CN1160" s="1102">
        <v>16539.163976871299</v>
      </c>
      <c r="CO1160" s="1102">
        <v>17916.828952489988</v>
      </c>
      <c r="CP1160" s="1102">
        <v>17688.08177778756</v>
      </c>
      <c r="CQ1160" s="1106">
        <f t="shared" si="217"/>
        <v>19497.772595860133</v>
      </c>
      <c r="CR1160" s="23" t="s">
        <v>542</v>
      </c>
      <c r="DQ1160"/>
      <c r="DR1160"/>
    </row>
    <row r="1161" spans="58:122" ht="13">
      <c r="BF1161" s="1135">
        <v>1153</v>
      </c>
      <c r="BG1161" s="1102">
        <v>53412.333681207092</v>
      </c>
      <c r="BH1161" s="1102">
        <v>48858.825664615237</v>
      </c>
      <c r="BI1161" s="1102">
        <v>42223.723008694105</v>
      </c>
      <c r="BJ1161" s="1102">
        <v>50137.486445499919</v>
      </c>
      <c r="BK1161" s="1102">
        <v>62101.868824495708</v>
      </c>
      <c r="BL1161" s="1102">
        <v>77694.878754371181</v>
      </c>
      <c r="BM1161" s="1102">
        <v>59916.320656272357</v>
      </c>
      <c r="BN1161" s="1102">
        <v>68606.256947608344</v>
      </c>
      <c r="BO1161" s="1102">
        <v>98781.496071007423</v>
      </c>
      <c r="BP1161" s="1102">
        <v>92883.254635458492</v>
      </c>
      <c r="BQ1161" s="1102">
        <v>74224.160332181826</v>
      </c>
      <c r="BR1161" s="1102">
        <v>53378.303665900363</v>
      </c>
      <c r="BS1161" s="1102">
        <v>50641.473693695625</v>
      </c>
      <c r="BT1161" s="1102">
        <v>25882.684949363033</v>
      </c>
      <c r="BU1161" s="1102">
        <v>13382.624117577734</v>
      </c>
      <c r="BV1161" s="1102">
        <v>10815.21351305359</v>
      </c>
      <c r="BW1161" s="1102">
        <v>16092.490535158644</v>
      </c>
      <c r="BX1161" s="1102">
        <v>19631.938482799545</v>
      </c>
      <c r="BY1161" s="1102">
        <v>16941.03184159442</v>
      </c>
      <c r="BZ1161" s="1102">
        <v>12977.816782244374</v>
      </c>
      <c r="CA1161" s="1102">
        <v>9208.2004197395327</v>
      </c>
      <c r="CB1161" s="1102">
        <v>7137.7028574775431</v>
      </c>
      <c r="CC1161" s="1102">
        <v>7768.3729910231368</v>
      </c>
      <c r="CD1161" s="1102">
        <v>13319.337403288495</v>
      </c>
      <c r="CE1161" s="1102">
        <v>18013.773253183019</v>
      </c>
      <c r="CF1161" s="1102">
        <v>12535.025609320877</v>
      </c>
      <c r="CG1161" s="1102">
        <v>9633.3717836996457</v>
      </c>
      <c r="CH1161" s="1102">
        <v>11133.81334133255</v>
      </c>
      <c r="CI1161" s="1102">
        <v>15462.33287384239</v>
      </c>
      <c r="CJ1161" s="1102">
        <v>15157.476334388803</v>
      </c>
      <c r="CK1161" s="1102">
        <v>13862.292352761124</v>
      </c>
      <c r="CL1161" s="1102">
        <v>12250.103831452132</v>
      </c>
      <c r="CM1161" s="1102">
        <v>14210.076708379765</v>
      </c>
      <c r="CN1161" s="1102">
        <v>15039.253128234523</v>
      </c>
      <c r="CO1161" s="1102">
        <v>14641.788966908443</v>
      </c>
      <c r="CP1161" s="1102">
        <v>16438.444779525471</v>
      </c>
      <c r="CQ1161" s="1106">
        <f t="shared" si="217"/>
        <v>18120.283599281382</v>
      </c>
      <c r="CR1161" s="23" t="s">
        <v>542</v>
      </c>
      <c r="DQ1161"/>
      <c r="DR1161"/>
    </row>
    <row r="1162" spans="58:122" ht="13">
      <c r="BF1162" s="1135">
        <v>1154</v>
      </c>
      <c r="BG1162" s="1102">
        <v>54788.863936977956</v>
      </c>
      <c r="BH1162" s="1102">
        <v>59243.997745281842</v>
      </c>
      <c r="BI1162" s="1102">
        <v>56815.298366525298</v>
      </c>
      <c r="BJ1162" s="1102">
        <v>63280.104227396434</v>
      </c>
      <c r="BK1162" s="1102">
        <v>71070.257767931151</v>
      </c>
      <c r="BL1162" s="1102">
        <v>85285.088672328231</v>
      </c>
      <c r="BM1162" s="1102">
        <v>66223.068316098055</v>
      </c>
      <c r="BN1162" s="1102">
        <v>69318.960793456106</v>
      </c>
      <c r="BO1162" s="1102">
        <v>105909.2111207165</v>
      </c>
      <c r="BP1162" s="1102">
        <v>102666.02147964666</v>
      </c>
      <c r="BQ1162" s="1102">
        <v>82404.481917211349</v>
      </c>
      <c r="BR1162" s="1102">
        <v>66332.190617512213</v>
      </c>
      <c r="BS1162" s="1102">
        <v>86414.083037194592</v>
      </c>
      <c r="BT1162" s="1102">
        <v>31985.557155336133</v>
      </c>
      <c r="BU1162" s="1102">
        <v>15501.763508644788</v>
      </c>
      <c r="BV1162" s="1102">
        <v>13298.331608211087</v>
      </c>
      <c r="BW1162" s="1102">
        <v>19001.785181906223</v>
      </c>
      <c r="BX1162" s="1102">
        <v>23646.191009404687</v>
      </c>
      <c r="BY1162" s="1102">
        <v>17063.589772376945</v>
      </c>
      <c r="BZ1162" s="1102">
        <v>13592.669609136425</v>
      </c>
      <c r="CA1162" s="1102">
        <v>9212.9409284722533</v>
      </c>
      <c r="CB1162" s="1102">
        <v>6559.7429946498232</v>
      </c>
      <c r="CC1162" s="1102">
        <v>9273.6552586778944</v>
      </c>
      <c r="CD1162" s="1102">
        <v>12465.947788810192</v>
      </c>
      <c r="CE1162" s="1102">
        <v>17783.221366927599</v>
      </c>
      <c r="CF1162" s="1102">
        <v>12950.60305306436</v>
      </c>
      <c r="CG1162" s="1102">
        <v>10622.892227336715</v>
      </c>
      <c r="CH1162" s="1102">
        <v>11265.628999508737</v>
      </c>
      <c r="CI1162" s="1102">
        <v>16354.235145720435</v>
      </c>
      <c r="CJ1162" s="1102">
        <v>17491.934894511396</v>
      </c>
      <c r="CK1162" s="1102">
        <v>17807.36946201641</v>
      </c>
      <c r="CL1162" s="1102">
        <v>14464.312371714956</v>
      </c>
      <c r="CM1162" s="1102">
        <v>15957.549612949659</v>
      </c>
      <c r="CN1162" s="1102">
        <v>15756.765899361622</v>
      </c>
      <c r="CO1162" s="1102">
        <v>15189.872015857534</v>
      </c>
      <c r="CP1162" s="1102">
        <v>16789.924382959507</v>
      </c>
      <c r="CQ1162" s="1106">
        <f t="shared" ref="CQ1162:CQ1225" si="218">CP1162*1.10231131</f>
        <v>18507.723541381034</v>
      </c>
      <c r="CR1162" s="23" t="s">
        <v>542</v>
      </c>
      <c r="DQ1162"/>
      <c r="DR1162"/>
    </row>
    <row r="1163" spans="58:122" ht="13">
      <c r="BF1163" s="1135">
        <v>1155</v>
      </c>
      <c r="BG1163" s="1102">
        <v>40913.4744253713</v>
      </c>
      <c r="BH1163" s="1102">
        <v>50379.056481327963</v>
      </c>
      <c r="BI1163" s="1102">
        <v>50986.562732333288</v>
      </c>
      <c r="BJ1163" s="1102">
        <v>60246.765402810459</v>
      </c>
      <c r="BK1163" s="1102">
        <v>64584.023993191156</v>
      </c>
      <c r="BL1163" s="1102">
        <v>84320.621950928922</v>
      </c>
      <c r="BM1163" s="1102">
        <v>79704.092044599893</v>
      </c>
      <c r="BN1163" s="1102">
        <v>87611.188022187926</v>
      </c>
      <c r="BO1163" s="1102">
        <v>101016.39509263022</v>
      </c>
      <c r="BP1163" s="1102">
        <v>111477.61944066707</v>
      </c>
      <c r="BQ1163" s="1102">
        <v>83805.375722295023</v>
      </c>
      <c r="BR1163" s="1102">
        <v>61171.069351797887</v>
      </c>
      <c r="BS1163" s="1102">
        <v>58653.399236305355</v>
      </c>
      <c r="BT1163" s="1102">
        <v>32130.347573614461</v>
      </c>
      <c r="BU1163" s="1102">
        <v>16968.051201037393</v>
      </c>
      <c r="BV1163" s="1102">
        <v>13372.083870067368</v>
      </c>
      <c r="BW1163" s="1102">
        <v>13651.281017799629</v>
      </c>
      <c r="BX1163" s="1102">
        <v>18248.378775027537</v>
      </c>
      <c r="BY1163" s="1102">
        <v>16362.822126452238</v>
      </c>
      <c r="BZ1163" s="1102">
        <v>13510.971935012343</v>
      </c>
      <c r="CA1163" s="1102">
        <v>9213.1372797811</v>
      </c>
      <c r="CB1163" s="1102">
        <v>6026.1554676202895</v>
      </c>
      <c r="CC1163" s="1102">
        <v>7060.5997883513246</v>
      </c>
      <c r="CD1163" s="1102">
        <v>8777.2023345043162</v>
      </c>
      <c r="CE1163" s="1102">
        <v>14178.194889789193</v>
      </c>
      <c r="CF1163" s="1102">
        <v>11785.316891687482</v>
      </c>
      <c r="CG1163" s="1102">
        <v>11065.963682241219</v>
      </c>
      <c r="CH1163" s="1102">
        <v>12272.94498619652</v>
      </c>
      <c r="CI1163" s="1102">
        <v>17243.561586871376</v>
      </c>
      <c r="CJ1163" s="1102">
        <v>17971.246752091691</v>
      </c>
      <c r="CK1163" s="1102">
        <v>17131.8768023548</v>
      </c>
      <c r="CL1163" s="1102">
        <v>14217.588398397578</v>
      </c>
      <c r="CM1163" s="1102">
        <v>16147.3515804459</v>
      </c>
      <c r="CN1163" s="1102">
        <v>14718.257755190978</v>
      </c>
      <c r="CO1163" s="1102">
        <v>15151.310103571952</v>
      </c>
      <c r="CP1163" s="1102">
        <v>15799.854283545003</v>
      </c>
      <c r="CQ1163" s="1106">
        <f t="shared" si="218"/>
        <v>17416.358073103602</v>
      </c>
      <c r="CR1163" s="23" t="s">
        <v>542</v>
      </c>
      <c r="DQ1163"/>
      <c r="DR1163"/>
    </row>
    <row r="1164" spans="58:122" ht="13">
      <c r="BF1164" s="1135">
        <v>1156</v>
      </c>
      <c r="BG1164" s="1102">
        <v>59561.82963405794</v>
      </c>
      <c r="BH1164" s="1102">
        <v>54754.97370508522</v>
      </c>
      <c r="BI1164" s="1102">
        <v>53063.35825831681</v>
      </c>
      <c r="BJ1164" s="1102">
        <v>65341.814111468106</v>
      </c>
      <c r="BK1164" s="1102">
        <v>87348.591737574636</v>
      </c>
      <c r="BL1164" s="1102">
        <v>106023.75737631271</v>
      </c>
      <c r="BM1164" s="1102">
        <v>87480.386206770854</v>
      </c>
      <c r="BN1164" s="1102">
        <v>86494.880189619143</v>
      </c>
      <c r="BO1164" s="1102">
        <v>104647.38322289652</v>
      </c>
      <c r="BP1164" s="1102">
        <v>94000.014606051976</v>
      </c>
      <c r="BQ1164" s="1102">
        <v>65491.605988824973</v>
      </c>
      <c r="BR1164" s="1102">
        <v>47636.578358395032</v>
      </c>
      <c r="BS1164" s="1102">
        <v>69882.691561054758</v>
      </c>
      <c r="BT1164" s="1102">
        <v>29535.056080966548</v>
      </c>
      <c r="BU1164" s="1102">
        <v>12723.269190575898</v>
      </c>
      <c r="BV1164" s="1102">
        <v>12238.924559592811</v>
      </c>
      <c r="BW1164" s="1102">
        <v>18576.716186388232</v>
      </c>
      <c r="BX1164" s="1102">
        <v>27134.027517210652</v>
      </c>
      <c r="BY1164" s="1102">
        <v>20331.488721005295</v>
      </c>
      <c r="BZ1164" s="1102">
        <v>16685.466927321522</v>
      </c>
      <c r="CA1164" s="1102">
        <v>9216.1845148610519</v>
      </c>
      <c r="CB1164" s="1102">
        <v>5904.0126527947732</v>
      </c>
      <c r="CC1164" s="1102">
        <v>9543.6838751767664</v>
      </c>
      <c r="CD1164" s="1102">
        <v>9589.9018706315219</v>
      </c>
      <c r="CE1164" s="1102">
        <v>19983.949464974699</v>
      </c>
      <c r="CF1164" s="1102">
        <v>13352.192696609412</v>
      </c>
      <c r="CG1164" s="1102">
        <v>8125.703662358922</v>
      </c>
      <c r="CH1164" s="1102">
        <v>10892.790206098893</v>
      </c>
      <c r="CI1164" s="1102">
        <v>16358.521413763454</v>
      </c>
      <c r="CJ1164" s="1102">
        <v>22408.381718113764</v>
      </c>
      <c r="CK1164" s="1102">
        <v>25157.855523602084</v>
      </c>
      <c r="CL1164" s="1102">
        <v>17941.742370323584</v>
      </c>
      <c r="CM1164" s="1102">
        <v>21546.656951184326</v>
      </c>
      <c r="CN1164" s="1102">
        <v>16086.060651312631</v>
      </c>
      <c r="CO1164" s="1102">
        <v>22388.336220516725</v>
      </c>
      <c r="CP1164" s="1102">
        <v>17328.777223639987</v>
      </c>
      <c r="CQ1164" s="1106">
        <f t="shared" si="218"/>
        <v>19101.707122088756</v>
      </c>
      <c r="CR1164" s="23" t="s">
        <v>542</v>
      </c>
      <c r="DQ1164"/>
      <c r="DR1164"/>
    </row>
    <row r="1165" spans="58:122" ht="13">
      <c r="BF1165" s="1135">
        <v>1157</v>
      </c>
      <c r="BG1165" s="1102">
        <v>39022.124999643529</v>
      </c>
      <c r="BH1165" s="1102">
        <v>49964.5562263506</v>
      </c>
      <c r="BI1165" s="1102">
        <v>48666.942709354866</v>
      </c>
      <c r="BJ1165" s="1102">
        <v>52238.834506831372</v>
      </c>
      <c r="BK1165" s="1102">
        <v>60863.090794390235</v>
      </c>
      <c r="BL1165" s="1102">
        <v>82634.331098150054</v>
      </c>
      <c r="BM1165" s="1102">
        <v>77610.849242469907</v>
      </c>
      <c r="BN1165" s="1102">
        <v>79900.767128792344</v>
      </c>
      <c r="BO1165" s="1102">
        <v>98134.31771841622</v>
      </c>
      <c r="BP1165" s="1102">
        <v>112281.74974861338</v>
      </c>
      <c r="BQ1165" s="1102">
        <v>88829.984620625939</v>
      </c>
      <c r="BR1165" s="1102">
        <v>70060.860584929775</v>
      </c>
      <c r="BS1165" s="1102">
        <v>75580.114001741444</v>
      </c>
      <c r="BT1165" s="1102">
        <v>30691.291950505358</v>
      </c>
      <c r="BU1165" s="1102">
        <v>15605.226927591662</v>
      </c>
      <c r="BV1165" s="1102">
        <v>13650.729533373833</v>
      </c>
      <c r="BW1165" s="1102">
        <v>15044.847128779698</v>
      </c>
      <c r="BX1165" s="1102">
        <v>24114.738840473972</v>
      </c>
      <c r="BY1165" s="1102">
        <v>19523.244542334563</v>
      </c>
      <c r="BZ1165" s="1102">
        <v>14726.23190937136</v>
      </c>
      <c r="CA1165" s="1102">
        <v>9227.6873492370487</v>
      </c>
      <c r="CB1165" s="1102">
        <v>5090.3732584088357</v>
      </c>
      <c r="CC1165" s="1102">
        <v>6782.1628939260345</v>
      </c>
      <c r="CD1165" s="1102">
        <v>9435.8548077829473</v>
      </c>
      <c r="CE1165" s="1102">
        <v>16836.901151095772</v>
      </c>
      <c r="CF1165" s="1102">
        <v>13985.111548607898</v>
      </c>
      <c r="CG1165" s="1102">
        <v>11471.097404726641</v>
      </c>
      <c r="CH1165" s="1102">
        <v>13241.410081153415</v>
      </c>
      <c r="CI1165" s="1102">
        <v>18345.171854984088</v>
      </c>
      <c r="CJ1165" s="1102">
        <v>21108.976365606995</v>
      </c>
      <c r="CK1165" s="1102">
        <v>21122.424216080515</v>
      </c>
      <c r="CL1165" s="1102">
        <v>15519.167134323947</v>
      </c>
      <c r="CM1165" s="1102">
        <v>18401.755424225728</v>
      </c>
      <c r="CN1165" s="1102">
        <v>15388.731292447908</v>
      </c>
      <c r="CO1165" s="1102">
        <v>17932.296081100292</v>
      </c>
      <c r="CP1165" s="1102">
        <v>16711.752031723252</v>
      </c>
      <c r="CQ1165" s="1106">
        <f t="shared" si="218"/>
        <v>18421.553274484017</v>
      </c>
      <c r="CR1165" s="23" t="s">
        <v>542</v>
      </c>
      <c r="DQ1165"/>
      <c r="DR1165"/>
    </row>
    <row r="1166" spans="58:122" ht="13">
      <c r="BF1166" s="1135">
        <v>1158</v>
      </c>
      <c r="BG1166" s="1102">
        <v>56675.129239437032</v>
      </c>
      <c r="BH1166" s="1102">
        <v>52390.336526429623</v>
      </c>
      <c r="BI1166" s="1102">
        <v>45025.135351943405</v>
      </c>
      <c r="BJ1166" s="1102">
        <v>56573.391352612562</v>
      </c>
      <c r="BK1166" s="1102">
        <v>82994.009326937463</v>
      </c>
      <c r="BL1166" s="1102">
        <v>116323.80234318091</v>
      </c>
      <c r="BM1166" s="1102">
        <v>100181.0840804593</v>
      </c>
      <c r="BN1166" s="1102">
        <v>102970.77431734887</v>
      </c>
      <c r="BO1166" s="1102">
        <v>138265.46868473021</v>
      </c>
      <c r="BP1166" s="1102">
        <v>126751.83300640398</v>
      </c>
      <c r="BQ1166" s="1102">
        <v>90725.556689786041</v>
      </c>
      <c r="BR1166" s="1102">
        <v>65525.210441047144</v>
      </c>
      <c r="BS1166" s="1102">
        <v>83551.629026453316</v>
      </c>
      <c r="BT1166" s="1102">
        <v>40452.079392018502</v>
      </c>
      <c r="BU1166" s="1102">
        <v>22133.80771155854</v>
      </c>
      <c r="BV1166" s="1102">
        <v>15797.878735038139</v>
      </c>
      <c r="BW1166" s="1102">
        <v>14727.838239983888</v>
      </c>
      <c r="BX1166" s="1102">
        <v>22142.759216855935</v>
      </c>
      <c r="BY1166" s="1102">
        <v>17204.608824148345</v>
      </c>
      <c r="BZ1166" s="1102">
        <v>13427.989113391226</v>
      </c>
      <c r="CA1166" s="1102">
        <v>9235.6852479096215</v>
      </c>
      <c r="CB1166" s="1102">
        <v>6785.7177206941733</v>
      </c>
      <c r="CC1166" s="1102">
        <v>8142.8861464269194</v>
      </c>
      <c r="CD1166" s="1102">
        <v>11526.025951542457</v>
      </c>
      <c r="CE1166" s="1102">
        <v>15974.474768768101</v>
      </c>
      <c r="CF1166" s="1102">
        <v>13078.252949957181</v>
      </c>
      <c r="CG1166" s="1102">
        <v>10762.007938054865</v>
      </c>
      <c r="CH1166" s="1102">
        <v>11447.846548341633</v>
      </c>
      <c r="CI1166" s="1102">
        <v>15438.256215184891</v>
      </c>
      <c r="CJ1166" s="1102">
        <v>17265.552901587747</v>
      </c>
      <c r="CK1166" s="1102">
        <v>19308.881562415012</v>
      </c>
      <c r="CL1166" s="1102">
        <v>16130.995403204934</v>
      </c>
      <c r="CM1166" s="1102">
        <v>17229.164274462641</v>
      </c>
      <c r="CN1166" s="1102">
        <v>15683.626740961869</v>
      </c>
      <c r="CO1166" s="1102">
        <v>18542.318289379946</v>
      </c>
      <c r="CP1166" s="1102">
        <v>16668.637736479926</v>
      </c>
      <c r="CQ1166" s="1106">
        <f t="shared" si="218"/>
        <v>18374.02789921462</v>
      </c>
      <c r="CR1166" s="23" t="s">
        <v>542</v>
      </c>
      <c r="DQ1166"/>
      <c r="DR1166"/>
    </row>
    <row r="1167" spans="58:122" ht="13">
      <c r="BF1167" s="1135">
        <v>1159</v>
      </c>
      <c r="BG1167" s="1102">
        <v>57647.54219825528</v>
      </c>
      <c r="BH1167" s="1102">
        <v>58427.122962398222</v>
      </c>
      <c r="BI1167" s="1102">
        <v>50266.862887666342</v>
      </c>
      <c r="BJ1167" s="1102">
        <v>50884.128293845308</v>
      </c>
      <c r="BK1167" s="1102">
        <v>63660.170806672802</v>
      </c>
      <c r="BL1167" s="1102">
        <v>90013.920846653011</v>
      </c>
      <c r="BM1167" s="1102">
        <v>77907.249977030209</v>
      </c>
      <c r="BN1167" s="1102">
        <v>83018.426980047618</v>
      </c>
      <c r="BO1167" s="1102">
        <v>113379.20063980442</v>
      </c>
      <c r="BP1167" s="1102">
        <v>109472.85076193816</v>
      </c>
      <c r="BQ1167" s="1102">
        <v>84152.533228375338</v>
      </c>
      <c r="BR1167" s="1102">
        <v>63615.779611712656</v>
      </c>
      <c r="BS1167" s="1102">
        <v>68757.027227817409</v>
      </c>
      <c r="BT1167" s="1102">
        <v>23763.030880083184</v>
      </c>
      <c r="BU1167" s="1102">
        <v>11437.924311353279</v>
      </c>
      <c r="BV1167" s="1102">
        <v>11443.932123581053</v>
      </c>
      <c r="BW1167" s="1102">
        <v>16106.869818419949</v>
      </c>
      <c r="BX1167" s="1102">
        <v>21358.600676996266</v>
      </c>
      <c r="BY1167" s="1102">
        <v>16054.634124120512</v>
      </c>
      <c r="BZ1167" s="1102">
        <v>13131.343219035298</v>
      </c>
      <c r="CA1167" s="1102">
        <v>9239.4712154006993</v>
      </c>
      <c r="CB1167" s="1102">
        <v>6114.5957861196011</v>
      </c>
      <c r="CC1167" s="1102">
        <v>9169.1392722495129</v>
      </c>
      <c r="CD1167" s="1102">
        <v>11051.929365494996</v>
      </c>
      <c r="CE1167" s="1102">
        <v>16669.151082957764</v>
      </c>
      <c r="CF1167" s="1102">
        <v>13359.346219355599</v>
      </c>
      <c r="CG1167" s="1102">
        <v>10095.493453657211</v>
      </c>
      <c r="CH1167" s="1102">
        <v>13019.490714020794</v>
      </c>
      <c r="CI1167" s="1102">
        <v>15878.043069866728</v>
      </c>
      <c r="CJ1167" s="1102">
        <v>19021.474121059353</v>
      </c>
      <c r="CK1167" s="1102">
        <v>20458.788685557978</v>
      </c>
      <c r="CL1167" s="1102">
        <v>17044.816232357342</v>
      </c>
      <c r="CM1167" s="1102">
        <v>17677.415358175822</v>
      </c>
      <c r="CN1167" s="1102">
        <v>15038.089444876225</v>
      </c>
      <c r="CO1167" s="1102">
        <v>14424.271584784297</v>
      </c>
      <c r="CP1167" s="1102">
        <v>16100.875938531301</v>
      </c>
      <c r="CQ1167" s="1106">
        <f t="shared" si="218"/>
        <v>17748.177647949917</v>
      </c>
      <c r="CR1167" s="23" t="s">
        <v>542</v>
      </c>
      <c r="DQ1167"/>
      <c r="DR1167"/>
    </row>
    <row r="1168" spans="58:122" ht="13">
      <c r="BF1168" s="1135">
        <v>1160</v>
      </c>
      <c r="BG1168" s="1102">
        <v>49324.767273701967</v>
      </c>
      <c r="BH1168" s="1102">
        <v>49259.015632986746</v>
      </c>
      <c r="BI1168" s="1102">
        <v>41731.587095649447</v>
      </c>
      <c r="BJ1168" s="1102">
        <v>47353.966288966396</v>
      </c>
      <c r="BK1168" s="1102">
        <v>63995.723411956678</v>
      </c>
      <c r="BL1168" s="1102">
        <v>83278.554638110669</v>
      </c>
      <c r="BM1168" s="1102">
        <v>73217.39092535559</v>
      </c>
      <c r="BN1168" s="1102">
        <v>73215.435871453286</v>
      </c>
      <c r="BO1168" s="1102">
        <v>114180.3086998184</v>
      </c>
      <c r="BP1168" s="1102">
        <v>104972.12359218701</v>
      </c>
      <c r="BQ1168" s="1102">
        <v>77886.975606255888</v>
      </c>
      <c r="BR1168" s="1102">
        <v>54435.141937533437</v>
      </c>
      <c r="BS1168" s="1102">
        <v>67037.397395300068</v>
      </c>
      <c r="BT1168" s="1102">
        <v>22922.153529578532</v>
      </c>
      <c r="BU1168" s="1102">
        <v>10072.12668656688</v>
      </c>
      <c r="BV1168" s="1102">
        <v>11233.539692562157</v>
      </c>
      <c r="BW1168" s="1102">
        <v>20311.2829937362</v>
      </c>
      <c r="BX1168" s="1102">
        <v>25225.176129386822</v>
      </c>
      <c r="BY1168" s="1102">
        <v>16807.248095101579</v>
      </c>
      <c r="BZ1168" s="1102">
        <v>13337.669228701956</v>
      </c>
      <c r="CA1168" s="1102">
        <v>9244.0741306439413</v>
      </c>
      <c r="CB1168" s="1102">
        <v>5906.56766191732</v>
      </c>
      <c r="CC1168" s="1102">
        <v>6827.8404696217895</v>
      </c>
      <c r="CD1168" s="1102">
        <v>10332.652210066966</v>
      </c>
      <c r="CE1168" s="1102">
        <v>16205.966828726299</v>
      </c>
      <c r="CF1168" s="1102">
        <v>13653.590934131575</v>
      </c>
      <c r="CG1168" s="1102">
        <v>11096.951285052439</v>
      </c>
      <c r="CH1168" s="1102">
        <v>12893.159233199003</v>
      </c>
      <c r="CI1168" s="1102">
        <v>17813.965353615815</v>
      </c>
      <c r="CJ1168" s="1102">
        <v>19598.47662478609</v>
      </c>
      <c r="CK1168" s="1102">
        <v>20115.237508225153</v>
      </c>
      <c r="CL1168" s="1102">
        <v>16292.212739848943</v>
      </c>
      <c r="CM1168" s="1102">
        <v>18228.716864017395</v>
      </c>
      <c r="CN1168" s="1102">
        <v>16440.69133475452</v>
      </c>
      <c r="CO1168" s="1102">
        <v>19034.561590465837</v>
      </c>
      <c r="CP1168" s="1102">
        <v>17403.622770989692</v>
      </c>
      <c r="CQ1168" s="1106">
        <f t="shared" si="218"/>
        <v>19184.210215435476</v>
      </c>
      <c r="CR1168" s="23" t="s">
        <v>542</v>
      </c>
      <c r="DQ1168"/>
      <c r="DR1168"/>
    </row>
    <row r="1169" spans="58:122" ht="13">
      <c r="BF1169" s="1135">
        <v>1161</v>
      </c>
      <c r="BG1169" s="1102">
        <v>51192.498541389316</v>
      </c>
      <c r="BH1169" s="1102">
        <v>48944.737729089815</v>
      </c>
      <c r="BI1169" s="1102">
        <v>41321.351559037525</v>
      </c>
      <c r="BJ1169" s="1102">
        <v>47896.844526028704</v>
      </c>
      <c r="BK1169" s="1102">
        <v>52859.952024580183</v>
      </c>
      <c r="BL1169" s="1102">
        <v>60541.116118903876</v>
      </c>
      <c r="BM1169" s="1102">
        <v>49628.093187335704</v>
      </c>
      <c r="BN1169" s="1102">
        <v>56879.307713141105</v>
      </c>
      <c r="BO1169" s="1102">
        <v>83601.911312525132</v>
      </c>
      <c r="BP1169" s="1102">
        <v>82149.497570796593</v>
      </c>
      <c r="BQ1169" s="1102">
        <v>63095.033594792782</v>
      </c>
      <c r="BR1169" s="1102">
        <v>55701.49113157847</v>
      </c>
      <c r="BS1169" s="1102">
        <v>62757.158060505149</v>
      </c>
      <c r="BT1169" s="1102">
        <v>21408.803045138415</v>
      </c>
      <c r="BU1169" s="1102">
        <v>10209.009374594985</v>
      </c>
      <c r="BV1169" s="1102">
        <v>9119.2902291827595</v>
      </c>
      <c r="BW1169" s="1102">
        <v>15922.094404257157</v>
      </c>
      <c r="BX1169" s="1102">
        <v>19719.136020945985</v>
      </c>
      <c r="BY1169" s="1102">
        <v>16686.455082767967</v>
      </c>
      <c r="BZ1169" s="1102">
        <v>14516.312913935226</v>
      </c>
      <c r="CA1169" s="1102">
        <v>9244.7336095962073</v>
      </c>
      <c r="CB1169" s="1102">
        <v>5380.7689309398074</v>
      </c>
      <c r="CC1169" s="1102">
        <v>6123.9396436005954</v>
      </c>
      <c r="CD1169" s="1102">
        <v>6282.4752684073901</v>
      </c>
      <c r="CE1169" s="1102">
        <v>10974.616811615571</v>
      </c>
      <c r="CF1169" s="1102">
        <v>10074.769037552442</v>
      </c>
      <c r="CG1169" s="1102">
        <v>10471.78435405116</v>
      </c>
      <c r="CH1169" s="1102">
        <v>12707.537191699725</v>
      </c>
      <c r="CI1169" s="1102">
        <v>16762.476540218235</v>
      </c>
      <c r="CJ1169" s="1102">
        <v>17251.16193303408</v>
      </c>
      <c r="CK1169" s="1102">
        <v>15959.619611019303</v>
      </c>
      <c r="CL1169" s="1102">
        <v>12394.712565069047</v>
      </c>
      <c r="CM1169" s="1102">
        <v>15969.33126788345</v>
      </c>
      <c r="CN1169" s="1102">
        <v>12921.809230462733</v>
      </c>
      <c r="CO1169" s="1102">
        <v>21460.000746011236</v>
      </c>
      <c r="CP1169" s="1102">
        <v>14320.755616348632</v>
      </c>
      <c r="CQ1169" s="1106">
        <f t="shared" si="218"/>
        <v>15785.930883647117</v>
      </c>
      <c r="CR1169" s="23" t="s">
        <v>542</v>
      </c>
      <c r="DQ1169"/>
      <c r="DR1169"/>
    </row>
    <row r="1170" spans="58:122" ht="13">
      <c r="BF1170" s="1135">
        <v>1162</v>
      </c>
      <c r="BG1170" s="1102">
        <v>54896.564193200335</v>
      </c>
      <c r="BH1170" s="1102">
        <v>52591.932151695641</v>
      </c>
      <c r="BI1170" s="1102">
        <v>40494.829458702297</v>
      </c>
      <c r="BJ1170" s="1102">
        <v>42672.077400341142</v>
      </c>
      <c r="BK1170" s="1102">
        <v>58046.950475674137</v>
      </c>
      <c r="BL1170" s="1102">
        <v>73055.53110928899</v>
      </c>
      <c r="BM1170" s="1102">
        <v>58824.119543191155</v>
      </c>
      <c r="BN1170" s="1102">
        <v>69627.780910800298</v>
      </c>
      <c r="BO1170" s="1102">
        <v>87599.499069849495</v>
      </c>
      <c r="BP1170" s="1102">
        <v>83413.20499913297</v>
      </c>
      <c r="BQ1170" s="1102">
        <v>62205.92414606284</v>
      </c>
      <c r="BR1170" s="1102">
        <v>52610.372505252155</v>
      </c>
      <c r="BS1170" s="1102">
        <v>72347.155231030454</v>
      </c>
      <c r="BT1170" s="1102">
        <v>33536.017636128017</v>
      </c>
      <c r="BU1170" s="1102">
        <v>14979.179289596379</v>
      </c>
      <c r="BV1170" s="1102">
        <v>10760.471282246246</v>
      </c>
      <c r="BW1170" s="1102">
        <v>11991.835130112317</v>
      </c>
      <c r="BX1170" s="1102">
        <v>21271.606704375088</v>
      </c>
      <c r="BY1170" s="1102">
        <v>16258.854033710686</v>
      </c>
      <c r="BZ1170" s="1102">
        <v>12432.994919184206</v>
      </c>
      <c r="CA1170" s="1102">
        <v>9248.8935999690166</v>
      </c>
      <c r="CB1170" s="1102">
        <v>7466.5853541091028</v>
      </c>
      <c r="CC1170" s="1102">
        <v>7982.150334573611</v>
      </c>
      <c r="CD1170" s="1102">
        <v>12056.045093247278</v>
      </c>
      <c r="CE1170" s="1102">
        <v>17927.850768614902</v>
      </c>
      <c r="CF1170" s="1102">
        <v>14101.379734834034</v>
      </c>
      <c r="CG1170" s="1102">
        <v>10666.785376507149</v>
      </c>
      <c r="CH1170" s="1102">
        <v>11300.030984035848</v>
      </c>
      <c r="CI1170" s="1102">
        <v>14299.490952496539</v>
      </c>
      <c r="CJ1170" s="1102">
        <v>15831.823660276094</v>
      </c>
      <c r="CK1170" s="1102">
        <v>17229.527761334524</v>
      </c>
      <c r="CL1170" s="1102">
        <v>16104.975289683402</v>
      </c>
      <c r="CM1170" s="1102">
        <v>19126.314980315608</v>
      </c>
      <c r="CN1170" s="1102">
        <v>16366.663388423038</v>
      </c>
      <c r="CO1170" s="1102">
        <v>18032.542354159126</v>
      </c>
      <c r="CP1170" s="1102">
        <v>17480.615063071287</v>
      </c>
      <c r="CQ1170" s="1106">
        <f t="shared" si="218"/>
        <v>19269.079689779843</v>
      </c>
      <c r="CR1170" s="23" t="s">
        <v>542</v>
      </c>
      <c r="DQ1170"/>
      <c r="DR1170"/>
    </row>
    <row r="1171" spans="58:122" ht="13">
      <c r="BF1171" s="1135">
        <v>1163</v>
      </c>
      <c r="BG1171" s="1102">
        <v>61163.948391290745</v>
      </c>
      <c r="BH1171" s="1102">
        <v>49726.422573529147</v>
      </c>
      <c r="BI1171" s="1102">
        <v>41086.0560677842</v>
      </c>
      <c r="BJ1171" s="1102">
        <v>47821.176862341592</v>
      </c>
      <c r="BK1171" s="1102">
        <v>53125.756537669324</v>
      </c>
      <c r="BL1171" s="1102">
        <v>61061.673856210284</v>
      </c>
      <c r="BM1171" s="1102">
        <v>55227.636925403523</v>
      </c>
      <c r="BN1171" s="1102">
        <v>79693.817138845014</v>
      </c>
      <c r="BO1171" s="1102">
        <v>93727.83710786335</v>
      </c>
      <c r="BP1171" s="1102">
        <v>91288.37290568091</v>
      </c>
      <c r="BQ1171" s="1102">
        <v>72633.094581387195</v>
      </c>
      <c r="BR1171" s="1102">
        <v>60377.09040487626</v>
      </c>
      <c r="BS1171" s="1102">
        <v>47854.92326551686</v>
      </c>
      <c r="BT1171" s="1102">
        <v>30712.733563299189</v>
      </c>
      <c r="BU1171" s="1102">
        <v>16944.107138382129</v>
      </c>
      <c r="BV1171" s="1102">
        <v>11342.342088891282</v>
      </c>
      <c r="BW1171" s="1102">
        <v>13998.679995819852</v>
      </c>
      <c r="BX1171" s="1102">
        <v>16240.455021096384</v>
      </c>
      <c r="BY1171" s="1102">
        <v>13746.446603062972</v>
      </c>
      <c r="BZ1171" s="1102">
        <v>11658.146296000823</v>
      </c>
      <c r="CA1171" s="1102">
        <v>9256.4122993185465</v>
      </c>
      <c r="CB1171" s="1102">
        <v>6098.1074607415203</v>
      </c>
      <c r="CC1171" s="1102">
        <v>8132.2853628094344</v>
      </c>
      <c r="CD1171" s="1102">
        <v>10488.003871398862</v>
      </c>
      <c r="CE1171" s="1102">
        <v>17270.039134194951</v>
      </c>
      <c r="CF1171" s="1102">
        <v>13244.127795034829</v>
      </c>
      <c r="CG1171" s="1102">
        <v>10066.120381490291</v>
      </c>
      <c r="CH1171" s="1102">
        <v>10233.651791282518</v>
      </c>
      <c r="CI1171" s="1102">
        <v>11720.022675785913</v>
      </c>
      <c r="CJ1171" s="1102">
        <v>14357.59199397211</v>
      </c>
      <c r="CK1171" s="1102">
        <v>15118.128225170127</v>
      </c>
      <c r="CL1171" s="1102">
        <v>12877.311169688472</v>
      </c>
      <c r="CM1171" s="1102">
        <v>16266.150043881598</v>
      </c>
      <c r="CN1171" s="1102">
        <v>13884.387960703243</v>
      </c>
      <c r="CO1171" s="1102">
        <v>16499.336924674069</v>
      </c>
      <c r="CP1171" s="1102">
        <v>13896.758086793645</v>
      </c>
      <c r="CQ1171" s="1106">
        <f t="shared" si="218"/>
        <v>15318.553611406596</v>
      </c>
      <c r="CR1171" s="23" t="s">
        <v>542</v>
      </c>
      <c r="DQ1171"/>
      <c r="DR1171"/>
    </row>
    <row r="1172" spans="58:122" ht="13">
      <c r="BF1172" s="1135">
        <v>1164</v>
      </c>
      <c r="BG1172" s="1102">
        <v>46171.816627493004</v>
      </c>
      <c r="BH1172" s="1102">
        <v>43848.967953074876</v>
      </c>
      <c r="BI1172" s="1102">
        <v>40756.345606872957</v>
      </c>
      <c r="BJ1172" s="1102">
        <v>51768.715921824856</v>
      </c>
      <c r="BK1172" s="1102">
        <v>65255.787300684256</v>
      </c>
      <c r="BL1172" s="1102">
        <v>83494.336672347956</v>
      </c>
      <c r="BM1172" s="1102">
        <v>70305.876258882781</v>
      </c>
      <c r="BN1172" s="1102">
        <v>80212.660189886272</v>
      </c>
      <c r="BO1172" s="1102">
        <v>120059.80367301653</v>
      </c>
      <c r="BP1172" s="1102">
        <v>110956.85005948697</v>
      </c>
      <c r="BQ1172" s="1102">
        <v>85599.57394167372</v>
      </c>
      <c r="BR1172" s="1102">
        <v>68364.746134156812</v>
      </c>
      <c r="BS1172" s="1102">
        <v>71297.714415085284</v>
      </c>
      <c r="BT1172" s="1102">
        <v>27952.425978068979</v>
      </c>
      <c r="BU1172" s="1102">
        <v>11405.360788162487</v>
      </c>
      <c r="BV1172" s="1102">
        <v>9864.4482885084653</v>
      </c>
      <c r="BW1172" s="1102">
        <v>15857.725961040118</v>
      </c>
      <c r="BX1172" s="1102">
        <v>20012.586085303257</v>
      </c>
      <c r="BY1172" s="1102">
        <v>17938.455223972807</v>
      </c>
      <c r="BZ1172" s="1102">
        <v>13909.793642542885</v>
      </c>
      <c r="CA1172" s="1102">
        <v>9264.0610381613533</v>
      </c>
      <c r="CB1172" s="1102">
        <v>6712.9358440745345</v>
      </c>
      <c r="CC1172" s="1102">
        <v>8399.8002468435225</v>
      </c>
      <c r="CD1172" s="1102">
        <v>12238.368802724521</v>
      </c>
      <c r="CE1172" s="1102">
        <v>16851.155552650951</v>
      </c>
      <c r="CF1172" s="1102">
        <v>11427.680652358998</v>
      </c>
      <c r="CG1172" s="1102">
        <v>8307.9059784652309</v>
      </c>
      <c r="CH1172" s="1102">
        <v>10383.607447135699</v>
      </c>
      <c r="CI1172" s="1102">
        <v>16425.264892157749</v>
      </c>
      <c r="CJ1172" s="1102">
        <v>19325.261839737203</v>
      </c>
      <c r="CK1172" s="1102">
        <v>18173.513378988471</v>
      </c>
      <c r="CL1172" s="1102">
        <v>14879.808245924512</v>
      </c>
      <c r="CM1172" s="1102">
        <v>18367.511896560733</v>
      </c>
      <c r="CN1172" s="1102">
        <v>19741.027833211032</v>
      </c>
      <c r="CO1172" s="1102">
        <v>20447.01888248228</v>
      </c>
      <c r="CP1172" s="1102">
        <v>20154.478944545772</v>
      </c>
      <c r="CQ1172" s="1106">
        <f t="shared" si="218"/>
        <v>22216.510087729665</v>
      </c>
      <c r="CR1172" s="23" t="s">
        <v>542</v>
      </c>
      <c r="DQ1172"/>
      <c r="DR1172"/>
    </row>
    <row r="1173" spans="58:122" ht="13">
      <c r="BF1173" s="1135">
        <v>1165</v>
      </c>
      <c r="BG1173" s="1102">
        <v>54841.903772955528</v>
      </c>
      <c r="BH1173" s="1102">
        <v>59219.470578760011</v>
      </c>
      <c r="BI1173" s="1102">
        <v>56814.248584709174</v>
      </c>
      <c r="BJ1173" s="1102">
        <v>63362.071479000231</v>
      </c>
      <c r="BK1173" s="1102">
        <v>71216.469269774738</v>
      </c>
      <c r="BL1173" s="1102">
        <v>85537.076604098547</v>
      </c>
      <c r="BM1173" s="1102">
        <v>66264.653514665013</v>
      </c>
      <c r="BN1173" s="1102">
        <v>69359.597257256901</v>
      </c>
      <c r="BO1173" s="1102">
        <v>105935.31847933833</v>
      </c>
      <c r="BP1173" s="1102">
        <v>102743.25501490475</v>
      </c>
      <c r="BQ1173" s="1102">
        <v>82246.457945574803</v>
      </c>
      <c r="BR1173" s="1102">
        <v>66160.988456224572</v>
      </c>
      <c r="BS1173" s="1102">
        <v>86166.443996663831</v>
      </c>
      <c r="BT1173" s="1102">
        <v>32080.721822692751</v>
      </c>
      <c r="BU1173" s="1102">
        <v>15609.529092642646</v>
      </c>
      <c r="BV1173" s="1102">
        <v>13258.007164248309</v>
      </c>
      <c r="BW1173" s="1102">
        <v>18975.360507785361</v>
      </c>
      <c r="BX1173" s="1102">
        <v>23180.789677937948</v>
      </c>
      <c r="BY1173" s="1102">
        <v>17115.32379825904</v>
      </c>
      <c r="BZ1173" s="1102">
        <v>13824.287199576249</v>
      </c>
      <c r="CA1173" s="1102">
        <v>9269.3216196077174</v>
      </c>
      <c r="CB1173" s="1102">
        <v>6545.917710890405</v>
      </c>
      <c r="CC1173" s="1102">
        <v>9236.9740820325787</v>
      </c>
      <c r="CD1173" s="1102">
        <v>12549.695164623738</v>
      </c>
      <c r="CE1173" s="1102">
        <v>17911.80531880381</v>
      </c>
      <c r="CF1173" s="1102">
        <v>12893.737123047727</v>
      </c>
      <c r="CG1173" s="1102">
        <v>10553.660743158749</v>
      </c>
      <c r="CH1173" s="1102">
        <v>11204.356359708123</v>
      </c>
      <c r="CI1173" s="1102">
        <v>16371.549448121661</v>
      </c>
      <c r="CJ1173" s="1102">
        <v>17501.547022524654</v>
      </c>
      <c r="CK1173" s="1102">
        <v>17747.086706612088</v>
      </c>
      <c r="CL1173" s="1102">
        <v>14409.222811759673</v>
      </c>
      <c r="CM1173" s="1102">
        <v>15919.266000352633</v>
      </c>
      <c r="CN1173" s="1102">
        <v>15758.189626485184</v>
      </c>
      <c r="CO1173" s="1102">
        <v>15142.592774256576</v>
      </c>
      <c r="CP1173" s="1102">
        <v>16820.032828435553</v>
      </c>
      <c r="CQ1173" s="1106">
        <f t="shared" si="218"/>
        <v>18540.912421355799</v>
      </c>
      <c r="CR1173" s="23" t="s">
        <v>542</v>
      </c>
      <c r="DQ1173"/>
      <c r="DR1173"/>
    </row>
    <row r="1174" spans="58:122" ht="13">
      <c r="BF1174" s="1135">
        <v>1166</v>
      </c>
      <c r="BG1174" s="1102">
        <v>48593.609750524731</v>
      </c>
      <c r="BH1174" s="1102">
        <v>51016.746887387526</v>
      </c>
      <c r="BI1174" s="1102">
        <v>41761.432117614684</v>
      </c>
      <c r="BJ1174" s="1102">
        <v>42492.626476590653</v>
      </c>
      <c r="BK1174" s="1102">
        <v>50967.17487146514</v>
      </c>
      <c r="BL1174" s="1102">
        <v>71445.794763533195</v>
      </c>
      <c r="BM1174" s="1102">
        <v>70289.05933902337</v>
      </c>
      <c r="BN1174" s="1102">
        <v>79676.840411806785</v>
      </c>
      <c r="BO1174" s="1102">
        <v>92411.56382045451</v>
      </c>
      <c r="BP1174" s="1102">
        <v>101946.26973506215</v>
      </c>
      <c r="BQ1174" s="1102">
        <v>79125.559462448684</v>
      </c>
      <c r="BR1174" s="1102">
        <v>59445.033771378061</v>
      </c>
      <c r="BS1174" s="1102">
        <v>46624.289702462993</v>
      </c>
      <c r="BT1174" s="1102">
        <v>23747.295938078845</v>
      </c>
      <c r="BU1174" s="1102">
        <v>13039.368921765041</v>
      </c>
      <c r="BV1174" s="1102">
        <v>10594.303481298763</v>
      </c>
      <c r="BW1174" s="1102">
        <v>11334.716342599189</v>
      </c>
      <c r="BX1174" s="1102">
        <v>16042.807643987022</v>
      </c>
      <c r="BY1174" s="1102">
        <v>15972.071458716613</v>
      </c>
      <c r="BZ1174" s="1102">
        <v>13412.719933062688</v>
      </c>
      <c r="CA1174" s="1102">
        <v>9272.4775642058739</v>
      </c>
      <c r="CB1174" s="1102">
        <v>5992.7576826962604</v>
      </c>
      <c r="CC1174" s="1102">
        <v>6513.5540417179391</v>
      </c>
      <c r="CD1174" s="1102">
        <v>10321.572238868179</v>
      </c>
      <c r="CE1174" s="1102">
        <v>16059.707932592846</v>
      </c>
      <c r="CF1174" s="1102">
        <v>13140.042457519725</v>
      </c>
      <c r="CG1174" s="1102">
        <v>10177.737822716081</v>
      </c>
      <c r="CH1174" s="1102">
        <v>11495.5959115724</v>
      </c>
      <c r="CI1174" s="1102">
        <v>16934.363017362371</v>
      </c>
      <c r="CJ1174" s="1102">
        <v>19517.463685125484</v>
      </c>
      <c r="CK1174" s="1102">
        <v>18742.525683828586</v>
      </c>
      <c r="CL1174" s="1102">
        <v>15699.945219038618</v>
      </c>
      <c r="CM1174" s="1102">
        <v>17646.39684942679</v>
      </c>
      <c r="CN1174" s="1102">
        <v>19536.526673663539</v>
      </c>
      <c r="CO1174" s="1102">
        <v>22015.188321781112</v>
      </c>
      <c r="CP1174" s="1102">
        <v>19583.768558528882</v>
      </c>
      <c r="CQ1174" s="1106">
        <f t="shared" si="218"/>
        <v>21587.409574488782</v>
      </c>
      <c r="CR1174" s="23" t="s">
        <v>542</v>
      </c>
      <c r="DQ1174"/>
      <c r="DR1174"/>
    </row>
    <row r="1175" spans="58:122" ht="13">
      <c r="BF1175" s="1135">
        <v>1167</v>
      </c>
      <c r="BG1175" s="1102">
        <v>41436.246475954089</v>
      </c>
      <c r="BH1175" s="1102">
        <v>50306.131315587161</v>
      </c>
      <c r="BI1175" s="1102">
        <v>50822.259753284932</v>
      </c>
      <c r="BJ1175" s="1102">
        <v>60353.708870683171</v>
      </c>
      <c r="BK1175" s="1102">
        <v>64917.469283249215</v>
      </c>
      <c r="BL1175" s="1102">
        <v>84736.949159620286</v>
      </c>
      <c r="BM1175" s="1102">
        <v>79174.530430332568</v>
      </c>
      <c r="BN1175" s="1102">
        <v>87396.536042543667</v>
      </c>
      <c r="BO1175" s="1102">
        <v>101589.23728275934</v>
      </c>
      <c r="BP1175" s="1102">
        <v>109863.79007178386</v>
      </c>
      <c r="BQ1175" s="1102">
        <v>83401.767771670988</v>
      </c>
      <c r="BR1175" s="1102">
        <v>61243.719281845115</v>
      </c>
      <c r="BS1175" s="1102">
        <v>58292.482012504821</v>
      </c>
      <c r="BT1175" s="1102">
        <v>34245.939429850456</v>
      </c>
      <c r="BU1175" s="1102">
        <v>17458.553005342521</v>
      </c>
      <c r="BV1175" s="1102">
        <v>12985.311213487923</v>
      </c>
      <c r="BW1175" s="1102">
        <v>13323.513195836089</v>
      </c>
      <c r="BX1175" s="1102">
        <v>18094.591955902666</v>
      </c>
      <c r="BY1175" s="1102">
        <v>16542.188857796798</v>
      </c>
      <c r="BZ1175" s="1102">
        <v>13453.873414547219</v>
      </c>
      <c r="CA1175" s="1102">
        <v>9280.9044348893149</v>
      </c>
      <c r="CB1175" s="1102">
        <v>6042.6017191062992</v>
      </c>
      <c r="CC1175" s="1102">
        <v>7035.7301825949635</v>
      </c>
      <c r="CD1175" s="1102">
        <v>8850.632440717065</v>
      </c>
      <c r="CE1175" s="1102">
        <v>14213.940892695622</v>
      </c>
      <c r="CF1175" s="1102">
        <v>11752.207358476693</v>
      </c>
      <c r="CG1175" s="1102">
        <v>10988.748854776195</v>
      </c>
      <c r="CH1175" s="1102">
        <v>12276.844049718358</v>
      </c>
      <c r="CI1175" s="1102">
        <v>17254.151117263515</v>
      </c>
      <c r="CJ1175" s="1102">
        <v>17994.434485608181</v>
      </c>
      <c r="CK1175" s="1102">
        <v>17094.374769793551</v>
      </c>
      <c r="CL1175" s="1102">
        <v>14183.603186186712</v>
      </c>
      <c r="CM1175" s="1102">
        <v>16015.607955366544</v>
      </c>
      <c r="CN1175" s="1102">
        <v>14579.800906730612</v>
      </c>
      <c r="CO1175" s="1102">
        <v>15052.554512523369</v>
      </c>
      <c r="CP1175" s="1102">
        <v>15659.150397662714</v>
      </c>
      <c r="CQ1175" s="1106">
        <f t="shared" si="218"/>
        <v>17261.258588334607</v>
      </c>
      <c r="CR1175" s="23" t="s">
        <v>542</v>
      </c>
      <c r="DQ1175"/>
      <c r="DR1175"/>
    </row>
    <row r="1176" spans="58:122" ht="13">
      <c r="BF1176" s="1135">
        <v>1168</v>
      </c>
      <c r="BG1176" s="1102">
        <v>52032.361340760603</v>
      </c>
      <c r="BH1176" s="1102">
        <v>51369.69291376233</v>
      </c>
      <c r="BI1176" s="1102">
        <v>40114.668595398645</v>
      </c>
      <c r="BJ1176" s="1102">
        <v>46363.066689690007</v>
      </c>
      <c r="BK1176" s="1102">
        <v>63831.912276257426</v>
      </c>
      <c r="BL1176" s="1102">
        <v>83044.915404615851</v>
      </c>
      <c r="BM1176" s="1102">
        <v>73479.759471995829</v>
      </c>
      <c r="BN1176" s="1102">
        <v>73767.289794607408</v>
      </c>
      <c r="BO1176" s="1102">
        <v>114291.34747305333</v>
      </c>
      <c r="BP1176" s="1102">
        <v>105289.23466077313</v>
      </c>
      <c r="BQ1176" s="1102">
        <v>78137.794595677289</v>
      </c>
      <c r="BR1176" s="1102">
        <v>55283.993630923258</v>
      </c>
      <c r="BS1176" s="1102">
        <v>67015.570813860337</v>
      </c>
      <c r="BT1176" s="1102">
        <v>22786.402537695558</v>
      </c>
      <c r="BU1176" s="1102">
        <v>10146.700917687886</v>
      </c>
      <c r="BV1176" s="1102">
        <v>11308.386678145651</v>
      </c>
      <c r="BW1176" s="1102">
        <v>20254.633049920511</v>
      </c>
      <c r="BX1176" s="1102">
        <v>25501.98950797514</v>
      </c>
      <c r="BY1176" s="1102">
        <v>16936.480078168719</v>
      </c>
      <c r="BZ1176" s="1102">
        <v>13412.923722548874</v>
      </c>
      <c r="CA1176" s="1102">
        <v>9280.9090565032675</v>
      </c>
      <c r="CB1176" s="1102">
        <v>5912.8536271766052</v>
      </c>
      <c r="CC1176" s="1102">
        <v>6754.6419065189184</v>
      </c>
      <c r="CD1176" s="1102">
        <v>10159.478306993702</v>
      </c>
      <c r="CE1176" s="1102">
        <v>16186.719556194857</v>
      </c>
      <c r="CF1176" s="1102">
        <v>13708.85845594549</v>
      </c>
      <c r="CG1176" s="1102">
        <v>11630.601842545775</v>
      </c>
      <c r="CH1176" s="1102">
        <v>12789.6976431614</v>
      </c>
      <c r="CI1176" s="1102">
        <v>17695.322481626743</v>
      </c>
      <c r="CJ1176" s="1102">
        <v>19638.597689022892</v>
      </c>
      <c r="CK1176" s="1102">
        <v>20177.436987746045</v>
      </c>
      <c r="CL1176" s="1102">
        <v>16332.809457315267</v>
      </c>
      <c r="CM1176" s="1102">
        <v>18355.836388498872</v>
      </c>
      <c r="CN1176" s="1102">
        <v>16432.398505084537</v>
      </c>
      <c r="CO1176" s="1102">
        <v>19037.356290071893</v>
      </c>
      <c r="CP1176" s="1102">
        <v>17604.459994188546</v>
      </c>
      <c r="CQ1176" s="1106">
        <f t="shared" si="218"/>
        <v>19405.595358036568</v>
      </c>
      <c r="CR1176" s="23" t="s">
        <v>542</v>
      </c>
      <c r="DQ1176"/>
      <c r="DR1176"/>
    </row>
    <row r="1177" spans="58:122" ht="13">
      <c r="BF1177" s="1135">
        <v>1169</v>
      </c>
      <c r="BG1177" s="1102">
        <v>42320.840202650346</v>
      </c>
      <c r="BH1177" s="1102">
        <v>45597.36581528563</v>
      </c>
      <c r="BI1177" s="1102">
        <v>42293.92753656095</v>
      </c>
      <c r="BJ1177" s="1102">
        <v>51439.108666258704</v>
      </c>
      <c r="BK1177" s="1102">
        <v>63707.583200400484</v>
      </c>
      <c r="BL1177" s="1102">
        <v>83681.369795700535</v>
      </c>
      <c r="BM1177" s="1102">
        <v>78146.219798578677</v>
      </c>
      <c r="BN1177" s="1102">
        <v>88860.342905140016</v>
      </c>
      <c r="BO1177" s="1102">
        <v>114063.26188294898</v>
      </c>
      <c r="BP1177" s="1102">
        <v>110517.27583845658</v>
      </c>
      <c r="BQ1177" s="1102">
        <v>85056.323474729899</v>
      </c>
      <c r="BR1177" s="1102">
        <v>66406.109965066687</v>
      </c>
      <c r="BS1177" s="1102">
        <v>60772.536959141456</v>
      </c>
      <c r="BT1177" s="1102">
        <v>31026.281982522018</v>
      </c>
      <c r="BU1177" s="1102">
        <v>11590.595437173224</v>
      </c>
      <c r="BV1177" s="1102">
        <v>12621.563067781753</v>
      </c>
      <c r="BW1177" s="1102">
        <v>14036.427300133379</v>
      </c>
      <c r="BX1177" s="1102">
        <v>16669.275671107924</v>
      </c>
      <c r="BY1177" s="1102">
        <v>16115.211730676268</v>
      </c>
      <c r="BZ1177" s="1102">
        <v>12989.039966227034</v>
      </c>
      <c r="CA1177" s="1102">
        <v>9287.1487519480215</v>
      </c>
      <c r="CB1177" s="1102">
        <v>6691.7295364182255</v>
      </c>
      <c r="CC1177" s="1102">
        <v>7748.7529398778042</v>
      </c>
      <c r="CD1177" s="1102">
        <v>12173.417272945369</v>
      </c>
      <c r="CE1177" s="1102">
        <v>16214.583423745058</v>
      </c>
      <c r="CF1177" s="1102">
        <v>11729.96308303025</v>
      </c>
      <c r="CG1177" s="1102">
        <v>8168.5995006822732</v>
      </c>
      <c r="CH1177" s="1102">
        <v>9218.2294451755988</v>
      </c>
      <c r="CI1177" s="1102">
        <v>14643.013340222202</v>
      </c>
      <c r="CJ1177" s="1102">
        <v>18116.345835501703</v>
      </c>
      <c r="CK1177" s="1102">
        <v>17724.807863139027</v>
      </c>
      <c r="CL1177" s="1102">
        <v>13868.208305287655</v>
      </c>
      <c r="CM1177" s="1102">
        <v>13875.320108247357</v>
      </c>
      <c r="CN1177" s="1102">
        <v>14386.91899316329</v>
      </c>
      <c r="CO1177" s="1102">
        <v>15070.163174251411</v>
      </c>
      <c r="CP1177" s="1102">
        <v>14344.18656351434</v>
      </c>
      <c r="CQ1177" s="1106">
        <f t="shared" si="218"/>
        <v>15811.759081711889</v>
      </c>
      <c r="CR1177" s="23" t="s">
        <v>542</v>
      </c>
      <c r="DQ1177"/>
      <c r="DR1177"/>
    </row>
    <row r="1178" spans="58:122" ht="13">
      <c r="BF1178" s="1135">
        <v>1170</v>
      </c>
      <c r="BG1178" s="1102">
        <v>62267.903614996139</v>
      </c>
      <c r="BH1178" s="1102">
        <v>52484.240266461842</v>
      </c>
      <c r="BI1178" s="1102">
        <v>45234.184025933486</v>
      </c>
      <c r="BJ1178" s="1102">
        <v>55373.676472335399</v>
      </c>
      <c r="BK1178" s="1102">
        <v>65234.631654514567</v>
      </c>
      <c r="BL1178" s="1102">
        <v>79768.12089924168</v>
      </c>
      <c r="BM1178" s="1102">
        <v>64803.583727015604</v>
      </c>
      <c r="BN1178" s="1102">
        <v>85467.876135377272</v>
      </c>
      <c r="BO1178" s="1102">
        <v>102266.97139591958</v>
      </c>
      <c r="BP1178" s="1102">
        <v>98063.416421160859</v>
      </c>
      <c r="BQ1178" s="1102">
        <v>73703.046377347986</v>
      </c>
      <c r="BR1178" s="1102">
        <v>57780.030616524629</v>
      </c>
      <c r="BS1178" s="1102">
        <v>47900.886078407872</v>
      </c>
      <c r="BT1178" s="1102">
        <v>19215.795671593081</v>
      </c>
      <c r="BU1178" s="1102">
        <v>10976.492555068406</v>
      </c>
      <c r="BV1178" s="1102">
        <v>12649.293774595993</v>
      </c>
      <c r="BW1178" s="1102">
        <v>17661.950896735561</v>
      </c>
      <c r="BX1178" s="1102">
        <v>20031.27711987705</v>
      </c>
      <c r="BY1178" s="1102">
        <v>16664.366161964903</v>
      </c>
      <c r="BZ1178" s="1102">
        <v>13637.675954954722</v>
      </c>
      <c r="CA1178" s="1102">
        <v>9298.6421896727807</v>
      </c>
      <c r="CB1178" s="1102">
        <v>6061.1530770364834</v>
      </c>
      <c r="CC1178" s="1102">
        <v>8222.7683783651937</v>
      </c>
      <c r="CD1178" s="1102">
        <v>11098.27809807067</v>
      </c>
      <c r="CE1178" s="1102">
        <v>14626.372336984332</v>
      </c>
      <c r="CF1178" s="1102">
        <v>10726.771394603207</v>
      </c>
      <c r="CG1178" s="1102">
        <v>10685.529551954574</v>
      </c>
      <c r="CH1178" s="1102">
        <v>12162.701406727982</v>
      </c>
      <c r="CI1178" s="1102">
        <v>17647.402541763804</v>
      </c>
      <c r="CJ1178" s="1102">
        <v>17088.003055255169</v>
      </c>
      <c r="CK1178" s="1102">
        <v>18526.304843777085</v>
      </c>
      <c r="CL1178" s="1102">
        <v>15604.62727887941</v>
      </c>
      <c r="CM1178" s="1102">
        <v>16775.317501001122</v>
      </c>
      <c r="CN1178" s="1102">
        <v>14350.626232043231</v>
      </c>
      <c r="CO1178" s="1102">
        <v>14607.519734274834</v>
      </c>
      <c r="CP1178" s="1102">
        <v>16632.952978570986</v>
      </c>
      <c r="CQ1178" s="1106">
        <f t="shared" si="218"/>
        <v>18334.692186976983</v>
      </c>
      <c r="CR1178" s="23" t="s">
        <v>542</v>
      </c>
      <c r="DQ1178"/>
      <c r="DR1178"/>
    </row>
    <row r="1179" spans="58:122" ht="13">
      <c r="BF1179" s="1135">
        <v>1171</v>
      </c>
      <c r="BG1179" s="1102">
        <v>49652.066379960503</v>
      </c>
      <c r="BH1179" s="1102">
        <v>50536.009360233613</v>
      </c>
      <c r="BI1179" s="1102">
        <v>44339.05718921333</v>
      </c>
      <c r="BJ1179" s="1102">
        <v>52390.095215384812</v>
      </c>
      <c r="BK1179" s="1102">
        <v>65890.070195421576</v>
      </c>
      <c r="BL1179" s="1102">
        <v>85076.120379943139</v>
      </c>
      <c r="BM1179" s="1102">
        <v>76587.315054471939</v>
      </c>
      <c r="BN1179" s="1102">
        <v>75339.913059214276</v>
      </c>
      <c r="BO1179" s="1102">
        <v>96132.404136657176</v>
      </c>
      <c r="BP1179" s="1102">
        <v>94617.89295853478</v>
      </c>
      <c r="BQ1179" s="1102">
        <v>71124.79036206445</v>
      </c>
      <c r="BR1179" s="1102">
        <v>51078.589775021166</v>
      </c>
      <c r="BS1179" s="1102">
        <v>51650.024967811478</v>
      </c>
      <c r="BT1179" s="1102">
        <v>25115.691820767668</v>
      </c>
      <c r="BU1179" s="1102">
        <v>13469.485292297168</v>
      </c>
      <c r="BV1179" s="1102">
        <v>11555.244464687996</v>
      </c>
      <c r="BW1179" s="1102">
        <v>15035.040509688364</v>
      </c>
      <c r="BX1179" s="1102">
        <v>21383.752808451045</v>
      </c>
      <c r="BY1179" s="1102">
        <v>16525.136482867212</v>
      </c>
      <c r="BZ1179" s="1102">
        <v>13190.437791541361</v>
      </c>
      <c r="CA1179" s="1102">
        <v>9302.1738555061293</v>
      </c>
      <c r="CB1179" s="1102">
        <v>6240.9050507468028</v>
      </c>
      <c r="CC1179" s="1102">
        <v>9789.8003551529746</v>
      </c>
      <c r="CD1179" s="1102">
        <v>14669.099967181013</v>
      </c>
      <c r="CE1179" s="1102">
        <v>19715.756610243578</v>
      </c>
      <c r="CF1179" s="1102">
        <v>15202.76848821893</v>
      </c>
      <c r="CG1179" s="1102">
        <v>12922.954706188275</v>
      </c>
      <c r="CH1179" s="1102">
        <v>15655.869152154188</v>
      </c>
      <c r="CI1179" s="1102">
        <v>21046.92603590418</v>
      </c>
      <c r="CJ1179" s="1102">
        <v>21088.688418785332</v>
      </c>
      <c r="CK1179" s="1102">
        <v>19480.831265007047</v>
      </c>
      <c r="CL1179" s="1102">
        <v>14616.760933463269</v>
      </c>
      <c r="CM1179" s="1102">
        <v>15481.398123137527</v>
      </c>
      <c r="CN1179" s="1102">
        <v>14942.490860329239</v>
      </c>
      <c r="CO1179" s="1102">
        <v>15233.127836872744</v>
      </c>
      <c r="CP1179" s="1102">
        <v>15342.283807201482</v>
      </c>
      <c r="CQ1179" s="1106">
        <f t="shared" si="218"/>
        <v>16911.972961908054</v>
      </c>
      <c r="CR1179" s="23" t="s">
        <v>542</v>
      </c>
      <c r="DQ1179"/>
      <c r="DR1179"/>
    </row>
    <row r="1180" spans="58:122" ht="13">
      <c r="BF1180" s="1135">
        <v>1172</v>
      </c>
      <c r="BG1180" s="1102">
        <v>46111.218639986582</v>
      </c>
      <c r="BH1180" s="1102">
        <v>60040.386021967832</v>
      </c>
      <c r="BI1180" s="1102">
        <v>59213.270453614132</v>
      </c>
      <c r="BJ1180" s="1102">
        <v>62951.716867967101</v>
      </c>
      <c r="BK1180" s="1102">
        <v>66965.859037457441</v>
      </c>
      <c r="BL1180" s="1102">
        <v>88414.536082923922</v>
      </c>
      <c r="BM1180" s="1102">
        <v>79998.369256812002</v>
      </c>
      <c r="BN1180" s="1102">
        <v>82515.631948241396</v>
      </c>
      <c r="BO1180" s="1102">
        <v>97982.5941178145</v>
      </c>
      <c r="BP1180" s="1102">
        <v>112395.76690407576</v>
      </c>
      <c r="BQ1180" s="1102">
        <v>84072.964310350551</v>
      </c>
      <c r="BR1180" s="1102">
        <v>59695.074295378705</v>
      </c>
      <c r="BS1180" s="1102">
        <v>53662.264677095125</v>
      </c>
      <c r="BT1180" s="1102">
        <v>29179.454029123903</v>
      </c>
      <c r="BU1180" s="1102">
        <v>14553.681566575808</v>
      </c>
      <c r="BV1180" s="1102">
        <v>15432.774422193113</v>
      </c>
      <c r="BW1180" s="1102">
        <v>17040.629812818635</v>
      </c>
      <c r="BX1180" s="1102">
        <v>19679.412799470323</v>
      </c>
      <c r="BY1180" s="1102">
        <v>15600.934875923118</v>
      </c>
      <c r="BZ1180" s="1102">
        <v>13599.896165416441</v>
      </c>
      <c r="CA1180" s="1102">
        <v>9303.3614342882938</v>
      </c>
      <c r="CB1180" s="1102">
        <v>6288.5076356793343</v>
      </c>
      <c r="CC1180" s="1102">
        <v>8866.1144840931502</v>
      </c>
      <c r="CD1180" s="1102">
        <v>11168.085921478447</v>
      </c>
      <c r="CE1180" s="1102">
        <v>17811.105831484168</v>
      </c>
      <c r="CF1180" s="1102">
        <v>13518.102865162546</v>
      </c>
      <c r="CG1180" s="1102">
        <v>11020.350164788826</v>
      </c>
      <c r="CH1180" s="1102">
        <v>11065.656255544802</v>
      </c>
      <c r="CI1180" s="1102">
        <v>13798.720793823897</v>
      </c>
      <c r="CJ1180" s="1102">
        <v>16095.036092121078</v>
      </c>
      <c r="CK1180" s="1102">
        <v>17435.233255600677</v>
      </c>
      <c r="CL1180" s="1102">
        <v>16534.419542549316</v>
      </c>
      <c r="CM1180" s="1102">
        <v>19351.663642093659</v>
      </c>
      <c r="CN1180" s="1102">
        <v>16173.543732924223</v>
      </c>
      <c r="CO1180" s="1102">
        <v>17326.03196619852</v>
      </c>
      <c r="CP1180" s="1102">
        <v>17824.471438928722</v>
      </c>
      <c r="CQ1180" s="1106">
        <f t="shared" si="218"/>
        <v>19648.116461903104</v>
      </c>
      <c r="CR1180" s="23" t="s">
        <v>542</v>
      </c>
      <c r="DQ1180"/>
      <c r="DR1180"/>
    </row>
    <row r="1181" spans="58:122" ht="13">
      <c r="BF1181" s="1135">
        <v>1173</v>
      </c>
      <c r="BG1181" s="1102">
        <v>72959.845697379162</v>
      </c>
      <c r="BH1181" s="1102">
        <v>67792.988812228708</v>
      </c>
      <c r="BI1181" s="1102">
        <v>55685.740607203923</v>
      </c>
      <c r="BJ1181" s="1102">
        <v>66683.572768916492</v>
      </c>
      <c r="BK1181" s="1102">
        <v>86298.543568423833</v>
      </c>
      <c r="BL1181" s="1102">
        <v>107458.3551269751</v>
      </c>
      <c r="BM1181" s="1102">
        <v>89264.98199710164</v>
      </c>
      <c r="BN1181" s="1102">
        <v>93397.371831804194</v>
      </c>
      <c r="BO1181" s="1102">
        <v>132220.7277120853</v>
      </c>
      <c r="BP1181" s="1102">
        <v>122368.03861739657</v>
      </c>
      <c r="BQ1181" s="1102">
        <v>99550.834196430398</v>
      </c>
      <c r="BR1181" s="1102">
        <v>86650.34589490424</v>
      </c>
      <c r="BS1181" s="1102">
        <v>98883.246064960884</v>
      </c>
      <c r="BT1181" s="1102">
        <v>36100.625877692815</v>
      </c>
      <c r="BU1181" s="1102">
        <v>14491.285813031456</v>
      </c>
      <c r="BV1181" s="1102">
        <v>11545.228446814428</v>
      </c>
      <c r="BW1181" s="1102">
        <v>18154.249454659235</v>
      </c>
      <c r="BX1181" s="1102">
        <v>26243.930123227146</v>
      </c>
      <c r="BY1181" s="1102">
        <v>20496.734307482337</v>
      </c>
      <c r="BZ1181" s="1102">
        <v>15715.546078141173</v>
      </c>
      <c r="CA1181" s="1102">
        <v>9304.5474112740412</v>
      </c>
      <c r="CB1181" s="1102">
        <v>4896.2942067566164</v>
      </c>
      <c r="CC1181" s="1102">
        <v>11298.512722698193</v>
      </c>
      <c r="CD1181" s="1102">
        <v>11051.111901938635</v>
      </c>
      <c r="CE1181" s="1102">
        <v>19689.981086687505</v>
      </c>
      <c r="CF1181" s="1102">
        <v>13403.410502721325</v>
      </c>
      <c r="CG1181" s="1102">
        <v>9349.3176509312525</v>
      </c>
      <c r="CH1181" s="1102">
        <v>16682.014963510759</v>
      </c>
      <c r="CI1181" s="1102">
        <v>18035.098810361109</v>
      </c>
      <c r="CJ1181" s="1102">
        <v>24309.954386662037</v>
      </c>
      <c r="CK1181" s="1102">
        <v>22679.312003397619</v>
      </c>
      <c r="CL1181" s="1102">
        <v>17078.672649395361</v>
      </c>
      <c r="CM1181" s="1102">
        <v>20790.326604727328</v>
      </c>
      <c r="CN1181" s="1102">
        <v>15709.042868536382</v>
      </c>
      <c r="CO1181" s="1102">
        <v>20486.10116555979</v>
      </c>
      <c r="CP1181" s="1102">
        <v>17152.278246547292</v>
      </c>
      <c r="CQ1181" s="1106">
        <f t="shared" si="218"/>
        <v>18907.150303436047</v>
      </c>
      <c r="CR1181" s="23" t="s">
        <v>542</v>
      </c>
      <c r="DQ1181"/>
      <c r="DR1181"/>
    </row>
    <row r="1182" spans="58:122" ht="13">
      <c r="BF1182" s="1135">
        <v>1174</v>
      </c>
      <c r="BG1182" s="1102">
        <v>61253.644654173368</v>
      </c>
      <c r="BH1182" s="1102">
        <v>49854.512892156708</v>
      </c>
      <c r="BI1182" s="1102">
        <v>41130.58563322472</v>
      </c>
      <c r="BJ1182" s="1102">
        <v>47860.454142091723</v>
      </c>
      <c r="BK1182" s="1102">
        <v>53257.119775919469</v>
      </c>
      <c r="BL1182" s="1102">
        <v>61360.341496799803</v>
      </c>
      <c r="BM1182" s="1102">
        <v>55748.164772803131</v>
      </c>
      <c r="BN1182" s="1102">
        <v>80670.347866038719</v>
      </c>
      <c r="BO1182" s="1102">
        <v>93722.41785889621</v>
      </c>
      <c r="BP1182" s="1102">
        <v>89504.097105494715</v>
      </c>
      <c r="BQ1182" s="1102">
        <v>71732.83782696088</v>
      </c>
      <c r="BR1182" s="1102">
        <v>61032.938560733877</v>
      </c>
      <c r="BS1182" s="1102">
        <v>48094.237825536926</v>
      </c>
      <c r="BT1182" s="1102">
        <v>30805.818275470712</v>
      </c>
      <c r="BU1182" s="1102">
        <v>16876.493160829425</v>
      </c>
      <c r="BV1182" s="1102">
        <v>11370.986766222553</v>
      </c>
      <c r="BW1182" s="1102">
        <v>14022.317919842282</v>
      </c>
      <c r="BX1182" s="1102">
        <v>16090.319305613713</v>
      </c>
      <c r="BY1182" s="1102">
        <v>13754.250838972159</v>
      </c>
      <c r="BZ1182" s="1102">
        <v>11741.579136150878</v>
      </c>
      <c r="CA1182" s="1102">
        <v>9305.1365600730187</v>
      </c>
      <c r="CB1182" s="1102">
        <v>6120.2037858223903</v>
      </c>
      <c r="CC1182" s="1102">
        <v>8159.5145627391203</v>
      </c>
      <c r="CD1182" s="1102">
        <v>10466.852518759291</v>
      </c>
      <c r="CE1182" s="1102">
        <v>17293.243241189513</v>
      </c>
      <c r="CF1182" s="1102">
        <v>13263.425481650505</v>
      </c>
      <c r="CG1182" s="1102">
        <v>10065.985712722351</v>
      </c>
      <c r="CH1182" s="1102">
        <v>10256.425328501049</v>
      </c>
      <c r="CI1182" s="1102">
        <v>11719.652391076208</v>
      </c>
      <c r="CJ1182" s="1102">
        <v>14367.673599331276</v>
      </c>
      <c r="CK1182" s="1102">
        <v>15164.9676829659</v>
      </c>
      <c r="CL1182" s="1102">
        <v>12870.97274032799</v>
      </c>
      <c r="CM1182" s="1102">
        <v>16312.920082666991</v>
      </c>
      <c r="CN1182" s="1102">
        <v>13819.132037556843</v>
      </c>
      <c r="CO1182" s="1102">
        <v>16501.040973571693</v>
      </c>
      <c r="CP1182" s="1102">
        <v>13832.352460868429</v>
      </c>
      <c r="CQ1182" s="1106">
        <f t="shared" si="218"/>
        <v>15247.5585615216</v>
      </c>
      <c r="CR1182" s="23" t="s">
        <v>542</v>
      </c>
      <c r="DQ1182"/>
      <c r="DR1182"/>
    </row>
    <row r="1183" spans="58:122" ht="13">
      <c r="BF1183" s="1135">
        <v>1175</v>
      </c>
      <c r="BG1183" s="1102">
        <v>48205.866324545568</v>
      </c>
      <c r="BH1183" s="1102">
        <v>58126.552801373466</v>
      </c>
      <c r="BI1183" s="1102">
        <v>55885.344167479059</v>
      </c>
      <c r="BJ1183" s="1102">
        <v>62897.657531024022</v>
      </c>
      <c r="BK1183" s="1102">
        <v>72026.373456686793</v>
      </c>
      <c r="BL1183" s="1102">
        <v>93158.591025839851</v>
      </c>
      <c r="BM1183" s="1102">
        <v>82251.133117373756</v>
      </c>
      <c r="BN1183" s="1102">
        <v>78068.797628038097</v>
      </c>
      <c r="BO1183" s="1102">
        <v>87951.188881067137</v>
      </c>
      <c r="BP1183" s="1102">
        <v>90603.732927290068</v>
      </c>
      <c r="BQ1183" s="1102">
        <v>69266.778031536203</v>
      </c>
      <c r="BR1183" s="1102">
        <v>53514.674771824124</v>
      </c>
      <c r="BS1183" s="1102">
        <v>64744.761586548244</v>
      </c>
      <c r="BT1183" s="1102">
        <v>25390.278252427364</v>
      </c>
      <c r="BU1183" s="1102">
        <v>13623.508181571322</v>
      </c>
      <c r="BV1183" s="1102">
        <v>12139.417845235605</v>
      </c>
      <c r="BW1183" s="1102">
        <v>13232.063633155105</v>
      </c>
      <c r="BX1183" s="1102">
        <v>20440.720883245715</v>
      </c>
      <c r="BY1183" s="1102">
        <v>17622.093597697687</v>
      </c>
      <c r="BZ1183" s="1102">
        <v>14131.819069031379</v>
      </c>
      <c r="CA1183" s="1102">
        <v>9308.449986628937</v>
      </c>
      <c r="CB1183" s="1102">
        <v>5519.8188724481688</v>
      </c>
      <c r="CC1183" s="1102">
        <v>7521.9241039242861</v>
      </c>
      <c r="CD1183" s="1102">
        <v>11236.943316193605</v>
      </c>
      <c r="CE1183" s="1102">
        <v>18405.898134451265</v>
      </c>
      <c r="CF1183" s="1102">
        <v>14283.090763072334</v>
      </c>
      <c r="CG1183" s="1102">
        <v>9489.2796088155465</v>
      </c>
      <c r="CH1183" s="1102">
        <v>9731.5821947456025</v>
      </c>
      <c r="CI1183" s="1102">
        <v>13558.522632928227</v>
      </c>
      <c r="CJ1183" s="1102">
        <v>16447.915033727571</v>
      </c>
      <c r="CK1183" s="1102">
        <v>16367.024925333186</v>
      </c>
      <c r="CL1183" s="1102">
        <v>12901.338418715202</v>
      </c>
      <c r="CM1183" s="1102">
        <v>15740.730699590862</v>
      </c>
      <c r="CN1183" s="1102">
        <v>15785.868573681721</v>
      </c>
      <c r="CO1183" s="1102">
        <v>17191.508545544551</v>
      </c>
      <c r="CP1183" s="1102">
        <v>16454.400837623969</v>
      </c>
      <c r="CQ1183" s="1106">
        <f t="shared" si="218"/>
        <v>18137.872142586373</v>
      </c>
      <c r="CR1183" s="23" t="s">
        <v>542</v>
      </c>
      <c r="DQ1183"/>
      <c r="DR1183"/>
    </row>
    <row r="1184" spans="58:122" ht="13">
      <c r="BF1184" s="1135">
        <v>1176</v>
      </c>
      <c r="BG1184" s="1102">
        <v>53445.23702541089</v>
      </c>
      <c r="BH1184" s="1102">
        <v>48990.64518992263</v>
      </c>
      <c r="BI1184" s="1102">
        <v>42387.112052137636</v>
      </c>
      <c r="BJ1184" s="1102">
        <v>50379.997552437359</v>
      </c>
      <c r="BK1184" s="1102">
        <v>62210.642294621968</v>
      </c>
      <c r="BL1184" s="1102">
        <v>77777.579681603544</v>
      </c>
      <c r="BM1184" s="1102">
        <v>60164.454446786171</v>
      </c>
      <c r="BN1184" s="1102">
        <v>68968.881068193907</v>
      </c>
      <c r="BO1184" s="1102">
        <v>98743.772032209861</v>
      </c>
      <c r="BP1184" s="1102">
        <v>93081.716899694147</v>
      </c>
      <c r="BQ1184" s="1102">
        <v>74326.532126107049</v>
      </c>
      <c r="BR1184" s="1102">
        <v>53695.956227591014</v>
      </c>
      <c r="BS1184" s="1102">
        <v>51003.360730085966</v>
      </c>
      <c r="BT1184" s="1102">
        <v>25675.752941970532</v>
      </c>
      <c r="BU1184" s="1102">
        <v>13503.133597355121</v>
      </c>
      <c r="BV1184" s="1102">
        <v>10849.738343145453</v>
      </c>
      <c r="BW1184" s="1102">
        <v>16155.158676406591</v>
      </c>
      <c r="BX1184" s="1102">
        <v>19364.525114375287</v>
      </c>
      <c r="BY1184" s="1102">
        <v>17180.877496309786</v>
      </c>
      <c r="BZ1184" s="1102">
        <v>13279.572942472196</v>
      </c>
      <c r="CA1184" s="1102">
        <v>9314.9374946125572</v>
      </c>
      <c r="CB1184" s="1102">
        <v>7111.2107835792722</v>
      </c>
      <c r="CC1184" s="1102">
        <v>7693.0863158325174</v>
      </c>
      <c r="CD1184" s="1102">
        <v>13272.051492062719</v>
      </c>
      <c r="CE1184" s="1102">
        <v>18073.211335701249</v>
      </c>
      <c r="CF1184" s="1102">
        <v>12623.733565602022</v>
      </c>
      <c r="CG1184" s="1102">
        <v>9902.4518384922612</v>
      </c>
      <c r="CH1184" s="1102">
        <v>11067.636809791289</v>
      </c>
      <c r="CI1184" s="1102">
        <v>15430.110802083662</v>
      </c>
      <c r="CJ1184" s="1102">
        <v>15169.302391151805</v>
      </c>
      <c r="CK1184" s="1102">
        <v>13845.799740894867</v>
      </c>
      <c r="CL1184" s="1102">
        <v>12266.514789278757</v>
      </c>
      <c r="CM1184" s="1102">
        <v>14281.842592726663</v>
      </c>
      <c r="CN1184" s="1102">
        <v>15101.916115255395</v>
      </c>
      <c r="CO1184" s="1102">
        <v>14621.446932182751</v>
      </c>
      <c r="CP1184" s="1102">
        <v>16541.722624415408</v>
      </c>
      <c r="CQ1184" s="1106">
        <f t="shared" si="218"/>
        <v>18234.127935775985</v>
      </c>
      <c r="CR1184" s="23" t="s">
        <v>542</v>
      </c>
      <c r="DQ1184"/>
      <c r="DR1184"/>
    </row>
    <row r="1185" spans="58:122" ht="13">
      <c r="BF1185" s="1135">
        <v>1177</v>
      </c>
      <c r="BG1185" s="1102">
        <v>39397.370933696599</v>
      </c>
      <c r="BH1185" s="1102">
        <v>57571.813252848297</v>
      </c>
      <c r="BI1185" s="1102">
        <v>56636.436065737318</v>
      </c>
      <c r="BJ1185" s="1102">
        <v>56332.123859563981</v>
      </c>
      <c r="BK1185" s="1102">
        <v>57741.467508088135</v>
      </c>
      <c r="BL1185" s="1102">
        <v>77466.542648106522</v>
      </c>
      <c r="BM1185" s="1102">
        <v>73114.197855503313</v>
      </c>
      <c r="BN1185" s="1102">
        <v>69998.421730309346</v>
      </c>
      <c r="BO1185" s="1102">
        <v>82113.355416118429</v>
      </c>
      <c r="BP1185" s="1102">
        <v>102327.56337052693</v>
      </c>
      <c r="BQ1185" s="1102">
        <v>80635.078173093338</v>
      </c>
      <c r="BR1185" s="1102">
        <v>59623.149066982798</v>
      </c>
      <c r="BS1185" s="1102">
        <v>61052.45194430725</v>
      </c>
      <c r="BT1185" s="1102">
        <v>27459.878373090669</v>
      </c>
      <c r="BU1185" s="1102">
        <v>14097.67884206899</v>
      </c>
      <c r="BV1185" s="1102">
        <v>13445.511439956639</v>
      </c>
      <c r="BW1185" s="1102">
        <v>15621.730689448734</v>
      </c>
      <c r="BX1185" s="1102">
        <v>24209.035016153466</v>
      </c>
      <c r="BY1185" s="1102">
        <v>18236.008305276824</v>
      </c>
      <c r="BZ1185" s="1102">
        <v>14283.696553531399</v>
      </c>
      <c r="CA1185" s="1102">
        <v>9319.0039217979047</v>
      </c>
      <c r="CB1185" s="1102">
        <v>6217.0197408615186</v>
      </c>
      <c r="CC1185" s="1102">
        <v>8339.8160925234806</v>
      </c>
      <c r="CD1185" s="1102">
        <v>9986.1693898005997</v>
      </c>
      <c r="CE1185" s="1102">
        <v>15543.876430384444</v>
      </c>
      <c r="CF1185" s="1102">
        <v>12195.710290566725</v>
      </c>
      <c r="CG1185" s="1102">
        <v>9037.2794957117803</v>
      </c>
      <c r="CH1185" s="1102">
        <v>10955.053526036376</v>
      </c>
      <c r="CI1185" s="1102">
        <v>14372.892051022511</v>
      </c>
      <c r="CJ1185" s="1102">
        <v>17997.707248609393</v>
      </c>
      <c r="CK1185" s="1102">
        <v>19398.404239590542</v>
      </c>
      <c r="CL1185" s="1102">
        <v>15382.684682234769</v>
      </c>
      <c r="CM1185" s="1102">
        <v>20256.354030986957</v>
      </c>
      <c r="CN1185" s="1102">
        <v>18297.960053432391</v>
      </c>
      <c r="CO1185" s="1102">
        <v>20933.137578574053</v>
      </c>
      <c r="CP1185" s="1102">
        <v>20162.319162571686</v>
      </c>
      <c r="CQ1185" s="1106">
        <f t="shared" si="218"/>
        <v>22225.152448732497</v>
      </c>
      <c r="CR1185" s="23" t="s">
        <v>542</v>
      </c>
      <c r="DQ1185"/>
      <c r="DR1185"/>
    </row>
    <row r="1186" spans="58:122" ht="13">
      <c r="BF1186" s="1135">
        <v>1178</v>
      </c>
      <c r="BG1186" s="1102">
        <v>56224.106262062422</v>
      </c>
      <c r="BH1186" s="1102">
        <v>59728.789770343479</v>
      </c>
      <c r="BI1186" s="1102">
        <v>45942.381020914348</v>
      </c>
      <c r="BJ1186" s="1102">
        <v>44685.780945197999</v>
      </c>
      <c r="BK1186" s="1102">
        <v>58389.55809423868</v>
      </c>
      <c r="BL1186" s="1102">
        <v>78800.667374311044</v>
      </c>
      <c r="BM1186" s="1102">
        <v>67039.272242751671</v>
      </c>
      <c r="BN1186" s="1102">
        <v>68830.881766785402</v>
      </c>
      <c r="BO1186" s="1102">
        <v>110587.3734820508</v>
      </c>
      <c r="BP1186" s="1102">
        <v>104775.20377963127</v>
      </c>
      <c r="BQ1186" s="1102">
        <v>82696.518771410658</v>
      </c>
      <c r="BR1186" s="1102">
        <v>62010.742987055834</v>
      </c>
      <c r="BS1186" s="1102">
        <v>54583.588550450957</v>
      </c>
      <c r="BT1186" s="1102">
        <v>34141.618022821996</v>
      </c>
      <c r="BU1186" s="1102">
        <v>16201.21453466869</v>
      </c>
      <c r="BV1186" s="1102">
        <v>12338.573726001299</v>
      </c>
      <c r="BW1186" s="1102">
        <v>11977.047061441817</v>
      </c>
      <c r="BX1186" s="1102">
        <v>22364.174463688116</v>
      </c>
      <c r="BY1186" s="1102">
        <v>16668.754698196553</v>
      </c>
      <c r="BZ1186" s="1102">
        <v>12916.688424248618</v>
      </c>
      <c r="CA1186" s="1102">
        <v>9323.0552623900749</v>
      </c>
      <c r="CB1186" s="1102">
        <v>6399.9344739907992</v>
      </c>
      <c r="CC1186" s="1102">
        <v>9109.423065595669</v>
      </c>
      <c r="CD1186" s="1102">
        <v>11850.199363275044</v>
      </c>
      <c r="CE1186" s="1102">
        <v>15668.135633076919</v>
      </c>
      <c r="CF1186" s="1102">
        <v>11900.223242162907</v>
      </c>
      <c r="CG1186" s="1102">
        <v>9548.6498659769604</v>
      </c>
      <c r="CH1186" s="1102">
        <v>10797.078258273714</v>
      </c>
      <c r="CI1186" s="1102">
        <v>14183.796837189475</v>
      </c>
      <c r="CJ1186" s="1102">
        <v>14805.142957508473</v>
      </c>
      <c r="CK1186" s="1102">
        <v>16723.940256132108</v>
      </c>
      <c r="CL1186" s="1102">
        <v>15892.998337231355</v>
      </c>
      <c r="CM1186" s="1102">
        <v>20023.957299150617</v>
      </c>
      <c r="CN1186" s="1102">
        <v>19200.600667077091</v>
      </c>
      <c r="CO1186" s="1102">
        <v>19103.175613451371</v>
      </c>
      <c r="CP1186" s="1102">
        <v>20270.458924423921</v>
      </c>
      <c r="CQ1186" s="1106">
        <f t="shared" si="218"/>
        <v>22344.356131282922</v>
      </c>
      <c r="CR1186" s="23" t="s">
        <v>542</v>
      </c>
      <c r="DQ1186"/>
      <c r="DR1186"/>
    </row>
    <row r="1187" spans="58:122" ht="13">
      <c r="BF1187" s="1135">
        <v>1179</v>
      </c>
      <c r="BG1187" s="1102">
        <v>58191.279100762113</v>
      </c>
      <c r="BH1187" s="1102">
        <v>52514.694436047401</v>
      </c>
      <c r="BI1187" s="1102">
        <v>40823.342808825379</v>
      </c>
      <c r="BJ1187" s="1102">
        <v>46953.708291393406</v>
      </c>
      <c r="BK1187" s="1102">
        <v>58222.733265765084</v>
      </c>
      <c r="BL1187" s="1102">
        <v>72395.538124646497</v>
      </c>
      <c r="BM1187" s="1102">
        <v>62680.989455807547</v>
      </c>
      <c r="BN1187" s="1102">
        <v>72506.410054293039</v>
      </c>
      <c r="BO1187" s="1102">
        <v>94059.927920520189</v>
      </c>
      <c r="BP1187" s="1102">
        <v>89677.268327237238</v>
      </c>
      <c r="BQ1187" s="1102">
        <v>72766.747628892859</v>
      </c>
      <c r="BR1187" s="1102">
        <v>67867.39260454633</v>
      </c>
      <c r="BS1187" s="1102">
        <v>77114.553916135948</v>
      </c>
      <c r="BT1187" s="1102">
        <v>41959.32061029903</v>
      </c>
      <c r="BU1187" s="1102">
        <v>20556.766926291206</v>
      </c>
      <c r="BV1187" s="1102">
        <v>13839.899783335646</v>
      </c>
      <c r="BW1187" s="1102">
        <v>13268.587577575234</v>
      </c>
      <c r="BX1187" s="1102">
        <v>21789.352288775131</v>
      </c>
      <c r="BY1187" s="1102">
        <v>18908.862627377915</v>
      </c>
      <c r="BZ1187" s="1102">
        <v>14392.587225387731</v>
      </c>
      <c r="CA1187" s="1102">
        <v>9330.70113667636</v>
      </c>
      <c r="CB1187" s="1102">
        <v>5973.1874498484667</v>
      </c>
      <c r="CC1187" s="1102">
        <v>7072.0358940196729</v>
      </c>
      <c r="CD1187" s="1102">
        <v>11717.590717601366</v>
      </c>
      <c r="CE1187" s="1102">
        <v>16611.263629844521</v>
      </c>
      <c r="CF1187" s="1102">
        <v>11265.740976028261</v>
      </c>
      <c r="CG1187" s="1102">
        <v>7991.9882727114646</v>
      </c>
      <c r="CH1187" s="1102">
        <v>10606.582940954317</v>
      </c>
      <c r="CI1187" s="1102">
        <v>15715.408635599322</v>
      </c>
      <c r="CJ1187" s="1102">
        <v>17698.741760809939</v>
      </c>
      <c r="CK1187" s="1102">
        <v>16491.421233475237</v>
      </c>
      <c r="CL1187" s="1102">
        <v>14385.592842002143</v>
      </c>
      <c r="CM1187" s="1102">
        <v>17818.103466790344</v>
      </c>
      <c r="CN1187" s="1102">
        <v>17804.942655657385</v>
      </c>
      <c r="CO1187" s="1102">
        <v>16265.512447683363</v>
      </c>
      <c r="CP1187" s="1102">
        <v>19364.167087995102</v>
      </c>
      <c r="CQ1187" s="1106">
        <f t="shared" si="218"/>
        <v>21345.340389826764</v>
      </c>
      <c r="CR1187" s="23" t="s">
        <v>542</v>
      </c>
      <c r="DQ1187"/>
      <c r="DR1187"/>
    </row>
    <row r="1188" spans="58:122" ht="13">
      <c r="BF1188" s="1135">
        <v>1180</v>
      </c>
      <c r="BG1188" s="1102">
        <v>47569.996450627514</v>
      </c>
      <c r="BH1188" s="1102">
        <v>43869.166977276509</v>
      </c>
      <c r="BI1188" s="1102">
        <v>39077.636948690131</v>
      </c>
      <c r="BJ1188" s="1102">
        <v>53412.769650482303</v>
      </c>
      <c r="BK1188" s="1102">
        <v>68919.620557706439</v>
      </c>
      <c r="BL1188" s="1102">
        <v>88778.438948046925</v>
      </c>
      <c r="BM1188" s="1102">
        <v>77308.73338027134</v>
      </c>
      <c r="BN1188" s="1102">
        <v>79370.682536090448</v>
      </c>
      <c r="BO1188" s="1102">
        <v>106779.23467665314</v>
      </c>
      <c r="BP1188" s="1102">
        <v>103145.59688502969</v>
      </c>
      <c r="BQ1188" s="1102">
        <v>77438.262154378739</v>
      </c>
      <c r="BR1188" s="1102">
        <v>56744.777106899041</v>
      </c>
      <c r="BS1188" s="1102">
        <v>56156.032877795515</v>
      </c>
      <c r="BT1188" s="1102">
        <v>20827.147272840797</v>
      </c>
      <c r="BU1188" s="1102">
        <v>11470.000759120543</v>
      </c>
      <c r="BV1188" s="1102">
        <v>12076.335108098447</v>
      </c>
      <c r="BW1188" s="1102">
        <v>17433.506951852487</v>
      </c>
      <c r="BX1188" s="1102">
        <v>19044.639705735939</v>
      </c>
      <c r="BY1188" s="1102">
        <v>15953.764029538728</v>
      </c>
      <c r="BZ1188" s="1102">
        <v>13229.141303646036</v>
      </c>
      <c r="CA1188" s="1102">
        <v>9345.9133761566609</v>
      </c>
      <c r="CB1188" s="1102">
        <v>6762.4335752496563</v>
      </c>
      <c r="CC1188" s="1102">
        <v>8685.2376301005952</v>
      </c>
      <c r="CD1188" s="1102">
        <v>13110.004986231499</v>
      </c>
      <c r="CE1188" s="1102">
        <v>17170.192106597267</v>
      </c>
      <c r="CF1188" s="1102">
        <v>12522.126725891831</v>
      </c>
      <c r="CG1188" s="1102">
        <v>9635.7860216292411</v>
      </c>
      <c r="CH1188" s="1102">
        <v>10546.056697392067</v>
      </c>
      <c r="CI1188" s="1102">
        <v>15656.964638730422</v>
      </c>
      <c r="CJ1188" s="1102">
        <v>16705.376523645769</v>
      </c>
      <c r="CK1188" s="1102">
        <v>17023.832970279083</v>
      </c>
      <c r="CL1188" s="1102">
        <v>14285.538045220901</v>
      </c>
      <c r="CM1188" s="1102">
        <v>16463.372553377954</v>
      </c>
      <c r="CN1188" s="1102">
        <v>16326.164833509622</v>
      </c>
      <c r="CO1188" s="1102">
        <v>16909.359748061335</v>
      </c>
      <c r="CP1188" s="1102">
        <v>17702.301037577545</v>
      </c>
      <c r="CQ1188" s="1106">
        <f t="shared" si="218"/>
        <v>19513.446646746463</v>
      </c>
      <c r="CR1188" s="23" t="s">
        <v>542</v>
      </c>
      <c r="DQ1188"/>
      <c r="DR1188"/>
    </row>
    <row r="1189" spans="58:122" ht="13">
      <c r="BF1189" s="1135">
        <v>1181</v>
      </c>
      <c r="BG1189" s="1102">
        <v>62775.554207278212</v>
      </c>
      <c r="BH1189" s="1102">
        <v>60857.460992517095</v>
      </c>
      <c r="BI1189" s="1102">
        <v>54335.067366147377</v>
      </c>
      <c r="BJ1189" s="1102">
        <v>58086.064723166302</v>
      </c>
      <c r="BK1189" s="1102">
        <v>70443.614085815876</v>
      </c>
      <c r="BL1189" s="1102">
        <v>89369.209677866136</v>
      </c>
      <c r="BM1189" s="1102">
        <v>74719.002874208541</v>
      </c>
      <c r="BN1189" s="1102">
        <v>76594.342708035387</v>
      </c>
      <c r="BO1189" s="1102">
        <v>109628.84353494347</v>
      </c>
      <c r="BP1189" s="1102">
        <v>101107.34178804695</v>
      </c>
      <c r="BQ1189" s="1102">
        <v>78332.567391673772</v>
      </c>
      <c r="BR1189" s="1102">
        <v>55230.3221783716</v>
      </c>
      <c r="BS1189" s="1102">
        <v>54844.537670908961</v>
      </c>
      <c r="BT1189" s="1102">
        <v>27403.1932678554</v>
      </c>
      <c r="BU1189" s="1102">
        <v>16008.425098306856</v>
      </c>
      <c r="BV1189" s="1102">
        <v>12074.323665131884</v>
      </c>
      <c r="BW1189" s="1102">
        <v>12099.82691581467</v>
      </c>
      <c r="BX1189" s="1102">
        <v>30150.811486474013</v>
      </c>
      <c r="BY1189" s="1102">
        <v>16603.764423760909</v>
      </c>
      <c r="BZ1189" s="1102">
        <v>10729.864220444024</v>
      </c>
      <c r="CA1189" s="1102">
        <v>9360.5268338464175</v>
      </c>
      <c r="CB1189" s="1102">
        <v>7649.882758325014</v>
      </c>
      <c r="CC1189" s="1102">
        <v>11090.129406362958</v>
      </c>
      <c r="CD1189" s="1102">
        <v>15241.277089473613</v>
      </c>
      <c r="CE1189" s="1102">
        <v>15400.691616355449</v>
      </c>
      <c r="CF1189" s="1102">
        <v>12518.45485058729</v>
      </c>
      <c r="CG1189" s="1102">
        <v>11378.790892569785</v>
      </c>
      <c r="CH1189" s="1102">
        <v>14693.366768716551</v>
      </c>
      <c r="CI1189" s="1102">
        <v>20820.750217918485</v>
      </c>
      <c r="CJ1189" s="1102">
        <v>19796.067844665791</v>
      </c>
      <c r="CK1189" s="1102">
        <v>18991.435308392778</v>
      </c>
      <c r="CL1189" s="1102">
        <v>18143.317722478831</v>
      </c>
      <c r="CM1189" s="1102">
        <v>20812.478252057794</v>
      </c>
      <c r="CN1189" s="1102">
        <v>21479.316139633207</v>
      </c>
      <c r="CO1189" s="1102">
        <v>19507.649678482241</v>
      </c>
      <c r="CP1189" s="1102">
        <v>21730.110854939856</v>
      </c>
      <c r="CQ1189" s="1106">
        <f t="shared" si="218"/>
        <v>23953.346962953972</v>
      </c>
      <c r="CR1189" s="23" t="s">
        <v>542</v>
      </c>
      <c r="DQ1189"/>
      <c r="DR1189"/>
    </row>
    <row r="1190" spans="58:122" ht="13">
      <c r="BF1190" s="1135">
        <v>1182</v>
      </c>
      <c r="BG1190" s="1102">
        <v>53312.077877025724</v>
      </c>
      <c r="BH1190" s="1102">
        <v>47062.28365548217</v>
      </c>
      <c r="BI1190" s="1102">
        <v>34383.773603826608</v>
      </c>
      <c r="BJ1190" s="1102">
        <v>37849.943000511208</v>
      </c>
      <c r="BK1190" s="1102">
        <v>47987.237248329206</v>
      </c>
      <c r="BL1190" s="1102">
        <v>59143.239779172502</v>
      </c>
      <c r="BM1190" s="1102">
        <v>49816.118162317973</v>
      </c>
      <c r="BN1190" s="1102">
        <v>78850.10999200643</v>
      </c>
      <c r="BO1190" s="1102">
        <v>112709.76976072481</v>
      </c>
      <c r="BP1190" s="1102">
        <v>106946.90628224745</v>
      </c>
      <c r="BQ1190" s="1102">
        <v>86517.187826385372</v>
      </c>
      <c r="BR1190" s="1102">
        <v>77002.213967335614</v>
      </c>
      <c r="BS1190" s="1102">
        <v>72889.762705408037</v>
      </c>
      <c r="BT1190" s="1102">
        <v>31670.477987962291</v>
      </c>
      <c r="BU1190" s="1102">
        <v>12927.511478656896</v>
      </c>
      <c r="BV1190" s="1102">
        <v>13618.641402981146</v>
      </c>
      <c r="BW1190" s="1102">
        <v>22433.715808987108</v>
      </c>
      <c r="BX1190" s="1102">
        <v>17322.709151956584</v>
      </c>
      <c r="BY1190" s="1102">
        <v>16823.627976697822</v>
      </c>
      <c r="BZ1190" s="1102">
        <v>10900.999275978053</v>
      </c>
      <c r="CA1190" s="1102">
        <v>9387.0372040655056</v>
      </c>
      <c r="CB1190" s="1102">
        <v>7468.8432204649525</v>
      </c>
      <c r="CC1190" s="1102">
        <v>7797.8490760562436</v>
      </c>
      <c r="CD1190" s="1102">
        <v>10144.800625343541</v>
      </c>
      <c r="CE1190" s="1102">
        <v>18242.033655582982</v>
      </c>
      <c r="CF1190" s="1102">
        <v>13442.790816508521</v>
      </c>
      <c r="CG1190" s="1102">
        <v>10344.500337510895</v>
      </c>
      <c r="CH1190" s="1102">
        <v>9870.7769846978317</v>
      </c>
      <c r="CI1190" s="1102">
        <v>13177.373228986684</v>
      </c>
      <c r="CJ1190" s="1102">
        <v>18126.122137224778</v>
      </c>
      <c r="CK1190" s="1102">
        <v>19600.094000076115</v>
      </c>
      <c r="CL1190" s="1102">
        <v>16102.443522225982</v>
      </c>
      <c r="CM1190" s="1102">
        <v>17435.804255218216</v>
      </c>
      <c r="CN1190" s="1102">
        <v>13683.887686093605</v>
      </c>
      <c r="CO1190" s="1102">
        <v>17581.172562245032</v>
      </c>
      <c r="CP1190" s="1102">
        <v>13982.437359823698</v>
      </c>
      <c r="CQ1190" s="1106">
        <f t="shared" si="218"/>
        <v>15412.9988431002</v>
      </c>
      <c r="CR1190" s="23" t="s">
        <v>542</v>
      </c>
      <c r="DQ1190"/>
      <c r="DR1190"/>
    </row>
    <row r="1191" spans="58:122" ht="13">
      <c r="BF1191" s="1135">
        <v>1183</v>
      </c>
      <c r="BG1191" s="1102">
        <v>64909.073409417491</v>
      </c>
      <c r="BH1191" s="1102">
        <v>57611.090340551287</v>
      </c>
      <c r="BI1191" s="1102">
        <v>47646.875689217792</v>
      </c>
      <c r="BJ1191" s="1102">
        <v>50895.761214743645</v>
      </c>
      <c r="BK1191" s="1102">
        <v>58549.891398140921</v>
      </c>
      <c r="BL1191" s="1102">
        <v>69141.597724086372</v>
      </c>
      <c r="BM1191" s="1102">
        <v>60646.911724103265</v>
      </c>
      <c r="BN1191" s="1102">
        <v>79427.643288607098</v>
      </c>
      <c r="BO1191" s="1102">
        <v>102385.96949671165</v>
      </c>
      <c r="BP1191" s="1102">
        <v>98645.312866253909</v>
      </c>
      <c r="BQ1191" s="1102">
        <v>76175.940987449168</v>
      </c>
      <c r="BR1191" s="1102">
        <v>63404.264845820544</v>
      </c>
      <c r="BS1191" s="1102">
        <v>62711.813489853535</v>
      </c>
      <c r="BT1191" s="1102">
        <v>36163.663200369039</v>
      </c>
      <c r="BU1191" s="1102">
        <v>17182.867398245246</v>
      </c>
      <c r="BV1191" s="1102">
        <v>13051.313590581587</v>
      </c>
      <c r="BW1191" s="1102">
        <v>16342.229042697993</v>
      </c>
      <c r="BX1191" s="1102">
        <v>21068.61570259029</v>
      </c>
      <c r="BY1191" s="1102">
        <v>18472.25382558128</v>
      </c>
      <c r="BZ1191" s="1102">
        <v>14065.53404212197</v>
      </c>
      <c r="CA1191" s="1102">
        <v>9388.7695989428612</v>
      </c>
      <c r="CB1191" s="1102">
        <v>5792.3069516770747</v>
      </c>
      <c r="CC1191" s="1102">
        <v>7053.3095503463628</v>
      </c>
      <c r="CD1191" s="1102">
        <v>9889.6594551915277</v>
      </c>
      <c r="CE1191" s="1102">
        <v>14769.353544222864</v>
      </c>
      <c r="CF1191" s="1102">
        <v>10446.860626360471</v>
      </c>
      <c r="CG1191" s="1102">
        <v>8545.4114575285312</v>
      </c>
      <c r="CH1191" s="1102">
        <v>10594.705647549072</v>
      </c>
      <c r="CI1191" s="1102">
        <v>17822.81065361766</v>
      </c>
      <c r="CJ1191" s="1102">
        <v>19651.129495183657</v>
      </c>
      <c r="CK1191" s="1102">
        <v>18852.480042029903</v>
      </c>
      <c r="CL1191" s="1102">
        <v>14742.111591804511</v>
      </c>
      <c r="CM1191" s="1102">
        <v>17029.13913606662</v>
      </c>
      <c r="CN1191" s="1102">
        <v>17309.5628181723</v>
      </c>
      <c r="CO1191" s="1102">
        <v>17856.195547752257</v>
      </c>
      <c r="CP1191" s="1102">
        <v>18980.268473755659</v>
      </c>
      <c r="CQ1191" s="1106">
        <f t="shared" si="218"/>
        <v>20922.164605457299</v>
      </c>
      <c r="CR1191" s="23" t="s">
        <v>542</v>
      </c>
      <c r="DQ1191"/>
      <c r="DR1191"/>
    </row>
    <row r="1192" spans="58:122" ht="13">
      <c r="BF1192" s="1135">
        <v>1184</v>
      </c>
      <c r="BG1192" s="1102">
        <v>49712.846922916651</v>
      </c>
      <c r="BH1192" s="1102">
        <v>50970.198206629808</v>
      </c>
      <c r="BI1192" s="1102">
        <v>41545.04479746514</v>
      </c>
      <c r="BJ1192" s="1102">
        <v>42524.912786743356</v>
      </c>
      <c r="BK1192" s="1102">
        <v>50992.497883877368</v>
      </c>
      <c r="BL1192" s="1102">
        <v>70974.598316756223</v>
      </c>
      <c r="BM1192" s="1102">
        <v>69593.473379430376</v>
      </c>
      <c r="BN1192" s="1102">
        <v>79942.602259020918</v>
      </c>
      <c r="BO1192" s="1102">
        <v>92390.063276826375</v>
      </c>
      <c r="BP1192" s="1102">
        <v>100894.39439619762</v>
      </c>
      <c r="BQ1192" s="1102">
        <v>78626.98955467518</v>
      </c>
      <c r="BR1192" s="1102">
        <v>60221.685527082773</v>
      </c>
      <c r="BS1192" s="1102">
        <v>47001.634163841154</v>
      </c>
      <c r="BT1192" s="1102">
        <v>23358.646400097583</v>
      </c>
      <c r="BU1192" s="1102">
        <v>12991.661934239517</v>
      </c>
      <c r="BV1192" s="1102">
        <v>10672.703272741182</v>
      </c>
      <c r="BW1192" s="1102">
        <v>11317.268331387884</v>
      </c>
      <c r="BX1192" s="1102">
        <v>15698.794109598295</v>
      </c>
      <c r="BY1192" s="1102">
        <v>16188.99185668799</v>
      </c>
      <c r="BZ1192" s="1102">
        <v>13754.702323654898</v>
      </c>
      <c r="CA1192" s="1102">
        <v>9407.5135391538315</v>
      </c>
      <c r="CB1192" s="1102">
        <v>5978.2153242367185</v>
      </c>
      <c r="CC1192" s="1102">
        <v>6468.2695688350332</v>
      </c>
      <c r="CD1192" s="1102">
        <v>10408.432780563055</v>
      </c>
      <c r="CE1192" s="1102">
        <v>16220.48421578781</v>
      </c>
      <c r="CF1192" s="1102">
        <v>13118.295406557801</v>
      </c>
      <c r="CG1192" s="1102">
        <v>10095.815489737761</v>
      </c>
      <c r="CH1192" s="1102">
        <v>11466.669587599583</v>
      </c>
      <c r="CI1192" s="1102">
        <v>16967.779735533746</v>
      </c>
      <c r="CJ1192" s="1102">
        <v>19488.385242492794</v>
      </c>
      <c r="CK1192" s="1102">
        <v>18570.123263297381</v>
      </c>
      <c r="CL1192" s="1102">
        <v>15566.65076387465</v>
      </c>
      <c r="CM1192" s="1102">
        <v>17657.261540192074</v>
      </c>
      <c r="CN1192" s="1102">
        <v>19872.695345254342</v>
      </c>
      <c r="CO1192" s="1102">
        <v>21996.641884765322</v>
      </c>
      <c r="CP1192" s="1102">
        <v>19963.841581798089</v>
      </c>
      <c r="CQ1192" s="1106">
        <f t="shared" si="218"/>
        <v>22006.368366664323</v>
      </c>
      <c r="CR1192" s="23" t="s">
        <v>542</v>
      </c>
      <c r="DQ1192"/>
      <c r="DR1192"/>
    </row>
    <row r="1193" spans="58:122" ht="13">
      <c r="BF1193" s="1135">
        <v>1185</v>
      </c>
      <c r="BG1193" s="1102">
        <v>48175.622452968375</v>
      </c>
      <c r="BH1193" s="1102">
        <v>66712.837968145337</v>
      </c>
      <c r="BI1193" s="1102">
        <v>68463.993698756531</v>
      </c>
      <c r="BJ1193" s="1102">
        <v>79869.958326510125</v>
      </c>
      <c r="BK1193" s="1102">
        <v>91743.925970527082</v>
      </c>
      <c r="BL1193" s="1102">
        <v>120257.87470050229</v>
      </c>
      <c r="BM1193" s="1102">
        <v>106106.86171835988</v>
      </c>
      <c r="BN1193" s="1102">
        <v>99914.580517272057</v>
      </c>
      <c r="BO1193" s="1102">
        <v>113622.08835643406</v>
      </c>
      <c r="BP1193" s="1102">
        <v>131865.24626010063</v>
      </c>
      <c r="BQ1193" s="1102">
        <v>106381.21740700654</v>
      </c>
      <c r="BR1193" s="1102">
        <v>89419.644874753634</v>
      </c>
      <c r="BS1193" s="1102">
        <v>89553.955525168305</v>
      </c>
      <c r="BT1193" s="1102">
        <v>38675.839462154014</v>
      </c>
      <c r="BU1193" s="1102">
        <v>17405.587140977608</v>
      </c>
      <c r="BV1193" s="1102">
        <v>15490.538429418704</v>
      </c>
      <c r="BW1193" s="1102">
        <v>24726.3609966822</v>
      </c>
      <c r="BX1193" s="1102">
        <v>28473.662891135715</v>
      </c>
      <c r="BY1193" s="1102">
        <v>23500.718668576719</v>
      </c>
      <c r="BZ1193" s="1102">
        <v>12888.752394540159</v>
      </c>
      <c r="CA1193" s="1102">
        <v>9411.1016388870921</v>
      </c>
      <c r="CB1193" s="1102">
        <v>8932.1614296790885</v>
      </c>
      <c r="CC1193" s="1102">
        <v>8497.0819442814536</v>
      </c>
      <c r="CD1193" s="1102">
        <v>9993.715957271972</v>
      </c>
      <c r="CE1193" s="1102">
        <v>23381.493390812382</v>
      </c>
      <c r="CF1193" s="1102">
        <v>16863.522501360829</v>
      </c>
      <c r="CG1193" s="1102">
        <v>12463.133728279634</v>
      </c>
      <c r="CH1193" s="1102">
        <v>12777.423339332145</v>
      </c>
      <c r="CI1193" s="1102">
        <v>18370.487965059918</v>
      </c>
      <c r="CJ1193" s="1102">
        <v>21703.823497526431</v>
      </c>
      <c r="CK1193" s="1102">
        <v>25333.787105920386</v>
      </c>
      <c r="CL1193" s="1102">
        <v>18121.762705011479</v>
      </c>
      <c r="CM1193" s="1102">
        <v>26228.268354619955</v>
      </c>
      <c r="CN1193" s="1102">
        <v>16064.415507385929</v>
      </c>
      <c r="CO1193" s="1102">
        <v>23364.395404097766</v>
      </c>
      <c r="CP1193" s="1102">
        <v>17704.731880995565</v>
      </c>
      <c r="CQ1193" s="1106">
        <f t="shared" si="218"/>
        <v>19516.126192938984</v>
      </c>
      <c r="CR1193" s="23" t="s">
        <v>542</v>
      </c>
      <c r="DQ1193"/>
      <c r="DR1193"/>
    </row>
    <row r="1194" spans="58:122" ht="13">
      <c r="BF1194" s="1135">
        <v>1186</v>
      </c>
      <c r="BG1194" s="1102">
        <v>45409.202449755074</v>
      </c>
      <c r="BH1194" s="1102">
        <v>46509.707311008708</v>
      </c>
      <c r="BI1194" s="1102">
        <v>39937.47132217187</v>
      </c>
      <c r="BJ1194" s="1102">
        <v>41838.459006289726</v>
      </c>
      <c r="BK1194" s="1102">
        <v>51623.311901619229</v>
      </c>
      <c r="BL1194" s="1102">
        <v>69006.519585749702</v>
      </c>
      <c r="BM1194" s="1102">
        <v>59943.252476501308</v>
      </c>
      <c r="BN1194" s="1102">
        <v>64702.468678450881</v>
      </c>
      <c r="BO1194" s="1102">
        <v>92867.412076682405</v>
      </c>
      <c r="BP1194" s="1102">
        <v>88616.079079743009</v>
      </c>
      <c r="BQ1194" s="1102">
        <v>68660.840812114388</v>
      </c>
      <c r="BR1194" s="1102">
        <v>49307.085116823167</v>
      </c>
      <c r="BS1194" s="1102">
        <v>53303.22029132332</v>
      </c>
      <c r="BT1194" s="1102">
        <v>23026.904601671795</v>
      </c>
      <c r="BU1194" s="1102">
        <v>11926.624223531418</v>
      </c>
      <c r="BV1194" s="1102">
        <v>10249.71384344724</v>
      </c>
      <c r="BW1194" s="1102">
        <v>17340.297271818843</v>
      </c>
      <c r="BX1194" s="1102">
        <v>18655.32304062141</v>
      </c>
      <c r="BY1194" s="1102">
        <v>15563.928621890565</v>
      </c>
      <c r="BZ1194" s="1102">
        <v>13865.169679162613</v>
      </c>
      <c r="CA1194" s="1102">
        <v>9415.7885122726293</v>
      </c>
      <c r="CB1194" s="1102">
        <v>6056.2324506315972</v>
      </c>
      <c r="CC1194" s="1102">
        <v>6990.81096775688</v>
      </c>
      <c r="CD1194" s="1102">
        <v>8572.7817816129063</v>
      </c>
      <c r="CE1194" s="1102">
        <v>14836.024645994259</v>
      </c>
      <c r="CF1194" s="1102">
        <v>13163.622925978334</v>
      </c>
      <c r="CG1194" s="1102">
        <v>12028.136627074144</v>
      </c>
      <c r="CH1194" s="1102">
        <v>12933.61043935795</v>
      </c>
      <c r="CI1194" s="1102">
        <v>15429.865625995477</v>
      </c>
      <c r="CJ1194" s="1102">
        <v>16437.021602349014</v>
      </c>
      <c r="CK1194" s="1102">
        <v>16843.422762518938</v>
      </c>
      <c r="CL1194" s="1102">
        <v>12777.630328722276</v>
      </c>
      <c r="CM1194" s="1102">
        <v>16676.433428704026</v>
      </c>
      <c r="CN1194" s="1102">
        <v>13805.413511556952</v>
      </c>
      <c r="CO1194" s="1102">
        <v>18705.622333743337</v>
      </c>
      <c r="CP1194" s="1102">
        <v>15065.58056402818</v>
      </c>
      <c r="CQ1194" s="1106">
        <f t="shared" si="218"/>
        <v>16606.959847444439</v>
      </c>
      <c r="CR1194" s="23" t="s">
        <v>542</v>
      </c>
      <c r="DQ1194"/>
      <c r="DR1194"/>
    </row>
    <row r="1195" spans="58:122" ht="13">
      <c r="BF1195" s="1135">
        <v>1187</v>
      </c>
      <c r="BG1195" s="1102">
        <v>39179.711874667722</v>
      </c>
      <c r="BH1195" s="1102">
        <v>47722.655900051992</v>
      </c>
      <c r="BI1195" s="1102">
        <v>46016.848452348611</v>
      </c>
      <c r="BJ1195" s="1102">
        <v>52676.593193010434</v>
      </c>
      <c r="BK1195" s="1102">
        <v>55764.265515909749</v>
      </c>
      <c r="BL1195" s="1102">
        <v>67897.076469870313</v>
      </c>
      <c r="BM1195" s="1102">
        <v>56253.893060914626</v>
      </c>
      <c r="BN1195" s="1102">
        <v>57084.712960041885</v>
      </c>
      <c r="BO1195" s="1102">
        <v>69288.997672616475</v>
      </c>
      <c r="BP1195" s="1102">
        <v>84225.692717302431</v>
      </c>
      <c r="BQ1195" s="1102">
        <v>64143.317582822106</v>
      </c>
      <c r="BR1195" s="1102">
        <v>52846.789828743757</v>
      </c>
      <c r="BS1195" s="1102">
        <v>55896.624564336002</v>
      </c>
      <c r="BT1195" s="1102">
        <v>29599.603136478825</v>
      </c>
      <c r="BU1195" s="1102">
        <v>15807.437529256189</v>
      </c>
      <c r="BV1195" s="1102">
        <v>14255.798128235801</v>
      </c>
      <c r="BW1195" s="1102">
        <v>12838.735797211293</v>
      </c>
      <c r="BX1195" s="1102">
        <v>18764.325779962826</v>
      </c>
      <c r="BY1195" s="1102">
        <v>16454.109420715213</v>
      </c>
      <c r="BZ1195" s="1102">
        <v>13984.670896678283</v>
      </c>
      <c r="CA1195" s="1102">
        <v>9416.8449272294056</v>
      </c>
      <c r="CB1195" s="1102">
        <v>6581.4448197895981</v>
      </c>
      <c r="CC1195" s="1102">
        <v>7719.4364841061597</v>
      </c>
      <c r="CD1195" s="1102">
        <v>10490.656183620902</v>
      </c>
      <c r="CE1195" s="1102">
        <v>15426.172081333483</v>
      </c>
      <c r="CF1195" s="1102">
        <v>11398.153618931694</v>
      </c>
      <c r="CG1195" s="1102">
        <v>9163.1148670799721</v>
      </c>
      <c r="CH1195" s="1102">
        <v>9262.1312269947593</v>
      </c>
      <c r="CI1195" s="1102">
        <v>13937.996327754161</v>
      </c>
      <c r="CJ1195" s="1102">
        <v>16055.796933214673</v>
      </c>
      <c r="CK1195" s="1102">
        <v>18455.797427542188</v>
      </c>
      <c r="CL1195" s="1102">
        <v>15852.298287473373</v>
      </c>
      <c r="CM1195" s="1102">
        <v>16152.771197043874</v>
      </c>
      <c r="CN1195" s="1102">
        <v>13401.534459241488</v>
      </c>
      <c r="CO1195" s="1102">
        <v>14567.544999639145</v>
      </c>
      <c r="CP1195" s="1102">
        <v>14760.078111787861</v>
      </c>
      <c r="CQ1195" s="1106">
        <f t="shared" si="218"/>
        <v>16270.201039107204</v>
      </c>
      <c r="CR1195" s="23" t="s">
        <v>542</v>
      </c>
      <c r="DQ1195"/>
      <c r="DR1195"/>
    </row>
    <row r="1196" spans="58:122" ht="13">
      <c r="BF1196" s="1135">
        <v>1188</v>
      </c>
      <c r="BG1196" s="1102">
        <v>50248.950269317764</v>
      </c>
      <c r="BH1196" s="1102">
        <v>58541.533781924547</v>
      </c>
      <c r="BI1196" s="1102">
        <v>55021.875864351168</v>
      </c>
      <c r="BJ1196" s="1102">
        <v>64281.615651365748</v>
      </c>
      <c r="BK1196" s="1102">
        <v>71081.211134222714</v>
      </c>
      <c r="BL1196" s="1102">
        <v>85026.328767873507</v>
      </c>
      <c r="BM1196" s="1102">
        <v>74043.280318292134</v>
      </c>
      <c r="BN1196" s="1102">
        <v>77897.826208793573</v>
      </c>
      <c r="BO1196" s="1102">
        <v>109504.74171744147</v>
      </c>
      <c r="BP1196" s="1102">
        <v>118667.62295718826</v>
      </c>
      <c r="BQ1196" s="1102">
        <v>92343.190803386155</v>
      </c>
      <c r="BR1196" s="1102">
        <v>70830.187167188094</v>
      </c>
      <c r="BS1196" s="1102">
        <v>92810.995199556841</v>
      </c>
      <c r="BT1196" s="1102">
        <v>34039.064696144786</v>
      </c>
      <c r="BU1196" s="1102">
        <v>14743.402795732352</v>
      </c>
      <c r="BV1196" s="1102">
        <v>14700.427121318331</v>
      </c>
      <c r="BW1196" s="1102">
        <v>22415.442652579666</v>
      </c>
      <c r="BX1196" s="1102">
        <v>28249.97422105294</v>
      </c>
      <c r="BY1196" s="1102">
        <v>27701.168755770115</v>
      </c>
      <c r="BZ1196" s="1102">
        <v>15556.846307655967</v>
      </c>
      <c r="CA1196" s="1102">
        <v>9419.1562587339049</v>
      </c>
      <c r="CB1196" s="1102">
        <v>5975.1981154600426</v>
      </c>
      <c r="CC1196" s="1102">
        <v>10308.323392804732</v>
      </c>
      <c r="CD1196" s="1102">
        <v>14861.303659596142</v>
      </c>
      <c r="CE1196" s="1102">
        <v>25725.252074958007</v>
      </c>
      <c r="CF1196" s="1102">
        <v>17101.593215830817</v>
      </c>
      <c r="CG1196" s="1102">
        <v>12872.391607482619</v>
      </c>
      <c r="CH1196" s="1102">
        <v>15361.674547838864</v>
      </c>
      <c r="CI1196" s="1102">
        <v>21604.546978961633</v>
      </c>
      <c r="CJ1196" s="1102">
        <v>25344.123784643427</v>
      </c>
      <c r="CK1196" s="1102">
        <v>24903.989472871774</v>
      </c>
      <c r="CL1196" s="1102">
        <v>20589.047187745218</v>
      </c>
      <c r="CM1196" s="1102">
        <v>24230.387311111252</v>
      </c>
      <c r="CN1196" s="1102">
        <v>20600.455153361934</v>
      </c>
      <c r="CO1196" s="1102">
        <v>22863.542162477996</v>
      </c>
      <c r="CP1196" s="1102">
        <v>22182.559232421354</v>
      </c>
      <c r="CQ1196" s="1106">
        <f t="shared" si="218"/>
        <v>24452.085926642976</v>
      </c>
      <c r="CR1196" s="23" t="s">
        <v>542</v>
      </c>
      <c r="DQ1196"/>
      <c r="DR1196"/>
    </row>
    <row r="1197" spans="58:122" ht="13">
      <c r="BF1197" s="1135">
        <v>1189</v>
      </c>
      <c r="BG1197" s="1102">
        <v>45859.338375973639</v>
      </c>
      <c r="BH1197" s="1102">
        <v>47177.949011780613</v>
      </c>
      <c r="BI1197" s="1102">
        <v>40468.858705464852</v>
      </c>
      <c r="BJ1197" s="1102">
        <v>40857.065070486409</v>
      </c>
      <c r="BK1197" s="1102">
        <v>51339.323309569809</v>
      </c>
      <c r="BL1197" s="1102">
        <v>69121.924353043098</v>
      </c>
      <c r="BM1197" s="1102">
        <v>60152.240929071791</v>
      </c>
      <c r="BN1197" s="1102">
        <v>65063.494627850443</v>
      </c>
      <c r="BO1197" s="1102">
        <v>92870.814830682561</v>
      </c>
      <c r="BP1197" s="1102">
        <v>88768.736261533835</v>
      </c>
      <c r="BQ1197" s="1102">
        <v>68854.769694933057</v>
      </c>
      <c r="BR1197" s="1102">
        <v>49539.701665540226</v>
      </c>
      <c r="BS1197" s="1102">
        <v>53359.659317570506</v>
      </c>
      <c r="BT1197" s="1102">
        <v>23039.494397307732</v>
      </c>
      <c r="BU1197" s="1102">
        <v>11933.568313891697</v>
      </c>
      <c r="BV1197" s="1102">
        <v>10293.05418863358</v>
      </c>
      <c r="BW1197" s="1102">
        <v>17360.305798836849</v>
      </c>
      <c r="BX1197" s="1102">
        <v>18642.178133333375</v>
      </c>
      <c r="BY1197" s="1102">
        <v>15493.45312033994</v>
      </c>
      <c r="BZ1197" s="1102">
        <v>13831.799554961002</v>
      </c>
      <c r="CA1197" s="1102">
        <v>9420.6103386604791</v>
      </c>
      <c r="CB1197" s="1102">
        <v>6093.3000672828175</v>
      </c>
      <c r="CC1197" s="1102">
        <v>7064.4403936662775</v>
      </c>
      <c r="CD1197" s="1102">
        <v>8562.3083834073659</v>
      </c>
      <c r="CE1197" s="1102">
        <v>14819.334020451182</v>
      </c>
      <c r="CF1197" s="1102">
        <v>13180.227472940825</v>
      </c>
      <c r="CG1197" s="1102">
        <v>12047.941908058852</v>
      </c>
      <c r="CH1197" s="1102">
        <v>12988.705661341442</v>
      </c>
      <c r="CI1197" s="1102">
        <v>15416.917022195828</v>
      </c>
      <c r="CJ1197" s="1102">
        <v>16504.3279944723</v>
      </c>
      <c r="CK1197" s="1102">
        <v>16983.242526461192</v>
      </c>
      <c r="CL1197" s="1102">
        <v>12737.202307899668</v>
      </c>
      <c r="CM1197" s="1102">
        <v>17063.822787186942</v>
      </c>
      <c r="CN1197" s="1102">
        <v>13842.368370182141</v>
      </c>
      <c r="CO1197" s="1102">
        <v>18621.32574006006</v>
      </c>
      <c r="CP1197" s="1102">
        <v>15106.107741779933</v>
      </c>
      <c r="CQ1197" s="1106">
        <f t="shared" si="218"/>
        <v>16651.633413842577</v>
      </c>
      <c r="CR1197" s="23" t="s">
        <v>542</v>
      </c>
      <c r="DQ1197"/>
      <c r="DR1197"/>
    </row>
    <row r="1198" spans="58:122" ht="13">
      <c r="BF1198" s="1135">
        <v>1190</v>
      </c>
      <c r="BG1198" s="1102">
        <v>51887.383975781209</v>
      </c>
      <c r="BH1198" s="1102">
        <v>49207.223350929802</v>
      </c>
      <c r="BI1198" s="1102">
        <v>42188.909594434728</v>
      </c>
      <c r="BJ1198" s="1102">
        <v>48090.423225405168</v>
      </c>
      <c r="BK1198" s="1102">
        <v>69314.540144786602</v>
      </c>
      <c r="BL1198" s="1102">
        <v>100459.42387565188</v>
      </c>
      <c r="BM1198" s="1102">
        <v>83775.516067352524</v>
      </c>
      <c r="BN1198" s="1102">
        <v>89490.541727442542</v>
      </c>
      <c r="BO1198" s="1102">
        <v>122565.4024496325</v>
      </c>
      <c r="BP1198" s="1102">
        <v>117896.77571821032</v>
      </c>
      <c r="BQ1198" s="1102">
        <v>90522.386646288433</v>
      </c>
      <c r="BR1198" s="1102">
        <v>70608.668245085835</v>
      </c>
      <c r="BS1198" s="1102">
        <v>70457.464694898139</v>
      </c>
      <c r="BT1198" s="1102">
        <v>28374.559348825966</v>
      </c>
      <c r="BU1198" s="1102">
        <v>13783.258972623722</v>
      </c>
      <c r="BV1198" s="1102">
        <v>12422.614417319237</v>
      </c>
      <c r="BW1198" s="1102">
        <v>18626.765743611049</v>
      </c>
      <c r="BX1198" s="1102">
        <v>19435.528449512214</v>
      </c>
      <c r="BY1198" s="1102">
        <v>16313.413282781621</v>
      </c>
      <c r="BZ1198" s="1102">
        <v>14420.818132945496</v>
      </c>
      <c r="CA1198" s="1102">
        <v>9424.3474122503831</v>
      </c>
      <c r="CB1198" s="1102">
        <v>5696.2895335781377</v>
      </c>
      <c r="CC1198" s="1102">
        <v>6227.2216245744467</v>
      </c>
      <c r="CD1198" s="1102">
        <v>9529.3142389445711</v>
      </c>
      <c r="CE1198" s="1102">
        <v>15220.150129874601</v>
      </c>
      <c r="CF1198" s="1102">
        <v>12311.743532317692</v>
      </c>
      <c r="CG1198" s="1102">
        <v>8639.7887778597669</v>
      </c>
      <c r="CH1198" s="1102">
        <v>9126.5693171785806</v>
      </c>
      <c r="CI1198" s="1102">
        <v>13371.649891024965</v>
      </c>
      <c r="CJ1198" s="1102">
        <v>16855.715485190587</v>
      </c>
      <c r="CK1198" s="1102">
        <v>16759.078173390364</v>
      </c>
      <c r="CL1198" s="1102">
        <v>14756.58505438776</v>
      </c>
      <c r="CM1198" s="1102">
        <v>15959.341000309219</v>
      </c>
      <c r="CN1198" s="1102">
        <v>15764.041808632865</v>
      </c>
      <c r="CO1198" s="1102">
        <v>17456.747400931043</v>
      </c>
      <c r="CP1198" s="1102">
        <v>16834.00219882977</v>
      </c>
      <c r="CQ1198" s="1106">
        <f t="shared" si="218"/>
        <v>18556.311016334923</v>
      </c>
      <c r="CR1198" s="23" t="s">
        <v>542</v>
      </c>
      <c r="DQ1198"/>
      <c r="DR1198"/>
    </row>
    <row r="1199" spans="58:122" ht="13">
      <c r="BF1199" s="1135">
        <v>1191</v>
      </c>
      <c r="BG1199" s="1102">
        <v>57404.286016209997</v>
      </c>
      <c r="BH1199" s="1102">
        <v>51337.943699175339</v>
      </c>
      <c r="BI1199" s="1102">
        <v>44456.131059220686</v>
      </c>
      <c r="BJ1199" s="1102">
        <v>49498.33069813886</v>
      </c>
      <c r="BK1199" s="1102">
        <v>55359.133468999236</v>
      </c>
      <c r="BL1199" s="1102">
        <v>70631.67801821696</v>
      </c>
      <c r="BM1199" s="1102">
        <v>60754.154203675214</v>
      </c>
      <c r="BN1199" s="1102">
        <v>60702.073502511288</v>
      </c>
      <c r="BO1199" s="1102">
        <v>79092.299480111687</v>
      </c>
      <c r="BP1199" s="1102">
        <v>91058.347436630065</v>
      </c>
      <c r="BQ1199" s="1102">
        <v>75864.486896809656</v>
      </c>
      <c r="BR1199" s="1102">
        <v>58780.43049995145</v>
      </c>
      <c r="BS1199" s="1102">
        <v>50458.927099080349</v>
      </c>
      <c r="BT1199" s="1102">
        <v>22593.586982422919</v>
      </c>
      <c r="BU1199" s="1102">
        <v>10642.441781922169</v>
      </c>
      <c r="BV1199" s="1102">
        <v>8919.1551034801378</v>
      </c>
      <c r="BW1199" s="1102">
        <v>17683.694651838228</v>
      </c>
      <c r="BX1199" s="1102">
        <v>23134.679367139583</v>
      </c>
      <c r="BY1199" s="1102">
        <v>21246.045188668602</v>
      </c>
      <c r="BZ1199" s="1102">
        <v>17959.338325463032</v>
      </c>
      <c r="CA1199" s="1102">
        <v>9455.9261778536966</v>
      </c>
      <c r="CB1199" s="1102">
        <v>5516.4357665704556</v>
      </c>
      <c r="CC1199" s="1102">
        <v>7890.4984873324347</v>
      </c>
      <c r="CD1199" s="1102">
        <v>12964.329693832946</v>
      </c>
      <c r="CE1199" s="1102">
        <v>24713.990965700767</v>
      </c>
      <c r="CF1199" s="1102">
        <v>16463.348717426947</v>
      </c>
      <c r="CG1199" s="1102">
        <v>10798.570419392343</v>
      </c>
      <c r="CH1199" s="1102">
        <v>12719.151085960393</v>
      </c>
      <c r="CI1199" s="1102">
        <v>15188.453039312139</v>
      </c>
      <c r="CJ1199" s="1102">
        <v>19542.970520379386</v>
      </c>
      <c r="CK1199" s="1102">
        <v>17367.274938717255</v>
      </c>
      <c r="CL1199" s="1102">
        <v>10233.909737061811</v>
      </c>
      <c r="CM1199" s="1102">
        <v>16096.50772267074</v>
      </c>
      <c r="CN1199" s="1102">
        <v>14105.750360731097</v>
      </c>
      <c r="CO1199" s="1102">
        <v>23187.058631920005</v>
      </c>
      <c r="CP1199" s="1102">
        <v>14932.91684957864</v>
      </c>
      <c r="CQ1199" s="1106">
        <f t="shared" si="218"/>
        <v>16460.723134580101</v>
      </c>
      <c r="CR1199" s="23" t="s">
        <v>542</v>
      </c>
      <c r="DQ1199"/>
      <c r="DR1199"/>
    </row>
    <row r="1200" spans="58:122" ht="13">
      <c r="BF1200" s="1135">
        <v>1192</v>
      </c>
      <c r="BG1200" s="1102">
        <v>63015.022181211461</v>
      </c>
      <c r="BH1200" s="1102">
        <v>55896.075414781815</v>
      </c>
      <c r="BI1200" s="1102">
        <v>47626.872494545642</v>
      </c>
      <c r="BJ1200" s="1102">
        <v>47241.691555817444</v>
      </c>
      <c r="BK1200" s="1102">
        <v>67034.493045238036</v>
      </c>
      <c r="BL1200" s="1102">
        <v>100024.03817889853</v>
      </c>
      <c r="BM1200" s="1102">
        <v>87415.352435706038</v>
      </c>
      <c r="BN1200" s="1102">
        <v>88727.788934605996</v>
      </c>
      <c r="BO1200" s="1102">
        <v>127693.8403092418</v>
      </c>
      <c r="BP1200" s="1102">
        <v>118826.90165726068</v>
      </c>
      <c r="BQ1200" s="1102">
        <v>87481.838569935004</v>
      </c>
      <c r="BR1200" s="1102">
        <v>57167.321424546317</v>
      </c>
      <c r="BS1200" s="1102">
        <v>58093.011261981774</v>
      </c>
      <c r="BT1200" s="1102">
        <v>27592.055868033793</v>
      </c>
      <c r="BU1200" s="1102">
        <v>11711.637233744803</v>
      </c>
      <c r="BV1200" s="1102">
        <v>12418.719609827425</v>
      </c>
      <c r="BW1200" s="1102">
        <v>20895.998060644528</v>
      </c>
      <c r="BX1200" s="1102">
        <v>22085.623920872571</v>
      </c>
      <c r="BY1200" s="1102">
        <v>17338.875017436811</v>
      </c>
      <c r="BZ1200" s="1102">
        <v>14264.02549346552</v>
      </c>
      <c r="CA1200" s="1102">
        <v>9463.7243462986517</v>
      </c>
      <c r="CB1200" s="1102">
        <v>7311.1823735646049</v>
      </c>
      <c r="CC1200" s="1102">
        <v>8481.5634563329222</v>
      </c>
      <c r="CD1200" s="1102">
        <v>10610.428466786489</v>
      </c>
      <c r="CE1200" s="1102">
        <v>18600.746137464033</v>
      </c>
      <c r="CF1200" s="1102">
        <v>13497.42163586577</v>
      </c>
      <c r="CG1200" s="1102">
        <v>11113.43567317895</v>
      </c>
      <c r="CH1200" s="1102">
        <v>11670.499810253148</v>
      </c>
      <c r="CI1200" s="1102">
        <v>14728.575128084085</v>
      </c>
      <c r="CJ1200" s="1102">
        <v>16441.252646615798</v>
      </c>
      <c r="CK1200" s="1102">
        <v>16052.050668608379</v>
      </c>
      <c r="CL1200" s="1102">
        <v>13031.795085621952</v>
      </c>
      <c r="CM1200" s="1102">
        <v>16897.917611667322</v>
      </c>
      <c r="CN1200" s="1102">
        <v>16926.653921532892</v>
      </c>
      <c r="CO1200" s="1102">
        <v>17681.818079102712</v>
      </c>
      <c r="CP1200" s="1102">
        <v>18592.495072923666</v>
      </c>
      <c r="CQ1200" s="1106">
        <f t="shared" si="218"/>
        <v>20494.71760000303</v>
      </c>
      <c r="CR1200" s="23" t="s">
        <v>542</v>
      </c>
      <c r="DQ1200"/>
      <c r="DR1200"/>
    </row>
    <row r="1201" spans="58:122" ht="13">
      <c r="BF1201" s="1135">
        <v>1193</v>
      </c>
      <c r="BG1201" s="1102">
        <v>55970.278694434899</v>
      </c>
      <c r="BH1201" s="1102">
        <v>55033.586982095148</v>
      </c>
      <c r="BI1201" s="1102">
        <v>48952.593661913474</v>
      </c>
      <c r="BJ1201" s="1102">
        <v>54709.093042198496</v>
      </c>
      <c r="BK1201" s="1102">
        <v>66110.905449152677</v>
      </c>
      <c r="BL1201" s="1102">
        <v>85473.068300797968</v>
      </c>
      <c r="BM1201" s="1102">
        <v>61722.261610708527</v>
      </c>
      <c r="BN1201" s="1102">
        <v>72261.702338207877</v>
      </c>
      <c r="BO1201" s="1102">
        <v>108657.73985809003</v>
      </c>
      <c r="BP1201" s="1102">
        <v>107160.70792572803</v>
      </c>
      <c r="BQ1201" s="1102">
        <v>80315.994250137708</v>
      </c>
      <c r="BR1201" s="1102">
        <v>59767.331145425007</v>
      </c>
      <c r="BS1201" s="1102">
        <v>76195.386054832896</v>
      </c>
      <c r="BT1201" s="1102">
        <v>27223.146651317464</v>
      </c>
      <c r="BU1201" s="1102">
        <v>15147.030111535236</v>
      </c>
      <c r="BV1201" s="1102">
        <v>14082.637700281228</v>
      </c>
      <c r="BW1201" s="1102">
        <v>14899.670542829615</v>
      </c>
      <c r="BX1201" s="1102">
        <v>21017.023858700464</v>
      </c>
      <c r="BY1201" s="1102">
        <v>18112.343930290906</v>
      </c>
      <c r="BZ1201" s="1102">
        <v>14393.069369852019</v>
      </c>
      <c r="CA1201" s="1102">
        <v>9470.0406735682773</v>
      </c>
      <c r="CB1201" s="1102">
        <v>6572.0162892036105</v>
      </c>
      <c r="CC1201" s="1102">
        <v>8466.5836626953715</v>
      </c>
      <c r="CD1201" s="1102">
        <v>11859.113031035453</v>
      </c>
      <c r="CE1201" s="1102">
        <v>15862.591845830271</v>
      </c>
      <c r="CF1201" s="1102">
        <v>12321.761196275485</v>
      </c>
      <c r="CG1201" s="1102">
        <v>10996.344815640889</v>
      </c>
      <c r="CH1201" s="1102">
        <v>13031.89556433994</v>
      </c>
      <c r="CI1201" s="1102">
        <v>17907.430192956435</v>
      </c>
      <c r="CJ1201" s="1102">
        <v>18691.652825922767</v>
      </c>
      <c r="CK1201" s="1102">
        <v>19099.661849780583</v>
      </c>
      <c r="CL1201" s="1102">
        <v>15537.675418886183</v>
      </c>
      <c r="CM1201" s="1102">
        <v>18963.158086920601</v>
      </c>
      <c r="CN1201" s="1102">
        <v>17626.24136101106</v>
      </c>
      <c r="CO1201" s="1102">
        <v>17262.927037559657</v>
      </c>
      <c r="CP1201" s="1102">
        <v>18732.254081278832</v>
      </c>
      <c r="CQ1201" s="1106">
        <f t="shared" si="218"/>
        <v>20648.775535587316</v>
      </c>
      <c r="CR1201" s="23" t="s">
        <v>542</v>
      </c>
      <c r="DQ1201"/>
      <c r="DR1201"/>
    </row>
    <row r="1202" spans="58:122" ht="13">
      <c r="BF1202" s="1135">
        <v>1194</v>
      </c>
      <c r="BG1202" s="1102">
        <v>54143.923429562114</v>
      </c>
      <c r="BH1202" s="1102">
        <v>54961.507038909185</v>
      </c>
      <c r="BI1202" s="1102">
        <v>45570.142439753625</v>
      </c>
      <c r="BJ1202" s="1102">
        <v>54284.114646401657</v>
      </c>
      <c r="BK1202" s="1102">
        <v>69227.194778813442</v>
      </c>
      <c r="BL1202" s="1102">
        <v>89717.89403993536</v>
      </c>
      <c r="BM1202" s="1102">
        <v>81128.196504135616</v>
      </c>
      <c r="BN1202" s="1102">
        <v>78402.627491512379</v>
      </c>
      <c r="BO1202" s="1102">
        <v>99102.431877715862</v>
      </c>
      <c r="BP1202" s="1102">
        <v>98085.47815044882</v>
      </c>
      <c r="BQ1202" s="1102">
        <v>74024.812598182791</v>
      </c>
      <c r="BR1202" s="1102">
        <v>54642.512126101399</v>
      </c>
      <c r="BS1202" s="1102">
        <v>53527.647632604283</v>
      </c>
      <c r="BT1202" s="1102">
        <v>30795.69790888175</v>
      </c>
      <c r="BU1202" s="1102">
        <v>17420.125508722551</v>
      </c>
      <c r="BV1202" s="1102">
        <v>14059.410529756442</v>
      </c>
      <c r="BW1202" s="1102">
        <v>12793.067306762543</v>
      </c>
      <c r="BX1202" s="1102">
        <v>23125.837023630524</v>
      </c>
      <c r="BY1202" s="1102">
        <v>17817.166890544169</v>
      </c>
      <c r="BZ1202" s="1102">
        <v>12911.682407150583</v>
      </c>
      <c r="CA1202" s="1102">
        <v>9472.114873628665</v>
      </c>
      <c r="CB1202" s="1102">
        <v>6607.0968952970852</v>
      </c>
      <c r="CC1202" s="1102">
        <v>10896.596995949121</v>
      </c>
      <c r="CD1202" s="1102">
        <v>16677.102442094321</v>
      </c>
      <c r="CE1202" s="1102">
        <v>20006.050448217527</v>
      </c>
      <c r="CF1202" s="1102">
        <v>15479.676175234643</v>
      </c>
      <c r="CG1202" s="1102">
        <v>13704.626927278714</v>
      </c>
      <c r="CH1202" s="1102">
        <v>16945.075726956915</v>
      </c>
      <c r="CI1202" s="1102">
        <v>22801.8506953992</v>
      </c>
      <c r="CJ1202" s="1102">
        <v>21908.590584102254</v>
      </c>
      <c r="CK1202" s="1102">
        <v>19918.543036770949</v>
      </c>
      <c r="CL1202" s="1102">
        <v>15537.076809602906</v>
      </c>
      <c r="CM1202" s="1102">
        <v>16478.270398692166</v>
      </c>
      <c r="CN1202" s="1102">
        <v>16303.794481335077</v>
      </c>
      <c r="CO1202" s="1102">
        <v>15560.816378631032</v>
      </c>
      <c r="CP1202" s="1102">
        <v>16852.741594193685</v>
      </c>
      <c r="CQ1202" s="1106">
        <f t="shared" si="218"/>
        <v>18576.967663787127</v>
      </c>
      <c r="CR1202" s="23" t="s">
        <v>542</v>
      </c>
      <c r="DQ1202"/>
      <c r="DR1202"/>
    </row>
    <row r="1203" spans="58:122" ht="13">
      <c r="BF1203" s="1135">
        <v>1195</v>
      </c>
      <c r="BG1203" s="1102">
        <v>48380.247780711608</v>
      </c>
      <c r="BH1203" s="1102">
        <v>51415.907794119477</v>
      </c>
      <c r="BI1203" s="1102">
        <v>45823.959577994166</v>
      </c>
      <c r="BJ1203" s="1102">
        <v>45496.533543366619</v>
      </c>
      <c r="BK1203" s="1102">
        <v>59460.309123800405</v>
      </c>
      <c r="BL1203" s="1102">
        <v>82654.254612841061</v>
      </c>
      <c r="BM1203" s="1102">
        <v>74057.871689790278</v>
      </c>
      <c r="BN1203" s="1102">
        <v>75519.538394063638</v>
      </c>
      <c r="BO1203" s="1102">
        <v>120561.02772142406</v>
      </c>
      <c r="BP1203" s="1102">
        <v>113572.18861702146</v>
      </c>
      <c r="BQ1203" s="1102">
        <v>88176.241181570673</v>
      </c>
      <c r="BR1203" s="1102">
        <v>62515.349318888548</v>
      </c>
      <c r="BS1203" s="1102">
        <v>60264.169658718689</v>
      </c>
      <c r="BT1203" s="1102">
        <v>26962.773095510849</v>
      </c>
      <c r="BU1203" s="1102">
        <v>12249.359174862006</v>
      </c>
      <c r="BV1203" s="1102">
        <v>14201.470546362118</v>
      </c>
      <c r="BW1203" s="1102">
        <v>25294.485054507957</v>
      </c>
      <c r="BX1203" s="1102">
        <v>24991.154183594786</v>
      </c>
      <c r="BY1203" s="1102">
        <v>21236.134534434019</v>
      </c>
      <c r="BZ1203" s="1102">
        <v>13177.128978385988</v>
      </c>
      <c r="CA1203" s="1102">
        <v>9483.5512092561021</v>
      </c>
      <c r="CB1203" s="1102">
        <v>7873.6749137512716</v>
      </c>
      <c r="CC1203" s="1102">
        <v>7322.7935413941195</v>
      </c>
      <c r="CD1203" s="1102">
        <v>10547.698511552924</v>
      </c>
      <c r="CE1203" s="1102">
        <v>17826.229781442977</v>
      </c>
      <c r="CF1203" s="1102">
        <v>13577.201671914987</v>
      </c>
      <c r="CG1203" s="1102">
        <v>9794.4102594841261</v>
      </c>
      <c r="CH1203" s="1102">
        <v>8974.6899107135614</v>
      </c>
      <c r="CI1203" s="1102">
        <v>13484.793158673887</v>
      </c>
      <c r="CJ1203" s="1102">
        <v>16222.634511879824</v>
      </c>
      <c r="CK1203" s="1102">
        <v>17919.098225586487</v>
      </c>
      <c r="CL1203" s="1102">
        <v>16480.470354003337</v>
      </c>
      <c r="CM1203" s="1102">
        <v>19025.439374706453</v>
      </c>
      <c r="CN1203" s="1102">
        <v>17955.369352969607</v>
      </c>
      <c r="CO1203" s="1102">
        <v>18685.940085498281</v>
      </c>
      <c r="CP1203" s="1102">
        <v>19050.090637764642</v>
      </c>
      <c r="CQ1203" s="1106">
        <f t="shared" si="218"/>
        <v>20999.130366533078</v>
      </c>
      <c r="CR1203" s="23" t="s">
        <v>542</v>
      </c>
      <c r="DQ1203"/>
      <c r="DR1203"/>
    </row>
    <row r="1204" spans="58:122" ht="13">
      <c r="BF1204" s="1135">
        <v>1196</v>
      </c>
      <c r="BG1204" s="1102">
        <v>44538.442620410933</v>
      </c>
      <c r="BH1204" s="1102">
        <v>41966.889484751366</v>
      </c>
      <c r="BI1204" s="1102">
        <v>37772.827875387666</v>
      </c>
      <c r="BJ1204" s="1102">
        <v>44020.04906358818</v>
      </c>
      <c r="BK1204" s="1102">
        <v>54947.009384780162</v>
      </c>
      <c r="BL1204" s="1102">
        <v>69583.467270085588</v>
      </c>
      <c r="BM1204" s="1102">
        <v>59020.72188497374</v>
      </c>
      <c r="BN1204" s="1102">
        <v>67867.874830812783</v>
      </c>
      <c r="BO1204" s="1102">
        <v>103120.96297317493</v>
      </c>
      <c r="BP1204" s="1102">
        <v>105147.5874076319</v>
      </c>
      <c r="BQ1204" s="1102">
        <v>87832.694570714157</v>
      </c>
      <c r="BR1204" s="1102">
        <v>70607.58795144358</v>
      </c>
      <c r="BS1204" s="1102">
        <v>74316.073755929945</v>
      </c>
      <c r="BT1204" s="1102">
        <v>29082.422094683032</v>
      </c>
      <c r="BU1204" s="1102">
        <v>12535.828293254017</v>
      </c>
      <c r="BV1204" s="1102">
        <v>10886.366453704928</v>
      </c>
      <c r="BW1204" s="1102">
        <v>16715.344944101693</v>
      </c>
      <c r="BX1204" s="1102">
        <v>20039.290366254038</v>
      </c>
      <c r="BY1204" s="1102">
        <v>17318.77218051672</v>
      </c>
      <c r="BZ1204" s="1102">
        <v>14169.589634376045</v>
      </c>
      <c r="CA1204" s="1102">
        <v>9485.3203182387897</v>
      </c>
      <c r="CB1204" s="1102">
        <v>5948.5905953394231</v>
      </c>
      <c r="CC1204" s="1102">
        <v>8350.7030594746993</v>
      </c>
      <c r="CD1204" s="1102">
        <v>11714.089469248529</v>
      </c>
      <c r="CE1204" s="1102">
        <v>18870.4394668102</v>
      </c>
      <c r="CF1204" s="1102">
        <v>14141.283437571949</v>
      </c>
      <c r="CG1204" s="1102">
        <v>10813.142336709558</v>
      </c>
      <c r="CH1204" s="1102">
        <v>11973.210775602583</v>
      </c>
      <c r="CI1204" s="1102">
        <v>16403.854512596117</v>
      </c>
      <c r="CJ1204" s="1102">
        <v>18238.073905066391</v>
      </c>
      <c r="CK1204" s="1102">
        <v>17933.253327792823</v>
      </c>
      <c r="CL1204" s="1102">
        <v>14538.38496397684</v>
      </c>
      <c r="CM1204" s="1102">
        <v>16358.673855265544</v>
      </c>
      <c r="CN1204" s="1102">
        <v>14827.199893280314</v>
      </c>
      <c r="CO1204" s="1102">
        <v>14688.03339507017</v>
      </c>
      <c r="CP1204" s="1102">
        <v>15863.066395101989</v>
      </c>
      <c r="CQ1204" s="1106">
        <f t="shared" si="218"/>
        <v>17486.037498601851</v>
      </c>
      <c r="CR1204" s="23" t="s">
        <v>542</v>
      </c>
      <c r="DQ1204"/>
      <c r="DR1204"/>
    </row>
    <row r="1205" spans="58:122" ht="13">
      <c r="BF1205" s="1135">
        <v>1197</v>
      </c>
      <c r="BG1205" s="1102">
        <v>51576.903592100913</v>
      </c>
      <c r="BH1205" s="1102">
        <v>49446.594323485115</v>
      </c>
      <c r="BI1205" s="1102">
        <v>41721.17769200755</v>
      </c>
      <c r="BJ1205" s="1102">
        <v>48218.421781364719</v>
      </c>
      <c r="BK1205" s="1102">
        <v>53204.460341227204</v>
      </c>
      <c r="BL1205" s="1102">
        <v>60991.226449003261</v>
      </c>
      <c r="BM1205" s="1102">
        <v>49750.857950378966</v>
      </c>
      <c r="BN1205" s="1102">
        <v>55896.660430088406</v>
      </c>
      <c r="BO1205" s="1102">
        <v>81992.137758755998</v>
      </c>
      <c r="BP1205" s="1102">
        <v>81383.892810408885</v>
      </c>
      <c r="BQ1205" s="1102">
        <v>65828.774386254634</v>
      </c>
      <c r="BR1205" s="1102">
        <v>57193.364186424929</v>
      </c>
      <c r="BS1205" s="1102">
        <v>63448.063899727742</v>
      </c>
      <c r="BT1205" s="1102">
        <v>21557.880860446188</v>
      </c>
      <c r="BU1205" s="1102">
        <v>10365.002535275009</v>
      </c>
      <c r="BV1205" s="1102">
        <v>9110.1947086056716</v>
      </c>
      <c r="BW1205" s="1102">
        <v>16078.608467195603</v>
      </c>
      <c r="BX1205" s="1102">
        <v>18595.094655413675</v>
      </c>
      <c r="BY1205" s="1102">
        <v>17703.679607801361</v>
      </c>
      <c r="BZ1205" s="1102">
        <v>15292.707920833604</v>
      </c>
      <c r="CA1205" s="1102">
        <v>9485.778120484094</v>
      </c>
      <c r="CB1205" s="1102">
        <v>5323.0816532506178</v>
      </c>
      <c r="CC1205" s="1102">
        <v>6126.811306460826</v>
      </c>
      <c r="CD1205" s="1102">
        <v>6491.5609419910588</v>
      </c>
      <c r="CE1205" s="1102">
        <v>11194.577514058077</v>
      </c>
      <c r="CF1205" s="1102">
        <v>10151.57233237216</v>
      </c>
      <c r="CG1205" s="1102">
        <v>10272.864421185341</v>
      </c>
      <c r="CH1205" s="1102">
        <v>13110.997384834716</v>
      </c>
      <c r="CI1205" s="1102">
        <v>17152.763020507482</v>
      </c>
      <c r="CJ1205" s="1102">
        <v>17411.302687622941</v>
      </c>
      <c r="CK1205" s="1102">
        <v>15848.546754072577</v>
      </c>
      <c r="CL1205" s="1102">
        <v>12348.933283394917</v>
      </c>
      <c r="CM1205" s="1102">
        <v>16078.358170580384</v>
      </c>
      <c r="CN1205" s="1102">
        <v>13086.196756930214</v>
      </c>
      <c r="CO1205" s="1102">
        <v>21441.226550085579</v>
      </c>
      <c r="CP1205" s="1102">
        <v>14643.222493821306</v>
      </c>
      <c r="CQ1205" s="1106">
        <f t="shared" si="218"/>
        <v>16141.38976978563</v>
      </c>
      <c r="CR1205" s="23" t="s">
        <v>542</v>
      </c>
      <c r="DQ1205"/>
      <c r="DR1205"/>
    </row>
    <row r="1206" spans="58:122" ht="13">
      <c r="BF1206" s="1135">
        <v>1198</v>
      </c>
      <c r="BG1206" s="1102">
        <v>44397.748944149294</v>
      </c>
      <c r="BH1206" s="1102">
        <v>42003.995233512687</v>
      </c>
      <c r="BI1206" s="1102">
        <v>38001.03697119571</v>
      </c>
      <c r="BJ1206" s="1102">
        <v>44715.465944816329</v>
      </c>
      <c r="BK1206" s="1102">
        <v>56988.213583328434</v>
      </c>
      <c r="BL1206" s="1102">
        <v>71920.768589205167</v>
      </c>
      <c r="BM1206" s="1102">
        <v>55160.621069177629</v>
      </c>
      <c r="BN1206" s="1102">
        <v>66369.559465074926</v>
      </c>
      <c r="BO1206" s="1102">
        <v>103534.25300513108</v>
      </c>
      <c r="BP1206" s="1102">
        <v>106508.89870764938</v>
      </c>
      <c r="BQ1206" s="1102">
        <v>89497.968698929806</v>
      </c>
      <c r="BR1206" s="1102">
        <v>69510.100111571664</v>
      </c>
      <c r="BS1206" s="1102">
        <v>75399.28976996307</v>
      </c>
      <c r="BT1206" s="1102">
        <v>27369.95491005477</v>
      </c>
      <c r="BU1206" s="1102">
        <v>12771.17449198929</v>
      </c>
      <c r="BV1206" s="1102">
        <v>11176.76979149102</v>
      </c>
      <c r="BW1206" s="1102">
        <v>16686.010514642905</v>
      </c>
      <c r="BX1206" s="1102">
        <v>19987.633883663268</v>
      </c>
      <c r="BY1206" s="1102">
        <v>17076.30480613585</v>
      </c>
      <c r="BZ1206" s="1102">
        <v>14076.8529549661</v>
      </c>
      <c r="CA1206" s="1102">
        <v>9488.2876359047223</v>
      </c>
      <c r="CB1206" s="1102">
        <v>6007.511038866046</v>
      </c>
      <c r="CC1206" s="1102">
        <v>8417.6027753993094</v>
      </c>
      <c r="CD1206" s="1102">
        <v>11794.656366183535</v>
      </c>
      <c r="CE1206" s="1102">
        <v>18981.934277419103</v>
      </c>
      <c r="CF1206" s="1102">
        <v>14191.922194321611</v>
      </c>
      <c r="CG1206" s="1102">
        <v>10809.084245161777</v>
      </c>
      <c r="CH1206" s="1102">
        <v>11519.624577650411</v>
      </c>
      <c r="CI1206" s="1102">
        <v>16517.32207923914</v>
      </c>
      <c r="CJ1206" s="1102">
        <v>18405.863728507309</v>
      </c>
      <c r="CK1206" s="1102">
        <v>18031.793879035195</v>
      </c>
      <c r="CL1206" s="1102">
        <v>14592.609847560001</v>
      </c>
      <c r="CM1206" s="1102">
        <v>16384.625128699507</v>
      </c>
      <c r="CN1206" s="1102">
        <v>14867.255274234662</v>
      </c>
      <c r="CO1206" s="1102">
        <v>14729.848836164871</v>
      </c>
      <c r="CP1206" s="1102">
        <v>15977.614009827677</v>
      </c>
      <c r="CQ1206" s="1106">
        <f t="shared" si="218"/>
        <v>17612.304629847498</v>
      </c>
      <c r="CR1206" s="23" t="s">
        <v>542</v>
      </c>
      <c r="DQ1206"/>
      <c r="DR1206"/>
    </row>
    <row r="1207" spans="58:122" ht="13">
      <c r="BF1207" s="1135">
        <v>1199</v>
      </c>
      <c r="BG1207" s="1102">
        <v>38436.237714897579</v>
      </c>
      <c r="BH1207" s="1102">
        <v>48665.239554229243</v>
      </c>
      <c r="BI1207" s="1102">
        <v>43480.774535052005</v>
      </c>
      <c r="BJ1207" s="1102">
        <v>46144.648164864469</v>
      </c>
      <c r="BK1207" s="1102">
        <v>53375.638768725898</v>
      </c>
      <c r="BL1207" s="1102">
        <v>69711.681543347877</v>
      </c>
      <c r="BM1207" s="1102">
        <v>65884.524428776916</v>
      </c>
      <c r="BN1207" s="1102">
        <v>71263.165313946985</v>
      </c>
      <c r="BO1207" s="1102">
        <v>100318.25728172902</v>
      </c>
      <c r="BP1207" s="1102">
        <v>119884.43319729372</v>
      </c>
      <c r="BQ1207" s="1102">
        <v>93460.188318991073</v>
      </c>
      <c r="BR1207" s="1102">
        <v>69329.055713749636</v>
      </c>
      <c r="BS1207" s="1102">
        <v>68676.638337396696</v>
      </c>
      <c r="BT1207" s="1102">
        <v>22536.778426321573</v>
      </c>
      <c r="BU1207" s="1102">
        <v>11462.397370248724</v>
      </c>
      <c r="BV1207" s="1102">
        <v>15699.40970685225</v>
      </c>
      <c r="BW1207" s="1102">
        <v>21176.452691325423</v>
      </c>
      <c r="BX1207" s="1102">
        <v>20513.855177563582</v>
      </c>
      <c r="BY1207" s="1102">
        <v>17648.2047721852</v>
      </c>
      <c r="BZ1207" s="1102">
        <v>11210.539559057324</v>
      </c>
      <c r="CA1207" s="1102">
        <v>9495.4593345803678</v>
      </c>
      <c r="CB1207" s="1102">
        <v>6706.0770915864914</v>
      </c>
      <c r="CC1207" s="1102">
        <v>6551.6568033234944</v>
      </c>
      <c r="CD1207" s="1102">
        <v>8934.6505600598975</v>
      </c>
      <c r="CE1207" s="1102">
        <v>18406.47237894854</v>
      </c>
      <c r="CF1207" s="1102">
        <v>13497.205844467089</v>
      </c>
      <c r="CG1207" s="1102">
        <v>8713.8084029648526</v>
      </c>
      <c r="CH1207" s="1102">
        <v>8044.5696436305443</v>
      </c>
      <c r="CI1207" s="1102">
        <v>12248.126933745149</v>
      </c>
      <c r="CJ1207" s="1102">
        <v>18982.558626311249</v>
      </c>
      <c r="CK1207" s="1102">
        <v>20314.885462387527</v>
      </c>
      <c r="CL1207" s="1102">
        <v>14912.379239157917</v>
      </c>
      <c r="CM1207" s="1102">
        <v>15152.042798392973</v>
      </c>
      <c r="CN1207" s="1102">
        <v>13570.676951235793</v>
      </c>
      <c r="CO1207" s="1102">
        <v>18556.440037794946</v>
      </c>
      <c r="CP1207" s="1102">
        <v>14225.142968496546</v>
      </c>
      <c r="CQ1207" s="1106">
        <f t="shared" si="218"/>
        <v>15680.535980540715</v>
      </c>
      <c r="CR1207" s="23" t="s">
        <v>542</v>
      </c>
      <c r="DQ1207"/>
      <c r="DR1207"/>
    </row>
    <row r="1208" spans="58:122" ht="13">
      <c r="BF1208" s="1135">
        <v>1200</v>
      </c>
      <c r="BG1208" s="1102">
        <v>35748.109443751586</v>
      </c>
      <c r="BH1208" s="1102">
        <v>50327.077291450762</v>
      </c>
      <c r="BI1208" s="1102">
        <v>52096.048992156197</v>
      </c>
      <c r="BJ1208" s="1102">
        <v>58127.62139378157</v>
      </c>
      <c r="BK1208" s="1102">
        <v>72873.372875789923</v>
      </c>
      <c r="BL1208" s="1102">
        <v>99496.71372442873</v>
      </c>
      <c r="BM1208" s="1102">
        <v>78044.982018620169</v>
      </c>
      <c r="BN1208" s="1102">
        <v>67603.707156962642</v>
      </c>
      <c r="BO1208" s="1102">
        <v>91793.050922137234</v>
      </c>
      <c r="BP1208" s="1102">
        <v>106405.64620425687</v>
      </c>
      <c r="BQ1208" s="1102">
        <v>77453.110221907031</v>
      </c>
      <c r="BR1208" s="1102">
        <v>50229.242201303496</v>
      </c>
      <c r="BS1208" s="1102">
        <v>54552.913013186211</v>
      </c>
      <c r="BT1208" s="1102">
        <v>22919.42114346804</v>
      </c>
      <c r="BU1208" s="1102">
        <v>12216.389071177062</v>
      </c>
      <c r="BV1208" s="1102">
        <v>15189.742258862814</v>
      </c>
      <c r="BW1208" s="1102">
        <v>24797.732164095254</v>
      </c>
      <c r="BX1208" s="1102">
        <v>26730.939558215356</v>
      </c>
      <c r="BY1208" s="1102">
        <v>24290.327656466594</v>
      </c>
      <c r="BZ1208" s="1102">
        <v>14307.949173923264</v>
      </c>
      <c r="CA1208" s="1102">
        <v>9516.4724375176611</v>
      </c>
      <c r="CB1208" s="1102">
        <v>7557.0364515294668</v>
      </c>
      <c r="CC1208" s="1102">
        <v>7409.1322815471431</v>
      </c>
      <c r="CD1208" s="1102">
        <v>10687.619642311241</v>
      </c>
      <c r="CE1208" s="1102">
        <v>22784.759252389118</v>
      </c>
      <c r="CF1208" s="1102">
        <v>16330.306353991218</v>
      </c>
      <c r="CG1208" s="1102">
        <v>11969.480777170449</v>
      </c>
      <c r="CH1208" s="1102">
        <v>13329.151462662068</v>
      </c>
      <c r="CI1208" s="1102">
        <v>20598.071150238869</v>
      </c>
      <c r="CJ1208" s="1102">
        <v>21799.335551681055</v>
      </c>
      <c r="CK1208" s="1102">
        <v>19096.774787162674</v>
      </c>
      <c r="CL1208" s="1102">
        <v>12748.53341141581</v>
      </c>
      <c r="CM1208" s="1102">
        <v>17552.421604154555</v>
      </c>
      <c r="CN1208" s="1102">
        <v>14901.833039803521</v>
      </c>
      <c r="CO1208" s="1102">
        <v>25501.50506437094</v>
      </c>
      <c r="CP1208" s="1102">
        <v>15834.310675351995</v>
      </c>
      <c r="CQ1208" s="1106">
        <f t="shared" si="218"/>
        <v>17454.339743494242</v>
      </c>
      <c r="CR1208" s="23" t="s">
        <v>542</v>
      </c>
      <c r="DQ1208"/>
      <c r="DR1208"/>
    </row>
    <row r="1209" spans="58:122" ht="13">
      <c r="BF1209" s="1135">
        <v>1201</v>
      </c>
      <c r="BG1209" s="1102">
        <v>56826.481010537886</v>
      </c>
      <c r="BH1209" s="1102">
        <v>60230.080270658989</v>
      </c>
      <c r="BI1209" s="1102">
        <v>46401.514868489918</v>
      </c>
      <c r="BJ1209" s="1102">
        <v>45288.671201113051</v>
      </c>
      <c r="BK1209" s="1102">
        <v>58941.771450004118</v>
      </c>
      <c r="BL1209" s="1102">
        <v>79452.541799387895</v>
      </c>
      <c r="BM1209" s="1102">
        <v>67696.446019110546</v>
      </c>
      <c r="BN1209" s="1102">
        <v>70301.122235367293</v>
      </c>
      <c r="BO1209" s="1102">
        <v>112106.78768652295</v>
      </c>
      <c r="BP1209" s="1102">
        <v>105975.85978688669</v>
      </c>
      <c r="BQ1209" s="1102">
        <v>82609.809147137901</v>
      </c>
      <c r="BR1209" s="1102">
        <v>62175.894774535976</v>
      </c>
      <c r="BS1209" s="1102">
        <v>55135.640128273335</v>
      </c>
      <c r="BT1209" s="1102">
        <v>34436.144024604197</v>
      </c>
      <c r="BU1209" s="1102">
        <v>16554.451048769923</v>
      </c>
      <c r="BV1209" s="1102">
        <v>12471.288258936131</v>
      </c>
      <c r="BW1209" s="1102">
        <v>11994.313926306037</v>
      </c>
      <c r="BX1209" s="1102">
        <v>21712.503788196522</v>
      </c>
      <c r="BY1209" s="1102">
        <v>17108.338254554194</v>
      </c>
      <c r="BZ1209" s="1102">
        <v>13428.807286888108</v>
      </c>
      <c r="CA1209" s="1102">
        <v>9517.1734864323298</v>
      </c>
      <c r="CB1209" s="1102">
        <v>6365.1418580660857</v>
      </c>
      <c r="CC1209" s="1102">
        <v>9144.4531508544551</v>
      </c>
      <c r="CD1209" s="1102">
        <v>12253.98400794718</v>
      </c>
      <c r="CE1209" s="1102">
        <v>16026.827925935831</v>
      </c>
      <c r="CF1209" s="1102">
        <v>11895.563913444812</v>
      </c>
      <c r="CG1209" s="1102">
        <v>9522.3214183391428</v>
      </c>
      <c r="CH1209" s="1102">
        <v>10860.297209203805</v>
      </c>
      <c r="CI1209" s="1102">
        <v>14388.014727701719</v>
      </c>
      <c r="CJ1209" s="1102">
        <v>14915.633584673982</v>
      </c>
      <c r="CK1209" s="1102">
        <v>16603.489939300463</v>
      </c>
      <c r="CL1209" s="1102">
        <v>16083.220258405494</v>
      </c>
      <c r="CM1209" s="1102">
        <v>20151.710035548709</v>
      </c>
      <c r="CN1209" s="1102">
        <v>20063.289724614024</v>
      </c>
      <c r="CO1209" s="1102">
        <v>19093.502578604661</v>
      </c>
      <c r="CP1209" s="1102">
        <v>20982.949574123191</v>
      </c>
      <c r="CQ1209" s="1106">
        <f t="shared" si="218"/>
        <v>23129.742632715675</v>
      </c>
      <c r="CR1209" s="23" t="s">
        <v>542</v>
      </c>
      <c r="DQ1209"/>
      <c r="DR1209"/>
    </row>
    <row r="1210" spans="58:122" ht="13">
      <c r="BF1210" s="1135">
        <v>1202</v>
      </c>
      <c r="BG1210" s="1102">
        <v>71665.509569051123</v>
      </c>
      <c r="BH1210" s="1102">
        <v>70280.884102620999</v>
      </c>
      <c r="BI1210" s="1102">
        <v>62797.921337569147</v>
      </c>
      <c r="BJ1210" s="1102">
        <v>70505.663143674377</v>
      </c>
      <c r="BK1210" s="1102">
        <v>77818.687302718507</v>
      </c>
      <c r="BL1210" s="1102">
        <v>86809.045231504264</v>
      </c>
      <c r="BM1210" s="1102">
        <v>68144.512310971579</v>
      </c>
      <c r="BN1210" s="1102">
        <v>85893.777695150406</v>
      </c>
      <c r="BO1210" s="1102">
        <v>110142.57843438371</v>
      </c>
      <c r="BP1210" s="1102">
        <v>101756.02263933749</v>
      </c>
      <c r="BQ1210" s="1102">
        <v>78209.057591325443</v>
      </c>
      <c r="BR1210" s="1102">
        <v>58341.908707995477</v>
      </c>
      <c r="BS1210" s="1102">
        <v>48669.397332479472</v>
      </c>
      <c r="BT1210" s="1102">
        <v>27742.764926657772</v>
      </c>
      <c r="BU1210" s="1102">
        <v>13460.078196810078</v>
      </c>
      <c r="BV1210" s="1102">
        <v>13400.48681510899</v>
      </c>
      <c r="BW1210" s="1102">
        <v>21900.723411615516</v>
      </c>
      <c r="BX1210" s="1102">
        <v>30141.596539350165</v>
      </c>
      <c r="BY1210" s="1102">
        <v>20555.344130392717</v>
      </c>
      <c r="BZ1210" s="1102">
        <v>13744.245135335063</v>
      </c>
      <c r="CA1210" s="1102">
        <v>9518.1330666489666</v>
      </c>
      <c r="CB1210" s="1102">
        <v>6316.808713780887</v>
      </c>
      <c r="CC1210" s="1102">
        <v>7698.8864132468116</v>
      </c>
      <c r="CD1210" s="1102">
        <v>11786.634119802895</v>
      </c>
      <c r="CE1210" s="1102">
        <v>16340.407314421691</v>
      </c>
      <c r="CF1210" s="1102">
        <v>13526.288603332152</v>
      </c>
      <c r="CG1210" s="1102">
        <v>11848.567997550899</v>
      </c>
      <c r="CH1210" s="1102">
        <v>14000.847916535324</v>
      </c>
      <c r="CI1210" s="1102">
        <v>19898.337403798931</v>
      </c>
      <c r="CJ1210" s="1102">
        <v>20010.153441380786</v>
      </c>
      <c r="CK1210" s="1102">
        <v>18492.855849021998</v>
      </c>
      <c r="CL1210" s="1102">
        <v>14621.715790708826</v>
      </c>
      <c r="CM1210" s="1102">
        <v>17916.581888333378</v>
      </c>
      <c r="CN1210" s="1102">
        <v>19857.929916401557</v>
      </c>
      <c r="CO1210" s="1102">
        <v>20636.457377386581</v>
      </c>
      <c r="CP1210" s="1102">
        <v>20777.909429163097</v>
      </c>
      <c r="CQ1210" s="1106">
        <f t="shared" si="218"/>
        <v>22903.724561922125</v>
      </c>
      <c r="CR1210" s="23" t="s">
        <v>542</v>
      </c>
      <c r="DQ1210"/>
      <c r="DR1210"/>
    </row>
    <row r="1211" spans="58:122" ht="13">
      <c r="BF1211" s="1135">
        <v>1203</v>
      </c>
      <c r="BG1211" s="1102">
        <v>60735.862123426668</v>
      </c>
      <c r="BH1211" s="1102">
        <v>57725.4156696215</v>
      </c>
      <c r="BI1211" s="1102">
        <v>49930.67517743371</v>
      </c>
      <c r="BJ1211" s="1102">
        <v>55609.776256750542</v>
      </c>
      <c r="BK1211" s="1102">
        <v>66422.99172291733</v>
      </c>
      <c r="BL1211" s="1102">
        <v>81144.818776182088</v>
      </c>
      <c r="BM1211" s="1102">
        <v>71946.805847334486</v>
      </c>
      <c r="BN1211" s="1102">
        <v>83898.773147436616</v>
      </c>
      <c r="BO1211" s="1102">
        <v>95978.169703162188</v>
      </c>
      <c r="BP1211" s="1102">
        <v>94509.819099733591</v>
      </c>
      <c r="BQ1211" s="1102">
        <v>75671.534311452007</v>
      </c>
      <c r="BR1211" s="1102">
        <v>68951.399141607559</v>
      </c>
      <c r="BS1211" s="1102">
        <v>72691.912846644394</v>
      </c>
      <c r="BT1211" s="1102">
        <v>28666.743097490504</v>
      </c>
      <c r="BU1211" s="1102">
        <v>14681.023759127638</v>
      </c>
      <c r="BV1211" s="1102">
        <v>11568.30109695568</v>
      </c>
      <c r="BW1211" s="1102">
        <v>14340.173055920934</v>
      </c>
      <c r="BX1211" s="1102">
        <v>20786.315775105995</v>
      </c>
      <c r="BY1211" s="1102">
        <v>17387.109407013519</v>
      </c>
      <c r="BZ1211" s="1102">
        <v>13419.617138198295</v>
      </c>
      <c r="CA1211" s="1102">
        <v>9522.5473566487963</v>
      </c>
      <c r="CB1211" s="1102">
        <v>6375.0570197410261</v>
      </c>
      <c r="CC1211" s="1102">
        <v>8338.3866270047783</v>
      </c>
      <c r="CD1211" s="1102">
        <v>11764.793128796271</v>
      </c>
      <c r="CE1211" s="1102">
        <v>15752.576262546054</v>
      </c>
      <c r="CF1211" s="1102">
        <v>12814.004763160227</v>
      </c>
      <c r="CG1211" s="1102">
        <v>10767.939260537974</v>
      </c>
      <c r="CH1211" s="1102">
        <v>12155.08222676384</v>
      </c>
      <c r="CI1211" s="1102">
        <v>15578.731348565088</v>
      </c>
      <c r="CJ1211" s="1102">
        <v>16120.664464196974</v>
      </c>
      <c r="CK1211" s="1102">
        <v>15271.921360367163</v>
      </c>
      <c r="CL1211" s="1102">
        <v>13089.695866938178</v>
      </c>
      <c r="CM1211" s="1102">
        <v>15643.357774709677</v>
      </c>
      <c r="CN1211" s="1102">
        <v>16548.506314513666</v>
      </c>
      <c r="CO1211" s="1102">
        <v>16209.486144843904</v>
      </c>
      <c r="CP1211" s="1102">
        <v>17400.632406175158</v>
      </c>
      <c r="CQ1211" s="1106">
        <f t="shared" si="218"/>
        <v>19180.913902479391</v>
      </c>
      <c r="CR1211" s="23" t="s">
        <v>542</v>
      </c>
      <c r="DQ1211"/>
      <c r="DR1211"/>
    </row>
    <row r="1212" spans="58:122" ht="13">
      <c r="BF1212" s="1135">
        <v>1204</v>
      </c>
      <c r="BG1212" s="1102">
        <v>52982.600594039737</v>
      </c>
      <c r="BH1212" s="1102">
        <v>50049.813145532651</v>
      </c>
      <c r="BI1212" s="1102">
        <v>42402.20598958723</v>
      </c>
      <c r="BJ1212" s="1102">
        <v>49024.870287999249</v>
      </c>
      <c r="BK1212" s="1102">
        <v>73714.531433862605</v>
      </c>
      <c r="BL1212" s="1102">
        <v>104680.01612388545</v>
      </c>
      <c r="BM1212" s="1102">
        <v>87780.61277266973</v>
      </c>
      <c r="BN1212" s="1102">
        <v>87253.390867139868</v>
      </c>
      <c r="BO1212" s="1102">
        <v>110622.21732739947</v>
      </c>
      <c r="BP1212" s="1102">
        <v>108249.26593629157</v>
      </c>
      <c r="BQ1212" s="1102">
        <v>83778.648447856031</v>
      </c>
      <c r="BR1212" s="1102">
        <v>61862.868774047427</v>
      </c>
      <c r="BS1212" s="1102">
        <v>71680.925205726147</v>
      </c>
      <c r="BT1212" s="1102">
        <v>27484.833146420875</v>
      </c>
      <c r="BU1212" s="1102">
        <v>13912.322089171534</v>
      </c>
      <c r="BV1212" s="1102">
        <v>10404.477274044379</v>
      </c>
      <c r="BW1212" s="1102">
        <v>15860.567793733886</v>
      </c>
      <c r="BX1212" s="1102">
        <v>21193.263736679819</v>
      </c>
      <c r="BY1212" s="1102">
        <v>18812.376057815756</v>
      </c>
      <c r="BZ1212" s="1102">
        <v>16043.192879491</v>
      </c>
      <c r="CA1212" s="1102">
        <v>9530.6701638196282</v>
      </c>
      <c r="CB1212" s="1102">
        <v>4979.5180917572825</v>
      </c>
      <c r="CC1212" s="1102">
        <v>7233.0457660675074</v>
      </c>
      <c r="CD1212" s="1102">
        <v>11272.576607729012</v>
      </c>
      <c r="CE1212" s="1102">
        <v>17176.345072623106</v>
      </c>
      <c r="CF1212" s="1102">
        <v>12493.881090783154</v>
      </c>
      <c r="CG1212" s="1102">
        <v>9585.902403268552</v>
      </c>
      <c r="CH1212" s="1102">
        <v>14039.412515904052</v>
      </c>
      <c r="CI1212" s="1102">
        <v>19854.889202950162</v>
      </c>
      <c r="CJ1212" s="1102">
        <v>22765.213241079546</v>
      </c>
      <c r="CK1212" s="1102">
        <v>22083.90129080139</v>
      </c>
      <c r="CL1212" s="1102">
        <v>16583.262136137684</v>
      </c>
      <c r="CM1212" s="1102">
        <v>17638.144335234854</v>
      </c>
      <c r="CN1212" s="1102">
        <v>16958.615319201217</v>
      </c>
      <c r="CO1212" s="1102">
        <v>18731.422227977644</v>
      </c>
      <c r="CP1212" s="1102">
        <v>16921.342224188491</v>
      </c>
      <c r="CQ1212" s="1106">
        <f t="shared" si="218"/>
        <v>18652.586914103529</v>
      </c>
      <c r="CR1212" s="23" t="s">
        <v>542</v>
      </c>
      <c r="DQ1212"/>
      <c r="DR1212"/>
    </row>
    <row r="1213" spans="58:122" ht="13">
      <c r="BF1213" s="1135">
        <v>1205</v>
      </c>
      <c r="BG1213" s="1102">
        <v>61425.12602812369</v>
      </c>
      <c r="BH1213" s="1102">
        <v>56933.102146266123</v>
      </c>
      <c r="BI1213" s="1102">
        <v>55691.473216439423</v>
      </c>
      <c r="BJ1213" s="1102">
        <v>69473.448038424773</v>
      </c>
      <c r="BK1213" s="1102">
        <v>92529.524583478371</v>
      </c>
      <c r="BL1213" s="1102">
        <v>110733.79848695759</v>
      </c>
      <c r="BM1213" s="1102">
        <v>84481.662651521663</v>
      </c>
      <c r="BN1213" s="1102">
        <v>85153.452029419001</v>
      </c>
      <c r="BO1213" s="1102">
        <v>104764.87214579461</v>
      </c>
      <c r="BP1213" s="1102">
        <v>97367.708724661497</v>
      </c>
      <c r="BQ1213" s="1102">
        <v>69592.558795441539</v>
      </c>
      <c r="BR1213" s="1102">
        <v>50906.622439331208</v>
      </c>
      <c r="BS1213" s="1102">
        <v>71486.556041510485</v>
      </c>
      <c r="BT1213" s="1102">
        <v>31018.004084415639</v>
      </c>
      <c r="BU1213" s="1102">
        <v>13433.040762066024</v>
      </c>
      <c r="BV1213" s="1102">
        <v>12877.738976578696</v>
      </c>
      <c r="BW1213" s="1102">
        <v>19621.644103262108</v>
      </c>
      <c r="BX1213" s="1102">
        <v>25744.674537707513</v>
      </c>
      <c r="BY1213" s="1102">
        <v>22590.033391787074</v>
      </c>
      <c r="BZ1213" s="1102">
        <v>18209.249056265064</v>
      </c>
      <c r="CA1213" s="1102">
        <v>9531.3780150469429</v>
      </c>
      <c r="CB1213" s="1102">
        <v>6018.7020928688098</v>
      </c>
      <c r="CC1213" s="1102">
        <v>9540.1831727023036</v>
      </c>
      <c r="CD1213" s="1102">
        <v>10622.166164339615</v>
      </c>
      <c r="CE1213" s="1102">
        <v>21213.995223285834</v>
      </c>
      <c r="CF1213" s="1102">
        <v>13498.300999545938</v>
      </c>
      <c r="CG1213" s="1102">
        <v>8042.4322010577871</v>
      </c>
      <c r="CH1213" s="1102">
        <v>11213.435527764075</v>
      </c>
      <c r="CI1213" s="1102">
        <v>17200.219344403922</v>
      </c>
      <c r="CJ1213" s="1102">
        <v>22950.129171584926</v>
      </c>
      <c r="CK1213" s="1102">
        <v>25753.526796057733</v>
      </c>
      <c r="CL1213" s="1102">
        <v>18739.603151069801</v>
      </c>
      <c r="CM1213" s="1102">
        <v>21611.940604158299</v>
      </c>
      <c r="CN1213" s="1102">
        <v>17916.447555585968</v>
      </c>
      <c r="CO1213" s="1102">
        <v>22756.105929917932</v>
      </c>
      <c r="CP1213" s="1102">
        <v>19649.686602620863</v>
      </c>
      <c r="CQ1213" s="1106">
        <f t="shared" si="218"/>
        <v>21660.071780024453</v>
      </c>
      <c r="CR1213" s="23" t="s">
        <v>542</v>
      </c>
      <c r="DQ1213"/>
      <c r="DR1213"/>
    </row>
    <row r="1214" spans="58:122" ht="13">
      <c r="BF1214" s="1135">
        <v>1206</v>
      </c>
      <c r="BG1214" s="1102">
        <v>47362.0042923164</v>
      </c>
      <c r="BH1214" s="1102">
        <v>46602.586084648123</v>
      </c>
      <c r="BI1214" s="1102">
        <v>39658.031359496919</v>
      </c>
      <c r="BJ1214" s="1102">
        <v>46269.188335661587</v>
      </c>
      <c r="BK1214" s="1102">
        <v>51544.882326351704</v>
      </c>
      <c r="BL1214" s="1102">
        <v>62410.570548218697</v>
      </c>
      <c r="BM1214" s="1102">
        <v>56527.563923524649</v>
      </c>
      <c r="BN1214" s="1102">
        <v>74540.224897977459</v>
      </c>
      <c r="BO1214" s="1102">
        <v>88176.879698049481</v>
      </c>
      <c r="BP1214" s="1102">
        <v>95549.345286115131</v>
      </c>
      <c r="BQ1214" s="1102">
        <v>73449.838640537986</v>
      </c>
      <c r="BR1214" s="1102">
        <v>64786.027239920455</v>
      </c>
      <c r="BS1214" s="1102">
        <v>63433.120434846373</v>
      </c>
      <c r="BT1214" s="1102">
        <v>25575.216490990049</v>
      </c>
      <c r="BU1214" s="1102">
        <v>13661.634099727638</v>
      </c>
      <c r="BV1214" s="1102">
        <v>12300.244863104199</v>
      </c>
      <c r="BW1214" s="1102">
        <v>16527.386858059741</v>
      </c>
      <c r="BX1214" s="1102">
        <v>18901.033168945545</v>
      </c>
      <c r="BY1214" s="1102">
        <v>20503.791414842868</v>
      </c>
      <c r="BZ1214" s="1102">
        <v>16066.047643312188</v>
      </c>
      <c r="CA1214" s="1102">
        <v>9534.1803622948883</v>
      </c>
      <c r="CB1214" s="1102">
        <v>4930.2585175169406</v>
      </c>
      <c r="CC1214" s="1102">
        <v>7243.7507972177264</v>
      </c>
      <c r="CD1214" s="1102">
        <v>10331.953376952955</v>
      </c>
      <c r="CE1214" s="1102">
        <v>17378.645629801937</v>
      </c>
      <c r="CF1214" s="1102">
        <v>12411.804392668218</v>
      </c>
      <c r="CG1214" s="1102">
        <v>9033.0337503297615</v>
      </c>
      <c r="CH1214" s="1102">
        <v>9152.3702452840789</v>
      </c>
      <c r="CI1214" s="1102">
        <v>14065.94137410658</v>
      </c>
      <c r="CJ1214" s="1102">
        <v>16705.627029903422</v>
      </c>
      <c r="CK1214" s="1102">
        <v>17435.285871462274</v>
      </c>
      <c r="CL1214" s="1102">
        <v>13240.20273390598</v>
      </c>
      <c r="CM1214" s="1102">
        <v>15210.265112319075</v>
      </c>
      <c r="CN1214" s="1102">
        <v>13148.648775570273</v>
      </c>
      <c r="CO1214" s="1102">
        <v>15498.833224104035</v>
      </c>
      <c r="CP1214" s="1102">
        <v>14558.160984971764</v>
      </c>
      <c r="CQ1214" s="1106">
        <f t="shared" si="218"/>
        <v>16047.625506535114</v>
      </c>
      <c r="CR1214" s="23" t="s">
        <v>542</v>
      </c>
      <c r="DQ1214"/>
      <c r="DR1214"/>
    </row>
    <row r="1215" spans="58:122" ht="13">
      <c r="BF1215" s="1135">
        <v>1207</v>
      </c>
      <c r="BG1215" s="1102">
        <v>51561.873569859556</v>
      </c>
      <c r="BH1215" s="1102">
        <v>56486.036672170245</v>
      </c>
      <c r="BI1215" s="1102">
        <v>48502.593323615794</v>
      </c>
      <c r="BJ1215" s="1102">
        <v>46018.631863618379</v>
      </c>
      <c r="BK1215" s="1102">
        <v>56120.450590070235</v>
      </c>
      <c r="BL1215" s="1102">
        <v>70718.452827538029</v>
      </c>
      <c r="BM1215" s="1102">
        <v>54176.914307537743</v>
      </c>
      <c r="BN1215" s="1102">
        <v>50627.486138559572</v>
      </c>
      <c r="BO1215" s="1102">
        <v>77643.558329907144</v>
      </c>
      <c r="BP1215" s="1102">
        <v>75990.664226956796</v>
      </c>
      <c r="BQ1215" s="1102">
        <v>56176.21407082073</v>
      </c>
      <c r="BR1215" s="1102">
        <v>37224.525975652672</v>
      </c>
      <c r="BS1215" s="1102">
        <v>56042.880219637249</v>
      </c>
      <c r="BT1215" s="1102">
        <v>21166.936851598533</v>
      </c>
      <c r="BU1215" s="1102">
        <v>10623.551085864859</v>
      </c>
      <c r="BV1215" s="1102">
        <v>12766.818739049302</v>
      </c>
      <c r="BW1215" s="1102">
        <v>11772.389744634393</v>
      </c>
      <c r="BX1215" s="1102">
        <v>20220.147778102688</v>
      </c>
      <c r="BY1215" s="1102">
        <v>18091.937959838247</v>
      </c>
      <c r="BZ1215" s="1102">
        <v>15271.949992315873</v>
      </c>
      <c r="CA1215" s="1102">
        <v>9537.224284548749</v>
      </c>
      <c r="CB1215" s="1102">
        <v>5908.237880192376</v>
      </c>
      <c r="CC1215" s="1102">
        <v>8522.0989013513317</v>
      </c>
      <c r="CD1215" s="1102">
        <v>11728.047361388441</v>
      </c>
      <c r="CE1215" s="1102">
        <v>18583.793134864398</v>
      </c>
      <c r="CF1215" s="1102">
        <v>12884.076699108071</v>
      </c>
      <c r="CG1215" s="1102">
        <v>9438.4427078815097</v>
      </c>
      <c r="CH1215" s="1102">
        <v>9694.3610862718251</v>
      </c>
      <c r="CI1215" s="1102">
        <v>12704.121566767148</v>
      </c>
      <c r="CJ1215" s="1102">
        <v>14024.636377085111</v>
      </c>
      <c r="CK1215" s="1102">
        <v>14824.812848351186</v>
      </c>
      <c r="CL1215" s="1102">
        <v>14273.772313518377</v>
      </c>
      <c r="CM1215" s="1102">
        <v>16219.122754173928</v>
      </c>
      <c r="CN1215" s="1102">
        <v>16625.77537507275</v>
      </c>
      <c r="CO1215" s="1102">
        <v>17675.752557083524</v>
      </c>
      <c r="CP1215" s="1102">
        <v>17786.288906354086</v>
      </c>
      <c r="CQ1215" s="1106">
        <f t="shared" si="218"/>
        <v>19606.02742440164</v>
      </c>
      <c r="CR1215" s="23" t="s">
        <v>542</v>
      </c>
      <c r="DQ1215"/>
      <c r="DR1215"/>
    </row>
    <row r="1216" spans="58:122" ht="13">
      <c r="BF1216" s="1135">
        <v>1208</v>
      </c>
      <c r="BG1216" s="1102">
        <v>71943.561692729651</v>
      </c>
      <c r="BH1216" s="1102">
        <v>64889.019770340776</v>
      </c>
      <c r="BI1216" s="1102">
        <v>50538.161225931275</v>
      </c>
      <c r="BJ1216" s="1102">
        <v>54777.873275839913</v>
      </c>
      <c r="BK1216" s="1102">
        <v>66105.823352650783</v>
      </c>
      <c r="BL1216" s="1102">
        <v>87279.749845609127</v>
      </c>
      <c r="BM1216" s="1102">
        <v>89054.132399598471</v>
      </c>
      <c r="BN1216" s="1102">
        <v>125654.57287552465</v>
      </c>
      <c r="BO1216" s="1102">
        <v>142685.36730334084</v>
      </c>
      <c r="BP1216" s="1102">
        <v>132667.23852314611</v>
      </c>
      <c r="BQ1216" s="1102">
        <v>105037.68539736822</v>
      </c>
      <c r="BR1216" s="1102">
        <v>86619.950195966201</v>
      </c>
      <c r="BS1216" s="1102">
        <v>68913.868439997575</v>
      </c>
      <c r="BT1216" s="1102">
        <v>26808.095391002029</v>
      </c>
      <c r="BU1216" s="1102">
        <v>10488.253180159927</v>
      </c>
      <c r="BV1216" s="1102">
        <v>11915.056742108298</v>
      </c>
      <c r="BW1216" s="1102">
        <v>17913.681881521199</v>
      </c>
      <c r="BX1216" s="1102">
        <v>25176.419274327152</v>
      </c>
      <c r="BY1216" s="1102">
        <v>17201.450694425999</v>
      </c>
      <c r="BZ1216" s="1102">
        <v>12757.857848937045</v>
      </c>
      <c r="CA1216" s="1102">
        <v>9537.4102280521565</v>
      </c>
      <c r="CB1216" s="1102">
        <v>7677.6766341014354</v>
      </c>
      <c r="CC1216" s="1102">
        <v>11530.610480528732</v>
      </c>
      <c r="CD1216" s="1102">
        <v>16224.555154248059</v>
      </c>
      <c r="CE1216" s="1102">
        <v>19313.013026569162</v>
      </c>
      <c r="CF1216" s="1102">
        <v>15438.284856671333</v>
      </c>
      <c r="CG1216" s="1102">
        <v>13193.249511364083</v>
      </c>
      <c r="CH1216" s="1102">
        <v>16157.994820516869</v>
      </c>
      <c r="CI1216" s="1102">
        <v>22138.668692517018</v>
      </c>
      <c r="CJ1216" s="1102">
        <v>21913.721133456507</v>
      </c>
      <c r="CK1216" s="1102">
        <v>22545.017071604991</v>
      </c>
      <c r="CL1216" s="1102">
        <v>18246.951482281267</v>
      </c>
      <c r="CM1216" s="1102">
        <v>21179.965957605837</v>
      </c>
      <c r="CN1216" s="1102">
        <v>20082.858261958616</v>
      </c>
      <c r="CO1216" s="1102">
        <v>20032.439552795153</v>
      </c>
      <c r="CP1216" s="1102">
        <v>20804.844408961275</v>
      </c>
      <c r="CQ1216" s="1106">
        <f t="shared" si="218"/>
        <v>22933.415294788276</v>
      </c>
      <c r="CR1216" s="23" t="s">
        <v>542</v>
      </c>
      <c r="DQ1216"/>
      <c r="DR1216"/>
    </row>
    <row r="1217" spans="58:122" ht="13">
      <c r="BF1217" s="1135">
        <v>1209</v>
      </c>
      <c r="BG1217" s="1102">
        <v>56250.4566467279</v>
      </c>
      <c r="BH1217" s="1102">
        <v>55314.48580644733</v>
      </c>
      <c r="BI1217" s="1102">
        <v>49698.626955747743</v>
      </c>
      <c r="BJ1217" s="1102">
        <v>60560.02500660847</v>
      </c>
      <c r="BK1217" s="1102">
        <v>70847.265907986701</v>
      </c>
      <c r="BL1217" s="1102">
        <v>91533.917540243929</v>
      </c>
      <c r="BM1217" s="1102">
        <v>83630.810982691517</v>
      </c>
      <c r="BN1217" s="1102">
        <v>96556.815520205244</v>
      </c>
      <c r="BO1217" s="1102">
        <v>112027.51566624772</v>
      </c>
      <c r="BP1217" s="1102">
        <v>104211.82951036157</v>
      </c>
      <c r="BQ1217" s="1102">
        <v>82248.961093079415</v>
      </c>
      <c r="BR1217" s="1102">
        <v>77509.192546385282</v>
      </c>
      <c r="BS1217" s="1102">
        <v>79605.132253837757</v>
      </c>
      <c r="BT1217" s="1102">
        <v>33533.545284486238</v>
      </c>
      <c r="BU1217" s="1102">
        <v>18122.767959153585</v>
      </c>
      <c r="BV1217" s="1102">
        <v>15307.657949698571</v>
      </c>
      <c r="BW1217" s="1102">
        <v>15162.03780152425</v>
      </c>
      <c r="BX1217" s="1102">
        <v>16451.802805352785</v>
      </c>
      <c r="BY1217" s="1102">
        <v>15277.549590258322</v>
      </c>
      <c r="BZ1217" s="1102">
        <v>13353.510565419621</v>
      </c>
      <c r="CA1217" s="1102">
        <v>9547.2817278451821</v>
      </c>
      <c r="CB1217" s="1102">
        <v>6933.1418837949359</v>
      </c>
      <c r="CC1217" s="1102">
        <v>9474.1248083549945</v>
      </c>
      <c r="CD1217" s="1102">
        <v>12702.013979275129</v>
      </c>
      <c r="CE1217" s="1102">
        <v>15920.088949953317</v>
      </c>
      <c r="CF1217" s="1102">
        <v>11813.030694057721</v>
      </c>
      <c r="CG1217" s="1102">
        <v>10901.086384241489</v>
      </c>
      <c r="CH1217" s="1102">
        <v>13659.812157518762</v>
      </c>
      <c r="CI1217" s="1102">
        <v>18920.710550829906</v>
      </c>
      <c r="CJ1217" s="1102">
        <v>19306.573104977189</v>
      </c>
      <c r="CK1217" s="1102">
        <v>18870.435815252979</v>
      </c>
      <c r="CL1217" s="1102">
        <v>14263.313690527293</v>
      </c>
      <c r="CM1217" s="1102">
        <v>14806.587464788247</v>
      </c>
      <c r="CN1217" s="1102">
        <v>13093.526058402356</v>
      </c>
      <c r="CO1217" s="1102">
        <v>15594.176742112222</v>
      </c>
      <c r="CP1217" s="1102">
        <v>13927.659198658424</v>
      </c>
      <c r="CQ1217" s="1106">
        <f t="shared" si="218"/>
        <v>15352.616256506717</v>
      </c>
      <c r="CR1217" s="23" t="s">
        <v>542</v>
      </c>
      <c r="DQ1217"/>
      <c r="DR1217"/>
    </row>
    <row r="1218" spans="58:122" ht="13">
      <c r="BF1218" s="1135">
        <v>1210</v>
      </c>
      <c r="BG1218" s="1102">
        <v>53605.944933201521</v>
      </c>
      <c r="BH1218" s="1102">
        <v>51050.270652106847</v>
      </c>
      <c r="BI1218" s="1102">
        <v>43005.655571276169</v>
      </c>
      <c r="BJ1218" s="1102">
        <v>47514.433094194137</v>
      </c>
      <c r="BK1218" s="1102">
        <v>73057.524498825456</v>
      </c>
      <c r="BL1218" s="1102">
        <v>104148.0157823464</v>
      </c>
      <c r="BM1218" s="1102">
        <v>87820.785556959338</v>
      </c>
      <c r="BN1218" s="1102">
        <v>87685.789785372675</v>
      </c>
      <c r="BO1218" s="1102">
        <v>110465.55473859533</v>
      </c>
      <c r="BP1218" s="1102">
        <v>108012.33672459165</v>
      </c>
      <c r="BQ1218" s="1102">
        <v>83653.476083483067</v>
      </c>
      <c r="BR1218" s="1102">
        <v>62284.515761291594</v>
      </c>
      <c r="BS1218" s="1102">
        <v>71846.253534566509</v>
      </c>
      <c r="BT1218" s="1102">
        <v>27338.991572610688</v>
      </c>
      <c r="BU1218" s="1102">
        <v>13943.899680749404</v>
      </c>
      <c r="BV1218" s="1102">
        <v>10515.553291984639</v>
      </c>
      <c r="BW1218" s="1102">
        <v>15903.516221954696</v>
      </c>
      <c r="BX1218" s="1102">
        <v>21132.429602179742</v>
      </c>
      <c r="BY1218" s="1102">
        <v>18819.91824935126</v>
      </c>
      <c r="BZ1218" s="1102">
        <v>16004.977958380032</v>
      </c>
      <c r="CA1218" s="1102">
        <v>9550.1714529339406</v>
      </c>
      <c r="CB1218" s="1102">
        <v>5023.1155762061389</v>
      </c>
      <c r="CC1218" s="1102">
        <v>7230.2950120633795</v>
      </c>
      <c r="CD1218" s="1102">
        <v>11301.3083218993</v>
      </c>
      <c r="CE1218" s="1102">
        <v>17153.191677703911</v>
      </c>
      <c r="CF1218" s="1102">
        <v>12517.802038845461</v>
      </c>
      <c r="CG1218" s="1102">
        <v>9587.605301486783</v>
      </c>
      <c r="CH1218" s="1102">
        <v>14034.782358842653</v>
      </c>
      <c r="CI1218" s="1102">
        <v>19866.673755183165</v>
      </c>
      <c r="CJ1218" s="1102">
        <v>22843.73200159211</v>
      </c>
      <c r="CK1218" s="1102">
        <v>22175.206962622957</v>
      </c>
      <c r="CL1218" s="1102">
        <v>16628.566615057542</v>
      </c>
      <c r="CM1218" s="1102">
        <v>17633.588782073632</v>
      </c>
      <c r="CN1218" s="1102">
        <v>16753.899322394856</v>
      </c>
      <c r="CO1218" s="1102">
        <v>18980.985932145457</v>
      </c>
      <c r="CP1218" s="1102">
        <v>16720.06674361421</v>
      </c>
      <c r="CQ1218" s="1106">
        <f t="shared" si="218"/>
        <v>18430.718675440814</v>
      </c>
      <c r="CR1218" s="23" t="s">
        <v>542</v>
      </c>
      <c r="DQ1218"/>
      <c r="DR1218"/>
    </row>
    <row r="1219" spans="58:122" ht="13">
      <c r="BF1219" s="1135">
        <v>1211</v>
      </c>
      <c r="BG1219" s="1102">
        <v>61979.491381298641</v>
      </c>
      <c r="BH1219" s="1102">
        <v>61267.58888212392</v>
      </c>
      <c r="BI1219" s="1102">
        <v>49757.705965559086</v>
      </c>
      <c r="BJ1219" s="1102">
        <v>50350.321100780027</v>
      </c>
      <c r="BK1219" s="1102">
        <v>58883.439859447797</v>
      </c>
      <c r="BL1219" s="1102">
        <v>77748.108044079068</v>
      </c>
      <c r="BM1219" s="1102">
        <v>73904.186982124345</v>
      </c>
      <c r="BN1219" s="1102">
        <v>84732.368735094016</v>
      </c>
      <c r="BO1219" s="1102">
        <v>96091.6436609175</v>
      </c>
      <c r="BP1219" s="1102">
        <v>93559.853231931425</v>
      </c>
      <c r="BQ1219" s="1102">
        <v>70621.173560916766</v>
      </c>
      <c r="BR1219" s="1102">
        <v>57141.966613943965</v>
      </c>
      <c r="BS1219" s="1102">
        <v>52237.016323429038</v>
      </c>
      <c r="BT1219" s="1102">
        <v>31786.530000418832</v>
      </c>
      <c r="BU1219" s="1102">
        <v>18561.185986132838</v>
      </c>
      <c r="BV1219" s="1102">
        <v>14501.792095925895</v>
      </c>
      <c r="BW1219" s="1102">
        <v>14221.396417858166</v>
      </c>
      <c r="BX1219" s="1102">
        <v>20239.190433247753</v>
      </c>
      <c r="BY1219" s="1102">
        <v>18261.519408524622</v>
      </c>
      <c r="BZ1219" s="1102">
        <v>14611.697721465815</v>
      </c>
      <c r="CA1219" s="1102">
        <v>9553.0050913368104</v>
      </c>
      <c r="CB1219" s="1102">
        <v>5690.3953653144299</v>
      </c>
      <c r="CC1219" s="1102">
        <v>9294.6766912330786</v>
      </c>
      <c r="CD1219" s="1102">
        <v>14159.818587406045</v>
      </c>
      <c r="CE1219" s="1102">
        <v>19111.867926270465</v>
      </c>
      <c r="CF1219" s="1102">
        <v>13000.724428130186</v>
      </c>
      <c r="CG1219" s="1102">
        <v>9879.2955183763315</v>
      </c>
      <c r="CH1219" s="1102">
        <v>11094.60354121807</v>
      </c>
      <c r="CI1219" s="1102">
        <v>16414.119055433246</v>
      </c>
      <c r="CJ1219" s="1102">
        <v>18413.326823504507</v>
      </c>
      <c r="CK1219" s="1102">
        <v>19089.580565772543</v>
      </c>
      <c r="CL1219" s="1102">
        <v>16629.24689149905</v>
      </c>
      <c r="CM1219" s="1102">
        <v>19239.898353657449</v>
      </c>
      <c r="CN1219" s="1102">
        <v>19015.29456837117</v>
      </c>
      <c r="CO1219" s="1102">
        <v>19061.900520851323</v>
      </c>
      <c r="CP1219" s="1102">
        <v>20753.18516707711</v>
      </c>
      <c r="CQ1219" s="1106">
        <f t="shared" si="218"/>
        <v>22876.470728193337</v>
      </c>
      <c r="CR1219" s="23" t="s">
        <v>542</v>
      </c>
      <c r="DQ1219"/>
      <c r="DR1219"/>
    </row>
    <row r="1220" spans="58:122" ht="13">
      <c r="BF1220" s="1135">
        <v>1212</v>
      </c>
      <c r="BG1220" s="1102">
        <v>53627.452000919671</v>
      </c>
      <c r="BH1220" s="1102">
        <v>53727.744115129281</v>
      </c>
      <c r="BI1220" s="1102">
        <v>48425.172659363066</v>
      </c>
      <c r="BJ1220" s="1102">
        <v>51950.492083400757</v>
      </c>
      <c r="BK1220" s="1102">
        <v>63107.905666950232</v>
      </c>
      <c r="BL1220" s="1102">
        <v>84338.738817555481</v>
      </c>
      <c r="BM1220" s="1102">
        <v>78553.122724051442</v>
      </c>
      <c r="BN1220" s="1102">
        <v>88051.819863704688</v>
      </c>
      <c r="BO1220" s="1102">
        <v>112353.59442014617</v>
      </c>
      <c r="BP1220" s="1102">
        <v>107762.41590798696</v>
      </c>
      <c r="BQ1220" s="1102">
        <v>82672.392489143647</v>
      </c>
      <c r="BR1220" s="1102">
        <v>65162.044741388352</v>
      </c>
      <c r="BS1220" s="1102">
        <v>68102.482267948231</v>
      </c>
      <c r="BT1220" s="1102">
        <v>31632.761942683966</v>
      </c>
      <c r="BU1220" s="1102">
        <v>13686.320847401868</v>
      </c>
      <c r="BV1220" s="1102">
        <v>13048.158500137004</v>
      </c>
      <c r="BW1220" s="1102">
        <v>12919.529528668332</v>
      </c>
      <c r="BX1220" s="1102">
        <v>18856.885504572463</v>
      </c>
      <c r="BY1220" s="1102">
        <v>16601.000245696297</v>
      </c>
      <c r="BZ1220" s="1102">
        <v>14502.86277650223</v>
      </c>
      <c r="CA1220" s="1102">
        <v>9557.5231230634217</v>
      </c>
      <c r="CB1220" s="1102">
        <v>6210.3739073892621</v>
      </c>
      <c r="CC1220" s="1102">
        <v>8375.3777651814307</v>
      </c>
      <c r="CD1220" s="1102">
        <v>11674.524714014038</v>
      </c>
      <c r="CE1220" s="1102">
        <v>19662.731571828597</v>
      </c>
      <c r="CF1220" s="1102">
        <v>15447.698969884803</v>
      </c>
      <c r="CG1220" s="1102">
        <v>12545.845063057548</v>
      </c>
      <c r="CH1220" s="1102">
        <v>11975.741923351416</v>
      </c>
      <c r="CI1220" s="1102">
        <v>16079.173842308035</v>
      </c>
      <c r="CJ1220" s="1102">
        <v>18751.829133450196</v>
      </c>
      <c r="CK1220" s="1102">
        <v>21909.398275115564</v>
      </c>
      <c r="CL1220" s="1102">
        <v>18871.028908245986</v>
      </c>
      <c r="CM1220" s="1102">
        <v>22101.432085543485</v>
      </c>
      <c r="CN1220" s="1102">
        <v>19325.405551972799</v>
      </c>
      <c r="CO1220" s="1102">
        <v>22465.849733714596</v>
      </c>
      <c r="CP1220" s="1102">
        <v>21273.352668276981</v>
      </c>
      <c r="CQ1220" s="1106">
        <f t="shared" si="218"/>
        <v>23449.857247860393</v>
      </c>
      <c r="CR1220" s="23" t="s">
        <v>542</v>
      </c>
      <c r="DQ1220"/>
      <c r="DR1220"/>
    </row>
    <row r="1221" spans="58:122" ht="13">
      <c r="BF1221" s="1135">
        <v>1213</v>
      </c>
      <c r="BG1221" s="1102">
        <v>71980.71438180875</v>
      </c>
      <c r="BH1221" s="1102">
        <v>64954.417149442073</v>
      </c>
      <c r="BI1221" s="1102">
        <v>50594.485393274736</v>
      </c>
      <c r="BJ1221" s="1102">
        <v>54838.322983158389</v>
      </c>
      <c r="BK1221" s="1102">
        <v>66190.124476879544</v>
      </c>
      <c r="BL1221" s="1102">
        <v>87360.075869082328</v>
      </c>
      <c r="BM1221" s="1102">
        <v>89087.809119225858</v>
      </c>
      <c r="BN1221" s="1102">
        <v>125698.97666728406</v>
      </c>
      <c r="BO1221" s="1102">
        <v>142815.228125319</v>
      </c>
      <c r="BP1221" s="1102">
        <v>132782.15346195787</v>
      </c>
      <c r="BQ1221" s="1102">
        <v>105133.22752258624</v>
      </c>
      <c r="BR1221" s="1102">
        <v>86664.379449993256</v>
      </c>
      <c r="BS1221" s="1102">
        <v>68950.21348736537</v>
      </c>
      <c r="BT1221" s="1102">
        <v>26836.094524359483</v>
      </c>
      <c r="BU1221" s="1102">
        <v>10472.760089758402</v>
      </c>
      <c r="BV1221" s="1102">
        <v>11932.205242666701</v>
      </c>
      <c r="BW1221" s="1102">
        <v>17927.232881607357</v>
      </c>
      <c r="BX1221" s="1102">
        <v>25347.17525503405</v>
      </c>
      <c r="BY1221" s="1102">
        <v>17170.376069287744</v>
      </c>
      <c r="BZ1221" s="1102">
        <v>12719.19595001605</v>
      </c>
      <c r="CA1221" s="1102">
        <v>9559.9367470208108</v>
      </c>
      <c r="CB1221" s="1102">
        <v>7685.3637604477062</v>
      </c>
      <c r="CC1221" s="1102">
        <v>11579.572049279175</v>
      </c>
      <c r="CD1221" s="1102">
        <v>16196.636186120571</v>
      </c>
      <c r="CE1221" s="1102">
        <v>19281.701816091907</v>
      </c>
      <c r="CF1221" s="1102">
        <v>15470.644997467441</v>
      </c>
      <c r="CG1221" s="1102">
        <v>13250.029208086862</v>
      </c>
      <c r="CH1221" s="1102">
        <v>16217.356599235321</v>
      </c>
      <c r="CI1221" s="1102">
        <v>22164.410248020373</v>
      </c>
      <c r="CJ1221" s="1102">
        <v>21906.496723267206</v>
      </c>
      <c r="CK1221" s="1102">
        <v>22617.709909639474</v>
      </c>
      <c r="CL1221" s="1102">
        <v>18270.147852572805</v>
      </c>
      <c r="CM1221" s="1102">
        <v>21229.784564347799</v>
      </c>
      <c r="CN1221" s="1102">
        <v>20066.64838755743</v>
      </c>
      <c r="CO1221" s="1102">
        <v>20055.93484725607</v>
      </c>
      <c r="CP1221" s="1102">
        <v>20751.915695283154</v>
      </c>
      <c r="CQ1221" s="1106">
        <f t="shared" si="218"/>
        <v>22875.071375077132</v>
      </c>
      <c r="CR1221" s="23" t="s">
        <v>542</v>
      </c>
      <c r="DQ1221"/>
      <c r="DR1221"/>
    </row>
    <row r="1222" spans="58:122" ht="13">
      <c r="BF1222" s="1135">
        <v>1214</v>
      </c>
      <c r="BG1222" s="1102">
        <v>50771.196212429451</v>
      </c>
      <c r="BH1222" s="1102">
        <v>49824.198509154652</v>
      </c>
      <c r="BI1222" s="1102">
        <v>44111.232878560397</v>
      </c>
      <c r="BJ1222" s="1102">
        <v>52089.728711454482</v>
      </c>
      <c r="BK1222" s="1102">
        <v>65168.74921153755</v>
      </c>
      <c r="BL1222" s="1102">
        <v>88759.931057886963</v>
      </c>
      <c r="BM1222" s="1102">
        <v>75560.435433085673</v>
      </c>
      <c r="BN1222" s="1102">
        <v>79407.744077044918</v>
      </c>
      <c r="BO1222" s="1102">
        <v>106521.00192526251</v>
      </c>
      <c r="BP1222" s="1102">
        <v>106224.14868821378</v>
      </c>
      <c r="BQ1222" s="1102">
        <v>87350.57685247052</v>
      </c>
      <c r="BR1222" s="1102">
        <v>65605.240979423106</v>
      </c>
      <c r="BS1222" s="1102">
        <v>54590.767054258024</v>
      </c>
      <c r="BT1222" s="1102">
        <v>24338.924736361689</v>
      </c>
      <c r="BU1222" s="1102">
        <v>12026.782745872782</v>
      </c>
      <c r="BV1222" s="1102">
        <v>12917.071010655496</v>
      </c>
      <c r="BW1222" s="1102">
        <v>18179.00885496386</v>
      </c>
      <c r="BX1222" s="1102">
        <v>23486.588928599496</v>
      </c>
      <c r="BY1222" s="1102">
        <v>18364.667120686547</v>
      </c>
      <c r="BZ1222" s="1102">
        <v>13926.04193591884</v>
      </c>
      <c r="CA1222" s="1102">
        <v>9564.5530387739236</v>
      </c>
      <c r="CB1222" s="1102">
        <v>6072.1522339108924</v>
      </c>
      <c r="CC1222" s="1102">
        <v>6673.8665672020052</v>
      </c>
      <c r="CD1222" s="1102">
        <v>10109.384832304595</v>
      </c>
      <c r="CE1222" s="1102">
        <v>17226.850406856669</v>
      </c>
      <c r="CF1222" s="1102">
        <v>14718.097873927913</v>
      </c>
      <c r="CG1222" s="1102">
        <v>12077.751451366292</v>
      </c>
      <c r="CH1222" s="1102">
        <v>13018.368784438804</v>
      </c>
      <c r="CI1222" s="1102">
        <v>17957.728954562088</v>
      </c>
      <c r="CJ1222" s="1102">
        <v>19391.44246732986</v>
      </c>
      <c r="CK1222" s="1102">
        <v>18993.370161074134</v>
      </c>
      <c r="CL1222" s="1102">
        <v>15899.508021017493</v>
      </c>
      <c r="CM1222" s="1102">
        <v>19884.262202678598</v>
      </c>
      <c r="CN1222" s="1102">
        <v>18300.367257754242</v>
      </c>
      <c r="CO1222" s="1102">
        <v>18645.652321240043</v>
      </c>
      <c r="CP1222" s="1102">
        <v>19531.295475680006</v>
      </c>
      <c r="CQ1222" s="1106">
        <f t="shared" si="218"/>
        <v>21529.5679017939</v>
      </c>
      <c r="CR1222" s="23" t="s">
        <v>542</v>
      </c>
      <c r="DQ1222"/>
      <c r="DR1222"/>
    </row>
    <row r="1223" spans="58:122" ht="13">
      <c r="BF1223" s="1135">
        <v>1215</v>
      </c>
      <c r="BG1223" s="1102">
        <v>55848.101648237694</v>
      </c>
      <c r="BH1223" s="1102">
        <v>69779.951466782091</v>
      </c>
      <c r="BI1223" s="1102">
        <v>62895.511088248357</v>
      </c>
      <c r="BJ1223" s="1102">
        <v>65658.546867333935</v>
      </c>
      <c r="BK1223" s="1102">
        <v>81244.945715235837</v>
      </c>
      <c r="BL1223" s="1102">
        <v>101839.39627118368</v>
      </c>
      <c r="BM1223" s="1102">
        <v>84129.726272218293</v>
      </c>
      <c r="BN1223" s="1102">
        <v>87887.914858729491</v>
      </c>
      <c r="BO1223" s="1102">
        <v>118198.94911703726</v>
      </c>
      <c r="BP1223" s="1102">
        <v>108673.07317545133</v>
      </c>
      <c r="BQ1223" s="1102">
        <v>85058.333644964281</v>
      </c>
      <c r="BR1223" s="1102">
        <v>67051.327705206495</v>
      </c>
      <c r="BS1223" s="1102">
        <v>78752.099604093353</v>
      </c>
      <c r="BT1223" s="1102">
        <v>33210.768298545081</v>
      </c>
      <c r="BU1223" s="1102">
        <v>13161.929411234265</v>
      </c>
      <c r="BV1223" s="1102">
        <v>13515.027386426393</v>
      </c>
      <c r="BW1223" s="1102">
        <v>28286.877672803083</v>
      </c>
      <c r="BX1223" s="1102">
        <v>26572.821626988149</v>
      </c>
      <c r="BY1223" s="1102">
        <v>20938.01547323824</v>
      </c>
      <c r="BZ1223" s="1102">
        <v>13744.729321552446</v>
      </c>
      <c r="CA1223" s="1102">
        <v>9581.9760698964419</v>
      </c>
      <c r="CB1223" s="1102">
        <v>9079.8907054398624</v>
      </c>
      <c r="CC1223" s="1102">
        <v>10502.259906962769</v>
      </c>
      <c r="CD1223" s="1102">
        <v>11682.017748009594</v>
      </c>
      <c r="CE1223" s="1102">
        <v>19272.188227443534</v>
      </c>
      <c r="CF1223" s="1102">
        <v>13005.593705218073</v>
      </c>
      <c r="CG1223" s="1102">
        <v>11179.314480113517</v>
      </c>
      <c r="CH1223" s="1102">
        <v>10989.327480914277</v>
      </c>
      <c r="CI1223" s="1102">
        <v>16446.602005656194</v>
      </c>
      <c r="CJ1223" s="1102">
        <v>16753.751551487079</v>
      </c>
      <c r="CK1223" s="1102">
        <v>19208.274016901643</v>
      </c>
      <c r="CL1223" s="1102">
        <v>15265.01467041885</v>
      </c>
      <c r="CM1223" s="1102">
        <v>18674.186731925383</v>
      </c>
      <c r="CN1223" s="1102">
        <v>15985.08765802412</v>
      </c>
      <c r="CO1223" s="1102">
        <v>17909.93858488301</v>
      </c>
      <c r="CP1223" s="1102">
        <v>17205.459176653174</v>
      </c>
      <c r="CQ1223" s="1106">
        <f t="shared" si="218"/>
        <v>18965.772244168082</v>
      </c>
      <c r="CR1223" s="23" t="s">
        <v>542</v>
      </c>
      <c r="DQ1223"/>
      <c r="DR1223"/>
    </row>
    <row r="1224" spans="58:122" ht="13">
      <c r="BF1224" s="1135">
        <v>1216</v>
      </c>
      <c r="BG1224" s="1102">
        <v>49463.418091239029</v>
      </c>
      <c r="BH1224" s="1102">
        <v>52374.971351812543</v>
      </c>
      <c r="BI1224" s="1102">
        <v>42708.510297362198</v>
      </c>
      <c r="BJ1224" s="1102">
        <v>46146.846969762461</v>
      </c>
      <c r="BK1224" s="1102">
        <v>56624.813820850854</v>
      </c>
      <c r="BL1224" s="1102">
        <v>73140.671937648964</v>
      </c>
      <c r="BM1224" s="1102">
        <v>58163.914376846522</v>
      </c>
      <c r="BN1224" s="1102">
        <v>67819.122590600586</v>
      </c>
      <c r="BO1224" s="1102">
        <v>92124.977457562563</v>
      </c>
      <c r="BP1224" s="1102">
        <v>90041.659348331494</v>
      </c>
      <c r="BQ1224" s="1102">
        <v>72780.977201381189</v>
      </c>
      <c r="BR1224" s="1102">
        <v>62733.110887631585</v>
      </c>
      <c r="BS1224" s="1102">
        <v>73309.104258414154</v>
      </c>
      <c r="BT1224" s="1102">
        <v>21680.148423168968</v>
      </c>
      <c r="BU1224" s="1102">
        <v>8751.0843556037416</v>
      </c>
      <c r="BV1224" s="1102">
        <v>10997.494948434529</v>
      </c>
      <c r="BW1224" s="1102">
        <v>21811.508357429724</v>
      </c>
      <c r="BX1224" s="1102">
        <v>21499.807437241601</v>
      </c>
      <c r="BY1224" s="1102">
        <v>22641.126413329566</v>
      </c>
      <c r="BZ1224" s="1102">
        <v>12134.815646702011</v>
      </c>
      <c r="CA1224" s="1102">
        <v>9595.7981501105351</v>
      </c>
      <c r="CB1224" s="1102">
        <v>5592.2256591364821</v>
      </c>
      <c r="CC1224" s="1102">
        <v>8209.9219069604897</v>
      </c>
      <c r="CD1224" s="1102">
        <v>11242.92952602072</v>
      </c>
      <c r="CE1224" s="1102">
        <v>22548.301479559672</v>
      </c>
      <c r="CF1224" s="1102">
        <v>12963.376064271251</v>
      </c>
      <c r="CG1224" s="1102">
        <v>7781.9236792508727</v>
      </c>
      <c r="CH1224" s="1102">
        <v>7974.1750267023372</v>
      </c>
      <c r="CI1224" s="1102">
        <v>13937.884524086421</v>
      </c>
      <c r="CJ1224" s="1102">
        <v>18860.995802403806</v>
      </c>
      <c r="CK1224" s="1102">
        <v>19784.36134303124</v>
      </c>
      <c r="CL1224" s="1102">
        <v>17094.256326669063</v>
      </c>
      <c r="CM1224" s="1102">
        <v>16521.858669929978</v>
      </c>
      <c r="CN1224" s="1102">
        <v>17087.879888794549</v>
      </c>
      <c r="CO1224" s="1102">
        <v>18346.710125511807</v>
      </c>
      <c r="CP1224" s="1102">
        <v>17347.605725198402</v>
      </c>
      <c r="CQ1224" s="1106">
        <f t="shared" si="218"/>
        <v>19122.461992306948</v>
      </c>
      <c r="CR1224" s="23" t="s">
        <v>542</v>
      </c>
      <c r="DQ1224"/>
      <c r="DR1224"/>
    </row>
    <row r="1225" spans="58:122" ht="13">
      <c r="BF1225" s="1135">
        <v>1217</v>
      </c>
      <c r="BG1225" s="1102">
        <v>52500.782963125006</v>
      </c>
      <c r="BH1225" s="1102">
        <v>50335.955931820688</v>
      </c>
      <c r="BI1225" s="1102">
        <v>44474.6342219656</v>
      </c>
      <c r="BJ1225" s="1102">
        <v>56934.965217556994</v>
      </c>
      <c r="BK1225" s="1102">
        <v>76093.60442352666</v>
      </c>
      <c r="BL1225" s="1102">
        <v>105805.73832814841</v>
      </c>
      <c r="BM1225" s="1102">
        <v>102669.32041420926</v>
      </c>
      <c r="BN1225" s="1102">
        <v>113238.69533202911</v>
      </c>
      <c r="BO1225" s="1102">
        <v>128946.92658746557</v>
      </c>
      <c r="BP1225" s="1102">
        <v>117550.42692378482</v>
      </c>
      <c r="BQ1225" s="1102">
        <v>87080.678516124957</v>
      </c>
      <c r="BR1225" s="1102">
        <v>67606.63538892653</v>
      </c>
      <c r="BS1225" s="1102">
        <v>70671.19948375177</v>
      </c>
      <c r="BT1225" s="1102">
        <v>32014.792098808713</v>
      </c>
      <c r="BU1225" s="1102">
        <v>15317.045850816421</v>
      </c>
      <c r="BV1225" s="1102">
        <v>13889.933553733126</v>
      </c>
      <c r="BW1225" s="1102">
        <v>15306.177521564843</v>
      </c>
      <c r="BX1225" s="1102">
        <v>24176.281905806067</v>
      </c>
      <c r="BY1225" s="1102">
        <v>18331.354890666826</v>
      </c>
      <c r="BZ1225" s="1102">
        <v>13988.382897867072</v>
      </c>
      <c r="CA1225" s="1102">
        <v>9596.5046679469306</v>
      </c>
      <c r="CB1225" s="1102">
        <v>5990.4830866882958</v>
      </c>
      <c r="CC1225" s="1102">
        <v>9556.9435826990357</v>
      </c>
      <c r="CD1225" s="1102">
        <v>12700.391920533604</v>
      </c>
      <c r="CE1225" s="1102">
        <v>16564.658742268966</v>
      </c>
      <c r="CF1225" s="1102">
        <v>12880.49533602771</v>
      </c>
      <c r="CG1225" s="1102">
        <v>10194.483433845131</v>
      </c>
      <c r="CH1225" s="1102">
        <v>12220.532510010305</v>
      </c>
      <c r="CI1225" s="1102">
        <v>15614.799673050378</v>
      </c>
      <c r="CJ1225" s="1102">
        <v>16391.431135971874</v>
      </c>
      <c r="CK1225" s="1102">
        <v>17255.863860982219</v>
      </c>
      <c r="CL1225" s="1102">
        <v>16424.560262040253</v>
      </c>
      <c r="CM1225" s="1102">
        <v>19649.418571529764</v>
      </c>
      <c r="CN1225" s="1102">
        <v>19886.991775513401</v>
      </c>
      <c r="CO1225" s="1102">
        <v>18327.359860924134</v>
      </c>
      <c r="CP1225" s="1102">
        <v>20962.685980535025</v>
      </c>
      <c r="CQ1225" s="1106">
        <f t="shared" si="218"/>
        <v>23107.405844322195</v>
      </c>
      <c r="CR1225" s="23" t="s">
        <v>542</v>
      </c>
      <c r="DQ1225"/>
      <c r="DR1225"/>
    </row>
    <row r="1226" spans="58:122" ht="13">
      <c r="BF1226" s="1135">
        <v>1218</v>
      </c>
      <c r="BG1226" s="1102">
        <v>60320.973837658574</v>
      </c>
      <c r="BH1226" s="1102">
        <v>55556.233613759272</v>
      </c>
      <c r="BI1226" s="1102">
        <v>41868.448846278494</v>
      </c>
      <c r="BJ1226" s="1102">
        <v>44123.072404115155</v>
      </c>
      <c r="BK1226" s="1102">
        <v>57783.105568456151</v>
      </c>
      <c r="BL1226" s="1102">
        <v>73281.86916624631</v>
      </c>
      <c r="BM1226" s="1102">
        <v>63402.032110786255</v>
      </c>
      <c r="BN1226" s="1102">
        <v>71694.998615039833</v>
      </c>
      <c r="BO1226" s="1102">
        <v>96212.406900651244</v>
      </c>
      <c r="BP1226" s="1102">
        <v>91431.67550212919</v>
      </c>
      <c r="BQ1226" s="1102">
        <v>74712.969877479904</v>
      </c>
      <c r="BR1226" s="1102">
        <v>67592.397563168779</v>
      </c>
      <c r="BS1226" s="1102">
        <v>79340.359123515474</v>
      </c>
      <c r="BT1226" s="1102">
        <v>38398.17881742349</v>
      </c>
      <c r="BU1226" s="1102">
        <v>17184.535622297433</v>
      </c>
      <c r="BV1226" s="1102">
        <v>12628.348678747556</v>
      </c>
      <c r="BW1226" s="1102">
        <v>16494.054643300038</v>
      </c>
      <c r="BX1226" s="1102">
        <v>22329.054112622463</v>
      </c>
      <c r="BY1226" s="1102">
        <v>19573.687506694656</v>
      </c>
      <c r="BZ1226" s="1102">
        <v>15928.306740513668</v>
      </c>
      <c r="CA1226" s="1102">
        <v>9603.8521261474143</v>
      </c>
      <c r="CB1226" s="1102">
        <v>6040.8857752308131</v>
      </c>
      <c r="CC1226" s="1102">
        <v>6743.3675363728116</v>
      </c>
      <c r="CD1226" s="1102">
        <v>11456.533586146741</v>
      </c>
      <c r="CE1226" s="1102">
        <v>18139.024062189528</v>
      </c>
      <c r="CF1226" s="1102">
        <v>11680.499719259848</v>
      </c>
      <c r="CG1226" s="1102">
        <v>7765.43814485846</v>
      </c>
      <c r="CH1226" s="1102">
        <v>10645.098624236924</v>
      </c>
      <c r="CI1226" s="1102">
        <v>15740.667115480966</v>
      </c>
      <c r="CJ1226" s="1102">
        <v>18459.815070718269</v>
      </c>
      <c r="CK1226" s="1102">
        <v>16994.294682807624</v>
      </c>
      <c r="CL1226" s="1102">
        <v>14234.7018774321</v>
      </c>
      <c r="CM1226" s="1102">
        <v>18355.026418807684</v>
      </c>
      <c r="CN1226" s="1102">
        <v>17897.30161826023</v>
      </c>
      <c r="CO1226" s="1102">
        <v>17321.578072993401</v>
      </c>
      <c r="CP1226" s="1102">
        <v>19483.910388495937</v>
      </c>
      <c r="CQ1226" s="1106">
        <f t="shared" ref="CQ1226:CQ1289" si="219">CP1226*1.10231131</f>
        <v>21477.334784265564</v>
      </c>
      <c r="CR1226" s="23" t="s">
        <v>542</v>
      </c>
      <c r="DQ1226"/>
      <c r="DR1226"/>
    </row>
    <row r="1227" spans="58:122" ht="13">
      <c r="BF1227" s="1135">
        <v>1219</v>
      </c>
      <c r="BG1227" s="1102">
        <v>63103.894893356097</v>
      </c>
      <c r="BH1227" s="1102">
        <v>53423.703909835102</v>
      </c>
      <c r="BI1227" s="1102">
        <v>43531.180813042549</v>
      </c>
      <c r="BJ1227" s="1102">
        <v>48839.463808714936</v>
      </c>
      <c r="BK1227" s="1102">
        <v>60198.290272242819</v>
      </c>
      <c r="BL1227" s="1102">
        <v>83141.867436843881</v>
      </c>
      <c r="BM1227" s="1102">
        <v>82017.282036489647</v>
      </c>
      <c r="BN1227" s="1102">
        <v>105680.96995727086</v>
      </c>
      <c r="BO1227" s="1102">
        <v>124427.72471475965</v>
      </c>
      <c r="BP1227" s="1102">
        <v>115057.11692483233</v>
      </c>
      <c r="BQ1227" s="1102">
        <v>88773.458047725551</v>
      </c>
      <c r="BR1227" s="1102">
        <v>71108.984584707738</v>
      </c>
      <c r="BS1227" s="1102">
        <v>59847.282323329986</v>
      </c>
      <c r="BT1227" s="1102">
        <v>30778.283855444421</v>
      </c>
      <c r="BU1227" s="1102">
        <v>17231.37137383244</v>
      </c>
      <c r="BV1227" s="1102">
        <v>17655.331522907021</v>
      </c>
      <c r="BW1227" s="1102">
        <v>19611.078923693618</v>
      </c>
      <c r="BX1227" s="1102">
        <v>18902.235060678227</v>
      </c>
      <c r="BY1227" s="1102">
        <v>19737.420656431059</v>
      </c>
      <c r="BZ1227" s="1102">
        <v>17836.275193795751</v>
      </c>
      <c r="CA1227" s="1102">
        <v>9606.3049418178089</v>
      </c>
      <c r="CB1227" s="1102">
        <v>6386.4359190352297</v>
      </c>
      <c r="CC1227" s="1102">
        <v>9844.7136245390102</v>
      </c>
      <c r="CD1227" s="1102">
        <v>13070.349990931551</v>
      </c>
      <c r="CE1227" s="1102">
        <v>21667.67497651741</v>
      </c>
      <c r="CF1227" s="1102">
        <v>12515.748019465946</v>
      </c>
      <c r="CG1227" s="1102">
        <v>9353.1330780725621</v>
      </c>
      <c r="CH1227" s="1102">
        <v>15023.082331511565</v>
      </c>
      <c r="CI1227" s="1102">
        <v>17912.986716290332</v>
      </c>
      <c r="CJ1227" s="1102">
        <v>24993.468727479394</v>
      </c>
      <c r="CK1227" s="1102">
        <v>22293.965677732711</v>
      </c>
      <c r="CL1227" s="1102">
        <v>19093.380987277513</v>
      </c>
      <c r="CM1227" s="1102">
        <v>21940.707134823086</v>
      </c>
      <c r="CN1227" s="1102">
        <v>15259.257967208116</v>
      </c>
      <c r="CO1227" s="1102">
        <v>17723.047402455359</v>
      </c>
      <c r="CP1227" s="1102">
        <v>17180.518083545925</v>
      </c>
      <c r="CQ1227" s="1106">
        <f t="shared" si="219"/>
        <v>18938.279395152196</v>
      </c>
      <c r="CR1227" s="23" t="s">
        <v>542</v>
      </c>
      <c r="DQ1227"/>
      <c r="DR1227"/>
    </row>
    <row r="1228" spans="58:122" ht="13">
      <c r="BF1228" s="1135">
        <v>1220</v>
      </c>
      <c r="BG1228" s="1102">
        <v>54831.019037434271</v>
      </c>
      <c r="BH1228" s="1102">
        <v>55698.856571926153</v>
      </c>
      <c r="BI1228" s="1102">
        <v>49613.443382351186</v>
      </c>
      <c r="BJ1228" s="1102">
        <v>51790.89253127914</v>
      </c>
      <c r="BK1228" s="1102">
        <v>65565.80109896489</v>
      </c>
      <c r="BL1228" s="1102">
        <v>87569.639506681095</v>
      </c>
      <c r="BM1228" s="1102">
        <v>73604.958689423031</v>
      </c>
      <c r="BN1228" s="1102">
        <v>84207.04046940936</v>
      </c>
      <c r="BO1228" s="1102">
        <v>108589.96744130309</v>
      </c>
      <c r="BP1228" s="1102">
        <v>107065.45828871918</v>
      </c>
      <c r="BQ1228" s="1102">
        <v>84898.755028312284</v>
      </c>
      <c r="BR1228" s="1102">
        <v>67039.23133250956</v>
      </c>
      <c r="BS1228" s="1102">
        <v>68465.287176328711</v>
      </c>
      <c r="BT1228" s="1102">
        <v>31610.896299109321</v>
      </c>
      <c r="BU1228" s="1102">
        <v>13759.77581092115</v>
      </c>
      <c r="BV1228" s="1102">
        <v>13021.326840968435</v>
      </c>
      <c r="BW1228" s="1102">
        <v>12949.570108738673</v>
      </c>
      <c r="BX1228" s="1102">
        <v>18947.366243523054</v>
      </c>
      <c r="BY1228" s="1102">
        <v>16695.814021792488</v>
      </c>
      <c r="BZ1228" s="1102">
        <v>14587.031433039685</v>
      </c>
      <c r="CA1228" s="1102">
        <v>9607.7576419735888</v>
      </c>
      <c r="CB1228" s="1102">
        <v>6240.335874512698</v>
      </c>
      <c r="CC1228" s="1102">
        <v>8408.3760007151395</v>
      </c>
      <c r="CD1228" s="1102">
        <v>11714.617250174773</v>
      </c>
      <c r="CE1228" s="1102">
        <v>19767.455629660864</v>
      </c>
      <c r="CF1228" s="1102">
        <v>15529.516363929682</v>
      </c>
      <c r="CG1228" s="1102">
        <v>12606.642667672755</v>
      </c>
      <c r="CH1228" s="1102">
        <v>12027.519438619529</v>
      </c>
      <c r="CI1228" s="1102">
        <v>16148.914120914473</v>
      </c>
      <c r="CJ1228" s="1102">
        <v>18841.727472006543</v>
      </c>
      <c r="CK1228" s="1102">
        <v>22016.935879246263</v>
      </c>
      <c r="CL1228" s="1102">
        <v>18963.326241087711</v>
      </c>
      <c r="CM1228" s="1102">
        <v>22209.401175579063</v>
      </c>
      <c r="CN1228" s="1102">
        <v>19409.033701501001</v>
      </c>
      <c r="CO1228" s="1102">
        <v>22600.360709642253</v>
      </c>
      <c r="CP1228" s="1102">
        <v>21364.99277942974</v>
      </c>
      <c r="CQ1228" s="1106">
        <f t="shared" si="219"/>
        <v>23550.873178833735</v>
      </c>
      <c r="CR1228" s="23" t="s">
        <v>542</v>
      </c>
      <c r="DQ1228"/>
      <c r="DR1228"/>
    </row>
    <row r="1229" spans="58:122" ht="13">
      <c r="BF1229" s="1135">
        <v>1221</v>
      </c>
      <c r="BG1229" s="1102">
        <v>63957.468889196491</v>
      </c>
      <c r="BH1229" s="1102">
        <v>54332.091355190671</v>
      </c>
      <c r="BI1229" s="1102">
        <v>40921.178869283744</v>
      </c>
      <c r="BJ1229" s="1102">
        <v>47260.739021679437</v>
      </c>
      <c r="BK1229" s="1102">
        <v>63538.327810782794</v>
      </c>
      <c r="BL1229" s="1102">
        <v>76967.989710927999</v>
      </c>
      <c r="BM1229" s="1102">
        <v>60795.879345349764</v>
      </c>
      <c r="BN1229" s="1102">
        <v>80003.280076119554</v>
      </c>
      <c r="BO1229" s="1102">
        <v>99382.641301938653</v>
      </c>
      <c r="BP1229" s="1102">
        <v>95476.064998946778</v>
      </c>
      <c r="BQ1229" s="1102">
        <v>80334.190178986086</v>
      </c>
      <c r="BR1229" s="1102">
        <v>75444.602699974275</v>
      </c>
      <c r="BS1229" s="1102">
        <v>72120.044869650505</v>
      </c>
      <c r="BT1229" s="1102">
        <v>25846.266979045209</v>
      </c>
      <c r="BU1229" s="1102">
        <v>11125.579428440797</v>
      </c>
      <c r="BV1229" s="1102">
        <v>12177.858783087351</v>
      </c>
      <c r="BW1229" s="1102">
        <v>20935.058161407036</v>
      </c>
      <c r="BX1229" s="1102">
        <v>22196.017737565046</v>
      </c>
      <c r="BY1229" s="1102">
        <v>17538.345598511391</v>
      </c>
      <c r="BZ1229" s="1102">
        <v>15210.008866003971</v>
      </c>
      <c r="CA1229" s="1102">
        <v>9613.4730034633176</v>
      </c>
      <c r="CB1229" s="1102">
        <v>5545.7629204265359</v>
      </c>
      <c r="CC1229" s="1102">
        <v>7323.7334382923982</v>
      </c>
      <c r="CD1229" s="1102">
        <v>9007.4340864183523</v>
      </c>
      <c r="CE1229" s="1102">
        <v>16472.004376670273</v>
      </c>
      <c r="CF1229" s="1102">
        <v>13970.947543037539</v>
      </c>
      <c r="CG1229" s="1102">
        <v>9573.3041871456608</v>
      </c>
      <c r="CH1229" s="1102">
        <v>10336.563177015854</v>
      </c>
      <c r="CI1229" s="1102">
        <v>11902.646442569365</v>
      </c>
      <c r="CJ1229" s="1102">
        <v>13833.866968561819</v>
      </c>
      <c r="CK1229" s="1102">
        <v>16226.543361696646</v>
      </c>
      <c r="CL1229" s="1102">
        <v>13427.186676812717</v>
      </c>
      <c r="CM1229" s="1102">
        <v>17576.727283892775</v>
      </c>
      <c r="CN1229" s="1102">
        <v>14262.935914598826</v>
      </c>
      <c r="CO1229" s="1102">
        <v>18177.61352633288</v>
      </c>
      <c r="CP1229" s="1102">
        <v>15393.048118484279</v>
      </c>
      <c r="CQ1229" s="1106">
        <f t="shared" si="219"/>
        <v>16967.931036379439</v>
      </c>
      <c r="CR1229" s="23" t="s">
        <v>542</v>
      </c>
      <c r="DQ1229"/>
      <c r="DR1229"/>
    </row>
    <row r="1230" spans="58:122" ht="13">
      <c r="BF1230" s="1135">
        <v>1222</v>
      </c>
      <c r="BG1230" s="1102">
        <v>43683.373157725298</v>
      </c>
      <c r="BH1230" s="1102">
        <v>41349.301527567848</v>
      </c>
      <c r="BI1230" s="1102">
        <v>37363.161462727876</v>
      </c>
      <c r="BJ1230" s="1102">
        <v>53210.101205653089</v>
      </c>
      <c r="BK1230" s="1102">
        <v>63539.328066301714</v>
      </c>
      <c r="BL1230" s="1102">
        <v>78140.301424824676</v>
      </c>
      <c r="BM1230" s="1102">
        <v>66180.038595552978</v>
      </c>
      <c r="BN1230" s="1102">
        <v>75251.498819476139</v>
      </c>
      <c r="BO1230" s="1102">
        <v>80281.089747349775</v>
      </c>
      <c r="BP1230" s="1102">
        <v>79727.593117862969</v>
      </c>
      <c r="BQ1230" s="1102">
        <v>62539.764119680156</v>
      </c>
      <c r="BR1230" s="1102">
        <v>62247.112509160637</v>
      </c>
      <c r="BS1230" s="1102">
        <v>66206.544463041806</v>
      </c>
      <c r="BT1230" s="1102">
        <v>28305.641107355477</v>
      </c>
      <c r="BU1230" s="1102">
        <v>14737.390937267586</v>
      </c>
      <c r="BV1230" s="1102">
        <v>9529.8934550565955</v>
      </c>
      <c r="BW1230" s="1102">
        <v>13524.208874161632</v>
      </c>
      <c r="BX1230" s="1102">
        <v>20862.727838918472</v>
      </c>
      <c r="BY1230" s="1102">
        <v>19763.042990571259</v>
      </c>
      <c r="BZ1230" s="1102">
        <v>15651.311403879778</v>
      </c>
      <c r="CA1230" s="1102">
        <v>9615.20128679765</v>
      </c>
      <c r="CB1230" s="1102">
        <v>5837.7252754122073</v>
      </c>
      <c r="CC1230" s="1102">
        <v>7090.2258151812803</v>
      </c>
      <c r="CD1230" s="1102">
        <v>11036.465927245217</v>
      </c>
      <c r="CE1230" s="1102">
        <v>16114.7213059194</v>
      </c>
      <c r="CF1230" s="1102">
        <v>10302.157418450743</v>
      </c>
      <c r="CG1230" s="1102">
        <v>8467.9870350572219</v>
      </c>
      <c r="CH1230" s="1102">
        <v>11487.449570316783</v>
      </c>
      <c r="CI1230" s="1102">
        <v>16456.25989166987</v>
      </c>
      <c r="CJ1230" s="1102">
        <v>16987.694599974708</v>
      </c>
      <c r="CK1230" s="1102">
        <v>16830.185792330143</v>
      </c>
      <c r="CL1230" s="1102">
        <v>13626.628252957902</v>
      </c>
      <c r="CM1230" s="1102">
        <v>16803.661125297647</v>
      </c>
      <c r="CN1230" s="1102">
        <v>14719.737998452554</v>
      </c>
      <c r="CO1230" s="1102">
        <v>16187.696180607811</v>
      </c>
      <c r="CP1230" s="1102">
        <v>16178.781678047188</v>
      </c>
      <c r="CQ1230" s="1106">
        <f t="shared" si="219"/>
        <v>17834.054025732192</v>
      </c>
      <c r="CR1230" s="23" t="s">
        <v>542</v>
      </c>
      <c r="DQ1230"/>
      <c r="DR1230"/>
    </row>
    <row r="1231" spans="58:122" ht="13">
      <c r="BF1231" s="1135">
        <v>1223</v>
      </c>
      <c r="BG1231" s="1102">
        <v>53286.307386252418</v>
      </c>
      <c r="BH1231" s="1102">
        <v>50179.174840116044</v>
      </c>
      <c r="BI1231" s="1102">
        <v>44100.893619409995</v>
      </c>
      <c r="BJ1231" s="1102">
        <v>54986.604697431081</v>
      </c>
      <c r="BK1231" s="1102">
        <v>67224.194230616704</v>
      </c>
      <c r="BL1231" s="1102">
        <v>93159.303511640814</v>
      </c>
      <c r="BM1231" s="1102">
        <v>82727.104673389622</v>
      </c>
      <c r="BN1231" s="1102">
        <v>92632.281029720732</v>
      </c>
      <c r="BO1231" s="1102">
        <v>130222.71963890751</v>
      </c>
      <c r="BP1231" s="1102">
        <v>120857.95110380779</v>
      </c>
      <c r="BQ1231" s="1102">
        <v>94275.737067205919</v>
      </c>
      <c r="BR1231" s="1102">
        <v>71283.811762020516</v>
      </c>
      <c r="BS1231" s="1102">
        <v>64933.709827058192</v>
      </c>
      <c r="BT1231" s="1102">
        <v>36473.441716480287</v>
      </c>
      <c r="BU1231" s="1102">
        <v>16569.992581375209</v>
      </c>
      <c r="BV1231" s="1102">
        <v>12569.630353957464</v>
      </c>
      <c r="BW1231" s="1102">
        <v>12072.613626147275</v>
      </c>
      <c r="BX1231" s="1102">
        <v>16985.630796204387</v>
      </c>
      <c r="BY1231" s="1102">
        <v>17855.527161018712</v>
      </c>
      <c r="BZ1231" s="1102">
        <v>14288.511030544883</v>
      </c>
      <c r="CA1231" s="1102">
        <v>9626.8618760368918</v>
      </c>
      <c r="CB1231" s="1102">
        <v>5994.2442713603214</v>
      </c>
      <c r="CC1231" s="1102">
        <v>6272.7096178860666</v>
      </c>
      <c r="CD1231" s="1102">
        <v>11579.1353604496</v>
      </c>
      <c r="CE1231" s="1102">
        <v>17529.031128437782</v>
      </c>
      <c r="CF1231" s="1102">
        <v>14069.783969471426</v>
      </c>
      <c r="CG1231" s="1102">
        <v>10589.229615773114</v>
      </c>
      <c r="CH1231" s="1102">
        <v>10895.377908375753</v>
      </c>
      <c r="CI1231" s="1102">
        <v>17231.745800564328</v>
      </c>
      <c r="CJ1231" s="1102">
        <v>19294.672596978722</v>
      </c>
      <c r="CK1231" s="1102">
        <v>17719.177282434346</v>
      </c>
      <c r="CL1231" s="1102">
        <v>13561.156631711083</v>
      </c>
      <c r="CM1231" s="1102">
        <v>14583.849056096346</v>
      </c>
      <c r="CN1231" s="1102">
        <v>18679.593912255623</v>
      </c>
      <c r="CO1231" s="1102">
        <v>21659.411548350821</v>
      </c>
      <c r="CP1231" s="1102">
        <v>18611.422031959322</v>
      </c>
      <c r="CQ1231" s="1106">
        <f t="shared" si="219"/>
        <v>20515.581001011942</v>
      </c>
      <c r="CR1231" s="23" t="s">
        <v>542</v>
      </c>
      <c r="DQ1231"/>
      <c r="DR1231"/>
    </row>
    <row r="1232" spans="58:122" ht="13">
      <c r="BF1232" s="1135">
        <v>1224</v>
      </c>
      <c r="BG1232" s="1102">
        <v>58702.802717124316</v>
      </c>
      <c r="BH1232" s="1102">
        <v>51358.473295629956</v>
      </c>
      <c r="BI1232" s="1102">
        <v>41174.606468502869</v>
      </c>
      <c r="BJ1232" s="1102">
        <v>38355.153224773887</v>
      </c>
      <c r="BK1232" s="1102">
        <v>56105.61483905559</v>
      </c>
      <c r="BL1232" s="1102">
        <v>83140.550511688678</v>
      </c>
      <c r="BM1232" s="1102">
        <v>69295.172312911222</v>
      </c>
      <c r="BN1232" s="1102">
        <v>65768.663802162933</v>
      </c>
      <c r="BO1232" s="1102">
        <v>95018.112380822247</v>
      </c>
      <c r="BP1232" s="1102">
        <v>87654.911381905476</v>
      </c>
      <c r="BQ1232" s="1102">
        <v>65681.31327606272</v>
      </c>
      <c r="BR1232" s="1102">
        <v>43772.014363371127</v>
      </c>
      <c r="BS1232" s="1102">
        <v>61476.525079600164</v>
      </c>
      <c r="BT1232" s="1102">
        <v>38155.523712420749</v>
      </c>
      <c r="BU1232" s="1102">
        <v>13517.033462887966</v>
      </c>
      <c r="BV1232" s="1102">
        <v>10734.863173279617</v>
      </c>
      <c r="BW1232" s="1102">
        <v>14897.671347025969</v>
      </c>
      <c r="BX1232" s="1102">
        <v>25942.283558464092</v>
      </c>
      <c r="BY1232" s="1102">
        <v>17100.570005767859</v>
      </c>
      <c r="BZ1232" s="1102">
        <v>15050.883431746477</v>
      </c>
      <c r="CA1232" s="1102">
        <v>9628.3090675150379</v>
      </c>
      <c r="CB1232" s="1102">
        <v>6142.8552004711109</v>
      </c>
      <c r="CC1232" s="1102">
        <v>9271.3017301063137</v>
      </c>
      <c r="CD1232" s="1102">
        <v>10063.042409006805</v>
      </c>
      <c r="CE1232" s="1102">
        <v>16958.838363595347</v>
      </c>
      <c r="CF1232" s="1102">
        <v>13503.927787838602</v>
      </c>
      <c r="CG1232" s="1102">
        <v>11695.761398889927</v>
      </c>
      <c r="CH1232" s="1102">
        <v>9309.3132626713159</v>
      </c>
      <c r="CI1232" s="1102">
        <v>14807.741289305046</v>
      </c>
      <c r="CJ1232" s="1102">
        <v>13233.259991926987</v>
      </c>
      <c r="CK1232" s="1102">
        <v>18243.873475977874</v>
      </c>
      <c r="CL1232" s="1102">
        <v>13014.908598251959</v>
      </c>
      <c r="CM1232" s="1102">
        <v>15049.285747669415</v>
      </c>
      <c r="CN1232" s="1102">
        <v>10833.246636405365</v>
      </c>
      <c r="CO1232" s="1102">
        <v>14120.858582206012</v>
      </c>
      <c r="CP1232" s="1102">
        <v>12075.32297727108</v>
      </c>
      <c r="CQ1232" s="1106">
        <f t="shared" si="219"/>
        <v>13310.765089748784</v>
      </c>
      <c r="CR1232" s="23" t="s">
        <v>542</v>
      </c>
      <c r="DQ1232"/>
      <c r="DR1232"/>
    </row>
    <row r="1233" spans="58:122" ht="13">
      <c r="BF1233" s="1135">
        <v>1225</v>
      </c>
      <c r="BG1233" s="1102">
        <v>39250.798309368445</v>
      </c>
      <c r="BH1233" s="1102">
        <v>40585.507215420956</v>
      </c>
      <c r="BI1233" s="1102">
        <v>34802.604550462413</v>
      </c>
      <c r="BJ1233" s="1102">
        <v>36854.034756532536</v>
      </c>
      <c r="BK1233" s="1102">
        <v>41752.225096912902</v>
      </c>
      <c r="BL1233" s="1102">
        <v>56497.178065080479</v>
      </c>
      <c r="BM1233" s="1102">
        <v>57014.727070880341</v>
      </c>
      <c r="BN1233" s="1102">
        <v>80325.5396555732</v>
      </c>
      <c r="BO1233" s="1102">
        <v>105163.35579879243</v>
      </c>
      <c r="BP1233" s="1102">
        <v>112784.97424448529</v>
      </c>
      <c r="BQ1233" s="1102">
        <v>89882.082887582234</v>
      </c>
      <c r="BR1233" s="1102">
        <v>71925.52554317491</v>
      </c>
      <c r="BS1233" s="1102">
        <v>63144.431042924894</v>
      </c>
      <c r="BT1233" s="1102">
        <v>29197.206346999013</v>
      </c>
      <c r="BU1233" s="1102">
        <v>15050.480472221485</v>
      </c>
      <c r="BV1233" s="1102">
        <v>11440.688040963147</v>
      </c>
      <c r="BW1233" s="1102">
        <v>15116.141116487706</v>
      </c>
      <c r="BX1233" s="1102">
        <v>22339.163323528068</v>
      </c>
      <c r="BY1233" s="1102">
        <v>18369.691181774688</v>
      </c>
      <c r="BZ1233" s="1102">
        <v>14534.724181379854</v>
      </c>
      <c r="CA1233" s="1102">
        <v>9630.5596677486083</v>
      </c>
      <c r="CB1233" s="1102">
        <v>5758.799502675256</v>
      </c>
      <c r="CC1233" s="1102">
        <v>7783.9633872063914</v>
      </c>
      <c r="CD1233" s="1102">
        <v>12063.942994195126</v>
      </c>
      <c r="CE1233" s="1102">
        <v>20490.771871833509</v>
      </c>
      <c r="CF1233" s="1102">
        <v>15142.04461554563</v>
      </c>
      <c r="CG1233" s="1102">
        <v>11645.966670384356</v>
      </c>
      <c r="CH1233" s="1102">
        <v>12916.350919802968</v>
      </c>
      <c r="CI1233" s="1102">
        <v>18423.704037438372</v>
      </c>
      <c r="CJ1233" s="1102">
        <v>20652.817692718898</v>
      </c>
      <c r="CK1233" s="1102">
        <v>21323.247873096949</v>
      </c>
      <c r="CL1233" s="1102">
        <v>16471.917113140418</v>
      </c>
      <c r="CM1233" s="1102">
        <v>15039.969651321118</v>
      </c>
      <c r="CN1233" s="1102">
        <v>14295.71405726722</v>
      </c>
      <c r="CO1233" s="1102">
        <v>14253.793357174833</v>
      </c>
      <c r="CP1233" s="1102">
        <v>14511.847765922663</v>
      </c>
      <c r="CQ1233" s="1106">
        <f t="shared" si="219"/>
        <v>15996.573921374782</v>
      </c>
      <c r="CR1233" s="23" t="s">
        <v>542</v>
      </c>
      <c r="DQ1233"/>
      <c r="DR1233"/>
    </row>
    <row r="1234" spans="58:122" ht="13">
      <c r="BF1234" s="1135">
        <v>1226</v>
      </c>
      <c r="BG1234" s="1102">
        <v>48216.095783456432</v>
      </c>
      <c r="BH1234" s="1102">
        <v>59571.916343104051</v>
      </c>
      <c r="BI1234" s="1102">
        <v>58508.902033919228</v>
      </c>
      <c r="BJ1234" s="1102">
        <v>63128.554878092138</v>
      </c>
      <c r="BK1234" s="1102">
        <v>68925.525141890423</v>
      </c>
      <c r="BL1234" s="1102">
        <v>90190.614898327534</v>
      </c>
      <c r="BM1234" s="1102">
        <v>76517.355935133732</v>
      </c>
      <c r="BN1234" s="1102">
        <v>82594.730767983026</v>
      </c>
      <c r="BO1234" s="1102">
        <v>101249.96716942725</v>
      </c>
      <c r="BP1234" s="1102">
        <v>112849.23837475636</v>
      </c>
      <c r="BQ1234" s="1102">
        <v>85237.588926054275</v>
      </c>
      <c r="BR1234" s="1102">
        <v>60375.221404360593</v>
      </c>
      <c r="BS1234" s="1102">
        <v>52701.629072873067</v>
      </c>
      <c r="BT1234" s="1102">
        <v>25680.58748180142</v>
      </c>
      <c r="BU1234" s="1102">
        <v>12725.572165691612</v>
      </c>
      <c r="BV1234" s="1102">
        <v>14707.692907795952</v>
      </c>
      <c r="BW1234" s="1102">
        <v>19319.586468841266</v>
      </c>
      <c r="BX1234" s="1102">
        <v>19951.800450202903</v>
      </c>
      <c r="BY1234" s="1102">
        <v>16484.167789184092</v>
      </c>
      <c r="BZ1234" s="1102">
        <v>14501.689000578566</v>
      </c>
      <c r="CA1234" s="1102">
        <v>9632.8334714420635</v>
      </c>
      <c r="CB1234" s="1102">
        <v>6283.9405099838577</v>
      </c>
      <c r="CC1234" s="1102">
        <v>8333.4611260390229</v>
      </c>
      <c r="CD1234" s="1102">
        <v>10691.083637089709</v>
      </c>
      <c r="CE1234" s="1102">
        <v>18749.336393034155</v>
      </c>
      <c r="CF1234" s="1102">
        <v>13812.444268517243</v>
      </c>
      <c r="CG1234" s="1102">
        <v>10992.771559262143</v>
      </c>
      <c r="CH1234" s="1102">
        <v>10861.106306072596</v>
      </c>
      <c r="CI1234" s="1102">
        <v>13641.381224213668</v>
      </c>
      <c r="CJ1234" s="1102">
        <v>16207.145492752721</v>
      </c>
      <c r="CK1234" s="1102">
        <v>17468.017816003965</v>
      </c>
      <c r="CL1234" s="1102">
        <v>16578.686379402261</v>
      </c>
      <c r="CM1234" s="1102">
        <v>19743.239111038078</v>
      </c>
      <c r="CN1234" s="1102">
        <v>15810.045478163254</v>
      </c>
      <c r="CO1234" s="1102">
        <v>17765.157436200716</v>
      </c>
      <c r="CP1234" s="1102">
        <v>17458.053007391984</v>
      </c>
      <c r="CQ1234" s="1106">
        <f t="shared" si="219"/>
        <v>19244.209280627696</v>
      </c>
      <c r="CR1234" s="23" t="s">
        <v>542</v>
      </c>
      <c r="DQ1234"/>
      <c r="DR1234"/>
    </row>
    <row r="1235" spans="58:122" ht="13">
      <c r="BF1235" s="1135">
        <v>1227</v>
      </c>
      <c r="BG1235" s="1102">
        <v>53718.025055841877</v>
      </c>
      <c r="BH1235" s="1102">
        <v>69721.228691784738</v>
      </c>
      <c r="BI1235" s="1102">
        <v>68971.651321048645</v>
      </c>
      <c r="BJ1235" s="1102">
        <v>78937.087106613544</v>
      </c>
      <c r="BK1235" s="1102">
        <v>88689.733049863062</v>
      </c>
      <c r="BL1235" s="1102">
        <v>116424.89499065315</v>
      </c>
      <c r="BM1235" s="1102">
        <v>107768.40565843487</v>
      </c>
      <c r="BN1235" s="1102">
        <v>104473.55388110917</v>
      </c>
      <c r="BO1235" s="1102">
        <v>115395.14960824026</v>
      </c>
      <c r="BP1235" s="1102">
        <v>136556.602381315</v>
      </c>
      <c r="BQ1235" s="1102">
        <v>109230.27894407554</v>
      </c>
      <c r="BR1235" s="1102">
        <v>90276.938569473132</v>
      </c>
      <c r="BS1235" s="1102">
        <v>92772.161232110564</v>
      </c>
      <c r="BT1235" s="1102">
        <v>38872.307589107222</v>
      </c>
      <c r="BU1235" s="1102">
        <v>17794.132404657445</v>
      </c>
      <c r="BV1235" s="1102">
        <v>15673.38462883496</v>
      </c>
      <c r="BW1235" s="1102">
        <v>24341.959314160064</v>
      </c>
      <c r="BX1235" s="1102">
        <v>29412.368543775996</v>
      </c>
      <c r="BY1235" s="1102">
        <v>24192.033274944908</v>
      </c>
      <c r="BZ1235" s="1102">
        <v>13199.528462063357</v>
      </c>
      <c r="CA1235" s="1102">
        <v>9633.8519464723668</v>
      </c>
      <c r="CB1235" s="1102">
        <v>9154.266267673016</v>
      </c>
      <c r="CC1235" s="1102">
        <v>8595.062042956577</v>
      </c>
      <c r="CD1235" s="1102">
        <v>10163.033300280294</v>
      </c>
      <c r="CE1235" s="1102">
        <v>24051.771075454661</v>
      </c>
      <c r="CF1235" s="1102">
        <v>17281.665992838381</v>
      </c>
      <c r="CG1235" s="1102">
        <v>12748.082675088895</v>
      </c>
      <c r="CH1235" s="1102">
        <v>13183.247540820632</v>
      </c>
      <c r="CI1235" s="1102">
        <v>18571.273963989937</v>
      </c>
      <c r="CJ1235" s="1102">
        <v>22658.750884778277</v>
      </c>
      <c r="CK1235" s="1102">
        <v>25972.421402983502</v>
      </c>
      <c r="CL1235" s="1102">
        <v>18483.578816707788</v>
      </c>
      <c r="CM1235" s="1102">
        <v>26930.179117061442</v>
      </c>
      <c r="CN1235" s="1102">
        <v>16375.22515808515</v>
      </c>
      <c r="CO1235" s="1102">
        <v>23667.676705423295</v>
      </c>
      <c r="CP1235" s="1102">
        <v>17601.043659734391</v>
      </c>
      <c r="CQ1235" s="1106">
        <f t="shared" si="219"/>
        <v>19401.82949392901</v>
      </c>
      <c r="CR1235" s="23" t="s">
        <v>542</v>
      </c>
      <c r="DQ1235"/>
      <c r="DR1235"/>
    </row>
    <row r="1236" spans="58:122" ht="13">
      <c r="BF1236" s="1135">
        <v>1228</v>
      </c>
      <c r="BG1236" s="1102">
        <v>64325.943092194953</v>
      </c>
      <c r="BH1236" s="1102">
        <v>53459.085150970328</v>
      </c>
      <c r="BI1236" s="1102">
        <v>42086.589325386827</v>
      </c>
      <c r="BJ1236" s="1102">
        <v>48521.935132133425</v>
      </c>
      <c r="BK1236" s="1102">
        <v>66057.139662218295</v>
      </c>
      <c r="BL1236" s="1102">
        <v>88886.583876231947</v>
      </c>
      <c r="BM1236" s="1102">
        <v>75620.808248507834</v>
      </c>
      <c r="BN1236" s="1102">
        <v>76360.123964598344</v>
      </c>
      <c r="BO1236" s="1102">
        <v>98411.991849568527</v>
      </c>
      <c r="BP1236" s="1102">
        <v>93995.991881554393</v>
      </c>
      <c r="BQ1236" s="1102">
        <v>74564.426598347723</v>
      </c>
      <c r="BR1236" s="1102">
        <v>63301.186869305115</v>
      </c>
      <c r="BS1236" s="1102">
        <v>80902.432133825278</v>
      </c>
      <c r="BT1236" s="1102">
        <v>34318.315496381518</v>
      </c>
      <c r="BU1236" s="1102">
        <v>15742.010512114712</v>
      </c>
      <c r="BV1236" s="1102">
        <v>13057.221414387324</v>
      </c>
      <c r="BW1236" s="1102">
        <v>19637.201198516326</v>
      </c>
      <c r="BX1236" s="1102">
        <v>27184.894012115725</v>
      </c>
      <c r="BY1236" s="1102">
        <v>19656.025998069046</v>
      </c>
      <c r="BZ1236" s="1102">
        <v>15737.180926759183</v>
      </c>
      <c r="CA1236" s="1102">
        <v>9652.6565687992388</v>
      </c>
      <c r="CB1236" s="1102">
        <v>5974.8747061310678</v>
      </c>
      <c r="CC1236" s="1102">
        <v>8439.6273543807893</v>
      </c>
      <c r="CD1236" s="1102">
        <v>12415.405015716202</v>
      </c>
      <c r="CE1236" s="1102">
        <v>20084.015629086789</v>
      </c>
      <c r="CF1236" s="1102">
        <v>13947.049100413606</v>
      </c>
      <c r="CG1236" s="1102">
        <v>10043.696549951201</v>
      </c>
      <c r="CH1236" s="1102">
        <v>11015.875777942139</v>
      </c>
      <c r="CI1236" s="1102">
        <v>18359.914354275312</v>
      </c>
      <c r="CJ1236" s="1102">
        <v>21308.011260034022</v>
      </c>
      <c r="CK1236" s="1102">
        <v>23797.254309303269</v>
      </c>
      <c r="CL1236" s="1102">
        <v>16219.919879486872</v>
      </c>
      <c r="CM1236" s="1102">
        <v>19413.404715551813</v>
      </c>
      <c r="CN1236" s="1102">
        <v>16990.818602049316</v>
      </c>
      <c r="CO1236" s="1102">
        <v>20338.959756814682</v>
      </c>
      <c r="CP1236" s="1102">
        <v>17135.555991910711</v>
      </c>
      <c r="CQ1236" s="1106">
        <f t="shared" si="219"/>
        <v>18888.717173021443</v>
      </c>
      <c r="CR1236" s="23" t="s">
        <v>542</v>
      </c>
      <c r="DQ1236"/>
      <c r="DR1236"/>
    </row>
    <row r="1237" spans="58:122" ht="13">
      <c r="BF1237" s="1135">
        <v>1229</v>
      </c>
      <c r="BG1237" s="1102">
        <v>34315.821536805779</v>
      </c>
      <c r="BH1237" s="1102">
        <v>41243.507517467617</v>
      </c>
      <c r="BI1237" s="1102">
        <v>39844.289093413012</v>
      </c>
      <c r="BJ1237" s="1102">
        <v>48648.396492390777</v>
      </c>
      <c r="BK1237" s="1102">
        <v>59508.25113551924</v>
      </c>
      <c r="BL1237" s="1102">
        <v>78403.604634231495</v>
      </c>
      <c r="BM1237" s="1102">
        <v>69711.21831937629</v>
      </c>
      <c r="BN1237" s="1102">
        <v>71067.889763397339</v>
      </c>
      <c r="BO1237" s="1102">
        <v>79414.246248408905</v>
      </c>
      <c r="BP1237" s="1102">
        <v>96162.327408483136</v>
      </c>
      <c r="BQ1237" s="1102">
        <v>73449.161722530829</v>
      </c>
      <c r="BR1237" s="1102">
        <v>65003.762997637379</v>
      </c>
      <c r="BS1237" s="1102">
        <v>72057.40650294951</v>
      </c>
      <c r="BT1237" s="1102">
        <v>37784.200664809046</v>
      </c>
      <c r="BU1237" s="1102">
        <v>19636.88853610996</v>
      </c>
      <c r="BV1237" s="1102">
        <v>14931.006359768806</v>
      </c>
      <c r="BW1237" s="1102">
        <v>13751.001282883662</v>
      </c>
      <c r="BX1237" s="1102">
        <v>20994.531099546326</v>
      </c>
      <c r="BY1237" s="1102">
        <v>15825.584288725864</v>
      </c>
      <c r="BZ1237" s="1102">
        <v>15202.297674052663</v>
      </c>
      <c r="CA1237" s="1102">
        <v>9656.937707242083</v>
      </c>
      <c r="CB1237" s="1102">
        <v>5501.9356466837271</v>
      </c>
      <c r="CC1237" s="1102">
        <v>8025.1480360748155</v>
      </c>
      <c r="CD1237" s="1102">
        <v>8160.3330502858462</v>
      </c>
      <c r="CE1237" s="1102">
        <v>14858.221794066963</v>
      </c>
      <c r="CF1237" s="1102">
        <v>11900.033037314686</v>
      </c>
      <c r="CG1237" s="1102">
        <v>9204.236339954743</v>
      </c>
      <c r="CH1237" s="1102">
        <v>13085.70162071613</v>
      </c>
      <c r="CI1237" s="1102">
        <v>14661.635437418501</v>
      </c>
      <c r="CJ1237" s="1102">
        <v>19834.49862517431</v>
      </c>
      <c r="CK1237" s="1102">
        <v>17233.084488824374</v>
      </c>
      <c r="CL1237" s="1102">
        <v>13877.551965801085</v>
      </c>
      <c r="CM1237" s="1102">
        <v>16284.803790948274</v>
      </c>
      <c r="CN1237" s="1102">
        <v>13191.219993991261</v>
      </c>
      <c r="CO1237" s="1102">
        <v>17430.527181287176</v>
      </c>
      <c r="CP1237" s="1102">
        <v>14123.449721580486</v>
      </c>
      <c r="CQ1237" s="1106">
        <f t="shared" si="219"/>
        <v>15568.438364314519</v>
      </c>
      <c r="CR1237" s="23" t="s">
        <v>542</v>
      </c>
      <c r="DQ1237"/>
      <c r="DR1237"/>
    </row>
    <row r="1238" spans="58:122" ht="13">
      <c r="BF1238" s="1135">
        <v>1230</v>
      </c>
      <c r="BG1238" s="1102">
        <v>54010.765135995061</v>
      </c>
      <c r="BH1238" s="1102">
        <v>54801.844715222185</v>
      </c>
      <c r="BI1238" s="1102">
        <v>49019.780484314717</v>
      </c>
      <c r="BJ1238" s="1102">
        <v>46533.991652224562</v>
      </c>
      <c r="BK1238" s="1102">
        <v>50801.62615923454</v>
      </c>
      <c r="BL1238" s="1102">
        <v>69894.383199679156</v>
      </c>
      <c r="BM1238" s="1102">
        <v>68095.828364003231</v>
      </c>
      <c r="BN1238" s="1102">
        <v>80363.888401945209</v>
      </c>
      <c r="BO1238" s="1102">
        <v>108878.44393957203</v>
      </c>
      <c r="BP1238" s="1102">
        <v>104828.51884425526</v>
      </c>
      <c r="BQ1238" s="1102">
        <v>81137.874726327558</v>
      </c>
      <c r="BR1238" s="1102">
        <v>60624.081613452487</v>
      </c>
      <c r="BS1238" s="1102">
        <v>63681.874294946247</v>
      </c>
      <c r="BT1238" s="1102">
        <v>29675.609622531294</v>
      </c>
      <c r="BU1238" s="1102">
        <v>12366.023691213615</v>
      </c>
      <c r="BV1238" s="1102">
        <v>11947.851435652969</v>
      </c>
      <c r="BW1238" s="1102">
        <v>22223.202142964605</v>
      </c>
      <c r="BX1238" s="1102">
        <v>24483.793173213009</v>
      </c>
      <c r="BY1238" s="1102">
        <v>18273.504200221167</v>
      </c>
      <c r="BZ1238" s="1102">
        <v>14281.141073264165</v>
      </c>
      <c r="CA1238" s="1102">
        <v>9658.8279023143277</v>
      </c>
      <c r="CB1238" s="1102">
        <v>6199.0632674564476</v>
      </c>
      <c r="CC1238" s="1102">
        <v>7705.7639869821114</v>
      </c>
      <c r="CD1238" s="1102">
        <v>11120.185537675792</v>
      </c>
      <c r="CE1238" s="1102">
        <v>17282.995194827537</v>
      </c>
      <c r="CF1238" s="1102">
        <v>13763.004007514142</v>
      </c>
      <c r="CG1238" s="1102">
        <v>11011.331844405977</v>
      </c>
      <c r="CH1238" s="1102">
        <v>13288.955017839484</v>
      </c>
      <c r="CI1238" s="1102">
        <v>18169.336347850473</v>
      </c>
      <c r="CJ1238" s="1102">
        <v>20795.693679333141</v>
      </c>
      <c r="CK1238" s="1102">
        <v>20921.729257778898</v>
      </c>
      <c r="CL1238" s="1102">
        <v>18119.356720350093</v>
      </c>
      <c r="CM1238" s="1102">
        <v>21246.56734880642</v>
      </c>
      <c r="CN1238" s="1102">
        <v>18017.078324029015</v>
      </c>
      <c r="CO1238" s="1102">
        <v>19058.223113785574</v>
      </c>
      <c r="CP1238" s="1102">
        <v>19349.08194474841</v>
      </c>
      <c r="CQ1238" s="1106">
        <f t="shared" si="219"/>
        <v>21328.711865812966</v>
      </c>
      <c r="CR1238" s="23" t="s">
        <v>542</v>
      </c>
      <c r="DQ1238"/>
      <c r="DR1238"/>
    </row>
    <row r="1239" spans="58:122" ht="13">
      <c r="BF1239" s="1135">
        <v>1231</v>
      </c>
      <c r="BG1239" s="1102">
        <v>45120.843907186325</v>
      </c>
      <c r="BH1239" s="1102">
        <v>46880.689099191317</v>
      </c>
      <c r="BI1239" s="1102">
        <v>40446.72903456902</v>
      </c>
      <c r="BJ1239" s="1102">
        <v>48043.495866826612</v>
      </c>
      <c r="BK1239" s="1102">
        <v>57689.400974160766</v>
      </c>
      <c r="BL1239" s="1102">
        <v>70905.271359290826</v>
      </c>
      <c r="BM1239" s="1102">
        <v>61209.667941515036</v>
      </c>
      <c r="BN1239" s="1102">
        <v>71231.969119664165</v>
      </c>
      <c r="BO1239" s="1102">
        <v>98741.506741173027</v>
      </c>
      <c r="BP1239" s="1102">
        <v>92052.924243221656</v>
      </c>
      <c r="BQ1239" s="1102">
        <v>71971.993105005808</v>
      </c>
      <c r="BR1239" s="1102">
        <v>59388.853430358889</v>
      </c>
      <c r="BS1239" s="1102">
        <v>66071.832834577028</v>
      </c>
      <c r="BT1239" s="1102">
        <v>30588.115517323244</v>
      </c>
      <c r="BU1239" s="1102">
        <v>15329.095708932906</v>
      </c>
      <c r="BV1239" s="1102">
        <v>10945.255138915698</v>
      </c>
      <c r="BW1239" s="1102">
        <v>11265.269385521893</v>
      </c>
      <c r="BX1239" s="1102">
        <v>21809.993693890661</v>
      </c>
      <c r="BY1239" s="1102">
        <v>16898.612587840013</v>
      </c>
      <c r="BZ1239" s="1102">
        <v>14995.345466401475</v>
      </c>
      <c r="CA1239" s="1102">
        <v>9658.8332981110489</v>
      </c>
      <c r="CB1239" s="1102">
        <v>6248.8205920824439</v>
      </c>
      <c r="CC1239" s="1102">
        <v>11062.833795338451</v>
      </c>
      <c r="CD1239" s="1102">
        <v>13028.998143905357</v>
      </c>
      <c r="CE1239" s="1102">
        <v>18749.671516796792</v>
      </c>
      <c r="CF1239" s="1102">
        <v>14537.528747976952</v>
      </c>
      <c r="CG1239" s="1102">
        <v>11717.069907358788</v>
      </c>
      <c r="CH1239" s="1102">
        <v>14091.43739176843</v>
      </c>
      <c r="CI1239" s="1102">
        <v>15828.376879212221</v>
      </c>
      <c r="CJ1239" s="1102">
        <v>16204.254014455792</v>
      </c>
      <c r="CK1239" s="1102">
        <v>19487.171676201742</v>
      </c>
      <c r="CL1239" s="1102">
        <v>16162.12533624973</v>
      </c>
      <c r="CM1239" s="1102">
        <v>21661.28334494025</v>
      </c>
      <c r="CN1239" s="1102">
        <v>17436.902730907586</v>
      </c>
      <c r="CO1239" s="1102">
        <v>17186.482037845817</v>
      </c>
      <c r="CP1239" s="1102">
        <v>19048.810245315864</v>
      </c>
      <c r="CQ1239" s="1106">
        <f t="shared" si="219"/>
        <v>20997.718975455551</v>
      </c>
      <c r="CR1239" s="23" t="s">
        <v>542</v>
      </c>
      <c r="DQ1239"/>
      <c r="DR1239"/>
    </row>
    <row r="1240" spans="58:122" ht="13">
      <c r="BF1240" s="1135">
        <v>1232</v>
      </c>
      <c r="BG1240" s="1102">
        <v>69545.76165101488</v>
      </c>
      <c r="BH1240" s="1102">
        <v>68134.3104307342</v>
      </c>
      <c r="BI1240" s="1102">
        <v>55161.953977326462</v>
      </c>
      <c r="BJ1240" s="1102">
        <v>61896.491200337288</v>
      </c>
      <c r="BK1240" s="1102">
        <v>74078.610825913405</v>
      </c>
      <c r="BL1240" s="1102">
        <v>89812.311800363561</v>
      </c>
      <c r="BM1240" s="1102">
        <v>72837.364613356913</v>
      </c>
      <c r="BN1240" s="1102">
        <v>78516.371555325517</v>
      </c>
      <c r="BO1240" s="1102">
        <v>111981.15027936312</v>
      </c>
      <c r="BP1240" s="1102">
        <v>103637.66366865886</v>
      </c>
      <c r="BQ1240" s="1102">
        <v>82853.431372919717</v>
      </c>
      <c r="BR1240" s="1102">
        <v>68145.209031954189</v>
      </c>
      <c r="BS1240" s="1102">
        <v>63511.726125933485</v>
      </c>
      <c r="BT1240" s="1102">
        <v>34751.629189433021</v>
      </c>
      <c r="BU1240" s="1102">
        <v>17246.821076374297</v>
      </c>
      <c r="BV1240" s="1102">
        <v>12483.426473636257</v>
      </c>
      <c r="BW1240" s="1102">
        <v>13181.247489942056</v>
      </c>
      <c r="BX1240" s="1102">
        <v>21984.328417198398</v>
      </c>
      <c r="BY1240" s="1102">
        <v>19954.839895235604</v>
      </c>
      <c r="BZ1240" s="1102">
        <v>15050.06991760052</v>
      </c>
      <c r="CA1240" s="1102">
        <v>9672.6042041363944</v>
      </c>
      <c r="CB1240" s="1102">
        <v>5670.7306136317166</v>
      </c>
      <c r="CC1240" s="1102">
        <v>8444.8319168606886</v>
      </c>
      <c r="CD1240" s="1102">
        <v>11648.217877957297</v>
      </c>
      <c r="CE1240" s="1102">
        <v>16417.650607131196</v>
      </c>
      <c r="CF1240" s="1102">
        <v>11262.276003466726</v>
      </c>
      <c r="CG1240" s="1102">
        <v>11226.366745472289</v>
      </c>
      <c r="CH1240" s="1102">
        <v>14719.6654007629</v>
      </c>
      <c r="CI1240" s="1102">
        <v>20747.513931859703</v>
      </c>
      <c r="CJ1240" s="1102">
        <v>19231.136429497659</v>
      </c>
      <c r="CK1240" s="1102">
        <v>16971.207735460546</v>
      </c>
      <c r="CL1240" s="1102">
        <v>12988.620300688683</v>
      </c>
      <c r="CM1240" s="1102">
        <v>16712.130463021211</v>
      </c>
      <c r="CN1240" s="1102">
        <v>17222.574235512173</v>
      </c>
      <c r="CO1240" s="1102">
        <v>19415.531688643117</v>
      </c>
      <c r="CP1240" s="1102">
        <v>18157.190352145059</v>
      </c>
      <c r="CQ1240" s="1106">
        <f t="shared" si="219"/>
        <v>20014.87628299238</v>
      </c>
      <c r="CR1240" s="23" t="s">
        <v>542</v>
      </c>
      <c r="DQ1240"/>
      <c r="DR1240"/>
    </row>
    <row r="1241" spans="58:122" ht="13">
      <c r="BF1241" s="1135">
        <v>1233</v>
      </c>
      <c r="BG1241" s="1102">
        <v>34533.990958829592</v>
      </c>
      <c r="BH1241" s="1102">
        <v>42204.854856534061</v>
      </c>
      <c r="BI1241" s="1102">
        <v>40732.796664470749</v>
      </c>
      <c r="BJ1241" s="1102">
        <v>48182.482208183363</v>
      </c>
      <c r="BK1241" s="1102">
        <v>56412.059676527679</v>
      </c>
      <c r="BL1241" s="1102">
        <v>77142.868347837299</v>
      </c>
      <c r="BM1241" s="1102">
        <v>69774.396444779501</v>
      </c>
      <c r="BN1241" s="1102">
        <v>74004.648994568299</v>
      </c>
      <c r="BO1241" s="1102">
        <v>84621.727814865138</v>
      </c>
      <c r="BP1241" s="1102">
        <v>94773.974703215819</v>
      </c>
      <c r="BQ1241" s="1102">
        <v>72116.821067271943</v>
      </c>
      <c r="BR1241" s="1102">
        <v>63943.066268064817</v>
      </c>
      <c r="BS1241" s="1102">
        <v>73630.178417349511</v>
      </c>
      <c r="BT1241" s="1102">
        <v>37343.271556097083</v>
      </c>
      <c r="BU1241" s="1102">
        <v>20135.173809305539</v>
      </c>
      <c r="BV1241" s="1102">
        <v>14759.702529429705</v>
      </c>
      <c r="BW1241" s="1102">
        <v>13840.639822336861</v>
      </c>
      <c r="BX1241" s="1102">
        <v>20973.731187206373</v>
      </c>
      <c r="BY1241" s="1102">
        <v>15844.217245890448</v>
      </c>
      <c r="BZ1241" s="1102">
        <v>15246.155226224677</v>
      </c>
      <c r="CA1241" s="1102">
        <v>9673.7342279040295</v>
      </c>
      <c r="CB1241" s="1102">
        <v>5501.6986813073154</v>
      </c>
      <c r="CC1241" s="1102">
        <v>8065.1614948560964</v>
      </c>
      <c r="CD1241" s="1102">
        <v>8186.4624920670567</v>
      </c>
      <c r="CE1241" s="1102">
        <v>14883.360485718613</v>
      </c>
      <c r="CF1241" s="1102">
        <v>11923.433984567644</v>
      </c>
      <c r="CG1241" s="1102">
        <v>9173.2372080973855</v>
      </c>
      <c r="CH1241" s="1102">
        <v>13154.80997951577</v>
      </c>
      <c r="CI1241" s="1102">
        <v>14581.433640035653</v>
      </c>
      <c r="CJ1241" s="1102">
        <v>19879.074503113457</v>
      </c>
      <c r="CK1241" s="1102">
        <v>17215.848172666283</v>
      </c>
      <c r="CL1241" s="1102">
        <v>13987.465547011972</v>
      </c>
      <c r="CM1241" s="1102">
        <v>16314.573263752445</v>
      </c>
      <c r="CN1241" s="1102">
        <v>13179.167010201476</v>
      </c>
      <c r="CO1241" s="1102">
        <v>17454.925417063328</v>
      </c>
      <c r="CP1241" s="1102">
        <v>14161.271187441647</v>
      </c>
      <c r="CQ1241" s="1106">
        <f t="shared" si="219"/>
        <v>15610.129393894056</v>
      </c>
      <c r="CR1241" s="23" t="s">
        <v>542</v>
      </c>
      <c r="DQ1241"/>
      <c r="DR1241"/>
    </row>
    <row r="1242" spans="58:122" ht="13">
      <c r="BF1242" s="1135">
        <v>1234</v>
      </c>
      <c r="BG1242" s="1102">
        <v>42377.435055461763</v>
      </c>
      <c r="BH1242" s="1102">
        <v>48651.402939619678</v>
      </c>
      <c r="BI1242" s="1102">
        <v>47350.199762305652</v>
      </c>
      <c r="BJ1242" s="1102">
        <v>57919.043859952923</v>
      </c>
      <c r="BK1242" s="1102">
        <v>70643.859346540718</v>
      </c>
      <c r="BL1242" s="1102">
        <v>94696.801973865004</v>
      </c>
      <c r="BM1242" s="1102">
        <v>81640.571612701082</v>
      </c>
      <c r="BN1242" s="1102">
        <v>82509.713072640312</v>
      </c>
      <c r="BO1242" s="1102">
        <v>95669.983665342254</v>
      </c>
      <c r="BP1242" s="1102">
        <v>101931.08958135829</v>
      </c>
      <c r="BQ1242" s="1102">
        <v>70522.745537947005</v>
      </c>
      <c r="BR1242" s="1102">
        <v>52232.669329342018</v>
      </c>
      <c r="BS1242" s="1102">
        <v>61644.582596306369</v>
      </c>
      <c r="BT1242" s="1102">
        <v>25267.421251905544</v>
      </c>
      <c r="BU1242" s="1102">
        <v>12245.829146894066</v>
      </c>
      <c r="BV1242" s="1102">
        <v>11781.690052843243</v>
      </c>
      <c r="BW1242" s="1102">
        <v>15690.385002918512</v>
      </c>
      <c r="BX1242" s="1102">
        <v>22445.743948249688</v>
      </c>
      <c r="BY1242" s="1102">
        <v>21796.752277241081</v>
      </c>
      <c r="BZ1242" s="1102">
        <v>18004.804105816209</v>
      </c>
      <c r="CA1242" s="1102">
        <v>9675.1184856142409</v>
      </c>
      <c r="CB1242" s="1102">
        <v>6108.8654802594401</v>
      </c>
      <c r="CC1242" s="1102">
        <v>9403.3752666950841</v>
      </c>
      <c r="CD1242" s="1102">
        <v>15035.051787732491</v>
      </c>
      <c r="CE1242" s="1102">
        <v>24493.915406918266</v>
      </c>
      <c r="CF1242" s="1102">
        <v>13688.028641712815</v>
      </c>
      <c r="CG1242" s="1102">
        <v>10800.682046675147</v>
      </c>
      <c r="CH1242" s="1102">
        <v>11935.160983335443</v>
      </c>
      <c r="CI1242" s="1102">
        <v>20409.89320895066</v>
      </c>
      <c r="CJ1242" s="1102">
        <v>24687.339733999303</v>
      </c>
      <c r="CK1242" s="1102">
        <v>22081.135643538364</v>
      </c>
      <c r="CL1242" s="1102">
        <v>14034.214517853441</v>
      </c>
      <c r="CM1242" s="1102">
        <v>21788.963553350663</v>
      </c>
      <c r="CN1242" s="1102">
        <v>19096.523134240029</v>
      </c>
      <c r="CO1242" s="1102">
        <v>26845.28348870387</v>
      </c>
      <c r="CP1242" s="1102">
        <v>20351.02217574052</v>
      </c>
      <c r="CQ1242" s="1106">
        <f t="shared" si="219"/>
        <v>22433.16191437958</v>
      </c>
      <c r="CR1242" s="23" t="s">
        <v>542</v>
      </c>
      <c r="DQ1242"/>
      <c r="DR1242"/>
    </row>
    <row r="1243" spans="58:122" ht="13">
      <c r="BF1243" s="1135">
        <v>1235</v>
      </c>
      <c r="BG1243" s="1102">
        <v>42378.907555624704</v>
      </c>
      <c r="BH1243" s="1102">
        <v>41566.512053502032</v>
      </c>
      <c r="BI1243" s="1102">
        <v>40310.033941202404</v>
      </c>
      <c r="BJ1243" s="1102">
        <v>55436.773186785591</v>
      </c>
      <c r="BK1243" s="1102">
        <v>71033.321524215789</v>
      </c>
      <c r="BL1243" s="1102">
        <v>90972.880307485379</v>
      </c>
      <c r="BM1243" s="1102">
        <v>77880.602670005101</v>
      </c>
      <c r="BN1243" s="1102">
        <v>85575.961970162956</v>
      </c>
      <c r="BO1243" s="1102">
        <v>116461.84099655395</v>
      </c>
      <c r="BP1243" s="1102">
        <v>110649.50748924926</v>
      </c>
      <c r="BQ1243" s="1102">
        <v>81872.567488807195</v>
      </c>
      <c r="BR1243" s="1102">
        <v>56494.894339608749</v>
      </c>
      <c r="BS1243" s="1102">
        <v>49793.394032416923</v>
      </c>
      <c r="BT1243" s="1102">
        <v>23760.479388949232</v>
      </c>
      <c r="BU1243" s="1102">
        <v>12137.958382318087</v>
      </c>
      <c r="BV1243" s="1102">
        <v>12586.400484384994</v>
      </c>
      <c r="BW1243" s="1102">
        <v>17969.580292822258</v>
      </c>
      <c r="BX1243" s="1102">
        <v>18358.373254063728</v>
      </c>
      <c r="BY1243" s="1102">
        <v>14063.166956676219</v>
      </c>
      <c r="BZ1243" s="1102">
        <v>15516.508893039125</v>
      </c>
      <c r="CA1243" s="1102">
        <v>9680.189861805924</v>
      </c>
      <c r="CB1243" s="1102">
        <v>8483.0022239642312</v>
      </c>
      <c r="CC1243" s="1102">
        <v>11441.408945093459</v>
      </c>
      <c r="CD1243" s="1102">
        <v>9354.1090909687846</v>
      </c>
      <c r="CE1243" s="1102">
        <v>24682.603875849007</v>
      </c>
      <c r="CF1243" s="1102">
        <v>16864.791909567553</v>
      </c>
      <c r="CG1243" s="1102">
        <v>12405.26131265143</v>
      </c>
      <c r="CH1243" s="1102">
        <v>13940.564096581284</v>
      </c>
      <c r="CI1243" s="1102">
        <v>13090.03488210632</v>
      </c>
      <c r="CJ1243" s="1102">
        <v>16893.962581566957</v>
      </c>
      <c r="CK1243" s="1102">
        <v>18970.934006622927</v>
      </c>
      <c r="CL1243" s="1102">
        <v>14369.567010456833</v>
      </c>
      <c r="CM1243" s="1102">
        <v>21737.424360897679</v>
      </c>
      <c r="CN1243" s="1102">
        <v>15725.561637818546</v>
      </c>
      <c r="CO1243" s="1102">
        <v>24825.504165962844</v>
      </c>
      <c r="CP1243" s="1102">
        <v>17338.775173332473</v>
      </c>
      <c r="CQ1243" s="1106">
        <f t="shared" si="219"/>
        <v>19112.727975111593</v>
      </c>
      <c r="CR1243" s="23" t="s">
        <v>542</v>
      </c>
      <c r="DQ1243"/>
      <c r="DR1243"/>
    </row>
    <row r="1244" spans="58:122" ht="13">
      <c r="BF1244" s="1135">
        <v>1236</v>
      </c>
      <c r="BG1244" s="1102">
        <v>72406.585461238574</v>
      </c>
      <c r="BH1244" s="1102">
        <v>71869.264325929907</v>
      </c>
      <c r="BI1244" s="1102">
        <v>56697.188587458026</v>
      </c>
      <c r="BJ1244" s="1102">
        <v>57920.115497728111</v>
      </c>
      <c r="BK1244" s="1102">
        <v>72854.467914313791</v>
      </c>
      <c r="BL1244" s="1102">
        <v>89825.559012555779</v>
      </c>
      <c r="BM1244" s="1102">
        <v>73375.989867477358</v>
      </c>
      <c r="BN1244" s="1102">
        <v>80144.5215471017</v>
      </c>
      <c r="BO1244" s="1102">
        <v>112341.76542579298</v>
      </c>
      <c r="BP1244" s="1102">
        <v>104189.05946366214</v>
      </c>
      <c r="BQ1244" s="1102">
        <v>82919.349208942091</v>
      </c>
      <c r="BR1244" s="1102">
        <v>68502.376319934585</v>
      </c>
      <c r="BS1244" s="1102">
        <v>63529.102013531323</v>
      </c>
      <c r="BT1244" s="1102">
        <v>34741.586108198309</v>
      </c>
      <c r="BU1244" s="1102">
        <v>17232.45680794643</v>
      </c>
      <c r="BV1244" s="1102">
        <v>12490.48293761602</v>
      </c>
      <c r="BW1244" s="1102">
        <v>13432.342746103088</v>
      </c>
      <c r="BX1244" s="1102">
        <v>22063.327347712417</v>
      </c>
      <c r="BY1244" s="1102">
        <v>19924.818262153171</v>
      </c>
      <c r="BZ1244" s="1102">
        <v>15040.657803606251</v>
      </c>
      <c r="CA1244" s="1102">
        <v>9684.1877450016473</v>
      </c>
      <c r="CB1244" s="1102">
        <v>5692.655535442268</v>
      </c>
      <c r="CC1244" s="1102">
        <v>8533.2084895716689</v>
      </c>
      <c r="CD1244" s="1102">
        <v>11676.171551339223</v>
      </c>
      <c r="CE1244" s="1102">
        <v>16415.344114996005</v>
      </c>
      <c r="CF1244" s="1102">
        <v>11294.536058995776</v>
      </c>
      <c r="CG1244" s="1102">
        <v>11293.308381575411</v>
      </c>
      <c r="CH1244" s="1102">
        <v>14715.872397803991</v>
      </c>
      <c r="CI1244" s="1102">
        <v>20819.441216668471</v>
      </c>
      <c r="CJ1244" s="1102">
        <v>19346.248238902419</v>
      </c>
      <c r="CK1244" s="1102">
        <v>17161.066732749088</v>
      </c>
      <c r="CL1244" s="1102">
        <v>13035.073517780815</v>
      </c>
      <c r="CM1244" s="1102">
        <v>16581.775223995101</v>
      </c>
      <c r="CN1244" s="1102">
        <v>17293.826947188227</v>
      </c>
      <c r="CO1244" s="1102">
        <v>19486.869390432727</v>
      </c>
      <c r="CP1244" s="1102">
        <v>18273.880450982477</v>
      </c>
      <c r="CQ1244" s="1106">
        <f t="shared" si="219"/>
        <v>20143.505098705882</v>
      </c>
      <c r="CR1244" s="23" t="s">
        <v>542</v>
      </c>
      <c r="DQ1244"/>
      <c r="DR1244"/>
    </row>
    <row r="1245" spans="58:122" ht="13">
      <c r="BF1245" s="1135">
        <v>1237</v>
      </c>
      <c r="BG1245" s="1102">
        <v>58109.608886523783</v>
      </c>
      <c r="BH1245" s="1102">
        <v>56146.152667660004</v>
      </c>
      <c r="BI1245" s="1102">
        <v>49372.495103860972</v>
      </c>
      <c r="BJ1245" s="1102">
        <v>53398.010672413286</v>
      </c>
      <c r="BK1245" s="1102">
        <v>62945.535983542613</v>
      </c>
      <c r="BL1245" s="1102">
        <v>81769.473586531924</v>
      </c>
      <c r="BM1245" s="1102">
        <v>66060.575660876522</v>
      </c>
      <c r="BN1245" s="1102">
        <v>72670.002306047361</v>
      </c>
      <c r="BO1245" s="1102">
        <v>110013.605748904</v>
      </c>
      <c r="BP1245" s="1102">
        <v>102232.38136846083</v>
      </c>
      <c r="BQ1245" s="1102">
        <v>80891.486877824762</v>
      </c>
      <c r="BR1245" s="1102">
        <v>63433.122126489943</v>
      </c>
      <c r="BS1245" s="1102">
        <v>79124.160934635001</v>
      </c>
      <c r="BT1245" s="1102">
        <v>28630.986179754716</v>
      </c>
      <c r="BU1245" s="1102">
        <v>13467.274255634962</v>
      </c>
      <c r="BV1245" s="1102">
        <v>11304.575680106103</v>
      </c>
      <c r="BW1245" s="1102">
        <v>17535.388176524604</v>
      </c>
      <c r="BX1245" s="1102">
        <v>23014.469239034537</v>
      </c>
      <c r="BY1245" s="1102">
        <v>18976.652986358367</v>
      </c>
      <c r="BZ1245" s="1102">
        <v>14551.449581232657</v>
      </c>
      <c r="CA1245" s="1102">
        <v>9686.1457200964705</v>
      </c>
      <c r="CB1245" s="1102">
        <v>6940.5856885529411</v>
      </c>
      <c r="CC1245" s="1102">
        <v>8389.3335750959832</v>
      </c>
      <c r="CD1245" s="1102">
        <v>11621.750600238818</v>
      </c>
      <c r="CE1245" s="1102">
        <v>16523.785689239925</v>
      </c>
      <c r="CF1245" s="1102">
        <v>12898.694771366449</v>
      </c>
      <c r="CG1245" s="1102">
        <v>11282.369782761496</v>
      </c>
      <c r="CH1245" s="1102">
        <v>13085.658832368123</v>
      </c>
      <c r="CI1245" s="1102">
        <v>18062.786446964728</v>
      </c>
      <c r="CJ1245" s="1102">
        <v>19628.393107840657</v>
      </c>
      <c r="CK1245" s="1102">
        <v>20127.852041079717</v>
      </c>
      <c r="CL1245" s="1102">
        <v>15608.096211142882</v>
      </c>
      <c r="CM1245" s="1102">
        <v>19557.074629746585</v>
      </c>
      <c r="CN1245" s="1102">
        <v>18061.466910066258</v>
      </c>
      <c r="CO1245" s="1102">
        <v>18882.717820681555</v>
      </c>
      <c r="CP1245" s="1102">
        <v>19109.956027215689</v>
      </c>
      <c r="CQ1245" s="1106">
        <f t="shared" si="219"/>
        <v>21065.120662402522</v>
      </c>
      <c r="CR1245" s="23" t="s">
        <v>542</v>
      </c>
      <c r="DQ1245"/>
      <c r="DR1245"/>
    </row>
    <row r="1246" spans="58:122" ht="13">
      <c r="BF1246" s="1135">
        <v>1238</v>
      </c>
      <c r="BG1246" s="1102">
        <v>63361.815692409436</v>
      </c>
      <c r="BH1246" s="1102">
        <v>55897.15332149445</v>
      </c>
      <c r="BI1246" s="1102">
        <v>49785.38489122063</v>
      </c>
      <c r="BJ1246" s="1102">
        <v>56438.453961539613</v>
      </c>
      <c r="BK1246" s="1102">
        <v>60131.444647186981</v>
      </c>
      <c r="BL1246" s="1102">
        <v>73155.399741884845</v>
      </c>
      <c r="BM1246" s="1102">
        <v>63948.141460442399</v>
      </c>
      <c r="BN1246" s="1102">
        <v>78171.304861895274</v>
      </c>
      <c r="BO1246" s="1102">
        <v>110091.74836891588</v>
      </c>
      <c r="BP1246" s="1102">
        <v>101778.29544749393</v>
      </c>
      <c r="BQ1246" s="1102">
        <v>78345.007696592351</v>
      </c>
      <c r="BR1246" s="1102">
        <v>63158.217391862258</v>
      </c>
      <c r="BS1246" s="1102">
        <v>77362.72862178387</v>
      </c>
      <c r="BT1246" s="1102">
        <v>35319.96415732539</v>
      </c>
      <c r="BU1246" s="1102">
        <v>16139.7760873971</v>
      </c>
      <c r="BV1246" s="1102">
        <v>12539.196526280597</v>
      </c>
      <c r="BW1246" s="1102">
        <v>13260.890018810234</v>
      </c>
      <c r="BX1246" s="1102">
        <v>21881.32516906011</v>
      </c>
      <c r="BY1246" s="1102">
        <v>16583.047960100837</v>
      </c>
      <c r="BZ1246" s="1102">
        <v>13026.541756974842</v>
      </c>
      <c r="CA1246" s="1102">
        <v>9686.7007326538642</v>
      </c>
      <c r="CB1246" s="1102">
        <v>7491.3642241192138</v>
      </c>
      <c r="CC1246" s="1102">
        <v>9247.9630246736324</v>
      </c>
      <c r="CD1246" s="1102">
        <v>12091.980688039672</v>
      </c>
      <c r="CE1246" s="1102">
        <v>16078.724062799392</v>
      </c>
      <c r="CF1246" s="1102">
        <v>12825.901992090279</v>
      </c>
      <c r="CG1246" s="1102">
        <v>9624.2612701194503</v>
      </c>
      <c r="CH1246" s="1102">
        <v>13431.64821441291</v>
      </c>
      <c r="CI1246" s="1102">
        <v>19015.957116807032</v>
      </c>
      <c r="CJ1246" s="1102">
        <v>23187.777838486221</v>
      </c>
      <c r="CK1246" s="1102">
        <v>23608.612047781477</v>
      </c>
      <c r="CL1246" s="1102">
        <v>19278.283761839408</v>
      </c>
      <c r="CM1246" s="1102">
        <v>18649.882449574736</v>
      </c>
      <c r="CN1246" s="1102">
        <v>15217.569202145405</v>
      </c>
      <c r="CO1246" s="1102">
        <v>15306.028746262222</v>
      </c>
      <c r="CP1246" s="1102">
        <v>16407.220658062211</v>
      </c>
      <c r="CQ1246" s="1106">
        <f t="shared" si="219"/>
        <v>18085.864897047617</v>
      </c>
      <c r="CR1246" s="23" t="s">
        <v>542</v>
      </c>
      <c r="DQ1246"/>
      <c r="DR1246"/>
    </row>
    <row r="1247" spans="58:122" ht="13">
      <c r="BF1247" s="1135">
        <v>1239</v>
      </c>
      <c r="BG1247" s="1102">
        <v>39125.552083294293</v>
      </c>
      <c r="BH1247" s="1102">
        <v>40768.30223071207</v>
      </c>
      <c r="BI1247" s="1102">
        <v>35083.548755811287</v>
      </c>
      <c r="BJ1247" s="1102">
        <v>36970.928014402831</v>
      </c>
      <c r="BK1247" s="1102">
        <v>41869.246655610405</v>
      </c>
      <c r="BL1247" s="1102">
        <v>57060.380311873436</v>
      </c>
      <c r="BM1247" s="1102">
        <v>58447.923369345925</v>
      </c>
      <c r="BN1247" s="1102">
        <v>82766.356199684815</v>
      </c>
      <c r="BO1247" s="1102">
        <v>107686.65831013914</v>
      </c>
      <c r="BP1247" s="1102">
        <v>113121.33978489593</v>
      </c>
      <c r="BQ1247" s="1102">
        <v>88976.165742105499</v>
      </c>
      <c r="BR1247" s="1102">
        <v>72078.260028102828</v>
      </c>
      <c r="BS1247" s="1102">
        <v>63669.586174459226</v>
      </c>
      <c r="BT1247" s="1102">
        <v>27873.769082784464</v>
      </c>
      <c r="BU1247" s="1102">
        <v>15384.462106467123</v>
      </c>
      <c r="BV1247" s="1102">
        <v>11494.314135660779</v>
      </c>
      <c r="BW1247" s="1102">
        <v>15157.545202536901</v>
      </c>
      <c r="BX1247" s="1102">
        <v>22748.553004855945</v>
      </c>
      <c r="BY1247" s="1102">
        <v>18567.095328107451</v>
      </c>
      <c r="BZ1247" s="1102">
        <v>14620.785968922884</v>
      </c>
      <c r="CA1247" s="1102">
        <v>9687.394565375489</v>
      </c>
      <c r="CB1247" s="1102">
        <v>5785.9205805552083</v>
      </c>
      <c r="CC1247" s="1102">
        <v>7770.4343861392435</v>
      </c>
      <c r="CD1247" s="1102">
        <v>12083.835709557736</v>
      </c>
      <c r="CE1247" s="1102">
        <v>20642.80565459128</v>
      </c>
      <c r="CF1247" s="1102">
        <v>15275.473246239733</v>
      </c>
      <c r="CG1247" s="1102">
        <v>11900.07620862737</v>
      </c>
      <c r="CH1247" s="1102">
        <v>12960.384827736045</v>
      </c>
      <c r="CI1247" s="1102">
        <v>18516.558722469796</v>
      </c>
      <c r="CJ1247" s="1102">
        <v>20838.95244499217</v>
      </c>
      <c r="CK1247" s="1102">
        <v>21505.291516291174</v>
      </c>
      <c r="CL1247" s="1102">
        <v>16611.708019159749</v>
      </c>
      <c r="CM1247" s="1102">
        <v>15154.452532802734</v>
      </c>
      <c r="CN1247" s="1102">
        <v>14521.330532777174</v>
      </c>
      <c r="CO1247" s="1102">
        <v>14419.325578409438</v>
      </c>
      <c r="CP1247" s="1102">
        <v>14736.458057982247</v>
      </c>
      <c r="CQ1247" s="1106">
        <f t="shared" si="219"/>
        <v>16244.164386654465</v>
      </c>
      <c r="CR1247" s="23" t="s">
        <v>542</v>
      </c>
      <c r="DQ1247"/>
      <c r="DR1247"/>
    </row>
    <row r="1248" spans="58:122" ht="13">
      <c r="BF1248" s="1135">
        <v>1240</v>
      </c>
      <c r="BG1248" s="1102">
        <v>62565.127836286701</v>
      </c>
      <c r="BH1248" s="1102">
        <v>62289.876985902578</v>
      </c>
      <c r="BI1248" s="1102">
        <v>49399.402433804164</v>
      </c>
      <c r="BJ1248" s="1102">
        <v>46101.383322561873</v>
      </c>
      <c r="BK1248" s="1102">
        <v>54306.035820972073</v>
      </c>
      <c r="BL1248" s="1102">
        <v>70974.675815362978</v>
      </c>
      <c r="BM1248" s="1102">
        <v>67486.394467414764</v>
      </c>
      <c r="BN1248" s="1102">
        <v>71624.519032466604</v>
      </c>
      <c r="BO1248" s="1102">
        <v>93460.786175067857</v>
      </c>
      <c r="BP1248" s="1102">
        <v>91514.71913946986</v>
      </c>
      <c r="BQ1248" s="1102">
        <v>75407.795470433877</v>
      </c>
      <c r="BR1248" s="1102">
        <v>67251.175355933679</v>
      </c>
      <c r="BS1248" s="1102">
        <v>85776.746540067892</v>
      </c>
      <c r="BT1248" s="1102">
        <v>26962.449618513881</v>
      </c>
      <c r="BU1248" s="1102">
        <v>13883.04569703121</v>
      </c>
      <c r="BV1248" s="1102">
        <v>11080.528052656486</v>
      </c>
      <c r="BW1248" s="1102">
        <v>16196.55337023922</v>
      </c>
      <c r="BX1248" s="1102">
        <v>24994.967635808109</v>
      </c>
      <c r="BY1248" s="1102">
        <v>17424.548373926529</v>
      </c>
      <c r="BZ1248" s="1102">
        <v>13114.062660448792</v>
      </c>
      <c r="CA1248" s="1102">
        <v>9688.4279879862261</v>
      </c>
      <c r="CB1248" s="1102">
        <v>7335.6719898824813</v>
      </c>
      <c r="CC1248" s="1102">
        <v>9707.0741220774544</v>
      </c>
      <c r="CD1248" s="1102">
        <v>12308.189744214757</v>
      </c>
      <c r="CE1248" s="1102">
        <v>16634.489614908642</v>
      </c>
      <c r="CF1248" s="1102">
        <v>12255.707383078448</v>
      </c>
      <c r="CG1248" s="1102">
        <v>10492.183698187497</v>
      </c>
      <c r="CH1248" s="1102">
        <v>12013.982690596202</v>
      </c>
      <c r="CI1248" s="1102">
        <v>17475.441899957717</v>
      </c>
      <c r="CJ1248" s="1102">
        <v>19431.637264947192</v>
      </c>
      <c r="CK1248" s="1102">
        <v>20338.473000059759</v>
      </c>
      <c r="CL1248" s="1102">
        <v>16517.638951984402</v>
      </c>
      <c r="CM1248" s="1102">
        <v>17380.436606061794</v>
      </c>
      <c r="CN1248" s="1102">
        <v>14515.523771682932</v>
      </c>
      <c r="CO1248" s="1102">
        <v>16453.809631954053</v>
      </c>
      <c r="CP1248" s="1102">
        <v>15888.238817873535</v>
      </c>
      <c r="CQ1248" s="1106">
        <f t="shared" si="219"/>
        <v>17513.785344923028</v>
      </c>
      <c r="CR1248" s="23" t="s">
        <v>542</v>
      </c>
      <c r="DQ1248"/>
      <c r="DR1248"/>
    </row>
    <row r="1249" spans="58:122" ht="13">
      <c r="BF1249" s="1135">
        <v>1241</v>
      </c>
      <c r="BG1249" s="1102">
        <v>41910.636882760817</v>
      </c>
      <c r="BH1249" s="1102">
        <v>58229.735746208389</v>
      </c>
      <c r="BI1249" s="1102">
        <v>55597.954632792738</v>
      </c>
      <c r="BJ1249" s="1102">
        <v>54696.109124312112</v>
      </c>
      <c r="BK1249" s="1102">
        <v>55763.097796772221</v>
      </c>
      <c r="BL1249" s="1102">
        <v>75138.341278328007</v>
      </c>
      <c r="BM1249" s="1102">
        <v>72473.606353927273</v>
      </c>
      <c r="BN1249" s="1102">
        <v>68948.947418122232</v>
      </c>
      <c r="BO1249" s="1102">
        <v>80067.896623793044</v>
      </c>
      <c r="BP1249" s="1102">
        <v>102294.00516515902</v>
      </c>
      <c r="BQ1249" s="1102">
        <v>81669.980668651406</v>
      </c>
      <c r="BR1249" s="1102">
        <v>59807.587715776463</v>
      </c>
      <c r="BS1249" s="1102">
        <v>61024.943059081532</v>
      </c>
      <c r="BT1249" s="1102">
        <v>26958.793772861205</v>
      </c>
      <c r="BU1249" s="1102">
        <v>13799.418004500441</v>
      </c>
      <c r="BV1249" s="1102">
        <v>13288.415515041017</v>
      </c>
      <c r="BW1249" s="1102">
        <v>15653.32144681104</v>
      </c>
      <c r="BX1249" s="1102">
        <v>23845.075146605988</v>
      </c>
      <c r="BY1249" s="1102">
        <v>17746.974711738418</v>
      </c>
      <c r="BZ1249" s="1102">
        <v>14041.905832052202</v>
      </c>
      <c r="CA1249" s="1102">
        <v>9689.3505245530814</v>
      </c>
      <c r="CB1249" s="1102">
        <v>6163.5123573532246</v>
      </c>
      <c r="CC1249" s="1102">
        <v>8588.9126472363296</v>
      </c>
      <c r="CD1249" s="1102">
        <v>9476.2257365020014</v>
      </c>
      <c r="CE1249" s="1102">
        <v>14987.675535557097</v>
      </c>
      <c r="CF1249" s="1102">
        <v>12282.014267952423</v>
      </c>
      <c r="CG1249" s="1102">
        <v>9194.2926400645356</v>
      </c>
      <c r="CH1249" s="1102">
        <v>11173.50596493838</v>
      </c>
      <c r="CI1249" s="1102">
        <v>14441.87790940657</v>
      </c>
      <c r="CJ1249" s="1102">
        <v>17448.760038568413</v>
      </c>
      <c r="CK1249" s="1102">
        <v>19305.090008203599</v>
      </c>
      <c r="CL1249" s="1102">
        <v>15363.296154649213</v>
      </c>
      <c r="CM1249" s="1102">
        <v>20041.613228760332</v>
      </c>
      <c r="CN1249" s="1102">
        <v>18151.189213481266</v>
      </c>
      <c r="CO1249" s="1102">
        <v>20680.26063520676</v>
      </c>
      <c r="CP1249" s="1102">
        <v>19907.771738313539</v>
      </c>
      <c r="CQ1249" s="1106">
        <f t="shared" si="219"/>
        <v>21944.561944041372</v>
      </c>
      <c r="CR1249" s="23" t="s">
        <v>542</v>
      </c>
      <c r="DQ1249"/>
      <c r="DR1249"/>
    </row>
    <row r="1250" spans="58:122" ht="13">
      <c r="BF1250" s="1135">
        <v>1242</v>
      </c>
      <c r="BG1250" s="1102">
        <v>73148.214712380199</v>
      </c>
      <c r="BH1250" s="1102">
        <v>72707.812679208044</v>
      </c>
      <c r="BI1250" s="1102">
        <v>64029.686269652237</v>
      </c>
      <c r="BJ1250" s="1102">
        <v>67544.219391606835</v>
      </c>
      <c r="BK1250" s="1102">
        <v>77081.611081675364</v>
      </c>
      <c r="BL1250" s="1102">
        <v>89228.744927836466</v>
      </c>
      <c r="BM1250" s="1102">
        <v>71378.882011100024</v>
      </c>
      <c r="BN1250" s="1102">
        <v>85734.286682385748</v>
      </c>
      <c r="BO1250" s="1102">
        <v>111050.25890512543</v>
      </c>
      <c r="BP1250" s="1102">
        <v>108138.92115211389</v>
      </c>
      <c r="BQ1250" s="1102">
        <v>80704.545493015452</v>
      </c>
      <c r="BR1250" s="1102">
        <v>57405.087610067669</v>
      </c>
      <c r="BS1250" s="1102">
        <v>47598.999720723994</v>
      </c>
      <c r="BT1250" s="1102">
        <v>27726.709191211405</v>
      </c>
      <c r="BU1250" s="1102">
        <v>14427.485750444755</v>
      </c>
      <c r="BV1250" s="1102">
        <v>13316.10576556153</v>
      </c>
      <c r="BW1250" s="1102">
        <v>21871.658048493857</v>
      </c>
      <c r="BX1250" s="1102">
        <v>29406.731403413203</v>
      </c>
      <c r="BY1250" s="1102">
        <v>20176.243917003834</v>
      </c>
      <c r="BZ1250" s="1102">
        <v>14080.628039653744</v>
      </c>
      <c r="CA1250" s="1102">
        <v>9693.1136049501874</v>
      </c>
      <c r="CB1250" s="1102">
        <v>6458.5930614177096</v>
      </c>
      <c r="CC1250" s="1102">
        <v>7678.1434238619859</v>
      </c>
      <c r="CD1250" s="1102">
        <v>12070.62722693883</v>
      </c>
      <c r="CE1250" s="1102">
        <v>16537.047509783195</v>
      </c>
      <c r="CF1250" s="1102">
        <v>13521.035001033835</v>
      </c>
      <c r="CG1250" s="1102">
        <v>11758.342408032182</v>
      </c>
      <c r="CH1250" s="1102">
        <v>14327.409224998511</v>
      </c>
      <c r="CI1250" s="1102">
        <v>20326.30303490689</v>
      </c>
      <c r="CJ1250" s="1102">
        <v>19863.107730980668</v>
      </c>
      <c r="CK1250" s="1102">
        <v>18253.23454030016</v>
      </c>
      <c r="CL1250" s="1102">
        <v>14657.240010404104</v>
      </c>
      <c r="CM1250" s="1102">
        <v>18206.77560860469</v>
      </c>
      <c r="CN1250" s="1102">
        <v>19865.144061032723</v>
      </c>
      <c r="CO1250" s="1102">
        <v>20249.001812706232</v>
      </c>
      <c r="CP1250" s="1102">
        <v>20833.149422295097</v>
      </c>
      <c r="CQ1250" s="1106">
        <f t="shared" si="219"/>
        <v>22964.616231115851</v>
      </c>
      <c r="CR1250" s="23" t="s">
        <v>542</v>
      </c>
      <c r="DQ1250"/>
      <c r="DR1250"/>
    </row>
    <row r="1251" spans="58:122" ht="13">
      <c r="BF1251" s="1135">
        <v>1243</v>
      </c>
      <c r="BG1251" s="1102">
        <v>62767.290894332662</v>
      </c>
      <c r="BH1251" s="1102">
        <v>62466.73821561216</v>
      </c>
      <c r="BI1251" s="1102">
        <v>49491.943580764899</v>
      </c>
      <c r="BJ1251" s="1102">
        <v>46134.047914580093</v>
      </c>
      <c r="BK1251" s="1102">
        <v>54441.749939888839</v>
      </c>
      <c r="BL1251" s="1102">
        <v>71208.722282035902</v>
      </c>
      <c r="BM1251" s="1102">
        <v>67707.497623295596</v>
      </c>
      <c r="BN1251" s="1102">
        <v>71701.522826346001</v>
      </c>
      <c r="BO1251" s="1102">
        <v>93754.68405958431</v>
      </c>
      <c r="BP1251" s="1102">
        <v>91512.8439444057</v>
      </c>
      <c r="BQ1251" s="1102">
        <v>75282.812245475725</v>
      </c>
      <c r="BR1251" s="1102">
        <v>66558.056675735716</v>
      </c>
      <c r="BS1251" s="1102">
        <v>86137.152160819474</v>
      </c>
      <c r="BT1251" s="1102">
        <v>28006.81648103035</v>
      </c>
      <c r="BU1251" s="1102">
        <v>13774.890468318241</v>
      </c>
      <c r="BV1251" s="1102">
        <v>11053.477981204951</v>
      </c>
      <c r="BW1251" s="1102">
        <v>16177.38007862734</v>
      </c>
      <c r="BX1251" s="1102">
        <v>24985.646590090881</v>
      </c>
      <c r="BY1251" s="1102">
        <v>17466.784600446183</v>
      </c>
      <c r="BZ1251" s="1102">
        <v>13128.130412687056</v>
      </c>
      <c r="CA1251" s="1102">
        <v>9704.1316139921655</v>
      </c>
      <c r="CB1251" s="1102">
        <v>7344.3336705642014</v>
      </c>
      <c r="CC1251" s="1102">
        <v>9733.7102905530373</v>
      </c>
      <c r="CD1251" s="1102">
        <v>12359.887376961851</v>
      </c>
      <c r="CE1251" s="1102">
        <v>16656.749373993855</v>
      </c>
      <c r="CF1251" s="1102">
        <v>12278.894532584338</v>
      </c>
      <c r="CG1251" s="1102">
        <v>10509.23156883873</v>
      </c>
      <c r="CH1251" s="1102">
        <v>12045.807007181984</v>
      </c>
      <c r="CI1251" s="1102">
        <v>17514.918535547989</v>
      </c>
      <c r="CJ1251" s="1102">
        <v>19452.70167959551</v>
      </c>
      <c r="CK1251" s="1102">
        <v>20340.826070038616</v>
      </c>
      <c r="CL1251" s="1102">
        <v>16546.361504503573</v>
      </c>
      <c r="CM1251" s="1102">
        <v>17397.310814245069</v>
      </c>
      <c r="CN1251" s="1102">
        <v>14584.330645724762</v>
      </c>
      <c r="CO1251" s="1102">
        <v>16461.692882441843</v>
      </c>
      <c r="CP1251" s="1102">
        <v>15952.493813258716</v>
      </c>
      <c r="CQ1251" s="1106">
        <f t="shared" si="219"/>
        <v>17584.614353060108</v>
      </c>
      <c r="CR1251" s="23" t="s">
        <v>542</v>
      </c>
      <c r="DQ1251"/>
      <c r="DR1251"/>
    </row>
    <row r="1252" spans="58:122" ht="13">
      <c r="BF1252" s="1135">
        <v>1244</v>
      </c>
      <c r="BG1252" s="1102">
        <v>43210.705645852016</v>
      </c>
      <c r="BH1252" s="1102">
        <v>40913.296997774545</v>
      </c>
      <c r="BI1252" s="1102">
        <v>34821.608656973687</v>
      </c>
      <c r="BJ1252" s="1102">
        <v>47036.320363136459</v>
      </c>
      <c r="BK1252" s="1102">
        <v>62429.616901727</v>
      </c>
      <c r="BL1252" s="1102">
        <v>85322.203889563883</v>
      </c>
      <c r="BM1252" s="1102">
        <v>76308.096888509463</v>
      </c>
      <c r="BN1252" s="1102">
        <v>81259.184897918734</v>
      </c>
      <c r="BO1252" s="1102">
        <v>105822.64524417743</v>
      </c>
      <c r="BP1252" s="1102">
        <v>104032.02797053602</v>
      </c>
      <c r="BQ1252" s="1102">
        <v>82154.297529449366</v>
      </c>
      <c r="BR1252" s="1102">
        <v>67114.472886559262</v>
      </c>
      <c r="BS1252" s="1102">
        <v>80315.22523369221</v>
      </c>
      <c r="BT1252" s="1102">
        <v>23285.732288565701</v>
      </c>
      <c r="BU1252" s="1102">
        <v>10860.159459202807</v>
      </c>
      <c r="BV1252" s="1102">
        <v>9058.9268568398893</v>
      </c>
      <c r="BW1252" s="1102">
        <v>9233.2242036594198</v>
      </c>
      <c r="BX1252" s="1102">
        <v>19477.958266544676</v>
      </c>
      <c r="BY1252" s="1102">
        <v>16044.719285854069</v>
      </c>
      <c r="BZ1252" s="1102">
        <v>12687.37810194827</v>
      </c>
      <c r="CA1252" s="1102">
        <v>9708.9452923073168</v>
      </c>
      <c r="CB1252" s="1102">
        <v>7214.6035652392311</v>
      </c>
      <c r="CC1252" s="1102">
        <v>9790.6915639989384</v>
      </c>
      <c r="CD1252" s="1102">
        <v>12229.960986943728</v>
      </c>
      <c r="CE1252" s="1102">
        <v>11918.242477358341</v>
      </c>
      <c r="CF1252" s="1102">
        <v>11233.946504172764</v>
      </c>
      <c r="CG1252" s="1102">
        <v>10572.384583185407</v>
      </c>
      <c r="CH1252" s="1102">
        <v>9372.677065961172</v>
      </c>
      <c r="CI1252" s="1102">
        <v>11968.537805360762</v>
      </c>
      <c r="CJ1252" s="1102">
        <v>13996.04985850943</v>
      </c>
      <c r="CK1252" s="1102">
        <v>17925.917715811393</v>
      </c>
      <c r="CL1252" s="1102">
        <v>15422.894776124238</v>
      </c>
      <c r="CM1252" s="1102">
        <v>14599.354920052439</v>
      </c>
      <c r="CN1252" s="1102">
        <v>11542.531203020819</v>
      </c>
      <c r="CO1252" s="1102">
        <v>9402.2681597755018</v>
      </c>
      <c r="CP1252" s="1102">
        <v>12433.526168582013</v>
      </c>
      <c r="CQ1252" s="1106">
        <f t="shared" si="219"/>
        <v>13705.61651880892</v>
      </c>
      <c r="CR1252" s="23" t="s">
        <v>542</v>
      </c>
      <c r="DQ1252"/>
      <c r="DR1252"/>
    </row>
    <row r="1253" spans="58:122" ht="13">
      <c r="BF1253" s="1135">
        <v>1245</v>
      </c>
      <c r="BG1253" s="1102">
        <v>73386.542332527722</v>
      </c>
      <c r="BH1253" s="1102">
        <v>75182.994239486128</v>
      </c>
      <c r="BI1253" s="1102">
        <v>68235.840396124404</v>
      </c>
      <c r="BJ1253" s="1102">
        <v>71736.805590806602</v>
      </c>
      <c r="BK1253" s="1102">
        <v>77635.82855055714</v>
      </c>
      <c r="BL1253" s="1102">
        <v>88888.8588585057</v>
      </c>
      <c r="BM1253" s="1102">
        <v>72932.130560563281</v>
      </c>
      <c r="BN1253" s="1102">
        <v>78135.703340097432</v>
      </c>
      <c r="BO1253" s="1102">
        <v>103972.21943268785</v>
      </c>
      <c r="BP1253" s="1102">
        <v>94911.866876527158</v>
      </c>
      <c r="BQ1253" s="1102">
        <v>72755.582182533559</v>
      </c>
      <c r="BR1253" s="1102">
        <v>71655.818409933578</v>
      </c>
      <c r="BS1253" s="1102">
        <v>105970.85876626041</v>
      </c>
      <c r="BT1253" s="1102">
        <v>31048.850689614079</v>
      </c>
      <c r="BU1253" s="1102">
        <v>11466.080717370452</v>
      </c>
      <c r="BV1253" s="1102">
        <v>16369.415635440244</v>
      </c>
      <c r="BW1253" s="1102">
        <v>26774.427782298131</v>
      </c>
      <c r="BX1253" s="1102">
        <v>25601.57014507112</v>
      </c>
      <c r="BY1253" s="1102">
        <v>19987.313677477807</v>
      </c>
      <c r="BZ1253" s="1102">
        <v>16291.490820077852</v>
      </c>
      <c r="CA1253" s="1102">
        <v>9712.1393662542087</v>
      </c>
      <c r="CB1253" s="1102">
        <v>5904.8050598862446</v>
      </c>
      <c r="CC1253" s="1102">
        <v>11012.510678348297</v>
      </c>
      <c r="CD1253" s="1102">
        <v>12552.292126065495</v>
      </c>
      <c r="CE1253" s="1102">
        <v>25656.823515849355</v>
      </c>
      <c r="CF1253" s="1102">
        <v>19093.820053710864</v>
      </c>
      <c r="CG1253" s="1102">
        <v>14071.950369249944</v>
      </c>
      <c r="CH1253" s="1102">
        <v>12250.166977928817</v>
      </c>
      <c r="CI1253" s="1102">
        <v>17840.565376611121</v>
      </c>
      <c r="CJ1253" s="1102">
        <v>17692.52753301855</v>
      </c>
      <c r="CK1253" s="1102">
        <v>23349.742703989064</v>
      </c>
      <c r="CL1253" s="1102">
        <v>16759.213999023759</v>
      </c>
      <c r="CM1253" s="1102">
        <v>21508.524479668624</v>
      </c>
      <c r="CN1253" s="1102">
        <v>16623.053666069212</v>
      </c>
      <c r="CO1253" s="1102">
        <v>25212.570390081753</v>
      </c>
      <c r="CP1253" s="1102">
        <v>17230.870472353105</v>
      </c>
      <c r="CQ1253" s="1106">
        <f t="shared" si="219"/>
        <v>18993.783402819867</v>
      </c>
      <c r="CR1253" s="23" t="s">
        <v>542</v>
      </c>
      <c r="DQ1253"/>
      <c r="DR1253"/>
    </row>
    <row r="1254" spans="58:122" ht="13">
      <c r="BF1254" s="1135">
        <v>1246</v>
      </c>
      <c r="BG1254" s="1102">
        <v>48968.147681664435</v>
      </c>
      <c r="BH1254" s="1102">
        <v>51440.595224062745</v>
      </c>
      <c r="BI1254" s="1102">
        <v>38459.694482845385</v>
      </c>
      <c r="BJ1254" s="1102">
        <v>36370.812020715639</v>
      </c>
      <c r="BK1254" s="1102">
        <v>47920.83081492444</v>
      </c>
      <c r="BL1254" s="1102">
        <v>68557.36282766849</v>
      </c>
      <c r="BM1254" s="1102">
        <v>62956.863489201161</v>
      </c>
      <c r="BN1254" s="1102">
        <v>72509.619800711604</v>
      </c>
      <c r="BO1254" s="1102">
        <v>109134.85466496531</v>
      </c>
      <c r="BP1254" s="1102">
        <v>101759.50321631081</v>
      </c>
      <c r="BQ1254" s="1102">
        <v>78346.232335457069</v>
      </c>
      <c r="BR1254" s="1102">
        <v>58062.094763742709</v>
      </c>
      <c r="BS1254" s="1102">
        <v>62295.072129693028</v>
      </c>
      <c r="BT1254" s="1102">
        <v>21266.00757176512</v>
      </c>
      <c r="BU1254" s="1102">
        <v>12823.035808700968</v>
      </c>
      <c r="BV1254" s="1102">
        <v>11635.054298341085</v>
      </c>
      <c r="BW1254" s="1102">
        <v>15889.229084920553</v>
      </c>
      <c r="BX1254" s="1102">
        <v>21247.888707487156</v>
      </c>
      <c r="BY1254" s="1102">
        <v>19342.888678058494</v>
      </c>
      <c r="BZ1254" s="1102">
        <v>16870.45947551007</v>
      </c>
      <c r="CA1254" s="1102">
        <v>9713.1363580859979</v>
      </c>
      <c r="CB1254" s="1102">
        <v>4867.1029685381636</v>
      </c>
      <c r="CC1254" s="1102">
        <v>8347.6328623558966</v>
      </c>
      <c r="CD1254" s="1102">
        <v>10407.720066550906</v>
      </c>
      <c r="CE1254" s="1102">
        <v>17629.478367295887</v>
      </c>
      <c r="CF1254" s="1102">
        <v>11257.844736779462</v>
      </c>
      <c r="CG1254" s="1102">
        <v>7850.140319854595</v>
      </c>
      <c r="CH1254" s="1102">
        <v>10991.757939761175</v>
      </c>
      <c r="CI1254" s="1102">
        <v>15642.048057122553</v>
      </c>
      <c r="CJ1254" s="1102">
        <v>18819.594463668684</v>
      </c>
      <c r="CK1254" s="1102">
        <v>20266.033520535864</v>
      </c>
      <c r="CL1254" s="1102">
        <v>14517.183817533669</v>
      </c>
      <c r="CM1254" s="1102">
        <v>17868.376563584661</v>
      </c>
      <c r="CN1254" s="1102">
        <v>13773.152868830295</v>
      </c>
      <c r="CO1254" s="1102">
        <v>17757.853720507039</v>
      </c>
      <c r="CP1254" s="1102">
        <v>14826.376664537214</v>
      </c>
      <c r="CQ1254" s="1106">
        <f t="shared" si="219"/>
        <v>16343.282683639447</v>
      </c>
      <c r="CR1254" s="23" t="s">
        <v>542</v>
      </c>
      <c r="DQ1254"/>
      <c r="DR1254"/>
    </row>
    <row r="1255" spans="58:122" ht="13">
      <c r="BF1255" s="1135">
        <v>1247</v>
      </c>
      <c r="BG1255" s="1102">
        <v>49139.062640423697</v>
      </c>
      <c r="BH1255" s="1102">
        <v>51583.598839482322</v>
      </c>
      <c r="BI1255" s="1102">
        <v>38486.50405134086</v>
      </c>
      <c r="BJ1255" s="1102">
        <v>36393.118532870285</v>
      </c>
      <c r="BK1255" s="1102">
        <v>48005.965716016355</v>
      </c>
      <c r="BL1255" s="1102">
        <v>68624.898729793276</v>
      </c>
      <c r="BM1255" s="1102">
        <v>62949.372835610964</v>
      </c>
      <c r="BN1255" s="1102">
        <v>72476.07665986802</v>
      </c>
      <c r="BO1255" s="1102">
        <v>109445.97189515521</v>
      </c>
      <c r="BP1255" s="1102">
        <v>101728.29053968661</v>
      </c>
      <c r="BQ1255" s="1102">
        <v>78384.297253332712</v>
      </c>
      <c r="BR1255" s="1102">
        <v>58162.574838987617</v>
      </c>
      <c r="BS1255" s="1102">
        <v>62458.184188635263</v>
      </c>
      <c r="BT1255" s="1102">
        <v>21310.700375164728</v>
      </c>
      <c r="BU1255" s="1102">
        <v>12859.090448721923</v>
      </c>
      <c r="BV1255" s="1102">
        <v>11647.020836365846</v>
      </c>
      <c r="BW1255" s="1102">
        <v>15907.737553863795</v>
      </c>
      <c r="BX1255" s="1102">
        <v>21344.996042729115</v>
      </c>
      <c r="BY1255" s="1102">
        <v>19434.992013696858</v>
      </c>
      <c r="BZ1255" s="1102">
        <v>16917.825983408988</v>
      </c>
      <c r="CA1255" s="1102">
        <v>9716.4117630229011</v>
      </c>
      <c r="CB1255" s="1102">
        <v>4850.1657419850198</v>
      </c>
      <c r="CC1255" s="1102">
        <v>8342.0734096091019</v>
      </c>
      <c r="CD1255" s="1102">
        <v>10342.491709895668</v>
      </c>
      <c r="CE1255" s="1102">
        <v>17663.820102126971</v>
      </c>
      <c r="CF1255" s="1102">
        <v>11190.311235102628</v>
      </c>
      <c r="CG1255" s="1102">
        <v>8072.5039672030425</v>
      </c>
      <c r="CH1255" s="1102">
        <v>10981.588663431305</v>
      </c>
      <c r="CI1255" s="1102">
        <v>15634.17495184148</v>
      </c>
      <c r="CJ1255" s="1102">
        <v>18910.718462762288</v>
      </c>
      <c r="CK1255" s="1102">
        <v>20322.127953877269</v>
      </c>
      <c r="CL1255" s="1102">
        <v>14529.561188970896</v>
      </c>
      <c r="CM1255" s="1102">
        <v>17911.055609802443</v>
      </c>
      <c r="CN1255" s="1102">
        <v>13809.462143113094</v>
      </c>
      <c r="CO1255" s="1102">
        <v>17747.764790524448</v>
      </c>
      <c r="CP1255" s="1102">
        <v>14832.484927197967</v>
      </c>
      <c r="CQ1255" s="1106">
        <f t="shared" si="219"/>
        <v>16350.015890654846</v>
      </c>
      <c r="CR1255" s="23" t="s">
        <v>542</v>
      </c>
      <c r="DQ1255"/>
      <c r="DR1255"/>
    </row>
    <row r="1256" spans="58:122" ht="13">
      <c r="BF1256" s="1135">
        <v>1248</v>
      </c>
      <c r="BG1256" s="1102">
        <v>66253.413549870311</v>
      </c>
      <c r="BH1256" s="1102">
        <v>67552.966218694579</v>
      </c>
      <c r="BI1256" s="1102">
        <v>59891.717349457882</v>
      </c>
      <c r="BJ1256" s="1102">
        <v>61887.366210213986</v>
      </c>
      <c r="BK1256" s="1102">
        <v>73223.830048309188</v>
      </c>
      <c r="BL1256" s="1102">
        <v>95019.198208264483</v>
      </c>
      <c r="BM1256" s="1102">
        <v>79454.848957767361</v>
      </c>
      <c r="BN1256" s="1102">
        <v>83077.953162486199</v>
      </c>
      <c r="BO1256" s="1102">
        <v>107251.9253907633</v>
      </c>
      <c r="BP1256" s="1102">
        <v>100204.77134794684</v>
      </c>
      <c r="BQ1256" s="1102">
        <v>83105.332466549546</v>
      </c>
      <c r="BR1256" s="1102">
        <v>67053.117196022242</v>
      </c>
      <c r="BS1256" s="1102">
        <v>56786.544969802191</v>
      </c>
      <c r="BT1256" s="1102">
        <v>27892.718979512501</v>
      </c>
      <c r="BU1256" s="1102">
        <v>13468.586409784932</v>
      </c>
      <c r="BV1256" s="1102">
        <v>12196.18835933294</v>
      </c>
      <c r="BW1256" s="1102">
        <v>19243.677329834038</v>
      </c>
      <c r="BX1256" s="1102">
        <v>26204.686416179866</v>
      </c>
      <c r="BY1256" s="1102">
        <v>19374.069800407953</v>
      </c>
      <c r="BZ1256" s="1102">
        <v>15161.060582120426</v>
      </c>
      <c r="CA1256" s="1102">
        <v>9717.4172718971622</v>
      </c>
      <c r="CB1256" s="1102">
        <v>5700.3383639364392</v>
      </c>
      <c r="CC1256" s="1102">
        <v>8801.6805936574801</v>
      </c>
      <c r="CD1256" s="1102">
        <v>12223.601231987839</v>
      </c>
      <c r="CE1256" s="1102">
        <v>18413.720475946233</v>
      </c>
      <c r="CF1256" s="1102">
        <v>13644.445480888307</v>
      </c>
      <c r="CG1256" s="1102">
        <v>9910.8308317290575</v>
      </c>
      <c r="CH1256" s="1102">
        <v>10907.657363389781</v>
      </c>
      <c r="CI1256" s="1102">
        <v>14423.264162249128</v>
      </c>
      <c r="CJ1256" s="1102">
        <v>17023.076014891049</v>
      </c>
      <c r="CK1256" s="1102">
        <v>18506.000607510705</v>
      </c>
      <c r="CL1256" s="1102">
        <v>14744.796423218226</v>
      </c>
      <c r="CM1256" s="1102">
        <v>16241.495508010881</v>
      </c>
      <c r="CN1256" s="1102">
        <v>15609.605954165412</v>
      </c>
      <c r="CO1256" s="1102">
        <v>17819.688771773861</v>
      </c>
      <c r="CP1256" s="1102">
        <v>15113.481850067963</v>
      </c>
      <c r="CQ1256" s="1106">
        <f t="shared" si="219"/>
        <v>16659.761976809637</v>
      </c>
      <c r="CR1256" s="23" t="s">
        <v>542</v>
      </c>
      <c r="DQ1256"/>
      <c r="DR1256"/>
    </row>
    <row r="1257" spans="58:122" ht="13">
      <c r="BF1257" s="1135">
        <v>1249</v>
      </c>
      <c r="BG1257" s="1102">
        <v>54111.065318077621</v>
      </c>
      <c r="BH1257" s="1102">
        <v>66793.889364333969</v>
      </c>
      <c r="BI1257" s="1102">
        <v>61691.133335907783</v>
      </c>
      <c r="BJ1257" s="1102">
        <v>60774.061510230211</v>
      </c>
      <c r="BK1257" s="1102">
        <v>72220.866985621644</v>
      </c>
      <c r="BL1257" s="1102">
        <v>98317.765344016821</v>
      </c>
      <c r="BM1257" s="1102">
        <v>88481.580533671498</v>
      </c>
      <c r="BN1257" s="1102">
        <v>88659.3280019261</v>
      </c>
      <c r="BO1257" s="1102">
        <v>130759.79175241408</v>
      </c>
      <c r="BP1257" s="1102">
        <v>120196.65856975893</v>
      </c>
      <c r="BQ1257" s="1102">
        <v>94382.378560996018</v>
      </c>
      <c r="BR1257" s="1102">
        <v>79354.871981603457</v>
      </c>
      <c r="BS1257" s="1102">
        <v>104481.91599818815</v>
      </c>
      <c r="BT1257" s="1102">
        <v>47208.09416189426</v>
      </c>
      <c r="BU1257" s="1102">
        <v>21019.83051764228</v>
      </c>
      <c r="BV1257" s="1102">
        <v>16074.639685552951</v>
      </c>
      <c r="BW1257" s="1102">
        <v>14566.173466771339</v>
      </c>
      <c r="BX1257" s="1102">
        <v>26610.725850759161</v>
      </c>
      <c r="BY1257" s="1102">
        <v>17720.500036451194</v>
      </c>
      <c r="BZ1257" s="1102">
        <v>14219.152231556944</v>
      </c>
      <c r="CA1257" s="1102">
        <v>9730.526344877786</v>
      </c>
      <c r="CB1257" s="1102">
        <v>6722.3501622927733</v>
      </c>
      <c r="CC1257" s="1102">
        <v>9279.812390629224</v>
      </c>
      <c r="CD1257" s="1102">
        <v>11217.44883587468</v>
      </c>
      <c r="CE1257" s="1102">
        <v>19902.081298340509</v>
      </c>
      <c r="CF1257" s="1102">
        <v>15654.835318067117</v>
      </c>
      <c r="CG1257" s="1102">
        <v>10956.701414950921</v>
      </c>
      <c r="CH1257" s="1102">
        <v>9689.6415958736106</v>
      </c>
      <c r="CI1257" s="1102">
        <v>12488.424591443791</v>
      </c>
      <c r="CJ1257" s="1102">
        <v>17701.924866351601</v>
      </c>
      <c r="CK1257" s="1102">
        <v>21421.67733456309</v>
      </c>
      <c r="CL1257" s="1102">
        <v>19739.276064536902</v>
      </c>
      <c r="CM1257" s="1102">
        <v>23296.295460951784</v>
      </c>
      <c r="CN1257" s="1102">
        <v>20479.564732868341</v>
      </c>
      <c r="CO1257" s="1102">
        <v>26652.339553408434</v>
      </c>
      <c r="CP1257" s="1102">
        <v>21990.099370719065</v>
      </c>
      <c r="CQ1257" s="1106">
        <f t="shared" si="219"/>
        <v>24239.935244367505</v>
      </c>
      <c r="CR1257" s="23" t="s">
        <v>542</v>
      </c>
      <c r="DQ1257"/>
      <c r="DR1257"/>
    </row>
    <row r="1258" spans="58:122" ht="13">
      <c r="BF1258" s="1135">
        <v>1250</v>
      </c>
      <c r="BG1258" s="1102">
        <v>48010.679751907534</v>
      </c>
      <c r="BH1258" s="1102">
        <v>46174.179247510605</v>
      </c>
      <c r="BI1258" s="1102">
        <v>38811.959849683248</v>
      </c>
      <c r="BJ1258" s="1102">
        <v>43379.645109110053</v>
      </c>
      <c r="BK1258" s="1102">
        <v>49385.78663774817</v>
      </c>
      <c r="BL1258" s="1102">
        <v>61956.552426911279</v>
      </c>
      <c r="BM1258" s="1102">
        <v>58932.07605450142</v>
      </c>
      <c r="BN1258" s="1102">
        <v>66916.450799916041</v>
      </c>
      <c r="BO1258" s="1102">
        <v>93266.092285595325</v>
      </c>
      <c r="BP1258" s="1102">
        <v>86377.062497634979</v>
      </c>
      <c r="BQ1258" s="1102">
        <v>65376.486792552314</v>
      </c>
      <c r="BR1258" s="1102">
        <v>50390.677896615263</v>
      </c>
      <c r="BS1258" s="1102">
        <v>47268.411538007924</v>
      </c>
      <c r="BT1258" s="1102">
        <v>20871.164343316217</v>
      </c>
      <c r="BU1258" s="1102">
        <v>12136.328560595048</v>
      </c>
      <c r="BV1258" s="1102">
        <v>12863.124151469772</v>
      </c>
      <c r="BW1258" s="1102">
        <v>19452.114251695399</v>
      </c>
      <c r="BX1258" s="1102">
        <v>26988.302055515818</v>
      </c>
      <c r="BY1258" s="1102">
        <v>16205.920092006952</v>
      </c>
      <c r="BZ1258" s="1102">
        <v>14596.370334666521</v>
      </c>
      <c r="CA1258" s="1102">
        <v>9730.5711302746076</v>
      </c>
      <c r="CB1258" s="1102">
        <v>7390.3772052860095</v>
      </c>
      <c r="CC1258" s="1102">
        <v>8532.942017551577</v>
      </c>
      <c r="CD1258" s="1102">
        <v>9879.4801296304668</v>
      </c>
      <c r="CE1258" s="1102">
        <v>17975.867431443417</v>
      </c>
      <c r="CF1258" s="1102">
        <v>12716.535461786931</v>
      </c>
      <c r="CG1258" s="1102">
        <v>9459.2961543438469</v>
      </c>
      <c r="CH1258" s="1102">
        <v>8518.594284558405</v>
      </c>
      <c r="CI1258" s="1102">
        <v>13962.296106435877</v>
      </c>
      <c r="CJ1258" s="1102">
        <v>15677.035015908956</v>
      </c>
      <c r="CK1258" s="1102">
        <v>18740.398309502471</v>
      </c>
      <c r="CL1258" s="1102">
        <v>14085.083168805688</v>
      </c>
      <c r="CM1258" s="1102">
        <v>20280.108495850174</v>
      </c>
      <c r="CN1258" s="1102">
        <v>19491.389130615098</v>
      </c>
      <c r="CO1258" s="1102">
        <v>26296.173410644544</v>
      </c>
      <c r="CP1258" s="1102">
        <v>19635.875781271923</v>
      </c>
      <c r="CQ1258" s="1106">
        <f t="shared" si="219"/>
        <v>21644.847955451125</v>
      </c>
      <c r="CR1258" s="23" t="s">
        <v>542</v>
      </c>
      <c r="DQ1258"/>
      <c r="DR1258"/>
    </row>
    <row r="1259" spans="58:122" ht="13">
      <c r="BF1259" s="1135">
        <v>1251</v>
      </c>
      <c r="BG1259" s="1102">
        <v>43340.057863971757</v>
      </c>
      <c r="BH1259" s="1102">
        <v>42617.677687809977</v>
      </c>
      <c r="BI1259" s="1102">
        <v>41349.264168304551</v>
      </c>
      <c r="BJ1259" s="1102">
        <v>56531.233820731832</v>
      </c>
      <c r="BK1259" s="1102">
        <v>72727.157613437113</v>
      </c>
      <c r="BL1259" s="1102">
        <v>94056.243575762172</v>
      </c>
      <c r="BM1259" s="1102">
        <v>81665.45909198717</v>
      </c>
      <c r="BN1259" s="1102">
        <v>91043.254817855166</v>
      </c>
      <c r="BO1259" s="1102">
        <v>122363.83261750273</v>
      </c>
      <c r="BP1259" s="1102">
        <v>111426.5968411037</v>
      </c>
      <c r="BQ1259" s="1102">
        <v>81628.895341157942</v>
      </c>
      <c r="BR1259" s="1102">
        <v>56255.652340635032</v>
      </c>
      <c r="BS1259" s="1102">
        <v>51138.61521051811</v>
      </c>
      <c r="BT1259" s="1102">
        <v>24454.724424826516</v>
      </c>
      <c r="BU1259" s="1102">
        <v>12323.134621662659</v>
      </c>
      <c r="BV1259" s="1102">
        <v>12714.80642062651</v>
      </c>
      <c r="BW1259" s="1102">
        <v>18185.054855486436</v>
      </c>
      <c r="BX1259" s="1102">
        <v>19799.58865580822</v>
      </c>
      <c r="BY1259" s="1102">
        <v>14078.093749996306</v>
      </c>
      <c r="BZ1259" s="1102">
        <v>15293.040272410111</v>
      </c>
      <c r="CA1259" s="1102">
        <v>9732.6689629935572</v>
      </c>
      <c r="CB1259" s="1102">
        <v>8860.3031867296413</v>
      </c>
      <c r="CC1259" s="1102">
        <v>11762.984091675269</v>
      </c>
      <c r="CD1259" s="1102">
        <v>9483.3759826241458</v>
      </c>
      <c r="CE1259" s="1102">
        <v>25087.267626188375</v>
      </c>
      <c r="CF1259" s="1102">
        <v>17609.964400025783</v>
      </c>
      <c r="CG1259" s="1102">
        <v>12894.064707849348</v>
      </c>
      <c r="CH1259" s="1102">
        <v>14378.490127705176</v>
      </c>
      <c r="CI1259" s="1102">
        <v>13274.307414430028</v>
      </c>
      <c r="CJ1259" s="1102">
        <v>17641.974661786022</v>
      </c>
      <c r="CK1259" s="1102">
        <v>19450.426027526853</v>
      </c>
      <c r="CL1259" s="1102">
        <v>15043.270218200189</v>
      </c>
      <c r="CM1259" s="1102">
        <v>21959.964690589375</v>
      </c>
      <c r="CN1259" s="1102">
        <v>16991.967727286963</v>
      </c>
      <c r="CO1259" s="1102">
        <v>25556.238341846612</v>
      </c>
      <c r="CP1259" s="1102">
        <v>18703.94400143723</v>
      </c>
      <c r="CQ1259" s="1106">
        <f t="shared" si="219"/>
        <v>20617.569014390912</v>
      </c>
      <c r="CR1259" s="23" t="s">
        <v>542</v>
      </c>
      <c r="DQ1259"/>
      <c r="DR1259"/>
    </row>
    <row r="1260" spans="58:122" ht="13">
      <c r="BF1260" s="1135">
        <v>1252</v>
      </c>
      <c r="BG1260" s="1102">
        <v>56682.296452209252</v>
      </c>
      <c r="BH1260" s="1102">
        <v>65948.173541785698</v>
      </c>
      <c r="BI1260" s="1102">
        <v>60523.026665738034</v>
      </c>
      <c r="BJ1260" s="1102">
        <v>68141.061408714144</v>
      </c>
      <c r="BK1260" s="1102">
        <v>76229.050882771</v>
      </c>
      <c r="BL1260" s="1102">
        <v>89588.038869794676</v>
      </c>
      <c r="BM1260" s="1102">
        <v>74196.694878138849</v>
      </c>
      <c r="BN1260" s="1102">
        <v>76587.080718790297</v>
      </c>
      <c r="BO1260" s="1102">
        <v>121691.06638035362</v>
      </c>
      <c r="BP1260" s="1102">
        <v>111779.54170167631</v>
      </c>
      <c r="BQ1260" s="1102">
        <v>88370.548936387248</v>
      </c>
      <c r="BR1260" s="1102">
        <v>67259.218649524904</v>
      </c>
      <c r="BS1260" s="1102">
        <v>90767.968862682697</v>
      </c>
      <c r="BT1260" s="1102">
        <v>26153.643513216244</v>
      </c>
      <c r="BU1260" s="1102">
        <v>11054.303297023138</v>
      </c>
      <c r="BV1260" s="1102">
        <v>9201.7694994351386</v>
      </c>
      <c r="BW1260" s="1102">
        <v>15503.927258286067</v>
      </c>
      <c r="BX1260" s="1102">
        <v>27324.683597720868</v>
      </c>
      <c r="BY1260" s="1102">
        <v>18656.041145489602</v>
      </c>
      <c r="BZ1260" s="1102">
        <v>14341.225183019669</v>
      </c>
      <c r="CA1260" s="1102">
        <v>9734.6474026182877</v>
      </c>
      <c r="CB1260" s="1102">
        <v>7347.4600464246305</v>
      </c>
      <c r="CC1260" s="1102">
        <v>10723.431370149183</v>
      </c>
      <c r="CD1260" s="1102">
        <v>14742.495892179872</v>
      </c>
      <c r="CE1260" s="1102">
        <v>20874.609541432594</v>
      </c>
      <c r="CF1260" s="1102">
        <v>16606.295280251328</v>
      </c>
      <c r="CG1260" s="1102">
        <v>13294.094867788053</v>
      </c>
      <c r="CH1260" s="1102">
        <v>13761.137452268744</v>
      </c>
      <c r="CI1260" s="1102">
        <v>15978.030989614774</v>
      </c>
      <c r="CJ1260" s="1102">
        <v>16012.709294317319</v>
      </c>
      <c r="CK1260" s="1102">
        <v>16931.775231945099</v>
      </c>
      <c r="CL1260" s="1102">
        <v>14555.626858478801</v>
      </c>
      <c r="CM1260" s="1102">
        <v>20261.695226277916</v>
      </c>
      <c r="CN1260" s="1102">
        <v>19917.832133626747</v>
      </c>
      <c r="CO1260" s="1102">
        <v>21242.985065735516</v>
      </c>
      <c r="CP1260" s="1102">
        <v>19962.846630290609</v>
      </c>
      <c r="CQ1260" s="1106">
        <f t="shared" si="219"/>
        <v>22005.271620364725</v>
      </c>
      <c r="CR1260" s="23" t="s">
        <v>542</v>
      </c>
      <c r="DQ1260"/>
      <c r="DR1260"/>
    </row>
    <row r="1261" spans="58:122" ht="13">
      <c r="BF1261" s="1135">
        <v>1253</v>
      </c>
      <c r="BG1261" s="1102">
        <v>44113.700832479146</v>
      </c>
      <c r="BH1261" s="1102">
        <v>49557.951177874624</v>
      </c>
      <c r="BI1261" s="1102">
        <v>47256.63344627506</v>
      </c>
      <c r="BJ1261" s="1102">
        <v>57818.708701785261</v>
      </c>
      <c r="BK1261" s="1102">
        <v>70600.014897567395</v>
      </c>
      <c r="BL1261" s="1102">
        <v>94239.731406200342</v>
      </c>
      <c r="BM1261" s="1102">
        <v>82048.007048014828</v>
      </c>
      <c r="BN1261" s="1102">
        <v>83012.842560170058</v>
      </c>
      <c r="BO1261" s="1102">
        <v>95588.040148509259</v>
      </c>
      <c r="BP1261" s="1102">
        <v>103004.88807828723</v>
      </c>
      <c r="BQ1261" s="1102">
        <v>71225.768269629625</v>
      </c>
      <c r="BR1261" s="1102">
        <v>52626.295064715821</v>
      </c>
      <c r="BS1261" s="1102">
        <v>61558.555864440852</v>
      </c>
      <c r="BT1261" s="1102">
        <v>25503.104434322922</v>
      </c>
      <c r="BU1261" s="1102">
        <v>12236.019976006024</v>
      </c>
      <c r="BV1261" s="1102">
        <v>11920.228242227317</v>
      </c>
      <c r="BW1261" s="1102">
        <v>15651.772609809419</v>
      </c>
      <c r="BX1261" s="1102">
        <v>22578.779275605273</v>
      </c>
      <c r="BY1261" s="1102">
        <v>22052.465432165285</v>
      </c>
      <c r="BZ1261" s="1102">
        <v>18209.606795480737</v>
      </c>
      <c r="CA1261" s="1102">
        <v>9753.2850060787059</v>
      </c>
      <c r="CB1261" s="1102">
        <v>6148.661969427485</v>
      </c>
      <c r="CC1261" s="1102">
        <v>9458.9494744117037</v>
      </c>
      <c r="CD1261" s="1102">
        <v>15159.458784783243</v>
      </c>
      <c r="CE1261" s="1102">
        <v>24739.322067876423</v>
      </c>
      <c r="CF1261" s="1102">
        <v>13773.32517568643</v>
      </c>
      <c r="CG1261" s="1102">
        <v>10896.778351483796</v>
      </c>
      <c r="CH1261" s="1102">
        <v>12006.045897295366</v>
      </c>
      <c r="CI1261" s="1102">
        <v>20549.844757074487</v>
      </c>
      <c r="CJ1261" s="1102">
        <v>24897.630529439204</v>
      </c>
      <c r="CK1261" s="1102">
        <v>22279.394708349828</v>
      </c>
      <c r="CL1261" s="1102">
        <v>14102.127729549435</v>
      </c>
      <c r="CM1261" s="1102">
        <v>21998.589160151525</v>
      </c>
      <c r="CN1261" s="1102">
        <v>19101.565341607416</v>
      </c>
      <c r="CO1261" s="1102">
        <v>27137.358108880875</v>
      </c>
      <c r="CP1261" s="1102">
        <v>20362.137669856835</v>
      </c>
      <c r="CQ1261" s="1106">
        <f t="shared" si="219"/>
        <v>22445.414649260234</v>
      </c>
      <c r="CR1261" s="23" t="s">
        <v>542</v>
      </c>
      <c r="DQ1261"/>
      <c r="DR1261"/>
    </row>
    <row r="1262" spans="58:122" ht="13">
      <c r="BF1262" s="1135">
        <v>1254</v>
      </c>
      <c r="BG1262" s="1102">
        <v>40587.446260439101</v>
      </c>
      <c r="BH1262" s="1102">
        <v>43475.71601131597</v>
      </c>
      <c r="BI1262" s="1102">
        <v>39363.129604902446</v>
      </c>
      <c r="BJ1262" s="1102">
        <v>43924.507329299158</v>
      </c>
      <c r="BK1262" s="1102">
        <v>51163.89006086158</v>
      </c>
      <c r="BL1262" s="1102">
        <v>65631.857534540599</v>
      </c>
      <c r="BM1262" s="1102">
        <v>50382.603181517639</v>
      </c>
      <c r="BN1262" s="1102">
        <v>52267.374829037311</v>
      </c>
      <c r="BO1262" s="1102">
        <v>74257.18598518068</v>
      </c>
      <c r="BP1262" s="1102">
        <v>76725.701425136896</v>
      </c>
      <c r="BQ1262" s="1102">
        <v>58557.303815833657</v>
      </c>
      <c r="BR1262" s="1102">
        <v>43010.441455261403</v>
      </c>
      <c r="BS1262" s="1102">
        <v>56590.6633698636</v>
      </c>
      <c r="BT1262" s="1102">
        <v>24072.418687695492</v>
      </c>
      <c r="BU1262" s="1102">
        <v>14665.242673736806</v>
      </c>
      <c r="BV1262" s="1102">
        <v>12758.434726147132</v>
      </c>
      <c r="BW1262" s="1102">
        <v>11576.393437091294</v>
      </c>
      <c r="BX1262" s="1102">
        <v>20129.884839173093</v>
      </c>
      <c r="BY1262" s="1102">
        <v>17167.901211982207</v>
      </c>
      <c r="BZ1262" s="1102">
        <v>13651.762446601679</v>
      </c>
      <c r="CA1262" s="1102">
        <v>9753.5248773555559</v>
      </c>
      <c r="CB1262" s="1102">
        <v>5120.966772232935</v>
      </c>
      <c r="CC1262" s="1102">
        <v>10110.332389414059</v>
      </c>
      <c r="CD1262" s="1102">
        <v>12536.889558729661</v>
      </c>
      <c r="CE1262" s="1102">
        <v>17674.551907607685</v>
      </c>
      <c r="CF1262" s="1102">
        <v>11624.187299947942</v>
      </c>
      <c r="CG1262" s="1102">
        <v>9506.7737586374897</v>
      </c>
      <c r="CH1262" s="1102">
        <v>12061.965819427369</v>
      </c>
      <c r="CI1262" s="1102">
        <v>15838.638261279526</v>
      </c>
      <c r="CJ1262" s="1102">
        <v>16529.086831274722</v>
      </c>
      <c r="CK1262" s="1102">
        <v>17481.783234296836</v>
      </c>
      <c r="CL1262" s="1102">
        <v>13341.793517698483</v>
      </c>
      <c r="CM1262" s="1102">
        <v>15845.646911170707</v>
      </c>
      <c r="CN1262" s="1102">
        <v>12251.865781994205</v>
      </c>
      <c r="CO1262" s="1102">
        <v>13589.20224306554</v>
      </c>
      <c r="CP1262" s="1102">
        <v>13788.21630746466</v>
      </c>
      <c r="CQ1262" s="1106">
        <f t="shared" si="219"/>
        <v>15198.906780444731</v>
      </c>
      <c r="CR1262" s="23" t="s">
        <v>542</v>
      </c>
      <c r="DQ1262"/>
      <c r="DR1262"/>
    </row>
    <row r="1263" spans="58:122" ht="13">
      <c r="BF1263" s="1135">
        <v>1255</v>
      </c>
      <c r="BG1263" s="1102">
        <v>56503.225517208281</v>
      </c>
      <c r="BH1263" s="1102">
        <v>58870.15419419096</v>
      </c>
      <c r="BI1263" s="1102">
        <v>45339.032681003315</v>
      </c>
      <c r="BJ1263" s="1102">
        <v>42318.811141854116</v>
      </c>
      <c r="BK1263" s="1102">
        <v>58336.709139486971</v>
      </c>
      <c r="BL1263" s="1102">
        <v>81847.86653204076</v>
      </c>
      <c r="BM1263" s="1102">
        <v>71698.267745277</v>
      </c>
      <c r="BN1263" s="1102">
        <v>68952.726110100557</v>
      </c>
      <c r="BO1263" s="1102">
        <v>93626.395274842667</v>
      </c>
      <c r="BP1263" s="1102">
        <v>86192.005335820839</v>
      </c>
      <c r="BQ1263" s="1102">
        <v>64936.538715726478</v>
      </c>
      <c r="BR1263" s="1102">
        <v>43244.602083321326</v>
      </c>
      <c r="BS1263" s="1102">
        <v>52657.384036934302</v>
      </c>
      <c r="BT1263" s="1102">
        <v>24253.258400214869</v>
      </c>
      <c r="BU1263" s="1102">
        <v>12683.744619388735</v>
      </c>
      <c r="BV1263" s="1102">
        <v>9699.2474580994367</v>
      </c>
      <c r="BW1263" s="1102">
        <v>16601.123670931909</v>
      </c>
      <c r="BX1263" s="1102">
        <v>21150.524131819333</v>
      </c>
      <c r="BY1263" s="1102">
        <v>19054.741714242471</v>
      </c>
      <c r="BZ1263" s="1102">
        <v>15762.600797184165</v>
      </c>
      <c r="CA1263" s="1102">
        <v>9761.9882285076601</v>
      </c>
      <c r="CB1263" s="1102">
        <v>5504.0951170158651</v>
      </c>
      <c r="CC1263" s="1102">
        <v>8342.2757195398717</v>
      </c>
      <c r="CD1263" s="1102">
        <v>7347.1740966924672</v>
      </c>
      <c r="CE1263" s="1102">
        <v>16334.068043353313</v>
      </c>
      <c r="CF1263" s="1102">
        <v>11268.73271551485</v>
      </c>
      <c r="CG1263" s="1102">
        <v>11559.517555421169</v>
      </c>
      <c r="CH1263" s="1102">
        <v>11773.602823338411</v>
      </c>
      <c r="CI1263" s="1102">
        <v>14864.387976935795</v>
      </c>
      <c r="CJ1263" s="1102">
        <v>16089.738067947701</v>
      </c>
      <c r="CK1263" s="1102">
        <v>17262.425660249297</v>
      </c>
      <c r="CL1263" s="1102">
        <v>12802.025325970437</v>
      </c>
      <c r="CM1263" s="1102">
        <v>18721.131151829348</v>
      </c>
      <c r="CN1263" s="1102">
        <v>13967.510592146255</v>
      </c>
      <c r="CO1263" s="1102">
        <v>18332.363297044103</v>
      </c>
      <c r="CP1263" s="1102">
        <v>15975.381105825474</v>
      </c>
      <c r="CQ1263" s="1106">
        <f t="shared" si="219"/>
        <v>17609.843274511724</v>
      </c>
      <c r="CR1263" s="23" t="s">
        <v>542</v>
      </c>
      <c r="DQ1263"/>
      <c r="DR1263"/>
    </row>
    <row r="1264" spans="58:122" ht="13">
      <c r="BF1264" s="1135">
        <v>1256</v>
      </c>
      <c r="BG1264" s="1102">
        <v>55143.70851122927</v>
      </c>
      <c r="BH1264" s="1102">
        <v>57186.943550829994</v>
      </c>
      <c r="BI1264" s="1102">
        <v>52319.328820875256</v>
      </c>
      <c r="BJ1264" s="1102">
        <v>59539.009315919866</v>
      </c>
      <c r="BK1264" s="1102">
        <v>70162.337639431746</v>
      </c>
      <c r="BL1264" s="1102">
        <v>85475.152516533795</v>
      </c>
      <c r="BM1264" s="1102">
        <v>75040.042093662283</v>
      </c>
      <c r="BN1264" s="1102">
        <v>81670.205786139035</v>
      </c>
      <c r="BO1264" s="1102">
        <v>103511.81022991046</v>
      </c>
      <c r="BP1264" s="1102">
        <v>105720.15296444527</v>
      </c>
      <c r="BQ1264" s="1102">
        <v>83275.943839142361</v>
      </c>
      <c r="BR1264" s="1102">
        <v>63083.196470098592</v>
      </c>
      <c r="BS1264" s="1102">
        <v>51448.018753302043</v>
      </c>
      <c r="BT1264" s="1102">
        <v>28639.483614701716</v>
      </c>
      <c r="BU1264" s="1102">
        <v>13901.154896046251</v>
      </c>
      <c r="BV1264" s="1102">
        <v>11840.218175045929</v>
      </c>
      <c r="BW1264" s="1102">
        <v>18966.109795365315</v>
      </c>
      <c r="BX1264" s="1102">
        <v>24261.650150773763</v>
      </c>
      <c r="BY1264" s="1102">
        <v>21666.381534295266</v>
      </c>
      <c r="BZ1264" s="1102">
        <v>16784.522862891179</v>
      </c>
      <c r="CA1264" s="1102">
        <v>9763.4467457047285</v>
      </c>
      <c r="CB1264" s="1102">
        <v>5033.4991672772394</v>
      </c>
      <c r="CC1264" s="1102">
        <v>9014.1684497034366</v>
      </c>
      <c r="CD1264" s="1102">
        <v>11840.142373240476</v>
      </c>
      <c r="CE1264" s="1102">
        <v>20865.172108839586</v>
      </c>
      <c r="CF1264" s="1102">
        <v>13729.660070229347</v>
      </c>
      <c r="CG1264" s="1102">
        <v>12756.748651890846</v>
      </c>
      <c r="CH1264" s="1102">
        <v>16631.860043505993</v>
      </c>
      <c r="CI1264" s="1102">
        <v>21804.402354037069</v>
      </c>
      <c r="CJ1264" s="1102">
        <v>22244.093952658783</v>
      </c>
      <c r="CK1264" s="1102">
        <v>20857.961904840999</v>
      </c>
      <c r="CL1264" s="1102">
        <v>15664.003910616631</v>
      </c>
      <c r="CM1264" s="1102">
        <v>19438.571077403882</v>
      </c>
      <c r="CN1264" s="1102">
        <v>16018.59713752783</v>
      </c>
      <c r="CO1264" s="1102">
        <v>17757.408642876799</v>
      </c>
      <c r="CP1264" s="1102">
        <v>17726.749001835629</v>
      </c>
      <c r="CQ1264" s="1106">
        <f t="shared" si="219"/>
        <v>19540.395914254623</v>
      </c>
      <c r="CR1264" s="23" t="s">
        <v>542</v>
      </c>
      <c r="DQ1264"/>
      <c r="DR1264"/>
    </row>
    <row r="1265" spans="58:122" ht="13">
      <c r="BF1265" s="1135">
        <v>1257</v>
      </c>
      <c r="BG1265" s="1102">
        <v>63461.135410289135</v>
      </c>
      <c r="BH1265" s="1102">
        <v>61927.729456288827</v>
      </c>
      <c r="BI1265" s="1102">
        <v>54620.143843957092</v>
      </c>
      <c r="BJ1265" s="1102">
        <v>58196.612559522408</v>
      </c>
      <c r="BK1265" s="1102">
        <v>71502.393323185286</v>
      </c>
      <c r="BL1265" s="1102">
        <v>89991.368773967508</v>
      </c>
      <c r="BM1265" s="1102">
        <v>71718.392571124656</v>
      </c>
      <c r="BN1265" s="1102">
        <v>82646.194844779035</v>
      </c>
      <c r="BO1265" s="1102">
        <v>112397.84861710256</v>
      </c>
      <c r="BP1265" s="1102">
        <v>108517.40733810348</v>
      </c>
      <c r="BQ1265" s="1102">
        <v>79945.153715143912</v>
      </c>
      <c r="BR1265" s="1102">
        <v>57130.993597268491</v>
      </c>
      <c r="BS1265" s="1102">
        <v>52816.782877971142</v>
      </c>
      <c r="BT1265" s="1102">
        <v>26290.638482299975</v>
      </c>
      <c r="BU1265" s="1102">
        <v>12101.400787042094</v>
      </c>
      <c r="BV1265" s="1102">
        <v>11433.308673008547</v>
      </c>
      <c r="BW1265" s="1102">
        <v>15583.968595936192</v>
      </c>
      <c r="BX1265" s="1102">
        <v>25262.307291558172</v>
      </c>
      <c r="BY1265" s="1102">
        <v>15844.742220114689</v>
      </c>
      <c r="BZ1265" s="1102">
        <v>11462.190176707105</v>
      </c>
      <c r="CA1265" s="1102">
        <v>9768.7141348545283</v>
      </c>
      <c r="CB1265" s="1102">
        <v>8087.6391693912956</v>
      </c>
      <c r="CC1265" s="1102">
        <v>11246.374515597197</v>
      </c>
      <c r="CD1265" s="1102">
        <v>15331.237213670072</v>
      </c>
      <c r="CE1265" s="1102">
        <v>15282.833523287411</v>
      </c>
      <c r="CF1265" s="1102">
        <v>12654.127940278502</v>
      </c>
      <c r="CG1265" s="1102">
        <v>11456.983158773104</v>
      </c>
      <c r="CH1265" s="1102">
        <v>14951.065229390142</v>
      </c>
      <c r="CI1265" s="1102">
        <v>21096.878398482571</v>
      </c>
      <c r="CJ1265" s="1102">
        <v>19170.509404080294</v>
      </c>
      <c r="CK1265" s="1102">
        <v>18552.271535441592</v>
      </c>
      <c r="CL1265" s="1102">
        <v>18116.112928589413</v>
      </c>
      <c r="CM1265" s="1102">
        <v>21012.990254548546</v>
      </c>
      <c r="CN1265" s="1102">
        <v>21643.051654004164</v>
      </c>
      <c r="CO1265" s="1102">
        <v>18740.693603347707</v>
      </c>
      <c r="CP1265" s="1102">
        <v>21974.850348486325</v>
      </c>
      <c r="CQ1265" s="1106">
        <f t="shared" si="219"/>
        <v>24223.126074693915</v>
      </c>
      <c r="CR1265" s="23" t="s">
        <v>542</v>
      </c>
      <c r="DQ1265"/>
      <c r="DR1265"/>
    </row>
    <row r="1266" spans="58:122" ht="13">
      <c r="BF1266" s="1135">
        <v>1258</v>
      </c>
      <c r="BG1266" s="1102">
        <v>60641.745197927856</v>
      </c>
      <c r="BH1266" s="1102">
        <v>63220.511395227652</v>
      </c>
      <c r="BI1266" s="1102">
        <v>57952.688108032868</v>
      </c>
      <c r="BJ1266" s="1102">
        <v>65060.525933656907</v>
      </c>
      <c r="BK1266" s="1102">
        <v>79546.793718829009</v>
      </c>
      <c r="BL1266" s="1102">
        <v>98885.061974059558</v>
      </c>
      <c r="BM1266" s="1102">
        <v>86331.986478517196</v>
      </c>
      <c r="BN1266" s="1102">
        <v>83066.125368143388</v>
      </c>
      <c r="BO1266" s="1102">
        <v>112561.60060552736</v>
      </c>
      <c r="BP1266" s="1102">
        <v>107866.77719106538</v>
      </c>
      <c r="BQ1266" s="1102">
        <v>81728.103283718636</v>
      </c>
      <c r="BR1266" s="1102">
        <v>63022.061832502754</v>
      </c>
      <c r="BS1266" s="1102">
        <v>83799.167879673158</v>
      </c>
      <c r="BT1266" s="1102">
        <v>26979.967444143454</v>
      </c>
      <c r="BU1266" s="1102">
        <v>11156.948566281364</v>
      </c>
      <c r="BV1266" s="1102">
        <v>9994.7262840959374</v>
      </c>
      <c r="BW1266" s="1102">
        <v>18676.982942481674</v>
      </c>
      <c r="BX1266" s="1102">
        <v>23777.062942212124</v>
      </c>
      <c r="BY1266" s="1102">
        <v>19558.525759300835</v>
      </c>
      <c r="BZ1266" s="1102">
        <v>14871.483913577671</v>
      </c>
      <c r="CA1266" s="1102">
        <v>9771.9594059500268</v>
      </c>
      <c r="CB1266" s="1102">
        <v>5992.1382838582413</v>
      </c>
      <c r="CC1266" s="1102">
        <v>6600.3207576329314</v>
      </c>
      <c r="CD1266" s="1102">
        <v>10684.846635254424</v>
      </c>
      <c r="CE1266" s="1102">
        <v>17975.22551753981</v>
      </c>
      <c r="CF1266" s="1102">
        <v>14081.026516720594</v>
      </c>
      <c r="CG1266" s="1102">
        <v>9632.9990416680121</v>
      </c>
      <c r="CH1266" s="1102">
        <v>10119.978256148348</v>
      </c>
      <c r="CI1266" s="1102">
        <v>16007.206098808403</v>
      </c>
      <c r="CJ1266" s="1102">
        <v>19922.562089829109</v>
      </c>
      <c r="CK1266" s="1102">
        <v>20488.843068941402</v>
      </c>
      <c r="CL1266" s="1102">
        <v>16445.228954829283</v>
      </c>
      <c r="CM1266" s="1102">
        <v>17672.015089783607</v>
      </c>
      <c r="CN1266" s="1102">
        <v>16467.276496224171</v>
      </c>
      <c r="CO1266" s="1102">
        <v>17107.273261057875</v>
      </c>
      <c r="CP1266" s="1102">
        <v>17405.261780924106</v>
      </c>
      <c r="CQ1266" s="1106">
        <f t="shared" si="219"/>
        <v>19186.016914623382</v>
      </c>
      <c r="CR1266" s="23" t="s">
        <v>542</v>
      </c>
      <c r="DQ1266"/>
      <c r="DR1266"/>
    </row>
    <row r="1267" spans="58:122" ht="13">
      <c r="BF1267" s="1135">
        <v>1259</v>
      </c>
      <c r="BG1267" s="1102">
        <v>43512.713388001255</v>
      </c>
      <c r="BH1267" s="1102">
        <v>50256.869496323394</v>
      </c>
      <c r="BI1267" s="1102">
        <v>48495.116677823506</v>
      </c>
      <c r="BJ1267" s="1102">
        <v>58319.325390925253</v>
      </c>
      <c r="BK1267" s="1102">
        <v>64236.383190750239</v>
      </c>
      <c r="BL1267" s="1102">
        <v>78915.674640807352</v>
      </c>
      <c r="BM1267" s="1102">
        <v>70686.804162145825</v>
      </c>
      <c r="BN1267" s="1102">
        <v>74672.740173558414</v>
      </c>
      <c r="BO1267" s="1102">
        <v>90205.661069000169</v>
      </c>
      <c r="BP1267" s="1102">
        <v>102510.58355910545</v>
      </c>
      <c r="BQ1267" s="1102">
        <v>81359.797178194945</v>
      </c>
      <c r="BR1267" s="1102">
        <v>68184.519382434548</v>
      </c>
      <c r="BS1267" s="1102">
        <v>76321.52269756516</v>
      </c>
      <c r="BT1267" s="1102">
        <v>29358.38097901268</v>
      </c>
      <c r="BU1267" s="1102">
        <v>13732.330692751515</v>
      </c>
      <c r="BV1267" s="1102">
        <v>12361.386620809439</v>
      </c>
      <c r="BW1267" s="1102">
        <v>14341.989233428811</v>
      </c>
      <c r="BX1267" s="1102">
        <v>27369.561557996542</v>
      </c>
      <c r="BY1267" s="1102">
        <v>21757.354324060278</v>
      </c>
      <c r="BZ1267" s="1102">
        <v>14559.009107521297</v>
      </c>
      <c r="CA1267" s="1102">
        <v>9776.8386710805498</v>
      </c>
      <c r="CB1267" s="1102">
        <v>5977.8564382687518</v>
      </c>
      <c r="CC1267" s="1102">
        <v>9326.002861842695</v>
      </c>
      <c r="CD1267" s="1102">
        <v>17336.096367143105</v>
      </c>
      <c r="CE1267" s="1102">
        <v>21727.043775417373</v>
      </c>
      <c r="CF1267" s="1102">
        <v>15621.34833797887</v>
      </c>
      <c r="CG1267" s="1102">
        <v>11503.26192370758</v>
      </c>
      <c r="CH1267" s="1102">
        <v>11888.774612391457</v>
      </c>
      <c r="CI1267" s="1102">
        <v>17687.269495483335</v>
      </c>
      <c r="CJ1267" s="1102">
        <v>19491.389744413889</v>
      </c>
      <c r="CK1267" s="1102">
        <v>18773.867489094737</v>
      </c>
      <c r="CL1267" s="1102">
        <v>15298.909238849583</v>
      </c>
      <c r="CM1267" s="1102">
        <v>15906.663438754122</v>
      </c>
      <c r="CN1267" s="1102">
        <v>17357.651852165382</v>
      </c>
      <c r="CO1267" s="1102">
        <v>18030.134154804364</v>
      </c>
      <c r="CP1267" s="1102">
        <v>17397.31528403729</v>
      </c>
      <c r="CQ1267" s="1106">
        <f t="shared" si="219"/>
        <v>19177.257401230167</v>
      </c>
      <c r="CR1267" s="23" t="s">
        <v>542</v>
      </c>
      <c r="DQ1267"/>
      <c r="DR1267"/>
    </row>
    <row r="1268" spans="58:122" ht="13">
      <c r="BF1268" s="1135">
        <v>1260</v>
      </c>
      <c r="BG1268" s="1102">
        <v>42362.494445145705</v>
      </c>
      <c r="BH1268" s="1102">
        <v>49556.147924438075</v>
      </c>
      <c r="BI1268" s="1102">
        <v>48702.312628979627</v>
      </c>
      <c r="BJ1268" s="1102">
        <v>58834.451205331156</v>
      </c>
      <c r="BK1268" s="1102">
        <v>64752.994685591431</v>
      </c>
      <c r="BL1268" s="1102">
        <v>79169.590993509933</v>
      </c>
      <c r="BM1268" s="1102">
        <v>70466.994407175764</v>
      </c>
      <c r="BN1268" s="1102">
        <v>74477.458189530007</v>
      </c>
      <c r="BO1268" s="1102">
        <v>90924.279121889413</v>
      </c>
      <c r="BP1268" s="1102">
        <v>101840.66998479485</v>
      </c>
      <c r="BQ1268" s="1102">
        <v>80862.128366403515</v>
      </c>
      <c r="BR1268" s="1102">
        <v>67955.776639735734</v>
      </c>
      <c r="BS1268" s="1102">
        <v>76845.214227024277</v>
      </c>
      <c r="BT1268" s="1102">
        <v>29220.44618310023</v>
      </c>
      <c r="BU1268" s="1102">
        <v>13739.891869555906</v>
      </c>
      <c r="BV1268" s="1102">
        <v>12412.449323658413</v>
      </c>
      <c r="BW1268" s="1102">
        <v>14329.901940462538</v>
      </c>
      <c r="BX1268" s="1102">
        <v>27237.341347519392</v>
      </c>
      <c r="BY1268" s="1102">
        <v>21778.7880345089</v>
      </c>
      <c r="BZ1268" s="1102">
        <v>14600.067160864954</v>
      </c>
      <c r="CA1268" s="1102">
        <v>9788.4276299080357</v>
      </c>
      <c r="CB1268" s="1102">
        <v>5973.5927009991674</v>
      </c>
      <c r="CC1268" s="1102">
        <v>9295.8808567776759</v>
      </c>
      <c r="CD1268" s="1102">
        <v>17352.123848831587</v>
      </c>
      <c r="CE1268" s="1102">
        <v>21747.361009566233</v>
      </c>
      <c r="CF1268" s="1102">
        <v>15608.011174371713</v>
      </c>
      <c r="CG1268" s="1102">
        <v>11476.535033151658</v>
      </c>
      <c r="CH1268" s="1102">
        <v>11872.88111093175</v>
      </c>
      <c r="CI1268" s="1102">
        <v>17698.883706404959</v>
      </c>
      <c r="CJ1268" s="1102">
        <v>19511.610665859349</v>
      </c>
      <c r="CK1268" s="1102">
        <v>18792.773711725906</v>
      </c>
      <c r="CL1268" s="1102">
        <v>15292.646540691312</v>
      </c>
      <c r="CM1268" s="1102">
        <v>15842.580140046368</v>
      </c>
      <c r="CN1268" s="1102">
        <v>17224.720788341692</v>
      </c>
      <c r="CO1268" s="1102">
        <v>18110.910495265471</v>
      </c>
      <c r="CP1268" s="1102">
        <v>17267.998227067161</v>
      </c>
      <c r="CQ1268" s="1106">
        <f t="shared" si="219"/>
        <v>19034.709746756078</v>
      </c>
      <c r="CR1268" s="23" t="s">
        <v>542</v>
      </c>
      <c r="DQ1268"/>
      <c r="DR1268"/>
    </row>
    <row r="1269" spans="58:122" ht="13">
      <c r="BF1269" s="1135">
        <v>1261</v>
      </c>
      <c r="BG1269" s="1102">
        <v>56861.160119221611</v>
      </c>
      <c r="BH1269" s="1102">
        <v>61704.838740997322</v>
      </c>
      <c r="BI1269" s="1102">
        <v>56828.328575164465</v>
      </c>
      <c r="BJ1269" s="1102">
        <v>58955.745032171704</v>
      </c>
      <c r="BK1269" s="1102">
        <v>66567.497555778973</v>
      </c>
      <c r="BL1269" s="1102">
        <v>83917.51283803815</v>
      </c>
      <c r="BM1269" s="1102">
        <v>79024.265276593156</v>
      </c>
      <c r="BN1269" s="1102">
        <v>87984.224393528042</v>
      </c>
      <c r="BO1269" s="1102">
        <v>118620.79476179264</v>
      </c>
      <c r="BP1269" s="1102">
        <v>115363.40941713503</v>
      </c>
      <c r="BQ1269" s="1102">
        <v>94559.019731205903</v>
      </c>
      <c r="BR1269" s="1102">
        <v>75526.78983222309</v>
      </c>
      <c r="BS1269" s="1102">
        <v>73494.491036362961</v>
      </c>
      <c r="BT1269" s="1102">
        <v>28251.046621592239</v>
      </c>
      <c r="BU1269" s="1102">
        <v>12648.004844866509</v>
      </c>
      <c r="BV1269" s="1102">
        <v>11750.920249167812</v>
      </c>
      <c r="BW1269" s="1102">
        <v>25882.002287484189</v>
      </c>
      <c r="BX1269" s="1102">
        <v>27681.439327040596</v>
      </c>
      <c r="BY1269" s="1102">
        <v>29230.860427243544</v>
      </c>
      <c r="BZ1269" s="1102">
        <v>15733.140526422494</v>
      </c>
      <c r="CA1269" s="1102">
        <v>9791.4056268403838</v>
      </c>
      <c r="CB1269" s="1102">
        <v>8395.9843866508836</v>
      </c>
      <c r="CC1269" s="1102">
        <v>9407.7871972515259</v>
      </c>
      <c r="CD1269" s="1102">
        <v>15108.471927800028</v>
      </c>
      <c r="CE1269" s="1102">
        <v>27039.124296872356</v>
      </c>
      <c r="CF1269" s="1102">
        <v>17907.715291990065</v>
      </c>
      <c r="CG1269" s="1102">
        <v>12525.787139463375</v>
      </c>
      <c r="CH1269" s="1102">
        <v>14045.829723393246</v>
      </c>
      <c r="CI1269" s="1102">
        <v>20878.885373738267</v>
      </c>
      <c r="CJ1269" s="1102">
        <v>24586.465846579144</v>
      </c>
      <c r="CK1269" s="1102">
        <v>21438.119604507279</v>
      </c>
      <c r="CL1269" s="1102">
        <v>17108.963627081277</v>
      </c>
      <c r="CM1269" s="1102">
        <v>23482.234996128362</v>
      </c>
      <c r="CN1269" s="1102">
        <v>19550.174440943501</v>
      </c>
      <c r="CO1269" s="1102">
        <v>21785.316386503506</v>
      </c>
      <c r="CP1269" s="1102">
        <v>21148.236560937035</v>
      </c>
      <c r="CQ1269" s="1106">
        <f t="shared" si="219"/>
        <v>23311.940347676398</v>
      </c>
      <c r="CR1269" s="23" t="s">
        <v>542</v>
      </c>
      <c r="DQ1269"/>
      <c r="DR1269"/>
    </row>
    <row r="1270" spans="58:122" ht="13">
      <c r="BF1270" s="1135">
        <v>1262</v>
      </c>
      <c r="BG1270" s="1102">
        <v>52056.886410769352</v>
      </c>
      <c r="BH1270" s="1102">
        <v>57088.924013592921</v>
      </c>
      <c r="BI1270" s="1102">
        <v>49059.696412300917</v>
      </c>
      <c r="BJ1270" s="1102">
        <v>46627.377340808591</v>
      </c>
      <c r="BK1270" s="1102">
        <v>56697.636052507783</v>
      </c>
      <c r="BL1270" s="1102">
        <v>71299.63911790408</v>
      </c>
      <c r="BM1270" s="1102">
        <v>54810.260362079556</v>
      </c>
      <c r="BN1270" s="1102">
        <v>51320.439231191209</v>
      </c>
      <c r="BO1270" s="1102">
        <v>78300.166583514656</v>
      </c>
      <c r="BP1270" s="1102">
        <v>76359.364542735246</v>
      </c>
      <c r="BQ1270" s="1102">
        <v>56557.1672532011</v>
      </c>
      <c r="BR1270" s="1102">
        <v>37844.5384026092</v>
      </c>
      <c r="BS1270" s="1102">
        <v>56969.953896299638</v>
      </c>
      <c r="BT1270" s="1102">
        <v>21114.879415295371</v>
      </c>
      <c r="BU1270" s="1102">
        <v>10780.443159923518</v>
      </c>
      <c r="BV1270" s="1102">
        <v>12958.403234231339</v>
      </c>
      <c r="BW1270" s="1102">
        <v>11975.376672123723</v>
      </c>
      <c r="BX1270" s="1102">
        <v>19003.055248165554</v>
      </c>
      <c r="BY1270" s="1102">
        <v>18756.020144509985</v>
      </c>
      <c r="BZ1270" s="1102">
        <v>16100.951465423499</v>
      </c>
      <c r="CA1270" s="1102">
        <v>9798.4693454311891</v>
      </c>
      <c r="CB1270" s="1102">
        <v>5888.9900409307947</v>
      </c>
      <c r="CC1270" s="1102">
        <v>8710.9622318728707</v>
      </c>
      <c r="CD1270" s="1102">
        <v>12048.50446937273</v>
      </c>
      <c r="CE1270" s="1102">
        <v>18944.756404121901</v>
      </c>
      <c r="CF1270" s="1102">
        <v>12932.084616706654</v>
      </c>
      <c r="CG1270" s="1102">
        <v>9283.1295765058003</v>
      </c>
      <c r="CH1270" s="1102">
        <v>9923.7613903934453</v>
      </c>
      <c r="CI1270" s="1102">
        <v>12905.021132846923</v>
      </c>
      <c r="CJ1270" s="1102">
        <v>14119.488072755299</v>
      </c>
      <c r="CK1270" s="1102">
        <v>14815.981742178048</v>
      </c>
      <c r="CL1270" s="1102">
        <v>14484.166538843911</v>
      </c>
      <c r="CM1270" s="1102">
        <v>16499.18320553923</v>
      </c>
      <c r="CN1270" s="1102">
        <v>17104.104698752602</v>
      </c>
      <c r="CO1270" s="1102">
        <v>17513.889119284369</v>
      </c>
      <c r="CP1270" s="1102">
        <v>18205.821188341855</v>
      </c>
      <c r="CQ1270" s="1106">
        <f t="shared" si="219"/>
        <v>20068.482603746867</v>
      </c>
      <c r="CR1270" s="23" t="s">
        <v>542</v>
      </c>
      <c r="DQ1270"/>
      <c r="DR1270"/>
    </row>
    <row r="1271" spans="58:122" ht="13">
      <c r="BF1271" s="1135">
        <v>1263</v>
      </c>
      <c r="BG1271" s="1102">
        <v>43141.112262494062</v>
      </c>
      <c r="BH1271" s="1102">
        <v>47823.144481924493</v>
      </c>
      <c r="BI1271" s="1102">
        <v>39291.269337265752</v>
      </c>
      <c r="BJ1271" s="1102">
        <v>40887.327296412361</v>
      </c>
      <c r="BK1271" s="1102">
        <v>60987.749848360239</v>
      </c>
      <c r="BL1271" s="1102">
        <v>96265.856585417132</v>
      </c>
      <c r="BM1271" s="1102">
        <v>85670.805527644785</v>
      </c>
      <c r="BN1271" s="1102">
        <v>83509.001138772684</v>
      </c>
      <c r="BO1271" s="1102">
        <v>106790.40920975132</v>
      </c>
      <c r="BP1271" s="1102">
        <v>112914.63302562016</v>
      </c>
      <c r="BQ1271" s="1102">
        <v>81841.985897138788</v>
      </c>
      <c r="BR1271" s="1102">
        <v>56617.638529563003</v>
      </c>
      <c r="BS1271" s="1102">
        <v>72994.289652880761</v>
      </c>
      <c r="BT1271" s="1102">
        <v>42322.933362885778</v>
      </c>
      <c r="BU1271" s="1102">
        <v>22530.754015273611</v>
      </c>
      <c r="BV1271" s="1102">
        <v>15824.515249088716</v>
      </c>
      <c r="BW1271" s="1102">
        <v>13471.494238945625</v>
      </c>
      <c r="BX1271" s="1102">
        <v>27985.481872306329</v>
      </c>
      <c r="BY1271" s="1102">
        <v>18995.873966072511</v>
      </c>
      <c r="BZ1271" s="1102">
        <v>14304.486756318502</v>
      </c>
      <c r="CA1271" s="1102">
        <v>9798.9233580694181</v>
      </c>
      <c r="CB1271" s="1102">
        <v>6775.6387645269197</v>
      </c>
      <c r="CC1271" s="1102">
        <v>12263.726458260244</v>
      </c>
      <c r="CD1271" s="1102">
        <v>17679.069220012676</v>
      </c>
      <c r="CE1271" s="1102">
        <v>22616.180402468708</v>
      </c>
      <c r="CF1271" s="1102">
        <v>14989.362748861948</v>
      </c>
      <c r="CG1271" s="1102">
        <v>12004.113891109933</v>
      </c>
      <c r="CH1271" s="1102">
        <v>12538.644064295333</v>
      </c>
      <c r="CI1271" s="1102">
        <v>16948.820533534032</v>
      </c>
      <c r="CJ1271" s="1102">
        <v>16310.77912348286</v>
      </c>
      <c r="CK1271" s="1102">
        <v>16829.607267150237</v>
      </c>
      <c r="CL1271" s="1102">
        <v>17265.222452050002</v>
      </c>
      <c r="CM1271" s="1102">
        <v>23951.800286632413</v>
      </c>
      <c r="CN1271" s="1102">
        <v>24692.57419577516</v>
      </c>
      <c r="CO1271" s="1102">
        <v>25220.825068654653</v>
      </c>
      <c r="CP1271" s="1102">
        <v>27217.49189619458</v>
      </c>
      <c r="CQ1271" s="1106">
        <f t="shared" si="219"/>
        <v>30002.149147008629</v>
      </c>
      <c r="CR1271" s="23" t="s">
        <v>542</v>
      </c>
      <c r="DQ1271"/>
      <c r="DR1271"/>
    </row>
    <row r="1272" spans="58:122" ht="13">
      <c r="BF1272" s="1135">
        <v>1264</v>
      </c>
      <c r="BG1272" s="1102">
        <v>39107.447309477633</v>
      </c>
      <c r="BH1272" s="1102">
        <v>46856.367114661938</v>
      </c>
      <c r="BI1272" s="1102">
        <v>43695.144911986041</v>
      </c>
      <c r="BJ1272" s="1102">
        <v>48987.211928272991</v>
      </c>
      <c r="BK1272" s="1102">
        <v>55829.649188825511</v>
      </c>
      <c r="BL1272" s="1102">
        <v>72295.074183243822</v>
      </c>
      <c r="BM1272" s="1102">
        <v>58728.145678119123</v>
      </c>
      <c r="BN1272" s="1102">
        <v>59140.358158316725</v>
      </c>
      <c r="BO1272" s="1102">
        <v>69481.576852138125</v>
      </c>
      <c r="BP1272" s="1102">
        <v>80870.26741699726</v>
      </c>
      <c r="BQ1272" s="1102">
        <v>57967.929970099802</v>
      </c>
      <c r="BR1272" s="1102">
        <v>42803.660815989744</v>
      </c>
      <c r="BS1272" s="1102">
        <v>42956.002932437077</v>
      </c>
      <c r="BT1272" s="1102">
        <v>22126.980312365402</v>
      </c>
      <c r="BU1272" s="1102">
        <v>13906.512660865847</v>
      </c>
      <c r="BV1272" s="1102">
        <v>16054.278290716307</v>
      </c>
      <c r="BW1272" s="1102">
        <v>17125.437689299088</v>
      </c>
      <c r="BX1272" s="1102">
        <v>17453.718719076627</v>
      </c>
      <c r="BY1272" s="1102">
        <v>16951.26520683058</v>
      </c>
      <c r="BZ1272" s="1102">
        <v>16623.097225375936</v>
      </c>
      <c r="CA1272" s="1102">
        <v>9818.1352273645643</v>
      </c>
      <c r="CB1272" s="1102">
        <v>5565.2715307578546</v>
      </c>
      <c r="CC1272" s="1102">
        <v>7078.6982968093243</v>
      </c>
      <c r="CD1272" s="1102">
        <v>9904.8265158118265</v>
      </c>
      <c r="CE1272" s="1102">
        <v>15377.285736472051</v>
      </c>
      <c r="CF1272" s="1102">
        <v>10451.561619254837</v>
      </c>
      <c r="CG1272" s="1102">
        <v>8624.005968692125</v>
      </c>
      <c r="CH1272" s="1102">
        <v>11429.631432203974</v>
      </c>
      <c r="CI1272" s="1102">
        <v>14921.038064358521</v>
      </c>
      <c r="CJ1272" s="1102">
        <v>16912.741187926458</v>
      </c>
      <c r="CK1272" s="1102">
        <v>16766.494200442674</v>
      </c>
      <c r="CL1272" s="1102">
        <v>12094.819738744205</v>
      </c>
      <c r="CM1272" s="1102">
        <v>15679.831554953986</v>
      </c>
      <c r="CN1272" s="1102">
        <v>15075.937663081289</v>
      </c>
      <c r="CO1272" s="1102">
        <v>19887.863279562345</v>
      </c>
      <c r="CP1272" s="1102">
        <v>15372.028620768024</v>
      </c>
      <c r="CQ1272" s="1106">
        <f t="shared" si="219"/>
        <v>16944.761006316294</v>
      </c>
      <c r="CR1272" s="23" t="s">
        <v>542</v>
      </c>
      <c r="DQ1272"/>
      <c r="DR1272"/>
    </row>
    <row r="1273" spans="58:122" ht="13">
      <c r="BF1273" s="1135">
        <v>1265</v>
      </c>
      <c r="BG1273" s="1102">
        <v>49010.248619322861</v>
      </c>
      <c r="BH1273" s="1102">
        <v>53560.431057493697</v>
      </c>
      <c r="BI1273" s="1102">
        <v>49461.953786342099</v>
      </c>
      <c r="BJ1273" s="1102">
        <v>54762.191069333407</v>
      </c>
      <c r="BK1273" s="1102">
        <v>61830.049453726329</v>
      </c>
      <c r="BL1273" s="1102">
        <v>81460.767837220017</v>
      </c>
      <c r="BM1273" s="1102">
        <v>75044.773207821796</v>
      </c>
      <c r="BN1273" s="1102">
        <v>78650.995916393134</v>
      </c>
      <c r="BO1273" s="1102">
        <v>105229.52469885725</v>
      </c>
      <c r="BP1273" s="1102">
        <v>114472.90916397872</v>
      </c>
      <c r="BQ1273" s="1102">
        <v>88370.022201887041</v>
      </c>
      <c r="BR1273" s="1102">
        <v>65348.34557911435</v>
      </c>
      <c r="BS1273" s="1102">
        <v>61085.560860529884</v>
      </c>
      <c r="BT1273" s="1102">
        <v>25655.467128749075</v>
      </c>
      <c r="BU1273" s="1102">
        <v>11229.433749766684</v>
      </c>
      <c r="BV1273" s="1102">
        <v>9013.9765895232958</v>
      </c>
      <c r="BW1273" s="1102">
        <v>14303.926178303182</v>
      </c>
      <c r="BX1273" s="1102">
        <v>21513.387241973505</v>
      </c>
      <c r="BY1273" s="1102">
        <v>20682.792523416614</v>
      </c>
      <c r="BZ1273" s="1102">
        <v>16411.866580226069</v>
      </c>
      <c r="CA1273" s="1102">
        <v>9826.0473893250728</v>
      </c>
      <c r="CB1273" s="1102">
        <v>5269.4366268503863</v>
      </c>
      <c r="CC1273" s="1102">
        <v>7609.1058655143843</v>
      </c>
      <c r="CD1273" s="1102">
        <v>8872.9254780788142</v>
      </c>
      <c r="CE1273" s="1102">
        <v>16635.850296199122</v>
      </c>
      <c r="CF1273" s="1102">
        <v>11428.992993850923</v>
      </c>
      <c r="CG1273" s="1102">
        <v>8798.4139988473835</v>
      </c>
      <c r="CH1273" s="1102">
        <v>9419.3602841967004</v>
      </c>
      <c r="CI1273" s="1102">
        <v>15529.195628806212</v>
      </c>
      <c r="CJ1273" s="1102">
        <v>17357.322583505702</v>
      </c>
      <c r="CK1273" s="1102">
        <v>17455.741751247609</v>
      </c>
      <c r="CL1273" s="1102">
        <v>12066.104941609079</v>
      </c>
      <c r="CM1273" s="1102">
        <v>15595.143242056112</v>
      </c>
      <c r="CN1273" s="1102">
        <v>14486.302837950121</v>
      </c>
      <c r="CO1273" s="1102">
        <v>20735.472279698428</v>
      </c>
      <c r="CP1273" s="1102">
        <v>14751.522506232808</v>
      </c>
      <c r="CQ1273" s="1106">
        <f t="shared" si="219"/>
        <v>16260.770098339968</v>
      </c>
      <c r="CR1273" s="23" t="s">
        <v>542</v>
      </c>
      <c r="DQ1273"/>
      <c r="DR1273"/>
    </row>
    <row r="1274" spans="58:122" ht="13">
      <c r="BF1274" s="1135">
        <v>1266</v>
      </c>
      <c r="BG1274" s="1102">
        <v>37285.670797728104</v>
      </c>
      <c r="BH1274" s="1102">
        <v>42654.653074801783</v>
      </c>
      <c r="BI1274" s="1102">
        <v>39908.311583966803</v>
      </c>
      <c r="BJ1274" s="1102">
        <v>45186.498656709162</v>
      </c>
      <c r="BK1274" s="1102">
        <v>52315.982163812099</v>
      </c>
      <c r="BL1274" s="1102">
        <v>66360.126687757307</v>
      </c>
      <c r="BM1274" s="1102">
        <v>55278.669044480026</v>
      </c>
      <c r="BN1274" s="1102">
        <v>59318.262418376944</v>
      </c>
      <c r="BO1274" s="1102">
        <v>77665.690372277662</v>
      </c>
      <c r="BP1274" s="1102">
        <v>84533.660902391304</v>
      </c>
      <c r="BQ1274" s="1102">
        <v>63305.626505615284</v>
      </c>
      <c r="BR1274" s="1102">
        <v>49858.587057927638</v>
      </c>
      <c r="BS1274" s="1102">
        <v>56444.853221707664</v>
      </c>
      <c r="BT1274" s="1102">
        <v>19289.789803506479</v>
      </c>
      <c r="BU1274" s="1102">
        <v>8753.3663606692589</v>
      </c>
      <c r="BV1274" s="1102">
        <v>9240.2497479268877</v>
      </c>
      <c r="BW1274" s="1102">
        <v>14979.501249892724</v>
      </c>
      <c r="BX1274" s="1102">
        <v>17549.06014970164</v>
      </c>
      <c r="BY1274" s="1102">
        <v>18268.801393349993</v>
      </c>
      <c r="BZ1274" s="1102">
        <v>11138.250322867629</v>
      </c>
      <c r="CA1274" s="1102">
        <v>9836.0333935045001</v>
      </c>
      <c r="CB1274" s="1102">
        <v>5685.2124036433661</v>
      </c>
      <c r="CC1274" s="1102">
        <v>8320.7323731155775</v>
      </c>
      <c r="CD1274" s="1102">
        <v>9870.2386219348682</v>
      </c>
      <c r="CE1274" s="1102">
        <v>17568.485602829613</v>
      </c>
      <c r="CF1274" s="1102">
        <v>11701.988195580194</v>
      </c>
      <c r="CG1274" s="1102">
        <v>9097.5426752874446</v>
      </c>
      <c r="CH1274" s="1102">
        <v>10862.467007040561</v>
      </c>
      <c r="CI1274" s="1102">
        <v>15404.844894492871</v>
      </c>
      <c r="CJ1274" s="1102">
        <v>18655.643327527756</v>
      </c>
      <c r="CK1274" s="1102">
        <v>17777.219633742498</v>
      </c>
      <c r="CL1274" s="1102">
        <v>13841.838253175627</v>
      </c>
      <c r="CM1274" s="1102">
        <v>16571.218674397955</v>
      </c>
      <c r="CN1274" s="1102">
        <v>16996.435387179517</v>
      </c>
      <c r="CO1274" s="1102">
        <v>16355.453961852147</v>
      </c>
      <c r="CP1274" s="1102">
        <v>18269.3037028334</v>
      </c>
      <c r="CQ1274" s="1106">
        <f t="shared" si="219"/>
        <v>20138.460097458134</v>
      </c>
      <c r="CR1274" s="23" t="s">
        <v>542</v>
      </c>
      <c r="DQ1274"/>
      <c r="DR1274"/>
    </row>
    <row r="1275" spans="58:122" ht="13">
      <c r="BF1275" s="1135">
        <v>1267</v>
      </c>
      <c r="BG1275" s="1102">
        <v>37796.064328248132</v>
      </c>
      <c r="BH1275" s="1102">
        <v>42463.223448220291</v>
      </c>
      <c r="BI1275" s="1102">
        <v>39410.320674132425</v>
      </c>
      <c r="BJ1275" s="1102">
        <v>43957.393310772699</v>
      </c>
      <c r="BK1275" s="1102">
        <v>50164.664129127334</v>
      </c>
      <c r="BL1275" s="1102">
        <v>63982.181647337275</v>
      </c>
      <c r="BM1275" s="1102">
        <v>56717.399110048209</v>
      </c>
      <c r="BN1275" s="1102">
        <v>60245.867478996945</v>
      </c>
      <c r="BO1275" s="1102">
        <v>78611.055473029468</v>
      </c>
      <c r="BP1275" s="1102">
        <v>84277.571645438569</v>
      </c>
      <c r="BQ1275" s="1102">
        <v>62989.758191459667</v>
      </c>
      <c r="BR1275" s="1102">
        <v>48880.612288828292</v>
      </c>
      <c r="BS1275" s="1102">
        <v>56369.504808641599</v>
      </c>
      <c r="BT1275" s="1102">
        <v>19144.495094185091</v>
      </c>
      <c r="BU1275" s="1102">
        <v>8773.8930169093783</v>
      </c>
      <c r="BV1275" s="1102">
        <v>9083.49274187214</v>
      </c>
      <c r="BW1275" s="1102">
        <v>15101.652881064316</v>
      </c>
      <c r="BX1275" s="1102">
        <v>17536.210814416736</v>
      </c>
      <c r="BY1275" s="1102">
        <v>18315.540953561082</v>
      </c>
      <c r="BZ1275" s="1102">
        <v>11105.612226420175</v>
      </c>
      <c r="CA1275" s="1102">
        <v>9840.0109298806165</v>
      </c>
      <c r="CB1275" s="1102">
        <v>5605.538020975825</v>
      </c>
      <c r="CC1275" s="1102">
        <v>8152.6379049905709</v>
      </c>
      <c r="CD1275" s="1102">
        <v>9762.4151430823222</v>
      </c>
      <c r="CE1275" s="1102">
        <v>17436.223723688097</v>
      </c>
      <c r="CF1275" s="1102">
        <v>11663.295153229616</v>
      </c>
      <c r="CG1275" s="1102">
        <v>8925.9564809295043</v>
      </c>
      <c r="CH1275" s="1102">
        <v>11178.729736607849</v>
      </c>
      <c r="CI1275" s="1102">
        <v>15052.126665303304</v>
      </c>
      <c r="CJ1275" s="1102">
        <v>18527.281658925978</v>
      </c>
      <c r="CK1275" s="1102">
        <v>17484.242579797101</v>
      </c>
      <c r="CL1275" s="1102">
        <v>14064.721892201096</v>
      </c>
      <c r="CM1275" s="1102">
        <v>16409.591572546153</v>
      </c>
      <c r="CN1275" s="1102">
        <v>16884.034713659537</v>
      </c>
      <c r="CO1275" s="1102">
        <v>16243.496139616085</v>
      </c>
      <c r="CP1275" s="1102">
        <v>17924.817121087322</v>
      </c>
      <c r="CQ1275" s="1106">
        <f t="shared" si="219"/>
        <v>19758.728642256196</v>
      </c>
      <c r="CR1275" s="23" t="s">
        <v>542</v>
      </c>
      <c r="DQ1275"/>
      <c r="DR1275"/>
    </row>
    <row r="1276" spans="58:122" ht="13">
      <c r="BF1276" s="1135">
        <v>1268</v>
      </c>
      <c r="BG1276" s="1102">
        <v>55327.019817458058</v>
      </c>
      <c r="BH1276" s="1102">
        <v>57992.789172261568</v>
      </c>
      <c r="BI1276" s="1102">
        <v>51705.694264277176</v>
      </c>
      <c r="BJ1276" s="1102">
        <v>56725.501523624778</v>
      </c>
      <c r="BK1276" s="1102">
        <v>65055.583929150314</v>
      </c>
      <c r="BL1276" s="1102">
        <v>81434.2898572876</v>
      </c>
      <c r="BM1276" s="1102">
        <v>69995.164750307202</v>
      </c>
      <c r="BN1276" s="1102">
        <v>77879.530177122098</v>
      </c>
      <c r="BO1276" s="1102">
        <v>91267.435556036726</v>
      </c>
      <c r="BP1276" s="1102">
        <v>93306.048040265247</v>
      </c>
      <c r="BQ1276" s="1102">
        <v>71563.892951380942</v>
      </c>
      <c r="BR1276" s="1102">
        <v>58269.023488336687</v>
      </c>
      <c r="BS1276" s="1102">
        <v>54436.13279642757</v>
      </c>
      <c r="BT1276" s="1102">
        <v>28671.492957296592</v>
      </c>
      <c r="BU1276" s="1102">
        <v>15884.382122027198</v>
      </c>
      <c r="BV1276" s="1102">
        <v>15141.842266857513</v>
      </c>
      <c r="BW1276" s="1102">
        <v>15477.831281709879</v>
      </c>
      <c r="BX1276" s="1102">
        <v>20690.623811545811</v>
      </c>
      <c r="BY1276" s="1102">
        <v>18802.20814507495</v>
      </c>
      <c r="BZ1276" s="1102">
        <v>15399.215298013796</v>
      </c>
      <c r="CA1276" s="1102">
        <v>9852.8922553785815</v>
      </c>
      <c r="CB1276" s="1102">
        <v>5610.6048715223078</v>
      </c>
      <c r="CC1276" s="1102">
        <v>9070.8273930906544</v>
      </c>
      <c r="CD1276" s="1102">
        <v>13790.577335776257</v>
      </c>
      <c r="CE1276" s="1102">
        <v>20017.904154499993</v>
      </c>
      <c r="CF1276" s="1102">
        <v>13337.790974117826</v>
      </c>
      <c r="CG1276" s="1102">
        <v>9957.260508634894</v>
      </c>
      <c r="CH1276" s="1102">
        <v>11009.172436295354</v>
      </c>
      <c r="CI1276" s="1102">
        <v>16342.498890702391</v>
      </c>
      <c r="CJ1276" s="1102">
        <v>18719.017817336018</v>
      </c>
      <c r="CK1276" s="1102">
        <v>19415.382786860981</v>
      </c>
      <c r="CL1276" s="1102">
        <v>16748.859059066206</v>
      </c>
      <c r="CM1276" s="1102">
        <v>19417.368833205768</v>
      </c>
      <c r="CN1276" s="1102">
        <v>19374.689199391029</v>
      </c>
      <c r="CO1276" s="1102">
        <v>19835.625212833809</v>
      </c>
      <c r="CP1276" s="1102">
        <v>21133.797152763629</v>
      </c>
      <c r="CQ1276" s="1106">
        <f t="shared" si="219"/>
        <v>23296.023624737143</v>
      </c>
      <c r="CR1276" s="23" t="s">
        <v>542</v>
      </c>
      <c r="DQ1276"/>
      <c r="DR1276"/>
    </row>
    <row r="1277" spans="58:122" ht="13">
      <c r="BF1277" s="1135">
        <v>1269</v>
      </c>
      <c r="BG1277" s="1102">
        <v>56539.240430945036</v>
      </c>
      <c r="BH1277" s="1102">
        <v>53131.813126012603</v>
      </c>
      <c r="BI1277" s="1102">
        <v>48859.871543100206</v>
      </c>
      <c r="BJ1277" s="1102">
        <v>62760.896653176897</v>
      </c>
      <c r="BK1277" s="1102">
        <v>78670.503664522941</v>
      </c>
      <c r="BL1277" s="1102">
        <v>102487.28625393171</v>
      </c>
      <c r="BM1277" s="1102">
        <v>89596.45523072558</v>
      </c>
      <c r="BN1277" s="1102">
        <v>99331.250967350512</v>
      </c>
      <c r="BO1277" s="1102">
        <v>113635.35715905917</v>
      </c>
      <c r="BP1277" s="1102">
        <v>103296.72325658805</v>
      </c>
      <c r="BQ1277" s="1102">
        <v>78374.273096628909</v>
      </c>
      <c r="BR1277" s="1102">
        <v>70436.96632199263</v>
      </c>
      <c r="BS1277" s="1102">
        <v>76491.429561691621</v>
      </c>
      <c r="BT1277" s="1102">
        <v>32325.158576031958</v>
      </c>
      <c r="BU1277" s="1102">
        <v>16222.561210912205</v>
      </c>
      <c r="BV1277" s="1102">
        <v>14841.753820731072</v>
      </c>
      <c r="BW1277" s="1102">
        <v>16809.593750600583</v>
      </c>
      <c r="BX1277" s="1102">
        <v>15568.689187218723</v>
      </c>
      <c r="BY1277" s="1102">
        <v>15749.752258940953</v>
      </c>
      <c r="BZ1277" s="1102">
        <v>14821.309831386892</v>
      </c>
      <c r="CA1277" s="1102">
        <v>9853.5898599034081</v>
      </c>
      <c r="CB1277" s="1102">
        <v>7321.6410554420927</v>
      </c>
      <c r="CC1277" s="1102">
        <v>8428.5068227192023</v>
      </c>
      <c r="CD1277" s="1102">
        <v>9981.7127234736035</v>
      </c>
      <c r="CE1277" s="1102">
        <v>18495.402182794907</v>
      </c>
      <c r="CF1277" s="1102">
        <v>14213.148246389934</v>
      </c>
      <c r="CG1277" s="1102">
        <v>11023.652042714119</v>
      </c>
      <c r="CH1277" s="1102">
        <v>11413.564435669594</v>
      </c>
      <c r="CI1277" s="1102">
        <v>15666.868672643601</v>
      </c>
      <c r="CJ1277" s="1102">
        <v>22738.038594785547</v>
      </c>
      <c r="CK1277" s="1102">
        <v>23477.674093726251</v>
      </c>
      <c r="CL1277" s="1102">
        <v>18128.358136811763</v>
      </c>
      <c r="CM1277" s="1102">
        <v>20910.080198921234</v>
      </c>
      <c r="CN1277" s="1102">
        <v>15844.630823735126</v>
      </c>
      <c r="CO1277" s="1102">
        <v>18930.901356787883</v>
      </c>
      <c r="CP1277" s="1102">
        <v>16999.052483631702</v>
      </c>
      <c r="CQ1277" s="1106">
        <f t="shared" si="219"/>
        <v>18738.247811990812</v>
      </c>
      <c r="CR1277" s="23" t="s">
        <v>542</v>
      </c>
      <c r="DQ1277"/>
      <c r="DR1277"/>
    </row>
    <row r="1278" spans="58:122" ht="13">
      <c r="BF1278" s="1135">
        <v>1270</v>
      </c>
      <c r="BG1278" s="1102">
        <v>37088.415053889868</v>
      </c>
      <c r="BH1278" s="1102">
        <v>45963.442709370582</v>
      </c>
      <c r="BI1278" s="1102">
        <v>45604.907102516372</v>
      </c>
      <c r="BJ1278" s="1102">
        <v>53285.679590689448</v>
      </c>
      <c r="BK1278" s="1102">
        <v>63785.266422268178</v>
      </c>
      <c r="BL1278" s="1102">
        <v>93438.255010512177</v>
      </c>
      <c r="BM1278" s="1102">
        <v>90602.369116656308</v>
      </c>
      <c r="BN1278" s="1102">
        <v>92493.951875972707</v>
      </c>
      <c r="BO1278" s="1102">
        <v>112328.89646943813</v>
      </c>
      <c r="BP1278" s="1102">
        <v>118362.11487229375</v>
      </c>
      <c r="BQ1278" s="1102">
        <v>90273.324726118895</v>
      </c>
      <c r="BR1278" s="1102">
        <v>64040.203636369799</v>
      </c>
      <c r="BS1278" s="1102">
        <v>58672.864365036985</v>
      </c>
      <c r="BT1278" s="1102">
        <v>23840.908411926459</v>
      </c>
      <c r="BU1278" s="1102">
        <v>11207.323619947894</v>
      </c>
      <c r="BV1278" s="1102">
        <v>12985.097638388126</v>
      </c>
      <c r="BW1278" s="1102">
        <v>20557.192044526331</v>
      </c>
      <c r="BX1278" s="1102">
        <v>26033.684474807735</v>
      </c>
      <c r="BY1278" s="1102">
        <v>21244.621934858453</v>
      </c>
      <c r="BZ1278" s="1102">
        <v>13831.304516357251</v>
      </c>
      <c r="CA1278" s="1102">
        <v>9860.3886244823825</v>
      </c>
      <c r="CB1278" s="1102">
        <v>7600.1663896499458</v>
      </c>
      <c r="CC1278" s="1102">
        <v>8861.3892511207814</v>
      </c>
      <c r="CD1278" s="1102">
        <v>12530.893005009388</v>
      </c>
      <c r="CE1278" s="1102">
        <v>17350.77237830836</v>
      </c>
      <c r="CF1278" s="1102">
        <v>13082.670297716084</v>
      </c>
      <c r="CG1278" s="1102">
        <v>10294.241512379618</v>
      </c>
      <c r="CH1278" s="1102">
        <v>11787.421555615489</v>
      </c>
      <c r="CI1278" s="1102">
        <v>15981.122173016785</v>
      </c>
      <c r="CJ1278" s="1102">
        <v>19018.050947692769</v>
      </c>
      <c r="CK1278" s="1102">
        <v>20936.491239714276</v>
      </c>
      <c r="CL1278" s="1102">
        <v>17935.038589680305</v>
      </c>
      <c r="CM1278" s="1102">
        <v>17415.738804293072</v>
      </c>
      <c r="CN1278" s="1102">
        <v>15600.753008021344</v>
      </c>
      <c r="CO1278" s="1102">
        <v>14984.285430104208</v>
      </c>
      <c r="CP1278" s="1102">
        <v>16513.973050624023</v>
      </c>
      <c r="CQ1278" s="1106">
        <f t="shared" si="219"/>
        <v>18203.539266738062</v>
      </c>
      <c r="CR1278" s="23" t="s">
        <v>542</v>
      </c>
      <c r="DQ1278"/>
      <c r="DR1278"/>
    </row>
    <row r="1279" spans="58:122" ht="13">
      <c r="BF1279" s="1135">
        <v>1271</v>
      </c>
      <c r="BG1279" s="1102">
        <v>60410.34866576545</v>
      </c>
      <c r="BH1279" s="1102">
        <v>67846.3095231802</v>
      </c>
      <c r="BI1279" s="1102">
        <v>60935.134115455126</v>
      </c>
      <c r="BJ1279" s="1102">
        <v>68896.9684537086</v>
      </c>
      <c r="BK1279" s="1102">
        <v>78334.484037959061</v>
      </c>
      <c r="BL1279" s="1102">
        <v>93568.124494967953</v>
      </c>
      <c r="BM1279" s="1102">
        <v>78682.562265134431</v>
      </c>
      <c r="BN1279" s="1102">
        <v>72466.240388531965</v>
      </c>
      <c r="BO1279" s="1102">
        <v>120940.22965591749</v>
      </c>
      <c r="BP1279" s="1102">
        <v>111341.0033385931</v>
      </c>
      <c r="BQ1279" s="1102">
        <v>88764.548132358323</v>
      </c>
      <c r="BR1279" s="1102">
        <v>68601.693524630362</v>
      </c>
      <c r="BS1279" s="1102">
        <v>90913.07439835307</v>
      </c>
      <c r="BT1279" s="1102">
        <v>29033.028468371354</v>
      </c>
      <c r="BU1279" s="1102">
        <v>10869.428065793825</v>
      </c>
      <c r="BV1279" s="1102">
        <v>9404.6050583062588</v>
      </c>
      <c r="BW1279" s="1102">
        <v>15814.216360407943</v>
      </c>
      <c r="BX1279" s="1102">
        <v>27674.16060942195</v>
      </c>
      <c r="BY1279" s="1102">
        <v>18974.16926425659</v>
      </c>
      <c r="BZ1279" s="1102">
        <v>14520.310597657523</v>
      </c>
      <c r="CA1279" s="1102">
        <v>9871.826230399025</v>
      </c>
      <c r="CB1279" s="1102">
        <v>7451.0275971332267</v>
      </c>
      <c r="CC1279" s="1102">
        <v>10929.861383150883</v>
      </c>
      <c r="CD1279" s="1102">
        <v>15003.242132486041</v>
      </c>
      <c r="CE1279" s="1102">
        <v>21147.210458398768</v>
      </c>
      <c r="CF1279" s="1102">
        <v>16794.361151421883</v>
      </c>
      <c r="CG1279" s="1102">
        <v>13513.267373107674</v>
      </c>
      <c r="CH1279" s="1102">
        <v>14004.189784233035</v>
      </c>
      <c r="CI1279" s="1102">
        <v>16294.209570787318</v>
      </c>
      <c r="CJ1279" s="1102">
        <v>16294.009455070774</v>
      </c>
      <c r="CK1279" s="1102">
        <v>17144.752182146025</v>
      </c>
      <c r="CL1279" s="1102">
        <v>14776.205452307477</v>
      </c>
      <c r="CM1279" s="1102">
        <v>20565.325375688364</v>
      </c>
      <c r="CN1279" s="1102">
        <v>20150.31000133558</v>
      </c>
      <c r="CO1279" s="1102">
        <v>21581.408577544138</v>
      </c>
      <c r="CP1279" s="1102">
        <v>20219.248146127757</v>
      </c>
      <c r="CQ1279" s="1106">
        <f t="shared" si="219"/>
        <v>22287.905911173159</v>
      </c>
      <c r="CR1279" s="23" t="s">
        <v>542</v>
      </c>
      <c r="DQ1279"/>
      <c r="DR1279"/>
    </row>
    <row r="1280" spans="58:122" ht="13">
      <c r="BF1280" s="1135">
        <v>1272</v>
      </c>
      <c r="BG1280" s="1102">
        <v>49133.21264456951</v>
      </c>
      <c r="BH1280" s="1102">
        <v>53672.897717062639</v>
      </c>
      <c r="BI1280" s="1102">
        <v>49496.266863521872</v>
      </c>
      <c r="BJ1280" s="1102">
        <v>54870.887861864285</v>
      </c>
      <c r="BK1280" s="1102">
        <v>62067.159835055434</v>
      </c>
      <c r="BL1280" s="1102">
        <v>81899.700588951629</v>
      </c>
      <c r="BM1280" s="1102">
        <v>75646.672561241227</v>
      </c>
      <c r="BN1280" s="1102">
        <v>79275.759293707219</v>
      </c>
      <c r="BO1280" s="1102">
        <v>105443.63903519364</v>
      </c>
      <c r="BP1280" s="1102">
        <v>115022.99953607626</v>
      </c>
      <c r="BQ1280" s="1102">
        <v>88720.75703371811</v>
      </c>
      <c r="BR1280" s="1102">
        <v>65668.798701834079</v>
      </c>
      <c r="BS1280" s="1102">
        <v>61516.725620942452</v>
      </c>
      <c r="BT1280" s="1102">
        <v>25635.203903095233</v>
      </c>
      <c r="BU1280" s="1102">
        <v>11241.344249671838</v>
      </c>
      <c r="BV1280" s="1102">
        <v>9083.2600049619487</v>
      </c>
      <c r="BW1280" s="1102">
        <v>14350.538724214943</v>
      </c>
      <c r="BX1280" s="1102">
        <v>21435.449223301206</v>
      </c>
      <c r="BY1280" s="1102">
        <v>20705.562986170175</v>
      </c>
      <c r="BZ1280" s="1102">
        <v>16376.354133686304</v>
      </c>
      <c r="CA1280" s="1102">
        <v>9884.5438153130526</v>
      </c>
      <c r="CB1280" s="1102">
        <v>5369.123479727743</v>
      </c>
      <c r="CC1280" s="1102">
        <v>7564.8754234781372</v>
      </c>
      <c r="CD1280" s="1102">
        <v>8997.4116834103934</v>
      </c>
      <c r="CE1280" s="1102">
        <v>16622.724070049793</v>
      </c>
      <c r="CF1280" s="1102">
        <v>11489.393272609868</v>
      </c>
      <c r="CG1280" s="1102">
        <v>8815.5643452274417</v>
      </c>
      <c r="CH1280" s="1102">
        <v>9499.2773343587542</v>
      </c>
      <c r="CI1280" s="1102">
        <v>15903.892561046076</v>
      </c>
      <c r="CJ1280" s="1102">
        <v>17285.512569770373</v>
      </c>
      <c r="CK1280" s="1102">
        <v>17901.148753861635</v>
      </c>
      <c r="CL1280" s="1102">
        <v>11540.921067008889</v>
      </c>
      <c r="CM1280" s="1102">
        <v>15624.938518397072</v>
      </c>
      <c r="CN1280" s="1102">
        <v>14787.347315648465</v>
      </c>
      <c r="CO1280" s="1102">
        <v>20640.50267117146</v>
      </c>
      <c r="CP1280" s="1102">
        <v>15138.90523902017</v>
      </c>
      <c r="CQ1280" s="1106">
        <f t="shared" si="219"/>
        <v>16687.786465990186</v>
      </c>
      <c r="CR1280" s="23" t="s">
        <v>542</v>
      </c>
      <c r="DQ1280"/>
      <c r="DR1280"/>
    </row>
    <row r="1281" spans="58:122" ht="13">
      <c r="BF1281" s="1135">
        <v>1273</v>
      </c>
      <c r="BG1281" s="1102">
        <v>49879.665321301516</v>
      </c>
      <c r="BH1281" s="1102">
        <v>51023.423352521881</v>
      </c>
      <c r="BI1281" s="1102">
        <v>46904.026789644668</v>
      </c>
      <c r="BJ1281" s="1102">
        <v>54272.4764989135</v>
      </c>
      <c r="BK1281" s="1102">
        <v>59437.193205581323</v>
      </c>
      <c r="BL1281" s="1102">
        <v>73791.172085888495</v>
      </c>
      <c r="BM1281" s="1102">
        <v>64090.041398553629</v>
      </c>
      <c r="BN1281" s="1102">
        <v>67105.919883476192</v>
      </c>
      <c r="BO1281" s="1102">
        <v>87174.084069946519</v>
      </c>
      <c r="BP1281" s="1102">
        <v>86757.054744205394</v>
      </c>
      <c r="BQ1281" s="1102">
        <v>65378.917679949445</v>
      </c>
      <c r="BR1281" s="1102">
        <v>54885.596956664747</v>
      </c>
      <c r="BS1281" s="1102">
        <v>67390.432185062964</v>
      </c>
      <c r="BT1281" s="1102">
        <v>25486.270540489058</v>
      </c>
      <c r="BU1281" s="1102">
        <v>12101.959302689744</v>
      </c>
      <c r="BV1281" s="1102">
        <v>11650.202372525117</v>
      </c>
      <c r="BW1281" s="1102">
        <v>12506.967221293613</v>
      </c>
      <c r="BX1281" s="1102">
        <v>20855.863053677684</v>
      </c>
      <c r="BY1281" s="1102">
        <v>17609.871260217136</v>
      </c>
      <c r="BZ1281" s="1102">
        <v>14130.372482338647</v>
      </c>
      <c r="CA1281" s="1102">
        <v>9887.3361525756027</v>
      </c>
      <c r="CB1281" s="1102">
        <v>6368.9258409048789</v>
      </c>
      <c r="CC1281" s="1102">
        <v>8460.0440245305581</v>
      </c>
      <c r="CD1281" s="1102">
        <v>13124.446956027205</v>
      </c>
      <c r="CE1281" s="1102">
        <v>19747.47396491596</v>
      </c>
      <c r="CF1281" s="1102">
        <v>16110.009417545936</v>
      </c>
      <c r="CG1281" s="1102">
        <v>11886.222704831804</v>
      </c>
      <c r="CH1281" s="1102">
        <v>11155.935042068628</v>
      </c>
      <c r="CI1281" s="1102">
        <v>14165.277773758438</v>
      </c>
      <c r="CJ1281" s="1102">
        <v>15785.602928099341</v>
      </c>
      <c r="CK1281" s="1102">
        <v>17598.812344375798</v>
      </c>
      <c r="CL1281" s="1102">
        <v>15199.570866029791</v>
      </c>
      <c r="CM1281" s="1102">
        <v>17678.766727102106</v>
      </c>
      <c r="CN1281" s="1102">
        <v>16888.18747959075</v>
      </c>
      <c r="CO1281" s="1102">
        <v>19731.445572077188</v>
      </c>
      <c r="CP1281" s="1102">
        <v>17218.277866935598</v>
      </c>
      <c r="CQ1281" s="1106">
        <f t="shared" si="219"/>
        <v>18979.902431445782</v>
      </c>
      <c r="CR1281" s="23" t="s">
        <v>542</v>
      </c>
      <c r="DQ1281"/>
      <c r="DR1281"/>
    </row>
    <row r="1282" spans="58:122" ht="13">
      <c r="BF1282" s="1135">
        <v>1274</v>
      </c>
      <c r="BG1282" s="1102">
        <v>46111.665741830744</v>
      </c>
      <c r="BH1282" s="1102">
        <v>43099.074263275848</v>
      </c>
      <c r="BI1282" s="1102">
        <v>39154.829063729652</v>
      </c>
      <c r="BJ1282" s="1102">
        <v>50425.582063077069</v>
      </c>
      <c r="BK1282" s="1102">
        <v>58234.807278174776</v>
      </c>
      <c r="BL1282" s="1102">
        <v>71487.769791707047</v>
      </c>
      <c r="BM1282" s="1102">
        <v>65608.120073572703</v>
      </c>
      <c r="BN1282" s="1102">
        <v>81443.542956993653</v>
      </c>
      <c r="BO1282" s="1102">
        <v>97197.763730853461</v>
      </c>
      <c r="BP1282" s="1102">
        <v>99294.452264783031</v>
      </c>
      <c r="BQ1282" s="1102">
        <v>76619.336525267398</v>
      </c>
      <c r="BR1282" s="1102">
        <v>65329.421122566753</v>
      </c>
      <c r="BS1282" s="1102">
        <v>64534.380920356001</v>
      </c>
      <c r="BT1282" s="1102">
        <v>40368.904548248211</v>
      </c>
      <c r="BU1282" s="1102">
        <v>21504.637466805652</v>
      </c>
      <c r="BV1282" s="1102">
        <v>15128.361568555601</v>
      </c>
      <c r="BW1282" s="1102">
        <v>14443.988622787758</v>
      </c>
      <c r="BX1282" s="1102">
        <v>22497.675043156298</v>
      </c>
      <c r="BY1282" s="1102">
        <v>18332.439337914569</v>
      </c>
      <c r="BZ1282" s="1102">
        <v>15806.016818750899</v>
      </c>
      <c r="CA1282" s="1102">
        <v>9887.8262159761343</v>
      </c>
      <c r="CB1282" s="1102">
        <v>5483.3749527956825</v>
      </c>
      <c r="CC1282" s="1102">
        <v>7029.6706319010536</v>
      </c>
      <c r="CD1282" s="1102">
        <v>9618.7491279733949</v>
      </c>
      <c r="CE1282" s="1102">
        <v>16279.660132595413</v>
      </c>
      <c r="CF1282" s="1102">
        <v>13518.843648727423</v>
      </c>
      <c r="CG1282" s="1102">
        <v>11676.986023526892</v>
      </c>
      <c r="CH1282" s="1102">
        <v>11524.723647414761</v>
      </c>
      <c r="CI1282" s="1102">
        <v>14646.261968223405</v>
      </c>
      <c r="CJ1282" s="1102">
        <v>16404.750249992165</v>
      </c>
      <c r="CK1282" s="1102">
        <v>19297.469527321558</v>
      </c>
      <c r="CL1282" s="1102">
        <v>16275.526410915263</v>
      </c>
      <c r="CM1282" s="1102">
        <v>20503.954260270322</v>
      </c>
      <c r="CN1282" s="1102">
        <v>17831.646233347201</v>
      </c>
      <c r="CO1282" s="1102">
        <v>18341.160615131939</v>
      </c>
      <c r="CP1282" s="1102">
        <v>19300.862725448544</v>
      </c>
      <c r="CQ1282" s="1106">
        <f t="shared" si="219"/>
        <v>21275.559275019354</v>
      </c>
      <c r="CR1282" s="23" t="s">
        <v>542</v>
      </c>
      <c r="DQ1282"/>
      <c r="DR1282"/>
    </row>
    <row r="1283" spans="58:122" ht="13">
      <c r="BF1283" s="1135">
        <v>1275</v>
      </c>
      <c r="BG1283" s="1102">
        <v>37382.164169732227</v>
      </c>
      <c r="BH1283" s="1102">
        <v>52197.601018903799</v>
      </c>
      <c r="BI1283" s="1102">
        <v>52786.999089115292</v>
      </c>
      <c r="BJ1283" s="1102">
        <v>53756.751418293032</v>
      </c>
      <c r="BK1283" s="1102">
        <v>57691.378812254901</v>
      </c>
      <c r="BL1283" s="1102">
        <v>76853.257041998382</v>
      </c>
      <c r="BM1283" s="1102">
        <v>65287.718684698986</v>
      </c>
      <c r="BN1283" s="1102">
        <v>64411.816771930193</v>
      </c>
      <c r="BO1283" s="1102">
        <v>95273.953342521767</v>
      </c>
      <c r="BP1283" s="1102">
        <v>114500.69512710348</v>
      </c>
      <c r="BQ1283" s="1102">
        <v>88780.925199934369</v>
      </c>
      <c r="BR1283" s="1102">
        <v>64376.770136783976</v>
      </c>
      <c r="BS1283" s="1102">
        <v>70022.658149341296</v>
      </c>
      <c r="BT1283" s="1102">
        <v>38010.192002400931</v>
      </c>
      <c r="BU1283" s="1102">
        <v>16425.401455169827</v>
      </c>
      <c r="BV1283" s="1102">
        <v>13007.083328274122</v>
      </c>
      <c r="BW1283" s="1102">
        <v>12143.096719016154</v>
      </c>
      <c r="BX1283" s="1102">
        <v>23785.506666156711</v>
      </c>
      <c r="BY1283" s="1102">
        <v>23941.024717808617</v>
      </c>
      <c r="BZ1283" s="1102">
        <v>17701.936051071909</v>
      </c>
      <c r="CA1283" s="1102">
        <v>9895.5173809309999</v>
      </c>
      <c r="CB1283" s="1102">
        <v>4690.8728703349398</v>
      </c>
      <c r="CC1283" s="1102">
        <v>7938.4199782154328</v>
      </c>
      <c r="CD1283" s="1102">
        <v>14897.384652636274</v>
      </c>
      <c r="CE1283" s="1102">
        <v>23299.175843238594</v>
      </c>
      <c r="CF1283" s="1102">
        <v>14745.870575004277</v>
      </c>
      <c r="CG1283" s="1102">
        <v>9397.7991477096712</v>
      </c>
      <c r="CH1283" s="1102">
        <v>10169.699528074325</v>
      </c>
      <c r="CI1283" s="1102">
        <v>15400.644797938879</v>
      </c>
      <c r="CJ1283" s="1102">
        <v>17664.370969903204</v>
      </c>
      <c r="CK1283" s="1102">
        <v>16359.953025735951</v>
      </c>
      <c r="CL1283" s="1102">
        <v>14792.820522822043</v>
      </c>
      <c r="CM1283" s="1102">
        <v>20174.594580793695</v>
      </c>
      <c r="CN1283" s="1102">
        <v>21451.193927963235</v>
      </c>
      <c r="CO1283" s="1102">
        <v>19104.945322134601</v>
      </c>
      <c r="CP1283" s="1102">
        <v>22920.974721208226</v>
      </c>
      <c r="CQ1283" s="1106">
        <f t="shared" si="219"/>
        <v>25266.049671411922</v>
      </c>
      <c r="CR1283" s="23" t="s">
        <v>542</v>
      </c>
      <c r="DQ1283"/>
      <c r="DR1283"/>
    </row>
    <row r="1284" spans="58:122" ht="13">
      <c r="BF1284" s="1135">
        <v>1276</v>
      </c>
      <c r="BG1284" s="1102">
        <v>47883.484620632735</v>
      </c>
      <c r="BH1284" s="1102">
        <v>48661.512868825324</v>
      </c>
      <c r="BI1284" s="1102">
        <v>43588.439421638497</v>
      </c>
      <c r="BJ1284" s="1102">
        <v>60768.806605276688</v>
      </c>
      <c r="BK1284" s="1102">
        <v>83275.517938204634</v>
      </c>
      <c r="BL1284" s="1102">
        <v>101742.20625450171</v>
      </c>
      <c r="BM1284" s="1102">
        <v>92164.302051860461</v>
      </c>
      <c r="BN1284" s="1102">
        <v>97883.054842879923</v>
      </c>
      <c r="BO1284" s="1102">
        <v>134829.30899388553</v>
      </c>
      <c r="BP1284" s="1102">
        <v>124233.3986224664</v>
      </c>
      <c r="BQ1284" s="1102">
        <v>97900.164425813215</v>
      </c>
      <c r="BR1284" s="1102">
        <v>78770.857834654656</v>
      </c>
      <c r="BS1284" s="1102">
        <v>93006.661855801591</v>
      </c>
      <c r="BT1284" s="1102">
        <v>34292.777338250002</v>
      </c>
      <c r="BU1284" s="1102">
        <v>14212.871263841376</v>
      </c>
      <c r="BV1284" s="1102">
        <v>13696.766538435062</v>
      </c>
      <c r="BW1284" s="1102">
        <v>23193.692336608659</v>
      </c>
      <c r="BX1284" s="1102">
        <v>22696.071889523555</v>
      </c>
      <c r="BY1284" s="1102">
        <v>18456.135066650961</v>
      </c>
      <c r="BZ1284" s="1102">
        <v>12393.842269797255</v>
      </c>
      <c r="CA1284" s="1102">
        <v>9896.0557700527843</v>
      </c>
      <c r="CB1284" s="1102">
        <v>6739.3181721060573</v>
      </c>
      <c r="CC1284" s="1102">
        <v>8544.3074929215436</v>
      </c>
      <c r="CD1284" s="1102">
        <v>11924.158454087898</v>
      </c>
      <c r="CE1284" s="1102">
        <v>16092.887227290135</v>
      </c>
      <c r="CF1284" s="1102">
        <v>12943.844708342518</v>
      </c>
      <c r="CG1284" s="1102">
        <v>11272.469791383877</v>
      </c>
      <c r="CH1284" s="1102">
        <v>13006.40404678445</v>
      </c>
      <c r="CI1284" s="1102">
        <v>17902.995320585727</v>
      </c>
      <c r="CJ1284" s="1102">
        <v>18353.853378364762</v>
      </c>
      <c r="CK1284" s="1102">
        <v>19394.122784020874</v>
      </c>
      <c r="CL1284" s="1102">
        <v>16259.898309376884</v>
      </c>
      <c r="CM1284" s="1102">
        <v>17958.646252883133</v>
      </c>
      <c r="CN1284" s="1102">
        <v>16546.600785877858</v>
      </c>
      <c r="CO1284" s="1102">
        <v>17403.390501971786</v>
      </c>
      <c r="CP1284" s="1102">
        <v>18470.172531573386</v>
      </c>
      <c r="CQ1284" s="1106">
        <f t="shared" si="219"/>
        <v>20359.880079204675</v>
      </c>
      <c r="CR1284" s="23" t="s">
        <v>542</v>
      </c>
      <c r="DQ1284"/>
      <c r="DR1284"/>
    </row>
    <row r="1285" spans="58:122" ht="13">
      <c r="BF1285" s="1135">
        <v>1277</v>
      </c>
      <c r="BG1285" s="1102">
        <v>55700.664276174895</v>
      </c>
      <c r="BH1285" s="1102">
        <v>52263.930126484891</v>
      </c>
      <c r="BI1285" s="1102">
        <v>42582.466497088433</v>
      </c>
      <c r="BJ1285" s="1102">
        <v>48012.413711783025</v>
      </c>
      <c r="BK1285" s="1102">
        <v>67562.287608498315</v>
      </c>
      <c r="BL1285" s="1102">
        <v>99199.134177280619</v>
      </c>
      <c r="BM1285" s="1102">
        <v>88875.062941447934</v>
      </c>
      <c r="BN1285" s="1102">
        <v>88247.889700003187</v>
      </c>
      <c r="BO1285" s="1102">
        <v>115057.05503768697</v>
      </c>
      <c r="BP1285" s="1102">
        <v>106389.5436896975</v>
      </c>
      <c r="BQ1285" s="1102">
        <v>80613.730310648738</v>
      </c>
      <c r="BR1285" s="1102">
        <v>55230.999821762831</v>
      </c>
      <c r="BS1285" s="1102">
        <v>56771.999228198518</v>
      </c>
      <c r="BT1285" s="1102">
        <v>26758.656482863851</v>
      </c>
      <c r="BU1285" s="1102">
        <v>12274.250913955255</v>
      </c>
      <c r="BV1285" s="1102">
        <v>10350.899458618194</v>
      </c>
      <c r="BW1285" s="1102">
        <v>23690.085531121924</v>
      </c>
      <c r="BX1285" s="1102">
        <v>24586.216520907437</v>
      </c>
      <c r="BY1285" s="1102">
        <v>21059.223217000614</v>
      </c>
      <c r="BZ1285" s="1102">
        <v>16924.732255146668</v>
      </c>
      <c r="CA1285" s="1102">
        <v>9896.7233354578875</v>
      </c>
      <c r="CB1285" s="1102">
        <v>7782.837086753545</v>
      </c>
      <c r="CC1285" s="1102">
        <v>7155.4213248453188</v>
      </c>
      <c r="CD1285" s="1102">
        <v>9393.7740392055184</v>
      </c>
      <c r="CE1285" s="1102">
        <v>20272.290497586826</v>
      </c>
      <c r="CF1285" s="1102">
        <v>14792.508212715737</v>
      </c>
      <c r="CG1285" s="1102">
        <v>11309.919355491817</v>
      </c>
      <c r="CH1285" s="1102">
        <v>10674.651255423823</v>
      </c>
      <c r="CI1285" s="1102">
        <v>15008.842368297397</v>
      </c>
      <c r="CJ1285" s="1102">
        <v>16598.519346881516</v>
      </c>
      <c r="CK1285" s="1102">
        <v>17762.281740628256</v>
      </c>
      <c r="CL1285" s="1102">
        <v>13547.289313434987</v>
      </c>
      <c r="CM1285" s="1102">
        <v>19677.143025454712</v>
      </c>
      <c r="CN1285" s="1102">
        <v>15004.484938090287</v>
      </c>
      <c r="CO1285" s="1102">
        <v>19095.833985128669</v>
      </c>
      <c r="CP1285" s="1102">
        <v>15515.446611610865</v>
      </c>
      <c r="CQ1285" s="1106">
        <f t="shared" si="219"/>
        <v>17102.852279679832</v>
      </c>
      <c r="CR1285" s="23" t="s">
        <v>542</v>
      </c>
      <c r="DQ1285"/>
      <c r="DR1285"/>
    </row>
    <row r="1286" spans="58:122" ht="13">
      <c r="BF1286" s="1135">
        <v>1278</v>
      </c>
      <c r="BG1286" s="1102">
        <v>59860.597723768056</v>
      </c>
      <c r="BH1286" s="1102">
        <v>58035.789682893737</v>
      </c>
      <c r="BI1286" s="1102">
        <v>49044.862185467791</v>
      </c>
      <c r="BJ1286" s="1102">
        <v>45561.117514320198</v>
      </c>
      <c r="BK1286" s="1102">
        <v>55572.889336560285</v>
      </c>
      <c r="BL1286" s="1102">
        <v>70485.632796922539</v>
      </c>
      <c r="BM1286" s="1102">
        <v>60258.133820359413</v>
      </c>
      <c r="BN1286" s="1102">
        <v>64151.840327706173</v>
      </c>
      <c r="BO1286" s="1102">
        <v>120355.06597498023</v>
      </c>
      <c r="BP1286" s="1102">
        <v>118176.96509797905</v>
      </c>
      <c r="BQ1286" s="1102">
        <v>93857.417398549442</v>
      </c>
      <c r="BR1286" s="1102">
        <v>67918.83175806806</v>
      </c>
      <c r="BS1286" s="1102">
        <v>73915.41097023063</v>
      </c>
      <c r="BT1286" s="1102">
        <v>34031.473022679063</v>
      </c>
      <c r="BU1286" s="1102">
        <v>16652.075611501401</v>
      </c>
      <c r="BV1286" s="1102">
        <v>12336.134381770264</v>
      </c>
      <c r="BW1286" s="1102">
        <v>10809.240164668438</v>
      </c>
      <c r="BX1286" s="1102">
        <v>26492.172838338658</v>
      </c>
      <c r="BY1286" s="1102">
        <v>19647.382961573545</v>
      </c>
      <c r="BZ1286" s="1102">
        <v>14815.173965475726</v>
      </c>
      <c r="CA1286" s="1102">
        <v>9899.4396546611333</v>
      </c>
      <c r="CB1286" s="1102">
        <v>6109.1133535100998</v>
      </c>
      <c r="CC1286" s="1102">
        <v>11171.02633067072</v>
      </c>
      <c r="CD1286" s="1102">
        <v>13487.412254968105</v>
      </c>
      <c r="CE1286" s="1102">
        <v>19669.463787461907</v>
      </c>
      <c r="CF1286" s="1102">
        <v>14085.050771116894</v>
      </c>
      <c r="CG1286" s="1102">
        <v>12089.174247584431</v>
      </c>
      <c r="CH1286" s="1102">
        <v>12727.534585727262</v>
      </c>
      <c r="CI1286" s="1102">
        <v>16380.555317032122</v>
      </c>
      <c r="CJ1286" s="1102">
        <v>15722.534919579419</v>
      </c>
      <c r="CK1286" s="1102">
        <v>15808.127921423835</v>
      </c>
      <c r="CL1286" s="1102">
        <v>13029.976762290415</v>
      </c>
      <c r="CM1286" s="1102">
        <v>18198.045805068294</v>
      </c>
      <c r="CN1286" s="1102">
        <v>18728.921951247848</v>
      </c>
      <c r="CO1286" s="1102">
        <v>21647.505749263521</v>
      </c>
      <c r="CP1286" s="1102">
        <v>20372.35690936739</v>
      </c>
      <c r="CQ1286" s="1106">
        <f t="shared" si="219"/>
        <v>22456.679432552319</v>
      </c>
      <c r="CR1286" s="23" t="s">
        <v>542</v>
      </c>
      <c r="DQ1286"/>
      <c r="DR1286"/>
    </row>
    <row r="1287" spans="58:122" ht="13">
      <c r="BF1287" s="1135">
        <v>1279</v>
      </c>
      <c r="BG1287" s="1102">
        <v>47858.393803637213</v>
      </c>
      <c r="BH1287" s="1102">
        <v>48614.987531880201</v>
      </c>
      <c r="BI1287" s="1102">
        <v>43540.561998986064</v>
      </c>
      <c r="BJ1287" s="1102">
        <v>60724.336562313671</v>
      </c>
      <c r="BK1287" s="1102">
        <v>83240.125662496022</v>
      </c>
      <c r="BL1287" s="1102">
        <v>101739.41923762416</v>
      </c>
      <c r="BM1287" s="1102">
        <v>92209.65580925424</v>
      </c>
      <c r="BN1287" s="1102">
        <v>97843.208394994246</v>
      </c>
      <c r="BO1287" s="1102">
        <v>134866.66848503589</v>
      </c>
      <c r="BP1287" s="1102">
        <v>124229.58327509764</v>
      </c>
      <c r="BQ1287" s="1102">
        <v>97753.070304898079</v>
      </c>
      <c r="BR1287" s="1102">
        <v>78631.68267830633</v>
      </c>
      <c r="BS1287" s="1102">
        <v>93010.59359755044</v>
      </c>
      <c r="BT1287" s="1102">
        <v>34268.098237793914</v>
      </c>
      <c r="BU1287" s="1102">
        <v>14204.063882814877</v>
      </c>
      <c r="BV1287" s="1102">
        <v>13676.77369643782</v>
      </c>
      <c r="BW1287" s="1102">
        <v>23185.128891698118</v>
      </c>
      <c r="BX1287" s="1102">
        <v>22709.908525984472</v>
      </c>
      <c r="BY1287" s="1102">
        <v>18478.332130998926</v>
      </c>
      <c r="BZ1287" s="1102">
        <v>12399.745975045542</v>
      </c>
      <c r="CA1287" s="1102">
        <v>9901.4458480228714</v>
      </c>
      <c r="CB1287" s="1102">
        <v>6730.921435158949</v>
      </c>
      <c r="CC1287" s="1102">
        <v>8497.9334297615023</v>
      </c>
      <c r="CD1287" s="1102">
        <v>11781.376362999756</v>
      </c>
      <c r="CE1287" s="1102">
        <v>16090.615782895527</v>
      </c>
      <c r="CF1287" s="1102">
        <v>12980.991186092306</v>
      </c>
      <c r="CG1287" s="1102">
        <v>11411.164720450914</v>
      </c>
      <c r="CH1287" s="1102">
        <v>12969.77779883895</v>
      </c>
      <c r="CI1287" s="1102">
        <v>17856.865523364471</v>
      </c>
      <c r="CJ1287" s="1102">
        <v>18366.252339914296</v>
      </c>
      <c r="CK1287" s="1102">
        <v>19404.057610438547</v>
      </c>
      <c r="CL1287" s="1102">
        <v>16235.566590947885</v>
      </c>
      <c r="CM1287" s="1102">
        <v>17941.889781459064</v>
      </c>
      <c r="CN1287" s="1102">
        <v>16533.69992755997</v>
      </c>
      <c r="CO1287" s="1102">
        <v>17421.300722003223</v>
      </c>
      <c r="CP1287" s="1102">
        <v>18433.034797532178</v>
      </c>
      <c r="CQ1287" s="1106">
        <f t="shared" si="219"/>
        <v>20318.942734943281</v>
      </c>
      <c r="CR1287" s="23" t="s">
        <v>542</v>
      </c>
      <c r="DQ1287"/>
      <c r="DR1287"/>
    </row>
    <row r="1288" spans="58:122" ht="13">
      <c r="BF1288" s="1135">
        <v>1280</v>
      </c>
      <c r="BG1288" s="1102">
        <v>48835.268218080215</v>
      </c>
      <c r="BH1288" s="1102">
        <v>49489.451706041596</v>
      </c>
      <c r="BI1288" s="1102">
        <v>45501.914604959515</v>
      </c>
      <c r="BJ1288" s="1102">
        <v>49663.655403660101</v>
      </c>
      <c r="BK1288" s="1102">
        <v>51465.296855556924</v>
      </c>
      <c r="BL1288" s="1102">
        <v>62141.609072429696</v>
      </c>
      <c r="BM1288" s="1102">
        <v>53094.265304418179</v>
      </c>
      <c r="BN1288" s="1102">
        <v>61522.615370556814</v>
      </c>
      <c r="BO1288" s="1102">
        <v>80310.687569912057</v>
      </c>
      <c r="BP1288" s="1102">
        <v>83815.625958354402</v>
      </c>
      <c r="BQ1288" s="1102">
        <v>66440.710749450154</v>
      </c>
      <c r="BR1288" s="1102">
        <v>58990.143604020195</v>
      </c>
      <c r="BS1288" s="1102">
        <v>67873.003213356453</v>
      </c>
      <c r="BT1288" s="1102">
        <v>24059.543506505772</v>
      </c>
      <c r="BU1288" s="1102">
        <v>11937.706149838101</v>
      </c>
      <c r="BV1288" s="1102">
        <v>13643.507085483445</v>
      </c>
      <c r="BW1288" s="1102">
        <v>20645.647681246581</v>
      </c>
      <c r="BX1288" s="1102">
        <v>19501.456122082302</v>
      </c>
      <c r="BY1288" s="1102">
        <v>20254.446801465139</v>
      </c>
      <c r="BZ1288" s="1102">
        <v>12139.411255206607</v>
      </c>
      <c r="CA1288" s="1102">
        <v>9906.9132613987604</v>
      </c>
      <c r="CB1288" s="1102">
        <v>6557.3183285121795</v>
      </c>
      <c r="CC1288" s="1102">
        <v>7122.8103892300769</v>
      </c>
      <c r="CD1288" s="1102">
        <v>9094.8571361748909</v>
      </c>
      <c r="CE1288" s="1102">
        <v>13149.69830704762</v>
      </c>
      <c r="CF1288" s="1102">
        <v>11494.036263101407</v>
      </c>
      <c r="CG1288" s="1102">
        <v>9642.5314747478133</v>
      </c>
      <c r="CH1288" s="1102">
        <v>12752.672318458202</v>
      </c>
      <c r="CI1288" s="1102">
        <v>14327.619919742017</v>
      </c>
      <c r="CJ1288" s="1102">
        <v>16340.413053082038</v>
      </c>
      <c r="CK1288" s="1102">
        <v>16301.145022531342</v>
      </c>
      <c r="CL1288" s="1102">
        <v>14073.350936988742</v>
      </c>
      <c r="CM1288" s="1102">
        <v>18594.506388361649</v>
      </c>
      <c r="CN1288" s="1102">
        <v>15770.539449584359</v>
      </c>
      <c r="CO1288" s="1102">
        <v>17647.715093557046</v>
      </c>
      <c r="CP1288" s="1102">
        <v>17358.598095132609</v>
      </c>
      <c r="CQ1288" s="1106">
        <f t="shared" si="219"/>
        <v>19134.579006009131</v>
      </c>
      <c r="CR1288" s="23" t="s">
        <v>542</v>
      </c>
      <c r="DQ1288"/>
      <c r="DR1288"/>
    </row>
    <row r="1289" spans="58:122" ht="13">
      <c r="BF1289" s="1135">
        <v>1281</v>
      </c>
      <c r="BG1289" s="1102">
        <v>56170.57926870339</v>
      </c>
      <c r="BH1289" s="1102">
        <v>52727.687578713027</v>
      </c>
      <c r="BI1289" s="1102">
        <v>42952.431531398222</v>
      </c>
      <c r="BJ1289" s="1102">
        <v>48340.570124398699</v>
      </c>
      <c r="BK1289" s="1102">
        <v>68147.032911616305</v>
      </c>
      <c r="BL1289" s="1102">
        <v>100110.67678655821</v>
      </c>
      <c r="BM1289" s="1102">
        <v>89613.305459054638</v>
      </c>
      <c r="BN1289" s="1102">
        <v>88496.480044373558</v>
      </c>
      <c r="BO1289" s="1102">
        <v>115413.17183052746</v>
      </c>
      <c r="BP1289" s="1102">
        <v>106838.82764224516</v>
      </c>
      <c r="BQ1289" s="1102">
        <v>81436.237328888761</v>
      </c>
      <c r="BR1289" s="1102">
        <v>55669.919245406825</v>
      </c>
      <c r="BS1289" s="1102">
        <v>57146.406164129883</v>
      </c>
      <c r="BT1289" s="1102">
        <v>27158.895946724529</v>
      </c>
      <c r="BU1289" s="1102">
        <v>12319.550203350056</v>
      </c>
      <c r="BV1289" s="1102">
        <v>10365.07301893094</v>
      </c>
      <c r="BW1289" s="1102">
        <v>23552.6399510927</v>
      </c>
      <c r="BX1289" s="1102">
        <v>25080.724384395806</v>
      </c>
      <c r="BY1289" s="1102">
        <v>21020.628022463239</v>
      </c>
      <c r="BZ1289" s="1102">
        <v>16800.550223932605</v>
      </c>
      <c r="CA1289" s="1102">
        <v>9915.6768698693741</v>
      </c>
      <c r="CB1289" s="1102">
        <v>7933.777175711507</v>
      </c>
      <c r="CC1289" s="1102">
        <v>7248.7855307224163</v>
      </c>
      <c r="CD1289" s="1102">
        <v>9437.6140681364996</v>
      </c>
      <c r="CE1289" s="1102">
        <v>20324.390517497624</v>
      </c>
      <c r="CF1289" s="1102">
        <v>15006.490176973672</v>
      </c>
      <c r="CG1289" s="1102">
        <v>11425.127053776745</v>
      </c>
      <c r="CH1289" s="1102">
        <v>10747.015251132427</v>
      </c>
      <c r="CI1289" s="1102">
        <v>15151.674544045341</v>
      </c>
      <c r="CJ1289" s="1102">
        <v>16862.178133878613</v>
      </c>
      <c r="CK1289" s="1102">
        <v>17897.754581489557</v>
      </c>
      <c r="CL1289" s="1102">
        <v>13793.001064211527</v>
      </c>
      <c r="CM1289" s="1102">
        <v>19757.709932837028</v>
      </c>
      <c r="CN1289" s="1102">
        <v>15369.563902315378</v>
      </c>
      <c r="CO1289" s="1102">
        <v>19393.693008815233</v>
      </c>
      <c r="CP1289" s="1102">
        <v>15878.007139477359</v>
      </c>
      <c r="CQ1289" s="1106">
        <f t="shared" si="219"/>
        <v>17502.506850106638</v>
      </c>
      <c r="CR1289" s="23" t="s">
        <v>542</v>
      </c>
      <c r="DQ1289"/>
      <c r="DR1289"/>
    </row>
    <row r="1290" spans="58:122" ht="13">
      <c r="BF1290" s="1135">
        <v>1282</v>
      </c>
      <c r="BG1290" s="1102">
        <v>55194.166370796862</v>
      </c>
      <c r="BH1290" s="1102">
        <v>56321.328924582514</v>
      </c>
      <c r="BI1290" s="1102">
        <v>46365.28208903566</v>
      </c>
      <c r="BJ1290" s="1102">
        <v>44164.552927942525</v>
      </c>
      <c r="BK1290" s="1102">
        <v>58896.520182311484</v>
      </c>
      <c r="BL1290" s="1102">
        <v>81792.78185881344</v>
      </c>
      <c r="BM1290" s="1102">
        <v>70931.879670933296</v>
      </c>
      <c r="BN1290" s="1102">
        <v>68041.139769493791</v>
      </c>
      <c r="BO1290" s="1102">
        <v>91413.620515649993</v>
      </c>
      <c r="BP1290" s="1102">
        <v>88030.637759765348</v>
      </c>
      <c r="BQ1290" s="1102">
        <v>65984.397452775069</v>
      </c>
      <c r="BR1290" s="1102">
        <v>44139.663226735713</v>
      </c>
      <c r="BS1290" s="1102">
        <v>52882.52107486975</v>
      </c>
      <c r="BT1290" s="1102">
        <v>23314.828252906653</v>
      </c>
      <c r="BU1290" s="1102">
        <v>12966.490638333104</v>
      </c>
      <c r="BV1290" s="1102">
        <v>9748.5519637449706</v>
      </c>
      <c r="BW1290" s="1102">
        <v>16706.164970207104</v>
      </c>
      <c r="BX1290" s="1102">
        <v>20625.930498728165</v>
      </c>
      <c r="BY1290" s="1102">
        <v>19477.244236850456</v>
      </c>
      <c r="BZ1290" s="1102">
        <v>16196.116931022871</v>
      </c>
      <c r="CA1290" s="1102">
        <v>9915.7880326902887</v>
      </c>
      <c r="CB1290" s="1102">
        <v>5491.5393119966502</v>
      </c>
      <c r="CC1290" s="1102">
        <v>8285.7467343348526</v>
      </c>
      <c r="CD1290" s="1102">
        <v>7470.0525176800902</v>
      </c>
      <c r="CE1290" s="1102">
        <v>16515.964283035471</v>
      </c>
      <c r="CF1290" s="1102">
        <v>11267.689671896413</v>
      </c>
      <c r="CG1290" s="1102">
        <v>11506.054724840906</v>
      </c>
      <c r="CH1290" s="1102">
        <v>11878.453745220631</v>
      </c>
      <c r="CI1290" s="1102">
        <v>15336.985948566944</v>
      </c>
      <c r="CJ1290" s="1102">
        <v>15781.001123531469</v>
      </c>
      <c r="CK1290" s="1102">
        <v>17863.143043227796</v>
      </c>
      <c r="CL1290" s="1102">
        <v>12095.97994592766</v>
      </c>
      <c r="CM1290" s="1102">
        <v>18883.941060051031</v>
      </c>
      <c r="CN1290" s="1102">
        <v>14195.336106533572</v>
      </c>
      <c r="CO1290" s="1102">
        <v>18288.601129661278</v>
      </c>
      <c r="CP1290" s="1102">
        <v>16329.719259599811</v>
      </c>
      <c r="CQ1290" s="1106">
        <f t="shared" ref="CQ1290:CQ1353" si="220">CP1290*1.10231131</f>
        <v>18000.434228981696</v>
      </c>
      <c r="CR1290" s="23" t="s">
        <v>542</v>
      </c>
      <c r="DQ1290"/>
      <c r="DR1290"/>
    </row>
    <row r="1291" spans="58:122" ht="13">
      <c r="BF1291" s="1135">
        <v>1283</v>
      </c>
      <c r="BG1291" s="1102">
        <v>55710.088552408772</v>
      </c>
      <c r="BH1291" s="1102">
        <v>52721.796488767519</v>
      </c>
      <c r="BI1291" s="1102">
        <v>45057.89705096442</v>
      </c>
      <c r="BJ1291" s="1102">
        <v>44982.851440729537</v>
      </c>
      <c r="BK1291" s="1102">
        <v>60537.734455306301</v>
      </c>
      <c r="BL1291" s="1102">
        <v>82258.004598756612</v>
      </c>
      <c r="BM1291" s="1102">
        <v>68909.004658241669</v>
      </c>
      <c r="BN1291" s="1102">
        <v>77137.837283219502</v>
      </c>
      <c r="BO1291" s="1102">
        <v>118733.81910991555</v>
      </c>
      <c r="BP1291" s="1102">
        <v>115007.15570947636</v>
      </c>
      <c r="BQ1291" s="1102">
        <v>90290.378360090268</v>
      </c>
      <c r="BR1291" s="1102">
        <v>69574.603917753266</v>
      </c>
      <c r="BS1291" s="1102">
        <v>80658.800189254282</v>
      </c>
      <c r="BT1291" s="1102">
        <v>40600.582937149084</v>
      </c>
      <c r="BU1291" s="1102">
        <v>10568.448675385578</v>
      </c>
      <c r="BV1291" s="1102">
        <v>11201.046551305402</v>
      </c>
      <c r="BW1291" s="1102">
        <v>28238.724338397857</v>
      </c>
      <c r="BX1291" s="1102">
        <v>25906.067237616095</v>
      </c>
      <c r="BY1291" s="1102">
        <v>26425.518765372075</v>
      </c>
      <c r="BZ1291" s="1102">
        <v>15570.754816414332</v>
      </c>
      <c r="CA1291" s="1102">
        <v>9916.8613187268347</v>
      </c>
      <c r="CB1291" s="1102">
        <v>8284.8113792386048</v>
      </c>
      <c r="CC1291" s="1102">
        <v>7800.8390115312395</v>
      </c>
      <c r="CD1291" s="1102">
        <v>9123.0534197327943</v>
      </c>
      <c r="CE1291" s="1102">
        <v>16538.541503125754</v>
      </c>
      <c r="CF1291" s="1102">
        <v>13284.434597942814</v>
      </c>
      <c r="CG1291" s="1102">
        <v>9803.1820999543761</v>
      </c>
      <c r="CH1291" s="1102">
        <v>10428.108932757057</v>
      </c>
      <c r="CI1291" s="1102">
        <v>15604.186908991469</v>
      </c>
      <c r="CJ1291" s="1102">
        <v>18926.119930015375</v>
      </c>
      <c r="CK1291" s="1102">
        <v>22357.734937596859</v>
      </c>
      <c r="CL1291" s="1102">
        <v>17540.475945359864</v>
      </c>
      <c r="CM1291" s="1102">
        <v>24574.701541024533</v>
      </c>
      <c r="CN1291" s="1102">
        <v>19271.25556538847</v>
      </c>
      <c r="CO1291" s="1102">
        <v>29417.491445684696</v>
      </c>
      <c r="CP1291" s="1102">
        <v>20641.802982804242</v>
      </c>
      <c r="CQ1291" s="1106">
        <f t="shared" si="220"/>
        <v>22753.692886736852</v>
      </c>
      <c r="CR1291" s="23" t="s">
        <v>542</v>
      </c>
      <c r="DQ1291"/>
      <c r="DR1291"/>
    </row>
    <row r="1292" spans="58:122" ht="13">
      <c r="BF1292" s="1135">
        <v>1284</v>
      </c>
      <c r="BG1292" s="1102">
        <v>45449.349231801614</v>
      </c>
      <c r="BH1292" s="1102">
        <v>41496.718297957275</v>
      </c>
      <c r="BI1292" s="1102">
        <v>34702.681998681823</v>
      </c>
      <c r="BJ1292" s="1102">
        <v>41518.160308567894</v>
      </c>
      <c r="BK1292" s="1102">
        <v>54135.794893258142</v>
      </c>
      <c r="BL1292" s="1102">
        <v>73637.629878977255</v>
      </c>
      <c r="BM1292" s="1102">
        <v>65762.558252759234</v>
      </c>
      <c r="BN1292" s="1102">
        <v>77903.253864253915</v>
      </c>
      <c r="BO1292" s="1102">
        <v>116138.45009479078</v>
      </c>
      <c r="BP1292" s="1102">
        <v>114076.02990391535</v>
      </c>
      <c r="BQ1292" s="1102">
        <v>92207.036035018566</v>
      </c>
      <c r="BR1292" s="1102">
        <v>69570.969209496936</v>
      </c>
      <c r="BS1292" s="1102">
        <v>62537.085201117632</v>
      </c>
      <c r="BT1292" s="1102">
        <v>23384.322162610224</v>
      </c>
      <c r="BU1292" s="1102">
        <v>9720.1880023047706</v>
      </c>
      <c r="BV1292" s="1102">
        <v>11554.166724103799</v>
      </c>
      <c r="BW1292" s="1102">
        <v>17075.678799078341</v>
      </c>
      <c r="BX1292" s="1102">
        <v>22928.250069316833</v>
      </c>
      <c r="BY1292" s="1102">
        <v>19015.643643147738</v>
      </c>
      <c r="BZ1292" s="1102">
        <v>15221.840386219212</v>
      </c>
      <c r="CA1292" s="1102">
        <v>9916.9379911671804</v>
      </c>
      <c r="CB1292" s="1102">
        <v>5863.6187561983043</v>
      </c>
      <c r="CC1292" s="1102">
        <v>10010.922613891913</v>
      </c>
      <c r="CD1292" s="1102">
        <v>13322.839276062732</v>
      </c>
      <c r="CE1292" s="1102">
        <v>20520.013696318892</v>
      </c>
      <c r="CF1292" s="1102">
        <v>14150.048144997796</v>
      </c>
      <c r="CG1292" s="1102">
        <v>11051.691711794585</v>
      </c>
      <c r="CH1292" s="1102">
        <v>12919.28399168394</v>
      </c>
      <c r="CI1292" s="1102">
        <v>16259.929850105527</v>
      </c>
      <c r="CJ1292" s="1102">
        <v>18991.103262202014</v>
      </c>
      <c r="CK1292" s="1102">
        <v>19377.487114830008</v>
      </c>
      <c r="CL1292" s="1102">
        <v>17511.884043654813</v>
      </c>
      <c r="CM1292" s="1102">
        <v>20398.514052396542</v>
      </c>
      <c r="CN1292" s="1102">
        <v>19945.52280175078</v>
      </c>
      <c r="CO1292" s="1102">
        <v>20586.596717996737</v>
      </c>
      <c r="CP1292" s="1102">
        <v>21047.634313519095</v>
      </c>
      <c r="CQ1292" s="1106">
        <f t="shared" si="220"/>
        <v>23201.045352536181</v>
      </c>
      <c r="CR1292" s="23" t="s">
        <v>542</v>
      </c>
      <c r="DQ1292"/>
      <c r="DR1292"/>
    </row>
    <row r="1293" spans="58:122" ht="13">
      <c r="BF1293" s="1135">
        <v>1285</v>
      </c>
      <c r="BG1293" s="1102">
        <v>51943.960447144724</v>
      </c>
      <c r="BH1293" s="1102">
        <v>51472.662519505444</v>
      </c>
      <c r="BI1293" s="1102">
        <v>42816.725910487163</v>
      </c>
      <c r="BJ1293" s="1102">
        <v>43532.367033906165</v>
      </c>
      <c r="BK1293" s="1102">
        <v>52760.87335125613</v>
      </c>
      <c r="BL1293" s="1102">
        <v>73851.733409739638</v>
      </c>
      <c r="BM1293" s="1102">
        <v>69893.691251316908</v>
      </c>
      <c r="BN1293" s="1102">
        <v>90212.275033507249</v>
      </c>
      <c r="BO1293" s="1102">
        <v>125332.90460413593</v>
      </c>
      <c r="BP1293" s="1102">
        <v>129935.47564177139</v>
      </c>
      <c r="BQ1293" s="1102">
        <v>101623.47706008496</v>
      </c>
      <c r="BR1293" s="1102">
        <v>78419.78283907719</v>
      </c>
      <c r="BS1293" s="1102">
        <v>76143.293366558763</v>
      </c>
      <c r="BT1293" s="1102">
        <v>34718.448491403389</v>
      </c>
      <c r="BU1293" s="1102">
        <v>18013.11685707681</v>
      </c>
      <c r="BV1293" s="1102">
        <v>15557.548785349107</v>
      </c>
      <c r="BW1293" s="1102">
        <v>14935.082621885796</v>
      </c>
      <c r="BX1293" s="1102">
        <v>23924.993274220775</v>
      </c>
      <c r="BY1293" s="1102">
        <v>18376.446468361268</v>
      </c>
      <c r="BZ1293" s="1102">
        <v>13977.799703916695</v>
      </c>
      <c r="CA1293" s="1102">
        <v>9919.8036355128279</v>
      </c>
      <c r="CB1293" s="1102">
        <v>7061.46879912227</v>
      </c>
      <c r="CC1293" s="1102">
        <v>10521.077162784133</v>
      </c>
      <c r="CD1293" s="1102">
        <v>14148.552248855447</v>
      </c>
      <c r="CE1293" s="1102">
        <v>15381.85564446444</v>
      </c>
      <c r="CF1293" s="1102">
        <v>12364.84343419455</v>
      </c>
      <c r="CG1293" s="1102">
        <v>10551.132305635261</v>
      </c>
      <c r="CH1293" s="1102">
        <v>13044.584545760708</v>
      </c>
      <c r="CI1293" s="1102">
        <v>18337.852574646091</v>
      </c>
      <c r="CJ1293" s="1102">
        <v>17771.693513903345</v>
      </c>
      <c r="CK1293" s="1102">
        <v>18611.743286154149</v>
      </c>
      <c r="CL1293" s="1102">
        <v>16428.841540814454</v>
      </c>
      <c r="CM1293" s="1102">
        <v>18647.929225316482</v>
      </c>
      <c r="CN1293" s="1102">
        <v>19978.022712703278</v>
      </c>
      <c r="CO1293" s="1102">
        <v>18487.977714124427</v>
      </c>
      <c r="CP1293" s="1102">
        <v>19375.923701303571</v>
      </c>
      <c r="CQ1293" s="1106">
        <f t="shared" si="220"/>
        <v>21358.299837643986</v>
      </c>
      <c r="CR1293" s="23" t="s">
        <v>542</v>
      </c>
      <c r="DQ1293"/>
      <c r="DR1293"/>
    </row>
    <row r="1294" spans="58:122" ht="13">
      <c r="BF1294" s="1135">
        <v>1286</v>
      </c>
      <c r="BG1294" s="1102">
        <v>49797.700722064619</v>
      </c>
      <c r="BH1294" s="1102">
        <v>51077.121655287105</v>
      </c>
      <c r="BI1294" s="1102">
        <v>46999.012301360475</v>
      </c>
      <c r="BJ1294" s="1102">
        <v>54365.926864520727</v>
      </c>
      <c r="BK1294" s="1102">
        <v>59565.223919555501</v>
      </c>
      <c r="BL1294" s="1102">
        <v>73875.386807644347</v>
      </c>
      <c r="BM1294" s="1102">
        <v>64046.340335207089</v>
      </c>
      <c r="BN1294" s="1102">
        <v>67312.855561915712</v>
      </c>
      <c r="BO1294" s="1102">
        <v>87099.930546947711</v>
      </c>
      <c r="BP1294" s="1102">
        <v>86736.564870507398</v>
      </c>
      <c r="BQ1294" s="1102">
        <v>65356.01785111543</v>
      </c>
      <c r="BR1294" s="1102">
        <v>55294.928286902832</v>
      </c>
      <c r="BS1294" s="1102">
        <v>67511.207937784056</v>
      </c>
      <c r="BT1294" s="1102">
        <v>25491.32167867964</v>
      </c>
      <c r="BU1294" s="1102">
        <v>12095.115473877629</v>
      </c>
      <c r="BV1294" s="1102">
        <v>11661.039549111189</v>
      </c>
      <c r="BW1294" s="1102">
        <v>12519.24278342696</v>
      </c>
      <c r="BX1294" s="1102">
        <v>20749.016823652393</v>
      </c>
      <c r="BY1294" s="1102">
        <v>17591.198412461195</v>
      </c>
      <c r="BZ1294" s="1102">
        <v>14186.505963656309</v>
      </c>
      <c r="CA1294" s="1102">
        <v>9928.0221626122111</v>
      </c>
      <c r="CB1294" s="1102">
        <v>6392.7628348111175</v>
      </c>
      <c r="CC1294" s="1102">
        <v>8520.234754635916</v>
      </c>
      <c r="CD1294" s="1102">
        <v>13162.316552749748</v>
      </c>
      <c r="CE1294" s="1102">
        <v>19757.844675349119</v>
      </c>
      <c r="CF1294" s="1102">
        <v>16135.931540804637</v>
      </c>
      <c r="CG1294" s="1102">
        <v>11874.562084253457</v>
      </c>
      <c r="CH1294" s="1102">
        <v>11189.842856992649</v>
      </c>
      <c r="CI1294" s="1102">
        <v>14174.308982207729</v>
      </c>
      <c r="CJ1294" s="1102">
        <v>15795.685159687149</v>
      </c>
      <c r="CK1294" s="1102">
        <v>17656.025983257827</v>
      </c>
      <c r="CL1294" s="1102">
        <v>15176.149625914288</v>
      </c>
      <c r="CM1294" s="1102">
        <v>17731.476514338283</v>
      </c>
      <c r="CN1294" s="1102">
        <v>16877.920936480536</v>
      </c>
      <c r="CO1294" s="1102">
        <v>19728.676876756763</v>
      </c>
      <c r="CP1294" s="1102">
        <v>17151.920931350265</v>
      </c>
      <c r="CQ1294" s="1106">
        <f t="shared" si="220"/>
        <v>18906.756430853129</v>
      </c>
      <c r="CR1294" s="23" t="s">
        <v>542</v>
      </c>
      <c r="DQ1294"/>
      <c r="DR1294"/>
    </row>
    <row r="1295" spans="58:122" ht="13">
      <c r="BF1295" s="1135">
        <v>1287</v>
      </c>
      <c r="BG1295" s="1102">
        <v>66013.861720881629</v>
      </c>
      <c r="BH1295" s="1102">
        <v>56960.133734481737</v>
      </c>
      <c r="BI1295" s="1102">
        <v>43648.256227437872</v>
      </c>
      <c r="BJ1295" s="1102">
        <v>46441.642376350195</v>
      </c>
      <c r="BK1295" s="1102">
        <v>62800.642245039176</v>
      </c>
      <c r="BL1295" s="1102">
        <v>89856.45727164991</v>
      </c>
      <c r="BM1295" s="1102">
        <v>84847.649964433644</v>
      </c>
      <c r="BN1295" s="1102">
        <v>108548.23145191786</v>
      </c>
      <c r="BO1295" s="1102">
        <v>130662.15127980187</v>
      </c>
      <c r="BP1295" s="1102">
        <v>122310.72939634875</v>
      </c>
      <c r="BQ1295" s="1102">
        <v>92148.130590295681</v>
      </c>
      <c r="BR1295" s="1102">
        <v>69523.729199803944</v>
      </c>
      <c r="BS1295" s="1102">
        <v>60396.888648758533</v>
      </c>
      <c r="BT1295" s="1102">
        <v>29345.707391241038</v>
      </c>
      <c r="BU1295" s="1102">
        <v>17573.80564266651</v>
      </c>
      <c r="BV1295" s="1102">
        <v>18591.103357865548</v>
      </c>
      <c r="BW1295" s="1102">
        <v>19941.025627113468</v>
      </c>
      <c r="BX1295" s="1102">
        <v>19679.624270513141</v>
      </c>
      <c r="BY1295" s="1102">
        <v>20046.425925125521</v>
      </c>
      <c r="BZ1295" s="1102">
        <v>18253.288608393403</v>
      </c>
      <c r="CA1295" s="1102">
        <v>9930.8576058426243</v>
      </c>
      <c r="CB1295" s="1102">
        <v>6595.0850005755792</v>
      </c>
      <c r="CC1295" s="1102">
        <v>10047.883359695428</v>
      </c>
      <c r="CD1295" s="1102">
        <v>13499.176321540745</v>
      </c>
      <c r="CE1295" s="1102">
        <v>22337.619139457678</v>
      </c>
      <c r="CF1295" s="1102">
        <v>13201.377673910742</v>
      </c>
      <c r="CG1295" s="1102">
        <v>9202.5260678439899</v>
      </c>
      <c r="CH1295" s="1102">
        <v>15353.325702933766</v>
      </c>
      <c r="CI1295" s="1102">
        <v>19013.757758109747</v>
      </c>
      <c r="CJ1295" s="1102">
        <v>25529.071653353578</v>
      </c>
      <c r="CK1295" s="1102">
        <v>23529.999898648399</v>
      </c>
      <c r="CL1295" s="1102">
        <v>19224.677360806909</v>
      </c>
      <c r="CM1295" s="1102">
        <v>22562.995768430599</v>
      </c>
      <c r="CN1295" s="1102">
        <v>15900.573177869077</v>
      </c>
      <c r="CO1295" s="1102">
        <v>18486.451570495828</v>
      </c>
      <c r="CP1295" s="1102">
        <v>18065.712908928777</v>
      </c>
      <c r="CQ1295" s="1106">
        <f t="shared" si="220"/>
        <v>19914.03966272519</v>
      </c>
      <c r="CR1295" s="23" t="s">
        <v>542</v>
      </c>
      <c r="DQ1295"/>
      <c r="DR1295"/>
    </row>
    <row r="1296" spans="58:122" ht="13">
      <c r="BF1296" s="1135">
        <v>1288</v>
      </c>
      <c r="BG1296" s="1102">
        <v>53720.866552109488</v>
      </c>
      <c r="BH1296" s="1102">
        <v>65146.054331797612</v>
      </c>
      <c r="BI1296" s="1102">
        <v>62799.62055202169</v>
      </c>
      <c r="BJ1296" s="1102">
        <v>72353.743748218927</v>
      </c>
      <c r="BK1296" s="1102">
        <v>86951.516417846622</v>
      </c>
      <c r="BL1296" s="1102">
        <v>117288.51502684415</v>
      </c>
      <c r="BM1296" s="1102">
        <v>109848.77005259022</v>
      </c>
      <c r="BN1296" s="1102">
        <v>108809.77751584884</v>
      </c>
      <c r="BO1296" s="1102">
        <v>124403.09430366245</v>
      </c>
      <c r="BP1296" s="1102">
        <v>128675.61443631405</v>
      </c>
      <c r="BQ1296" s="1102">
        <v>99728.983712666741</v>
      </c>
      <c r="BR1296" s="1102">
        <v>79444.241274893124</v>
      </c>
      <c r="BS1296" s="1102">
        <v>91240.981879298866</v>
      </c>
      <c r="BT1296" s="1102">
        <v>32806.352808657772</v>
      </c>
      <c r="BU1296" s="1102">
        <v>13779.350550679283</v>
      </c>
      <c r="BV1296" s="1102">
        <v>12533.977506633391</v>
      </c>
      <c r="BW1296" s="1102">
        <v>19419.716812023798</v>
      </c>
      <c r="BX1296" s="1102">
        <v>20185.650133388372</v>
      </c>
      <c r="BY1296" s="1102">
        <v>18343.322006258069</v>
      </c>
      <c r="BZ1296" s="1102">
        <v>11392.899351477659</v>
      </c>
      <c r="CA1296" s="1102">
        <v>9931.4611584710074</v>
      </c>
      <c r="CB1296" s="1102">
        <v>7250.4426176251809</v>
      </c>
      <c r="CC1296" s="1102">
        <v>11399.096193620349</v>
      </c>
      <c r="CD1296" s="1102">
        <v>11925.953913185998</v>
      </c>
      <c r="CE1296" s="1102">
        <v>21794.94582407159</v>
      </c>
      <c r="CF1296" s="1102">
        <v>15871.907092359284</v>
      </c>
      <c r="CG1296" s="1102">
        <v>12498.959044558807</v>
      </c>
      <c r="CH1296" s="1102">
        <v>12475.583375062679</v>
      </c>
      <c r="CI1296" s="1102">
        <v>17900.506439645193</v>
      </c>
      <c r="CJ1296" s="1102">
        <v>19198.662152508125</v>
      </c>
      <c r="CK1296" s="1102">
        <v>24455.538230169339</v>
      </c>
      <c r="CL1296" s="1102">
        <v>19446.668909304757</v>
      </c>
      <c r="CM1296" s="1102">
        <v>22290.505178358831</v>
      </c>
      <c r="CN1296" s="1102">
        <v>16610.432572289734</v>
      </c>
      <c r="CO1296" s="1102">
        <v>21840.380839749556</v>
      </c>
      <c r="CP1296" s="1102">
        <v>18339.539299913693</v>
      </c>
      <c r="CQ1296" s="1106">
        <f t="shared" si="220"/>
        <v>20215.881590484343</v>
      </c>
      <c r="CR1296" s="23" t="s">
        <v>542</v>
      </c>
      <c r="DQ1296"/>
      <c r="DR1296"/>
    </row>
    <row r="1297" spans="58:122" ht="13">
      <c r="BF1297" s="1135">
        <v>1289</v>
      </c>
      <c r="BG1297" s="1102">
        <v>57640.345415234595</v>
      </c>
      <c r="BH1297" s="1102">
        <v>54468.951407781919</v>
      </c>
      <c r="BI1297" s="1102">
        <v>51826.056631300802</v>
      </c>
      <c r="BJ1297" s="1102">
        <v>61815.711817744334</v>
      </c>
      <c r="BK1297" s="1102">
        <v>76605.06563012219</v>
      </c>
      <c r="BL1297" s="1102">
        <v>90631.9332239754</v>
      </c>
      <c r="BM1297" s="1102">
        <v>67635.20776523446</v>
      </c>
      <c r="BN1297" s="1102">
        <v>67783.501864158447</v>
      </c>
      <c r="BO1297" s="1102">
        <v>98728.038098524179</v>
      </c>
      <c r="BP1297" s="1102">
        <v>93728.917852030892</v>
      </c>
      <c r="BQ1297" s="1102">
        <v>67099.035197703153</v>
      </c>
      <c r="BR1297" s="1102">
        <v>49440.890446805897</v>
      </c>
      <c r="BS1297" s="1102">
        <v>67017.310362812175</v>
      </c>
      <c r="BT1297" s="1102">
        <v>25668.293317453918</v>
      </c>
      <c r="BU1297" s="1102">
        <v>13252.943419050993</v>
      </c>
      <c r="BV1297" s="1102">
        <v>14347.039093913188</v>
      </c>
      <c r="BW1297" s="1102">
        <v>21204.734305380269</v>
      </c>
      <c r="BX1297" s="1102">
        <v>22428.990698179638</v>
      </c>
      <c r="BY1297" s="1102">
        <v>14582.72148233963</v>
      </c>
      <c r="BZ1297" s="1102">
        <v>13870.696405090928</v>
      </c>
      <c r="CA1297" s="1102">
        <v>9933.8775345494687</v>
      </c>
      <c r="CB1297" s="1102">
        <v>7775.8486922181746</v>
      </c>
      <c r="CC1297" s="1102">
        <v>7753.8483871887775</v>
      </c>
      <c r="CD1297" s="1102">
        <v>10237.205705315759</v>
      </c>
      <c r="CE1297" s="1102">
        <v>13426.145588649159</v>
      </c>
      <c r="CF1297" s="1102">
        <v>10537.943384245284</v>
      </c>
      <c r="CG1297" s="1102">
        <v>9939.963254564067</v>
      </c>
      <c r="CH1297" s="1102">
        <v>11186.814624767889</v>
      </c>
      <c r="CI1297" s="1102">
        <v>16590.474493952912</v>
      </c>
      <c r="CJ1297" s="1102">
        <v>17504.669404319749</v>
      </c>
      <c r="CK1297" s="1102">
        <v>17578.028055172057</v>
      </c>
      <c r="CL1297" s="1102">
        <v>14557.915368969665</v>
      </c>
      <c r="CM1297" s="1102">
        <v>15435.771783310402</v>
      </c>
      <c r="CN1297" s="1102">
        <v>15038.418700516651</v>
      </c>
      <c r="CO1297" s="1102">
        <v>16147.69833894013</v>
      </c>
      <c r="CP1297" s="1102">
        <v>15194.618063458827</v>
      </c>
      <c r="CQ1297" s="1106">
        <f t="shared" si="220"/>
        <v>16749.199342480963</v>
      </c>
      <c r="CR1297" s="23" t="s">
        <v>542</v>
      </c>
      <c r="DQ1297"/>
      <c r="DR1297"/>
    </row>
    <row r="1298" spans="58:122" ht="13">
      <c r="BF1298" s="1135">
        <v>1290</v>
      </c>
      <c r="BG1298" s="1102">
        <v>52519.363251304909</v>
      </c>
      <c r="BH1298" s="1102">
        <v>45192.301408168736</v>
      </c>
      <c r="BI1298" s="1102">
        <v>34560.300921938273</v>
      </c>
      <c r="BJ1298" s="1102">
        <v>41524.529805103775</v>
      </c>
      <c r="BK1298" s="1102">
        <v>57828.100122269461</v>
      </c>
      <c r="BL1298" s="1102">
        <v>83308.702211579381</v>
      </c>
      <c r="BM1298" s="1102">
        <v>71312.03629605133</v>
      </c>
      <c r="BN1298" s="1102">
        <v>78165.097163202663</v>
      </c>
      <c r="BO1298" s="1102">
        <v>100516.08514865798</v>
      </c>
      <c r="BP1298" s="1102">
        <v>96342.190784740786</v>
      </c>
      <c r="BQ1298" s="1102">
        <v>69422.000558461223</v>
      </c>
      <c r="BR1298" s="1102">
        <v>51658.395937525165</v>
      </c>
      <c r="BS1298" s="1102">
        <v>65105.598588302608</v>
      </c>
      <c r="BT1298" s="1102">
        <v>26209.247791585109</v>
      </c>
      <c r="BU1298" s="1102">
        <v>14783.466637054771</v>
      </c>
      <c r="BV1298" s="1102">
        <v>13746.979371018115</v>
      </c>
      <c r="BW1298" s="1102">
        <v>18703.186675139375</v>
      </c>
      <c r="BX1298" s="1102">
        <v>19544.080137132354</v>
      </c>
      <c r="BY1298" s="1102">
        <v>15638.20559507126</v>
      </c>
      <c r="BZ1298" s="1102">
        <v>14589.014553639156</v>
      </c>
      <c r="CA1298" s="1102">
        <v>9934.9906472438397</v>
      </c>
      <c r="CB1298" s="1102">
        <v>7182.7189733118548</v>
      </c>
      <c r="CC1298" s="1102">
        <v>8790.1159296623209</v>
      </c>
      <c r="CD1298" s="1102">
        <v>9719.6441183583265</v>
      </c>
      <c r="CE1298" s="1102">
        <v>15001.741958920093</v>
      </c>
      <c r="CF1298" s="1102">
        <v>11644.746452875075</v>
      </c>
      <c r="CG1298" s="1102">
        <v>8769.7889006535224</v>
      </c>
      <c r="CH1298" s="1102">
        <v>12131.397733219472</v>
      </c>
      <c r="CI1298" s="1102">
        <v>13432.943578001958</v>
      </c>
      <c r="CJ1298" s="1102">
        <v>16724.923559220875</v>
      </c>
      <c r="CK1298" s="1102">
        <v>17544.725661242723</v>
      </c>
      <c r="CL1298" s="1102">
        <v>14640.592484997387</v>
      </c>
      <c r="CM1298" s="1102">
        <v>18961.537507442408</v>
      </c>
      <c r="CN1298" s="1102">
        <v>15965.731536759689</v>
      </c>
      <c r="CO1298" s="1102">
        <v>20874.796819944437</v>
      </c>
      <c r="CP1298" s="1102">
        <v>16745.518509883663</v>
      </c>
      <c r="CQ1298" s="1106">
        <f t="shared" si="220"/>
        <v>18458.774445259107</v>
      </c>
      <c r="CR1298" s="23" t="s">
        <v>542</v>
      </c>
      <c r="DQ1298"/>
      <c r="DR1298"/>
    </row>
    <row r="1299" spans="58:122" ht="13">
      <c r="BF1299" s="1135">
        <v>1291</v>
      </c>
      <c r="BG1299" s="1102">
        <v>45439.90310493359</v>
      </c>
      <c r="BH1299" s="1102">
        <v>41542.732534038354</v>
      </c>
      <c r="BI1299" s="1102">
        <v>34756.134465673749</v>
      </c>
      <c r="BJ1299" s="1102">
        <v>41547.046577311099</v>
      </c>
      <c r="BK1299" s="1102">
        <v>54210.213373368715</v>
      </c>
      <c r="BL1299" s="1102">
        <v>73953.96288382943</v>
      </c>
      <c r="BM1299" s="1102">
        <v>66496.958765905641</v>
      </c>
      <c r="BN1299" s="1102">
        <v>79345.758851161678</v>
      </c>
      <c r="BO1299" s="1102">
        <v>117283.55348996185</v>
      </c>
      <c r="BP1299" s="1102">
        <v>112437.87023377298</v>
      </c>
      <c r="BQ1299" s="1102">
        <v>91274.10149279586</v>
      </c>
      <c r="BR1299" s="1102">
        <v>69438.479005671616</v>
      </c>
      <c r="BS1299" s="1102">
        <v>62899.878314239693</v>
      </c>
      <c r="BT1299" s="1102">
        <v>23521.131557728288</v>
      </c>
      <c r="BU1299" s="1102">
        <v>9728.2345425670264</v>
      </c>
      <c r="BV1299" s="1102">
        <v>11557.770109368592</v>
      </c>
      <c r="BW1299" s="1102">
        <v>17080.164300410055</v>
      </c>
      <c r="BX1299" s="1102">
        <v>22950.914929644005</v>
      </c>
      <c r="BY1299" s="1102">
        <v>19052.093225976809</v>
      </c>
      <c r="BZ1299" s="1102">
        <v>15253.652881735321</v>
      </c>
      <c r="CA1299" s="1102">
        <v>9935.045001389306</v>
      </c>
      <c r="CB1299" s="1102">
        <v>5874.9744696282087</v>
      </c>
      <c r="CC1299" s="1102">
        <v>10030.131156836882</v>
      </c>
      <c r="CD1299" s="1102">
        <v>13358.654815282136</v>
      </c>
      <c r="CE1299" s="1102">
        <v>20562.17272620248</v>
      </c>
      <c r="CF1299" s="1102">
        <v>14169.580641162922</v>
      </c>
      <c r="CG1299" s="1102">
        <v>11059.797853032629</v>
      </c>
      <c r="CH1299" s="1102">
        <v>12942.223329390441</v>
      </c>
      <c r="CI1299" s="1102">
        <v>16289.054160810263</v>
      </c>
      <c r="CJ1299" s="1102">
        <v>19024.060435406267</v>
      </c>
      <c r="CK1299" s="1102">
        <v>19416.060966040033</v>
      </c>
      <c r="CL1299" s="1102">
        <v>17542.256439356537</v>
      </c>
      <c r="CM1299" s="1102">
        <v>20428.909623175823</v>
      </c>
      <c r="CN1299" s="1102">
        <v>19976.484563734826</v>
      </c>
      <c r="CO1299" s="1102">
        <v>20616.218228302168</v>
      </c>
      <c r="CP1299" s="1102">
        <v>21054.740768499789</v>
      </c>
      <c r="CQ1299" s="1106">
        <f t="shared" si="220"/>
        <v>23208.878878235406</v>
      </c>
      <c r="CR1299" s="23" t="s">
        <v>542</v>
      </c>
      <c r="DQ1299"/>
      <c r="DR1299"/>
    </row>
    <row r="1300" spans="58:122" ht="13">
      <c r="BF1300" s="1135">
        <v>1292</v>
      </c>
      <c r="BG1300" s="1102">
        <v>43122.916144135641</v>
      </c>
      <c r="BH1300" s="1102">
        <v>47845.977898373865</v>
      </c>
      <c r="BI1300" s="1102">
        <v>44397.969301865087</v>
      </c>
      <c r="BJ1300" s="1102">
        <v>51308.931542557155</v>
      </c>
      <c r="BK1300" s="1102">
        <v>63508.361087418394</v>
      </c>
      <c r="BL1300" s="1102">
        <v>84916.929950389982</v>
      </c>
      <c r="BM1300" s="1102">
        <v>80187.821636580775</v>
      </c>
      <c r="BN1300" s="1102">
        <v>91954.71336956782</v>
      </c>
      <c r="BO1300" s="1102">
        <v>113063.31490307095</v>
      </c>
      <c r="BP1300" s="1102">
        <v>112772.94280347906</v>
      </c>
      <c r="BQ1300" s="1102">
        <v>87160.311872446007</v>
      </c>
      <c r="BR1300" s="1102">
        <v>69194.872824603837</v>
      </c>
      <c r="BS1300" s="1102">
        <v>62654.216721491568</v>
      </c>
      <c r="BT1300" s="1102">
        <v>31101.707579794744</v>
      </c>
      <c r="BU1300" s="1102">
        <v>9611.2141506778571</v>
      </c>
      <c r="BV1300" s="1102">
        <v>12008.274326956998</v>
      </c>
      <c r="BW1300" s="1102">
        <v>19440.769483899036</v>
      </c>
      <c r="BX1300" s="1102">
        <v>18106.590701446621</v>
      </c>
      <c r="BY1300" s="1102">
        <v>18123.668064870446</v>
      </c>
      <c r="BZ1300" s="1102">
        <v>11893.626213198932</v>
      </c>
      <c r="CA1300" s="1102">
        <v>9938.4129616347327</v>
      </c>
      <c r="CB1300" s="1102">
        <v>7338.2835732984131</v>
      </c>
      <c r="CC1300" s="1102">
        <v>7404.1325598441199</v>
      </c>
      <c r="CD1300" s="1102">
        <v>11207.116822603522</v>
      </c>
      <c r="CE1300" s="1102">
        <v>17984.088992817251</v>
      </c>
      <c r="CF1300" s="1102">
        <v>13069.078759425276</v>
      </c>
      <c r="CG1300" s="1102">
        <v>8680.8207177901295</v>
      </c>
      <c r="CH1300" s="1102">
        <v>8951.2763626119377</v>
      </c>
      <c r="CI1300" s="1102">
        <v>13676.1310749315</v>
      </c>
      <c r="CJ1300" s="1102">
        <v>19293.736822487994</v>
      </c>
      <c r="CK1300" s="1102">
        <v>19569.950164796152</v>
      </c>
      <c r="CL1300" s="1102">
        <v>14295.851961032793</v>
      </c>
      <c r="CM1300" s="1102">
        <v>14202.863771696384</v>
      </c>
      <c r="CN1300" s="1102">
        <v>14565.064330037974</v>
      </c>
      <c r="CO1300" s="1102">
        <v>16646.674111178771</v>
      </c>
      <c r="CP1300" s="1102">
        <v>14298.664177383733</v>
      </c>
      <c r="CQ1300" s="1106">
        <f t="shared" si="220"/>
        <v>15761.579240621933</v>
      </c>
      <c r="CR1300" s="23" t="s">
        <v>542</v>
      </c>
      <c r="DQ1300"/>
      <c r="DR1300"/>
    </row>
    <row r="1301" spans="58:122" ht="13">
      <c r="BF1301" s="1135">
        <v>1293</v>
      </c>
      <c r="BG1301" s="1102">
        <v>54838.814452978033</v>
      </c>
      <c r="BH1301" s="1102">
        <v>54819.225455685999</v>
      </c>
      <c r="BI1301" s="1102">
        <v>52302.312797558145</v>
      </c>
      <c r="BJ1301" s="1102">
        <v>63673.159061972736</v>
      </c>
      <c r="BK1301" s="1102">
        <v>67592.823527766552</v>
      </c>
      <c r="BL1301" s="1102">
        <v>81784.396556234264</v>
      </c>
      <c r="BM1301" s="1102">
        <v>76258.116749580251</v>
      </c>
      <c r="BN1301" s="1102">
        <v>99031.340156333536</v>
      </c>
      <c r="BO1301" s="1102">
        <v>110930.05716905808</v>
      </c>
      <c r="BP1301" s="1102">
        <v>104560.29959635352</v>
      </c>
      <c r="BQ1301" s="1102">
        <v>81026.602807367395</v>
      </c>
      <c r="BR1301" s="1102">
        <v>70231.773780705495</v>
      </c>
      <c r="BS1301" s="1102">
        <v>61560.722597953463</v>
      </c>
      <c r="BT1301" s="1102">
        <v>34943.675889320555</v>
      </c>
      <c r="BU1301" s="1102">
        <v>16241.335827354284</v>
      </c>
      <c r="BV1301" s="1102">
        <v>11143.605564473832</v>
      </c>
      <c r="BW1301" s="1102">
        <v>14718.963070027761</v>
      </c>
      <c r="BX1301" s="1102">
        <v>23608.666155630959</v>
      </c>
      <c r="BY1301" s="1102">
        <v>19742.105262765614</v>
      </c>
      <c r="BZ1301" s="1102">
        <v>16363.887923144064</v>
      </c>
      <c r="CA1301" s="1102">
        <v>9940.6327261624319</v>
      </c>
      <c r="CB1301" s="1102">
        <v>5304.2784238107752</v>
      </c>
      <c r="CC1301" s="1102">
        <v>9125.1123298502444</v>
      </c>
      <c r="CD1301" s="1102">
        <v>12683.639494521203</v>
      </c>
      <c r="CE1301" s="1102">
        <v>18904.437545070625</v>
      </c>
      <c r="CF1301" s="1102">
        <v>12594.009352480181</v>
      </c>
      <c r="CG1301" s="1102">
        <v>8436.1120445131819</v>
      </c>
      <c r="CH1301" s="1102">
        <v>11098.987546546412</v>
      </c>
      <c r="CI1301" s="1102">
        <v>15848.069795649317</v>
      </c>
      <c r="CJ1301" s="1102">
        <v>17997.459147202189</v>
      </c>
      <c r="CK1301" s="1102">
        <v>16688.635216857714</v>
      </c>
      <c r="CL1301" s="1102">
        <v>13448.950240018936</v>
      </c>
      <c r="CM1301" s="1102">
        <v>18654.123800699548</v>
      </c>
      <c r="CN1301" s="1102">
        <v>18273.721509218805</v>
      </c>
      <c r="CO1301" s="1102">
        <v>19470.496850835832</v>
      </c>
      <c r="CP1301" s="1102">
        <v>20289.898856244894</v>
      </c>
      <c r="CQ1301" s="1106">
        <f t="shared" si="220"/>
        <v>22365.784987994808</v>
      </c>
      <c r="CR1301" s="23" t="s">
        <v>542</v>
      </c>
      <c r="DQ1301"/>
      <c r="DR1301"/>
    </row>
    <row r="1302" spans="58:122" ht="13">
      <c r="BF1302" s="1135">
        <v>1294</v>
      </c>
      <c r="BG1302" s="1102">
        <v>54453.861528143934</v>
      </c>
      <c r="BH1302" s="1102">
        <v>54603.636551511278</v>
      </c>
      <c r="BI1302" s="1102">
        <v>52461.447604461267</v>
      </c>
      <c r="BJ1302" s="1102">
        <v>63931.206727822057</v>
      </c>
      <c r="BK1302" s="1102">
        <v>67909.980925061129</v>
      </c>
      <c r="BL1302" s="1102">
        <v>82040.447047067122</v>
      </c>
      <c r="BM1302" s="1102">
        <v>76420.174096247647</v>
      </c>
      <c r="BN1302" s="1102">
        <v>99619.841704556617</v>
      </c>
      <c r="BO1302" s="1102">
        <v>111830.05581601834</v>
      </c>
      <c r="BP1302" s="1102">
        <v>104715.88995817018</v>
      </c>
      <c r="BQ1302" s="1102">
        <v>81028.86957648024</v>
      </c>
      <c r="BR1302" s="1102">
        <v>70205.689601309685</v>
      </c>
      <c r="BS1302" s="1102">
        <v>61330.697846071605</v>
      </c>
      <c r="BT1302" s="1102">
        <v>35039.687585257816</v>
      </c>
      <c r="BU1302" s="1102">
        <v>16252.477788230377</v>
      </c>
      <c r="BV1302" s="1102">
        <v>11129.624150134397</v>
      </c>
      <c r="BW1302" s="1102">
        <v>14762.541685012677</v>
      </c>
      <c r="BX1302" s="1102">
        <v>23659.738609123033</v>
      </c>
      <c r="BY1302" s="1102">
        <v>19824.150180520475</v>
      </c>
      <c r="BZ1302" s="1102">
        <v>16403.825480610074</v>
      </c>
      <c r="CA1302" s="1102">
        <v>9944.160216583512</v>
      </c>
      <c r="CB1302" s="1102">
        <v>5291.2437204657263</v>
      </c>
      <c r="CC1302" s="1102">
        <v>9133.6703213868459</v>
      </c>
      <c r="CD1302" s="1102">
        <v>12678.081769302065</v>
      </c>
      <c r="CE1302" s="1102">
        <v>18942.474528242881</v>
      </c>
      <c r="CF1302" s="1102">
        <v>12587.397464983165</v>
      </c>
      <c r="CG1302" s="1102">
        <v>8486.5485949109789</v>
      </c>
      <c r="CH1302" s="1102">
        <v>11096.535724478808</v>
      </c>
      <c r="CI1302" s="1102">
        <v>15843.744944170539</v>
      </c>
      <c r="CJ1302" s="1102">
        <v>18014.671396759502</v>
      </c>
      <c r="CK1302" s="1102">
        <v>16652.200187285176</v>
      </c>
      <c r="CL1302" s="1102">
        <v>13517.327290042625</v>
      </c>
      <c r="CM1302" s="1102">
        <v>18720.98784497313</v>
      </c>
      <c r="CN1302" s="1102">
        <v>18434.709882167172</v>
      </c>
      <c r="CO1302" s="1102">
        <v>19417.351872185765</v>
      </c>
      <c r="CP1302" s="1102">
        <v>20447.365456554322</v>
      </c>
      <c r="CQ1302" s="1106">
        <f t="shared" si="220"/>
        <v>22539.36220246314</v>
      </c>
      <c r="CR1302" s="23" t="s">
        <v>542</v>
      </c>
      <c r="DQ1302"/>
      <c r="DR1302"/>
    </row>
    <row r="1303" spans="58:122" ht="13">
      <c r="BF1303" s="1135">
        <v>1295</v>
      </c>
      <c r="BG1303" s="1102">
        <v>53400.25621344104</v>
      </c>
      <c r="BH1303" s="1102">
        <v>66918.006534434855</v>
      </c>
      <c r="BI1303" s="1102">
        <v>62295.465821224308</v>
      </c>
      <c r="BJ1303" s="1102">
        <v>60665.356295535981</v>
      </c>
      <c r="BK1303" s="1102">
        <v>71891.494618138313</v>
      </c>
      <c r="BL1303" s="1102">
        <v>98803.49865496975</v>
      </c>
      <c r="BM1303" s="1102">
        <v>89450.198834329727</v>
      </c>
      <c r="BN1303" s="1102">
        <v>87847.768555400093</v>
      </c>
      <c r="BO1303" s="1102">
        <v>130965.64341912568</v>
      </c>
      <c r="BP1303" s="1102">
        <v>121442.4751417799</v>
      </c>
      <c r="BQ1303" s="1102">
        <v>95118.694425604699</v>
      </c>
      <c r="BR1303" s="1102">
        <v>77476.455314646184</v>
      </c>
      <c r="BS1303" s="1102">
        <v>107855.02038445094</v>
      </c>
      <c r="BT1303" s="1102">
        <v>43794.557806967794</v>
      </c>
      <c r="BU1303" s="1102">
        <v>18395.657680304026</v>
      </c>
      <c r="BV1303" s="1102">
        <v>17269.20212324422</v>
      </c>
      <c r="BW1303" s="1102">
        <v>15218.37565768147</v>
      </c>
      <c r="BX1303" s="1102">
        <v>26584.751561031186</v>
      </c>
      <c r="BY1303" s="1102">
        <v>18143.690875235985</v>
      </c>
      <c r="BZ1303" s="1102">
        <v>14843.085421433958</v>
      </c>
      <c r="CA1303" s="1102">
        <v>9947.7437584007112</v>
      </c>
      <c r="CB1303" s="1102">
        <v>6672.4286310643511</v>
      </c>
      <c r="CC1303" s="1102">
        <v>9110.3477933817849</v>
      </c>
      <c r="CD1303" s="1102">
        <v>11178.549584190332</v>
      </c>
      <c r="CE1303" s="1102">
        <v>20742.101729718706</v>
      </c>
      <c r="CF1303" s="1102">
        <v>15915.648741797997</v>
      </c>
      <c r="CG1303" s="1102">
        <v>10926.522334422169</v>
      </c>
      <c r="CH1303" s="1102">
        <v>9385.8647365264078</v>
      </c>
      <c r="CI1303" s="1102">
        <v>12351.907818260572</v>
      </c>
      <c r="CJ1303" s="1102">
        <v>18036.057016080111</v>
      </c>
      <c r="CK1303" s="1102">
        <v>21711.953759048996</v>
      </c>
      <c r="CL1303" s="1102">
        <v>19889.279672531564</v>
      </c>
      <c r="CM1303" s="1102">
        <v>23541.423477342691</v>
      </c>
      <c r="CN1303" s="1102">
        <v>20272.885831211577</v>
      </c>
      <c r="CO1303" s="1102">
        <v>27286.936240600153</v>
      </c>
      <c r="CP1303" s="1102">
        <v>21803.998718039522</v>
      </c>
      <c r="CQ1303" s="1106">
        <f t="shared" si="220"/>
        <v>24034.794390120464</v>
      </c>
      <c r="CR1303" s="23" t="s">
        <v>542</v>
      </c>
      <c r="DQ1303"/>
      <c r="DR1303"/>
    </row>
    <row r="1304" spans="58:122" ht="13">
      <c r="BF1304" s="1135">
        <v>1296</v>
      </c>
      <c r="BG1304" s="1102">
        <v>53705.871190674538</v>
      </c>
      <c r="BH1304" s="1102">
        <v>65238.897807328474</v>
      </c>
      <c r="BI1304" s="1102">
        <v>62941.642748996783</v>
      </c>
      <c r="BJ1304" s="1102">
        <v>72507.751521393919</v>
      </c>
      <c r="BK1304" s="1102">
        <v>87029.453594795603</v>
      </c>
      <c r="BL1304" s="1102">
        <v>117385.70338534022</v>
      </c>
      <c r="BM1304" s="1102">
        <v>110102.33201228519</v>
      </c>
      <c r="BN1304" s="1102">
        <v>109244.12351330261</v>
      </c>
      <c r="BO1304" s="1102">
        <v>124894.48112720816</v>
      </c>
      <c r="BP1304" s="1102">
        <v>129351.99441996758</v>
      </c>
      <c r="BQ1304" s="1102">
        <v>99646.858243854047</v>
      </c>
      <c r="BR1304" s="1102">
        <v>79187.598276838646</v>
      </c>
      <c r="BS1304" s="1102">
        <v>91246.471560251593</v>
      </c>
      <c r="BT1304" s="1102">
        <v>32927.499680278968</v>
      </c>
      <c r="BU1304" s="1102">
        <v>13811.217175081525</v>
      </c>
      <c r="BV1304" s="1102">
        <v>12559.262065323681</v>
      </c>
      <c r="BW1304" s="1102">
        <v>19430.338707819468</v>
      </c>
      <c r="BX1304" s="1102">
        <v>20214.371530026947</v>
      </c>
      <c r="BY1304" s="1102">
        <v>18375.990916143342</v>
      </c>
      <c r="BZ1304" s="1102">
        <v>11431.22914326104</v>
      </c>
      <c r="CA1304" s="1102">
        <v>9949.3992545544352</v>
      </c>
      <c r="CB1304" s="1102">
        <v>7295.7529718172318</v>
      </c>
      <c r="CC1304" s="1102">
        <v>11404.517051840732</v>
      </c>
      <c r="CD1304" s="1102">
        <v>11927.628818726605</v>
      </c>
      <c r="CE1304" s="1102">
        <v>21881.950408055105</v>
      </c>
      <c r="CF1304" s="1102">
        <v>15916.039046102449</v>
      </c>
      <c r="CG1304" s="1102">
        <v>12516.335306774405</v>
      </c>
      <c r="CH1304" s="1102">
        <v>12475.666120719006</v>
      </c>
      <c r="CI1304" s="1102">
        <v>17933.877883720521</v>
      </c>
      <c r="CJ1304" s="1102">
        <v>19248.754015119797</v>
      </c>
      <c r="CK1304" s="1102">
        <v>24537.3211717052</v>
      </c>
      <c r="CL1304" s="1102">
        <v>19492.527733613646</v>
      </c>
      <c r="CM1304" s="1102">
        <v>22346.002932854582</v>
      </c>
      <c r="CN1304" s="1102">
        <v>16587.297981857595</v>
      </c>
      <c r="CO1304" s="1102">
        <v>21957.80064364506</v>
      </c>
      <c r="CP1304" s="1102">
        <v>18339.580010340418</v>
      </c>
      <c r="CQ1304" s="1106">
        <f t="shared" si="220"/>
        <v>20215.92646604816</v>
      </c>
      <c r="CR1304" s="23" t="s">
        <v>542</v>
      </c>
      <c r="DQ1304"/>
      <c r="DR1304"/>
    </row>
    <row r="1305" spans="58:122" ht="13">
      <c r="BF1305" s="1135">
        <v>1297</v>
      </c>
      <c r="BG1305" s="1102">
        <v>42351.403065424078</v>
      </c>
      <c r="BH1305" s="1102">
        <v>40045.480389433083</v>
      </c>
      <c r="BI1305" s="1102">
        <v>35510.523296281455</v>
      </c>
      <c r="BJ1305" s="1102">
        <v>46676.599208642627</v>
      </c>
      <c r="BK1305" s="1102">
        <v>61010.808226690089</v>
      </c>
      <c r="BL1305" s="1102">
        <v>72548.500594662153</v>
      </c>
      <c r="BM1305" s="1102">
        <v>58881.653928364329</v>
      </c>
      <c r="BN1305" s="1102">
        <v>62435.184723254381</v>
      </c>
      <c r="BO1305" s="1102">
        <v>81584.947702482081</v>
      </c>
      <c r="BP1305" s="1102">
        <v>76430.327932910848</v>
      </c>
      <c r="BQ1305" s="1102">
        <v>60976.670098693416</v>
      </c>
      <c r="BR1305" s="1102">
        <v>49359.190602441697</v>
      </c>
      <c r="BS1305" s="1102">
        <v>54362.013567152891</v>
      </c>
      <c r="BT1305" s="1102">
        <v>27233.264526094645</v>
      </c>
      <c r="BU1305" s="1102">
        <v>14504.163457369017</v>
      </c>
      <c r="BV1305" s="1102">
        <v>13005.39868269834</v>
      </c>
      <c r="BW1305" s="1102">
        <v>18458.733102726663</v>
      </c>
      <c r="BX1305" s="1102">
        <v>23123.019878202824</v>
      </c>
      <c r="BY1305" s="1102">
        <v>18087.423495015199</v>
      </c>
      <c r="BZ1305" s="1102">
        <v>14876.216771332527</v>
      </c>
      <c r="CA1305" s="1102">
        <v>9955.1518270702072</v>
      </c>
      <c r="CB1305" s="1102">
        <v>6182.5576149067438</v>
      </c>
      <c r="CC1305" s="1102">
        <v>8201.1720293947383</v>
      </c>
      <c r="CD1305" s="1102">
        <v>11958.208595907214</v>
      </c>
      <c r="CE1305" s="1102">
        <v>18965.221853433617</v>
      </c>
      <c r="CF1305" s="1102">
        <v>14191.347875474028</v>
      </c>
      <c r="CG1305" s="1102">
        <v>10845.196111089459</v>
      </c>
      <c r="CH1305" s="1102">
        <v>11577.653859361117</v>
      </c>
      <c r="CI1305" s="1102">
        <v>17079.466962880218</v>
      </c>
      <c r="CJ1305" s="1102">
        <v>19279.193151239073</v>
      </c>
      <c r="CK1305" s="1102">
        <v>19225.701051201457</v>
      </c>
      <c r="CL1305" s="1102">
        <v>15629.543037250227</v>
      </c>
      <c r="CM1305" s="1102">
        <v>17812.462884690169</v>
      </c>
      <c r="CN1305" s="1102">
        <v>15002.678299597399</v>
      </c>
      <c r="CO1305" s="1102">
        <v>19228.890826506606</v>
      </c>
      <c r="CP1305" s="1102">
        <v>16296.010403519082</v>
      </c>
      <c r="CQ1305" s="1106">
        <f t="shared" si="220"/>
        <v>17963.276575676748</v>
      </c>
      <c r="CR1305" s="23" t="s">
        <v>542</v>
      </c>
      <c r="DQ1305"/>
      <c r="DR1305"/>
    </row>
    <row r="1306" spans="58:122" ht="13">
      <c r="BF1306" s="1135">
        <v>1298</v>
      </c>
      <c r="BG1306" s="1102">
        <v>45074.754873634534</v>
      </c>
      <c r="BH1306" s="1102">
        <v>49429.794922860863</v>
      </c>
      <c r="BI1306" s="1102">
        <v>44975.811646610331</v>
      </c>
      <c r="BJ1306" s="1102">
        <v>51769.993962328372</v>
      </c>
      <c r="BK1306" s="1102">
        <v>56927.490796539525</v>
      </c>
      <c r="BL1306" s="1102">
        <v>70619.388424385485</v>
      </c>
      <c r="BM1306" s="1102">
        <v>57599.375070045338</v>
      </c>
      <c r="BN1306" s="1102">
        <v>54840.362305202718</v>
      </c>
      <c r="BO1306" s="1102">
        <v>81283.880654501001</v>
      </c>
      <c r="BP1306" s="1102">
        <v>80554.359895448113</v>
      </c>
      <c r="BQ1306" s="1102">
        <v>64928.759824646055</v>
      </c>
      <c r="BR1306" s="1102">
        <v>53674.911514210042</v>
      </c>
      <c r="BS1306" s="1102">
        <v>58907.274585977393</v>
      </c>
      <c r="BT1306" s="1102">
        <v>26392.003106876567</v>
      </c>
      <c r="BU1306" s="1102">
        <v>13540.583120869424</v>
      </c>
      <c r="BV1306" s="1102">
        <v>11402.067114425976</v>
      </c>
      <c r="BW1306" s="1102">
        <v>16612.822660127244</v>
      </c>
      <c r="BX1306" s="1102">
        <v>21574.659459174465</v>
      </c>
      <c r="BY1306" s="1102">
        <v>17780.678284422233</v>
      </c>
      <c r="BZ1306" s="1102">
        <v>15092.224934689715</v>
      </c>
      <c r="CA1306" s="1102">
        <v>9957.5823578927211</v>
      </c>
      <c r="CB1306" s="1102">
        <v>6916.0998260036849</v>
      </c>
      <c r="CC1306" s="1102">
        <v>7601.8775830954855</v>
      </c>
      <c r="CD1306" s="1102">
        <v>10074.621810927336</v>
      </c>
      <c r="CE1306" s="1102">
        <v>17207.662733489087</v>
      </c>
      <c r="CF1306" s="1102">
        <v>12103.882546702036</v>
      </c>
      <c r="CG1306" s="1102">
        <v>9501.0160043871419</v>
      </c>
      <c r="CH1306" s="1102">
        <v>9198.1182523386651</v>
      </c>
      <c r="CI1306" s="1102">
        <v>14169.701333689231</v>
      </c>
      <c r="CJ1306" s="1102">
        <v>17018.348627784791</v>
      </c>
      <c r="CK1306" s="1102">
        <v>19685.414281177738</v>
      </c>
      <c r="CL1306" s="1102">
        <v>16632.143774842087</v>
      </c>
      <c r="CM1306" s="1102">
        <v>17125.618675621936</v>
      </c>
      <c r="CN1306" s="1102">
        <v>13382.777148904366</v>
      </c>
      <c r="CO1306" s="1102">
        <v>16165.942292151365</v>
      </c>
      <c r="CP1306" s="1102">
        <v>14880.368131274681</v>
      </c>
      <c r="CQ1306" s="1106">
        <f t="shared" si="220"/>
        <v>16402.798088067644</v>
      </c>
      <c r="CR1306" s="23" t="s">
        <v>542</v>
      </c>
      <c r="DQ1306"/>
      <c r="DR1306"/>
    </row>
    <row r="1307" spans="58:122" ht="13">
      <c r="BF1307" s="1135">
        <v>1299</v>
      </c>
      <c r="BG1307" s="1102">
        <v>69034.56582649934</v>
      </c>
      <c r="BH1307" s="1102">
        <v>65718.172464614458</v>
      </c>
      <c r="BI1307" s="1102">
        <v>56449.445690669185</v>
      </c>
      <c r="BJ1307" s="1102">
        <v>64297.014238406889</v>
      </c>
      <c r="BK1307" s="1102">
        <v>94564.364574831503</v>
      </c>
      <c r="BL1307" s="1102">
        <v>126880.0913129595</v>
      </c>
      <c r="BM1307" s="1102">
        <v>106552.38649645416</v>
      </c>
      <c r="BN1307" s="1102">
        <v>110016.33556759279</v>
      </c>
      <c r="BO1307" s="1102">
        <v>138588.92752244131</v>
      </c>
      <c r="BP1307" s="1102">
        <v>131535.65986497269</v>
      </c>
      <c r="BQ1307" s="1102">
        <v>95075.655468619152</v>
      </c>
      <c r="BR1307" s="1102">
        <v>73337.129845713716</v>
      </c>
      <c r="BS1307" s="1102">
        <v>80297.530593567484</v>
      </c>
      <c r="BT1307" s="1102">
        <v>33402.838239903824</v>
      </c>
      <c r="BU1307" s="1102">
        <v>14731.793786171545</v>
      </c>
      <c r="BV1307" s="1102">
        <v>12259.869768074954</v>
      </c>
      <c r="BW1307" s="1102">
        <v>11748.740208541632</v>
      </c>
      <c r="BX1307" s="1102">
        <v>25790.937632774661</v>
      </c>
      <c r="BY1307" s="1102">
        <v>18864.694842929122</v>
      </c>
      <c r="BZ1307" s="1102">
        <v>12894.713101318797</v>
      </c>
      <c r="CA1307" s="1102">
        <v>9962.5657802311471</v>
      </c>
      <c r="CB1307" s="1102">
        <v>7424.341466617786</v>
      </c>
      <c r="CC1307" s="1102">
        <v>14178.543472068137</v>
      </c>
      <c r="CD1307" s="1102">
        <v>20546.662101623082</v>
      </c>
      <c r="CE1307" s="1102">
        <v>19443.107504321604</v>
      </c>
      <c r="CF1307" s="1102">
        <v>14198.852526511042</v>
      </c>
      <c r="CG1307" s="1102">
        <v>13134.145885672609</v>
      </c>
      <c r="CH1307" s="1102">
        <v>19393.631766353439</v>
      </c>
      <c r="CI1307" s="1102">
        <v>28345.360395104213</v>
      </c>
      <c r="CJ1307" s="1102">
        <v>25307.885640955665</v>
      </c>
      <c r="CK1307" s="1102">
        <v>24324.098111655803</v>
      </c>
      <c r="CL1307" s="1102">
        <v>20763.728388651121</v>
      </c>
      <c r="CM1307" s="1102">
        <v>21484.990350909036</v>
      </c>
      <c r="CN1307" s="1102">
        <v>18740.120971884859</v>
      </c>
      <c r="CO1307" s="1102">
        <v>14585.55521082001</v>
      </c>
      <c r="CP1307" s="1102">
        <v>20501.733731006982</v>
      </c>
      <c r="CQ1307" s="1106">
        <f t="shared" si="220"/>
        <v>22599.292966297493</v>
      </c>
      <c r="CR1307" s="23" t="s">
        <v>542</v>
      </c>
      <c r="DQ1307"/>
      <c r="DR1307"/>
    </row>
    <row r="1308" spans="58:122" ht="13">
      <c r="BF1308" s="1135">
        <v>1300</v>
      </c>
      <c r="BG1308" s="1102">
        <v>32447.241420219492</v>
      </c>
      <c r="BH1308" s="1102">
        <v>42832.533836077229</v>
      </c>
      <c r="BI1308" s="1102">
        <v>42833.576349263029</v>
      </c>
      <c r="BJ1308" s="1102">
        <v>47169.095372791126</v>
      </c>
      <c r="BK1308" s="1102">
        <v>51868.586655474362</v>
      </c>
      <c r="BL1308" s="1102">
        <v>71468.019866842384</v>
      </c>
      <c r="BM1308" s="1102">
        <v>65414.356343395426</v>
      </c>
      <c r="BN1308" s="1102">
        <v>63096.432888953823</v>
      </c>
      <c r="BO1308" s="1102">
        <v>84736.433508944654</v>
      </c>
      <c r="BP1308" s="1102">
        <v>88867.701128681365</v>
      </c>
      <c r="BQ1308" s="1102">
        <v>66855.722725000698</v>
      </c>
      <c r="BR1308" s="1102">
        <v>48566.800260365497</v>
      </c>
      <c r="BS1308" s="1102">
        <v>81812.336331621336</v>
      </c>
      <c r="BT1308" s="1102">
        <v>36330.428079637786</v>
      </c>
      <c r="BU1308" s="1102">
        <v>19127.030949985918</v>
      </c>
      <c r="BV1308" s="1102">
        <v>14606.197159600695</v>
      </c>
      <c r="BW1308" s="1102">
        <v>11362.354087425156</v>
      </c>
      <c r="BX1308" s="1102">
        <v>19674.221784262445</v>
      </c>
      <c r="BY1308" s="1102">
        <v>18309.222116611778</v>
      </c>
      <c r="BZ1308" s="1102">
        <v>14698.206242873664</v>
      </c>
      <c r="CA1308" s="1102">
        <v>9974.2094018779244</v>
      </c>
      <c r="CB1308" s="1102">
        <v>6804.8961123379704</v>
      </c>
      <c r="CC1308" s="1102">
        <v>7637.9450245176395</v>
      </c>
      <c r="CD1308" s="1102">
        <v>11577.524991627055</v>
      </c>
      <c r="CE1308" s="1102">
        <v>15328.205814428933</v>
      </c>
      <c r="CF1308" s="1102">
        <v>12520.543137019433</v>
      </c>
      <c r="CG1308" s="1102">
        <v>10221.713967446991</v>
      </c>
      <c r="CH1308" s="1102">
        <v>12138.840475052624</v>
      </c>
      <c r="CI1308" s="1102">
        <v>16323.549415878866</v>
      </c>
      <c r="CJ1308" s="1102">
        <v>16354.683778293062</v>
      </c>
      <c r="CK1308" s="1102">
        <v>15845.07854230416</v>
      </c>
      <c r="CL1308" s="1102">
        <v>13502.153760377054</v>
      </c>
      <c r="CM1308" s="1102">
        <v>16589.037266588741</v>
      </c>
      <c r="CN1308" s="1102">
        <v>16149.177670791034</v>
      </c>
      <c r="CO1308" s="1102">
        <v>16228.424625099071</v>
      </c>
      <c r="CP1308" s="1102">
        <v>16568.155028247769</v>
      </c>
      <c r="CQ1308" s="1106">
        <f t="shared" si="220"/>
        <v>18263.264673470883</v>
      </c>
      <c r="CR1308" s="23" t="s">
        <v>542</v>
      </c>
      <c r="DQ1308"/>
      <c r="DR1308"/>
    </row>
    <row r="1309" spans="58:122" ht="13">
      <c r="BF1309" s="1135">
        <v>1301</v>
      </c>
      <c r="BG1309" s="1102">
        <v>69586.431595174756</v>
      </c>
      <c r="BH1309" s="1102">
        <v>66440.438365169335</v>
      </c>
      <c r="BI1309" s="1102">
        <v>56833.116399198763</v>
      </c>
      <c r="BJ1309" s="1102">
        <v>64201.709500979006</v>
      </c>
      <c r="BK1309" s="1102">
        <v>93256.509369693624</v>
      </c>
      <c r="BL1309" s="1102">
        <v>123589.84923610177</v>
      </c>
      <c r="BM1309" s="1102">
        <v>107632.54419674732</v>
      </c>
      <c r="BN1309" s="1102">
        <v>111809.14617471983</v>
      </c>
      <c r="BO1309" s="1102">
        <v>138588.80823900126</v>
      </c>
      <c r="BP1309" s="1102">
        <v>126942.51820538213</v>
      </c>
      <c r="BQ1309" s="1102">
        <v>96063.012034833388</v>
      </c>
      <c r="BR1309" s="1102">
        <v>76989.447263148977</v>
      </c>
      <c r="BS1309" s="1102">
        <v>81877.491505984319</v>
      </c>
      <c r="BT1309" s="1102">
        <v>33616.494632181253</v>
      </c>
      <c r="BU1309" s="1102">
        <v>14961.892930910206</v>
      </c>
      <c r="BV1309" s="1102">
        <v>12408.961327050627</v>
      </c>
      <c r="BW1309" s="1102">
        <v>11678.368906650318</v>
      </c>
      <c r="BX1309" s="1102">
        <v>25858.244584003445</v>
      </c>
      <c r="BY1309" s="1102">
        <v>19391.101211161196</v>
      </c>
      <c r="BZ1309" s="1102">
        <v>13122.851949570548</v>
      </c>
      <c r="CA1309" s="1102">
        <v>9975.5494316985387</v>
      </c>
      <c r="CB1309" s="1102">
        <v>7329.3710234886785</v>
      </c>
      <c r="CC1309" s="1102">
        <v>14260.583784941891</v>
      </c>
      <c r="CD1309" s="1102">
        <v>20631.440930602195</v>
      </c>
      <c r="CE1309" s="1102">
        <v>20088.00828287617</v>
      </c>
      <c r="CF1309" s="1102">
        <v>14352.781702901522</v>
      </c>
      <c r="CG1309" s="1102">
        <v>13070.377591666725</v>
      </c>
      <c r="CH1309" s="1102">
        <v>19426.853084896913</v>
      </c>
      <c r="CI1309" s="1102">
        <v>28145.34312110252</v>
      </c>
      <c r="CJ1309" s="1102">
        <v>25939.179126779462</v>
      </c>
      <c r="CK1309" s="1102">
        <v>24898.907306426641</v>
      </c>
      <c r="CL1309" s="1102">
        <v>20841.413959398051</v>
      </c>
      <c r="CM1309" s="1102">
        <v>21363.380236688412</v>
      </c>
      <c r="CN1309" s="1102">
        <v>18611.352375173032</v>
      </c>
      <c r="CO1309" s="1102">
        <v>15483.638176536351</v>
      </c>
      <c r="CP1309" s="1102">
        <v>20438.305130892113</v>
      </c>
      <c r="CQ1309" s="1106">
        <f t="shared" si="220"/>
        <v>22529.374903013406</v>
      </c>
      <c r="CR1309" s="23" t="s">
        <v>542</v>
      </c>
      <c r="DQ1309"/>
      <c r="DR1309"/>
    </row>
    <row r="1310" spans="58:122" ht="13">
      <c r="BF1310" s="1135">
        <v>1302</v>
      </c>
      <c r="BG1310" s="1102">
        <v>67823.863782162254</v>
      </c>
      <c r="BH1310" s="1102">
        <v>68423.773869521145</v>
      </c>
      <c r="BI1310" s="1102">
        <v>53510.229774553285</v>
      </c>
      <c r="BJ1310" s="1102">
        <v>53811.194069074423</v>
      </c>
      <c r="BK1310" s="1102">
        <v>66438.876573240836</v>
      </c>
      <c r="BL1310" s="1102">
        <v>89250.001177089027</v>
      </c>
      <c r="BM1310" s="1102">
        <v>78482.080326139258</v>
      </c>
      <c r="BN1310" s="1102">
        <v>86797.299980310127</v>
      </c>
      <c r="BO1310" s="1102">
        <v>109887.73619066039</v>
      </c>
      <c r="BP1310" s="1102">
        <v>100867.4723832485</v>
      </c>
      <c r="BQ1310" s="1102">
        <v>76985.537663770781</v>
      </c>
      <c r="BR1310" s="1102">
        <v>62615.368863931297</v>
      </c>
      <c r="BS1310" s="1102">
        <v>66301.666386482</v>
      </c>
      <c r="BT1310" s="1102">
        <v>33610.585936441821</v>
      </c>
      <c r="BU1310" s="1102">
        <v>16137.86952010278</v>
      </c>
      <c r="BV1310" s="1102">
        <v>11744.156587406411</v>
      </c>
      <c r="BW1310" s="1102">
        <v>11147.938766482734</v>
      </c>
      <c r="BX1310" s="1102">
        <v>23014.849784002738</v>
      </c>
      <c r="BY1310" s="1102">
        <v>17843.515190004324</v>
      </c>
      <c r="BZ1310" s="1102">
        <v>14754.384345394314</v>
      </c>
      <c r="CA1310" s="1102">
        <v>9979.7743971893087</v>
      </c>
      <c r="CB1310" s="1102">
        <v>6478.9403507021116</v>
      </c>
      <c r="CC1310" s="1102">
        <v>8981.3204411645074</v>
      </c>
      <c r="CD1310" s="1102">
        <v>12528.376258722925</v>
      </c>
      <c r="CE1310" s="1102">
        <v>17528.78331090651</v>
      </c>
      <c r="CF1310" s="1102">
        <v>13524.962187796047</v>
      </c>
      <c r="CG1310" s="1102">
        <v>10750.86333595935</v>
      </c>
      <c r="CH1310" s="1102">
        <v>12439.331245649866</v>
      </c>
      <c r="CI1310" s="1102">
        <v>16899.549107863309</v>
      </c>
      <c r="CJ1310" s="1102">
        <v>18988.295491963276</v>
      </c>
      <c r="CK1310" s="1102">
        <v>19476.898191681019</v>
      </c>
      <c r="CL1310" s="1102">
        <v>16190.18996581685</v>
      </c>
      <c r="CM1310" s="1102">
        <v>18513.472939187275</v>
      </c>
      <c r="CN1310" s="1102">
        <v>18528.338695443392</v>
      </c>
      <c r="CO1310" s="1102">
        <v>19238.477335834832</v>
      </c>
      <c r="CP1310" s="1102">
        <v>19041.364513574936</v>
      </c>
      <c r="CQ1310" s="1106">
        <f t="shared" si="220"/>
        <v>20989.5114611463</v>
      </c>
      <c r="CR1310" s="23" t="s">
        <v>542</v>
      </c>
      <c r="DQ1310"/>
      <c r="DR1310"/>
    </row>
    <row r="1311" spans="58:122" ht="13">
      <c r="BF1311" s="1135">
        <v>1303</v>
      </c>
      <c r="BG1311" s="1102">
        <v>42451.098065745144</v>
      </c>
      <c r="BH1311" s="1102">
        <v>40156.185878349272</v>
      </c>
      <c r="BI1311" s="1102">
        <v>35625.761844404202</v>
      </c>
      <c r="BJ1311" s="1102">
        <v>46810.631867061915</v>
      </c>
      <c r="BK1311" s="1102">
        <v>61170.096665755955</v>
      </c>
      <c r="BL1311" s="1102">
        <v>72739.410025350575</v>
      </c>
      <c r="BM1311" s="1102">
        <v>59048.000433765432</v>
      </c>
      <c r="BN1311" s="1102">
        <v>62590.815046993986</v>
      </c>
      <c r="BO1311" s="1102">
        <v>81768.390005903697</v>
      </c>
      <c r="BP1311" s="1102">
        <v>76593.605645482356</v>
      </c>
      <c r="BQ1311" s="1102">
        <v>61109.09053200217</v>
      </c>
      <c r="BR1311" s="1102">
        <v>49473.317025884964</v>
      </c>
      <c r="BS1311" s="1102">
        <v>54509.274340357435</v>
      </c>
      <c r="BT1311" s="1102">
        <v>27329.353645857482</v>
      </c>
      <c r="BU1311" s="1102">
        <v>14555.751864366195</v>
      </c>
      <c r="BV1311" s="1102">
        <v>13037.204198385405</v>
      </c>
      <c r="BW1311" s="1102">
        <v>18515.947425610961</v>
      </c>
      <c r="BX1311" s="1102">
        <v>23222.738417559987</v>
      </c>
      <c r="BY1311" s="1102">
        <v>18217.1999760215</v>
      </c>
      <c r="BZ1311" s="1102">
        <v>14950.993421013234</v>
      </c>
      <c r="CA1311" s="1102">
        <v>9988.1750619436552</v>
      </c>
      <c r="CB1311" s="1102">
        <v>6187.5965191285459</v>
      </c>
      <c r="CC1311" s="1102">
        <v>8195.9592006010735</v>
      </c>
      <c r="CD1311" s="1102">
        <v>12017.259127231029</v>
      </c>
      <c r="CE1311" s="1102">
        <v>19004.432025005117</v>
      </c>
      <c r="CF1311" s="1102">
        <v>14228.12163305489</v>
      </c>
      <c r="CG1311" s="1102">
        <v>10852.188660455629</v>
      </c>
      <c r="CH1311" s="1102">
        <v>11793.977117677437</v>
      </c>
      <c r="CI1311" s="1102">
        <v>17119.453690100829</v>
      </c>
      <c r="CJ1311" s="1102">
        <v>19303.154667083796</v>
      </c>
      <c r="CK1311" s="1102">
        <v>19280.04459972481</v>
      </c>
      <c r="CL1311" s="1102">
        <v>15700.051835017324</v>
      </c>
      <c r="CM1311" s="1102">
        <v>17859.421323704504</v>
      </c>
      <c r="CN1311" s="1102">
        <v>15008.500203961732</v>
      </c>
      <c r="CO1311" s="1102">
        <v>19356.318238035339</v>
      </c>
      <c r="CP1311" s="1102">
        <v>16280.657113745132</v>
      </c>
      <c r="CQ1311" s="1106">
        <f t="shared" si="220"/>
        <v>17946.352470713213</v>
      </c>
      <c r="CR1311" s="23" t="s">
        <v>542</v>
      </c>
      <c r="DQ1311"/>
      <c r="DR1311"/>
    </row>
    <row r="1312" spans="58:122" ht="13">
      <c r="BF1312" s="1135">
        <v>1304</v>
      </c>
      <c r="BG1312" s="1102">
        <v>60068.17685579064</v>
      </c>
      <c r="BH1312" s="1102">
        <v>58776.855475697012</v>
      </c>
      <c r="BI1312" s="1102">
        <v>49575.881050455282</v>
      </c>
      <c r="BJ1312" s="1102">
        <v>46013.047822517117</v>
      </c>
      <c r="BK1312" s="1102">
        <v>56185.903260488805</v>
      </c>
      <c r="BL1312" s="1102">
        <v>71098.238475118764</v>
      </c>
      <c r="BM1312" s="1102">
        <v>60667.815430063711</v>
      </c>
      <c r="BN1312" s="1102">
        <v>64544.179100052927</v>
      </c>
      <c r="BO1312" s="1102">
        <v>121599.70211084838</v>
      </c>
      <c r="BP1312" s="1102">
        <v>119569.31912444318</v>
      </c>
      <c r="BQ1312" s="1102">
        <v>95039.356650937814</v>
      </c>
      <c r="BR1312" s="1102">
        <v>68654.551652443406</v>
      </c>
      <c r="BS1312" s="1102">
        <v>72757.865835706485</v>
      </c>
      <c r="BT1312" s="1102">
        <v>36402.489239581766</v>
      </c>
      <c r="BU1312" s="1102">
        <v>16583.566747816327</v>
      </c>
      <c r="BV1312" s="1102">
        <v>12414.694948524755</v>
      </c>
      <c r="BW1312" s="1102">
        <v>10857.284109626788</v>
      </c>
      <c r="BX1312" s="1102">
        <v>26318.473658838091</v>
      </c>
      <c r="BY1312" s="1102">
        <v>19753.496595359386</v>
      </c>
      <c r="BZ1312" s="1102">
        <v>14966.393048494148</v>
      </c>
      <c r="CA1312" s="1102">
        <v>9989.9242836546946</v>
      </c>
      <c r="CB1312" s="1102">
        <v>6164.9180652099121</v>
      </c>
      <c r="CC1312" s="1102">
        <v>11399.920389792384</v>
      </c>
      <c r="CD1312" s="1102">
        <v>13399.991546534102</v>
      </c>
      <c r="CE1312" s="1102">
        <v>19812.557039542826</v>
      </c>
      <c r="CF1312" s="1102">
        <v>14172.128228663893</v>
      </c>
      <c r="CG1312" s="1102">
        <v>12199.901833500659</v>
      </c>
      <c r="CH1312" s="1102">
        <v>12835.088186798348</v>
      </c>
      <c r="CI1312" s="1102">
        <v>16411.827736754873</v>
      </c>
      <c r="CJ1312" s="1102">
        <v>15818.869787584455</v>
      </c>
      <c r="CK1312" s="1102">
        <v>15976.335153288146</v>
      </c>
      <c r="CL1312" s="1102">
        <v>13139.091057377387</v>
      </c>
      <c r="CM1312" s="1102">
        <v>18763.689590487287</v>
      </c>
      <c r="CN1312" s="1102">
        <v>18514.448020460983</v>
      </c>
      <c r="CO1312" s="1102">
        <v>21730.498987309329</v>
      </c>
      <c r="CP1312" s="1102">
        <v>20852.447916286019</v>
      </c>
      <c r="CQ1312" s="1106">
        <f t="shared" si="220"/>
        <v>22985.889179308011</v>
      </c>
      <c r="CR1312" s="23" t="s">
        <v>542</v>
      </c>
      <c r="DQ1312"/>
      <c r="DR1312"/>
    </row>
    <row r="1313" spans="58:122" ht="13">
      <c r="BF1313" s="1135">
        <v>1305</v>
      </c>
      <c r="BG1313" s="1102">
        <v>46577.637013468135</v>
      </c>
      <c r="BH1313" s="1102">
        <v>55871.039790299896</v>
      </c>
      <c r="BI1313" s="1102">
        <v>51930.178746578553</v>
      </c>
      <c r="BJ1313" s="1102">
        <v>58010.454149579266</v>
      </c>
      <c r="BK1313" s="1102">
        <v>70761.665167310013</v>
      </c>
      <c r="BL1313" s="1102">
        <v>98500.839770538543</v>
      </c>
      <c r="BM1313" s="1102">
        <v>92194.798986471607</v>
      </c>
      <c r="BN1313" s="1102">
        <v>90341.290126861393</v>
      </c>
      <c r="BO1313" s="1102">
        <v>116252.33248434079</v>
      </c>
      <c r="BP1313" s="1102">
        <v>134098.26009407433</v>
      </c>
      <c r="BQ1313" s="1102">
        <v>106302.41635060648</v>
      </c>
      <c r="BR1313" s="1102">
        <v>83047.29989945663</v>
      </c>
      <c r="BS1313" s="1102">
        <v>87767.965976725318</v>
      </c>
      <c r="BT1313" s="1102">
        <v>40686.602772649596</v>
      </c>
      <c r="BU1313" s="1102">
        <v>15935.933923824854</v>
      </c>
      <c r="BV1313" s="1102">
        <v>19732.547961178956</v>
      </c>
      <c r="BW1313" s="1102">
        <v>26740.512732758747</v>
      </c>
      <c r="BX1313" s="1102">
        <v>26198.296329432706</v>
      </c>
      <c r="BY1313" s="1102">
        <v>24850.124173373795</v>
      </c>
      <c r="BZ1313" s="1102">
        <v>15161.858169072264</v>
      </c>
      <c r="CA1313" s="1102">
        <v>9990.2419557398225</v>
      </c>
      <c r="CB1313" s="1102">
        <v>8316.2179891068354</v>
      </c>
      <c r="CC1313" s="1102">
        <v>8969.9470456283925</v>
      </c>
      <c r="CD1313" s="1102">
        <v>11688.587184949081</v>
      </c>
      <c r="CE1313" s="1102">
        <v>21555.734939835205</v>
      </c>
      <c r="CF1313" s="1102">
        <v>19445.817727976133</v>
      </c>
      <c r="CG1313" s="1102">
        <v>14324.917609662825</v>
      </c>
      <c r="CH1313" s="1102">
        <v>15266.731507125438</v>
      </c>
      <c r="CI1313" s="1102">
        <v>21269.867714486612</v>
      </c>
      <c r="CJ1313" s="1102">
        <v>23775.222300358262</v>
      </c>
      <c r="CK1313" s="1102">
        <v>30468.24243968285</v>
      </c>
      <c r="CL1313" s="1102">
        <v>20851.095364973218</v>
      </c>
      <c r="CM1313" s="1102">
        <v>26612.579328434007</v>
      </c>
      <c r="CN1313" s="1102">
        <v>20248.481273652476</v>
      </c>
      <c r="CO1313" s="1102">
        <v>26203.9315347224</v>
      </c>
      <c r="CP1313" s="1102">
        <v>21882.301524601022</v>
      </c>
      <c r="CQ1313" s="1106">
        <f t="shared" si="220"/>
        <v>24121.108459397947</v>
      </c>
      <c r="CR1313" s="23" t="s">
        <v>542</v>
      </c>
      <c r="DQ1313"/>
      <c r="DR1313"/>
    </row>
    <row r="1314" spans="58:122" ht="13">
      <c r="BF1314" s="1135">
        <v>1306</v>
      </c>
      <c r="BG1314" s="1102">
        <v>51903.555198708906</v>
      </c>
      <c r="BH1314" s="1102">
        <v>50902.147345162019</v>
      </c>
      <c r="BI1314" s="1102">
        <v>45349.698503972766</v>
      </c>
      <c r="BJ1314" s="1102">
        <v>56188.867969531915</v>
      </c>
      <c r="BK1314" s="1102">
        <v>78167.140121912031</v>
      </c>
      <c r="BL1314" s="1102">
        <v>112854.23392952693</v>
      </c>
      <c r="BM1314" s="1102">
        <v>107917.16438626491</v>
      </c>
      <c r="BN1314" s="1102">
        <v>112828.83010867567</v>
      </c>
      <c r="BO1314" s="1102">
        <v>134040.11905236161</v>
      </c>
      <c r="BP1314" s="1102">
        <v>122114.8173440534</v>
      </c>
      <c r="BQ1314" s="1102">
        <v>88332.173693304052</v>
      </c>
      <c r="BR1314" s="1102">
        <v>63354.74099774861</v>
      </c>
      <c r="BS1314" s="1102">
        <v>74543.795062195422</v>
      </c>
      <c r="BT1314" s="1102">
        <v>31713.273319696771</v>
      </c>
      <c r="BU1314" s="1102">
        <v>13894.667012463242</v>
      </c>
      <c r="BV1314" s="1102">
        <v>11670.580495336102</v>
      </c>
      <c r="BW1314" s="1102">
        <v>17650.787946357686</v>
      </c>
      <c r="BX1314" s="1102">
        <v>25607.549400050844</v>
      </c>
      <c r="BY1314" s="1102">
        <v>19191.328665227811</v>
      </c>
      <c r="BZ1314" s="1102">
        <v>14924.614403289143</v>
      </c>
      <c r="CA1314" s="1102">
        <v>9992.8392076598302</v>
      </c>
      <c r="CB1314" s="1102">
        <v>6254.6208295902743</v>
      </c>
      <c r="CC1314" s="1102">
        <v>9348.8290601885747</v>
      </c>
      <c r="CD1314" s="1102">
        <v>12515.027399859668</v>
      </c>
      <c r="CE1314" s="1102">
        <v>17681.523322423516</v>
      </c>
      <c r="CF1314" s="1102">
        <v>13660.669173760045</v>
      </c>
      <c r="CG1314" s="1102">
        <v>10601.37597032982</v>
      </c>
      <c r="CH1314" s="1102">
        <v>12413.415597392317</v>
      </c>
      <c r="CI1314" s="1102">
        <v>15844.982540444351</v>
      </c>
      <c r="CJ1314" s="1102">
        <v>17053.920367358944</v>
      </c>
      <c r="CK1314" s="1102">
        <v>18049.180315913189</v>
      </c>
      <c r="CL1314" s="1102">
        <v>16879.924953436213</v>
      </c>
      <c r="CM1314" s="1102">
        <v>20204.873108394568</v>
      </c>
      <c r="CN1314" s="1102">
        <v>20328.925507454296</v>
      </c>
      <c r="CO1314" s="1102">
        <v>19496.152655197358</v>
      </c>
      <c r="CP1314" s="1102">
        <v>21507.82922617278</v>
      </c>
      <c r="CQ1314" s="1106">
        <f t="shared" si="220"/>
        <v>23708.323409558801</v>
      </c>
      <c r="CR1314" s="23" t="s">
        <v>542</v>
      </c>
      <c r="DQ1314"/>
      <c r="DR1314"/>
    </row>
    <row r="1315" spans="58:122" ht="13">
      <c r="BF1315" s="1135">
        <v>1307</v>
      </c>
      <c r="BG1315" s="1102">
        <v>48975.705941656706</v>
      </c>
      <c r="BH1315" s="1102">
        <v>52563.644122851096</v>
      </c>
      <c r="BI1315" s="1102">
        <v>45675.996531599834</v>
      </c>
      <c r="BJ1315" s="1102">
        <v>52149.196868683524</v>
      </c>
      <c r="BK1315" s="1102">
        <v>66316.079276824676</v>
      </c>
      <c r="BL1315" s="1102">
        <v>96019.184222867683</v>
      </c>
      <c r="BM1315" s="1102">
        <v>86676.371765191114</v>
      </c>
      <c r="BN1315" s="1102">
        <v>89204.658226944681</v>
      </c>
      <c r="BO1315" s="1102">
        <v>114542.154514326</v>
      </c>
      <c r="BP1315" s="1102">
        <v>104402.07945810756</v>
      </c>
      <c r="BQ1315" s="1102">
        <v>77077.376170553747</v>
      </c>
      <c r="BR1315" s="1102">
        <v>55210.849824692217</v>
      </c>
      <c r="BS1315" s="1102">
        <v>63844.780520061366</v>
      </c>
      <c r="BT1315" s="1102">
        <v>26443.589891834174</v>
      </c>
      <c r="BU1315" s="1102">
        <v>11262.675177961935</v>
      </c>
      <c r="BV1315" s="1102">
        <v>8885.8285839788005</v>
      </c>
      <c r="BW1315" s="1102">
        <v>16174.55226484814</v>
      </c>
      <c r="BX1315" s="1102">
        <v>22120.603075323776</v>
      </c>
      <c r="BY1315" s="1102">
        <v>19233.396961178121</v>
      </c>
      <c r="BZ1315" s="1102">
        <v>18105.07760041449</v>
      </c>
      <c r="CA1315" s="1102">
        <v>9993.995906917753</v>
      </c>
      <c r="CB1315" s="1102">
        <v>4695.1158704804711</v>
      </c>
      <c r="CC1315" s="1102">
        <v>6198.3766462567064</v>
      </c>
      <c r="CD1315" s="1102">
        <v>8915.5739760355937</v>
      </c>
      <c r="CE1315" s="1102">
        <v>15174.904091511256</v>
      </c>
      <c r="CF1315" s="1102">
        <v>11793.188465918103</v>
      </c>
      <c r="CG1315" s="1102">
        <v>7977.2914621490017</v>
      </c>
      <c r="CH1315" s="1102">
        <v>10581.560738852866</v>
      </c>
      <c r="CI1315" s="1102">
        <v>15696.802908873104</v>
      </c>
      <c r="CJ1315" s="1102">
        <v>19354.194501593884</v>
      </c>
      <c r="CK1315" s="1102">
        <v>23399.040235746539</v>
      </c>
      <c r="CL1315" s="1102">
        <v>15767.342688474533</v>
      </c>
      <c r="CM1315" s="1102">
        <v>22156.487531069928</v>
      </c>
      <c r="CN1315" s="1102">
        <v>15146.15013364631</v>
      </c>
      <c r="CO1315" s="1102">
        <v>16964.679390359754</v>
      </c>
      <c r="CP1315" s="1102">
        <v>14937.714944921096</v>
      </c>
      <c r="CQ1315" s="1106">
        <f t="shared" si="220"/>
        <v>16466.012129342551</v>
      </c>
      <c r="CR1315" s="23" t="s">
        <v>542</v>
      </c>
      <c r="DQ1315"/>
      <c r="DR1315"/>
    </row>
    <row r="1316" spans="58:122" ht="13">
      <c r="BF1316" s="1135">
        <v>1308</v>
      </c>
      <c r="BG1316" s="1102">
        <v>40399.027461634454</v>
      </c>
      <c r="BH1316" s="1102">
        <v>46093.469347932041</v>
      </c>
      <c r="BI1316" s="1102">
        <v>39658.703403731655</v>
      </c>
      <c r="BJ1316" s="1102">
        <v>43329.357180566956</v>
      </c>
      <c r="BK1316" s="1102">
        <v>54692.198782545835</v>
      </c>
      <c r="BL1316" s="1102">
        <v>78067.712909002075</v>
      </c>
      <c r="BM1316" s="1102">
        <v>76455.88713187477</v>
      </c>
      <c r="BN1316" s="1102">
        <v>82327.589027429174</v>
      </c>
      <c r="BO1316" s="1102">
        <v>95581.761177890759</v>
      </c>
      <c r="BP1316" s="1102">
        <v>106100.86686322039</v>
      </c>
      <c r="BQ1316" s="1102">
        <v>79965.645193289267</v>
      </c>
      <c r="BR1316" s="1102">
        <v>62335.337044055879</v>
      </c>
      <c r="BS1316" s="1102">
        <v>65655.188973239463</v>
      </c>
      <c r="BT1316" s="1102">
        <v>28113.215810880512</v>
      </c>
      <c r="BU1316" s="1102">
        <v>13756.735237653351</v>
      </c>
      <c r="BV1316" s="1102">
        <v>13029.71815373883</v>
      </c>
      <c r="BW1316" s="1102">
        <v>14186.155524080548</v>
      </c>
      <c r="BX1316" s="1102">
        <v>20733.715829344837</v>
      </c>
      <c r="BY1316" s="1102">
        <v>19212.720759145788</v>
      </c>
      <c r="BZ1316" s="1102">
        <v>15054.75805226874</v>
      </c>
      <c r="CA1316" s="1102">
        <v>9997.650409516551</v>
      </c>
      <c r="CB1316" s="1102">
        <v>5936.8868139006772</v>
      </c>
      <c r="CC1316" s="1102">
        <v>7832.695158538053</v>
      </c>
      <c r="CD1316" s="1102">
        <v>12445.557630047537</v>
      </c>
      <c r="CE1316" s="1102">
        <v>16954.307696484037</v>
      </c>
      <c r="CF1316" s="1102">
        <v>12048.941017587635</v>
      </c>
      <c r="CG1316" s="1102">
        <v>8979.3669929749231</v>
      </c>
      <c r="CH1316" s="1102">
        <v>9795.2684992155919</v>
      </c>
      <c r="CI1316" s="1102">
        <v>14172.788667145513</v>
      </c>
      <c r="CJ1316" s="1102">
        <v>16789.396240226422</v>
      </c>
      <c r="CK1316" s="1102">
        <v>16834.349534373086</v>
      </c>
      <c r="CL1316" s="1102">
        <v>14943.661689821543</v>
      </c>
      <c r="CM1316" s="1102">
        <v>16417.709382355177</v>
      </c>
      <c r="CN1316" s="1102">
        <v>17117.442014123819</v>
      </c>
      <c r="CO1316" s="1102">
        <v>16853.026399963819</v>
      </c>
      <c r="CP1316" s="1102">
        <v>17960.110304783513</v>
      </c>
      <c r="CQ1316" s="1106">
        <f t="shared" si="220"/>
        <v>19797.632717810411</v>
      </c>
      <c r="CR1316" s="23" t="s">
        <v>542</v>
      </c>
      <c r="DQ1316"/>
      <c r="DR1316"/>
    </row>
    <row r="1317" spans="58:122" ht="13">
      <c r="BF1317" s="1135">
        <v>1309</v>
      </c>
      <c r="BG1317" s="1102">
        <v>42138.096986310484</v>
      </c>
      <c r="BH1317" s="1102">
        <v>52482.823840731726</v>
      </c>
      <c r="BI1317" s="1102">
        <v>50372.102670189059</v>
      </c>
      <c r="BJ1317" s="1102">
        <v>53476.999473656644</v>
      </c>
      <c r="BK1317" s="1102">
        <v>58013.517536061474</v>
      </c>
      <c r="BL1317" s="1102">
        <v>76113.884316702664</v>
      </c>
      <c r="BM1317" s="1102">
        <v>68653.717920842784</v>
      </c>
      <c r="BN1317" s="1102">
        <v>62713.334968151714</v>
      </c>
      <c r="BO1317" s="1102">
        <v>96957.521204366538</v>
      </c>
      <c r="BP1317" s="1102">
        <v>112394.40278508594</v>
      </c>
      <c r="BQ1317" s="1102">
        <v>89739.694806655403</v>
      </c>
      <c r="BR1317" s="1102">
        <v>65701.674093940426</v>
      </c>
      <c r="BS1317" s="1102">
        <v>70042.024342808407</v>
      </c>
      <c r="BT1317" s="1102">
        <v>38415.852779157351</v>
      </c>
      <c r="BU1317" s="1102">
        <v>16587.159501000031</v>
      </c>
      <c r="BV1317" s="1102">
        <v>13286.88193745106</v>
      </c>
      <c r="BW1317" s="1102">
        <v>11829.533582474101</v>
      </c>
      <c r="BX1317" s="1102">
        <v>23802.89676897036</v>
      </c>
      <c r="BY1317" s="1102">
        <v>24173.403711576106</v>
      </c>
      <c r="BZ1317" s="1102">
        <v>17886.935651448362</v>
      </c>
      <c r="CA1317" s="1102">
        <v>9998.6806473392317</v>
      </c>
      <c r="CB1317" s="1102">
        <v>4737.358407817419</v>
      </c>
      <c r="CC1317" s="1102">
        <v>7986.5113526155601</v>
      </c>
      <c r="CD1317" s="1102">
        <v>15004.247641349681</v>
      </c>
      <c r="CE1317" s="1102">
        <v>23463.899698733032</v>
      </c>
      <c r="CF1317" s="1102">
        <v>14831.796568175932</v>
      </c>
      <c r="CG1317" s="1102">
        <v>9462.3592724626069</v>
      </c>
      <c r="CH1317" s="1102">
        <v>10236.749814183717</v>
      </c>
      <c r="CI1317" s="1102">
        <v>15498.305282181369</v>
      </c>
      <c r="CJ1317" s="1102">
        <v>17773.299065148716</v>
      </c>
      <c r="CK1317" s="1102">
        <v>16474.165645252571</v>
      </c>
      <c r="CL1317" s="1102">
        <v>14898.58643810554</v>
      </c>
      <c r="CM1317" s="1102">
        <v>20404.56143452815</v>
      </c>
      <c r="CN1317" s="1102">
        <v>21622.101576095036</v>
      </c>
      <c r="CO1317" s="1102">
        <v>19156.090435445309</v>
      </c>
      <c r="CP1317" s="1102">
        <v>23300.216393598643</v>
      </c>
      <c r="CQ1317" s="1106">
        <f t="shared" si="220"/>
        <v>25684.092056111193</v>
      </c>
      <c r="CR1317" s="23" t="s">
        <v>542</v>
      </c>
      <c r="DQ1317"/>
      <c r="DR1317"/>
    </row>
    <row r="1318" spans="58:122" ht="13">
      <c r="BF1318" s="1135">
        <v>1310</v>
      </c>
      <c r="BG1318" s="1102">
        <v>69902.275749197521</v>
      </c>
      <c r="BH1318" s="1102">
        <v>67257.369414141736</v>
      </c>
      <c r="BI1318" s="1102">
        <v>55862.194790429305</v>
      </c>
      <c r="BJ1318" s="1102">
        <v>60015.88810440879</v>
      </c>
      <c r="BK1318" s="1102">
        <v>74091.593191126551</v>
      </c>
      <c r="BL1318" s="1102">
        <v>98747.125146770792</v>
      </c>
      <c r="BM1318" s="1102">
        <v>82191.259750811209</v>
      </c>
      <c r="BN1318" s="1102">
        <v>79474.044988702313</v>
      </c>
      <c r="BO1318" s="1102">
        <v>107634.10133840106</v>
      </c>
      <c r="BP1318" s="1102">
        <v>99051.210066476779</v>
      </c>
      <c r="BQ1318" s="1102">
        <v>74685.238392022758</v>
      </c>
      <c r="BR1318" s="1102">
        <v>58062.822842439913</v>
      </c>
      <c r="BS1318" s="1102">
        <v>66436.880862608596</v>
      </c>
      <c r="BT1318" s="1102">
        <v>29941.115795635273</v>
      </c>
      <c r="BU1318" s="1102">
        <v>12307.446475869085</v>
      </c>
      <c r="BV1318" s="1102">
        <v>11030.552114275766</v>
      </c>
      <c r="BW1318" s="1102">
        <v>16610.811197807187</v>
      </c>
      <c r="BX1318" s="1102">
        <v>22964.467701374182</v>
      </c>
      <c r="BY1318" s="1102">
        <v>17337.932750890184</v>
      </c>
      <c r="BZ1318" s="1102">
        <v>14423.034167200827</v>
      </c>
      <c r="CA1318" s="1102">
        <v>9999.5883596351723</v>
      </c>
      <c r="CB1318" s="1102">
        <v>7759.7153504075141</v>
      </c>
      <c r="CC1318" s="1102">
        <v>10255.728055372394</v>
      </c>
      <c r="CD1318" s="1102">
        <v>15364.135015573233</v>
      </c>
      <c r="CE1318" s="1102">
        <v>23813.833619332225</v>
      </c>
      <c r="CF1318" s="1102">
        <v>17713.014252377492</v>
      </c>
      <c r="CG1318" s="1102">
        <v>13541.620257805716</v>
      </c>
      <c r="CH1318" s="1102">
        <v>13228.965555394736</v>
      </c>
      <c r="CI1318" s="1102">
        <v>18735.535224952513</v>
      </c>
      <c r="CJ1318" s="1102">
        <v>22548.680887569339</v>
      </c>
      <c r="CK1318" s="1102">
        <v>23436.007010163627</v>
      </c>
      <c r="CL1318" s="1102">
        <v>19841.704751781192</v>
      </c>
      <c r="CM1318" s="1102">
        <v>22977.086271786557</v>
      </c>
      <c r="CN1318" s="1102">
        <v>22378.629613184057</v>
      </c>
      <c r="CO1318" s="1102">
        <v>25912.467374801752</v>
      </c>
      <c r="CP1318" s="1102">
        <v>24012.347425673648</v>
      </c>
      <c r="CQ1318" s="1106">
        <f t="shared" si="220"/>
        <v>26469.082146969446</v>
      </c>
      <c r="CR1318" s="23" t="s">
        <v>542</v>
      </c>
      <c r="DQ1318"/>
      <c r="DR1318"/>
    </row>
    <row r="1319" spans="58:122" ht="13">
      <c r="BF1319" s="1135">
        <v>1311</v>
      </c>
      <c r="BG1319" s="1102">
        <v>52898.570100451332</v>
      </c>
      <c r="BH1319" s="1102">
        <v>55944.721267479232</v>
      </c>
      <c r="BI1319" s="1102">
        <v>44337.346537402031</v>
      </c>
      <c r="BJ1319" s="1102">
        <v>51668.840593377492</v>
      </c>
      <c r="BK1319" s="1102">
        <v>67639.754615199563</v>
      </c>
      <c r="BL1319" s="1102">
        <v>98001.990919625299</v>
      </c>
      <c r="BM1319" s="1102">
        <v>88533.253713104074</v>
      </c>
      <c r="BN1319" s="1102">
        <v>90942.58709701222</v>
      </c>
      <c r="BO1319" s="1102">
        <v>116911.40473433216</v>
      </c>
      <c r="BP1319" s="1102">
        <v>106598.54693631754</v>
      </c>
      <c r="BQ1319" s="1102">
        <v>78784.168984316988</v>
      </c>
      <c r="BR1319" s="1102">
        <v>56657.402244154116</v>
      </c>
      <c r="BS1319" s="1102">
        <v>64956.014748822534</v>
      </c>
      <c r="BT1319" s="1102">
        <v>27159.87151986692</v>
      </c>
      <c r="BU1319" s="1102">
        <v>11482.827226127685</v>
      </c>
      <c r="BV1319" s="1102">
        <v>9009.7007177057785</v>
      </c>
      <c r="BW1319" s="1102">
        <v>16152.380780330897</v>
      </c>
      <c r="BX1319" s="1102">
        <v>23272.930478100709</v>
      </c>
      <c r="BY1319" s="1102">
        <v>19996.253183115627</v>
      </c>
      <c r="BZ1319" s="1102">
        <v>18257.275757335643</v>
      </c>
      <c r="CA1319" s="1102">
        <v>10001.948856113668</v>
      </c>
      <c r="CB1319" s="1102">
        <v>4641.4107493398851</v>
      </c>
      <c r="CC1319" s="1102">
        <v>6353.3015152998323</v>
      </c>
      <c r="CD1319" s="1102">
        <v>9475.2344515551085</v>
      </c>
      <c r="CE1319" s="1102">
        <v>15533.646772183212</v>
      </c>
      <c r="CF1319" s="1102">
        <v>11981.350851377892</v>
      </c>
      <c r="CG1319" s="1102">
        <v>7949.9138283337606</v>
      </c>
      <c r="CH1319" s="1102">
        <v>10941.545180129873</v>
      </c>
      <c r="CI1319" s="1102">
        <v>16047.211225831999</v>
      </c>
      <c r="CJ1319" s="1102">
        <v>19578.704348813106</v>
      </c>
      <c r="CK1319" s="1102">
        <v>22573.260350128916</v>
      </c>
      <c r="CL1319" s="1102">
        <v>16616.603205941876</v>
      </c>
      <c r="CM1319" s="1102">
        <v>21527.276870500369</v>
      </c>
      <c r="CN1319" s="1102">
        <v>16813.579436578093</v>
      </c>
      <c r="CO1319" s="1102">
        <v>17261.359539333516</v>
      </c>
      <c r="CP1319" s="1102">
        <v>18253.656435720422</v>
      </c>
      <c r="CQ1319" s="1106">
        <f t="shared" si="220"/>
        <v>20121.211937948909</v>
      </c>
      <c r="CR1319" s="23" t="s">
        <v>542</v>
      </c>
      <c r="DQ1319"/>
      <c r="DR1319"/>
    </row>
    <row r="1320" spans="58:122" ht="13">
      <c r="BF1320" s="1135">
        <v>1312</v>
      </c>
      <c r="BG1320" s="1102">
        <v>43927.501899321978</v>
      </c>
      <c r="BH1320" s="1102">
        <v>53672.273423643943</v>
      </c>
      <c r="BI1320" s="1102">
        <v>51615.26157176328</v>
      </c>
      <c r="BJ1320" s="1102">
        <v>58595.55003579949</v>
      </c>
      <c r="BK1320" s="1102">
        <v>61928.074760416479</v>
      </c>
      <c r="BL1320" s="1102">
        <v>75401.160917656875</v>
      </c>
      <c r="BM1320" s="1102">
        <v>68575.044943449291</v>
      </c>
      <c r="BN1320" s="1102">
        <v>74325.684879744469</v>
      </c>
      <c r="BO1320" s="1102">
        <v>87587.211639682035</v>
      </c>
      <c r="BP1320" s="1102">
        <v>104020.12698806329</v>
      </c>
      <c r="BQ1320" s="1102">
        <v>85229.703766455757</v>
      </c>
      <c r="BR1320" s="1102">
        <v>74974.631153371665</v>
      </c>
      <c r="BS1320" s="1102">
        <v>80854.934608050782</v>
      </c>
      <c r="BT1320" s="1102">
        <v>29955.322383166516</v>
      </c>
      <c r="BU1320" s="1102">
        <v>13395.630248394436</v>
      </c>
      <c r="BV1320" s="1102">
        <v>11785.847819762859</v>
      </c>
      <c r="BW1320" s="1102">
        <v>15380.642876939884</v>
      </c>
      <c r="BX1320" s="1102">
        <v>28685.605092065991</v>
      </c>
      <c r="BY1320" s="1102">
        <v>21463.719073970093</v>
      </c>
      <c r="BZ1320" s="1102">
        <v>14583.890993848971</v>
      </c>
      <c r="CA1320" s="1102">
        <v>10004.381712936021</v>
      </c>
      <c r="CB1320" s="1102">
        <v>7343.8934201762877</v>
      </c>
      <c r="CC1320" s="1102">
        <v>9800.3814635706112</v>
      </c>
      <c r="CD1320" s="1102">
        <v>14840.938607124013</v>
      </c>
      <c r="CE1320" s="1102">
        <v>18294.693295020013</v>
      </c>
      <c r="CF1320" s="1102">
        <v>13914.17059761716</v>
      </c>
      <c r="CG1320" s="1102">
        <v>11367.077415044361</v>
      </c>
      <c r="CH1320" s="1102">
        <v>12168.992197090596</v>
      </c>
      <c r="CI1320" s="1102">
        <v>15744.417933337798</v>
      </c>
      <c r="CJ1320" s="1102">
        <v>16345.408254738399</v>
      </c>
      <c r="CK1320" s="1102">
        <v>16948.508738154709</v>
      </c>
      <c r="CL1320" s="1102">
        <v>16551.63593069421</v>
      </c>
      <c r="CM1320" s="1102">
        <v>19166.934816784502</v>
      </c>
      <c r="CN1320" s="1102">
        <v>20642.080466694166</v>
      </c>
      <c r="CO1320" s="1102">
        <v>19575.577604816412</v>
      </c>
      <c r="CP1320" s="1102">
        <v>20753.025347883195</v>
      </c>
      <c r="CQ1320" s="1106">
        <f t="shared" si="220"/>
        <v>22876.294557688328</v>
      </c>
      <c r="CR1320" s="23" t="s">
        <v>542</v>
      </c>
      <c r="DQ1320"/>
      <c r="DR1320"/>
    </row>
    <row r="1321" spans="58:122" ht="13">
      <c r="BF1321" s="1135">
        <v>1313</v>
      </c>
      <c r="BG1321" s="1102">
        <v>41211.67647705428</v>
      </c>
      <c r="BH1321" s="1102">
        <v>53164.455965010078</v>
      </c>
      <c r="BI1321" s="1102">
        <v>52588.086855535803</v>
      </c>
      <c r="BJ1321" s="1102">
        <v>60778.852690930085</v>
      </c>
      <c r="BK1321" s="1102">
        <v>65163.361421349488</v>
      </c>
      <c r="BL1321" s="1102">
        <v>77828.663679995443</v>
      </c>
      <c r="BM1321" s="1102">
        <v>66992.769901576932</v>
      </c>
      <c r="BN1321" s="1102">
        <v>71510.558142191396</v>
      </c>
      <c r="BO1321" s="1102">
        <v>85795.057343396737</v>
      </c>
      <c r="BP1321" s="1102">
        <v>104031.37406693748</v>
      </c>
      <c r="BQ1321" s="1102">
        <v>85687.396891599245</v>
      </c>
      <c r="BR1321" s="1102">
        <v>75462.398894519618</v>
      </c>
      <c r="BS1321" s="1102">
        <v>80519.596817448008</v>
      </c>
      <c r="BT1321" s="1102">
        <v>29908.166343697296</v>
      </c>
      <c r="BU1321" s="1102">
        <v>13436.514113108455</v>
      </c>
      <c r="BV1321" s="1102">
        <v>11718.507896659621</v>
      </c>
      <c r="BW1321" s="1102">
        <v>15480.466417052079</v>
      </c>
      <c r="BX1321" s="1102">
        <v>28775.953774170725</v>
      </c>
      <c r="BY1321" s="1102">
        <v>21439.361433186481</v>
      </c>
      <c r="BZ1321" s="1102">
        <v>14547.058429382878</v>
      </c>
      <c r="CA1321" s="1102">
        <v>10005.234899832927</v>
      </c>
      <c r="CB1321" s="1102">
        <v>7351.0401956544838</v>
      </c>
      <c r="CC1321" s="1102">
        <v>9801.4411556220912</v>
      </c>
      <c r="CD1321" s="1102">
        <v>14829.092695674055</v>
      </c>
      <c r="CE1321" s="1102">
        <v>18276.041290036941</v>
      </c>
      <c r="CF1321" s="1102">
        <v>13923.75526012796</v>
      </c>
      <c r="CG1321" s="1102">
        <v>11382.266644810497</v>
      </c>
      <c r="CH1321" s="1102">
        <v>12181.181879376272</v>
      </c>
      <c r="CI1321" s="1102">
        <v>15757.174782233433</v>
      </c>
      <c r="CJ1321" s="1102">
        <v>16362.393327020385</v>
      </c>
      <c r="CK1321" s="1102">
        <v>17002.743854248623</v>
      </c>
      <c r="CL1321" s="1102">
        <v>16554.448090574864</v>
      </c>
      <c r="CM1321" s="1102">
        <v>19124.262385696522</v>
      </c>
      <c r="CN1321" s="1102">
        <v>20522.92300222116</v>
      </c>
      <c r="CO1321" s="1102">
        <v>19586.585422332522</v>
      </c>
      <c r="CP1321" s="1102">
        <v>20642.492053687078</v>
      </c>
      <c r="CQ1321" s="1106">
        <f t="shared" si="220"/>
        <v>22754.45245736439</v>
      </c>
      <c r="CR1321" s="23" t="s">
        <v>542</v>
      </c>
      <c r="DQ1321"/>
      <c r="DR1321"/>
    </row>
    <row r="1322" spans="58:122" ht="13">
      <c r="BF1322" s="1135">
        <v>1314</v>
      </c>
      <c r="BG1322" s="1102">
        <v>55272.650791247645</v>
      </c>
      <c r="BH1322" s="1102">
        <v>47942.234818824989</v>
      </c>
      <c r="BI1322" s="1102">
        <v>36799.964816942433</v>
      </c>
      <c r="BJ1322" s="1102">
        <v>42532.387702979322</v>
      </c>
      <c r="BK1322" s="1102">
        <v>54284.192130762851</v>
      </c>
      <c r="BL1322" s="1102">
        <v>73020.146598901556</v>
      </c>
      <c r="BM1322" s="1102">
        <v>65524.645495829122</v>
      </c>
      <c r="BN1322" s="1102">
        <v>76701.001448625917</v>
      </c>
      <c r="BO1322" s="1102">
        <v>101916.28134475046</v>
      </c>
      <c r="BP1322" s="1102">
        <v>94313.612285410622</v>
      </c>
      <c r="BQ1322" s="1102">
        <v>73270.471712635976</v>
      </c>
      <c r="BR1322" s="1102">
        <v>60956.443092623711</v>
      </c>
      <c r="BS1322" s="1102">
        <v>52494.706712561063</v>
      </c>
      <c r="BT1322" s="1102">
        <v>23800.971896613944</v>
      </c>
      <c r="BU1322" s="1102">
        <v>10763.695870180096</v>
      </c>
      <c r="BV1322" s="1102">
        <v>10919.714855499849</v>
      </c>
      <c r="BW1322" s="1102">
        <v>17142.230345775297</v>
      </c>
      <c r="BX1322" s="1102">
        <v>15987.879842394221</v>
      </c>
      <c r="BY1322" s="1102">
        <v>14596.487806955533</v>
      </c>
      <c r="BZ1322" s="1102">
        <v>14519.376054728034</v>
      </c>
      <c r="CA1322" s="1102">
        <v>10006.966260863075</v>
      </c>
      <c r="CB1322" s="1102">
        <v>6504.5626721281469</v>
      </c>
      <c r="CC1322" s="1102">
        <v>5796.1189952637433</v>
      </c>
      <c r="CD1322" s="1102">
        <v>6838.1257714311887</v>
      </c>
      <c r="CE1322" s="1102">
        <v>12399.958238028252</v>
      </c>
      <c r="CF1322" s="1102">
        <v>10966.326166693227</v>
      </c>
      <c r="CG1322" s="1102">
        <v>9244.9511490787409</v>
      </c>
      <c r="CH1322" s="1102">
        <v>8868.704110622999</v>
      </c>
      <c r="CI1322" s="1102">
        <v>13192.082052300515</v>
      </c>
      <c r="CJ1322" s="1102">
        <v>16716.533953257265</v>
      </c>
      <c r="CK1322" s="1102">
        <v>18197.390864546687</v>
      </c>
      <c r="CL1322" s="1102">
        <v>15578.188872420158</v>
      </c>
      <c r="CM1322" s="1102">
        <v>18046.528125277411</v>
      </c>
      <c r="CN1322" s="1102">
        <v>15935.51057558355</v>
      </c>
      <c r="CO1322" s="1102">
        <v>20704.026453840517</v>
      </c>
      <c r="CP1322" s="1102">
        <v>16058.644919451179</v>
      </c>
      <c r="CQ1322" s="1106">
        <f t="shared" si="220"/>
        <v>17701.625917985071</v>
      </c>
      <c r="CR1322" s="23" t="s">
        <v>542</v>
      </c>
      <c r="DQ1322"/>
      <c r="DR1322"/>
    </row>
    <row r="1323" spans="58:122" ht="13">
      <c r="BF1323" s="1135">
        <v>1315</v>
      </c>
      <c r="BG1323" s="1102">
        <v>58942.53085747057</v>
      </c>
      <c r="BH1323" s="1102">
        <v>54227.183792616095</v>
      </c>
      <c r="BI1323" s="1102">
        <v>44294.695584490182</v>
      </c>
      <c r="BJ1323" s="1102">
        <v>43945.455528416795</v>
      </c>
      <c r="BK1323" s="1102">
        <v>49766.524356207352</v>
      </c>
      <c r="BL1323" s="1102">
        <v>66623.333730942642</v>
      </c>
      <c r="BM1323" s="1102">
        <v>64572.65352651904</v>
      </c>
      <c r="BN1323" s="1102">
        <v>75236.325511923758</v>
      </c>
      <c r="BO1323" s="1102">
        <v>91369.51265125176</v>
      </c>
      <c r="BP1323" s="1102">
        <v>86599.543556270321</v>
      </c>
      <c r="BQ1323" s="1102">
        <v>70296.37584004752</v>
      </c>
      <c r="BR1323" s="1102">
        <v>60582.876628090889</v>
      </c>
      <c r="BS1323" s="1102">
        <v>65912.194663450777</v>
      </c>
      <c r="BT1323" s="1102">
        <v>33512.229930604954</v>
      </c>
      <c r="BU1323" s="1102">
        <v>13837.767502100445</v>
      </c>
      <c r="BV1323" s="1102">
        <v>12019.258373522132</v>
      </c>
      <c r="BW1323" s="1102">
        <v>18578.751753490673</v>
      </c>
      <c r="BX1323" s="1102">
        <v>23436.923339595582</v>
      </c>
      <c r="BY1323" s="1102">
        <v>18504.637852652719</v>
      </c>
      <c r="BZ1323" s="1102">
        <v>14432.069652161703</v>
      </c>
      <c r="CA1323" s="1102">
        <v>10014.708840353145</v>
      </c>
      <c r="CB1323" s="1102">
        <v>6604.3839847562685</v>
      </c>
      <c r="CC1323" s="1102">
        <v>8727.7608051547304</v>
      </c>
      <c r="CD1323" s="1102">
        <v>11544.124955244708</v>
      </c>
      <c r="CE1323" s="1102">
        <v>17573.394887014932</v>
      </c>
      <c r="CF1323" s="1102">
        <v>14174.877869236861</v>
      </c>
      <c r="CG1323" s="1102">
        <v>11192.81186144305</v>
      </c>
      <c r="CH1323" s="1102">
        <v>11517.437805385734</v>
      </c>
      <c r="CI1323" s="1102">
        <v>15201.210700032909</v>
      </c>
      <c r="CJ1323" s="1102">
        <v>17438.952619820713</v>
      </c>
      <c r="CK1323" s="1102">
        <v>18534.290397406563</v>
      </c>
      <c r="CL1323" s="1102">
        <v>15632.867388576837</v>
      </c>
      <c r="CM1323" s="1102">
        <v>17982.189793297326</v>
      </c>
      <c r="CN1323" s="1102">
        <v>17782.932816192017</v>
      </c>
      <c r="CO1323" s="1102">
        <v>17907.162212369683</v>
      </c>
      <c r="CP1323" s="1102">
        <v>19090.69310890921</v>
      </c>
      <c r="CQ1323" s="1106">
        <f t="shared" si="220"/>
        <v>21043.886929689685</v>
      </c>
      <c r="CR1323" s="23" t="s">
        <v>542</v>
      </c>
      <c r="DQ1323"/>
      <c r="DR1323"/>
    </row>
    <row r="1324" spans="58:122" ht="13">
      <c r="BF1324" s="1135">
        <v>1316</v>
      </c>
      <c r="BG1324" s="1102">
        <v>43041.967430550685</v>
      </c>
      <c r="BH1324" s="1102">
        <v>52208.940395222722</v>
      </c>
      <c r="BI1324" s="1102">
        <v>51516.73818683756</v>
      </c>
      <c r="BJ1324" s="1102">
        <v>61432.916217146972</v>
      </c>
      <c r="BK1324" s="1102">
        <v>71073.659138452262</v>
      </c>
      <c r="BL1324" s="1102">
        <v>93842.568864286979</v>
      </c>
      <c r="BM1324" s="1102">
        <v>81130.158218396624</v>
      </c>
      <c r="BN1324" s="1102">
        <v>80955.242812199023</v>
      </c>
      <c r="BO1324" s="1102">
        <v>94526.403186634809</v>
      </c>
      <c r="BP1324" s="1102">
        <v>105252.21818852084</v>
      </c>
      <c r="BQ1324" s="1102">
        <v>74222.723345793755</v>
      </c>
      <c r="BR1324" s="1102">
        <v>53369.709322076065</v>
      </c>
      <c r="BS1324" s="1102">
        <v>60547.38428851853</v>
      </c>
      <c r="BT1324" s="1102">
        <v>31578.287497294426</v>
      </c>
      <c r="BU1324" s="1102">
        <v>15954.090711467601</v>
      </c>
      <c r="BV1324" s="1102">
        <v>12403.575823361005</v>
      </c>
      <c r="BW1324" s="1102">
        <v>11827.567058253666</v>
      </c>
      <c r="BX1324" s="1102">
        <v>28448.588218772977</v>
      </c>
      <c r="BY1324" s="1102">
        <v>20793.445286226826</v>
      </c>
      <c r="BZ1324" s="1102">
        <v>15117.435989467935</v>
      </c>
      <c r="CA1324" s="1102">
        <v>10015.571296195012</v>
      </c>
      <c r="CB1324" s="1102">
        <v>6194.694601258594</v>
      </c>
      <c r="CC1324" s="1102">
        <v>8880.8468940850253</v>
      </c>
      <c r="CD1324" s="1102">
        <v>12399.282948686965</v>
      </c>
      <c r="CE1324" s="1102">
        <v>15636.498327435942</v>
      </c>
      <c r="CF1324" s="1102">
        <v>12509.21188751214</v>
      </c>
      <c r="CG1324" s="1102">
        <v>11205.793411296158</v>
      </c>
      <c r="CH1324" s="1102">
        <v>13383.172952949868</v>
      </c>
      <c r="CI1324" s="1102">
        <v>17957.93160002245</v>
      </c>
      <c r="CJ1324" s="1102">
        <v>17416.583772333415</v>
      </c>
      <c r="CK1324" s="1102">
        <v>19213.522418178258</v>
      </c>
      <c r="CL1324" s="1102">
        <v>16892.820435624973</v>
      </c>
      <c r="CM1324" s="1102">
        <v>20251.443595949888</v>
      </c>
      <c r="CN1324" s="1102">
        <v>17779.71030018073</v>
      </c>
      <c r="CO1324" s="1102">
        <v>14948.583331567255</v>
      </c>
      <c r="CP1324" s="1102">
        <v>19635.504004380316</v>
      </c>
      <c r="CQ1324" s="1106">
        <f t="shared" si="220"/>
        <v>21644.43814157871</v>
      </c>
      <c r="CR1324" s="23" t="s">
        <v>542</v>
      </c>
      <c r="DQ1324"/>
      <c r="DR1324"/>
    </row>
    <row r="1325" spans="58:122" ht="13">
      <c r="BF1325" s="1135">
        <v>1317</v>
      </c>
      <c r="BG1325" s="1102">
        <v>55389.489012120364</v>
      </c>
      <c r="BH1325" s="1102">
        <v>48071.912827426044</v>
      </c>
      <c r="BI1325" s="1102">
        <v>36911.316174056483</v>
      </c>
      <c r="BJ1325" s="1102">
        <v>42637.903442975075</v>
      </c>
      <c r="BK1325" s="1102">
        <v>54385.735692359282</v>
      </c>
      <c r="BL1325" s="1102">
        <v>73139.777440736027</v>
      </c>
      <c r="BM1325" s="1102">
        <v>65649.952507197464</v>
      </c>
      <c r="BN1325" s="1102">
        <v>76891.78743643155</v>
      </c>
      <c r="BO1325" s="1102">
        <v>102107.26279399119</v>
      </c>
      <c r="BP1325" s="1102">
        <v>94494.658290010644</v>
      </c>
      <c r="BQ1325" s="1102">
        <v>73442.985545348987</v>
      </c>
      <c r="BR1325" s="1102">
        <v>61136.77357784412</v>
      </c>
      <c r="BS1325" s="1102">
        <v>52651.653986170211</v>
      </c>
      <c r="BT1325" s="1102">
        <v>23837.855711071919</v>
      </c>
      <c r="BU1325" s="1102">
        <v>10786.263472439781</v>
      </c>
      <c r="BV1325" s="1102">
        <v>10934.851370117556</v>
      </c>
      <c r="BW1325" s="1102">
        <v>17148.194411190743</v>
      </c>
      <c r="BX1325" s="1102">
        <v>16025.81245403295</v>
      </c>
      <c r="BY1325" s="1102">
        <v>14646.966296451235</v>
      </c>
      <c r="BZ1325" s="1102">
        <v>14538.265100996421</v>
      </c>
      <c r="CA1325" s="1102">
        <v>10015.974664658728</v>
      </c>
      <c r="CB1325" s="1102">
        <v>6502.4742522362594</v>
      </c>
      <c r="CC1325" s="1102">
        <v>5799.5069942559176</v>
      </c>
      <c r="CD1325" s="1102">
        <v>6883.3008692683279</v>
      </c>
      <c r="CE1325" s="1102">
        <v>12429.568049944915</v>
      </c>
      <c r="CF1325" s="1102">
        <v>10977.060657222777</v>
      </c>
      <c r="CG1325" s="1102">
        <v>9258.1808836499331</v>
      </c>
      <c r="CH1325" s="1102">
        <v>8901.4884550233437</v>
      </c>
      <c r="CI1325" s="1102">
        <v>13254.393471741141</v>
      </c>
      <c r="CJ1325" s="1102">
        <v>16744.494821607725</v>
      </c>
      <c r="CK1325" s="1102">
        <v>18179.404197859825</v>
      </c>
      <c r="CL1325" s="1102">
        <v>15584.197905609899</v>
      </c>
      <c r="CM1325" s="1102">
        <v>18005.372584333549</v>
      </c>
      <c r="CN1325" s="1102">
        <v>16144.960582861188</v>
      </c>
      <c r="CO1325" s="1102">
        <v>20693.418705596345</v>
      </c>
      <c r="CP1325" s="1102">
        <v>16311.444433363402</v>
      </c>
      <c r="CQ1325" s="1106">
        <f t="shared" si="220"/>
        <v>17980.289681333019</v>
      </c>
      <c r="CR1325" s="23" t="s">
        <v>542</v>
      </c>
      <c r="DQ1325"/>
      <c r="DR1325"/>
    </row>
    <row r="1326" spans="58:122" ht="13">
      <c r="BF1326" s="1135">
        <v>1318</v>
      </c>
      <c r="BG1326" s="1102">
        <v>50264.481020932137</v>
      </c>
      <c r="BH1326" s="1102">
        <v>52212.899383786949</v>
      </c>
      <c r="BI1326" s="1102">
        <v>47814.462238350039</v>
      </c>
      <c r="BJ1326" s="1102">
        <v>53121.864973578107</v>
      </c>
      <c r="BK1326" s="1102">
        <v>72044.235597870531</v>
      </c>
      <c r="BL1326" s="1102">
        <v>97492.808825573331</v>
      </c>
      <c r="BM1326" s="1102">
        <v>84115.040033260404</v>
      </c>
      <c r="BN1326" s="1102">
        <v>83215.60547960081</v>
      </c>
      <c r="BO1326" s="1102">
        <v>101990.68451145478</v>
      </c>
      <c r="BP1326" s="1102">
        <v>101933.93059042872</v>
      </c>
      <c r="BQ1326" s="1102">
        <v>78823.880096403154</v>
      </c>
      <c r="BR1326" s="1102">
        <v>58615.513686697093</v>
      </c>
      <c r="BS1326" s="1102">
        <v>64765.390334434589</v>
      </c>
      <c r="BT1326" s="1102">
        <v>26060.938870292743</v>
      </c>
      <c r="BU1326" s="1102">
        <v>12979.77570073324</v>
      </c>
      <c r="BV1326" s="1102">
        <v>13630.175181748362</v>
      </c>
      <c r="BW1326" s="1102">
        <v>30108.732571457891</v>
      </c>
      <c r="BX1326" s="1102">
        <v>31398.916735140785</v>
      </c>
      <c r="BY1326" s="1102">
        <v>27129.91595353678</v>
      </c>
      <c r="BZ1326" s="1102">
        <v>15681.024358432647</v>
      </c>
      <c r="CA1326" s="1102">
        <v>10016.391629412852</v>
      </c>
      <c r="CB1326" s="1102">
        <v>7599.7898463864767</v>
      </c>
      <c r="CC1326" s="1102">
        <v>9496.3389962212095</v>
      </c>
      <c r="CD1326" s="1102">
        <v>11874.02459328369</v>
      </c>
      <c r="CE1326" s="1102">
        <v>24116.595944588909</v>
      </c>
      <c r="CF1326" s="1102">
        <v>17130.490341583554</v>
      </c>
      <c r="CG1326" s="1102">
        <v>12360.253363985952</v>
      </c>
      <c r="CH1326" s="1102">
        <v>13260.172852823805</v>
      </c>
      <c r="CI1326" s="1102">
        <v>17150.70713750321</v>
      </c>
      <c r="CJ1326" s="1102">
        <v>20402.884196800191</v>
      </c>
      <c r="CK1326" s="1102">
        <v>22380.84812108026</v>
      </c>
      <c r="CL1326" s="1102">
        <v>17909.361130015033</v>
      </c>
      <c r="CM1326" s="1102">
        <v>25005.647413095387</v>
      </c>
      <c r="CN1326" s="1102">
        <v>23492.65392291551</v>
      </c>
      <c r="CO1326" s="1102">
        <v>32135.157058741617</v>
      </c>
      <c r="CP1326" s="1102">
        <v>24576.005265414911</v>
      </c>
      <c r="CQ1326" s="1106">
        <f t="shared" si="220"/>
        <v>27090.408558686406</v>
      </c>
      <c r="CR1326" s="23" t="s">
        <v>542</v>
      </c>
      <c r="DQ1326"/>
      <c r="DR1326"/>
    </row>
    <row r="1327" spans="58:122" ht="13">
      <c r="BF1327" s="1135">
        <v>1319</v>
      </c>
      <c r="BG1327" s="1102">
        <v>58087.359712735495</v>
      </c>
      <c r="BH1327" s="1102">
        <v>50579.437554414733</v>
      </c>
      <c r="BI1327" s="1102">
        <v>37362.996542170949</v>
      </c>
      <c r="BJ1327" s="1102">
        <v>38411.923872483334</v>
      </c>
      <c r="BK1327" s="1102">
        <v>47319.056474658231</v>
      </c>
      <c r="BL1327" s="1102">
        <v>60756.875843047259</v>
      </c>
      <c r="BM1327" s="1102">
        <v>54644.738050063264</v>
      </c>
      <c r="BN1327" s="1102">
        <v>67996.822150960143</v>
      </c>
      <c r="BO1327" s="1102">
        <v>86121.016219924291</v>
      </c>
      <c r="BP1327" s="1102">
        <v>81020.431266708692</v>
      </c>
      <c r="BQ1327" s="1102">
        <v>62855.472698130645</v>
      </c>
      <c r="BR1327" s="1102">
        <v>50437.16686297737</v>
      </c>
      <c r="BS1327" s="1102">
        <v>48033.193114571528</v>
      </c>
      <c r="BT1327" s="1102">
        <v>22617.209023514879</v>
      </c>
      <c r="BU1327" s="1102">
        <v>12513.566999050536</v>
      </c>
      <c r="BV1327" s="1102">
        <v>11544.477969060086</v>
      </c>
      <c r="BW1327" s="1102">
        <v>18446.81154575598</v>
      </c>
      <c r="BX1327" s="1102">
        <v>22166.79592648301</v>
      </c>
      <c r="BY1327" s="1102">
        <v>17901.537973721366</v>
      </c>
      <c r="BZ1327" s="1102">
        <v>15201.388396089196</v>
      </c>
      <c r="CA1327" s="1102">
        <v>10016.899740292705</v>
      </c>
      <c r="CB1327" s="1102">
        <v>6108.8065084587024</v>
      </c>
      <c r="CC1327" s="1102">
        <v>8050.4679762898768</v>
      </c>
      <c r="CD1327" s="1102">
        <v>8522.1196655505628</v>
      </c>
      <c r="CE1327" s="1102">
        <v>14238.143800692407</v>
      </c>
      <c r="CF1327" s="1102">
        <v>10596.960502373262</v>
      </c>
      <c r="CG1327" s="1102">
        <v>10069.714260249582</v>
      </c>
      <c r="CH1327" s="1102">
        <v>12012.570578672503</v>
      </c>
      <c r="CI1327" s="1102">
        <v>16748.960680705932</v>
      </c>
      <c r="CJ1327" s="1102">
        <v>18788.420359359927</v>
      </c>
      <c r="CK1327" s="1102">
        <v>18997.872594410026</v>
      </c>
      <c r="CL1327" s="1102">
        <v>15398.606292818338</v>
      </c>
      <c r="CM1327" s="1102">
        <v>15849.721244173717</v>
      </c>
      <c r="CN1327" s="1102">
        <v>15078.204128418107</v>
      </c>
      <c r="CO1327" s="1102">
        <v>15497.624906574365</v>
      </c>
      <c r="CP1327" s="1102">
        <v>16264.236729815926</v>
      </c>
      <c r="CQ1327" s="1106">
        <f t="shared" si="220"/>
        <v>17928.252095793508</v>
      </c>
      <c r="CR1327" s="23" t="s">
        <v>542</v>
      </c>
      <c r="DQ1327"/>
      <c r="DR1327"/>
    </row>
    <row r="1328" spans="58:122" ht="13">
      <c r="BF1328" s="1135">
        <v>1320</v>
      </c>
      <c r="BG1328" s="1102">
        <v>61766.020933564796</v>
      </c>
      <c r="BH1328" s="1102">
        <v>56508.834971769284</v>
      </c>
      <c r="BI1328" s="1102">
        <v>43357.839747584047</v>
      </c>
      <c r="BJ1328" s="1102">
        <v>42457.596130916092</v>
      </c>
      <c r="BK1328" s="1102">
        <v>49500.574650211674</v>
      </c>
      <c r="BL1328" s="1102">
        <v>66709.705019858913</v>
      </c>
      <c r="BM1328" s="1102">
        <v>64888.339376779819</v>
      </c>
      <c r="BN1328" s="1102">
        <v>75446.963050154416</v>
      </c>
      <c r="BO1328" s="1102">
        <v>91534.555064265733</v>
      </c>
      <c r="BP1328" s="1102">
        <v>86798.822896724741</v>
      </c>
      <c r="BQ1328" s="1102">
        <v>70447.537201470797</v>
      </c>
      <c r="BR1328" s="1102">
        <v>60827.049545068177</v>
      </c>
      <c r="BS1328" s="1102">
        <v>66024.980320521296</v>
      </c>
      <c r="BT1328" s="1102">
        <v>33607.762789316766</v>
      </c>
      <c r="BU1328" s="1102">
        <v>13862.763833809031</v>
      </c>
      <c r="BV1328" s="1102">
        <v>12043.314789662323</v>
      </c>
      <c r="BW1328" s="1102">
        <v>18601.198497863188</v>
      </c>
      <c r="BX1328" s="1102">
        <v>23485.174340440048</v>
      </c>
      <c r="BY1328" s="1102">
        <v>18538.890555479466</v>
      </c>
      <c r="BZ1328" s="1102">
        <v>14439.731900165534</v>
      </c>
      <c r="CA1328" s="1102">
        <v>10021.34467126269</v>
      </c>
      <c r="CB1328" s="1102">
        <v>6607.7830027438758</v>
      </c>
      <c r="CC1328" s="1102">
        <v>8748.2516293318658</v>
      </c>
      <c r="CD1328" s="1102">
        <v>11586.525598866328</v>
      </c>
      <c r="CE1328" s="1102">
        <v>17600.390632242495</v>
      </c>
      <c r="CF1328" s="1102">
        <v>14184.857618572179</v>
      </c>
      <c r="CG1328" s="1102">
        <v>11203.585952950532</v>
      </c>
      <c r="CH1328" s="1102">
        <v>11534.533781031101</v>
      </c>
      <c r="CI1328" s="1102">
        <v>15230.343467006913</v>
      </c>
      <c r="CJ1328" s="1102">
        <v>17464.677279937187</v>
      </c>
      <c r="CK1328" s="1102">
        <v>18560.375243589457</v>
      </c>
      <c r="CL1328" s="1102">
        <v>15658.627707827016</v>
      </c>
      <c r="CM1328" s="1102">
        <v>18003.978897769881</v>
      </c>
      <c r="CN1328" s="1102">
        <v>17791.355682714664</v>
      </c>
      <c r="CO1328" s="1102">
        <v>17917.018332047435</v>
      </c>
      <c r="CP1328" s="1102">
        <v>19105.461032644602</v>
      </c>
      <c r="CQ1328" s="1106">
        <f t="shared" si="220"/>
        <v>21060.165779048424</v>
      </c>
      <c r="CR1328" s="23" t="s">
        <v>542</v>
      </c>
      <c r="DQ1328"/>
      <c r="DR1328"/>
    </row>
    <row r="1329" spans="58:122" ht="13">
      <c r="BF1329" s="1135">
        <v>1321</v>
      </c>
      <c r="BG1329" s="1102">
        <v>40436.514831343688</v>
      </c>
      <c r="BH1329" s="1102">
        <v>47781.299318990044</v>
      </c>
      <c r="BI1329" s="1102">
        <v>43866.450313645044</v>
      </c>
      <c r="BJ1329" s="1102">
        <v>47040.030161227842</v>
      </c>
      <c r="BK1329" s="1102">
        <v>54430.740652503788</v>
      </c>
      <c r="BL1329" s="1102">
        <v>70092.196343131058</v>
      </c>
      <c r="BM1329" s="1102">
        <v>56939.397666334611</v>
      </c>
      <c r="BN1329" s="1102">
        <v>56399.46300777651</v>
      </c>
      <c r="BO1329" s="1102">
        <v>67911.768613051943</v>
      </c>
      <c r="BP1329" s="1102">
        <v>77791.419484437647</v>
      </c>
      <c r="BQ1329" s="1102">
        <v>59081.319952933947</v>
      </c>
      <c r="BR1329" s="1102">
        <v>44524.853747020221</v>
      </c>
      <c r="BS1329" s="1102">
        <v>42846.366904676266</v>
      </c>
      <c r="BT1329" s="1102">
        <v>22365.219213234985</v>
      </c>
      <c r="BU1329" s="1102">
        <v>13821.198917648684</v>
      </c>
      <c r="BV1329" s="1102">
        <v>16156.23593553791</v>
      </c>
      <c r="BW1329" s="1102">
        <v>16758.63837713192</v>
      </c>
      <c r="BX1329" s="1102">
        <v>17643.915460565546</v>
      </c>
      <c r="BY1329" s="1102">
        <v>16143.575036392907</v>
      </c>
      <c r="BZ1329" s="1102">
        <v>15189.248764954167</v>
      </c>
      <c r="CA1329" s="1102">
        <v>10023.029805628457</v>
      </c>
      <c r="CB1329" s="1102">
        <v>5815.8293632533969</v>
      </c>
      <c r="CC1329" s="1102">
        <v>7518.6489964665543</v>
      </c>
      <c r="CD1329" s="1102">
        <v>9270.3032734183835</v>
      </c>
      <c r="CE1329" s="1102">
        <v>14454.010258066364</v>
      </c>
      <c r="CF1329" s="1102">
        <v>10767.598537127666</v>
      </c>
      <c r="CG1329" s="1102">
        <v>8999.3914396307082</v>
      </c>
      <c r="CH1329" s="1102">
        <v>11492.575272815668</v>
      </c>
      <c r="CI1329" s="1102">
        <v>14753.447133904989</v>
      </c>
      <c r="CJ1329" s="1102">
        <v>16191.837007625738</v>
      </c>
      <c r="CK1329" s="1102">
        <v>16325.459079772918</v>
      </c>
      <c r="CL1329" s="1102">
        <v>12416.123908240052</v>
      </c>
      <c r="CM1329" s="1102">
        <v>15612.578484145784</v>
      </c>
      <c r="CN1329" s="1102">
        <v>15403.003433508029</v>
      </c>
      <c r="CO1329" s="1102">
        <v>18830.004176542527</v>
      </c>
      <c r="CP1329" s="1102">
        <v>15632.094671711557</v>
      </c>
      <c r="CQ1329" s="1106">
        <f t="shared" si="220"/>
        <v>17231.434755618386</v>
      </c>
      <c r="CR1329" s="23" t="s">
        <v>542</v>
      </c>
      <c r="DQ1329"/>
      <c r="DR1329"/>
    </row>
    <row r="1330" spans="58:122" ht="13">
      <c r="BF1330" s="1135">
        <v>1322</v>
      </c>
      <c r="BG1330" s="1102">
        <v>49986.35045835549</v>
      </c>
      <c r="BH1330" s="1102">
        <v>49456.993849199906</v>
      </c>
      <c r="BI1330" s="1102">
        <v>43140.857970641278</v>
      </c>
      <c r="BJ1330" s="1102">
        <v>47053.842994392624</v>
      </c>
      <c r="BK1330" s="1102">
        <v>57193.844984154188</v>
      </c>
      <c r="BL1330" s="1102">
        <v>79330.764279741881</v>
      </c>
      <c r="BM1330" s="1102">
        <v>74910.676851111741</v>
      </c>
      <c r="BN1330" s="1102">
        <v>75291.612092394891</v>
      </c>
      <c r="BO1330" s="1102">
        <v>94612.500176022557</v>
      </c>
      <c r="BP1330" s="1102">
        <v>96040.74477978627</v>
      </c>
      <c r="BQ1330" s="1102">
        <v>73966.854221815287</v>
      </c>
      <c r="BR1330" s="1102">
        <v>59507.310003571482</v>
      </c>
      <c r="BS1330" s="1102">
        <v>75587.302937708839</v>
      </c>
      <c r="BT1330" s="1102">
        <v>36794.140322752886</v>
      </c>
      <c r="BU1330" s="1102">
        <v>20057.548354081595</v>
      </c>
      <c r="BV1330" s="1102">
        <v>14068.036736852788</v>
      </c>
      <c r="BW1330" s="1102">
        <v>12034.139849272309</v>
      </c>
      <c r="BX1330" s="1102">
        <v>22946.596235959474</v>
      </c>
      <c r="BY1330" s="1102">
        <v>16452.466871134886</v>
      </c>
      <c r="BZ1330" s="1102">
        <v>14729.220939529183</v>
      </c>
      <c r="CA1330" s="1102">
        <v>10024.601486021829</v>
      </c>
      <c r="CB1330" s="1102">
        <v>6251.738636301784</v>
      </c>
      <c r="CC1330" s="1102">
        <v>7110.3572486878329</v>
      </c>
      <c r="CD1330" s="1102">
        <v>8429.2386642630572</v>
      </c>
      <c r="CE1330" s="1102">
        <v>13279.835797555606</v>
      </c>
      <c r="CF1330" s="1102">
        <v>11409.238171741399</v>
      </c>
      <c r="CG1330" s="1102">
        <v>9518.6743223852827</v>
      </c>
      <c r="CH1330" s="1102">
        <v>11033.192085220222</v>
      </c>
      <c r="CI1330" s="1102">
        <v>14811.715595465701</v>
      </c>
      <c r="CJ1330" s="1102">
        <v>17614.215006490173</v>
      </c>
      <c r="CK1330" s="1102">
        <v>18088.641381510177</v>
      </c>
      <c r="CL1330" s="1102">
        <v>12652.553103084454</v>
      </c>
      <c r="CM1330" s="1102">
        <v>16619.10122268038</v>
      </c>
      <c r="CN1330" s="1102">
        <v>14824.98074476299</v>
      </c>
      <c r="CO1330" s="1102">
        <v>20049.960171744726</v>
      </c>
      <c r="CP1330" s="1102">
        <v>15664.475407101729</v>
      </c>
      <c r="CQ1330" s="1106">
        <f t="shared" si="220"/>
        <v>17267.12840646509</v>
      </c>
      <c r="CR1330" s="23" t="s">
        <v>542</v>
      </c>
      <c r="DQ1330"/>
      <c r="DR1330"/>
    </row>
    <row r="1331" spans="58:122" ht="13">
      <c r="BF1331" s="1135">
        <v>1323</v>
      </c>
      <c r="BG1331" s="1102">
        <v>74089.924491443206</v>
      </c>
      <c r="BH1331" s="1102">
        <v>70363.535645147451</v>
      </c>
      <c r="BI1331" s="1102">
        <v>56616.14656269503</v>
      </c>
      <c r="BJ1331" s="1102">
        <v>56711.71027806669</v>
      </c>
      <c r="BK1331" s="1102">
        <v>72792.294529354709</v>
      </c>
      <c r="BL1331" s="1102">
        <v>97457.409378598124</v>
      </c>
      <c r="BM1331" s="1102">
        <v>81608.408948048891</v>
      </c>
      <c r="BN1331" s="1102">
        <v>80751.224428122092</v>
      </c>
      <c r="BO1331" s="1102">
        <v>106656.66587331383</v>
      </c>
      <c r="BP1331" s="1102">
        <v>99030.612860060734</v>
      </c>
      <c r="BQ1331" s="1102">
        <v>74713.294551591884</v>
      </c>
      <c r="BR1331" s="1102">
        <v>60300.275304557377</v>
      </c>
      <c r="BS1331" s="1102">
        <v>65216.860507523175</v>
      </c>
      <c r="BT1331" s="1102">
        <v>29961.055769548362</v>
      </c>
      <c r="BU1331" s="1102">
        <v>12241.984607772349</v>
      </c>
      <c r="BV1331" s="1102">
        <v>11111.796772247362</v>
      </c>
      <c r="BW1331" s="1102">
        <v>16527.26354779497</v>
      </c>
      <c r="BX1331" s="1102">
        <v>23070.288933686246</v>
      </c>
      <c r="BY1331" s="1102">
        <v>17427.170402170432</v>
      </c>
      <c r="BZ1331" s="1102">
        <v>14405.270467800809</v>
      </c>
      <c r="CA1331" s="1102">
        <v>10026.056875811206</v>
      </c>
      <c r="CB1331" s="1102">
        <v>7756.1386827633396</v>
      </c>
      <c r="CC1331" s="1102">
        <v>10184.26243809536</v>
      </c>
      <c r="CD1331" s="1102">
        <v>15301.825781091915</v>
      </c>
      <c r="CE1331" s="1102">
        <v>23808.882159695102</v>
      </c>
      <c r="CF1331" s="1102">
        <v>17766.719020877565</v>
      </c>
      <c r="CG1331" s="1102">
        <v>13578.345022736667</v>
      </c>
      <c r="CH1331" s="1102">
        <v>12910.89075105044</v>
      </c>
      <c r="CI1331" s="1102">
        <v>18725.180566917101</v>
      </c>
      <c r="CJ1331" s="1102">
        <v>22564.957377838487</v>
      </c>
      <c r="CK1331" s="1102">
        <v>23385.892960225043</v>
      </c>
      <c r="CL1331" s="1102">
        <v>19828.85481589234</v>
      </c>
      <c r="CM1331" s="1102">
        <v>22870.320472528481</v>
      </c>
      <c r="CN1331" s="1102">
        <v>22399.011249269377</v>
      </c>
      <c r="CO1331" s="1102">
        <v>25867.461925480522</v>
      </c>
      <c r="CP1331" s="1102">
        <v>24050.435236496935</v>
      </c>
      <c r="CQ1331" s="1106">
        <f t="shared" si="220"/>
        <v>26511.066771613096</v>
      </c>
      <c r="CR1331" s="23" t="s">
        <v>542</v>
      </c>
      <c r="DQ1331"/>
      <c r="DR1331"/>
    </row>
    <row r="1332" spans="58:122" ht="13">
      <c r="BF1332" s="1135">
        <v>1324</v>
      </c>
      <c r="BG1332" s="1102">
        <v>61366.855982048633</v>
      </c>
      <c r="BH1332" s="1102">
        <v>60261.413353785334</v>
      </c>
      <c r="BI1332" s="1102">
        <v>54942.358776141184</v>
      </c>
      <c r="BJ1332" s="1102">
        <v>61935.941638187949</v>
      </c>
      <c r="BK1332" s="1102">
        <v>70637.626184486624</v>
      </c>
      <c r="BL1332" s="1102">
        <v>93094.781965974864</v>
      </c>
      <c r="BM1332" s="1102">
        <v>81429.04348668101</v>
      </c>
      <c r="BN1332" s="1102">
        <v>93081.683303920028</v>
      </c>
      <c r="BO1332" s="1102">
        <v>121313.65118636821</v>
      </c>
      <c r="BP1332" s="1102">
        <v>111359.15505753903</v>
      </c>
      <c r="BQ1332" s="1102">
        <v>85562.393037767746</v>
      </c>
      <c r="BR1332" s="1102">
        <v>67360.327467089504</v>
      </c>
      <c r="BS1332" s="1102">
        <v>70240.168909290776</v>
      </c>
      <c r="BT1332" s="1102">
        <v>31478.576409526082</v>
      </c>
      <c r="BU1332" s="1102">
        <v>16488.106534960774</v>
      </c>
      <c r="BV1332" s="1102">
        <v>14136.392751327263</v>
      </c>
      <c r="BW1332" s="1102">
        <v>16978.801765792014</v>
      </c>
      <c r="BX1332" s="1102">
        <v>20114.54987196227</v>
      </c>
      <c r="BY1332" s="1102">
        <v>18736.943810186465</v>
      </c>
      <c r="BZ1332" s="1102">
        <v>15921.126041188301</v>
      </c>
      <c r="CA1332" s="1102">
        <v>10027.637460494856</v>
      </c>
      <c r="CB1332" s="1102">
        <v>5698.4084561167238</v>
      </c>
      <c r="CC1332" s="1102">
        <v>8154.227418658018</v>
      </c>
      <c r="CD1332" s="1102">
        <v>13808.22050071967</v>
      </c>
      <c r="CE1332" s="1102">
        <v>20077.120116420967</v>
      </c>
      <c r="CF1332" s="1102">
        <v>14877.094074857112</v>
      </c>
      <c r="CG1332" s="1102">
        <v>12370.796301066363</v>
      </c>
      <c r="CH1332" s="1102">
        <v>13917.355964749109</v>
      </c>
      <c r="CI1332" s="1102">
        <v>17457.630441400725</v>
      </c>
      <c r="CJ1332" s="1102">
        <v>17937.093398227524</v>
      </c>
      <c r="CK1332" s="1102">
        <v>18327.274381046325</v>
      </c>
      <c r="CL1332" s="1102">
        <v>16355.478244478863</v>
      </c>
      <c r="CM1332" s="1102">
        <v>18522.09505199498</v>
      </c>
      <c r="CN1332" s="1102">
        <v>17677.106827607869</v>
      </c>
      <c r="CO1332" s="1102">
        <v>16302.547474348479</v>
      </c>
      <c r="CP1332" s="1102">
        <v>19021.219781704727</v>
      </c>
      <c r="CQ1332" s="1106">
        <f t="shared" si="220"/>
        <v>20967.30569536885</v>
      </c>
      <c r="CR1332" s="23" t="s">
        <v>542</v>
      </c>
      <c r="DQ1332"/>
      <c r="DR1332"/>
    </row>
    <row r="1333" spans="58:122" ht="13">
      <c r="BF1333" s="1135">
        <v>1325</v>
      </c>
      <c r="BG1333" s="1102">
        <v>61124.72737972805</v>
      </c>
      <c r="BH1333" s="1102">
        <v>60002.642510011603</v>
      </c>
      <c r="BI1333" s="1102">
        <v>54655.309342790672</v>
      </c>
      <c r="BJ1333" s="1102">
        <v>61580.633214558737</v>
      </c>
      <c r="BK1333" s="1102">
        <v>70215.446936525826</v>
      </c>
      <c r="BL1333" s="1102">
        <v>92636.568400156917</v>
      </c>
      <c r="BM1333" s="1102">
        <v>81186.958890472961</v>
      </c>
      <c r="BN1333" s="1102">
        <v>92785.509128457721</v>
      </c>
      <c r="BO1333" s="1102">
        <v>120923.82931713696</v>
      </c>
      <c r="BP1333" s="1102">
        <v>110999.48986706464</v>
      </c>
      <c r="BQ1333" s="1102">
        <v>85260.252874758036</v>
      </c>
      <c r="BR1333" s="1102">
        <v>67121.306067295431</v>
      </c>
      <c r="BS1333" s="1102">
        <v>69986.346287488966</v>
      </c>
      <c r="BT1333" s="1102">
        <v>31269.744744599462</v>
      </c>
      <c r="BU1333" s="1102">
        <v>16398.95816924925</v>
      </c>
      <c r="BV1333" s="1102">
        <v>14147.252687098948</v>
      </c>
      <c r="BW1333" s="1102">
        <v>17007.64186306695</v>
      </c>
      <c r="BX1333" s="1102">
        <v>19958.685035833896</v>
      </c>
      <c r="BY1333" s="1102">
        <v>18619.991131275721</v>
      </c>
      <c r="BZ1333" s="1102">
        <v>15773.337863979274</v>
      </c>
      <c r="CA1333" s="1102">
        <v>10028.45472807907</v>
      </c>
      <c r="CB1333" s="1102">
        <v>5781.84773412302</v>
      </c>
      <c r="CC1333" s="1102">
        <v>8084.802539031687</v>
      </c>
      <c r="CD1333" s="1102">
        <v>13840.220896628653</v>
      </c>
      <c r="CE1333" s="1102">
        <v>20003.888496903954</v>
      </c>
      <c r="CF1333" s="1102">
        <v>14884.891788191819</v>
      </c>
      <c r="CG1333" s="1102">
        <v>12362.147603867001</v>
      </c>
      <c r="CH1333" s="1102">
        <v>13826.912682693968</v>
      </c>
      <c r="CI1333" s="1102">
        <v>17354.713107145297</v>
      </c>
      <c r="CJ1333" s="1102">
        <v>17956.251973560233</v>
      </c>
      <c r="CK1333" s="1102">
        <v>18680.867608500623</v>
      </c>
      <c r="CL1333" s="1102">
        <v>16392.824328896655</v>
      </c>
      <c r="CM1333" s="1102">
        <v>18274.489237089492</v>
      </c>
      <c r="CN1333" s="1102">
        <v>17101.372403371559</v>
      </c>
      <c r="CO1333" s="1102">
        <v>16466.761684741552</v>
      </c>
      <c r="CP1333" s="1102">
        <v>18022.2121942087</v>
      </c>
      <c r="CQ1333" s="1106">
        <f t="shared" si="220"/>
        <v>19866.088332896165</v>
      </c>
      <c r="CR1333" s="23" t="s">
        <v>542</v>
      </c>
      <c r="DQ1333"/>
      <c r="DR1333"/>
    </row>
    <row r="1334" spans="58:122" ht="13">
      <c r="BF1334" s="1135">
        <v>1326</v>
      </c>
      <c r="BG1334" s="1102">
        <v>46411.397095834771</v>
      </c>
      <c r="BH1334" s="1102">
        <v>60355.44966359534</v>
      </c>
      <c r="BI1334" s="1102">
        <v>56765.186706780165</v>
      </c>
      <c r="BJ1334" s="1102">
        <v>63932.649337042349</v>
      </c>
      <c r="BK1334" s="1102">
        <v>76762.443635637552</v>
      </c>
      <c r="BL1334" s="1102">
        <v>104843.66168657885</v>
      </c>
      <c r="BM1334" s="1102">
        <v>100324.6222142834</v>
      </c>
      <c r="BN1334" s="1102">
        <v>95995.757280844497</v>
      </c>
      <c r="BO1334" s="1102">
        <v>101901.77909561609</v>
      </c>
      <c r="BP1334" s="1102">
        <v>118694.08647312838</v>
      </c>
      <c r="BQ1334" s="1102">
        <v>89217.131648678231</v>
      </c>
      <c r="BR1334" s="1102">
        <v>67003.364313586702</v>
      </c>
      <c r="BS1334" s="1102">
        <v>64984.921357306026</v>
      </c>
      <c r="BT1334" s="1102">
        <v>33266.618537880837</v>
      </c>
      <c r="BU1334" s="1102">
        <v>16183.380894061309</v>
      </c>
      <c r="BV1334" s="1102">
        <v>14132.311401564428</v>
      </c>
      <c r="BW1334" s="1102">
        <v>15764.823646928979</v>
      </c>
      <c r="BX1334" s="1102">
        <v>28367.497014825047</v>
      </c>
      <c r="BY1334" s="1102">
        <v>21720.673857056761</v>
      </c>
      <c r="BZ1334" s="1102">
        <v>15244.785573700839</v>
      </c>
      <c r="CA1334" s="1102">
        <v>10029.86515187688</v>
      </c>
      <c r="CB1334" s="1102">
        <v>5883.872246712619</v>
      </c>
      <c r="CC1334" s="1102">
        <v>8984.0782419799052</v>
      </c>
      <c r="CD1334" s="1102">
        <v>13881.453353805244</v>
      </c>
      <c r="CE1334" s="1102">
        <v>18697.907335983818</v>
      </c>
      <c r="CF1334" s="1102">
        <v>14099.375989376766</v>
      </c>
      <c r="CG1334" s="1102">
        <v>12582.458812620507</v>
      </c>
      <c r="CH1334" s="1102">
        <v>13287.088685126597</v>
      </c>
      <c r="CI1334" s="1102">
        <v>16373.393935104315</v>
      </c>
      <c r="CJ1334" s="1102">
        <v>15229.192300363673</v>
      </c>
      <c r="CK1334" s="1102">
        <v>16636.046885264681</v>
      </c>
      <c r="CL1334" s="1102">
        <v>15681.087856359569</v>
      </c>
      <c r="CM1334" s="1102">
        <v>20750.369848378741</v>
      </c>
      <c r="CN1334" s="1102">
        <v>20446.592066980877</v>
      </c>
      <c r="CO1334" s="1102">
        <v>18622.992030877853</v>
      </c>
      <c r="CP1334" s="1102">
        <v>22571.006766679639</v>
      </c>
      <c r="CQ1334" s="1106">
        <f t="shared" si="220"/>
        <v>24880.276036997497</v>
      </c>
      <c r="CR1334" s="23" t="s">
        <v>542</v>
      </c>
      <c r="DQ1334"/>
      <c r="DR1334"/>
    </row>
    <row r="1335" spans="58:122" ht="13">
      <c r="BF1335" s="1135">
        <v>1327</v>
      </c>
      <c r="BG1335" s="1102">
        <v>46478.160258040196</v>
      </c>
      <c r="BH1335" s="1102">
        <v>45962.507475245016</v>
      </c>
      <c r="BI1335" s="1102">
        <v>38174.422353682145</v>
      </c>
      <c r="BJ1335" s="1102">
        <v>40768.238965977471</v>
      </c>
      <c r="BK1335" s="1102">
        <v>57700.122707997107</v>
      </c>
      <c r="BL1335" s="1102">
        <v>86881.264430059673</v>
      </c>
      <c r="BM1335" s="1102">
        <v>82372.443271535027</v>
      </c>
      <c r="BN1335" s="1102">
        <v>91307.781085364535</v>
      </c>
      <c r="BO1335" s="1102">
        <v>112057.91025082768</v>
      </c>
      <c r="BP1335" s="1102">
        <v>109524.23172259465</v>
      </c>
      <c r="BQ1335" s="1102">
        <v>84266.769981362071</v>
      </c>
      <c r="BR1335" s="1102">
        <v>64971.474635820749</v>
      </c>
      <c r="BS1335" s="1102">
        <v>59700.660584841287</v>
      </c>
      <c r="BT1335" s="1102">
        <v>31021.514790126741</v>
      </c>
      <c r="BU1335" s="1102">
        <v>15152.212126051851</v>
      </c>
      <c r="BV1335" s="1102">
        <v>15023.403209979733</v>
      </c>
      <c r="BW1335" s="1102">
        <v>15091.067950054397</v>
      </c>
      <c r="BX1335" s="1102">
        <v>22716.064777338786</v>
      </c>
      <c r="BY1335" s="1102">
        <v>16762.559116635864</v>
      </c>
      <c r="BZ1335" s="1102">
        <v>13554.78686329061</v>
      </c>
      <c r="CA1335" s="1102">
        <v>10034.01861893736</v>
      </c>
      <c r="CB1335" s="1102">
        <v>7143.4938432637928</v>
      </c>
      <c r="CC1335" s="1102">
        <v>8931.5412421541314</v>
      </c>
      <c r="CD1335" s="1102">
        <v>10109.625763411254</v>
      </c>
      <c r="CE1335" s="1102">
        <v>13869.600055565164</v>
      </c>
      <c r="CF1335" s="1102">
        <v>10666.44308376033</v>
      </c>
      <c r="CG1335" s="1102">
        <v>9356.2256432968934</v>
      </c>
      <c r="CH1335" s="1102">
        <v>9747.812113617656</v>
      </c>
      <c r="CI1335" s="1102">
        <v>14302.910564027978</v>
      </c>
      <c r="CJ1335" s="1102">
        <v>15776.220726210766</v>
      </c>
      <c r="CK1335" s="1102">
        <v>18571.6208037574</v>
      </c>
      <c r="CL1335" s="1102">
        <v>16160.872983067109</v>
      </c>
      <c r="CM1335" s="1102">
        <v>18494.873477581281</v>
      </c>
      <c r="CN1335" s="1102">
        <v>15887.043192892623</v>
      </c>
      <c r="CO1335" s="1102">
        <v>18073.52941747865</v>
      </c>
      <c r="CP1335" s="1102">
        <v>17318.15694014134</v>
      </c>
      <c r="CQ1335" s="1106">
        <f t="shared" si="220"/>
        <v>19090.00026347279</v>
      </c>
      <c r="CR1335" s="23" t="s">
        <v>542</v>
      </c>
      <c r="DQ1335"/>
      <c r="DR1335"/>
    </row>
    <row r="1336" spans="58:122" ht="13">
      <c r="BF1336" s="1135">
        <v>1328</v>
      </c>
      <c r="BG1336" s="1102">
        <v>43462.160668543431</v>
      </c>
      <c r="BH1336" s="1102">
        <v>51249.882788130155</v>
      </c>
      <c r="BI1336" s="1102">
        <v>48903.658734115153</v>
      </c>
      <c r="BJ1336" s="1102">
        <v>49450.926634502488</v>
      </c>
      <c r="BK1336" s="1102">
        <v>71241.887801403907</v>
      </c>
      <c r="BL1336" s="1102">
        <v>94856.351211518457</v>
      </c>
      <c r="BM1336" s="1102">
        <v>79137.831638751712</v>
      </c>
      <c r="BN1336" s="1102">
        <v>73031.774031287088</v>
      </c>
      <c r="BO1336" s="1102">
        <v>96852.586040686554</v>
      </c>
      <c r="BP1336" s="1102">
        <v>87873.462051549592</v>
      </c>
      <c r="BQ1336" s="1102">
        <v>62702.661819948888</v>
      </c>
      <c r="BR1336" s="1102">
        <v>43560.613122751936</v>
      </c>
      <c r="BS1336" s="1102">
        <v>78433.339752761822</v>
      </c>
      <c r="BT1336" s="1102">
        <v>27704.552835448016</v>
      </c>
      <c r="BU1336" s="1102">
        <v>10074.494765421488</v>
      </c>
      <c r="BV1336" s="1102">
        <v>13289.166701932891</v>
      </c>
      <c r="BW1336" s="1102">
        <v>11931.457747826773</v>
      </c>
      <c r="BX1336" s="1102">
        <v>22783.66255932131</v>
      </c>
      <c r="BY1336" s="1102">
        <v>20732.161604850902</v>
      </c>
      <c r="BZ1336" s="1102">
        <v>15556.763943364747</v>
      </c>
      <c r="CA1336" s="1102">
        <v>10035.153736651191</v>
      </c>
      <c r="CB1336" s="1102">
        <v>5653.4222475644719</v>
      </c>
      <c r="CC1336" s="1102">
        <v>7245.7870290297706</v>
      </c>
      <c r="CD1336" s="1102">
        <v>12969.694241615665</v>
      </c>
      <c r="CE1336" s="1102">
        <v>18011.345712456332</v>
      </c>
      <c r="CF1336" s="1102">
        <v>13413.119161397093</v>
      </c>
      <c r="CG1336" s="1102">
        <v>10681.662424627011</v>
      </c>
      <c r="CH1336" s="1102">
        <v>12175.879557019074</v>
      </c>
      <c r="CI1336" s="1102">
        <v>16861.243428114783</v>
      </c>
      <c r="CJ1336" s="1102">
        <v>18274.933976709486</v>
      </c>
      <c r="CK1336" s="1102">
        <v>18163.786760694897</v>
      </c>
      <c r="CL1336" s="1102">
        <v>15442.331684883631</v>
      </c>
      <c r="CM1336" s="1102">
        <v>14714.070434067315</v>
      </c>
      <c r="CN1336" s="1102">
        <v>12841.341930653318</v>
      </c>
      <c r="CO1336" s="1102">
        <v>14294.049840202993</v>
      </c>
      <c r="CP1336" s="1102">
        <v>13591.367979955567</v>
      </c>
      <c r="CQ1336" s="1106">
        <f t="shared" si="220"/>
        <v>14981.918642676874</v>
      </c>
      <c r="CR1336" s="23" t="s">
        <v>542</v>
      </c>
      <c r="DQ1336"/>
      <c r="DR1336"/>
    </row>
    <row r="1337" spans="58:122" ht="13">
      <c r="BF1337" s="1135">
        <v>1329</v>
      </c>
      <c r="BG1337" s="1102">
        <v>65060.909920923375</v>
      </c>
      <c r="BH1337" s="1102">
        <v>61860.817594742621</v>
      </c>
      <c r="BI1337" s="1102">
        <v>48229.379516677473</v>
      </c>
      <c r="BJ1337" s="1102">
        <v>48736.249649581339</v>
      </c>
      <c r="BK1337" s="1102">
        <v>60492.057178876057</v>
      </c>
      <c r="BL1337" s="1102">
        <v>81453.140902223065</v>
      </c>
      <c r="BM1337" s="1102">
        <v>75794.985321496701</v>
      </c>
      <c r="BN1337" s="1102">
        <v>84250.179555277224</v>
      </c>
      <c r="BO1337" s="1102">
        <v>104818.50454741056</v>
      </c>
      <c r="BP1337" s="1102">
        <v>99224.377433347428</v>
      </c>
      <c r="BQ1337" s="1102">
        <v>82887.648209643041</v>
      </c>
      <c r="BR1337" s="1102">
        <v>65186.009639007098</v>
      </c>
      <c r="BS1337" s="1102">
        <v>58199.257848732159</v>
      </c>
      <c r="BT1337" s="1102">
        <v>31092.289546257165</v>
      </c>
      <c r="BU1337" s="1102">
        <v>16418.105903124953</v>
      </c>
      <c r="BV1337" s="1102">
        <v>13349.899224527537</v>
      </c>
      <c r="BW1337" s="1102">
        <v>13790.922561420755</v>
      </c>
      <c r="BX1337" s="1102">
        <v>23222.177047023939</v>
      </c>
      <c r="BY1337" s="1102">
        <v>17157.059278799112</v>
      </c>
      <c r="BZ1337" s="1102">
        <v>13507.610489793384</v>
      </c>
      <c r="CA1337" s="1102">
        <v>10039.784994780328</v>
      </c>
      <c r="CB1337" s="1102">
        <v>7289.1542110622822</v>
      </c>
      <c r="CC1337" s="1102">
        <v>12440.686079185674</v>
      </c>
      <c r="CD1337" s="1102">
        <v>15054.926360186031</v>
      </c>
      <c r="CE1337" s="1102">
        <v>17529.97119635138</v>
      </c>
      <c r="CF1337" s="1102">
        <v>13386.668956023192</v>
      </c>
      <c r="CG1337" s="1102">
        <v>12346.522021924151</v>
      </c>
      <c r="CH1337" s="1102">
        <v>14526.804421483053</v>
      </c>
      <c r="CI1337" s="1102">
        <v>18752.600144007884</v>
      </c>
      <c r="CJ1337" s="1102">
        <v>18328.488046865496</v>
      </c>
      <c r="CK1337" s="1102">
        <v>18777.180352707364</v>
      </c>
      <c r="CL1337" s="1102">
        <v>16560.204675515684</v>
      </c>
      <c r="CM1337" s="1102">
        <v>18329.381397064692</v>
      </c>
      <c r="CN1337" s="1102">
        <v>17302.529975583613</v>
      </c>
      <c r="CO1337" s="1102">
        <v>17069.321497391837</v>
      </c>
      <c r="CP1337" s="1102">
        <v>18429.051675662882</v>
      </c>
      <c r="CQ1337" s="1106">
        <f t="shared" si="220"/>
        <v>20314.552094657647</v>
      </c>
      <c r="CR1337" s="23" t="s">
        <v>542</v>
      </c>
      <c r="DQ1337"/>
      <c r="DR1337"/>
    </row>
    <row r="1338" spans="58:122" ht="13">
      <c r="BF1338" s="1135">
        <v>1330</v>
      </c>
      <c r="BG1338" s="1102">
        <v>40332.399308958797</v>
      </c>
      <c r="BH1338" s="1102">
        <v>46025.013688301777</v>
      </c>
      <c r="BI1338" s="1102">
        <v>39591.897649229875</v>
      </c>
      <c r="BJ1338" s="1102">
        <v>43264.546085583403</v>
      </c>
      <c r="BK1338" s="1102">
        <v>54612.813140180369</v>
      </c>
      <c r="BL1338" s="1102">
        <v>77976.128034786627</v>
      </c>
      <c r="BM1338" s="1102">
        <v>76343.697127338397</v>
      </c>
      <c r="BN1338" s="1102">
        <v>82209.594368136488</v>
      </c>
      <c r="BO1338" s="1102">
        <v>95427.86327551413</v>
      </c>
      <c r="BP1338" s="1102">
        <v>106008.20585603539</v>
      </c>
      <c r="BQ1338" s="1102">
        <v>79800.309987076238</v>
      </c>
      <c r="BR1338" s="1102">
        <v>62171.586710115822</v>
      </c>
      <c r="BS1338" s="1102">
        <v>65543.964205898243</v>
      </c>
      <c r="BT1338" s="1102">
        <v>27948.70198365242</v>
      </c>
      <c r="BU1338" s="1102">
        <v>13747.132717104756</v>
      </c>
      <c r="BV1338" s="1102">
        <v>13036.75708483284</v>
      </c>
      <c r="BW1338" s="1102">
        <v>14176.488862861141</v>
      </c>
      <c r="BX1338" s="1102">
        <v>20398.347904674443</v>
      </c>
      <c r="BY1338" s="1102">
        <v>19225.459743006628</v>
      </c>
      <c r="BZ1338" s="1102">
        <v>15185.679835765051</v>
      </c>
      <c r="CA1338" s="1102">
        <v>10044.828255734183</v>
      </c>
      <c r="CB1338" s="1102">
        <v>5930.8192177314704</v>
      </c>
      <c r="CC1338" s="1102">
        <v>7785.4892171786814</v>
      </c>
      <c r="CD1338" s="1102">
        <v>12449.095463791498</v>
      </c>
      <c r="CE1338" s="1102">
        <v>17006.883922848159</v>
      </c>
      <c r="CF1338" s="1102">
        <v>12034.387401738733</v>
      </c>
      <c r="CG1338" s="1102">
        <v>8948.318109703323</v>
      </c>
      <c r="CH1338" s="1102">
        <v>9765.3287366598288</v>
      </c>
      <c r="CI1338" s="1102">
        <v>14145.34068159104</v>
      </c>
      <c r="CJ1338" s="1102">
        <v>16749.764655067753</v>
      </c>
      <c r="CK1338" s="1102">
        <v>16931.447959378766</v>
      </c>
      <c r="CL1338" s="1102">
        <v>14989.634196280487</v>
      </c>
      <c r="CM1338" s="1102">
        <v>16426.218038415409</v>
      </c>
      <c r="CN1338" s="1102">
        <v>16729.876598604693</v>
      </c>
      <c r="CO1338" s="1102">
        <v>16823.015204722826</v>
      </c>
      <c r="CP1338" s="1102">
        <v>17566.731695543778</v>
      </c>
      <c r="CQ1338" s="1106">
        <f t="shared" si="220"/>
        <v>19364.007027733383</v>
      </c>
      <c r="CR1338" s="23" t="s">
        <v>542</v>
      </c>
      <c r="DQ1338"/>
      <c r="DR1338"/>
    </row>
    <row r="1339" spans="58:122" ht="13">
      <c r="BF1339" s="1135">
        <v>1331</v>
      </c>
      <c r="BG1339" s="1102">
        <v>33273.310073510838</v>
      </c>
      <c r="BH1339" s="1102">
        <v>50789.791430984158</v>
      </c>
      <c r="BI1339" s="1102">
        <v>54953.706583317668</v>
      </c>
      <c r="BJ1339" s="1102">
        <v>62053.897214540659</v>
      </c>
      <c r="BK1339" s="1102">
        <v>63418.201578573266</v>
      </c>
      <c r="BL1339" s="1102">
        <v>78980.935382305528</v>
      </c>
      <c r="BM1339" s="1102">
        <v>73656.156787675325</v>
      </c>
      <c r="BN1339" s="1102">
        <v>74752.545591643997</v>
      </c>
      <c r="BO1339" s="1102">
        <v>92018.440684774483</v>
      </c>
      <c r="BP1339" s="1102">
        <v>107498.12415604222</v>
      </c>
      <c r="BQ1339" s="1102">
        <v>81321.868781520898</v>
      </c>
      <c r="BR1339" s="1102">
        <v>60023.794369404117</v>
      </c>
      <c r="BS1339" s="1102">
        <v>66442.412140697154</v>
      </c>
      <c r="BT1339" s="1102">
        <v>27235.447178914983</v>
      </c>
      <c r="BU1339" s="1102">
        <v>13389.634819174305</v>
      </c>
      <c r="BV1339" s="1102">
        <v>12887.839232214028</v>
      </c>
      <c r="BW1339" s="1102">
        <v>14976.717418747081</v>
      </c>
      <c r="BX1339" s="1102">
        <v>21350.43032057213</v>
      </c>
      <c r="BY1339" s="1102">
        <v>19398.752097971319</v>
      </c>
      <c r="BZ1339" s="1102">
        <v>16170.363024489958</v>
      </c>
      <c r="CA1339" s="1102">
        <v>10045.353509301554</v>
      </c>
      <c r="CB1339" s="1102">
        <v>6126.435785193461</v>
      </c>
      <c r="CC1339" s="1102">
        <v>7427.9315713459446</v>
      </c>
      <c r="CD1339" s="1102">
        <v>8393.6048611316728</v>
      </c>
      <c r="CE1339" s="1102">
        <v>15583.266605358895</v>
      </c>
      <c r="CF1339" s="1102">
        <v>12279.715353695612</v>
      </c>
      <c r="CG1339" s="1102">
        <v>10423.096078905366</v>
      </c>
      <c r="CH1339" s="1102">
        <v>11383.926250534745</v>
      </c>
      <c r="CI1339" s="1102">
        <v>14070.197286960698</v>
      </c>
      <c r="CJ1339" s="1102">
        <v>17595.903097864906</v>
      </c>
      <c r="CK1339" s="1102">
        <v>18293.750160964108</v>
      </c>
      <c r="CL1339" s="1102">
        <v>13828.553959448947</v>
      </c>
      <c r="CM1339" s="1102">
        <v>15933.444819095086</v>
      </c>
      <c r="CN1339" s="1102">
        <v>14502.097784878077</v>
      </c>
      <c r="CO1339" s="1102">
        <v>18909.574365257908</v>
      </c>
      <c r="CP1339" s="1102">
        <v>14424.335689796744</v>
      </c>
      <c r="CQ1339" s="1106">
        <f t="shared" si="220"/>
        <v>15900.108370099602</v>
      </c>
      <c r="CR1339" s="23" t="s">
        <v>542</v>
      </c>
      <c r="DQ1339"/>
      <c r="DR1339"/>
    </row>
    <row r="1340" spans="58:122" ht="13">
      <c r="BF1340" s="1135">
        <v>1332</v>
      </c>
      <c r="BG1340" s="1102">
        <v>54132.41949036497</v>
      </c>
      <c r="BH1340" s="1102">
        <v>50346.874504447609</v>
      </c>
      <c r="BI1340" s="1102">
        <v>44457.08868075654</v>
      </c>
      <c r="BJ1340" s="1102">
        <v>44158.019476447167</v>
      </c>
      <c r="BK1340" s="1102">
        <v>53841.646585471957</v>
      </c>
      <c r="BL1340" s="1102">
        <v>72575.072124197788</v>
      </c>
      <c r="BM1340" s="1102">
        <v>55953.844596484079</v>
      </c>
      <c r="BN1340" s="1102">
        <v>66910.23422004169</v>
      </c>
      <c r="BO1340" s="1102">
        <v>99236.334540059746</v>
      </c>
      <c r="BP1340" s="1102">
        <v>93010.82452538787</v>
      </c>
      <c r="BQ1340" s="1102">
        <v>74205.532943927785</v>
      </c>
      <c r="BR1340" s="1102">
        <v>52638.334749233938</v>
      </c>
      <c r="BS1340" s="1102">
        <v>39115.282750637052</v>
      </c>
      <c r="BT1340" s="1102">
        <v>19662.805794846336</v>
      </c>
      <c r="BU1340" s="1102">
        <v>9651.1148962938223</v>
      </c>
      <c r="BV1340" s="1102">
        <v>12118.388961374241</v>
      </c>
      <c r="BW1340" s="1102">
        <v>20593.276041232508</v>
      </c>
      <c r="BX1340" s="1102">
        <v>20766.513838367246</v>
      </c>
      <c r="BY1340" s="1102">
        <v>17858.643337359012</v>
      </c>
      <c r="BZ1340" s="1102">
        <v>15749.675633871546</v>
      </c>
      <c r="CA1340" s="1102">
        <v>10047.595979578336</v>
      </c>
      <c r="CB1340" s="1102">
        <v>5826.8503697175211</v>
      </c>
      <c r="CC1340" s="1102">
        <v>6806.4307142564867</v>
      </c>
      <c r="CD1340" s="1102">
        <v>7975.287782995656</v>
      </c>
      <c r="CE1340" s="1102">
        <v>14712.263326943683</v>
      </c>
      <c r="CF1340" s="1102">
        <v>12245.669598286053</v>
      </c>
      <c r="CG1340" s="1102">
        <v>8125.7802707401243</v>
      </c>
      <c r="CH1340" s="1102">
        <v>9458.6107685058214</v>
      </c>
      <c r="CI1340" s="1102">
        <v>10812.264588476111</v>
      </c>
      <c r="CJ1340" s="1102">
        <v>13553.011588941412</v>
      </c>
      <c r="CK1340" s="1102">
        <v>16733.891487511308</v>
      </c>
      <c r="CL1340" s="1102">
        <v>11579.815081277487</v>
      </c>
      <c r="CM1340" s="1102">
        <v>16045.365257471196</v>
      </c>
      <c r="CN1340" s="1102">
        <v>13641.508759295346</v>
      </c>
      <c r="CO1340" s="1102">
        <v>18461.900565116874</v>
      </c>
      <c r="CP1340" s="1102">
        <v>13970.778929837736</v>
      </c>
      <c r="CQ1340" s="1106">
        <f t="shared" si="220"/>
        <v>15400.147623869832</v>
      </c>
      <c r="CR1340" s="23" t="s">
        <v>542</v>
      </c>
      <c r="DQ1340"/>
      <c r="DR1340"/>
    </row>
    <row r="1341" spans="58:122" ht="13">
      <c r="BF1341" s="1135">
        <v>1333</v>
      </c>
      <c r="BG1341" s="1102">
        <v>53510.826868460274</v>
      </c>
      <c r="BH1341" s="1102">
        <v>48728.924711616746</v>
      </c>
      <c r="BI1341" s="1102">
        <v>43142.584791304238</v>
      </c>
      <c r="BJ1341" s="1102">
        <v>45510.950706516436</v>
      </c>
      <c r="BK1341" s="1102">
        <v>52522.732421774104</v>
      </c>
      <c r="BL1341" s="1102">
        <v>70567.644286647643</v>
      </c>
      <c r="BM1341" s="1102">
        <v>58735.563259809351</v>
      </c>
      <c r="BN1341" s="1102">
        <v>66301.816903243322</v>
      </c>
      <c r="BO1341" s="1102">
        <v>97961.718177792238</v>
      </c>
      <c r="BP1341" s="1102">
        <v>95079.239306692718</v>
      </c>
      <c r="BQ1341" s="1102">
        <v>75265.577827309433</v>
      </c>
      <c r="BR1341" s="1102">
        <v>53261.975631640453</v>
      </c>
      <c r="BS1341" s="1102">
        <v>38706.049156830981</v>
      </c>
      <c r="BT1341" s="1102">
        <v>19451.996057582215</v>
      </c>
      <c r="BU1341" s="1102">
        <v>9686.472374361043</v>
      </c>
      <c r="BV1341" s="1102">
        <v>12140.812410515671</v>
      </c>
      <c r="BW1341" s="1102">
        <v>20600.826409274676</v>
      </c>
      <c r="BX1341" s="1102">
        <v>20788.241092645691</v>
      </c>
      <c r="BY1341" s="1102">
        <v>17877.049897282479</v>
      </c>
      <c r="BZ1341" s="1102">
        <v>15760.658706505626</v>
      </c>
      <c r="CA1341" s="1102">
        <v>10048.753787087921</v>
      </c>
      <c r="CB1341" s="1102">
        <v>5815.7247225772908</v>
      </c>
      <c r="CC1341" s="1102">
        <v>6799.611379563833</v>
      </c>
      <c r="CD1341" s="1102">
        <v>7980.0601363029227</v>
      </c>
      <c r="CE1341" s="1102">
        <v>14719.254417718012</v>
      </c>
      <c r="CF1341" s="1102">
        <v>12249.131799113044</v>
      </c>
      <c r="CG1341" s="1102">
        <v>8128.4440553828717</v>
      </c>
      <c r="CH1341" s="1102">
        <v>9453.4383666349968</v>
      </c>
      <c r="CI1341" s="1102">
        <v>10748.686809266441</v>
      </c>
      <c r="CJ1341" s="1102">
        <v>13573.324545052506</v>
      </c>
      <c r="CK1341" s="1102">
        <v>16626.973652044209</v>
      </c>
      <c r="CL1341" s="1102">
        <v>11744.25975777884</v>
      </c>
      <c r="CM1341" s="1102">
        <v>15960.373763136862</v>
      </c>
      <c r="CN1341" s="1102">
        <v>13835.664624611769</v>
      </c>
      <c r="CO1341" s="1102">
        <v>18279.746994711615</v>
      </c>
      <c r="CP1341" s="1102">
        <v>14067.893811954151</v>
      </c>
      <c r="CQ1341" s="1106">
        <f t="shared" si="220"/>
        <v>15507.198456796074</v>
      </c>
      <c r="CR1341" s="23" t="s">
        <v>542</v>
      </c>
      <c r="DQ1341"/>
      <c r="DR1341"/>
    </row>
    <row r="1342" spans="58:122" ht="13">
      <c r="BF1342" s="1135">
        <v>1334</v>
      </c>
      <c r="BG1342" s="1102">
        <v>60063.971883241466</v>
      </c>
      <c r="BH1342" s="1102">
        <v>56617.582387866503</v>
      </c>
      <c r="BI1342" s="1102">
        <v>49391.437550798728</v>
      </c>
      <c r="BJ1342" s="1102">
        <v>53415.276853608731</v>
      </c>
      <c r="BK1342" s="1102">
        <v>70602.198068961545</v>
      </c>
      <c r="BL1342" s="1102">
        <v>90845.295240100837</v>
      </c>
      <c r="BM1342" s="1102">
        <v>77939.699928054892</v>
      </c>
      <c r="BN1342" s="1102">
        <v>83850.09518995008</v>
      </c>
      <c r="BO1342" s="1102">
        <v>109716.68110937392</v>
      </c>
      <c r="BP1342" s="1102">
        <v>102327.21636596457</v>
      </c>
      <c r="BQ1342" s="1102">
        <v>81009.92651101925</v>
      </c>
      <c r="BR1342" s="1102">
        <v>59253.838877742564</v>
      </c>
      <c r="BS1342" s="1102">
        <v>52334.396352535026</v>
      </c>
      <c r="BT1342" s="1102">
        <v>25759.362966443263</v>
      </c>
      <c r="BU1342" s="1102">
        <v>11850.492844502091</v>
      </c>
      <c r="BV1342" s="1102">
        <v>10767.88249276858</v>
      </c>
      <c r="BW1342" s="1102">
        <v>17761.379971845472</v>
      </c>
      <c r="BX1342" s="1102">
        <v>26045.530810467724</v>
      </c>
      <c r="BY1342" s="1102">
        <v>20219.300707631635</v>
      </c>
      <c r="BZ1342" s="1102">
        <v>14996.549249600335</v>
      </c>
      <c r="CA1342" s="1102">
        <v>10054.0819953838</v>
      </c>
      <c r="CB1342" s="1102">
        <v>6315.8813915272513</v>
      </c>
      <c r="CC1342" s="1102">
        <v>7932.4946796413369</v>
      </c>
      <c r="CD1342" s="1102">
        <v>11576.824726508959</v>
      </c>
      <c r="CE1342" s="1102">
        <v>15856.960729797418</v>
      </c>
      <c r="CF1342" s="1102">
        <v>12024.512790901013</v>
      </c>
      <c r="CG1342" s="1102">
        <v>9031.8794356509316</v>
      </c>
      <c r="CH1342" s="1102">
        <v>10424.166139351877</v>
      </c>
      <c r="CI1342" s="1102">
        <v>15316.29297068089</v>
      </c>
      <c r="CJ1342" s="1102">
        <v>16240.427448357175</v>
      </c>
      <c r="CK1342" s="1102">
        <v>16328.085885211372</v>
      </c>
      <c r="CL1342" s="1102">
        <v>13387.584699340334</v>
      </c>
      <c r="CM1342" s="1102">
        <v>16269.418676114463</v>
      </c>
      <c r="CN1342" s="1102">
        <v>15296.952180296939</v>
      </c>
      <c r="CO1342" s="1102">
        <v>15350.92187734897</v>
      </c>
      <c r="CP1342" s="1102">
        <v>16317.361841581849</v>
      </c>
      <c r="CQ1342" s="1106">
        <f t="shared" si="220"/>
        <v>17986.812507338098</v>
      </c>
      <c r="CR1342" s="23" t="s">
        <v>542</v>
      </c>
      <c r="DQ1342"/>
      <c r="DR1342"/>
    </row>
    <row r="1343" spans="58:122" ht="13">
      <c r="BF1343" s="1135">
        <v>1335</v>
      </c>
      <c r="BG1343" s="1102">
        <v>32600.232794991553</v>
      </c>
      <c r="BH1343" s="1102">
        <v>43019.707558816022</v>
      </c>
      <c r="BI1343" s="1102">
        <v>42861.778740230511</v>
      </c>
      <c r="BJ1343" s="1102">
        <v>47359.624760308267</v>
      </c>
      <c r="BK1343" s="1102">
        <v>52087.723197159954</v>
      </c>
      <c r="BL1343" s="1102">
        <v>71556.781314914828</v>
      </c>
      <c r="BM1343" s="1102">
        <v>64850.524418574962</v>
      </c>
      <c r="BN1343" s="1102">
        <v>61784.940066259602</v>
      </c>
      <c r="BO1343" s="1102">
        <v>83751.959716360463</v>
      </c>
      <c r="BP1343" s="1102">
        <v>89213.137909214158</v>
      </c>
      <c r="BQ1343" s="1102">
        <v>68241.661257416781</v>
      </c>
      <c r="BR1343" s="1102">
        <v>49538.186929199277</v>
      </c>
      <c r="BS1343" s="1102">
        <v>82619.723941571923</v>
      </c>
      <c r="BT1343" s="1102">
        <v>35821.491286027274</v>
      </c>
      <c r="BU1343" s="1102">
        <v>18920.089559182736</v>
      </c>
      <c r="BV1343" s="1102">
        <v>14624.301368452536</v>
      </c>
      <c r="BW1343" s="1102">
        <v>11493.399494170053</v>
      </c>
      <c r="BX1343" s="1102">
        <v>19892.452836228636</v>
      </c>
      <c r="BY1343" s="1102">
        <v>18277.563222786961</v>
      </c>
      <c r="BZ1343" s="1102">
        <v>14625.659619529992</v>
      </c>
      <c r="CA1343" s="1102">
        <v>10059.077437303396</v>
      </c>
      <c r="CB1343" s="1102">
        <v>6851.0263985953598</v>
      </c>
      <c r="CC1343" s="1102">
        <v>7631.9720069937666</v>
      </c>
      <c r="CD1343" s="1102">
        <v>11434.610340537269</v>
      </c>
      <c r="CE1343" s="1102">
        <v>15289.414161306087</v>
      </c>
      <c r="CF1343" s="1102">
        <v>12590.545799375008</v>
      </c>
      <c r="CG1343" s="1102">
        <v>10322.575499818047</v>
      </c>
      <c r="CH1343" s="1102">
        <v>12186.637821472234</v>
      </c>
      <c r="CI1343" s="1102">
        <v>16377.957011747219</v>
      </c>
      <c r="CJ1343" s="1102">
        <v>16423.074224957832</v>
      </c>
      <c r="CK1343" s="1102">
        <v>15973.770955716989</v>
      </c>
      <c r="CL1343" s="1102">
        <v>13566.768663139957</v>
      </c>
      <c r="CM1343" s="1102">
        <v>16634.676543659265</v>
      </c>
      <c r="CN1343" s="1102">
        <v>16143.196712699761</v>
      </c>
      <c r="CO1343" s="1102">
        <v>16295.748428503894</v>
      </c>
      <c r="CP1343" s="1102">
        <v>16566.854687391657</v>
      </c>
      <c r="CQ1343" s="1106">
        <f t="shared" si="220"/>
        <v>18261.831293038336</v>
      </c>
      <c r="CR1343" s="23" t="s">
        <v>542</v>
      </c>
      <c r="DQ1343"/>
      <c r="DR1343"/>
    </row>
    <row r="1344" spans="58:122" ht="13">
      <c r="BF1344" s="1135">
        <v>1336</v>
      </c>
      <c r="BG1344" s="1102">
        <v>43482.407580199753</v>
      </c>
      <c r="BH1344" s="1102">
        <v>51261.389108372736</v>
      </c>
      <c r="BI1344" s="1102">
        <v>48929.232375950101</v>
      </c>
      <c r="BJ1344" s="1102">
        <v>49503.122461478859</v>
      </c>
      <c r="BK1344" s="1102">
        <v>71320.430024067522</v>
      </c>
      <c r="BL1344" s="1102">
        <v>94990.346050729277</v>
      </c>
      <c r="BM1344" s="1102">
        <v>79167.989807694816</v>
      </c>
      <c r="BN1344" s="1102">
        <v>73026.413484503049</v>
      </c>
      <c r="BO1344" s="1102">
        <v>96889.013547640017</v>
      </c>
      <c r="BP1344" s="1102">
        <v>87908.105155558223</v>
      </c>
      <c r="BQ1344" s="1102">
        <v>62703.223769792676</v>
      </c>
      <c r="BR1344" s="1102">
        <v>43563.72502519127</v>
      </c>
      <c r="BS1344" s="1102">
        <v>78411.139064669216</v>
      </c>
      <c r="BT1344" s="1102">
        <v>27665.789456158902</v>
      </c>
      <c r="BU1344" s="1102">
        <v>10089.870535444383</v>
      </c>
      <c r="BV1344" s="1102">
        <v>13287.436211999559</v>
      </c>
      <c r="BW1344" s="1102">
        <v>11931.701885414055</v>
      </c>
      <c r="BX1344" s="1102">
        <v>22678.402006415468</v>
      </c>
      <c r="BY1344" s="1102">
        <v>20796.384265806078</v>
      </c>
      <c r="BZ1344" s="1102">
        <v>15642.958131158186</v>
      </c>
      <c r="CA1344" s="1102">
        <v>10059.810417593693</v>
      </c>
      <c r="CB1344" s="1102">
        <v>5643.1083661489884</v>
      </c>
      <c r="CC1344" s="1102">
        <v>7220.2030668124189</v>
      </c>
      <c r="CD1344" s="1102">
        <v>13004.834858677621</v>
      </c>
      <c r="CE1344" s="1102">
        <v>18056.211361903199</v>
      </c>
      <c r="CF1344" s="1102">
        <v>13403.92167167683</v>
      </c>
      <c r="CG1344" s="1102">
        <v>10665.298897167408</v>
      </c>
      <c r="CH1344" s="1102">
        <v>12173.299191886876</v>
      </c>
      <c r="CI1344" s="1102">
        <v>16878.622313587868</v>
      </c>
      <c r="CJ1344" s="1102">
        <v>18274.188707790465</v>
      </c>
      <c r="CK1344" s="1102">
        <v>18111.741199561606</v>
      </c>
      <c r="CL1344" s="1102">
        <v>15432.907063098271</v>
      </c>
      <c r="CM1344" s="1102">
        <v>14735.398105881719</v>
      </c>
      <c r="CN1344" s="1102">
        <v>12886.97108875969</v>
      </c>
      <c r="CO1344" s="1102">
        <v>14323.648845659838</v>
      </c>
      <c r="CP1344" s="1102">
        <v>13674.415560529005</v>
      </c>
      <c r="CQ1344" s="1106">
        <f t="shared" si="220"/>
        <v>15073.462930011112</v>
      </c>
      <c r="CR1344" s="23" t="s">
        <v>542</v>
      </c>
      <c r="DQ1344"/>
      <c r="DR1344"/>
    </row>
    <row r="1345" spans="58:122" ht="13">
      <c r="BF1345" s="1135">
        <v>1337</v>
      </c>
      <c r="BG1345" s="1102">
        <v>60171.965503858941</v>
      </c>
      <c r="BH1345" s="1102">
        <v>56645.584324563257</v>
      </c>
      <c r="BI1345" s="1102">
        <v>49381.685803643835</v>
      </c>
      <c r="BJ1345" s="1102">
        <v>53766.641167980219</v>
      </c>
      <c r="BK1345" s="1102">
        <v>71760.473561893785</v>
      </c>
      <c r="BL1345" s="1102">
        <v>93739.784929571804</v>
      </c>
      <c r="BM1345" s="1102">
        <v>80039.192236263247</v>
      </c>
      <c r="BN1345" s="1102">
        <v>80270.144851998557</v>
      </c>
      <c r="BO1345" s="1102">
        <v>108243.55688937222</v>
      </c>
      <c r="BP1345" s="1102">
        <v>101054.83443877638</v>
      </c>
      <c r="BQ1345" s="1102">
        <v>80885.629255240943</v>
      </c>
      <c r="BR1345" s="1102">
        <v>59900.570327654052</v>
      </c>
      <c r="BS1345" s="1102">
        <v>52593.142729621308</v>
      </c>
      <c r="BT1345" s="1102">
        <v>25839.258236658912</v>
      </c>
      <c r="BU1345" s="1102">
        <v>11832.716393320599</v>
      </c>
      <c r="BV1345" s="1102">
        <v>10818.237413301613</v>
      </c>
      <c r="BW1345" s="1102">
        <v>17818.02032173003</v>
      </c>
      <c r="BX1345" s="1102">
        <v>26082.580013640993</v>
      </c>
      <c r="BY1345" s="1102">
        <v>20352.376795130942</v>
      </c>
      <c r="BZ1345" s="1102">
        <v>15044.515711596885</v>
      </c>
      <c r="CA1345" s="1102">
        <v>10060.064392888626</v>
      </c>
      <c r="CB1345" s="1102">
        <v>6291.3888085835242</v>
      </c>
      <c r="CC1345" s="1102">
        <v>7910.4186734976611</v>
      </c>
      <c r="CD1345" s="1102">
        <v>11616.291716678421</v>
      </c>
      <c r="CE1345" s="1102">
        <v>15858.114581603819</v>
      </c>
      <c r="CF1345" s="1102">
        <v>12028.057041686321</v>
      </c>
      <c r="CG1345" s="1102">
        <v>9049.8521010345758</v>
      </c>
      <c r="CH1345" s="1102">
        <v>10527.891097166163</v>
      </c>
      <c r="CI1345" s="1102">
        <v>15310.105150897714</v>
      </c>
      <c r="CJ1345" s="1102">
        <v>16246.620178636167</v>
      </c>
      <c r="CK1345" s="1102">
        <v>16327.438676200083</v>
      </c>
      <c r="CL1345" s="1102">
        <v>13412.276944638717</v>
      </c>
      <c r="CM1345" s="1102">
        <v>16254.760366798391</v>
      </c>
      <c r="CN1345" s="1102">
        <v>15350.921433952417</v>
      </c>
      <c r="CO1345" s="1102">
        <v>15363.546424637179</v>
      </c>
      <c r="CP1345" s="1102">
        <v>16333.297412521479</v>
      </c>
      <c r="CQ1345" s="1106">
        <f t="shared" si="220"/>
        <v>18004.378467416162</v>
      </c>
      <c r="CR1345" s="23" t="s">
        <v>542</v>
      </c>
      <c r="DQ1345"/>
      <c r="DR1345"/>
    </row>
    <row r="1346" spans="58:122" ht="13">
      <c r="BF1346" s="1135">
        <v>1338</v>
      </c>
      <c r="BG1346" s="1102">
        <v>56843.050228474851</v>
      </c>
      <c r="BH1346" s="1102">
        <v>70185.928419501477</v>
      </c>
      <c r="BI1346" s="1102">
        <v>67292.294404898683</v>
      </c>
      <c r="BJ1346" s="1102">
        <v>70902.076648014219</v>
      </c>
      <c r="BK1346" s="1102">
        <v>77197.198404619106</v>
      </c>
      <c r="BL1346" s="1102">
        <v>96491.088828961889</v>
      </c>
      <c r="BM1346" s="1102">
        <v>83273.086026288438</v>
      </c>
      <c r="BN1346" s="1102">
        <v>78077.53102467861</v>
      </c>
      <c r="BO1346" s="1102">
        <v>99999.314904170111</v>
      </c>
      <c r="BP1346" s="1102">
        <v>102826.87777571882</v>
      </c>
      <c r="BQ1346" s="1102">
        <v>75224.427669284793</v>
      </c>
      <c r="BR1346" s="1102">
        <v>51932.430611125877</v>
      </c>
      <c r="BS1346" s="1102">
        <v>62718.784853827972</v>
      </c>
      <c r="BT1346" s="1102">
        <v>33414.746188812234</v>
      </c>
      <c r="BU1346" s="1102">
        <v>14097.88549042345</v>
      </c>
      <c r="BV1346" s="1102">
        <v>14844.325097709923</v>
      </c>
      <c r="BW1346" s="1102">
        <v>14480.028406877447</v>
      </c>
      <c r="BX1346" s="1102">
        <v>23675.330541868108</v>
      </c>
      <c r="BY1346" s="1102">
        <v>17883.372409365551</v>
      </c>
      <c r="BZ1346" s="1102">
        <v>14142.226885621831</v>
      </c>
      <c r="CA1346" s="1102">
        <v>10060.523002405771</v>
      </c>
      <c r="CB1346" s="1102">
        <v>6759.2794631444358</v>
      </c>
      <c r="CC1346" s="1102">
        <v>10418.383917004488</v>
      </c>
      <c r="CD1346" s="1102">
        <v>12785.132733148301</v>
      </c>
      <c r="CE1346" s="1102">
        <v>15817.487537782854</v>
      </c>
      <c r="CF1346" s="1102">
        <v>12158.299653496417</v>
      </c>
      <c r="CG1346" s="1102">
        <v>11269.538710199882</v>
      </c>
      <c r="CH1346" s="1102">
        <v>13616.101565785217</v>
      </c>
      <c r="CI1346" s="1102">
        <v>19234.07300412788</v>
      </c>
      <c r="CJ1346" s="1102">
        <v>19400.96117083299</v>
      </c>
      <c r="CK1346" s="1102">
        <v>22268.524235935085</v>
      </c>
      <c r="CL1346" s="1102">
        <v>18749.592899519037</v>
      </c>
      <c r="CM1346" s="1102">
        <v>22266.382791849559</v>
      </c>
      <c r="CN1346" s="1102">
        <v>18904.272271074558</v>
      </c>
      <c r="CO1346" s="1102">
        <v>17150.620677124498</v>
      </c>
      <c r="CP1346" s="1102">
        <v>20972.750960968759</v>
      </c>
      <c r="CQ1346" s="1106">
        <f t="shared" si="220"/>
        <v>23118.500586089231</v>
      </c>
      <c r="CR1346" s="23" t="s">
        <v>542</v>
      </c>
      <c r="DQ1346"/>
      <c r="DR1346"/>
    </row>
    <row r="1347" spans="58:122" ht="13">
      <c r="BF1347" s="1135">
        <v>1339</v>
      </c>
      <c r="BG1347" s="1102">
        <v>45395.286779524693</v>
      </c>
      <c r="BH1347" s="1102">
        <v>47300.562704692158</v>
      </c>
      <c r="BI1347" s="1102">
        <v>40844.348643960089</v>
      </c>
      <c r="BJ1347" s="1102">
        <v>48369.380104384174</v>
      </c>
      <c r="BK1347" s="1102">
        <v>58168.017832980826</v>
      </c>
      <c r="BL1347" s="1102">
        <v>71744.103301682189</v>
      </c>
      <c r="BM1347" s="1102">
        <v>62370.928941682148</v>
      </c>
      <c r="BN1347" s="1102">
        <v>72834.347988682028</v>
      </c>
      <c r="BO1347" s="1102">
        <v>101359.9366188256</v>
      </c>
      <c r="BP1347" s="1102">
        <v>93783.120117057304</v>
      </c>
      <c r="BQ1347" s="1102">
        <v>71316.872869081664</v>
      </c>
      <c r="BR1347" s="1102">
        <v>58733.089618743703</v>
      </c>
      <c r="BS1347" s="1102">
        <v>67060.123326065368</v>
      </c>
      <c r="BT1347" s="1102">
        <v>30198.040484057343</v>
      </c>
      <c r="BU1347" s="1102">
        <v>14865.018159506577</v>
      </c>
      <c r="BV1347" s="1102">
        <v>11149.409657195823</v>
      </c>
      <c r="BW1347" s="1102">
        <v>11670.599738810755</v>
      </c>
      <c r="BX1347" s="1102">
        <v>22071.481449211271</v>
      </c>
      <c r="BY1347" s="1102">
        <v>17402.437838997052</v>
      </c>
      <c r="BZ1347" s="1102">
        <v>15186.544372950922</v>
      </c>
      <c r="CA1347" s="1102">
        <v>10070.364006610627</v>
      </c>
      <c r="CB1347" s="1102">
        <v>6104.6898847962148</v>
      </c>
      <c r="CC1347" s="1102">
        <v>11273.670970505509</v>
      </c>
      <c r="CD1347" s="1102">
        <v>13039.313092663304</v>
      </c>
      <c r="CE1347" s="1102">
        <v>18544.067754087719</v>
      </c>
      <c r="CF1347" s="1102">
        <v>14807.969503367367</v>
      </c>
      <c r="CG1347" s="1102">
        <v>12037.442492957713</v>
      </c>
      <c r="CH1347" s="1102">
        <v>14281.868028287867</v>
      </c>
      <c r="CI1347" s="1102">
        <v>16007.221535232742</v>
      </c>
      <c r="CJ1347" s="1102">
        <v>16343.069692984647</v>
      </c>
      <c r="CK1347" s="1102">
        <v>19651.676476954821</v>
      </c>
      <c r="CL1347" s="1102">
        <v>16380.685435057614</v>
      </c>
      <c r="CM1347" s="1102">
        <v>21657.068114095637</v>
      </c>
      <c r="CN1347" s="1102">
        <v>17634.34023567551</v>
      </c>
      <c r="CO1347" s="1102">
        <v>17631.295811999185</v>
      </c>
      <c r="CP1347" s="1102">
        <v>19294.687189018165</v>
      </c>
      <c r="CQ1347" s="1106">
        <f t="shared" si="220"/>
        <v>21268.751911366828</v>
      </c>
      <c r="CR1347" s="23" t="s">
        <v>542</v>
      </c>
      <c r="DQ1347"/>
      <c r="DR1347"/>
    </row>
    <row r="1348" spans="58:122" ht="13">
      <c r="BF1348" s="1135">
        <v>1340</v>
      </c>
      <c r="BG1348" s="1102">
        <v>55985.944951152167</v>
      </c>
      <c r="BH1348" s="1102">
        <v>56141.087193888707</v>
      </c>
      <c r="BI1348" s="1102">
        <v>48585.281962845394</v>
      </c>
      <c r="BJ1348" s="1102">
        <v>52730.078221241929</v>
      </c>
      <c r="BK1348" s="1102">
        <v>61058.180971245361</v>
      </c>
      <c r="BL1348" s="1102">
        <v>79839.475174245308</v>
      </c>
      <c r="BM1348" s="1102">
        <v>71203.957825685633</v>
      </c>
      <c r="BN1348" s="1102">
        <v>80283.042281773902</v>
      </c>
      <c r="BO1348" s="1102">
        <v>110408.27634420781</v>
      </c>
      <c r="BP1348" s="1102">
        <v>105456.70701735173</v>
      </c>
      <c r="BQ1348" s="1102">
        <v>81011.158367629963</v>
      </c>
      <c r="BR1348" s="1102">
        <v>56755.05215534896</v>
      </c>
      <c r="BS1348" s="1102">
        <v>52098.700377668007</v>
      </c>
      <c r="BT1348" s="1102">
        <v>23778.84643360697</v>
      </c>
      <c r="BU1348" s="1102">
        <v>11748.60338378334</v>
      </c>
      <c r="BV1348" s="1102">
        <v>11406.32693920436</v>
      </c>
      <c r="BW1348" s="1102">
        <v>16977.63855889496</v>
      </c>
      <c r="BX1348" s="1102">
        <v>27485.143193474982</v>
      </c>
      <c r="BY1348" s="1102">
        <v>20042.151041622143</v>
      </c>
      <c r="BZ1348" s="1102">
        <v>14992.770445957804</v>
      </c>
      <c r="CA1348" s="1102">
        <v>10076.995983436853</v>
      </c>
      <c r="CB1348" s="1102">
        <v>6234.1681817590752</v>
      </c>
      <c r="CC1348" s="1102">
        <v>7625.3359515058883</v>
      </c>
      <c r="CD1348" s="1102">
        <v>9801.7338939291822</v>
      </c>
      <c r="CE1348" s="1102">
        <v>15506.308822496403</v>
      </c>
      <c r="CF1348" s="1102">
        <v>13134.842090409151</v>
      </c>
      <c r="CG1348" s="1102">
        <v>11962.582471188098</v>
      </c>
      <c r="CH1348" s="1102">
        <v>13032.491463570679</v>
      </c>
      <c r="CI1348" s="1102">
        <v>16059.025988170268</v>
      </c>
      <c r="CJ1348" s="1102">
        <v>16860.214438550876</v>
      </c>
      <c r="CK1348" s="1102">
        <v>17530.090219488309</v>
      </c>
      <c r="CL1348" s="1102">
        <v>14443.596604451624</v>
      </c>
      <c r="CM1348" s="1102">
        <v>16018.80813207764</v>
      </c>
      <c r="CN1348" s="1102">
        <v>12935.767481670911</v>
      </c>
      <c r="CO1348" s="1102">
        <v>14965.627319284829</v>
      </c>
      <c r="CP1348" s="1102">
        <v>14286.306861104054</v>
      </c>
      <c r="CQ1348" s="1106">
        <f t="shared" si="220"/>
        <v>15747.957631125597</v>
      </c>
      <c r="CR1348" s="23" t="s">
        <v>542</v>
      </c>
      <c r="DQ1348"/>
      <c r="DR1348"/>
    </row>
    <row r="1349" spans="58:122" ht="13">
      <c r="BF1349" s="1135">
        <v>1341</v>
      </c>
      <c r="BG1349" s="1102">
        <v>42527.045991313629</v>
      </c>
      <c r="BH1349" s="1102">
        <v>51855.18830834113</v>
      </c>
      <c r="BI1349" s="1102">
        <v>51847.800322828916</v>
      </c>
      <c r="BJ1349" s="1102">
        <v>61950.646132634509</v>
      </c>
      <c r="BK1349" s="1102">
        <v>71959.635078508451</v>
      </c>
      <c r="BL1349" s="1102">
        <v>95187.097169402201</v>
      </c>
      <c r="BM1349" s="1102">
        <v>81157.838241525111</v>
      </c>
      <c r="BN1349" s="1102">
        <v>81016.591843291812</v>
      </c>
      <c r="BO1349" s="1102">
        <v>95686.903682651202</v>
      </c>
      <c r="BP1349" s="1102">
        <v>104339.93344483113</v>
      </c>
      <c r="BQ1349" s="1102">
        <v>74300.882961048424</v>
      </c>
      <c r="BR1349" s="1102">
        <v>53871.514832502893</v>
      </c>
      <c r="BS1349" s="1102">
        <v>60658.815217294483</v>
      </c>
      <c r="BT1349" s="1102">
        <v>31448.185271235441</v>
      </c>
      <c r="BU1349" s="1102">
        <v>16086.967645279456</v>
      </c>
      <c r="BV1349" s="1102">
        <v>12421.83122994018</v>
      </c>
      <c r="BW1349" s="1102">
        <v>11880.255752607982</v>
      </c>
      <c r="BX1349" s="1102">
        <v>28180.132492369983</v>
      </c>
      <c r="BY1349" s="1102">
        <v>21036.004589466647</v>
      </c>
      <c r="BZ1349" s="1102">
        <v>15365.993534319761</v>
      </c>
      <c r="CA1349" s="1102">
        <v>10084.659264858343</v>
      </c>
      <c r="CB1349" s="1102">
        <v>6149.2254241053924</v>
      </c>
      <c r="CC1349" s="1102">
        <v>8866.9432807056128</v>
      </c>
      <c r="CD1349" s="1102">
        <v>12495.176466888912</v>
      </c>
      <c r="CE1349" s="1102">
        <v>15775.555977821401</v>
      </c>
      <c r="CF1349" s="1102">
        <v>12531.55570501783</v>
      </c>
      <c r="CG1349" s="1102">
        <v>11222.445781949644</v>
      </c>
      <c r="CH1349" s="1102">
        <v>13432.473719389416</v>
      </c>
      <c r="CI1349" s="1102">
        <v>18040.726611972408</v>
      </c>
      <c r="CJ1349" s="1102">
        <v>17425.525047455121</v>
      </c>
      <c r="CK1349" s="1102">
        <v>19092.893498746729</v>
      </c>
      <c r="CL1349" s="1102">
        <v>17013.293762549354</v>
      </c>
      <c r="CM1349" s="1102">
        <v>20412.664430917685</v>
      </c>
      <c r="CN1349" s="1102">
        <v>18039.617469734738</v>
      </c>
      <c r="CO1349" s="1102">
        <v>14890.581131300163</v>
      </c>
      <c r="CP1349" s="1102">
        <v>20122.866752408976</v>
      </c>
      <c r="CQ1349" s="1106">
        <f t="shared" si="220"/>
        <v>22181.663610803382</v>
      </c>
      <c r="CR1349" s="23" t="s">
        <v>542</v>
      </c>
      <c r="DQ1349"/>
      <c r="DR1349"/>
    </row>
    <row r="1350" spans="58:122" ht="13">
      <c r="BF1350" s="1135">
        <v>1342</v>
      </c>
      <c r="BG1350" s="1102">
        <v>56232.352388733081</v>
      </c>
      <c r="BH1350" s="1102">
        <v>57282.318603033593</v>
      </c>
      <c r="BI1350" s="1102">
        <v>49523.082728213165</v>
      </c>
      <c r="BJ1350" s="1102">
        <v>55327.503072800399</v>
      </c>
      <c r="BK1350" s="1102">
        <v>71653.943532303601</v>
      </c>
      <c r="BL1350" s="1102">
        <v>97076.253874676549</v>
      </c>
      <c r="BM1350" s="1102">
        <v>92115.39968193938</v>
      </c>
      <c r="BN1350" s="1102">
        <v>93331.17411108558</v>
      </c>
      <c r="BO1350" s="1102">
        <v>124491.01352792264</v>
      </c>
      <c r="BP1350" s="1102">
        <v>113880.16154596259</v>
      </c>
      <c r="BQ1350" s="1102">
        <v>87349.840004103127</v>
      </c>
      <c r="BR1350" s="1102">
        <v>69937.93278748852</v>
      </c>
      <c r="BS1350" s="1102">
        <v>105135.88394559786</v>
      </c>
      <c r="BT1350" s="1102">
        <v>31258.051997221308</v>
      </c>
      <c r="BU1350" s="1102">
        <v>17927.545598568631</v>
      </c>
      <c r="BV1350" s="1102">
        <v>17300.699611977274</v>
      </c>
      <c r="BW1350" s="1102">
        <v>24966.083358544103</v>
      </c>
      <c r="BX1350" s="1102">
        <v>24496.039086761637</v>
      </c>
      <c r="BY1350" s="1102">
        <v>21210.866727240267</v>
      </c>
      <c r="BZ1350" s="1102">
        <v>14066.815591785253</v>
      </c>
      <c r="CA1350" s="1102">
        <v>10086.492294228836</v>
      </c>
      <c r="CB1350" s="1102">
        <v>7742.8365171955666</v>
      </c>
      <c r="CC1350" s="1102">
        <v>8854.2496157929345</v>
      </c>
      <c r="CD1350" s="1102">
        <v>13230.14179518954</v>
      </c>
      <c r="CE1350" s="1102">
        <v>21712.581234330373</v>
      </c>
      <c r="CF1350" s="1102">
        <v>18594.113260859409</v>
      </c>
      <c r="CG1350" s="1102">
        <v>14537.93450391061</v>
      </c>
      <c r="CH1350" s="1102">
        <v>17020.505438512799</v>
      </c>
      <c r="CI1350" s="1102">
        <v>22964.319319156526</v>
      </c>
      <c r="CJ1350" s="1102">
        <v>26857.011762606289</v>
      </c>
      <c r="CK1350" s="1102">
        <v>26353.518570433291</v>
      </c>
      <c r="CL1350" s="1102">
        <v>20962.922690907759</v>
      </c>
      <c r="CM1350" s="1102">
        <v>22572.740583193467</v>
      </c>
      <c r="CN1350" s="1102">
        <v>18808.582290759077</v>
      </c>
      <c r="CO1350" s="1102">
        <v>21353.625197869136</v>
      </c>
      <c r="CP1350" s="1102">
        <v>19420.321911166473</v>
      </c>
      <c r="CQ1350" s="1106">
        <f t="shared" si="220"/>
        <v>21407.240486519619</v>
      </c>
      <c r="CR1350" s="23" t="s">
        <v>542</v>
      </c>
      <c r="DQ1350"/>
      <c r="DR1350"/>
    </row>
    <row r="1351" spans="58:122" ht="13">
      <c r="BF1351" s="1135">
        <v>1343</v>
      </c>
      <c r="BG1351" s="1102">
        <v>56926.245585551449</v>
      </c>
      <c r="BH1351" s="1102">
        <v>70234.540032875113</v>
      </c>
      <c r="BI1351" s="1102">
        <v>67371.721638539209</v>
      </c>
      <c r="BJ1351" s="1102">
        <v>71040.082596302062</v>
      </c>
      <c r="BK1351" s="1102">
        <v>77351.303361538448</v>
      </c>
      <c r="BL1351" s="1102">
        <v>96564.185305853491</v>
      </c>
      <c r="BM1351" s="1102">
        <v>83277.132791054086</v>
      </c>
      <c r="BN1351" s="1102">
        <v>78258.035453531294</v>
      </c>
      <c r="BO1351" s="1102">
        <v>100214.96334211987</v>
      </c>
      <c r="BP1351" s="1102">
        <v>102931.91737433283</v>
      </c>
      <c r="BQ1351" s="1102">
        <v>75336.678416519862</v>
      </c>
      <c r="BR1351" s="1102">
        <v>52110.843478692994</v>
      </c>
      <c r="BS1351" s="1102">
        <v>62721.996109812717</v>
      </c>
      <c r="BT1351" s="1102">
        <v>33445.541387576515</v>
      </c>
      <c r="BU1351" s="1102">
        <v>14079.680993235939</v>
      </c>
      <c r="BV1351" s="1102">
        <v>14873.983895373445</v>
      </c>
      <c r="BW1351" s="1102">
        <v>14529.120385353284</v>
      </c>
      <c r="BX1351" s="1102">
        <v>23567.189017045141</v>
      </c>
      <c r="BY1351" s="1102">
        <v>17999.874287030078</v>
      </c>
      <c r="BZ1351" s="1102">
        <v>14239.139373708056</v>
      </c>
      <c r="CA1351" s="1102">
        <v>10089.309681904531</v>
      </c>
      <c r="CB1351" s="1102">
        <v>6713.8600073611651</v>
      </c>
      <c r="CC1351" s="1102">
        <v>10448.111726553743</v>
      </c>
      <c r="CD1351" s="1102">
        <v>12894.061623218602</v>
      </c>
      <c r="CE1351" s="1102">
        <v>15823.425338063247</v>
      </c>
      <c r="CF1351" s="1102">
        <v>12149.923716821988</v>
      </c>
      <c r="CG1351" s="1102">
        <v>11217.49194856334</v>
      </c>
      <c r="CH1351" s="1102">
        <v>13669.502353421485</v>
      </c>
      <c r="CI1351" s="1102">
        <v>19309.336123009562</v>
      </c>
      <c r="CJ1351" s="1102">
        <v>19392.217440744611</v>
      </c>
      <c r="CK1351" s="1102">
        <v>22205.632075037742</v>
      </c>
      <c r="CL1351" s="1102">
        <v>18808.016912785835</v>
      </c>
      <c r="CM1351" s="1102">
        <v>22308.120345216033</v>
      </c>
      <c r="CN1351" s="1102">
        <v>19008.506514853954</v>
      </c>
      <c r="CO1351" s="1102">
        <v>17167.970365157806</v>
      </c>
      <c r="CP1351" s="1102">
        <v>21187.29104868168</v>
      </c>
      <c r="CQ1351" s="1106">
        <f t="shared" si="220"/>
        <v>23354.990551223575</v>
      </c>
      <c r="CR1351" s="23" t="s">
        <v>542</v>
      </c>
      <c r="DQ1351"/>
      <c r="DR1351"/>
    </row>
    <row r="1352" spans="58:122" ht="13">
      <c r="BF1352" s="1135">
        <v>1344</v>
      </c>
      <c r="BG1352" s="1102">
        <v>43866.464226750861</v>
      </c>
      <c r="BH1352" s="1102">
        <v>50289.045711924387</v>
      </c>
      <c r="BI1352" s="1102">
        <v>46938.249808016291</v>
      </c>
      <c r="BJ1352" s="1102">
        <v>53077.853255457194</v>
      </c>
      <c r="BK1352" s="1102">
        <v>63355.066466183809</v>
      </c>
      <c r="BL1352" s="1102">
        <v>85831.469135394465</v>
      </c>
      <c r="BM1352" s="1102">
        <v>79740.09732580281</v>
      </c>
      <c r="BN1352" s="1102">
        <v>85282.327281325401</v>
      </c>
      <c r="BO1352" s="1102">
        <v>103368.38248020365</v>
      </c>
      <c r="BP1352" s="1102">
        <v>113280.49196047083</v>
      </c>
      <c r="BQ1352" s="1102">
        <v>91675.737840291025</v>
      </c>
      <c r="BR1352" s="1102">
        <v>74043.271874145285</v>
      </c>
      <c r="BS1352" s="1102">
        <v>75819.329987727775</v>
      </c>
      <c r="BT1352" s="1102">
        <v>32527.846872690388</v>
      </c>
      <c r="BU1352" s="1102">
        <v>19091.638588715119</v>
      </c>
      <c r="BV1352" s="1102">
        <v>16413.32437584897</v>
      </c>
      <c r="BW1352" s="1102">
        <v>16230.550622347902</v>
      </c>
      <c r="BX1352" s="1102">
        <v>23667.987980999325</v>
      </c>
      <c r="BY1352" s="1102">
        <v>19588.688590382462</v>
      </c>
      <c r="BZ1352" s="1102">
        <v>14594.024720185978</v>
      </c>
      <c r="CA1352" s="1102">
        <v>10103.191690712683</v>
      </c>
      <c r="CB1352" s="1102">
        <v>6437.412688643034</v>
      </c>
      <c r="CC1352" s="1102">
        <v>8784.2677999568077</v>
      </c>
      <c r="CD1352" s="1102">
        <v>13642.856070735997</v>
      </c>
      <c r="CE1352" s="1102">
        <v>17832.455027775341</v>
      </c>
      <c r="CF1352" s="1102">
        <v>12916.108066057257</v>
      </c>
      <c r="CG1352" s="1102">
        <v>10724.617045837394</v>
      </c>
      <c r="CH1352" s="1102">
        <v>13390.653153234056</v>
      </c>
      <c r="CI1352" s="1102">
        <v>19389.120406177924</v>
      </c>
      <c r="CJ1352" s="1102">
        <v>21217.53994148751</v>
      </c>
      <c r="CK1352" s="1102">
        <v>20749.719897600022</v>
      </c>
      <c r="CL1352" s="1102">
        <v>18219.192364480165</v>
      </c>
      <c r="CM1352" s="1102">
        <v>20915.844090982857</v>
      </c>
      <c r="CN1352" s="1102">
        <v>21955.603035756278</v>
      </c>
      <c r="CO1352" s="1102">
        <v>22060.460684781843</v>
      </c>
      <c r="CP1352" s="1102">
        <v>22045.764776290933</v>
      </c>
      <c r="CQ1352" s="1106">
        <f t="shared" si="220"/>
        <v>24301.295850505114</v>
      </c>
      <c r="CR1352" s="23" t="s">
        <v>542</v>
      </c>
      <c r="DQ1352"/>
      <c r="DR1352"/>
    </row>
    <row r="1353" spans="58:122" ht="13">
      <c r="BF1353" s="1135">
        <v>1345</v>
      </c>
      <c r="BG1353" s="1102">
        <v>43879.808783756911</v>
      </c>
      <c r="BH1353" s="1102">
        <v>50309.637398255451</v>
      </c>
      <c r="BI1353" s="1102">
        <v>46965.002728745036</v>
      </c>
      <c r="BJ1353" s="1102">
        <v>53098.227689793217</v>
      </c>
      <c r="BK1353" s="1102">
        <v>63376.366445579464</v>
      </c>
      <c r="BL1353" s="1102">
        <v>85869.209022698167</v>
      </c>
      <c r="BM1353" s="1102">
        <v>79773.690257219467</v>
      </c>
      <c r="BN1353" s="1102">
        <v>85288.827140736699</v>
      </c>
      <c r="BO1353" s="1102">
        <v>103380.85310140398</v>
      </c>
      <c r="BP1353" s="1102">
        <v>113314.3154847124</v>
      </c>
      <c r="BQ1353" s="1102">
        <v>91712.325675081258</v>
      </c>
      <c r="BR1353" s="1102">
        <v>74073.691298698832</v>
      </c>
      <c r="BS1353" s="1102">
        <v>75857.861460180429</v>
      </c>
      <c r="BT1353" s="1102">
        <v>32536.222384934874</v>
      </c>
      <c r="BU1353" s="1102">
        <v>19095.851974209316</v>
      </c>
      <c r="BV1353" s="1102">
        <v>16420.036483875509</v>
      </c>
      <c r="BW1353" s="1102">
        <v>16239.70758027893</v>
      </c>
      <c r="BX1353" s="1102">
        <v>23681.526702936477</v>
      </c>
      <c r="BY1353" s="1102">
        <v>19603.059634311321</v>
      </c>
      <c r="BZ1353" s="1102">
        <v>14604.399244902532</v>
      </c>
      <c r="CA1353" s="1102">
        <v>10109.170781666247</v>
      </c>
      <c r="CB1353" s="1102">
        <v>6439.9740039121452</v>
      </c>
      <c r="CC1353" s="1102">
        <v>8786.7089429484968</v>
      </c>
      <c r="CD1353" s="1102">
        <v>13650.887059439503</v>
      </c>
      <c r="CE1353" s="1102">
        <v>17845.314449229714</v>
      </c>
      <c r="CF1353" s="1102">
        <v>12922.953505824235</v>
      </c>
      <c r="CG1353" s="1102">
        <v>10728.778601718661</v>
      </c>
      <c r="CH1353" s="1102">
        <v>13396.035017743749</v>
      </c>
      <c r="CI1353" s="1102">
        <v>19399.035806983447</v>
      </c>
      <c r="CJ1353" s="1102">
        <v>21227.908483876832</v>
      </c>
      <c r="CK1353" s="1102">
        <v>20759.614801341311</v>
      </c>
      <c r="CL1353" s="1102">
        <v>18232.02177918511</v>
      </c>
      <c r="CM1353" s="1102">
        <v>20926.197979535427</v>
      </c>
      <c r="CN1353" s="1102">
        <v>21953.873631419472</v>
      </c>
      <c r="CO1353" s="1102">
        <v>22073.984374734449</v>
      </c>
      <c r="CP1353" s="1102">
        <v>22051.010229222797</v>
      </c>
      <c r="CQ1353" s="1106">
        <f t="shared" si="220"/>
        <v>24307.077972597981</v>
      </c>
      <c r="CR1353" s="23" t="s">
        <v>542</v>
      </c>
      <c r="DQ1353"/>
      <c r="DR1353"/>
    </row>
    <row r="1354" spans="58:122" ht="13">
      <c r="BF1354" s="1135">
        <v>1346</v>
      </c>
      <c r="BG1354" s="1102">
        <v>88517.553203261035</v>
      </c>
      <c r="BH1354" s="1102">
        <v>90163.50314105794</v>
      </c>
      <c r="BI1354" s="1102">
        <v>84732.899392231455</v>
      </c>
      <c r="BJ1354" s="1102">
        <v>81907.588027282327</v>
      </c>
      <c r="BK1354" s="1102">
        <v>85485.424625455737</v>
      </c>
      <c r="BL1354" s="1102">
        <v>93222.779194218077</v>
      </c>
      <c r="BM1354" s="1102">
        <v>79620.077337226394</v>
      </c>
      <c r="BN1354" s="1102">
        <v>86638.447949633613</v>
      </c>
      <c r="BO1354" s="1102">
        <v>134870.63679036556</v>
      </c>
      <c r="BP1354" s="1102">
        <v>123899.44433307511</v>
      </c>
      <c r="BQ1354" s="1102">
        <v>96248.765337652439</v>
      </c>
      <c r="BR1354" s="1102">
        <v>73546.149544124739</v>
      </c>
      <c r="BS1354" s="1102">
        <v>86150.569887991151</v>
      </c>
      <c r="BT1354" s="1102">
        <v>36233.968383410189</v>
      </c>
      <c r="BU1354" s="1102">
        <v>15913.488278613835</v>
      </c>
      <c r="BV1354" s="1102">
        <v>14510.959447809397</v>
      </c>
      <c r="BW1354" s="1102">
        <v>31685.833588722016</v>
      </c>
      <c r="BX1354" s="1102">
        <v>30404.997278368632</v>
      </c>
      <c r="BY1354" s="1102">
        <v>27669.686910138247</v>
      </c>
      <c r="BZ1354" s="1102">
        <v>15891.468066457788</v>
      </c>
      <c r="CA1354" s="1102">
        <v>10111.238846445354</v>
      </c>
      <c r="CB1354" s="1102">
        <v>8577.2576433668164</v>
      </c>
      <c r="CC1354" s="1102">
        <v>9561.2888587755624</v>
      </c>
      <c r="CD1354" s="1102">
        <v>14238.932387682422</v>
      </c>
      <c r="CE1354" s="1102">
        <v>24286.876234506992</v>
      </c>
      <c r="CF1354" s="1102">
        <v>18572.389420665921</v>
      </c>
      <c r="CG1354" s="1102">
        <v>12457.107066944847</v>
      </c>
      <c r="CH1354" s="1102">
        <v>12787.384461614731</v>
      </c>
      <c r="CI1354" s="1102">
        <v>19179.732503061477</v>
      </c>
      <c r="CJ1354" s="1102">
        <v>25864.380505344121</v>
      </c>
      <c r="CK1354" s="1102">
        <v>26040.585599945127</v>
      </c>
      <c r="CL1354" s="1102">
        <v>18159.085273284643</v>
      </c>
      <c r="CM1354" s="1102">
        <v>28716.793783555346</v>
      </c>
      <c r="CN1354" s="1102">
        <v>23930.905686669223</v>
      </c>
      <c r="CO1354" s="1102">
        <v>33139.7041204044</v>
      </c>
      <c r="CP1354" s="1102">
        <v>24474.247652704424</v>
      </c>
      <c r="CQ1354" s="1106">
        <f t="shared" ref="CQ1354:CQ1417" si="221">CP1354*1.10231131</f>
        <v>26978.239991317037</v>
      </c>
      <c r="CR1354" s="23" t="s">
        <v>542</v>
      </c>
      <c r="DQ1354"/>
      <c r="DR1354"/>
    </row>
    <row r="1355" spans="58:122" ht="13">
      <c r="BF1355" s="1135">
        <v>1347</v>
      </c>
      <c r="BG1355" s="1102">
        <v>51477.607449421397</v>
      </c>
      <c r="BH1355" s="1102">
        <v>56376.323137762389</v>
      </c>
      <c r="BI1355" s="1102">
        <v>54247.252562340494</v>
      </c>
      <c r="BJ1355" s="1102">
        <v>71659.13122375356</v>
      </c>
      <c r="BK1355" s="1102">
        <v>87922.295202031863</v>
      </c>
      <c r="BL1355" s="1102">
        <v>104739.30174588405</v>
      </c>
      <c r="BM1355" s="1102">
        <v>83458.627890612188</v>
      </c>
      <c r="BN1355" s="1102">
        <v>88462.769969558198</v>
      </c>
      <c r="BO1355" s="1102">
        <v>120928.67874565716</v>
      </c>
      <c r="BP1355" s="1102">
        <v>109294.11685039553</v>
      </c>
      <c r="BQ1355" s="1102">
        <v>79218.056789729468</v>
      </c>
      <c r="BR1355" s="1102">
        <v>57228.042480324424</v>
      </c>
      <c r="BS1355" s="1102">
        <v>63381.418836782541</v>
      </c>
      <c r="BT1355" s="1102">
        <v>23625.159866602226</v>
      </c>
      <c r="BU1355" s="1102">
        <v>10361.930902346887</v>
      </c>
      <c r="BV1355" s="1102">
        <v>10784.542249923972</v>
      </c>
      <c r="BW1355" s="1102">
        <v>13317.377109887404</v>
      </c>
      <c r="BX1355" s="1102">
        <v>21029.350795033388</v>
      </c>
      <c r="BY1355" s="1102">
        <v>18976.319642075923</v>
      </c>
      <c r="BZ1355" s="1102">
        <v>15835.154429983029</v>
      </c>
      <c r="CA1355" s="1102">
        <v>10113.457655952925</v>
      </c>
      <c r="CB1355" s="1102">
        <v>7659.4114484506736</v>
      </c>
      <c r="CC1355" s="1102">
        <v>8947.3594389122118</v>
      </c>
      <c r="CD1355" s="1102">
        <v>10722.735727215999</v>
      </c>
      <c r="CE1355" s="1102">
        <v>16631.843383026233</v>
      </c>
      <c r="CF1355" s="1102">
        <v>10796.893366354827</v>
      </c>
      <c r="CG1355" s="1102">
        <v>7877.4874500412297</v>
      </c>
      <c r="CH1355" s="1102">
        <v>9948.0954210310138</v>
      </c>
      <c r="CI1355" s="1102">
        <v>13541.611869966475</v>
      </c>
      <c r="CJ1355" s="1102">
        <v>15851.381365048122</v>
      </c>
      <c r="CK1355" s="1102">
        <v>15892.856565019007</v>
      </c>
      <c r="CL1355" s="1102">
        <v>13146.553074479287</v>
      </c>
      <c r="CM1355" s="1102">
        <v>18801.436152823317</v>
      </c>
      <c r="CN1355" s="1102">
        <v>16405.834543739707</v>
      </c>
      <c r="CO1355" s="1102">
        <v>19927.949019120482</v>
      </c>
      <c r="CP1355" s="1102">
        <v>17907.635782262179</v>
      </c>
      <c r="CQ1355" s="1106">
        <f t="shared" si="221"/>
        <v>19739.789458148298</v>
      </c>
      <c r="CR1355" s="23" t="s">
        <v>542</v>
      </c>
      <c r="DQ1355"/>
      <c r="DR1355"/>
    </row>
    <row r="1356" spans="58:122" ht="13">
      <c r="BF1356" s="1135">
        <v>1348</v>
      </c>
      <c r="BG1356" s="1102">
        <v>57129.546486044987</v>
      </c>
      <c r="BH1356" s="1102">
        <v>57939.716378554251</v>
      </c>
      <c r="BI1356" s="1102">
        <v>47070.004744946855</v>
      </c>
      <c r="BJ1356" s="1102">
        <v>51250.948861016142</v>
      </c>
      <c r="BK1356" s="1102">
        <v>60734.044499056057</v>
      </c>
      <c r="BL1356" s="1102">
        <v>79777.302624294665</v>
      </c>
      <c r="BM1356" s="1102">
        <v>71791.470231346611</v>
      </c>
      <c r="BN1356" s="1102">
        <v>80900.541222921354</v>
      </c>
      <c r="BO1356" s="1102">
        <v>110280.61906255111</v>
      </c>
      <c r="BP1356" s="1102">
        <v>106458.63541626489</v>
      </c>
      <c r="BQ1356" s="1102">
        <v>80487.751153463993</v>
      </c>
      <c r="BR1356" s="1102">
        <v>56333.352993781722</v>
      </c>
      <c r="BS1356" s="1102">
        <v>52132.803796907043</v>
      </c>
      <c r="BT1356" s="1102">
        <v>23821.323963954543</v>
      </c>
      <c r="BU1356" s="1102">
        <v>11737.73089467283</v>
      </c>
      <c r="BV1356" s="1102">
        <v>11386.224250596495</v>
      </c>
      <c r="BW1356" s="1102">
        <v>16922.748373228016</v>
      </c>
      <c r="BX1356" s="1102">
        <v>27241.232588675201</v>
      </c>
      <c r="BY1356" s="1102">
        <v>20057.382780789972</v>
      </c>
      <c r="BZ1356" s="1102">
        <v>15074.076338956209</v>
      </c>
      <c r="CA1356" s="1102">
        <v>10115.532155427234</v>
      </c>
      <c r="CB1356" s="1102">
        <v>6241.0412079739026</v>
      </c>
      <c r="CC1356" s="1102">
        <v>7607.5876995148392</v>
      </c>
      <c r="CD1356" s="1102">
        <v>9773.5405538478753</v>
      </c>
      <c r="CE1356" s="1102">
        <v>15515.773370791247</v>
      </c>
      <c r="CF1356" s="1102">
        <v>13126.727893491219</v>
      </c>
      <c r="CG1356" s="1102">
        <v>11947.166757377072</v>
      </c>
      <c r="CH1356" s="1102">
        <v>13009.150072099728</v>
      </c>
      <c r="CI1356" s="1102">
        <v>16032.857128267669</v>
      </c>
      <c r="CJ1356" s="1102">
        <v>16859.415112805553</v>
      </c>
      <c r="CK1356" s="1102">
        <v>17593.451369846382</v>
      </c>
      <c r="CL1356" s="1102">
        <v>14449.975293197009</v>
      </c>
      <c r="CM1356" s="1102">
        <v>16038.586931285405</v>
      </c>
      <c r="CN1356" s="1102">
        <v>12754.183122220464</v>
      </c>
      <c r="CO1356" s="1102">
        <v>14980.849060569342</v>
      </c>
      <c r="CP1356" s="1102">
        <v>14120.51844166877</v>
      </c>
      <c r="CQ1356" s="1106">
        <f t="shared" si="221"/>
        <v>15565.20718131506</v>
      </c>
      <c r="CR1356" s="23" t="s">
        <v>542</v>
      </c>
      <c r="DQ1356"/>
      <c r="DR1356"/>
    </row>
    <row r="1357" spans="58:122" ht="13">
      <c r="BF1357" s="1135">
        <v>1349</v>
      </c>
      <c r="BG1357" s="1102">
        <v>44792.068244241687</v>
      </c>
      <c r="BH1357" s="1102">
        <v>51349.55050087261</v>
      </c>
      <c r="BI1357" s="1102">
        <v>47341.42901235343</v>
      </c>
      <c r="BJ1357" s="1102">
        <v>53799.552584344594</v>
      </c>
      <c r="BK1357" s="1102">
        <v>62697.757209737523</v>
      </c>
      <c r="BL1357" s="1102">
        <v>86053.834947230571</v>
      </c>
      <c r="BM1357" s="1102">
        <v>81854.355146817252</v>
      </c>
      <c r="BN1357" s="1102">
        <v>93609.600716835994</v>
      </c>
      <c r="BO1357" s="1102">
        <v>118466.17762003691</v>
      </c>
      <c r="BP1357" s="1102">
        <v>115471.72351073609</v>
      </c>
      <c r="BQ1357" s="1102">
        <v>91598.863255329867</v>
      </c>
      <c r="BR1357" s="1102">
        <v>65690.789291531095</v>
      </c>
      <c r="BS1357" s="1102">
        <v>48056.991318129076</v>
      </c>
      <c r="BT1357" s="1102">
        <v>24028.841758448361</v>
      </c>
      <c r="BU1357" s="1102">
        <v>11266.602609523012</v>
      </c>
      <c r="BV1357" s="1102">
        <v>11802.301157980317</v>
      </c>
      <c r="BW1357" s="1102">
        <v>18980.020657675828</v>
      </c>
      <c r="BX1357" s="1102">
        <v>25964.595421496273</v>
      </c>
      <c r="BY1357" s="1102">
        <v>23014.816608503326</v>
      </c>
      <c r="BZ1357" s="1102">
        <v>16533.181835088893</v>
      </c>
      <c r="CA1357" s="1102">
        <v>10116.909848967689</v>
      </c>
      <c r="CB1357" s="1102">
        <v>5516.1186160154439</v>
      </c>
      <c r="CC1357" s="1102">
        <v>6472.3582654375723</v>
      </c>
      <c r="CD1357" s="1102">
        <v>11617.410968183844</v>
      </c>
      <c r="CE1357" s="1102">
        <v>15809.748444466655</v>
      </c>
      <c r="CF1357" s="1102">
        <v>11940.757435587047</v>
      </c>
      <c r="CG1357" s="1102">
        <v>10250.237893672471</v>
      </c>
      <c r="CH1357" s="1102">
        <v>11857.645018381012</v>
      </c>
      <c r="CI1357" s="1102">
        <v>16787.898928762268</v>
      </c>
      <c r="CJ1357" s="1102">
        <v>16803.081887621698</v>
      </c>
      <c r="CK1357" s="1102">
        <v>16274.311848536676</v>
      </c>
      <c r="CL1357" s="1102">
        <v>14716.450958158886</v>
      </c>
      <c r="CM1357" s="1102">
        <v>17051.688641150871</v>
      </c>
      <c r="CN1357" s="1102">
        <v>15524.691529495873</v>
      </c>
      <c r="CO1357" s="1102">
        <v>13523.87892849074</v>
      </c>
      <c r="CP1357" s="1102">
        <v>17209.677127060746</v>
      </c>
      <c r="CQ1357" s="1106">
        <f t="shared" si="221"/>
        <v>18970.421738607365</v>
      </c>
      <c r="CR1357" s="23" t="s">
        <v>542</v>
      </c>
      <c r="DQ1357"/>
      <c r="DR1357"/>
    </row>
    <row r="1358" spans="58:122" ht="13">
      <c r="BF1358" s="1135">
        <v>1350</v>
      </c>
      <c r="BG1358" s="1102">
        <v>32995.294791089313</v>
      </c>
      <c r="BH1358" s="1102">
        <v>51255.026488862175</v>
      </c>
      <c r="BI1358" s="1102">
        <v>55691.971244289998</v>
      </c>
      <c r="BJ1358" s="1102">
        <v>62621.320979712284</v>
      </c>
      <c r="BK1358" s="1102">
        <v>64073.881046096336</v>
      </c>
      <c r="BL1358" s="1102">
        <v>80598.863312346672</v>
      </c>
      <c r="BM1358" s="1102">
        <v>74699.041129427686</v>
      </c>
      <c r="BN1358" s="1102">
        <v>74572.623805659256</v>
      </c>
      <c r="BO1358" s="1102">
        <v>91948.952426414515</v>
      </c>
      <c r="BP1358" s="1102">
        <v>108663.91310112654</v>
      </c>
      <c r="BQ1358" s="1102">
        <v>82639.421048388816</v>
      </c>
      <c r="BR1358" s="1102">
        <v>60271.263428713552</v>
      </c>
      <c r="BS1358" s="1102">
        <v>66041.058078712929</v>
      </c>
      <c r="BT1358" s="1102">
        <v>26577.226439446044</v>
      </c>
      <c r="BU1358" s="1102">
        <v>13351.737838208825</v>
      </c>
      <c r="BV1358" s="1102">
        <v>13418.821492540683</v>
      </c>
      <c r="BW1358" s="1102">
        <v>14777.934437188558</v>
      </c>
      <c r="BX1358" s="1102">
        <v>21038.771954590185</v>
      </c>
      <c r="BY1358" s="1102">
        <v>19788.005000295962</v>
      </c>
      <c r="BZ1358" s="1102">
        <v>16652.400736783842</v>
      </c>
      <c r="CA1358" s="1102">
        <v>10132.915369145154</v>
      </c>
      <c r="CB1358" s="1102">
        <v>6108.2913019628104</v>
      </c>
      <c r="CC1358" s="1102">
        <v>7447.3977290298008</v>
      </c>
      <c r="CD1358" s="1102">
        <v>8545.6951688792506</v>
      </c>
      <c r="CE1358" s="1102">
        <v>15837.886147196301</v>
      </c>
      <c r="CF1358" s="1102">
        <v>12311.171576910176</v>
      </c>
      <c r="CG1358" s="1102">
        <v>10433.486882070927</v>
      </c>
      <c r="CH1358" s="1102">
        <v>11491.781043753839</v>
      </c>
      <c r="CI1358" s="1102">
        <v>14202.563864428084</v>
      </c>
      <c r="CJ1358" s="1102">
        <v>17752.439999134403</v>
      </c>
      <c r="CK1358" s="1102">
        <v>18403.811465003968</v>
      </c>
      <c r="CL1358" s="1102">
        <v>13843.112123592398</v>
      </c>
      <c r="CM1358" s="1102">
        <v>16082.156607740464</v>
      </c>
      <c r="CN1358" s="1102">
        <v>14590.424911737793</v>
      </c>
      <c r="CO1358" s="1102">
        <v>19016.547201631529</v>
      </c>
      <c r="CP1358" s="1102">
        <v>14508.107168992252</v>
      </c>
      <c r="CQ1358" s="1106">
        <f t="shared" si="221"/>
        <v>15992.45061907224</v>
      </c>
      <c r="CR1358" s="23" t="s">
        <v>542</v>
      </c>
      <c r="DQ1358"/>
      <c r="DR1358"/>
    </row>
    <row r="1359" spans="58:122" ht="13">
      <c r="BF1359" s="1135">
        <v>1351</v>
      </c>
      <c r="BG1359" s="1102">
        <v>51234.398893634978</v>
      </c>
      <c r="BH1359" s="1102">
        <v>56392.100431778759</v>
      </c>
      <c r="BI1359" s="1102">
        <v>50175.950409474201</v>
      </c>
      <c r="BJ1359" s="1102">
        <v>49519.224296686887</v>
      </c>
      <c r="BK1359" s="1102">
        <v>56356.532629960326</v>
      </c>
      <c r="BL1359" s="1102">
        <v>74191.551466136661</v>
      </c>
      <c r="BM1359" s="1102">
        <v>64332.798414094766</v>
      </c>
      <c r="BN1359" s="1102">
        <v>69208.255302815</v>
      </c>
      <c r="BO1359" s="1102">
        <v>103105.29445749291</v>
      </c>
      <c r="BP1359" s="1102">
        <v>95139.498071287846</v>
      </c>
      <c r="BQ1359" s="1102">
        <v>72979.044698975194</v>
      </c>
      <c r="BR1359" s="1102">
        <v>55719.768127519194</v>
      </c>
      <c r="BS1359" s="1102">
        <v>50082.053505553704</v>
      </c>
      <c r="BT1359" s="1102">
        <v>24998.469039412303</v>
      </c>
      <c r="BU1359" s="1102">
        <v>12484.013978686942</v>
      </c>
      <c r="BV1359" s="1102">
        <v>10039.597632753033</v>
      </c>
      <c r="BW1359" s="1102">
        <v>15610.385613154544</v>
      </c>
      <c r="BX1359" s="1102">
        <v>17627.529775408992</v>
      </c>
      <c r="BY1359" s="1102">
        <v>17109.357173049204</v>
      </c>
      <c r="BZ1359" s="1102">
        <v>14255.977718333241</v>
      </c>
      <c r="CA1359" s="1102">
        <v>10133.486570813393</v>
      </c>
      <c r="CB1359" s="1102">
        <v>5614.6929722501891</v>
      </c>
      <c r="CC1359" s="1102">
        <v>7661.6781185050768</v>
      </c>
      <c r="CD1359" s="1102">
        <v>10416.432011083571</v>
      </c>
      <c r="CE1359" s="1102">
        <v>18363.331141205799</v>
      </c>
      <c r="CF1359" s="1102">
        <v>12872.271947137426</v>
      </c>
      <c r="CG1359" s="1102">
        <v>9030.7390461976229</v>
      </c>
      <c r="CH1359" s="1102">
        <v>9866.0806065301604</v>
      </c>
      <c r="CI1359" s="1102">
        <v>12596.268153194453</v>
      </c>
      <c r="CJ1359" s="1102">
        <v>14959.963009945339</v>
      </c>
      <c r="CK1359" s="1102">
        <v>16914.173363202852</v>
      </c>
      <c r="CL1359" s="1102">
        <v>14825.58906868327</v>
      </c>
      <c r="CM1359" s="1102">
        <v>19727.968720193472</v>
      </c>
      <c r="CN1359" s="1102">
        <v>15376.494067442223</v>
      </c>
      <c r="CO1359" s="1102">
        <v>16750.003347495949</v>
      </c>
      <c r="CP1359" s="1102">
        <v>16663.791277222943</v>
      </c>
      <c r="CQ1359" s="1106">
        <f t="shared" si="221"/>
        <v>18368.685592362195</v>
      </c>
      <c r="CR1359" s="23" t="s">
        <v>542</v>
      </c>
      <c r="DQ1359"/>
      <c r="DR1359"/>
    </row>
    <row r="1360" spans="58:122" ht="13">
      <c r="BF1360" s="1135">
        <v>1352</v>
      </c>
      <c r="BG1360" s="1102">
        <v>66475.851606204815</v>
      </c>
      <c r="BH1360" s="1102">
        <v>68712.930371722294</v>
      </c>
      <c r="BI1360" s="1102">
        <v>53813.86162365746</v>
      </c>
      <c r="BJ1360" s="1102">
        <v>53016.669857657304</v>
      </c>
      <c r="BK1360" s="1102">
        <v>66724.907751102059</v>
      </c>
      <c r="BL1360" s="1102">
        <v>91991.90747807236</v>
      </c>
      <c r="BM1360" s="1102">
        <v>79753.902635372535</v>
      </c>
      <c r="BN1360" s="1102">
        <v>84400.345543530217</v>
      </c>
      <c r="BO1360" s="1102">
        <v>110917.25019552013</v>
      </c>
      <c r="BP1360" s="1102">
        <v>101785.55840175097</v>
      </c>
      <c r="BQ1360" s="1102">
        <v>76747.004453148693</v>
      </c>
      <c r="BR1360" s="1102">
        <v>59796.585981336844</v>
      </c>
      <c r="BS1360" s="1102">
        <v>68949.399329866603</v>
      </c>
      <c r="BT1360" s="1102">
        <v>28958.015134116831</v>
      </c>
      <c r="BU1360" s="1102">
        <v>12260.336892652889</v>
      </c>
      <c r="BV1360" s="1102">
        <v>10128.725638758187</v>
      </c>
      <c r="BW1360" s="1102">
        <v>14403.166134063016</v>
      </c>
      <c r="BX1360" s="1102">
        <v>24837.125409613975</v>
      </c>
      <c r="BY1360" s="1102">
        <v>17726.715975298317</v>
      </c>
      <c r="BZ1360" s="1102">
        <v>15471.860039100466</v>
      </c>
      <c r="CA1360" s="1102">
        <v>10136.500085459505</v>
      </c>
      <c r="CB1360" s="1102">
        <v>6645.4644313383251</v>
      </c>
      <c r="CC1360" s="1102">
        <v>8609.3524503243279</v>
      </c>
      <c r="CD1360" s="1102">
        <v>11807.522832380908</v>
      </c>
      <c r="CE1360" s="1102">
        <v>18559.756222187192</v>
      </c>
      <c r="CF1360" s="1102">
        <v>14211.242925971881</v>
      </c>
      <c r="CG1360" s="1102">
        <v>10847.615831683914</v>
      </c>
      <c r="CH1360" s="1102">
        <v>12084.770108828148</v>
      </c>
      <c r="CI1360" s="1102">
        <v>16548.17853296841</v>
      </c>
      <c r="CJ1360" s="1102">
        <v>19518.472957454844</v>
      </c>
      <c r="CK1360" s="1102">
        <v>20449.74204353481</v>
      </c>
      <c r="CL1360" s="1102">
        <v>16258.620907066106</v>
      </c>
      <c r="CM1360" s="1102">
        <v>18803.855588598391</v>
      </c>
      <c r="CN1360" s="1102">
        <v>18070.655763186267</v>
      </c>
      <c r="CO1360" s="1102">
        <v>20604.785623230928</v>
      </c>
      <c r="CP1360" s="1102">
        <v>18071.552569086511</v>
      </c>
      <c r="CQ1360" s="1106">
        <f t="shared" si="221"/>
        <v>19920.476786163617</v>
      </c>
      <c r="CR1360" s="23" t="s">
        <v>542</v>
      </c>
      <c r="DQ1360"/>
      <c r="DR1360"/>
    </row>
    <row r="1361" spans="58:122" ht="13">
      <c r="BF1361" s="1135">
        <v>1353</v>
      </c>
      <c r="BG1361" s="1102">
        <v>58658.125240119502</v>
      </c>
      <c r="BH1361" s="1102">
        <v>57483.809279285371</v>
      </c>
      <c r="BI1361" s="1102">
        <v>51146.001758817591</v>
      </c>
      <c r="BJ1361" s="1102">
        <v>62269.560029453096</v>
      </c>
      <c r="BK1361" s="1102">
        <v>73348.487841074515</v>
      </c>
      <c r="BL1361" s="1102">
        <v>89031.594990683137</v>
      </c>
      <c r="BM1361" s="1102">
        <v>75502.620689214193</v>
      </c>
      <c r="BN1361" s="1102">
        <v>86445.989913049096</v>
      </c>
      <c r="BO1361" s="1102">
        <v>105178.8987419445</v>
      </c>
      <c r="BP1361" s="1102">
        <v>96789.8622154271</v>
      </c>
      <c r="BQ1361" s="1102">
        <v>74261.671470153655</v>
      </c>
      <c r="BR1361" s="1102">
        <v>58991.663890815427</v>
      </c>
      <c r="BS1361" s="1102">
        <v>53950.376123179369</v>
      </c>
      <c r="BT1361" s="1102">
        <v>31417.978505926178</v>
      </c>
      <c r="BU1361" s="1102">
        <v>13463.857960702848</v>
      </c>
      <c r="BV1361" s="1102">
        <v>13445.931290909242</v>
      </c>
      <c r="BW1361" s="1102">
        <v>19815.629447046118</v>
      </c>
      <c r="BX1361" s="1102">
        <v>26776.526456431086</v>
      </c>
      <c r="BY1361" s="1102">
        <v>21869.470476284583</v>
      </c>
      <c r="BZ1361" s="1102">
        <v>14752.60347180409</v>
      </c>
      <c r="CA1361" s="1102">
        <v>10140.678031340341</v>
      </c>
      <c r="CB1361" s="1102">
        <v>7494.6998678035397</v>
      </c>
      <c r="CC1361" s="1102">
        <v>10022.828035356906</v>
      </c>
      <c r="CD1361" s="1102">
        <v>15893.790952757232</v>
      </c>
      <c r="CE1361" s="1102">
        <v>15909.45709199574</v>
      </c>
      <c r="CF1361" s="1102">
        <v>11232.026288150997</v>
      </c>
      <c r="CG1361" s="1102">
        <v>10445.150500644537</v>
      </c>
      <c r="CH1361" s="1102">
        <v>13948.524140585121</v>
      </c>
      <c r="CI1361" s="1102">
        <v>20226.205112062107</v>
      </c>
      <c r="CJ1361" s="1102">
        <v>19104.957768368608</v>
      </c>
      <c r="CK1361" s="1102">
        <v>17018.238547155324</v>
      </c>
      <c r="CL1361" s="1102">
        <v>15234.610128299191</v>
      </c>
      <c r="CM1361" s="1102">
        <v>16839.834257657363</v>
      </c>
      <c r="CN1361" s="1102">
        <v>16994.134808269195</v>
      </c>
      <c r="CO1361" s="1102">
        <v>13415.111738909372</v>
      </c>
      <c r="CP1361" s="1102">
        <v>18186.866365262391</v>
      </c>
      <c r="CQ1361" s="1106">
        <f t="shared" si="221"/>
        <v>20047.588487887322</v>
      </c>
      <c r="CR1361" s="23" t="s">
        <v>542</v>
      </c>
      <c r="DQ1361"/>
      <c r="DR1361"/>
    </row>
    <row r="1362" spans="58:122" ht="13">
      <c r="BF1362" s="1135">
        <v>1354</v>
      </c>
      <c r="BG1362" s="1102">
        <v>62570.131848947465</v>
      </c>
      <c r="BH1362" s="1102">
        <v>63643.715033174398</v>
      </c>
      <c r="BI1362" s="1102">
        <v>55315.504300539214</v>
      </c>
      <c r="BJ1362" s="1102">
        <v>65419.364826891644</v>
      </c>
      <c r="BK1362" s="1102">
        <v>76571.545063247351</v>
      </c>
      <c r="BL1362" s="1102">
        <v>87095.490760923349</v>
      </c>
      <c r="BM1362" s="1102">
        <v>66713.409543593138</v>
      </c>
      <c r="BN1362" s="1102">
        <v>82944.489450085573</v>
      </c>
      <c r="BO1362" s="1102">
        <v>114433.85130632174</v>
      </c>
      <c r="BP1362" s="1102">
        <v>107929.01673400195</v>
      </c>
      <c r="BQ1362" s="1102">
        <v>82554.801194830638</v>
      </c>
      <c r="BR1362" s="1102">
        <v>71659.74826358979</v>
      </c>
      <c r="BS1362" s="1102">
        <v>87001.627334287507</v>
      </c>
      <c r="BT1362" s="1102">
        <v>35866.356750229796</v>
      </c>
      <c r="BU1362" s="1102">
        <v>15904.099303767454</v>
      </c>
      <c r="BV1362" s="1102">
        <v>12454.750726675591</v>
      </c>
      <c r="BW1362" s="1102">
        <v>13292.54467873998</v>
      </c>
      <c r="BX1362" s="1102">
        <v>20223.138533919366</v>
      </c>
      <c r="BY1362" s="1102">
        <v>15460.138609993082</v>
      </c>
      <c r="BZ1362" s="1102">
        <v>13808.828935917683</v>
      </c>
      <c r="CA1362" s="1102">
        <v>10140.784620520619</v>
      </c>
      <c r="CB1362" s="1102">
        <v>7071.0120540312646</v>
      </c>
      <c r="CC1362" s="1102">
        <v>9606.628973835439</v>
      </c>
      <c r="CD1362" s="1102">
        <v>12567.94620738891</v>
      </c>
      <c r="CE1362" s="1102">
        <v>17599.220507427191</v>
      </c>
      <c r="CF1362" s="1102">
        <v>14541.702994044941</v>
      </c>
      <c r="CG1362" s="1102">
        <v>12517.243060927867</v>
      </c>
      <c r="CH1362" s="1102">
        <v>13200.96150195492</v>
      </c>
      <c r="CI1362" s="1102">
        <v>17428.487815903947</v>
      </c>
      <c r="CJ1362" s="1102">
        <v>16498.127546258442</v>
      </c>
      <c r="CK1362" s="1102">
        <v>18289.965274099002</v>
      </c>
      <c r="CL1362" s="1102">
        <v>15633.198704043692</v>
      </c>
      <c r="CM1362" s="1102">
        <v>20838.789688705914</v>
      </c>
      <c r="CN1362" s="1102">
        <v>20127.846392455376</v>
      </c>
      <c r="CO1362" s="1102">
        <v>22758.782561727709</v>
      </c>
      <c r="CP1362" s="1102">
        <v>21274.272598190855</v>
      </c>
      <c r="CQ1362" s="1106">
        <f t="shared" si="221"/>
        <v>23450.871297008864</v>
      </c>
      <c r="CR1362" s="23" t="s">
        <v>542</v>
      </c>
      <c r="DQ1362"/>
      <c r="DR1362"/>
    </row>
    <row r="1363" spans="58:122" ht="13">
      <c r="BF1363" s="1135">
        <v>1355</v>
      </c>
      <c r="BG1363" s="1102">
        <v>47689.047359540673</v>
      </c>
      <c r="BH1363" s="1102">
        <v>49718.401698952766</v>
      </c>
      <c r="BI1363" s="1102">
        <v>39410.26394003824</v>
      </c>
      <c r="BJ1363" s="1102">
        <v>41517.286765276462</v>
      </c>
      <c r="BK1363" s="1102">
        <v>63427.585054571457</v>
      </c>
      <c r="BL1363" s="1102">
        <v>99419.576280856956</v>
      </c>
      <c r="BM1363" s="1102">
        <v>88010.621609679147</v>
      </c>
      <c r="BN1363" s="1102">
        <v>83355.892093606453</v>
      </c>
      <c r="BO1363" s="1102">
        <v>110072.78278549107</v>
      </c>
      <c r="BP1363" s="1102">
        <v>115105.68272171939</v>
      </c>
      <c r="BQ1363" s="1102">
        <v>84185.555850056495</v>
      </c>
      <c r="BR1363" s="1102">
        <v>58891.898431790585</v>
      </c>
      <c r="BS1363" s="1102">
        <v>75654.262390522039</v>
      </c>
      <c r="BT1363" s="1102">
        <v>38998.161141808894</v>
      </c>
      <c r="BU1363" s="1102">
        <v>18449.442410597756</v>
      </c>
      <c r="BV1363" s="1102">
        <v>13746.312745390702</v>
      </c>
      <c r="BW1363" s="1102">
        <v>17819.453571444985</v>
      </c>
      <c r="BX1363" s="1102">
        <v>30645.920225100486</v>
      </c>
      <c r="BY1363" s="1102">
        <v>20330.298114115329</v>
      </c>
      <c r="BZ1363" s="1102">
        <v>15918.093517473264</v>
      </c>
      <c r="CA1363" s="1102">
        <v>10142.22933146658</v>
      </c>
      <c r="CB1363" s="1102">
        <v>7021.7787230962804</v>
      </c>
      <c r="CC1363" s="1102">
        <v>12334.8229603648</v>
      </c>
      <c r="CD1363" s="1102">
        <v>16685.358961803362</v>
      </c>
      <c r="CE1363" s="1102">
        <v>25287.276163546871</v>
      </c>
      <c r="CF1363" s="1102">
        <v>16060.732173152082</v>
      </c>
      <c r="CG1363" s="1102">
        <v>12359.125371709937</v>
      </c>
      <c r="CH1363" s="1102">
        <v>13166.919139198217</v>
      </c>
      <c r="CI1363" s="1102">
        <v>17077.457228179683</v>
      </c>
      <c r="CJ1363" s="1102">
        <v>17261.725691088348</v>
      </c>
      <c r="CK1363" s="1102">
        <v>17997.060697700232</v>
      </c>
      <c r="CL1363" s="1102">
        <v>17670.581480435412</v>
      </c>
      <c r="CM1363" s="1102">
        <v>25157.887958716085</v>
      </c>
      <c r="CN1363" s="1102">
        <v>24768.455134307769</v>
      </c>
      <c r="CO1363" s="1102">
        <v>28098.281818019201</v>
      </c>
      <c r="CP1363" s="1102">
        <v>27281.997681569825</v>
      </c>
      <c r="CQ1363" s="1106">
        <f t="shared" si="221"/>
        <v>30073.254603788195</v>
      </c>
      <c r="CR1363" s="23" t="s">
        <v>542</v>
      </c>
      <c r="DQ1363"/>
      <c r="DR1363"/>
    </row>
    <row r="1364" spans="58:122" ht="13">
      <c r="BF1364" s="1135">
        <v>1356</v>
      </c>
      <c r="BG1364" s="1102">
        <v>51663.753735137092</v>
      </c>
      <c r="BH1364" s="1102">
        <v>56528.412378674097</v>
      </c>
      <c r="BI1364" s="1102">
        <v>54294.253817275632</v>
      </c>
      <c r="BJ1364" s="1102">
        <v>71732.540468345309</v>
      </c>
      <c r="BK1364" s="1102">
        <v>88056.267438879193</v>
      </c>
      <c r="BL1364" s="1102">
        <v>104849.00941376503</v>
      </c>
      <c r="BM1364" s="1102">
        <v>83630.092329816369</v>
      </c>
      <c r="BN1364" s="1102">
        <v>88715.327422566974</v>
      </c>
      <c r="BO1364" s="1102">
        <v>121149.59773536935</v>
      </c>
      <c r="BP1364" s="1102">
        <v>109498.83260527272</v>
      </c>
      <c r="BQ1364" s="1102">
        <v>79338.464861570159</v>
      </c>
      <c r="BR1364" s="1102">
        <v>57323.095096502911</v>
      </c>
      <c r="BS1364" s="1102">
        <v>63458.415538446141</v>
      </c>
      <c r="BT1364" s="1102">
        <v>23642.973733679559</v>
      </c>
      <c r="BU1364" s="1102">
        <v>10368.453133225112</v>
      </c>
      <c r="BV1364" s="1102">
        <v>10804.42792505006</v>
      </c>
      <c r="BW1364" s="1102">
        <v>13336.204865861089</v>
      </c>
      <c r="BX1364" s="1102">
        <v>21030.556583791153</v>
      </c>
      <c r="BY1364" s="1102">
        <v>19008.483389542547</v>
      </c>
      <c r="BZ1364" s="1102">
        <v>15869.422478632305</v>
      </c>
      <c r="CA1364" s="1102">
        <v>10144.539007457275</v>
      </c>
      <c r="CB1364" s="1102">
        <v>7668.6074317657403</v>
      </c>
      <c r="CC1364" s="1102">
        <v>8963.6641468488524</v>
      </c>
      <c r="CD1364" s="1102">
        <v>10740.131641767213</v>
      </c>
      <c r="CE1364" s="1102">
        <v>16644.962430739593</v>
      </c>
      <c r="CF1364" s="1102">
        <v>10811.363358199656</v>
      </c>
      <c r="CG1364" s="1102">
        <v>7889.5703999810494</v>
      </c>
      <c r="CH1364" s="1102">
        <v>9968.734406546957</v>
      </c>
      <c r="CI1364" s="1102">
        <v>13569.454871396545</v>
      </c>
      <c r="CJ1364" s="1102">
        <v>15865.861213307235</v>
      </c>
      <c r="CK1364" s="1102">
        <v>15898.430572421516</v>
      </c>
      <c r="CL1364" s="1102">
        <v>13174.543490612505</v>
      </c>
      <c r="CM1364" s="1102">
        <v>18817.699001323628</v>
      </c>
      <c r="CN1364" s="1102">
        <v>16495.892369898305</v>
      </c>
      <c r="CO1364" s="1102">
        <v>19908.435819095157</v>
      </c>
      <c r="CP1364" s="1102">
        <v>18015.565441893566</v>
      </c>
      <c r="CQ1364" s="1106">
        <f t="shared" si="221"/>
        <v>19858.761542644424</v>
      </c>
      <c r="CR1364" s="23" t="s">
        <v>542</v>
      </c>
      <c r="DQ1364"/>
      <c r="DR1364"/>
    </row>
    <row r="1365" spans="58:122" ht="13">
      <c r="BF1365" s="1135">
        <v>1357</v>
      </c>
      <c r="BG1365" s="1102">
        <v>39841.190514454145</v>
      </c>
      <c r="BH1365" s="1102">
        <v>48855.48671867868</v>
      </c>
      <c r="BI1365" s="1102">
        <v>44707.8459672233</v>
      </c>
      <c r="BJ1365" s="1102">
        <v>45920.633718465338</v>
      </c>
      <c r="BK1365" s="1102">
        <v>53687.492491017787</v>
      </c>
      <c r="BL1365" s="1102">
        <v>74816.825082545984</v>
      </c>
      <c r="BM1365" s="1102">
        <v>65540.237544218093</v>
      </c>
      <c r="BN1365" s="1102">
        <v>64227.463451166768</v>
      </c>
      <c r="BO1365" s="1102">
        <v>74746.276539213417</v>
      </c>
      <c r="BP1365" s="1102">
        <v>84125.596519403858</v>
      </c>
      <c r="BQ1365" s="1102">
        <v>59556.156708551083</v>
      </c>
      <c r="BR1365" s="1102">
        <v>41963.719283268518</v>
      </c>
      <c r="BS1365" s="1102">
        <v>47217.917764464131</v>
      </c>
      <c r="BT1365" s="1102">
        <v>23092.561513552151</v>
      </c>
      <c r="BU1365" s="1102">
        <v>13966.816277177901</v>
      </c>
      <c r="BV1365" s="1102">
        <v>14183.170428436015</v>
      </c>
      <c r="BW1365" s="1102">
        <v>16953.608149337761</v>
      </c>
      <c r="BX1365" s="1102">
        <v>19352.426722853808</v>
      </c>
      <c r="BY1365" s="1102">
        <v>16579.473825378725</v>
      </c>
      <c r="BZ1365" s="1102">
        <v>14875.477475600244</v>
      </c>
      <c r="CA1365" s="1102">
        <v>10144.727710767929</v>
      </c>
      <c r="CB1365" s="1102">
        <v>6438.8500841027462</v>
      </c>
      <c r="CC1365" s="1102">
        <v>7159.0055706195244</v>
      </c>
      <c r="CD1365" s="1102">
        <v>10859.938420309234</v>
      </c>
      <c r="CE1365" s="1102">
        <v>17244.679178724917</v>
      </c>
      <c r="CF1365" s="1102">
        <v>12705.532044887919</v>
      </c>
      <c r="CG1365" s="1102">
        <v>9289.5682141652014</v>
      </c>
      <c r="CH1365" s="1102">
        <v>10362.574105036843</v>
      </c>
      <c r="CI1365" s="1102">
        <v>15628.524661274576</v>
      </c>
      <c r="CJ1365" s="1102">
        <v>18790.535388371001</v>
      </c>
      <c r="CK1365" s="1102">
        <v>19434.724106842001</v>
      </c>
      <c r="CL1365" s="1102">
        <v>15740.04181755983</v>
      </c>
      <c r="CM1365" s="1102">
        <v>16341.91970811902</v>
      </c>
      <c r="CN1365" s="1102">
        <v>17375.748170135346</v>
      </c>
      <c r="CO1365" s="1102">
        <v>16988.262178040739</v>
      </c>
      <c r="CP1365" s="1102">
        <v>17401.432111680286</v>
      </c>
      <c r="CQ1365" s="1106">
        <f t="shared" si="221"/>
        <v>19181.795426902361</v>
      </c>
      <c r="CR1365" s="23" t="s">
        <v>542</v>
      </c>
      <c r="DQ1365"/>
      <c r="DR1365"/>
    </row>
    <row r="1366" spans="58:122" ht="13">
      <c r="BF1366" s="1135">
        <v>1358</v>
      </c>
      <c r="BG1366" s="1102">
        <v>53586.316751701634</v>
      </c>
      <c r="BH1366" s="1102">
        <v>46392.006007198135</v>
      </c>
      <c r="BI1366" s="1102">
        <v>35641.890170288447</v>
      </c>
      <c r="BJ1366" s="1102">
        <v>42419.22812732638</v>
      </c>
      <c r="BK1366" s="1102">
        <v>59214.07050578628</v>
      </c>
      <c r="BL1366" s="1102">
        <v>86151.064843409098</v>
      </c>
      <c r="BM1366" s="1102">
        <v>74662.991295139014</v>
      </c>
      <c r="BN1366" s="1102">
        <v>82256.141608112754</v>
      </c>
      <c r="BO1366" s="1102">
        <v>105515.8791244454</v>
      </c>
      <c r="BP1366" s="1102">
        <v>97305.015564592133</v>
      </c>
      <c r="BQ1366" s="1102">
        <v>69604.552328113685</v>
      </c>
      <c r="BR1366" s="1102">
        <v>51683.827854088668</v>
      </c>
      <c r="BS1366" s="1102">
        <v>67769.132963560973</v>
      </c>
      <c r="BT1366" s="1102">
        <v>26044.907254779268</v>
      </c>
      <c r="BU1366" s="1102">
        <v>14335.640285086838</v>
      </c>
      <c r="BV1366" s="1102">
        <v>14478.849655749336</v>
      </c>
      <c r="BW1366" s="1102">
        <v>19512.933144209164</v>
      </c>
      <c r="BX1366" s="1102">
        <v>21221.942814564427</v>
      </c>
      <c r="BY1366" s="1102">
        <v>16173.387212550158</v>
      </c>
      <c r="BZ1366" s="1102">
        <v>14745.793659530982</v>
      </c>
      <c r="CA1366" s="1102">
        <v>10147.093764843396</v>
      </c>
      <c r="CB1366" s="1102">
        <v>7290.147267975085</v>
      </c>
      <c r="CC1366" s="1102">
        <v>8950.7086750283142</v>
      </c>
      <c r="CD1366" s="1102">
        <v>10029.046602751414</v>
      </c>
      <c r="CE1366" s="1102">
        <v>15556.984057334275</v>
      </c>
      <c r="CF1366" s="1102">
        <v>12093.084092115922</v>
      </c>
      <c r="CG1366" s="1102">
        <v>9074.5928542677975</v>
      </c>
      <c r="CH1366" s="1102">
        <v>12410.724899237184</v>
      </c>
      <c r="CI1366" s="1102">
        <v>13775.273057582706</v>
      </c>
      <c r="CJ1366" s="1102">
        <v>17407.914319958447</v>
      </c>
      <c r="CK1366" s="1102">
        <v>18132.766637828008</v>
      </c>
      <c r="CL1366" s="1102">
        <v>15176.169393450733</v>
      </c>
      <c r="CM1366" s="1102">
        <v>19518.223535605288</v>
      </c>
      <c r="CN1366" s="1102">
        <v>16536.340554875445</v>
      </c>
      <c r="CO1366" s="1102">
        <v>21839.257094200337</v>
      </c>
      <c r="CP1366" s="1102">
        <v>17353.456710839862</v>
      </c>
      <c r="CQ1366" s="1106">
        <f t="shared" si="221"/>
        <v>19128.911599954179</v>
      </c>
      <c r="CR1366" s="23" t="s">
        <v>542</v>
      </c>
      <c r="DQ1366"/>
      <c r="DR1366"/>
    </row>
    <row r="1367" spans="58:122" ht="13">
      <c r="BF1367" s="1135">
        <v>1359</v>
      </c>
      <c r="BG1367" s="1102">
        <v>51221.149846084154</v>
      </c>
      <c r="BH1367" s="1102">
        <v>56428.900649359835</v>
      </c>
      <c r="BI1367" s="1102">
        <v>50188.152308955541</v>
      </c>
      <c r="BJ1367" s="1102">
        <v>49570.902867959354</v>
      </c>
      <c r="BK1367" s="1102">
        <v>56412.84591605774</v>
      </c>
      <c r="BL1367" s="1102">
        <v>74066.208283932196</v>
      </c>
      <c r="BM1367" s="1102">
        <v>64305.188339069529</v>
      </c>
      <c r="BN1367" s="1102">
        <v>69612.182340920379</v>
      </c>
      <c r="BO1367" s="1102">
        <v>103835.3357494407</v>
      </c>
      <c r="BP1367" s="1102">
        <v>95812.038868789154</v>
      </c>
      <c r="BQ1367" s="1102">
        <v>73729.94908591664</v>
      </c>
      <c r="BR1367" s="1102">
        <v>56286.491202593723</v>
      </c>
      <c r="BS1367" s="1102">
        <v>47940.319801069018</v>
      </c>
      <c r="BT1367" s="1102">
        <v>25448.753245229404</v>
      </c>
      <c r="BU1367" s="1102">
        <v>12515.278962408755</v>
      </c>
      <c r="BV1367" s="1102">
        <v>10145.60626754306</v>
      </c>
      <c r="BW1367" s="1102">
        <v>15674.864017976081</v>
      </c>
      <c r="BX1367" s="1102">
        <v>17540.274899205175</v>
      </c>
      <c r="BY1367" s="1102">
        <v>17148.805015169681</v>
      </c>
      <c r="BZ1367" s="1102">
        <v>14311.356224848942</v>
      </c>
      <c r="CA1367" s="1102">
        <v>10154.311790271666</v>
      </c>
      <c r="CB1367" s="1102">
        <v>5630.7541011289459</v>
      </c>
      <c r="CC1367" s="1102">
        <v>7700.8284511232887</v>
      </c>
      <c r="CD1367" s="1102">
        <v>10479.20664361669</v>
      </c>
      <c r="CE1367" s="1102">
        <v>18392.253211905532</v>
      </c>
      <c r="CF1367" s="1102">
        <v>12933.126847072994</v>
      </c>
      <c r="CG1367" s="1102">
        <v>8833.7354071847549</v>
      </c>
      <c r="CH1367" s="1102">
        <v>9924.5693422963195</v>
      </c>
      <c r="CI1367" s="1102">
        <v>12649.382256737445</v>
      </c>
      <c r="CJ1367" s="1102">
        <v>14933.355028024787</v>
      </c>
      <c r="CK1367" s="1102">
        <v>16914.11984074298</v>
      </c>
      <c r="CL1367" s="1102">
        <v>14819.264671629822</v>
      </c>
      <c r="CM1367" s="1102">
        <v>19759.699174899462</v>
      </c>
      <c r="CN1367" s="1102">
        <v>15388.097785908552</v>
      </c>
      <c r="CO1367" s="1102">
        <v>16755.824846245239</v>
      </c>
      <c r="CP1367" s="1102">
        <v>16695.63467612294</v>
      </c>
      <c r="CQ1367" s="1106">
        <f t="shared" si="221"/>
        <v>18403.786931118502</v>
      </c>
      <c r="CR1367" s="23" t="s">
        <v>542</v>
      </c>
      <c r="DQ1367"/>
      <c r="DR1367"/>
    </row>
    <row r="1368" spans="58:122" ht="13">
      <c r="BF1368" s="1135">
        <v>1360</v>
      </c>
      <c r="BG1368" s="1102">
        <v>58002.261031877133</v>
      </c>
      <c r="BH1368" s="1102">
        <v>57250.146142613106</v>
      </c>
      <c r="BI1368" s="1102">
        <v>50754.895918486109</v>
      </c>
      <c r="BJ1368" s="1102">
        <v>61154.196519641955</v>
      </c>
      <c r="BK1368" s="1102">
        <v>72512.158894762018</v>
      </c>
      <c r="BL1368" s="1102">
        <v>88612.303199400849</v>
      </c>
      <c r="BM1368" s="1102">
        <v>75935.445056118901</v>
      </c>
      <c r="BN1368" s="1102">
        <v>86654.135123973654</v>
      </c>
      <c r="BO1368" s="1102">
        <v>107606.61231959915</v>
      </c>
      <c r="BP1368" s="1102">
        <v>98222.218838936416</v>
      </c>
      <c r="BQ1368" s="1102">
        <v>73096.040928251779</v>
      </c>
      <c r="BR1368" s="1102">
        <v>56302.560843968175</v>
      </c>
      <c r="BS1368" s="1102">
        <v>54399.631262881834</v>
      </c>
      <c r="BT1368" s="1102">
        <v>30799.482759394061</v>
      </c>
      <c r="BU1368" s="1102">
        <v>12370.779313729709</v>
      </c>
      <c r="BV1368" s="1102">
        <v>14197.262612156022</v>
      </c>
      <c r="BW1368" s="1102">
        <v>20192.23672971861</v>
      </c>
      <c r="BX1368" s="1102">
        <v>26378.523063250679</v>
      </c>
      <c r="BY1368" s="1102">
        <v>21659.713490965998</v>
      </c>
      <c r="BZ1368" s="1102">
        <v>14880.110231886069</v>
      </c>
      <c r="CA1368" s="1102">
        <v>10154.905307325978</v>
      </c>
      <c r="CB1368" s="1102">
        <v>7352.0662290834462</v>
      </c>
      <c r="CC1368" s="1102">
        <v>9857.5353351272734</v>
      </c>
      <c r="CD1368" s="1102">
        <v>15750.763229899396</v>
      </c>
      <c r="CE1368" s="1102">
        <v>15988.901642710069</v>
      </c>
      <c r="CF1368" s="1102">
        <v>11146.729101675473</v>
      </c>
      <c r="CG1368" s="1102">
        <v>10298.371613388614</v>
      </c>
      <c r="CH1368" s="1102">
        <v>13813.864376780648</v>
      </c>
      <c r="CI1368" s="1102">
        <v>20007.667330340726</v>
      </c>
      <c r="CJ1368" s="1102">
        <v>19092.639937272081</v>
      </c>
      <c r="CK1368" s="1102">
        <v>16961.047765085939</v>
      </c>
      <c r="CL1368" s="1102">
        <v>15106.956625282579</v>
      </c>
      <c r="CM1368" s="1102">
        <v>16671.427204181407</v>
      </c>
      <c r="CN1368" s="1102">
        <v>16855.194832495268</v>
      </c>
      <c r="CO1368" s="1102">
        <v>13421.948644473185</v>
      </c>
      <c r="CP1368" s="1102">
        <v>18053.505724523278</v>
      </c>
      <c r="CQ1368" s="1106">
        <f t="shared" si="221"/>
        <v>19900.583545291753</v>
      </c>
      <c r="CR1368" s="23" t="s">
        <v>542</v>
      </c>
      <c r="DQ1368"/>
      <c r="DR1368"/>
    </row>
    <row r="1369" spans="58:122" ht="13">
      <c r="BF1369" s="1135">
        <v>1361</v>
      </c>
      <c r="BG1369" s="1102">
        <v>64271.832717282537</v>
      </c>
      <c r="BH1369" s="1102">
        <v>57262.286593234145</v>
      </c>
      <c r="BI1369" s="1102">
        <v>51460.924334020616</v>
      </c>
      <c r="BJ1369" s="1102">
        <v>58723.869989337851</v>
      </c>
      <c r="BK1369" s="1102">
        <v>63512.496565856352</v>
      </c>
      <c r="BL1369" s="1102">
        <v>78565.937394136068</v>
      </c>
      <c r="BM1369" s="1102">
        <v>60767.563281367591</v>
      </c>
      <c r="BN1369" s="1102">
        <v>74658.495915668987</v>
      </c>
      <c r="BO1369" s="1102">
        <v>111648.68789734456</v>
      </c>
      <c r="BP1369" s="1102">
        <v>103638.11435936966</v>
      </c>
      <c r="BQ1369" s="1102">
        <v>81799.491725477026</v>
      </c>
      <c r="BR1369" s="1102">
        <v>63925.860789876417</v>
      </c>
      <c r="BS1369" s="1102">
        <v>82388.650708019792</v>
      </c>
      <c r="BT1369" s="1102">
        <v>31929.395656805253</v>
      </c>
      <c r="BU1369" s="1102">
        <v>13066.890763577108</v>
      </c>
      <c r="BV1369" s="1102">
        <v>11063.122338863568</v>
      </c>
      <c r="BW1369" s="1102">
        <v>16585.815532481065</v>
      </c>
      <c r="BX1369" s="1102">
        <v>23043.101779631699</v>
      </c>
      <c r="BY1369" s="1102">
        <v>17991.402249106293</v>
      </c>
      <c r="BZ1369" s="1102">
        <v>14305.401361441182</v>
      </c>
      <c r="CA1369" s="1102">
        <v>10156.587708442255</v>
      </c>
      <c r="CB1369" s="1102">
        <v>7861.0234608123574</v>
      </c>
      <c r="CC1369" s="1102">
        <v>9129.0974852809704</v>
      </c>
      <c r="CD1369" s="1102">
        <v>11602.727689370349</v>
      </c>
      <c r="CE1369" s="1102">
        <v>17488.493660335094</v>
      </c>
      <c r="CF1369" s="1102">
        <v>13914.540468631842</v>
      </c>
      <c r="CG1369" s="1102">
        <v>9883.0990324752383</v>
      </c>
      <c r="CH1369" s="1102">
        <v>13715.827190402224</v>
      </c>
      <c r="CI1369" s="1102">
        <v>18595.226003690408</v>
      </c>
      <c r="CJ1369" s="1102">
        <v>24673.257802149881</v>
      </c>
      <c r="CK1369" s="1102">
        <v>25045.224188221386</v>
      </c>
      <c r="CL1369" s="1102">
        <v>20161.476488601671</v>
      </c>
      <c r="CM1369" s="1102">
        <v>19744.348858190668</v>
      </c>
      <c r="CN1369" s="1102">
        <v>15548.635333329999</v>
      </c>
      <c r="CO1369" s="1102">
        <v>16496.479840549324</v>
      </c>
      <c r="CP1369" s="1102">
        <v>16791.275870189431</v>
      </c>
      <c r="CQ1369" s="1106">
        <f t="shared" si="221"/>
        <v>18509.213301039901</v>
      </c>
      <c r="CR1369" s="23" t="s">
        <v>542</v>
      </c>
      <c r="DQ1369"/>
      <c r="DR1369"/>
    </row>
    <row r="1370" spans="58:122" ht="13">
      <c r="BF1370" s="1135">
        <v>1362</v>
      </c>
      <c r="BG1370" s="1102">
        <v>62658.528858433761</v>
      </c>
      <c r="BH1370" s="1102">
        <v>63789.95887663294</v>
      </c>
      <c r="BI1370" s="1102">
        <v>55362.961564122801</v>
      </c>
      <c r="BJ1370" s="1102">
        <v>65099.143499486934</v>
      </c>
      <c r="BK1370" s="1102">
        <v>76271.562922452067</v>
      </c>
      <c r="BL1370" s="1102">
        <v>87131.882195340731</v>
      </c>
      <c r="BM1370" s="1102">
        <v>67455.869274631841</v>
      </c>
      <c r="BN1370" s="1102">
        <v>84657.515372412206</v>
      </c>
      <c r="BO1370" s="1102">
        <v>117568.4996132543</v>
      </c>
      <c r="BP1370" s="1102">
        <v>109385.00752242128</v>
      </c>
      <c r="BQ1370" s="1102">
        <v>80529.313860239505</v>
      </c>
      <c r="BR1370" s="1102">
        <v>69721.34756300741</v>
      </c>
      <c r="BS1370" s="1102">
        <v>87884.250927269299</v>
      </c>
      <c r="BT1370" s="1102">
        <v>35874.739840311559</v>
      </c>
      <c r="BU1370" s="1102">
        <v>16025.700023187763</v>
      </c>
      <c r="BV1370" s="1102">
        <v>12461.133991443821</v>
      </c>
      <c r="BW1370" s="1102">
        <v>13309.632702134284</v>
      </c>
      <c r="BX1370" s="1102">
        <v>20104.157555801634</v>
      </c>
      <c r="BY1370" s="1102">
        <v>15387.82793060414</v>
      </c>
      <c r="BZ1370" s="1102">
        <v>13823.164664064592</v>
      </c>
      <c r="CA1370" s="1102">
        <v>10156.596535517681</v>
      </c>
      <c r="CB1370" s="1102">
        <v>7088.0339562348745</v>
      </c>
      <c r="CC1370" s="1102">
        <v>9628.8900625085771</v>
      </c>
      <c r="CD1370" s="1102">
        <v>12639.382377376298</v>
      </c>
      <c r="CE1370" s="1102">
        <v>17622.926208841542</v>
      </c>
      <c r="CF1370" s="1102">
        <v>14545.437800359692</v>
      </c>
      <c r="CG1370" s="1102">
        <v>12337.898466244258</v>
      </c>
      <c r="CH1370" s="1102">
        <v>13200.000676774209</v>
      </c>
      <c r="CI1370" s="1102">
        <v>17447.300634574727</v>
      </c>
      <c r="CJ1370" s="1102">
        <v>16474.245287503185</v>
      </c>
      <c r="CK1370" s="1102">
        <v>18262.16537070417</v>
      </c>
      <c r="CL1370" s="1102">
        <v>15669.461616568544</v>
      </c>
      <c r="CM1370" s="1102">
        <v>20979.602537717336</v>
      </c>
      <c r="CN1370" s="1102">
        <v>20014.826417197095</v>
      </c>
      <c r="CO1370" s="1102">
        <v>22753.676120298653</v>
      </c>
      <c r="CP1370" s="1102">
        <v>21462.653332355429</v>
      </c>
      <c r="CQ1370" s="1106">
        <f t="shared" si="221"/>
        <v>23658.525510864576</v>
      </c>
      <c r="CR1370" s="23" t="s">
        <v>542</v>
      </c>
      <c r="DQ1370"/>
      <c r="DR1370"/>
    </row>
    <row r="1371" spans="58:122" ht="13">
      <c r="BF1371" s="1135">
        <v>1363</v>
      </c>
      <c r="BG1371" s="1102">
        <v>44325.855990632495</v>
      </c>
      <c r="BH1371" s="1102">
        <v>43695.516852127679</v>
      </c>
      <c r="BI1371" s="1102">
        <v>35379.376966799937</v>
      </c>
      <c r="BJ1371" s="1102">
        <v>52073.608206384379</v>
      </c>
      <c r="BK1371" s="1102">
        <v>71231.119478801702</v>
      </c>
      <c r="BL1371" s="1102">
        <v>92947.218023704059</v>
      </c>
      <c r="BM1371" s="1102">
        <v>85948.148965089669</v>
      </c>
      <c r="BN1371" s="1102">
        <v>99943.201507913443</v>
      </c>
      <c r="BO1371" s="1102">
        <v>121192.88188993775</v>
      </c>
      <c r="BP1371" s="1102">
        <v>111005.60307065553</v>
      </c>
      <c r="BQ1371" s="1102">
        <v>83537.845579044137</v>
      </c>
      <c r="BR1371" s="1102">
        <v>65650.781341012873</v>
      </c>
      <c r="BS1371" s="1102">
        <v>62344.750386877378</v>
      </c>
      <c r="BT1371" s="1102">
        <v>35506.198781734784</v>
      </c>
      <c r="BU1371" s="1102">
        <v>9627.2565145385979</v>
      </c>
      <c r="BV1371" s="1102">
        <v>10652.874654649819</v>
      </c>
      <c r="BW1371" s="1102">
        <v>18501.557006001549</v>
      </c>
      <c r="BX1371" s="1102">
        <v>22545.708826050581</v>
      </c>
      <c r="BY1371" s="1102">
        <v>16352.439633196942</v>
      </c>
      <c r="BZ1371" s="1102">
        <v>12943.893061734336</v>
      </c>
      <c r="CA1371" s="1102">
        <v>10162.3169889579</v>
      </c>
      <c r="CB1371" s="1102">
        <v>6385.1579793756591</v>
      </c>
      <c r="CC1371" s="1102">
        <v>9357.2244072494905</v>
      </c>
      <c r="CD1371" s="1102">
        <v>10017.333027972471</v>
      </c>
      <c r="CE1371" s="1102">
        <v>16101.029381181099</v>
      </c>
      <c r="CF1371" s="1102">
        <v>13163.638855641069</v>
      </c>
      <c r="CG1371" s="1102">
        <v>10088.994804118509</v>
      </c>
      <c r="CH1371" s="1102">
        <v>12842.35144123104</v>
      </c>
      <c r="CI1371" s="1102">
        <v>15400.485378575033</v>
      </c>
      <c r="CJ1371" s="1102">
        <v>18035.52587962275</v>
      </c>
      <c r="CK1371" s="1102">
        <v>18302.140942390652</v>
      </c>
      <c r="CL1371" s="1102">
        <v>13722.707754492627</v>
      </c>
      <c r="CM1371" s="1102">
        <v>16878.286442366611</v>
      </c>
      <c r="CN1371" s="1102">
        <v>14678.410503938907</v>
      </c>
      <c r="CO1371" s="1102">
        <v>18780.369773143928</v>
      </c>
      <c r="CP1371" s="1102">
        <v>14861.764075368046</v>
      </c>
      <c r="CQ1371" s="1106">
        <f t="shared" si="221"/>
        <v>16382.290626829888</v>
      </c>
      <c r="CR1371" s="23" t="s">
        <v>542</v>
      </c>
      <c r="DQ1371"/>
      <c r="DR1371"/>
    </row>
    <row r="1372" spans="58:122" ht="13">
      <c r="BF1372" s="1135">
        <v>1364</v>
      </c>
      <c r="BG1372" s="1102">
        <v>42480.620806150626</v>
      </c>
      <c r="BH1372" s="1102">
        <v>50260.115675744142</v>
      </c>
      <c r="BI1372" s="1102">
        <v>50187.489563179806</v>
      </c>
      <c r="BJ1372" s="1102">
        <v>67268.297602950872</v>
      </c>
      <c r="BK1372" s="1102">
        <v>87977.596879931778</v>
      </c>
      <c r="BL1372" s="1102">
        <v>118177.51706401842</v>
      </c>
      <c r="BM1372" s="1102">
        <v>92805.673400389627</v>
      </c>
      <c r="BN1372" s="1102">
        <v>92730.468185199265</v>
      </c>
      <c r="BO1372" s="1102">
        <v>134265.97638664351</v>
      </c>
      <c r="BP1372" s="1102">
        <v>144830.11640157504</v>
      </c>
      <c r="BQ1372" s="1102">
        <v>110279.95320211622</v>
      </c>
      <c r="BR1372" s="1102">
        <v>76921.126247855747</v>
      </c>
      <c r="BS1372" s="1102">
        <v>71459.391043255018</v>
      </c>
      <c r="BT1372" s="1102">
        <v>30064.383149057925</v>
      </c>
      <c r="BU1372" s="1102">
        <v>12818.910587682472</v>
      </c>
      <c r="BV1372" s="1102">
        <v>14072.789208764021</v>
      </c>
      <c r="BW1372" s="1102">
        <v>27105.223006796961</v>
      </c>
      <c r="BX1372" s="1102">
        <v>26054.955702960218</v>
      </c>
      <c r="BY1372" s="1102">
        <v>25647.045681781452</v>
      </c>
      <c r="BZ1372" s="1102">
        <v>15714.049169288621</v>
      </c>
      <c r="CA1372" s="1102">
        <v>10164.3702451188</v>
      </c>
      <c r="CB1372" s="1102">
        <v>9952.2178280869794</v>
      </c>
      <c r="CC1372" s="1102">
        <v>9786.5001430386692</v>
      </c>
      <c r="CD1372" s="1102">
        <v>9191.2837316037676</v>
      </c>
      <c r="CE1372" s="1102">
        <v>20940.734640813429</v>
      </c>
      <c r="CF1372" s="1102">
        <v>13465.179116334799</v>
      </c>
      <c r="CG1372" s="1102">
        <v>11075.599629350942</v>
      </c>
      <c r="CH1372" s="1102">
        <v>13665.708440549573</v>
      </c>
      <c r="CI1372" s="1102">
        <v>19422.021979994181</v>
      </c>
      <c r="CJ1372" s="1102">
        <v>23093.812671419331</v>
      </c>
      <c r="CK1372" s="1102">
        <v>22757.685833480522</v>
      </c>
      <c r="CL1372" s="1102">
        <v>18607.998388431253</v>
      </c>
      <c r="CM1372" s="1102">
        <v>21496.440058734697</v>
      </c>
      <c r="CN1372" s="1102">
        <v>15989.972540664252</v>
      </c>
      <c r="CO1372" s="1102">
        <v>25285.377440566339</v>
      </c>
      <c r="CP1372" s="1102">
        <v>18006.990978522677</v>
      </c>
      <c r="CQ1372" s="1106">
        <f t="shared" si="221"/>
        <v>19849.309814693512</v>
      </c>
      <c r="CR1372" s="23" t="s">
        <v>542</v>
      </c>
      <c r="DQ1372"/>
      <c r="DR1372"/>
    </row>
    <row r="1373" spans="58:122" ht="13">
      <c r="BF1373" s="1135">
        <v>1365</v>
      </c>
      <c r="BG1373" s="1102">
        <v>48757.419552034844</v>
      </c>
      <c r="BH1373" s="1102">
        <v>46761.686313593877</v>
      </c>
      <c r="BI1373" s="1102">
        <v>40392.904807515471</v>
      </c>
      <c r="BJ1373" s="1102">
        <v>46281.627346271925</v>
      </c>
      <c r="BK1373" s="1102">
        <v>60820.009333867005</v>
      </c>
      <c r="BL1373" s="1102">
        <v>78760.939042897357</v>
      </c>
      <c r="BM1373" s="1102">
        <v>60741.892344853411</v>
      </c>
      <c r="BN1373" s="1102">
        <v>68697.518830266563</v>
      </c>
      <c r="BO1373" s="1102">
        <v>95707.675331668099</v>
      </c>
      <c r="BP1373" s="1102">
        <v>91358.724106125592</v>
      </c>
      <c r="BQ1373" s="1102">
        <v>75136.927982332272</v>
      </c>
      <c r="BR1373" s="1102">
        <v>57252.032185595686</v>
      </c>
      <c r="BS1373" s="1102">
        <v>57018.763800082204</v>
      </c>
      <c r="BT1373" s="1102">
        <v>27116.711172738731</v>
      </c>
      <c r="BU1373" s="1102">
        <v>11639.764441586562</v>
      </c>
      <c r="BV1373" s="1102">
        <v>12804.23321704748</v>
      </c>
      <c r="BW1373" s="1102">
        <v>17720.22077534255</v>
      </c>
      <c r="BX1373" s="1102">
        <v>25124.086705001922</v>
      </c>
      <c r="BY1373" s="1102">
        <v>19864.303095929114</v>
      </c>
      <c r="BZ1373" s="1102">
        <v>15444.355040249471</v>
      </c>
      <c r="CA1373" s="1102">
        <v>10167.723535143501</v>
      </c>
      <c r="CB1373" s="1102">
        <v>6082.1929442039836</v>
      </c>
      <c r="CC1373" s="1102">
        <v>8230.8259037880289</v>
      </c>
      <c r="CD1373" s="1102">
        <v>12004.108438617273</v>
      </c>
      <c r="CE1373" s="1102">
        <v>16722.867345034429</v>
      </c>
      <c r="CF1373" s="1102">
        <v>13393.399700462824</v>
      </c>
      <c r="CG1373" s="1102">
        <v>11872.608713809048</v>
      </c>
      <c r="CH1373" s="1102">
        <v>14320.747198367513</v>
      </c>
      <c r="CI1373" s="1102">
        <v>19258.887222186542</v>
      </c>
      <c r="CJ1373" s="1102">
        <v>20504.732297745904</v>
      </c>
      <c r="CK1373" s="1102">
        <v>21003.194711218686</v>
      </c>
      <c r="CL1373" s="1102">
        <v>17369.215031716318</v>
      </c>
      <c r="CM1373" s="1102">
        <v>20623.269805955046</v>
      </c>
      <c r="CN1373" s="1102">
        <v>19539.877149892207</v>
      </c>
      <c r="CO1373" s="1102">
        <v>19648.781147634832</v>
      </c>
      <c r="CP1373" s="1102">
        <v>20593.183998346605</v>
      </c>
      <c r="CQ1373" s="1106">
        <f t="shared" si="221"/>
        <v>22700.099630288481</v>
      </c>
      <c r="CR1373" s="23" t="s">
        <v>542</v>
      </c>
      <c r="DQ1373"/>
      <c r="DR1373"/>
    </row>
    <row r="1374" spans="58:122" ht="13">
      <c r="BF1374" s="1135">
        <v>1366</v>
      </c>
      <c r="BG1374" s="1102">
        <v>62920.72607476516</v>
      </c>
      <c r="BH1374" s="1102">
        <v>63322.272607686908</v>
      </c>
      <c r="BI1374" s="1102">
        <v>57289.137756900935</v>
      </c>
      <c r="BJ1374" s="1102">
        <v>64854.88902304144</v>
      </c>
      <c r="BK1374" s="1102">
        <v>70792.440633156846</v>
      </c>
      <c r="BL1374" s="1102">
        <v>81776.865079677809</v>
      </c>
      <c r="BM1374" s="1102">
        <v>73001.361034211877</v>
      </c>
      <c r="BN1374" s="1102">
        <v>89306.990249653434</v>
      </c>
      <c r="BO1374" s="1102">
        <v>132620.85660789913</v>
      </c>
      <c r="BP1374" s="1102">
        <v>122870.89798252234</v>
      </c>
      <c r="BQ1374" s="1102">
        <v>96566.119120229938</v>
      </c>
      <c r="BR1374" s="1102">
        <v>79164.867005655324</v>
      </c>
      <c r="BS1374" s="1102">
        <v>89194.880785218353</v>
      </c>
      <c r="BT1374" s="1102">
        <v>36081.199069168288</v>
      </c>
      <c r="BU1374" s="1102">
        <v>13611.113318928785</v>
      </c>
      <c r="BV1374" s="1102">
        <v>13282.202102940038</v>
      </c>
      <c r="BW1374" s="1102">
        <v>19843.114148536417</v>
      </c>
      <c r="BX1374" s="1102">
        <v>26297.551146292357</v>
      </c>
      <c r="BY1374" s="1102">
        <v>21064.921046037292</v>
      </c>
      <c r="BZ1374" s="1102">
        <v>15721.524943080676</v>
      </c>
      <c r="CA1374" s="1102">
        <v>10171.761781738414</v>
      </c>
      <c r="CB1374" s="1102">
        <v>6002.6790860612764</v>
      </c>
      <c r="CC1374" s="1102">
        <v>7317.2695272357123</v>
      </c>
      <c r="CD1374" s="1102">
        <v>11744.486391355709</v>
      </c>
      <c r="CE1374" s="1102">
        <v>18275.64645413071</v>
      </c>
      <c r="CF1374" s="1102">
        <v>13589.205571977687</v>
      </c>
      <c r="CG1374" s="1102">
        <v>9834.8693485818912</v>
      </c>
      <c r="CH1374" s="1102">
        <v>11459.166038711777</v>
      </c>
      <c r="CI1374" s="1102">
        <v>17354.1576304675</v>
      </c>
      <c r="CJ1374" s="1102">
        <v>19287.017005452821</v>
      </c>
      <c r="CK1374" s="1102">
        <v>17661.720282726739</v>
      </c>
      <c r="CL1374" s="1102">
        <v>13754.73143909687</v>
      </c>
      <c r="CM1374" s="1102">
        <v>17292.866963934983</v>
      </c>
      <c r="CN1374" s="1102">
        <v>18198.651408026351</v>
      </c>
      <c r="CO1374" s="1102">
        <v>20236.825575128951</v>
      </c>
      <c r="CP1374" s="1102">
        <v>19210.868161033417</v>
      </c>
      <c r="CQ1374" s="1106">
        <f t="shared" si="221"/>
        <v>21176.357248826036</v>
      </c>
      <c r="CR1374" s="23" t="s">
        <v>542</v>
      </c>
      <c r="DQ1374"/>
      <c r="DR1374"/>
    </row>
    <row r="1375" spans="58:122" ht="13">
      <c r="BF1375" s="1135">
        <v>1367</v>
      </c>
      <c r="BG1375" s="1102">
        <v>50710.018261920348</v>
      </c>
      <c r="BH1375" s="1102">
        <v>52842.519518242902</v>
      </c>
      <c r="BI1375" s="1102">
        <v>48485.161166807127</v>
      </c>
      <c r="BJ1375" s="1102">
        <v>53388.514522882506</v>
      </c>
      <c r="BK1375" s="1102">
        <v>72989.977604427666</v>
      </c>
      <c r="BL1375" s="1102">
        <v>99382.07707117431</v>
      </c>
      <c r="BM1375" s="1102">
        <v>85649.086582595177</v>
      </c>
      <c r="BN1375" s="1102">
        <v>84017.961079623361</v>
      </c>
      <c r="BO1375" s="1102">
        <v>104174.18556810102</v>
      </c>
      <c r="BP1375" s="1102">
        <v>103748.08927097252</v>
      </c>
      <c r="BQ1375" s="1102">
        <v>79889.222384049441</v>
      </c>
      <c r="BR1375" s="1102">
        <v>58544.087550261298</v>
      </c>
      <c r="BS1375" s="1102">
        <v>65435.46504322598</v>
      </c>
      <c r="BT1375" s="1102">
        <v>25219.754426225616</v>
      </c>
      <c r="BU1375" s="1102">
        <v>12462.295641193077</v>
      </c>
      <c r="BV1375" s="1102">
        <v>14776.072024759957</v>
      </c>
      <c r="BW1375" s="1102">
        <v>31142.363970738068</v>
      </c>
      <c r="BX1375" s="1102">
        <v>31668.745630439145</v>
      </c>
      <c r="BY1375" s="1102">
        <v>27174.445487950339</v>
      </c>
      <c r="BZ1375" s="1102">
        <v>15803.353450977827</v>
      </c>
      <c r="CA1375" s="1102">
        <v>10172.080978557948</v>
      </c>
      <c r="CB1375" s="1102">
        <v>7706.4612629531439</v>
      </c>
      <c r="CC1375" s="1102">
        <v>9595.1094004359002</v>
      </c>
      <c r="CD1375" s="1102">
        <v>11909.952347650496</v>
      </c>
      <c r="CE1375" s="1102">
        <v>24423.675552725679</v>
      </c>
      <c r="CF1375" s="1102">
        <v>17411.879200215124</v>
      </c>
      <c r="CG1375" s="1102">
        <v>12586.133070701906</v>
      </c>
      <c r="CH1375" s="1102">
        <v>13454.172493305939</v>
      </c>
      <c r="CI1375" s="1102">
        <v>17367.556688075034</v>
      </c>
      <c r="CJ1375" s="1102">
        <v>20719.987824603741</v>
      </c>
      <c r="CK1375" s="1102">
        <v>22677.337851777334</v>
      </c>
      <c r="CL1375" s="1102">
        <v>18177.40093368636</v>
      </c>
      <c r="CM1375" s="1102">
        <v>25441.143467451398</v>
      </c>
      <c r="CN1375" s="1102">
        <v>23687.100215888029</v>
      </c>
      <c r="CO1375" s="1102">
        <v>32669.688457050761</v>
      </c>
      <c r="CP1375" s="1102">
        <v>24994.520393060826</v>
      </c>
      <c r="CQ1375" s="1106">
        <f t="shared" si="221"/>
        <v>27551.742517296592</v>
      </c>
      <c r="CR1375" s="23" t="s">
        <v>542</v>
      </c>
      <c r="DQ1375"/>
      <c r="DR1375"/>
    </row>
    <row r="1376" spans="58:122" ht="13">
      <c r="BF1376" s="1135">
        <v>1368</v>
      </c>
      <c r="BG1376" s="1102">
        <v>49746.838142642315</v>
      </c>
      <c r="BH1376" s="1102">
        <v>46391.368171358539</v>
      </c>
      <c r="BI1376" s="1102">
        <v>37510.93075705228</v>
      </c>
      <c r="BJ1376" s="1102">
        <v>49196.260402914362</v>
      </c>
      <c r="BK1376" s="1102">
        <v>66584.068799984554</v>
      </c>
      <c r="BL1376" s="1102">
        <v>83917.321769604489</v>
      </c>
      <c r="BM1376" s="1102">
        <v>68012.014574914327</v>
      </c>
      <c r="BN1376" s="1102">
        <v>83886.296531579472</v>
      </c>
      <c r="BO1376" s="1102">
        <v>102456.01071404817</v>
      </c>
      <c r="BP1376" s="1102">
        <v>94843.63727821401</v>
      </c>
      <c r="BQ1376" s="1102">
        <v>71710.476006290861</v>
      </c>
      <c r="BR1376" s="1102">
        <v>54857.033726611335</v>
      </c>
      <c r="BS1376" s="1102">
        <v>47153.717858696124</v>
      </c>
      <c r="BT1376" s="1102">
        <v>20103.417292325801</v>
      </c>
      <c r="BU1376" s="1102">
        <v>10050.173164809865</v>
      </c>
      <c r="BV1376" s="1102">
        <v>10619.490351337303</v>
      </c>
      <c r="BW1376" s="1102">
        <v>16540.065992870655</v>
      </c>
      <c r="BX1376" s="1102">
        <v>25688.646150193003</v>
      </c>
      <c r="BY1376" s="1102">
        <v>20025.412288991531</v>
      </c>
      <c r="BZ1376" s="1102">
        <v>13651.489612135932</v>
      </c>
      <c r="CA1376" s="1102">
        <v>10173.707805416865</v>
      </c>
      <c r="CB1376" s="1102">
        <v>7376.3258581678383</v>
      </c>
      <c r="CC1376" s="1102">
        <v>10084.606903328124</v>
      </c>
      <c r="CD1376" s="1102">
        <v>16440.499081617207</v>
      </c>
      <c r="CE1376" s="1102">
        <v>18965.078584997136</v>
      </c>
      <c r="CF1376" s="1102">
        <v>15226.495114547055</v>
      </c>
      <c r="CG1376" s="1102">
        <v>13488.095578729022</v>
      </c>
      <c r="CH1376" s="1102">
        <v>15541.587766432634</v>
      </c>
      <c r="CI1376" s="1102">
        <v>20430.435618377276</v>
      </c>
      <c r="CJ1376" s="1102">
        <v>19126.944768778329</v>
      </c>
      <c r="CK1376" s="1102">
        <v>17119.369551812113</v>
      </c>
      <c r="CL1376" s="1102">
        <v>14086.086724839399</v>
      </c>
      <c r="CM1376" s="1102">
        <v>14775.229310529885</v>
      </c>
      <c r="CN1376" s="1102">
        <v>14002.432789477654</v>
      </c>
      <c r="CO1376" s="1102">
        <v>11848.143336988604</v>
      </c>
      <c r="CP1376" s="1102">
        <v>15174.362346012615</v>
      </c>
      <c r="CQ1376" s="1106">
        <f t="shared" si="221"/>
        <v>16726.871236047838</v>
      </c>
      <c r="CR1376" s="23" t="s">
        <v>542</v>
      </c>
      <c r="DQ1376"/>
      <c r="DR1376"/>
    </row>
    <row r="1377" spans="58:122" ht="13">
      <c r="BF1377" s="1135">
        <v>1369</v>
      </c>
      <c r="BG1377" s="1102">
        <v>60213.377883863694</v>
      </c>
      <c r="BH1377" s="1102">
        <v>62068.045192911944</v>
      </c>
      <c r="BI1377" s="1102">
        <v>52815.415122771017</v>
      </c>
      <c r="BJ1377" s="1102">
        <v>57043.411207985017</v>
      </c>
      <c r="BK1377" s="1102">
        <v>69501.08718678169</v>
      </c>
      <c r="BL1377" s="1102">
        <v>89607.448571854358</v>
      </c>
      <c r="BM1377" s="1102">
        <v>77307.847189306485</v>
      </c>
      <c r="BN1377" s="1102">
        <v>85014.289778495324</v>
      </c>
      <c r="BO1377" s="1102">
        <v>102115.39885501101</v>
      </c>
      <c r="BP1377" s="1102">
        <v>93320.97186409001</v>
      </c>
      <c r="BQ1377" s="1102">
        <v>71348.347938433406</v>
      </c>
      <c r="BR1377" s="1102">
        <v>61690.42762879128</v>
      </c>
      <c r="BS1377" s="1102">
        <v>60419.541875215982</v>
      </c>
      <c r="BT1377" s="1102">
        <v>26650.532736077046</v>
      </c>
      <c r="BU1377" s="1102">
        <v>12631.960646238815</v>
      </c>
      <c r="BV1377" s="1102">
        <v>12119.092747468207</v>
      </c>
      <c r="BW1377" s="1102">
        <v>19451.899003533392</v>
      </c>
      <c r="BX1377" s="1102">
        <v>23429.963875069679</v>
      </c>
      <c r="BY1377" s="1102">
        <v>18527.527046683601</v>
      </c>
      <c r="BZ1377" s="1102">
        <v>15154.24202200451</v>
      </c>
      <c r="CA1377" s="1102">
        <v>10185.262623738299</v>
      </c>
      <c r="CB1377" s="1102">
        <v>6402.8116756270292</v>
      </c>
      <c r="CC1377" s="1102">
        <v>9104.9378398399786</v>
      </c>
      <c r="CD1377" s="1102">
        <v>11401.049974094107</v>
      </c>
      <c r="CE1377" s="1102">
        <v>18959.981884025176</v>
      </c>
      <c r="CF1377" s="1102">
        <v>13996.210597208121</v>
      </c>
      <c r="CG1377" s="1102">
        <v>10742.142431238904</v>
      </c>
      <c r="CH1377" s="1102">
        <v>11361.25402366591</v>
      </c>
      <c r="CI1377" s="1102">
        <v>13994.070550240567</v>
      </c>
      <c r="CJ1377" s="1102">
        <v>15577.853607971882</v>
      </c>
      <c r="CK1377" s="1102">
        <v>14752.41612852554</v>
      </c>
      <c r="CL1377" s="1102">
        <v>13925.134869738895</v>
      </c>
      <c r="CM1377" s="1102">
        <v>16580.088878892886</v>
      </c>
      <c r="CN1377" s="1102">
        <v>17288.070882209646</v>
      </c>
      <c r="CO1377" s="1102">
        <v>19692.143591029024</v>
      </c>
      <c r="CP1377" s="1102">
        <v>18634.739424479998</v>
      </c>
      <c r="CQ1377" s="1106">
        <f t="shared" si="221"/>
        <v>20541.28402650719</v>
      </c>
      <c r="CR1377" s="23" t="s">
        <v>542</v>
      </c>
      <c r="DQ1377"/>
      <c r="DR1377"/>
    </row>
    <row r="1378" spans="58:122" ht="13">
      <c r="BF1378" s="1135">
        <v>1370</v>
      </c>
      <c r="BG1378" s="1102">
        <v>49086.307380286838</v>
      </c>
      <c r="BH1378" s="1102">
        <v>48079.013737586829</v>
      </c>
      <c r="BI1378" s="1102">
        <v>41610.980208584515</v>
      </c>
      <c r="BJ1378" s="1102">
        <v>44053.245837008151</v>
      </c>
      <c r="BK1378" s="1102">
        <v>60159.911621896215</v>
      </c>
      <c r="BL1378" s="1102">
        <v>78838.957062654314</v>
      </c>
      <c r="BM1378" s="1102">
        <v>61212.152844754521</v>
      </c>
      <c r="BN1378" s="1102">
        <v>70030.171867776939</v>
      </c>
      <c r="BO1378" s="1102">
        <v>96053.843434760696</v>
      </c>
      <c r="BP1378" s="1102">
        <v>90425.397145746159</v>
      </c>
      <c r="BQ1378" s="1102">
        <v>74584.278069997235</v>
      </c>
      <c r="BR1378" s="1102">
        <v>57549.018537259341</v>
      </c>
      <c r="BS1378" s="1102">
        <v>57204.322650993832</v>
      </c>
      <c r="BT1378" s="1102">
        <v>27115.4440110859</v>
      </c>
      <c r="BU1378" s="1102">
        <v>11677.412063432717</v>
      </c>
      <c r="BV1378" s="1102">
        <v>12822.128169952945</v>
      </c>
      <c r="BW1378" s="1102">
        <v>17757.097727637767</v>
      </c>
      <c r="BX1378" s="1102">
        <v>25094.803802000006</v>
      </c>
      <c r="BY1378" s="1102">
        <v>19912.177092676295</v>
      </c>
      <c r="BZ1378" s="1102">
        <v>15506.944922801489</v>
      </c>
      <c r="CA1378" s="1102">
        <v>10185.766103546184</v>
      </c>
      <c r="CB1378" s="1102">
        <v>6075.3760911991958</v>
      </c>
      <c r="CC1378" s="1102">
        <v>8233.3887887575802</v>
      </c>
      <c r="CD1378" s="1102">
        <v>12037.227060373772</v>
      </c>
      <c r="CE1378" s="1102">
        <v>16752.7580155205</v>
      </c>
      <c r="CF1378" s="1102">
        <v>13389.27792082795</v>
      </c>
      <c r="CG1378" s="1102">
        <v>11871.162981052337</v>
      </c>
      <c r="CH1378" s="1102">
        <v>14337.418275907734</v>
      </c>
      <c r="CI1378" s="1102">
        <v>19294.827234017772</v>
      </c>
      <c r="CJ1378" s="1102">
        <v>20525.86054684197</v>
      </c>
      <c r="CK1378" s="1102">
        <v>21024.266685510236</v>
      </c>
      <c r="CL1378" s="1102">
        <v>17368.251318687559</v>
      </c>
      <c r="CM1378" s="1102">
        <v>20619.269814117863</v>
      </c>
      <c r="CN1378" s="1102">
        <v>19454.646869368284</v>
      </c>
      <c r="CO1378" s="1102">
        <v>19695.626247423221</v>
      </c>
      <c r="CP1378" s="1102">
        <v>20550.814419092094</v>
      </c>
      <c r="CQ1378" s="1106">
        <f t="shared" si="221"/>
        <v>22653.395163876292</v>
      </c>
      <c r="CR1378" s="23" t="s">
        <v>542</v>
      </c>
      <c r="DQ1378"/>
      <c r="DR1378"/>
    </row>
    <row r="1379" spans="58:122" ht="13">
      <c r="BF1379" s="1135">
        <v>1371</v>
      </c>
      <c r="BG1379" s="1102">
        <v>54236.734288368352</v>
      </c>
      <c r="BH1379" s="1102">
        <v>60482.503120790643</v>
      </c>
      <c r="BI1379" s="1102">
        <v>52521.034622441788</v>
      </c>
      <c r="BJ1379" s="1102">
        <v>53382.145810213209</v>
      </c>
      <c r="BK1379" s="1102">
        <v>60002.698058761438</v>
      </c>
      <c r="BL1379" s="1102">
        <v>78059.784006859947</v>
      </c>
      <c r="BM1379" s="1102">
        <v>70152.728895887121</v>
      </c>
      <c r="BN1379" s="1102">
        <v>86798.655722170923</v>
      </c>
      <c r="BO1379" s="1102">
        <v>115121.32832979891</v>
      </c>
      <c r="BP1379" s="1102">
        <v>106604.69381880177</v>
      </c>
      <c r="BQ1379" s="1102">
        <v>81588.617281144107</v>
      </c>
      <c r="BR1379" s="1102">
        <v>60801.038508751502</v>
      </c>
      <c r="BS1379" s="1102">
        <v>53147.095901289082</v>
      </c>
      <c r="BT1379" s="1102">
        <v>23366.126404730825</v>
      </c>
      <c r="BU1379" s="1102">
        <v>13100.7418543766</v>
      </c>
      <c r="BV1379" s="1102">
        <v>11715.348021565866</v>
      </c>
      <c r="BW1379" s="1102">
        <v>13928.971284812835</v>
      </c>
      <c r="BX1379" s="1102">
        <v>21061.319875309477</v>
      </c>
      <c r="BY1379" s="1102">
        <v>19115.938862727442</v>
      </c>
      <c r="BZ1379" s="1102">
        <v>16108.970576484026</v>
      </c>
      <c r="CA1379" s="1102">
        <v>10193.316486248525</v>
      </c>
      <c r="CB1379" s="1102">
        <v>5671.6715019803414</v>
      </c>
      <c r="CC1379" s="1102">
        <v>7232.3786048288148</v>
      </c>
      <c r="CD1379" s="1102">
        <v>9896.6148533502728</v>
      </c>
      <c r="CE1379" s="1102">
        <v>16265.766508502851</v>
      </c>
      <c r="CF1379" s="1102">
        <v>11699.224029854326</v>
      </c>
      <c r="CG1379" s="1102">
        <v>10358.946527351305</v>
      </c>
      <c r="CH1379" s="1102">
        <v>10647.286455338392</v>
      </c>
      <c r="CI1379" s="1102">
        <v>13939.298656810974</v>
      </c>
      <c r="CJ1379" s="1102">
        <v>15455.440570842842</v>
      </c>
      <c r="CK1379" s="1102">
        <v>15034.6874735619</v>
      </c>
      <c r="CL1379" s="1102">
        <v>13918.80499823277</v>
      </c>
      <c r="CM1379" s="1102">
        <v>15433.837360064381</v>
      </c>
      <c r="CN1379" s="1102">
        <v>15826.071466459534</v>
      </c>
      <c r="CO1379" s="1102">
        <v>14458.514696213606</v>
      </c>
      <c r="CP1379" s="1102">
        <v>17238.280543223918</v>
      </c>
      <c r="CQ1379" s="1106">
        <f t="shared" si="221"/>
        <v>19001.95160774867</v>
      </c>
      <c r="CR1379" s="23" t="s">
        <v>542</v>
      </c>
      <c r="DQ1379"/>
      <c r="DR1379"/>
    </row>
    <row r="1380" spans="58:122" ht="13">
      <c r="BF1380" s="1135">
        <v>1372</v>
      </c>
      <c r="BG1380" s="1102">
        <v>47599.460688819105</v>
      </c>
      <c r="BH1380" s="1102">
        <v>48192.044192280257</v>
      </c>
      <c r="BI1380" s="1102">
        <v>43714.989631289398</v>
      </c>
      <c r="BJ1380" s="1102">
        <v>51601.851656355415</v>
      </c>
      <c r="BK1380" s="1102">
        <v>65881.277192392372</v>
      </c>
      <c r="BL1380" s="1102">
        <v>81434.496793414786</v>
      </c>
      <c r="BM1380" s="1102">
        <v>66581.485933927761</v>
      </c>
      <c r="BN1380" s="1102">
        <v>71001.944012112508</v>
      </c>
      <c r="BO1380" s="1102">
        <v>95909.227752189443</v>
      </c>
      <c r="BP1380" s="1102">
        <v>97273.881234150627</v>
      </c>
      <c r="BQ1380" s="1102">
        <v>69899.952700698632</v>
      </c>
      <c r="BR1380" s="1102">
        <v>51648.394628800532</v>
      </c>
      <c r="BS1380" s="1102">
        <v>69235.808390722683</v>
      </c>
      <c r="BT1380" s="1102">
        <v>29309.052413681275</v>
      </c>
      <c r="BU1380" s="1102">
        <v>17122.413357040641</v>
      </c>
      <c r="BV1380" s="1102">
        <v>15169.468696532162</v>
      </c>
      <c r="BW1380" s="1102">
        <v>12884.746313967315</v>
      </c>
      <c r="BX1380" s="1102">
        <v>17552.864453001002</v>
      </c>
      <c r="BY1380" s="1102">
        <v>18028.454895502811</v>
      </c>
      <c r="BZ1380" s="1102">
        <v>15727.572204094629</v>
      </c>
      <c r="CA1380" s="1102">
        <v>10194.172740827562</v>
      </c>
      <c r="CB1380" s="1102">
        <v>6256.9920925949509</v>
      </c>
      <c r="CC1380" s="1102">
        <v>7844.380311117362</v>
      </c>
      <c r="CD1380" s="1102">
        <v>10854.774219657853</v>
      </c>
      <c r="CE1380" s="1102">
        <v>15704.909556526747</v>
      </c>
      <c r="CF1380" s="1102">
        <v>11261.055918117168</v>
      </c>
      <c r="CG1380" s="1102">
        <v>8591.6792340723096</v>
      </c>
      <c r="CH1380" s="1102">
        <v>10495.015240178429</v>
      </c>
      <c r="CI1380" s="1102">
        <v>16465.322884041165</v>
      </c>
      <c r="CJ1380" s="1102">
        <v>18468.662263747879</v>
      </c>
      <c r="CK1380" s="1102">
        <v>18449.200753728754</v>
      </c>
      <c r="CL1380" s="1102">
        <v>14990.702322835312</v>
      </c>
      <c r="CM1380" s="1102">
        <v>15724.910119983051</v>
      </c>
      <c r="CN1380" s="1102">
        <v>13698.290002439568</v>
      </c>
      <c r="CO1380" s="1102">
        <v>14806.578912983809</v>
      </c>
      <c r="CP1380" s="1102">
        <v>14453.555150782169</v>
      </c>
      <c r="CQ1380" s="1106">
        <f t="shared" si="221"/>
        <v>15932.31731241594</v>
      </c>
      <c r="CR1380" s="23" t="s">
        <v>542</v>
      </c>
      <c r="DQ1380"/>
      <c r="DR1380"/>
    </row>
    <row r="1381" spans="58:122" ht="13">
      <c r="BF1381" s="1135">
        <v>1373</v>
      </c>
      <c r="BG1381" s="1102">
        <v>54324.704918406591</v>
      </c>
      <c r="BH1381" s="1102">
        <v>60548.174575655459</v>
      </c>
      <c r="BI1381" s="1102">
        <v>52529.275942986271</v>
      </c>
      <c r="BJ1381" s="1102">
        <v>53393.825662436328</v>
      </c>
      <c r="BK1381" s="1102">
        <v>60021.895415856648</v>
      </c>
      <c r="BL1381" s="1102">
        <v>78105.397432323574</v>
      </c>
      <c r="BM1381" s="1102">
        <v>70149.226940186665</v>
      </c>
      <c r="BN1381" s="1102">
        <v>86760.942130465817</v>
      </c>
      <c r="BO1381" s="1102">
        <v>115134.99391763374</v>
      </c>
      <c r="BP1381" s="1102">
        <v>106629.75483362451</v>
      </c>
      <c r="BQ1381" s="1102">
        <v>81594.619283013672</v>
      </c>
      <c r="BR1381" s="1102">
        <v>60788.389486498025</v>
      </c>
      <c r="BS1381" s="1102">
        <v>53193.994935843679</v>
      </c>
      <c r="BT1381" s="1102">
        <v>23324.222324560295</v>
      </c>
      <c r="BU1381" s="1102">
        <v>13094.417543410136</v>
      </c>
      <c r="BV1381" s="1102">
        <v>11717.846714660447</v>
      </c>
      <c r="BW1381" s="1102">
        <v>13921.976499206776</v>
      </c>
      <c r="BX1381" s="1102">
        <v>21051.668199331456</v>
      </c>
      <c r="BY1381" s="1102">
        <v>19124.49160957725</v>
      </c>
      <c r="BZ1381" s="1102">
        <v>16125.126005158565</v>
      </c>
      <c r="CA1381" s="1102">
        <v>10197.725148432013</v>
      </c>
      <c r="CB1381" s="1102">
        <v>5668.9418630434684</v>
      </c>
      <c r="CC1381" s="1102">
        <v>7236.4634367108229</v>
      </c>
      <c r="CD1381" s="1102">
        <v>9901.1859617961873</v>
      </c>
      <c r="CE1381" s="1102">
        <v>16268.421418352189</v>
      </c>
      <c r="CF1381" s="1102">
        <v>11691.297671078664</v>
      </c>
      <c r="CG1381" s="1102">
        <v>10360.617409145201</v>
      </c>
      <c r="CH1381" s="1102">
        <v>10659.930661288134</v>
      </c>
      <c r="CI1381" s="1102">
        <v>13948.75454231585</v>
      </c>
      <c r="CJ1381" s="1102">
        <v>15455.232300493077</v>
      </c>
      <c r="CK1381" s="1102">
        <v>15027.528173631532</v>
      </c>
      <c r="CL1381" s="1102">
        <v>13914.129384436506</v>
      </c>
      <c r="CM1381" s="1102">
        <v>15433.958940983703</v>
      </c>
      <c r="CN1381" s="1102">
        <v>15830.198692961538</v>
      </c>
      <c r="CO1381" s="1102">
        <v>14454.999276019475</v>
      </c>
      <c r="CP1381" s="1102">
        <v>17244.859943048166</v>
      </c>
      <c r="CQ1381" s="1106">
        <f t="shared" si="221"/>
        <v>19009.204154587947</v>
      </c>
      <c r="CR1381" s="23" t="s">
        <v>542</v>
      </c>
      <c r="DQ1381"/>
      <c r="DR1381"/>
    </row>
    <row r="1382" spans="58:122" ht="13">
      <c r="BF1382" s="1135">
        <v>1374</v>
      </c>
      <c r="BG1382" s="1102">
        <v>65816.195828006559</v>
      </c>
      <c r="BH1382" s="1102">
        <v>63423.535831238958</v>
      </c>
      <c r="BI1382" s="1102">
        <v>57074.474869900732</v>
      </c>
      <c r="BJ1382" s="1102">
        <v>57953.099744204614</v>
      </c>
      <c r="BK1382" s="1102">
        <v>69154.552452195072</v>
      </c>
      <c r="BL1382" s="1102">
        <v>91338.362406508473</v>
      </c>
      <c r="BM1382" s="1102">
        <v>82283.002860766559</v>
      </c>
      <c r="BN1382" s="1102">
        <v>86483.668922007782</v>
      </c>
      <c r="BO1382" s="1102">
        <v>104197.3627069589</v>
      </c>
      <c r="BP1382" s="1102">
        <v>96512.860965823143</v>
      </c>
      <c r="BQ1382" s="1102">
        <v>75399.170100749907</v>
      </c>
      <c r="BR1382" s="1102">
        <v>56788.257449134333</v>
      </c>
      <c r="BS1382" s="1102">
        <v>59343.001975824736</v>
      </c>
      <c r="BT1382" s="1102">
        <v>22557.03221797372</v>
      </c>
      <c r="BU1382" s="1102">
        <v>10763.924077295471</v>
      </c>
      <c r="BV1382" s="1102">
        <v>12066.72988975847</v>
      </c>
      <c r="BW1382" s="1102">
        <v>18228.402269234713</v>
      </c>
      <c r="BX1382" s="1102">
        <v>23045.92390308842</v>
      </c>
      <c r="BY1382" s="1102">
        <v>17948.599932976656</v>
      </c>
      <c r="BZ1382" s="1102">
        <v>14582.078557286728</v>
      </c>
      <c r="CA1382" s="1102">
        <v>10202.065238885443</v>
      </c>
      <c r="CB1382" s="1102">
        <v>6652.7663169712359</v>
      </c>
      <c r="CC1382" s="1102">
        <v>7643.6243285193314</v>
      </c>
      <c r="CD1382" s="1102">
        <v>9526.7422398728322</v>
      </c>
      <c r="CE1382" s="1102">
        <v>14130.016211643695</v>
      </c>
      <c r="CF1382" s="1102">
        <v>11399.994662657495</v>
      </c>
      <c r="CG1382" s="1102">
        <v>10901.977945277167</v>
      </c>
      <c r="CH1382" s="1102">
        <v>14089.574490184468</v>
      </c>
      <c r="CI1382" s="1102">
        <v>19706.365950682484</v>
      </c>
      <c r="CJ1382" s="1102">
        <v>20503.251186949012</v>
      </c>
      <c r="CK1382" s="1102">
        <v>18898.309697475826</v>
      </c>
      <c r="CL1382" s="1102">
        <v>15615.173635869649</v>
      </c>
      <c r="CM1382" s="1102">
        <v>16993.382483177986</v>
      </c>
      <c r="CN1382" s="1102">
        <v>16516.037806143293</v>
      </c>
      <c r="CO1382" s="1102">
        <v>17800.112935304889</v>
      </c>
      <c r="CP1382" s="1102">
        <v>18052.177408593019</v>
      </c>
      <c r="CQ1382" s="1106">
        <f t="shared" si="221"/>
        <v>19899.119327618577</v>
      </c>
      <c r="CR1382" s="23" t="s">
        <v>542</v>
      </c>
      <c r="DQ1382"/>
      <c r="DR1382"/>
    </row>
    <row r="1383" spans="58:122" ht="13">
      <c r="BF1383" s="1135">
        <v>1375</v>
      </c>
      <c r="BG1383" s="1102">
        <v>66267.182691596259</v>
      </c>
      <c r="BH1383" s="1102">
        <v>62075.288043743334</v>
      </c>
      <c r="BI1383" s="1102">
        <v>48430.960591670664</v>
      </c>
      <c r="BJ1383" s="1102">
        <v>51955.975968080529</v>
      </c>
      <c r="BK1383" s="1102">
        <v>73435.204609548615</v>
      </c>
      <c r="BL1383" s="1102">
        <v>94089.290272275757</v>
      </c>
      <c r="BM1383" s="1102">
        <v>75901.153647426472</v>
      </c>
      <c r="BN1383" s="1102">
        <v>80041.068296201047</v>
      </c>
      <c r="BO1383" s="1102">
        <v>98321.118555294277</v>
      </c>
      <c r="BP1383" s="1102">
        <v>90302.304250909336</v>
      </c>
      <c r="BQ1383" s="1102">
        <v>65154.768810148271</v>
      </c>
      <c r="BR1383" s="1102">
        <v>53650.556374330081</v>
      </c>
      <c r="BS1383" s="1102">
        <v>71878.091448255494</v>
      </c>
      <c r="BT1383" s="1102">
        <v>24660.475444152413</v>
      </c>
      <c r="BU1383" s="1102">
        <v>12987.342824107451</v>
      </c>
      <c r="BV1383" s="1102">
        <v>13794.89740590401</v>
      </c>
      <c r="BW1383" s="1102">
        <v>14325.661479196817</v>
      </c>
      <c r="BX1383" s="1102">
        <v>28355.471722205959</v>
      </c>
      <c r="BY1383" s="1102">
        <v>22492.942024154443</v>
      </c>
      <c r="BZ1383" s="1102">
        <v>15625.457983535545</v>
      </c>
      <c r="CA1383" s="1102">
        <v>10215.256298198801</v>
      </c>
      <c r="CB1383" s="1102">
        <v>5874.6919112402529</v>
      </c>
      <c r="CC1383" s="1102">
        <v>8802.0122227709962</v>
      </c>
      <c r="CD1383" s="1102">
        <v>13407.276295514524</v>
      </c>
      <c r="CE1383" s="1102">
        <v>15378.978261675597</v>
      </c>
      <c r="CF1383" s="1102">
        <v>10361.978555845859</v>
      </c>
      <c r="CG1383" s="1102">
        <v>9200.9354516828407</v>
      </c>
      <c r="CH1383" s="1102">
        <v>12943.183381611603</v>
      </c>
      <c r="CI1383" s="1102">
        <v>19596.740634618702</v>
      </c>
      <c r="CJ1383" s="1102">
        <v>19018.505931849013</v>
      </c>
      <c r="CK1383" s="1102">
        <v>18187.447237531916</v>
      </c>
      <c r="CL1383" s="1102">
        <v>15608.812292737126</v>
      </c>
      <c r="CM1383" s="1102">
        <v>17629.39669186002</v>
      </c>
      <c r="CN1383" s="1102">
        <v>16029.357023696743</v>
      </c>
      <c r="CO1383" s="1102">
        <v>15297.632276996426</v>
      </c>
      <c r="CP1383" s="1102">
        <v>17777.300224048664</v>
      </c>
      <c r="CQ1383" s="1106">
        <f t="shared" si="221"/>
        <v>19596.119098234376</v>
      </c>
      <c r="CR1383" s="23" t="s">
        <v>542</v>
      </c>
      <c r="DQ1383"/>
      <c r="DR1383"/>
    </row>
    <row r="1384" spans="58:122" ht="13">
      <c r="BF1384" s="1135">
        <v>1376</v>
      </c>
      <c r="BG1384" s="1102">
        <v>41443.014269301224</v>
      </c>
      <c r="BH1384" s="1102">
        <v>47603.147438151362</v>
      </c>
      <c r="BI1384" s="1102">
        <v>44462.752138543168</v>
      </c>
      <c r="BJ1384" s="1102">
        <v>53894.496334297</v>
      </c>
      <c r="BK1384" s="1102">
        <v>56251.798032119215</v>
      </c>
      <c r="BL1384" s="1102">
        <v>68536.895340295086</v>
      </c>
      <c r="BM1384" s="1102">
        <v>62047.888448255741</v>
      </c>
      <c r="BN1384" s="1102">
        <v>72630.031565497746</v>
      </c>
      <c r="BO1384" s="1102">
        <v>78645.528407237711</v>
      </c>
      <c r="BP1384" s="1102">
        <v>92196.489452198308</v>
      </c>
      <c r="BQ1384" s="1102">
        <v>69621.295186210467</v>
      </c>
      <c r="BR1384" s="1102">
        <v>58031.532643463514</v>
      </c>
      <c r="BS1384" s="1102">
        <v>53439.841714800481</v>
      </c>
      <c r="BT1384" s="1102">
        <v>30856.376726604089</v>
      </c>
      <c r="BU1384" s="1102">
        <v>15780.02392167367</v>
      </c>
      <c r="BV1384" s="1102">
        <v>14251.48928511673</v>
      </c>
      <c r="BW1384" s="1102">
        <v>17789.027850209528</v>
      </c>
      <c r="BX1384" s="1102">
        <v>19922.699242145674</v>
      </c>
      <c r="BY1384" s="1102">
        <v>16430.209124692319</v>
      </c>
      <c r="BZ1384" s="1102">
        <v>14837.342563398246</v>
      </c>
      <c r="CA1384" s="1102">
        <v>10215.923266526563</v>
      </c>
      <c r="CB1384" s="1102">
        <v>7402.4941576204683</v>
      </c>
      <c r="CC1384" s="1102">
        <v>10183.908005441883</v>
      </c>
      <c r="CD1384" s="1102">
        <v>10076.349968579014</v>
      </c>
      <c r="CE1384" s="1102">
        <v>18210.54115733807</v>
      </c>
      <c r="CF1384" s="1102">
        <v>13731.967923744651</v>
      </c>
      <c r="CG1384" s="1102">
        <v>10155.837932448736</v>
      </c>
      <c r="CH1384" s="1102">
        <v>11775.056879169508</v>
      </c>
      <c r="CI1384" s="1102">
        <v>13994.519411616317</v>
      </c>
      <c r="CJ1384" s="1102">
        <v>16618.027826095931</v>
      </c>
      <c r="CK1384" s="1102">
        <v>16973.751088325145</v>
      </c>
      <c r="CL1384" s="1102">
        <v>11998.319402837426</v>
      </c>
      <c r="CM1384" s="1102">
        <v>15087.347876511833</v>
      </c>
      <c r="CN1384" s="1102">
        <v>12712.584580876159</v>
      </c>
      <c r="CO1384" s="1102">
        <v>17169.368568091959</v>
      </c>
      <c r="CP1384" s="1102">
        <v>13071.266926432127</v>
      </c>
      <c r="CQ1384" s="1106">
        <f t="shared" si="221"/>
        <v>14408.605369035071</v>
      </c>
      <c r="CR1384" s="23" t="s">
        <v>542</v>
      </c>
      <c r="DQ1384"/>
      <c r="DR1384"/>
    </row>
    <row r="1385" spans="58:122" ht="13">
      <c r="BF1385" s="1135">
        <v>1377</v>
      </c>
      <c r="BG1385" s="1102">
        <v>63530.802304171011</v>
      </c>
      <c r="BH1385" s="1102">
        <v>60020.156800091121</v>
      </c>
      <c r="BI1385" s="1102">
        <v>49529.443684851853</v>
      </c>
      <c r="BJ1385" s="1102">
        <v>53369.275975532888</v>
      </c>
      <c r="BK1385" s="1102">
        <v>73756.559517575268</v>
      </c>
      <c r="BL1385" s="1102">
        <v>94247.74802709998</v>
      </c>
      <c r="BM1385" s="1102">
        <v>75565.247987519615</v>
      </c>
      <c r="BN1385" s="1102">
        <v>79526.27106635354</v>
      </c>
      <c r="BO1385" s="1102">
        <v>98317.537008509084</v>
      </c>
      <c r="BP1385" s="1102">
        <v>89962.251688361226</v>
      </c>
      <c r="BQ1385" s="1102">
        <v>64929.33842544807</v>
      </c>
      <c r="BR1385" s="1102">
        <v>52849.665296040184</v>
      </c>
      <c r="BS1385" s="1102">
        <v>72731.42982634544</v>
      </c>
      <c r="BT1385" s="1102">
        <v>24657.791963589705</v>
      </c>
      <c r="BU1385" s="1102">
        <v>12901.00049033528</v>
      </c>
      <c r="BV1385" s="1102">
        <v>13808.686006798509</v>
      </c>
      <c r="BW1385" s="1102">
        <v>14420.756175389508</v>
      </c>
      <c r="BX1385" s="1102">
        <v>27907.420083712968</v>
      </c>
      <c r="BY1385" s="1102">
        <v>22256.409889424198</v>
      </c>
      <c r="BZ1385" s="1102">
        <v>15591.28981083046</v>
      </c>
      <c r="CA1385" s="1102">
        <v>10217.685652001581</v>
      </c>
      <c r="CB1385" s="1102">
        <v>5896.5886581857776</v>
      </c>
      <c r="CC1385" s="1102">
        <v>8850.0898566555443</v>
      </c>
      <c r="CD1385" s="1102">
        <v>13383.395513300869</v>
      </c>
      <c r="CE1385" s="1102">
        <v>15364.85162012255</v>
      </c>
      <c r="CF1385" s="1102">
        <v>10318.795027682359</v>
      </c>
      <c r="CG1385" s="1102">
        <v>9144.0475692270338</v>
      </c>
      <c r="CH1385" s="1102">
        <v>12963.854168898324</v>
      </c>
      <c r="CI1385" s="1102">
        <v>19508.459605358912</v>
      </c>
      <c r="CJ1385" s="1102">
        <v>18937.442497412354</v>
      </c>
      <c r="CK1385" s="1102">
        <v>18221.01464863935</v>
      </c>
      <c r="CL1385" s="1102">
        <v>15603.32529984069</v>
      </c>
      <c r="CM1385" s="1102">
        <v>17697.991294064741</v>
      </c>
      <c r="CN1385" s="1102">
        <v>15899.570501518527</v>
      </c>
      <c r="CO1385" s="1102">
        <v>15248.291918278566</v>
      </c>
      <c r="CP1385" s="1102">
        <v>17859.810419888145</v>
      </c>
      <c r="CQ1385" s="1106">
        <f t="shared" si="221"/>
        <v>19687.07102029855</v>
      </c>
      <c r="CR1385" s="23" t="s">
        <v>542</v>
      </c>
      <c r="DQ1385"/>
      <c r="DR1385"/>
    </row>
    <row r="1386" spans="58:122" ht="13">
      <c r="BF1386" s="1135">
        <v>1378</v>
      </c>
      <c r="BG1386" s="1102">
        <v>44359.287645291843</v>
      </c>
      <c r="BH1386" s="1102">
        <v>42317.338323831835</v>
      </c>
      <c r="BI1386" s="1102">
        <v>41705.45945672661</v>
      </c>
      <c r="BJ1386" s="1102">
        <v>52456.223894146715</v>
      </c>
      <c r="BK1386" s="1102">
        <v>67491.220846863449</v>
      </c>
      <c r="BL1386" s="1102">
        <v>83702.005380751536</v>
      </c>
      <c r="BM1386" s="1102">
        <v>70652.679322346215</v>
      </c>
      <c r="BN1386" s="1102">
        <v>73109.694054663589</v>
      </c>
      <c r="BO1386" s="1102">
        <v>107342.18390197823</v>
      </c>
      <c r="BP1386" s="1102">
        <v>98451.551409620355</v>
      </c>
      <c r="BQ1386" s="1102">
        <v>73857.637413392993</v>
      </c>
      <c r="BR1386" s="1102">
        <v>57604.452689489743</v>
      </c>
      <c r="BS1386" s="1102">
        <v>75004.959876621389</v>
      </c>
      <c r="BT1386" s="1102">
        <v>29667.707282006191</v>
      </c>
      <c r="BU1386" s="1102">
        <v>11157.34905007909</v>
      </c>
      <c r="BV1386" s="1102">
        <v>11593.194323416514</v>
      </c>
      <c r="BW1386" s="1102">
        <v>28514.156798703199</v>
      </c>
      <c r="BX1386" s="1102">
        <v>27777.385016455453</v>
      </c>
      <c r="BY1386" s="1102">
        <v>25198.922337321157</v>
      </c>
      <c r="BZ1386" s="1102">
        <v>15192.475370171218</v>
      </c>
      <c r="CA1386" s="1102">
        <v>10228.339531926053</v>
      </c>
      <c r="CB1386" s="1102">
        <v>8309.857216880142</v>
      </c>
      <c r="CC1386" s="1102">
        <v>7950.7760900924277</v>
      </c>
      <c r="CD1386" s="1102">
        <v>10652.618361246261</v>
      </c>
      <c r="CE1386" s="1102">
        <v>18181.65954170534</v>
      </c>
      <c r="CF1386" s="1102">
        <v>12889.227979192397</v>
      </c>
      <c r="CG1386" s="1102">
        <v>10330.139690597538</v>
      </c>
      <c r="CH1386" s="1102">
        <v>10752.666151057914</v>
      </c>
      <c r="CI1386" s="1102">
        <v>16508.884661606691</v>
      </c>
      <c r="CJ1386" s="1102">
        <v>18001.321383301987</v>
      </c>
      <c r="CK1386" s="1102">
        <v>16111.744251094184</v>
      </c>
      <c r="CL1386" s="1102">
        <v>14372.624757808861</v>
      </c>
      <c r="CM1386" s="1102">
        <v>17811.553080717131</v>
      </c>
      <c r="CN1386" s="1102">
        <v>18676.001749172738</v>
      </c>
      <c r="CO1386" s="1102">
        <v>21549.465432309626</v>
      </c>
      <c r="CP1386" s="1102">
        <v>19675.67000022496</v>
      </c>
      <c r="CQ1386" s="1106">
        <f t="shared" si="221"/>
        <v>21688.713573075675</v>
      </c>
      <c r="CR1386" s="23" t="s">
        <v>542</v>
      </c>
      <c r="DQ1386"/>
      <c r="DR1386"/>
    </row>
    <row r="1387" spans="58:122" ht="13">
      <c r="BF1387" s="1135">
        <v>1379</v>
      </c>
      <c r="BG1387" s="1102">
        <v>57916.256709465677</v>
      </c>
      <c r="BH1387" s="1102">
        <v>54805.614119117978</v>
      </c>
      <c r="BI1387" s="1102">
        <v>52213.249378689674</v>
      </c>
      <c r="BJ1387" s="1102">
        <v>62607.260693696226</v>
      </c>
      <c r="BK1387" s="1102">
        <v>78051.162247953805</v>
      </c>
      <c r="BL1387" s="1102">
        <v>92565.937820816893</v>
      </c>
      <c r="BM1387" s="1102">
        <v>66123.712800146997</v>
      </c>
      <c r="BN1387" s="1102">
        <v>67525.985260560163</v>
      </c>
      <c r="BO1387" s="1102">
        <v>99317.60679698117</v>
      </c>
      <c r="BP1387" s="1102">
        <v>94561.380353970919</v>
      </c>
      <c r="BQ1387" s="1102">
        <v>67762.0041264467</v>
      </c>
      <c r="BR1387" s="1102">
        <v>49020.217185635258</v>
      </c>
      <c r="BS1387" s="1102">
        <v>67803.790711721813</v>
      </c>
      <c r="BT1387" s="1102">
        <v>26061.452436733416</v>
      </c>
      <c r="BU1387" s="1102">
        <v>13542.217045930585</v>
      </c>
      <c r="BV1387" s="1102">
        <v>14282.301530346151</v>
      </c>
      <c r="BW1387" s="1102">
        <v>21573.581458474426</v>
      </c>
      <c r="BX1387" s="1102">
        <v>21649.76844771381</v>
      </c>
      <c r="BY1387" s="1102">
        <v>14262.726831512404</v>
      </c>
      <c r="BZ1387" s="1102">
        <v>14698.921350279599</v>
      </c>
      <c r="CA1387" s="1102">
        <v>10234.872296881278</v>
      </c>
      <c r="CB1387" s="1102">
        <v>7785.5800638594019</v>
      </c>
      <c r="CC1387" s="1102">
        <v>7818.2872973979238</v>
      </c>
      <c r="CD1387" s="1102">
        <v>10510.223032714273</v>
      </c>
      <c r="CE1387" s="1102">
        <v>13600.969317127208</v>
      </c>
      <c r="CF1387" s="1102">
        <v>10452.798027803059</v>
      </c>
      <c r="CG1387" s="1102">
        <v>9939.5322932836589</v>
      </c>
      <c r="CH1387" s="1102">
        <v>11637.744520730001</v>
      </c>
      <c r="CI1387" s="1102">
        <v>16874.880508206083</v>
      </c>
      <c r="CJ1387" s="1102">
        <v>17604.114236354508</v>
      </c>
      <c r="CK1387" s="1102">
        <v>17591.335987735562</v>
      </c>
      <c r="CL1387" s="1102">
        <v>14547.889838085044</v>
      </c>
      <c r="CM1387" s="1102">
        <v>15402.236794877505</v>
      </c>
      <c r="CN1387" s="1102">
        <v>15073.78448548724</v>
      </c>
      <c r="CO1387" s="1102">
        <v>16204.294102537666</v>
      </c>
      <c r="CP1387" s="1102">
        <v>15222.052840378123</v>
      </c>
      <c r="CQ1387" s="1106">
        <f t="shared" si="221"/>
        <v>16779.441007366429</v>
      </c>
      <c r="CR1387" s="23" t="s">
        <v>542</v>
      </c>
      <c r="DQ1387"/>
      <c r="DR1387"/>
    </row>
    <row r="1388" spans="58:122" ht="13">
      <c r="BF1388" s="1135">
        <v>1380</v>
      </c>
      <c r="BG1388" s="1102">
        <v>58070.610520378963</v>
      </c>
      <c r="BH1388" s="1102">
        <v>54812.625038000144</v>
      </c>
      <c r="BI1388" s="1102">
        <v>50645.802670196768</v>
      </c>
      <c r="BJ1388" s="1102">
        <v>65191.390136078313</v>
      </c>
      <c r="BK1388" s="1102">
        <v>81803.388160679984</v>
      </c>
      <c r="BL1388" s="1102">
        <v>106700.05463556781</v>
      </c>
      <c r="BM1388" s="1102">
        <v>93029.148516220986</v>
      </c>
      <c r="BN1388" s="1102">
        <v>102855.54173418706</v>
      </c>
      <c r="BO1388" s="1102">
        <v>117066.41016796985</v>
      </c>
      <c r="BP1388" s="1102">
        <v>106198.52122221983</v>
      </c>
      <c r="BQ1388" s="1102">
        <v>80146.883811358464</v>
      </c>
      <c r="BR1388" s="1102">
        <v>71976.551543496083</v>
      </c>
      <c r="BS1388" s="1102">
        <v>78259.105817826581</v>
      </c>
      <c r="BT1388" s="1102">
        <v>33297.893672066617</v>
      </c>
      <c r="BU1388" s="1102">
        <v>16752.645553967996</v>
      </c>
      <c r="BV1388" s="1102">
        <v>15362.844425035239</v>
      </c>
      <c r="BW1388" s="1102">
        <v>17310.582600444101</v>
      </c>
      <c r="BX1388" s="1102">
        <v>15694.567578054804</v>
      </c>
      <c r="BY1388" s="1102">
        <v>16930.360108375513</v>
      </c>
      <c r="BZ1388" s="1102">
        <v>15991.188355242344</v>
      </c>
      <c r="CA1388" s="1102">
        <v>10235.688182088645</v>
      </c>
      <c r="CB1388" s="1102">
        <v>7464.3400625440017</v>
      </c>
      <c r="CC1388" s="1102">
        <v>8683.5511215829392</v>
      </c>
      <c r="CD1388" s="1102">
        <v>10402.04136738534</v>
      </c>
      <c r="CE1388" s="1102">
        <v>19423.653330968911</v>
      </c>
      <c r="CF1388" s="1102">
        <v>14533.308554550276</v>
      </c>
      <c r="CG1388" s="1102">
        <v>10901.126704886212</v>
      </c>
      <c r="CH1388" s="1102">
        <v>12847.76964061382</v>
      </c>
      <c r="CI1388" s="1102">
        <v>16291.497367305217</v>
      </c>
      <c r="CJ1388" s="1102">
        <v>23811.115855293159</v>
      </c>
      <c r="CK1388" s="1102">
        <v>24120.846175738283</v>
      </c>
      <c r="CL1388" s="1102">
        <v>18557.004340023861</v>
      </c>
      <c r="CM1388" s="1102">
        <v>21457.956604359351</v>
      </c>
      <c r="CN1388" s="1102">
        <v>16643.424302314048</v>
      </c>
      <c r="CO1388" s="1102">
        <v>19150.412710636832</v>
      </c>
      <c r="CP1388" s="1102">
        <v>17434.215010865457</v>
      </c>
      <c r="CQ1388" s="1106">
        <f t="shared" si="221"/>
        <v>19217.932387448764</v>
      </c>
      <c r="CR1388" s="23" t="s">
        <v>542</v>
      </c>
      <c r="DQ1388"/>
      <c r="DR1388"/>
    </row>
    <row r="1389" spans="58:122" ht="13">
      <c r="BF1389" s="1135">
        <v>1381</v>
      </c>
      <c r="BG1389" s="1102">
        <v>58315.970215804598</v>
      </c>
      <c r="BH1389" s="1102">
        <v>53419.73802848105</v>
      </c>
      <c r="BI1389" s="1102">
        <v>45807.776298667559</v>
      </c>
      <c r="BJ1389" s="1102">
        <v>49540.943852170036</v>
      </c>
      <c r="BK1389" s="1102">
        <v>59263.570593024371</v>
      </c>
      <c r="BL1389" s="1102">
        <v>74708.702678127403</v>
      </c>
      <c r="BM1389" s="1102">
        <v>60609.875821438247</v>
      </c>
      <c r="BN1389" s="1102">
        <v>66071.203144172337</v>
      </c>
      <c r="BO1389" s="1102">
        <v>93728.692440062601</v>
      </c>
      <c r="BP1389" s="1102">
        <v>87015.285721094682</v>
      </c>
      <c r="BQ1389" s="1102">
        <v>64326.135557161149</v>
      </c>
      <c r="BR1389" s="1102">
        <v>47675.490008374996</v>
      </c>
      <c r="BS1389" s="1102">
        <v>56395.145383401214</v>
      </c>
      <c r="BT1389" s="1102">
        <v>23354.999935989803</v>
      </c>
      <c r="BU1389" s="1102">
        <v>11025.095875887835</v>
      </c>
      <c r="BV1389" s="1102">
        <v>8942.8721911410121</v>
      </c>
      <c r="BW1389" s="1102">
        <v>13707.241248399867</v>
      </c>
      <c r="BX1389" s="1102">
        <v>14363.389313996886</v>
      </c>
      <c r="BY1389" s="1102">
        <v>14225.946526354965</v>
      </c>
      <c r="BZ1389" s="1102">
        <v>13463.41683427538</v>
      </c>
      <c r="CA1389" s="1102">
        <v>10236.061721338543</v>
      </c>
      <c r="CB1389" s="1102">
        <v>7352.1853004133891</v>
      </c>
      <c r="CC1389" s="1102">
        <v>8169.912675405455</v>
      </c>
      <c r="CD1389" s="1102">
        <v>9078.1958407323218</v>
      </c>
      <c r="CE1389" s="1102">
        <v>17555.099733840627</v>
      </c>
      <c r="CF1389" s="1102">
        <v>11386.274722729242</v>
      </c>
      <c r="CG1389" s="1102">
        <v>9627.4094942995052</v>
      </c>
      <c r="CH1389" s="1102">
        <v>8952.8642924085743</v>
      </c>
      <c r="CI1389" s="1102">
        <v>14458.298177210043</v>
      </c>
      <c r="CJ1389" s="1102">
        <v>14246.30193399615</v>
      </c>
      <c r="CK1389" s="1102">
        <v>17275.258593244533</v>
      </c>
      <c r="CL1389" s="1102">
        <v>12356.871571991336</v>
      </c>
      <c r="CM1389" s="1102">
        <v>20113.27350614719</v>
      </c>
      <c r="CN1389" s="1102">
        <v>13559.013897802037</v>
      </c>
      <c r="CO1389" s="1102">
        <v>16556.715280742497</v>
      </c>
      <c r="CP1389" s="1102">
        <v>14875.192195339219</v>
      </c>
      <c r="CQ1389" s="1106">
        <f t="shared" si="221"/>
        <v>16397.092595346148</v>
      </c>
      <c r="CR1389" s="23" t="s">
        <v>542</v>
      </c>
      <c r="DQ1389"/>
      <c r="DR1389"/>
    </row>
    <row r="1390" spans="58:122" ht="13">
      <c r="BF1390" s="1135">
        <v>1382</v>
      </c>
      <c r="BG1390" s="1102">
        <v>37930.057148876032</v>
      </c>
      <c r="BH1390" s="1102">
        <v>51319.779383249392</v>
      </c>
      <c r="BI1390" s="1102">
        <v>50545.344625440703</v>
      </c>
      <c r="BJ1390" s="1102">
        <v>58982.699945475615</v>
      </c>
      <c r="BK1390" s="1102">
        <v>63222.775572173385</v>
      </c>
      <c r="BL1390" s="1102">
        <v>86833.279454108982</v>
      </c>
      <c r="BM1390" s="1102">
        <v>85506.137198730081</v>
      </c>
      <c r="BN1390" s="1102">
        <v>103248.2904932939</v>
      </c>
      <c r="BO1390" s="1102">
        <v>103599.58113135687</v>
      </c>
      <c r="BP1390" s="1102">
        <v>125914.69669778454</v>
      </c>
      <c r="BQ1390" s="1102">
        <v>94697.728011440791</v>
      </c>
      <c r="BR1390" s="1102">
        <v>69104.413388366607</v>
      </c>
      <c r="BS1390" s="1102">
        <v>47618.123292477147</v>
      </c>
      <c r="BT1390" s="1102">
        <v>26129.209211493995</v>
      </c>
      <c r="BU1390" s="1102">
        <v>13692.449101466413</v>
      </c>
      <c r="BV1390" s="1102">
        <v>13179.616037877979</v>
      </c>
      <c r="BW1390" s="1102">
        <v>18007.987616146162</v>
      </c>
      <c r="BX1390" s="1102">
        <v>26236.696080765894</v>
      </c>
      <c r="BY1390" s="1102">
        <v>22304.81404956472</v>
      </c>
      <c r="BZ1390" s="1102">
        <v>15804.255541364615</v>
      </c>
      <c r="CA1390" s="1102">
        <v>10238.261070117149</v>
      </c>
      <c r="CB1390" s="1102">
        <v>5762.5057015183456</v>
      </c>
      <c r="CC1390" s="1102">
        <v>6816.8487994910065</v>
      </c>
      <c r="CD1390" s="1102">
        <v>11756.41106425408</v>
      </c>
      <c r="CE1390" s="1102">
        <v>15469.649422148832</v>
      </c>
      <c r="CF1390" s="1102">
        <v>12212.509038754237</v>
      </c>
      <c r="CG1390" s="1102">
        <v>10480.052478016072</v>
      </c>
      <c r="CH1390" s="1102">
        <v>11954.769243572631</v>
      </c>
      <c r="CI1390" s="1102">
        <v>17278.989880082157</v>
      </c>
      <c r="CJ1390" s="1102">
        <v>17100.641861359127</v>
      </c>
      <c r="CK1390" s="1102">
        <v>16203.552737161905</v>
      </c>
      <c r="CL1390" s="1102">
        <v>14973.91818009123</v>
      </c>
      <c r="CM1390" s="1102">
        <v>17281.229100116623</v>
      </c>
      <c r="CN1390" s="1102">
        <v>16244.019855156173</v>
      </c>
      <c r="CO1390" s="1102">
        <v>13557.921041807533</v>
      </c>
      <c r="CP1390" s="1102">
        <v>17765.62185875238</v>
      </c>
      <c r="CQ1390" s="1106">
        <f t="shared" si="221"/>
        <v>19583.245904085969</v>
      </c>
      <c r="CR1390" s="23" t="s">
        <v>542</v>
      </c>
      <c r="DQ1390"/>
      <c r="DR1390"/>
    </row>
    <row r="1391" spans="58:122" ht="13">
      <c r="BF1391" s="1135">
        <v>1383</v>
      </c>
      <c r="BG1391" s="1102">
        <v>60174.821422838751</v>
      </c>
      <c r="BH1391" s="1102">
        <v>65069.7222297388</v>
      </c>
      <c r="BI1391" s="1102">
        <v>57278.077013316164</v>
      </c>
      <c r="BJ1391" s="1102">
        <v>62673.670946766462</v>
      </c>
      <c r="BK1391" s="1102">
        <v>75503.917219370851</v>
      </c>
      <c r="BL1391" s="1102">
        <v>94998.000076716227</v>
      </c>
      <c r="BM1391" s="1102">
        <v>82803.408231932437</v>
      </c>
      <c r="BN1391" s="1102">
        <v>90901.866442427592</v>
      </c>
      <c r="BO1391" s="1102">
        <v>126494.65527072572</v>
      </c>
      <c r="BP1391" s="1102">
        <v>116281.78846700433</v>
      </c>
      <c r="BQ1391" s="1102">
        <v>88968.769215773893</v>
      </c>
      <c r="BR1391" s="1102">
        <v>70135.013209140467</v>
      </c>
      <c r="BS1391" s="1102">
        <v>81742.182482754579</v>
      </c>
      <c r="BT1391" s="1102">
        <v>38319.410032892716</v>
      </c>
      <c r="BU1391" s="1102">
        <v>18642.088725866877</v>
      </c>
      <c r="BV1391" s="1102">
        <v>14253.19292167031</v>
      </c>
      <c r="BW1391" s="1102">
        <v>14613.753610764477</v>
      </c>
      <c r="BX1391" s="1102">
        <v>29284.012387028906</v>
      </c>
      <c r="BY1391" s="1102">
        <v>22635.854894916887</v>
      </c>
      <c r="BZ1391" s="1102">
        <v>14979.409699722715</v>
      </c>
      <c r="CA1391" s="1102">
        <v>10240.6571985796</v>
      </c>
      <c r="CB1391" s="1102">
        <v>6644.3275860979074</v>
      </c>
      <c r="CC1391" s="1102">
        <v>11143.275889038525</v>
      </c>
      <c r="CD1391" s="1102">
        <v>20968.082628384811</v>
      </c>
      <c r="CE1391" s="1102">
        <v>23076.580444944084</v>
      </c>
      <c r="CF1391" s="1102">
        <v>16048.181823829485</v>
      </c>
      <c r="CG1391" s="1102">
        <v>12920.883426066306</v>
      </c>
      <c r="CH1391" s="1102">
        <v>15090.61123748289</v>
      </c>
      <c r="CI1391" s="1102">
        <v>20600.6801977512</v>
      </c>
      <c r="CJ1391" s="1102">
        <v>18793.805527368862</v>
      </c>
      <c r="CK1391" s="1102">
        <v>18476.879594337726</v>
      </c>
      <c r="CL1391" s="1102">
        <v>17602.744607781016</v>
      </c>
      <c r="CM1391" s="1102">
        <v>20133.16278954774</v>
      </c>
      <c r="CN1391" s="1102">
        <v>20672.115689214424</v>
      </c>
      <c r="CO1391" s="1102">
        <v>16329.878063837788</v>
      </c>
      <c r="CP1391" s="1102">
        <v>22134.230892135234</v>
      </c>
      <c r="CQ1391" s="1106">
        <f t="shared" si="221"/>
        <v>24398.813050552057</v>
      </c>
      <c r="CR1391" s="23" t="s">
        <v>542</v>
      </c>
      <c r="DQ1391"/>
      <c r="DR1391"/>
    </row>
    <row r="1392" spans="58:122" ht="13">
      <c r="BF1392" s="1135">
        <v>1384</v>
      </c>
      <c r="BG1392" s="1102">
        <v>64795.845543376679</v>
      </c>
      <c r="BH1392" s="1102">
        <v>59332.991531333595</v>
      </c>
      <c r="BI1392" s="1102">
        <v>50873.521436604831</v>
      </c>
      <c r="BJ1392" s="1102">
        <v>49136.288441931523</v>
      </c>
      <c r="BK1392" s="1102">
        <v>56030.449071450748</v>
      </c>
      <c r="BL1392" s="1102">
        <v>75398.505850037851</v>
      </c>
      <c r="BM1392" s="1102">
        <v>67220.068368648877</v>
      </c>
      <c r="BN1392" s="1102">
        <v>68144.619307381683</v>
      </c>
      <c r="BO1392" s="1102">
        <v>94085.032584073255</v>
      </c>
      <c r="BP1392" s="1102">
        <v>87631.271585853814</v>
      </c>
      <c r="BQ1392" s="1102">
        <v>70819.537462247928</v>
      </c>
      <c r="BR1392" s="1102">
        <v>57881.31273218069</v>
      </c>
      <c r="BS1392" s="1102">
        <v>75184.312337676354</v>
      </c>
      <c r="BT1392" s="1102">
        <v>33887.940963453635</v>
      </c>
      <c r="BU1392" s="1102">
        <v>17842.145826746331</v>
      </c>
      <c r="BV1392" s="1102">
        <v>14115.971793289107</v>
      </c>
      <c r="BW1392" s="1102">
        <v>12536.350723225631</v>
      </c>
      <c r="BX1392" s="1102">
        <v>15870.370566539907</v>
      </c>
      <c r="BY1392" s="1102">
        <v>15211.251122791815</v>
      </c>
      <c r="BZ1392" s="1102">
        <v>14220.192186205168</v>
      </c>
      <c r="CA1392" s="1102">
        <v>10241.154331409671</v>
      </c>
      <c r="CB1392" s="1102">
        <v>7257.9462715996742</v>
      </c>
      <c r="CC1392" s="1102">
        <v>8414.3837494301279</v>
      </c>
      <c r="CD1392" s="1102">
        <v>11277.627116472335</v>
      </c>
      <c r="CE1392" s="1102">
        <v>16041.186628992127</v>
      </c>
      <c r="CF1392" s="1102">
        <v>14317.366536132895</v>
      </c>
      <c r="CG1392" s="1102">
        <v>12532.342733373576</v>
      </c>
      <c r="CH1392" s="1102">
        <v>14723.291217697968</v>
      </c>
      <c r="CI1392" s="1102">
        <v>19244.168492737761</v>
      </c>
      <c r="CJ1392" s="1102">
        <v>20306.593638395472</v>
      </c>
      <c r="CK1392" s="1102">
        <v>21251.541513270331</v>
      </c>
      <c r="CL1392" s="1102">
        <v>16316.015049590866</v>
      </c>
      <c r="CM1392" s="1102">
        <v>19050.004384550331</v>
      </c>
      <c r="CN1392" s="1102">
        <v>16831.846067232302</v>
      </c>
      <c r="CO1392" s="1102">
        <v>19314.279354993043</v>
      </c>
      <c r="CP1392" s="1102">
        <v>17886.53260942515</v>
      </c>
      <c r="CQ1392" s="1106">
        <f t="shared" si="221"/>
        <v>19716.527192053156</v>
      </c>
      <c r="CR1392" s="23" t="s">
        <v>542</v>
      </c>
      <c r="DQ1392"/>
      <c r="DR1392"/>
    </row>
    <row r="1393" spans="58:122" ht="13">
      <c r="BF1393" s="1135">
        <v>1385</v>
      </c>
      <c r="BG1393" s="1102">
        <v>40937.363742114474</v>
      </c>
      <c r="BH1393" s="1102">
        <v>56742.991610400291</v>
      </c>
      <c r="BI1393" s="1102">
        <v>55055.808127699158</v>
      </c>
      <c r="BJ1393" s="1102">
        <v>59061.601701247477</v>
      </c>
      <c r="BK1393" s="1102">
        <v>69569.205520030693</v>
      </c>
      <c r="BL1393" s="1102">
        <v>98536.208942372468</v>
      </c>
      <c r="BM1393" s="1102">
        <v>92905.954483259251</v>
      </c>
      <c r="BN1393" s="1102">
        <v>93941.780578845326</v>
      </c>
      <c r="BO1393" s="1102">
        <v>113699.87909985459</v>
      </c>
      <c r="BP1393" s="1102">
        <v>134962.36716140213</v>
      </c>
      <c r="BQ1393" s="1102">
        <v>104582.44558714997</v>
      </c>
      <c r="BR1393" s="1102">
        <v>83791.004463213307</v>
      </c>
      <c r="BS1393" s="1102">
        <v>85608.821309845487</v>
      </c>
      <c r="BT1393" s="1102">
        <v>41207.480625138094</v>
      </c>
      <c r="BU1393" s="1102">
        <v>17898.504389601112</v>
      </c>
      <c r="BV1393" s="1102">
        <v>23658.257277584715</v>
      </c>
      <c r="BW1393" s="1102">
        <v>26170.683685575405</v>
      </c>
      <c r="BX1393" s="1102">
        <v>21621.949331163683</v>
      </c>
      <c r="BY1393" s="1102">
        <v>22124.369724169355</v>
      </c>
      <c r="BZ1393" s="1102">
        <v>14446.760506874052</v>
      </c>
      <c r="CA1393" s="1102">
        <v>10243.877636154048</v>
      </c>
      <c r="CB1393" s="1102">
        <v>7981.154761580945</v>
      </c>
      <c r="CC1393" s="1102">
        <v>9808.7164021025565</v>
      </c>
      <c r="CD1393" s="1102">
        <v>11872.632578031087</v>
      </c>
      <c r="CE1393" s="1102">
        <v>20324.687654252852</v>
      </c>
      <c r="CF1393" s="1102">
        <v>18662.187496050028</v>
      </c>
      <c r="CG1393" s="1102">
        <v>14551.191515158313</v>
      </c>
      <c r="CH1393" s="1102">
        <v>15825.874827978805</v>
      </c>
      <c r="CI1393" s="1102">
        <v>21250.78613968633</v>
      </c>
      <c r="CJ1393" s="1102">
        <v>23302.734684466464</v>
      </c>
      <c r="CK1393" s="1102">
        <v>28898.547413925386</v>
      </c>
      <c r="CL1393" s="1102">
        <v>21074.248256210496</v>
      </c>
      <c r="CM1393" s="1102">
        <v>25650.039300262666</v>
      </c>
      <c r="CN1393" s="1102">
        <v>20488.429930485123</v>
      </c>
      <c r="CO1393" s="1102">
        <v>24666.321408667325</v>
      </c>
      <c r="CP1393" s="1102">
        <v>22103.155829809053</v>
      </c>
      <c r="CQ1393" s="1106">
        <f t="shared" si="221"/>
        <v>24364.558657890953</v>
      </c>
      <c r="CR1393" s="23" t="s">
        <v>542</v>
      </c>
      <c r="DQ1393"/>
      <c r="DR1393"/>
    </row>
    <row r="1394" spans="58:122" ht="13">
      <c r="BF1394" s="1135">
        <v>1386</v>
      </c>
      <c r="BG1394" s="1102">
        <v>57873.512794340815</v>
      </c>
      <c r="BH1394" s="1102">
        <v>53692.89100360559</v>
      </c>
      <c r="BI1394" s="1102">
        <v>45928.805881169741</v>
      </c>
      <c r="BJ1394" s="1102">
        <v>49650.991022853879</v>
      </c>
      <c r="BK1394" s="1102">
        <v>59715.426827463481</v>
      </c>
      <c r="BL1394" s="1102">
        <v>75884.330432207396</v>
      </c>
      <c r="BM1394" s="1102">
        <v>60371.376301804026</v>
      </c>
      <c r="BN1394" s="1102">
        <v>65105.178579086707</v>
      </c>
      <c r="BO1394" s="1102">
        <v>94418.627911795978</v>
      </c>
      <c r="BP1394" s="1102">
        <v>87966.515146366059</v>
      </c>
      <c r="BQ1394" s="1102">
        <v>65210.793771651923</v>
      </c>
      <c r="BR1394" s="1102">
        <v>46494.415777083319</v>
      </c>
      <c r="BS1394" s="1102">
        <v>56631.044212524306</v>
      </c>
      <c r="BT1394" s="1102">
        <v>24066.713376381034</v>
      </c>
      <c r="BU1394" s="1102">
        <v>10987.354854897989</v>
      </c>
      <c r="BV1394" s="1102">
        <v>8981.5542604154016</v>
      </c>
      <c r="BW1394" s="1102">
        <v>13722.018569732745</v>
      </c>
      <c r="BX1394" s="1102">
        <v>14496.807695828313</v>
      </c>
      <c r="BY1394" s="1102">
        <v>13982.113781926873</v>
      </c>
      <c r="BZ1394" s="1102">
        <v>13247.398250877981</v>
      </c>
      <c r="CA1394" s="1102">
        <v>10248.862051808763</v>
      </c>
      <c r="CB1394" s="1102">
        <v>7405.2166312614181</v>
      </c>
      <c r="CC1394" s="1102">
        <v>8255.4135441498893</v>
      </c>
      <c r="CD1394" s="1102">
        <v>9055.4001073976651</v>
      </c>
      <c r="CE1394" s="1102">
        <v>17468.121709566425</v>
      </c>
      <c r="CF1394" s="1102">
        <v>11463.301255351125</v>
      </c>
      <c r="CG1394" s="1102">
        <v>9692.009228515868</v>
      </c>
      <c r="CH1394" s="1102">
        <v>8981.1347196867919</v>
      </c>
      <c r="CI1394" s="1102">
        <v>14384.370113978215</v>
      </c>
      <c r="CJ1394" s="1102">
        <v>14179.461553140422</v>
      </c>
      <c r="CK1394" s="1102">
        <v>17275.635588816134</v>
      </c>
      <c r="CL1394" s="1102">
        <v>12619.087233476272</v>
      </c>
      <c r="CM1394" s="1102">
        <v>20119.986285877854</v>
      </c>
      <c r="CN1394" s="1102">
        <v>13426.897589784683</v>
      </c>
      <c r="CO1394" s="1102">
        <v>16681.354889851966</v>
      </c>
      <c r="CP1394" s="1102">
        <v>14676.2118376301</v>
      </c>
      <c r="CQ1394" s="1106">
        <f t="shared" si="221"/>
        <v>16177.754296575542</v>
      </c>
      <c r="CR1394" s="23" t="s">
        <v>542</v>
      </c>
      <c r="DQ1394"/>
      <c r="DR1394"/>
    </row>
    <row r="1395" spans="58:122" ht="13">
      <c r="BF1395" s="1135">
        <v>1387</v>
      </c>
      <c r="BG1395" s="1102">
        <v>38487.557829772297</v>
      </c>
      <c r="BH1395" s="1102">
        <v>41243.127816077853</v>
      </c>
      <c r="BI1395" s="1102">
        <v>36652.392274531412</v>
      </c>
      <c r="BJ1395" s="1102">
        <v>45022.563316688262</v>
      </c>
      <c r="BK1395" s="1102">
        <v>52948.050605415177</v>
      </c>
      <c r="BL1395" s="1102">
        <v>68555.931430540906</v>
      </c>
      <c r="BM1395" s="1102">
        <v>62232.440827256338</v>
      </c>
      <c r="BN1395" s="1102">
        <v>75800.045171364647</v>
      </c>
      <c r="BO1395" s="1102">
        <v>83808.168414037558</v>
      </c>
      <c r="BP1395" s="1102">
        <v>93543.901384335026</v>
      </c>
      <c r="BQ1395" s="1102">
        <v>74455.998356464625</v>
      </c>
      <c r="BR1395" s="1102">
        <v>61283.276189005257</v>
      </c>
      <c r="BS1395" s="1102">
        <v>47823.019087781904</v>
      </c>
      <c r="BT1395" s="1102">
        <v>20957.389520054545</v>
      </c>
      <c r="BU1395" s="1102">
        <v>14070.120955590162</v>
      </c>
      <c r="BV1395" s="1102">
        <v>13011.921738894265</v>
      </c>
      <c r="BW1395" s="1102">
        <v>17440.36049584793</v>
      </c>
      <c r="BX1395" s="1102">
        <v>19847.340824252129</v>
      </c>
      <c r="BY1395" s="1102">
        <v>19473.413884510876</v>
      </c>
      <c r="BZ1395" s="1102">
        <v>15251.263070045816</v>
      </c>
      <c r="CA1395" s="1102">
        <v>10256.27031400357</v>
      </c>
      <c r="CB1395" s="1102">
        <v>6341.6158252554742</v>
      </c>
      <c r="CC1395" s="1102">
        <v>7109.3849975538051</v>
      </c>
      <c r="CD1395" s="1102">
        <v>10614.532896966324</v>
      </c>
      <c r="CE1395" s="1102">
        <v>16567.766405788927</v>
      </c>
      <c r="CF1395" s="1102">
        <v>14789.688178495839</v>
      </c>
      <c r="CG1395" s="1102">
        <v>12367.462055588294</v>
      </c>
      <c r="CH1395" s="1102">
        <v>11917.714377261096</v>
      </c>
      <c r="CI1395" s="1102">
        <v>14493.163455520571</v>
      </c>
      <c r="CJ1395" s="1102">
        <v>14541.269844414317</v>
      </c>
      <c r="CK1395" s="1102">
        <v>15996.759162937991</v>
      </c>
      <c r="CL1395" s="1102">
        <v>14111.761281429281</v>
      </c>
      <c r="CM1395" s="1102">
        <v>18525.588363889372</v>
      </c>
      <c r="CN1395" s="1102">
        <v>18688.355202043123</v>
      </c>
      <c r="CO1395" s="1102">
        <v>21341.921624296283</v>
      </c>
      <c r="CP1395" s="1102">
        <v>19544.584002260432</v>
      </c>
      <c r="CQ1395" s="1106">
        <f t="shared" si="221"/>
        <v>21544.215994936738</v>
      </c>
      <c r="CR1395" s="23" t="s">
        <v>542</v>
      </c>
      <c r="DQ1395"/>
      <c r="DR1395"/>
    </row>
    <row r="1396" spans="58:122" ht="13">
      <c r="BF1396" s="1135">
        <v>1388</v>
      </c>
      <c r="BG1396" s="1102">
        <v>55390.147696124812</v>
      </c>
      <c r="BH1396" s="1102">
        <v>50955.272028894178</v>
      </c>
      <c r="BI1396" s="1102">
        <v>43008.464897633545</v>
      </c>
      <c r="BJ1396" s="1102">
        <v>50992.661073234325</v>
      </c>
      <c r="BK1396" s="1102">
        <v>67913.085236129962</v>
      </c>
      <c r="BL1396" s="1102">
        <v>89780.07385186899</v>
      </c>
      <c r="BM1396" s="1102">
        <v>80524.520409622579</v>
      </c>
      <c r="BN1396" s="1102">
        <v>81069.334990202929</v>
      </c>
      <c r="BO1396" s="1102">
        <v>102188.40404758109</v>
      </c>
      <c r="BP1396" s="1102">
        <v>96515.191555974801</v>
      </c>
      <c r="BQ1396" s="1102">
        <v>71535.518215693824</v>
      </c>
      <c r="BR1396" s="1102">
        <v>49996.322948178087</v>
      </c>
      <c r="BS1396" s="1102">
        <v>43720.884446924436</v>
      </c>
      <c r="BT1396" s="1102">
        <v>28340.924692193083</v>
      </c>
      <c r="BU1396" s="1102">
        <v>16229.419011900591</v>
      </c>
      <c r="BV1396" s="1102">
        <v>13282.801094606668</v>
      </c>
      <c r="BW1396" s="1102">
        <v>17609.325542017687</v>
      </c>
      <c r="BX1396" s="1102">
        <v>19841.359060019979</v>
      </c>
      <c r="BY1396" s="1102">
        <v>18165.042584095056</v>
      </c>
      <c r="BZ1396" s="1102">
        <v>16065.634839550641</v>
      </c>
      <c r="CA1396" s="1102">
        <v>10257.328049557349</v>
      </c>
      <c r="CB1396" s="1102">
        <v>5975.3782948775006</v>
      </c>
      <c r="CC1396" s="1102">
        <v>7391.8816241150635</v>
      </c>
      <c r="CD1396" s="1102">
        <v>11079.440363317135</v>
      </c>
      <c r="CE1396" s="1102">
        <v>17746.582895227821</v>
      </c>
      <c r="CF1396" s="1102">
        <v>13265.009166617749</v>
      </c>
      <c r="CG1396" s="1102">
        <v>9510.6464004811405</v>
      </c>
      <c r="CH1396" s="1102">
        <v>11492.329322778382</v>
      </c>
      <c r="CI1396" s="1102">
        <v>14035.731901122763</v>
      </c>
      <c r="CJ1396" s="1102">
        <v>16897.439525770598</v>
      </c>
      <c r="CK1396" s="1102">
        <v>17341.747313618409</v>
      </c>
      <c r="CL1396" s="1102">
        <v>15626.044099027064</v>
      </c>
      <c r="CM1396" s="1102">
        <v>18345.575873967209</v>
      </c>
      <c r="CN1396" s="1102">
        <v>17716.412957068718</v>
      </c>
      <c r="CO1396" s="1102">
        <v>18037.704650743079</v>
      </c>
      <c r="CP1396" s="1102">
        <v>19044.520937456866</v>
      </c>
      <c r="CQ1396" s="1106">
        <f t="shared" si="221"/>
        <v>20992.990822890504</v>
      </c>
      <c r="CR1396" s="23" t="s">
        <v>542</v>
      </c>
      <c r="DQ1396"/>
      <c r="DR1396"/>
    </row>
    <row r="1397" spans="58:122" ht="13">
      <c r="BF1397" s="1135">
        <v>1389</v>
      </c>
      <c r="BG1397" s="1102">
        <v>55432.536646951019</v>
      </c>
      <c r="BH1397" s="1102">
        <v>51017.591031408228</v>
      </c>
      <c r="BI1397" s="1102">
        <v>43012.56349503294</v>
      </c>
      <c r="BJ1397" s="1102">
        <v>51055.496603717183</v>
      </c>
      <c r="BK1397" s="1102">
        <v>67988.152892308994</v>
      </c>
      <c r="BL1397" s="1102">
        <v>89874.725866069755</v>
      </c>
      <c r="BM1397" s="1102">
        <v>80613.23329842274</v>
      </c>
      <c r="BN1397" s="1102">
        <v>81063.282889829541</v>
      </c>
      <c r="BO1397" s="1102">
        <v>102193.93927530928</v>
      </c>
      <c r="BP1397" s="1102">
        <v>96528.065099506261</v>
      </c>
      <c r="BQ1397" s="1102">
        <v>71566.856414938622</v>
      </c>
      <c r="BR1397" s="1102">
        <v>50039.884106176774</v>
      </c>
      <c r="BS1397" s="1102">
        <v>43741.528453626132</v>
      </c>
      <c r="BT1397" s="1102">
        <v>28406.636712755317</v>
      </c>
      <c r="BU1397" s="1102">
        <v>16265.519306979322</v>
      </c>
      <c r="BV1397" s="1102">
        <v>13317.318904507205</v>
      </c>
      <c r="BW1397" s="1102">
        <v>17632.927607360703</v>
      </c>
      <c r="BX1397" s="1102">
        <v>19867.42141865076</v>
      </c>
      <c r="BY1397" s="1102">
        <v>18152.92304641999</v>
      </c>
      <c r="BZ1397" s="1102">
        <v>16060.933069520373</v>
      </c>
      <c r="CA1397" s="1102">
        <v>10258.128515731421</v>
      </c>
      <c r="CB1397" s="1102">
        <v>5979.4196425781556</v>
      </c>
      <c r="CC1397" s="1102">
        <v>7423.1349398416269</v>
      </c>
      <c r="CD1397" s="1102">
        <v>11065.012154902557</v>
      </c>
      <c r="CE1397" s="1102">
        <v>17738.267405941795</v>
      </c>
      <c r="CF1397" s="1102">
        <v>13275.943732824526</v>
      </c>
      <c r="CG1397" s="1102">
        <v>9516.1205307283581</v>
      </c>
      <c r="CH1397" s="1102">
        <v>11518.596239423085</v>
      </c>
      <c r="CI1397" s="1102">
        <v>14026.671795813631</v>
      </c>
      <c r="CJ1397" s="1102">
        <v>16906.96881217874</v>
      </c>
      <c r="CK1397" s="1102">
        <v>17342.850541007025</v>
      </c>
      <c r="CL1397" s="1102">
        <v>15628.021238227409</v>
      </c>
      <c r="CM1397" s="1102">
        <v>18366.629232068615</v>
      </c>
      <c r="CN1397" s="1102">
        <v>17903.201187653114</v>
      </c>
      <c r="CO1397" s="1102">
        <v>18033.578027849653</v>
      </c>
      <c r="CP1397" s="1102">
        <v>19110.994103837176</v>
      </c>
      <c r="CQ1397" s="1106">
        <f t="shared" si="221"/>
        <v>21066.264946003033</v>
      </c>
      <c r="CR1397" s="23" t="s">
        <v>542</v>
      </c>
      <c r="DQ1397"/>
      <c r="DR1397"/>
    </row>
    <row r="1398" spans="58:122" ht="13">
      <c r="BF1398" s="1135">
        <v>1390</v>
      </c>
      <c r="BG1398" s="1102">
        <v>63481.661361868086</v>
      </c>
      <c r="BH1398" s="1102">
        <v>63082.457728999434</v>
      </c>
      <c r="BI1398" s="1102">
        <v>57129.870650076744</v>
      </c>
      <c r="BJ1398" s="1102">
        <v>65094.082008134807</v>
      </c>
      <c r="BK1398" s="1102">
        <v>70896.597309978839</v>
      </c>
      <c r="BL1398" s="1102">
        <v>81859.18519740153</v>
      </c>
      <c r="BM1398" s="1102">
        <v>73269.942443204185</v>
      </c>
      <c r="BN1398" s="1102">
        <v>91224.978922550668</v>
      </c>
      <c r="BO1398" s="1102">
        <v>131818.87757321174</v>
      </c>
      <c r="BP1398" s="1102">
        <v>122409.06646543313</v>
      </c>
      <c r="BQ1398" s="1102">
        <v>96292.7063437014</v>
      </c>
      <c r="BR1398" s="1102">
        <v>80133.342406502459</v>
      </c>
      <c r="BS1398" s="1102">
        <v>89145.52859489937</v>
      </c>
      <c r="BT1398" s="1102">
        <v>37194.35513500376</v>
      </c>
      <c r="BU1398" s="1102">
        <v>14244.663545020494</v>
      </c>
      <c r="BV1398" s="1102">
        <v>12781.168809367475</v>
      </c>
      <c r="BW1398" s="1102">
        <v>19899.787722466852</v>
      </c>
      <c r="BX1398" s="1102">
        <v>26206.279929269462</v>
      </c>
      <c r="BY1398" s="1102">
        <v>21282.60398206042</v>
      </c>
      <c r="BZ1398" s="1102">
        <v>15982.003972403432</v>
      </c>
      <c r="CA1398" s="1102">
        <v>10267.429620279532</v>
      </c>
      <c r="CB1398" s="1102">
        <v>6038.2081005840082</v>
      </c>
      <c r="CC1398" s="1102">
        <v>7272.6518423996304</v>
      </c>
      <c r="CD1398" s="1102">
        <v>11861.015236670146</v>
      </c>
      <c r="CE1398" s="1102">
        <v>18460.022391971899</v>
      </c>
      <c r="CF1398" s="1102">
        <v>13628.285336734214</v>
      </c>
      <c r="CG1398" s="1102">
        <v>9827.1807813271571</v>
      </c>
      <c r="CH1398" s="1102">
        <v>11461.242266449748</v>
      </c>
      <c r="CI1398" s="1102">
        <v>17343.520197576596</v>
      </c>
      <c r="CJ1398" s="1102">
        <v>19335.084436659439</v>
      </c>
      <c r="CK1398" s="1102">
        <v>17692.371428512371</v>
      </c>
      <c r="CL1398" s="1102">
        <v>14085.811891498464</v>
      </c>
      <c r="CM1398" s="1102">
        <v>17271.365587029875</v>
      </c>
      <c r="CN1398" s="1102">
        <v>17970.876810934504</v>
      </c>
      <c r="CO1398" s="1102">
        <v>20392.36424716876</v>
      </c>
      <c r="CP1398" s="1102">
        <v>19083.549064456976</v>
      </c>
      <c r="CQ1398" s="1106">
        <f t="shared" si="221"/>
        <v>21036.011968690844</v>
      </c>
      <c r="CR1398" s="23" t="s">
        <v>542</v>
      </c>
      <c r="DQ1398"/>
      <c r="DR1398"/>
    </row>
    <row r="1399" spans="58:122" ht="13">
      <c r="BF1399" s="1135">
        <v>1391</v>
      </c>
      <c r="BG1399" s="1102">
        <v>56248.343625112822</v>
      </c>
      <c r="BH1399" s="1102">
        <v>49113.231083702907</v>
      </c>
      <c r="BI1399" s="1102">
        <v>38122.611796122619</v>
      </c>
      <c r="BJ1399" s="1102">
        <v>39389.119059803408</v>
      </c>
      <c r="BK1399" s="1102">
        <v>47567.692699347266</v>
      </c>
      <c r="BL1399" s="1102">
        <v>60775.861497397549</v>
      </c>
      <c r="BM1399" s="1102">
        <v>54276.778230858792</v>
      </c>
      <c r="BN1399" s="1102">
        <v>67388.119766333461</v>
      </c>
      <c r="BO1399" s="1102">
        <v>86279.073100150592</v>
      </c>
      <c r="BP1399" s="1102">
        <v>81706.950273099341</v>
      </c>
      <c r="BQ1399" s="1102">
        <v>63220.084380684049</v>
      </c>
      <c r="BR1399" s="1102">
        <v>50189.841337968857</v>
      </c>
      <c r="BS1399" s="1102">
        <v>48295.933713982537</v>
      </c>
      <c r="BT1399" s="1102">
        <v>21815.745599451751</v>
      </c>
      <c r="BU1399" s="1102">
        <v>12313.085126742877</v>
      </c>
      <c r="BV1399" s="1102">
        <v>11912.099054309505</v>
      </c>
      <c r="BW1399" s="1102">
        <v>18493.783517756463</v>
      </c>
      <c r="BX1399" s="1102">
        <v>20625.676850372161</v>
      </c>
      <c r="BY1399" s="1102">
        <v>18438.673916548782</v>
      </c>
      <c r="BZ1399" s="1102">
        <v>15958.9237077857</v>
      </c>
      <c r="CA1399" s="1102">
        <v>10271.855530050043</v>
      </c>
      <c r="CB1399" s="1102">
        <v>6066.5089362864728</v>
      </c>
      <c r="CC1399" s="1102">
        <v>8074.5929497715342</v>
      </c>
      <c r="CD1399" s="1102">
        <v>8802.316872297044</v>
      </c>
      <c r="CE1399" s="1102">
        <v>14482.89527562142</v>
      </c>
      <c r="CF1399" s="1102">
        <v>10664.006303032707</v>
      </c>
      <c r="CG1399" s="1102">
        <v>9499.1931338506274</v>
      </c>
      <c r="CH1399" s="1102">
        <v>12209.18823991613</v>
      </c>
      <c r="CI1399" s="1102">
        <v>17081.872667568328</v>
      </c>
      <c r="CJ1399" s="1102">
        <v>18787.920720431739</v>
      </c>
      <c r="CK1399" s="1102">
        <v>18823.311835143129</v>
      </c>
      <c r="CL1399" s="1102">
        <v>15314.94113901793</v>
      </c>
      <c r="CM1399" s="1102">
        <v>15821.459042329769</v>
      </c>
      <c r="CN1399" s="1102">
        <v>15179.026193690177</v>
      </c>
      <c r="CO1399" s="1102">
        <v>15356.639351631886</v>
      </c>
      <c r="CP1399" s="1102">
        <v>16510.368064266961</v>
      </c>
      <c r="CQ1399" s="1106">
        <f t="shared" si="221"/>
        <v>18199.565449504276</v>
      </c>
      <c r="CR1399" s="23" t="s">
        <v>542</v>
      </c>
      <c r="DQ1399"/>
      <c r="DR1399"/>
    </row>
    <row r="1400" spans="58:122" ht="13">
      <c r="BF1400" s="1135">
        <v>1392</v>
      </c>
      <c r="BG1400" s="1102">
        <v>46053.365669283514</v>
      </c>
      <c r="BH1400" s="1102">
        <v>42718.232938176727</v>
      </c>
      <c r="BI1400" s="1102">
        <v>36439.170102782053</v>
      </c>
      <c r="BJ1400" s="1102">
        <v>40183.733760106072</v>
      </c>
      <c r="BK1400" s="1102">
        <v>53490.747115235004</v>
      </c>
      <c r="BL1400" s="1102">
        <v>72085.366005715623</v>
      </c>
      <c r="BM1400" s="1102">
        <v>64178.689631924004</v>
      </c>
      <c r="BN1400" s="1102">
        <v>76532.871786357835</v>
      </c>
      <c r="BO1400" s="1102">
        <v>107586.32016637741</v>
      </c>
      <c r="BP1400" s="1102">
        <v>102277.315891739</v>
      </c>
      <c r="BQ1400" s="1102">
        <v>85143.425157610982</v>
      </c>
      <c r="BR1400" s="1102">
        <v>71117.214603008179</v>
      </c>
      <c r="BS1400" s="1102">
        <v>71205.196701417866</v>
      </c>
      <c r="BT1400" s="1102">
        <v>20921.736832633429</v>
      </c>
      <c r="BU1400" s="1102">
        <v>8796.7918859336824</v>
      </c>
      <c r="BV1400" s="1102">
        <v>8293.2473203138888</v>
      </c>
      <c r="BW1400" s="1102">
        <v>14474.799799959244</v>
      </c>
      <c r="BX1400" s="1102">
        <v>15505.304845572233</v>
      </c>
      <c r="BY1400" s="1102">
        <v>14779.492435413775</v>
      </c>
      <c r="BZ1400" s="1102">
        <v>13367.00270373302</v>
      </c>
      <c r="CA1400" s="1102">
        <v>10274.980724593275</v>
      </c>
      <c r="CB1400" s="1102">
        <v>5937.7655314063004</v>
      </c>
      <c r="CC1400" s="1102">
        <v>7289.2860501862524</v>
      </c>
      <c r="CD1400" s="1102">
        <v>8612.5116930802778</v>
      </c>
      <c r="CE1400" s="1102">
        <v>14744.400543644007</v>
      </c>
      <c r="CF1400" s="1102">
        <v>10530.078337628034</v>
      </c>
      <c r="CG1400" s="1102">
        <v>9054.7909740453761</v>
      </c>
      <c r="CH1400" s="1102">
        <v>10528.638178785266</v>
      </c>
      <c r="CI1400" s="1102">
        <v>14716.091318962421</v>
      </c>
      <c r="CJ1400" s="1102">
        <v>16100.790764781264</v>
      </c>
      <c r="CK1400" s="1102">
        <v>16790.84398165538</v>
      </c>
      <c r="CL1400" s="1102">
        <v>13875.332554029685</v>
      </c>
      <c r="CM1400" s="1102">
        <v>19703.487629444011</v>
      </c>
      <c r="CN1400" s="1102">
        <v>16984.181471534186</v>
      </c>
      <c r="CO1400" s="1102">
        <v>20592.622019050981</v>
      </c>
      <c r="CP1400" s="1102">
        <v>18649.951962942912</v>
      </c>
      <c r="CQ1400" s="1106">
        <f t="shared" si="221"/>
        <v>20558.052979708671</v>
      </c>
      <c r="CR1400" s="23" t="s">
        <v>542</v>
      </c>
      <c r="DQ1400"/>
      <c r="DR1400"/>
    </row>
    <row r="1401" spans="58:122" ht="13">
      <c r="BF1401" s="1135">
        <v>1393</v>
      </c>
      <c r="BG1401" s="1102">
        <v>43232.043319867109</v>
      </c>
      <c r="BH1401" s="1102">
        <v>49743.368252883214</v>
      </c>
      <c r="BI1401" s="1102">
        <v>42960.142881522006</v>
      </c>
      <c r="BJ1401" s="1102">
        <v>42681.514639245797</v>
      </c>
      <c r="BK1401" s="1102">
        <v>45444.674402035569</v>
      </c>
      <c r="BL1401" s="1102">
        <v>58765.909813518614</v>
      </c>
      <c r="BM1401" s="1102">
        <v>59219.704462412155</v>
      </c>
      <c r="BN1401" s="1102">
        <v>71076.488409817612</v>
      </c>
      <c r="BO1401" s="1102">
        <v>86560.497385134571</v>
      </c>
      <c r="BP1401" s="1102">
        <v>114273.82103618972</v>
      </c>
      <c r="BQ1401" s="1102">
        <v>88634.692933151848</v>
      </c>
      <c r="BR1401" s="1102">
        <v>68152.324996151539</v>
      </c>
      <c r="BS1401" s="1102">
        <v>58927.616158831166</v>
      </c>
      <c r="BT1401" s="1102">
        <v>35348.31021317048</v>
      </c>
      <c r="BU1401" s="1102">
        <v>14856.324806829036</v>
      </c>
      <c r="BV1401" s="1102">
        <v>13829.622805328936</v>
      </c>
      <c r="BW1401" s="1102">
        <v>13169.314218127724</v>
      </c>
      <c r="BX1401" s="1102">
        <v>19953.495862101943</v>
      </c>
      <c r="BY1401" s="1102">
        <v>17487.953984677461</v>
      </c>
      <c r="BZ1401" s="1102">
        <v>14251.426296388647</v>
      </c>
      <c r="CA1401" s="1102">
        <v>10285.368030109805</v>
      </c>
      <c r="CB1401" s="1102">
        <v>7538.4723860427703</v>
      </c>
      <c r="CC1401" s="1102">
        <v>7971.1493200395416</v>
      </c>
      <c r="CD1401" s="1102">
        <v>11562.211023761633</v>
      </c>
      <c r="CE1401" s="1102">
        <v>15718.198564775603</v>
      </c>
      <c r="CF1401" s="1102">
        <v>11349.981573064599</v>
      </c>
      <c r="CG1401" s="1102">
        <v>9579.5194255455845</v>
      </c>
      <c r="CH1401" s="1102">
        <v>12043.881259154698</v>
      </c>
      <c r="CI1401" s="1102">
        <v>18794.396032567121</v>
      </c>
      <c r="CJ1401" s="1102">
        <v>20705.818165863402</v>
      </c>
      <c r="CK1401" s="1102">
        <v>20801.772713200731</v>
      </c>
      <c r="CL1401" s="1102">
        <v>17152.770932304957</v>
      </c>
      <c r="CM1401" s="1102">
        <v>16025.905900737605</v>
      </c>
      <c r="CN1401" s="1102">
        <v>14036.979634362433</v>
      </c>
      <c r="CO1401" s="1102">
        <v>14063.514211460146</v>
      </c>
      <c r="CP1401" s="1102">
        <v>15225.910680294772</v>
      </c>
      <c r="CQ1401" s="1106">
        <f t="shared" si="221"/>
        <v>16783.693547938721</v>
      </c>
      <c r="CR1401" s="23" t="s">
        <v>542</v>
      </c>
      <c r="DQ1401"/>
      <c r="DR1401"/>
    </row>
    <row r="1402" spans="58:122" ht="13">
      <c r="BF1402" s="1135">
        <v>1394</v>
      </c>
      <c r="BG1402" s="1102">
        <v>56083.951667674861</v>
      </c>
      <c r="BH1402" s="1102">
        <v>54366.258989367612</v>
      </c>
      <c r="BI1402" s="1102">
        <v>43306.361912156033</v>
      </c>
      <c r="BJ1402" s="1102">
        <v>46695.901653050372</v>
      </c>
      <c r="BK1402" s="1102">
        <v>58974.339919893318</v>
      </c>
      <c r="BL1402" s="1102">
        <v>78151.358423950747</v>
      </c>
      <c r="BM1402" s="1102">
        <v>72329.221440504596</v>
      </c>
      <c r="BN1402" s="1102">
        <v>83731.293730434627</v>
      </c>
      <c r="BO1402" s="1102">
        <v>97265.913236623906</v>
      </c>
      <c r="BP1402" s="1102">
        <v>94925.417701220023</v>
      </c>
      <c r="BQ1402" s="1102">
        <v>73109.273061844709</v>
      </c>
      <c r="BR1402" s="1102">
        <v>57563.317481994018</v>
      </c>
      <c r="BS1402" s="1102">
        <v>48532.271779453324</v>
      </c>
      <c r="BT1402" s="1102">
        <v>28574.999842250261</v>
      </c>
      <c r="BU1402" s="1102">
        <v>16723.375193475975</v>
      </c>
      <c r="BV1402" s="1102">
        <v>15643.758296950575</v>
      </c>
      <c r="BW1402" s="1102">
        <v>16445.46277047112</v>
      </c>
      <c r="BX1402" s="1102">
        <v>15604.550231254641</v>
      </c>
      <c r="BY1402" s="1102">
        <v>16457.111074246874</v>
      </c>
      <c r="BZ1402" s="1102">
        <v>16019.570086225267</v>
      </c>
      <c r="CA1402" s="1102">
        <v>10296.694346335968</v>
      </c>
      <c r="CB1402" s="1102">
        <v>6604.5333317665772</v>
      </c>
      <c r="CC1402" s="1102">
        <v>9164.3294414038173</v>
      </c>
      <c r="CD1402" s="1102">
        <v>10607.832298761403</v>
      </c>
      <c r="CE1402" s="1102">
        <v>19016.013123530494</v>
      </c>
      <c r="CF1402" s="1102">
        <v>13145.912498894493</v>
      </c>
      <c r="CG1402" s="1102">
        <v>11721.033197862629</v>
      </c>
      <c r="CH1402" s="1102">
        <v>12329.064281741856</v>
      </c>
      <c r="CI1402" s="1102">
        <v>17840.818969059786</v>
      </c>
      <c r="CJ1402" s="1102">
        <v>19699.257916494524</v>
      </c>
      <c r="CK1402" s="1102">
        <v>23718.979224377232</v>
      </c>
      <c r="CL1402" s="1102">
        <v>18080.554991720357</v>
      </c>
      <c r="CM1402" s="1102">
        <v>22877.206514717207</v>
      </c>
      <c r="CN1402" s="1102">
        <v>16472.473953368877</v>
      </c>
      <c r="CO1402" s="1102">
        <v>20050.951554201347</v>
      </c>
      <c r="CP1402" s="1102">
        <v>18109.855998884286</v>
      </c>
      <c r="CQ1402" s="1106">
        <f t="shared" si="221"/>
        <v>19962.699090041497</v>
      </c>
      <c r="CR1402" s="23" t="s">
        <v>542</v>
      </c>
      <c r="DQ1402"/>
      <c r="DR1402"/>
    </row>
    <row r="1403" spans="58:122" ht="13">
      <c r="BF1403" s="1135">
        <v>1395</v>
      </c>
      <c r="BG1403" s="1102">
        <v>49787.914980757239</v>
      </c>
      <c r="BH1403" s="1102">
        <v>53564.397867518448</v>
      </c>
      <c r="BI1403" s="1102">
        <v>47446.080918497704</v>
      </c>
      <c r="BJ1403" s="1102">
        <v>54649.626743868837</v>
      </c>
      <c r="BK1403" s="1102">
        <v>68262.947996159128</v>
      </c>
      <c r="BL1403" s="1102">
        <v>89819.975218460488</v>
      </c>
      <c r="BM1403" s="1102">
        <v>78560.645039635201</v>
      </c>
      <c r="BN1403" s="1102">
        <v>84105.359514284253</v>
      </c>
      <c r="BO1403" s="1102">
        <v>108898.26362845929</v>
      </c>
      <c r="BP1403" s="1102">
        <v>112585.33599102587</v>
      </c>
      <c r="BQ1403" s="1102">
        <v>84676.967267160144</v>
      </c>
      <c r="BR1403" s="1102">
        <v>62326.130329802865</v>
      </c>
      <c r="BS1403" s="1102">
        <v>61544.391032247011</v>
      </c>
      <c r="BT1403" s="1102">
        <v>29542.876282612247</v>
      </c>
      <c r="BU1403" s="1102">
        <v>14345.241786403358</v>
      </c>
      <c r="BV1403" s="1102">
        <v>14420.722007271816</v>
      </c>
      <c r="BW1403" s="1102">
        <v>24150.654804874212</v>
      </c>
      <c r="BX1403" s="1102">
        <v>25709.575124442435</v>
      </c>
      <c r="BY1403" s="1102">
        <v>21854.563939603027</v>
      </c>
      <c r="BZ1403" s="1102">
        <v>14378.677391563047</v>
      </c>
      <c r="CA1403" s="1102">
        <v>10299.505870161309</v>
      </c>
      <c r="CB1403" s="1102">
        <v>8702.7102051045858</v>
      </c>
      <c r="CC1403" s="1102">
        <v>9215.9904660933753</v>
      </c>
      <c r="CD1403" s="1102">
        <v>10602.069601694035</v>
      </c>
      <c r="CE1403" s="1102">
        <v>17215.093107795808</v>
      </c>
      <c r="CF1403" s="1102">
        <v>14267.334873738901</v>
      </c>
      <c r="CG1403" s="1102">
        <v>12199.241625559567</v>
      </c>
      <c r="CH1403" s="1102">
        <v>13128.302438053715</v>
      </c>
      <c r="CI1403" s="1102">
        <v>17076.476385235863</v>
      </c>
      <c r="CJ1403" s="1102">
        <v>18263.033423310346</v>
      </c>
      <c r="CK1403" s="1102">
        <v>21253.535451403346</v>
      </c>
      <c r="CL1403" s="1102">
        <v>18154.759664072393</v>
      </c>
      <c r="CM1403" s="1102">
        <v>21121.215830782774</v>
      </c>
      <c r="CN1403" s="1102">
        <v>20135.920105059748</v>
      </c>
      <c r="CO1403" s="1102">
        <v>21110.551820673001</v>
      </c>
      <c r="CP1403" s="1102">
        <v>20240.772039166874</v>
      </c>
      <c r="CQ1403" s="1106">
        <f t="shared" si="221"/>
        <v>22311.631941905405</v>
      </c>
      <c r="CR1403" s="23" t="s">
        <v>542</v>
      </c>
      <c r="DQ1403"/>
      <c r="DR1403"/>
    </row>
    <row r="1404" spans="58:122" ht="13">
      <c r="BF1404" s="1135">
        <v>1396</v>
      </c>
      <c r="BG1404" s="1102">
        <v>42599.551605397581</v>
      </c>
      <c r="BH1404" s="1102">
        <v>49058.435279613142</v>
      </c>
      <c r="BI1404" s="1102">
        <v>42969.41928655799</v>
      </c>
      <c r="BJ1404" s="1102">
        <v>44074.337696688228</v>
      </c>
      <c r="BK1404" s="1102">
        <v>45835.841676003918</v>
      </c>
      <c r="BL1404" s="1102">
        <v>58791.49211631123</v>
      </c>
      <c r="BM1404" s="1102">
        <v>58981.357718518673</v>
      </c>
      <c r="BN1404" s="1102">
        <v>71082.546128166665</v>
      </c>
      <c r="BO1404" s="1102">
        <v>86975.237752032364</v>
      </c>
      <c r="BP1404" s="1102">
        <v>114083.46581316456</v>
      </c>
      <c r="BQ1404" s="1102">
        <v>88591.936406403736</v>
      </c>
      <c r="BR1404" s="1102">
        <v>68132.606906308225</v>
      </c>
      <c r="BS1404" s="1102">
        <v>59196.206618830554</v>
      </c>
      <c r="BT1404" s="1102">
        <v>35380.464873268022</v>
      </c>
      <c r="BU1404" s="1102">
        <v>14994.127253237704</v>
      </c>
      <c r="BV1404" s="1102">
        <v>13807.077691876444</v>
      </c>
      <c r="BW1404" s="1102">
        <v>13157.825210617817</v>
      </c>
      <c r="BX1404" s="1102">
        <v>20131.267823238533</v>
      </c>
      <c r="BY1404" s="1102">
        <v>17587.425805232997</v>
      </c>
      <c r="BZ1404" s="1102">
        <v>14221.161825869465</v>
      </c>
      <c r="CA1404" s="1102">
        <v>10306.777433845054</v>
      </c>
      <c r="CB1404" s="1102">
        <v>7555.3080846652219</v>
      </c>
      <c r="CC1404" s="1102">
        <v>7938.974553373987</v>
      </c>
      <c r="CD1404" s="1102">
        <v>11512.532318946838</v>
      </c>
      <c r="CE1404" s="1102">
        <v>15602.705663630988</v>
      </c>
      <c r="CF1404" s="1102">
        <v>11439.655879589702</v>
      </c>
      <c r="CG1404" s="1102">
        <v>9871.4879523409963</v>
      </c>
      <c r="CH1404" s="1102">
        <v>11995.440217477266</v>
      </c>
      <c r="CI1404" s="1102">
        <v>18791.248043226675</v>
      </c>
      <c r="CJ1404" s="1102">
        <v>20787.69340395274</v>
      </c>
      <c r="CK1404" s="1102">
        <v>20892.753435486164</v>
      </c>
      <c r="CL1404" s="1102">
        <v>17202.23703850534</v>
      </c>
      <c r="CM1404" s="1102">
        <v>16044.249782855373</v>
      </c>
      <c r="CN1404" s="1102">
        <v>14088.890311019222</v>
      </c>
      <c r="CO1404" s="1102">
        <v>14034.521712393405</v>
      </c>
      <c r="CP1404" s="1102">
        <v>15282.897223974975</v>
      </c>
      <c r="CQ1404" s="1106">
        <f t="shared" si="221"/>
        <v>16846.510459555218</v>
      </c>
      <c r="CR1404" s="23" t="s">
        <v>542</v>
      </c>
      <c r="DQ1404"/>
      <c r="DR1404"/>
    </row>
    <row r="1405" spans="58:122" ht="13">
      <c r="BF1405" s="1135">
        <v>1397</v>
      </c>
      <c r="BG1405" s="1102">
        <v>54246.876913992441</v>
      </c>
      <c r="BH1405" s="1102">
        <v>56292.994929185159</v>
      </c>
      <c r="BI1405" s="1102">
        <v>48471.494363059333</v>
      </c>
      <c r="BJ1405" s="1102">
        <v>48190.260788452106</v>
      </c>
      <c r="BK1405" s="1102">
        <v>58151.885560323572</v>
      </c>
      <c r="BL1405" s="1102">
        <v>81095.112455287352</v>
      </c>
      <c r="BM1405" s="1102">
        <v>68913.59356846934</v>
      </c>
      <c r="BN1405" s="1102">
        <v>70114.675012785447</v>
      </c>
      <c r="BO1405" s="1102">
        <v>89075.510255356712</v>
      </c>
      <c r="BP1405" s="1102">
        <v>81913.134517181548</v>
      </c>
      <c r="BQ1405" s="1102">
        <v>62542.372690800417</v>
      </c>
      <c r="BR1405" s="1102">
        <v>44325.604295953875</v>
      </c>
      <c r="BS1405" s="1102">
        <v>41138.894818806715</v>
      </c>
      <c r="BT1405" s="1102">
        <v>21074.844902611054</v>
      </c>
      <c r="BU1405" s="1102">
        <v>11531.059025187622</v>
      </c>
      <c r="BV1405" s="1102">
        <v>10213.238550594506</v>
      </c>
      <c r="BW1405" s="1102">
        <v>16827.03870235652</v>
      </c>
      <c r="BX1405" s="1102">
        <v>19910.047945189752</v>
      </c>
      <c r="BY1405" s="1102">
        <v>18335.478501336223</v>
      </c>
      <c r="BZ1405" s="1102">
        <v>15200.869795648976</v>
      </c>
      <c r="CA1405" s="1102">
        <v>10307.078572699384</v>
      </c>
      <c r="CB1405" s="1102">
        <v>6593.1541922136385</v>
      </c>
      <c r="CC1405" s="1102">
        <v>6136.1445624480484</v>
      </c>
      <c r="CD1405" s="1102">
        <v>7680.5017922443303</v>
      </c>
      <c r="CE1405" s="1102">
        <v>12028.473397681288</v>
      </c>
      <c r="CF1405" s="1102">
        <v>9831.7123799004803</v>
      </c>
      <c r="CG1405" s="1102">
        <v>7780.8907669976797</v>
      </c>
      <c r="CH1405" s="1102">
        <v>8234.5344958389651</v>
      </c>
      <c r="CI1405" s="1102">
        <v>11629.951054197631</v>
      </c>
      <c r="CJ1405" s="1102">
        <v>13657.334629975518</v>
      </c>
      <c r="CK1405" s="1102">
        <v>14289.315388402041</v>
      </c>
      <c r="CL1405" s="1102">
        <v>12302.540073787863</v>
      </c>
      <c r="CM1405" s="1102">
        <v>14794.054503746649</v>
      </c>
      <c r="CN1405" s="1102">
        <v>14211.517284867927</v>
      </c>
      <c r="CO1405" s="1102">
        <v>16352.003642971898</v>
      </c>
      <c r="CP1405" s="1102">
        <v>15038.655048251034</v>
      </c>
      <c r="CQ1405" s="1106">
        <f t="shared" si="221"/>
        <v>16577.27954687571</v>
      </c>
      <c r="CR1405" s="23" t="s">
        <v>542</v>
      </c>
      <c r="DQ1405"/>
      <c r="DR1405"/>
    </row>
    <row r="1406" spans="58:122" ht="13">
      <c r="BF1406" s="1135">
        <v>1398</v>
      </c>
      <c r="BG1406" s="1102">
        <v>72308.058922200406</v>
      </c>
      <c r="BH1406" s="1102">
        <v>76383.637557887938</v>
      </c>
      <c r="BI1406" s="1102">
        <v>68428.891340579299</v>
      </c>
      <c r="BJ1406" s="1102">
        <v>72924.14791613046</v>
      </c>
      <c r="BK1406" s="1102">
        <v>87216.468241762414</v>
      </c>
      <c r="BL1406" s="1102">
        <v>104977.14096910736</v>
      </c>
      <c r="BM1406" s="1102">
        <v>85359.442563128367</v>
      </c>
      <c r="BN1406" s="1102">
        <v>73255.628000572295</v>
      </c>
      <c r="BO1406" s="1102">
        <v>98076.779336090258</v>
      </c>
      <c r="BP1406" s="1102">
        <v>97840.598955791196</v>
      </c>
      <c r="BQ1406" s="1102">
        <v>72375.086989025585</v>
      </c>
      <c r="BR1406" s="1102">
        <v>52267.599150998001</v>
      </c>
      <c r="BS1406" s="1102">
        <v>65457.85103247434</v>
      </c>
      <c r="BT1406" s="1102">
        <v>36056.34673628334</v>
      </c>
      <c r="BU1406" s="1102">
        <v>16597.168137910074</v>
      </c>
      <c r="BV1406" s="1102">
        <v>13229.443299970069</v>
      </c>
      <c r="BW1406" s="1102">
        <v>20253.130078142323</v>
      </c>
      <c r="BX1406" s="1102">
        <v>33128.894180386953</v>
      </c>
      <c r="BY1406" s="1102">
        <v>20634.207868992187</v>
      </c>
      <c r="BZ1406" s="1102">
        <v>14948.694061968803</v>
      </c>
      <c r="CA1406" s="1102">
        <v>10314.166329691852</v>
      </c>
      <c r="CB1406" s="1102">
        <v>6858.0264811694888</v>
      </c>
      <c r="CC1406" s="1102">
        <v>12314.37246256883</v>
      </c>
      <c r="CD1406" s="1102">
        <v>14322.836682453066</v>
      </c>
      <c r="CE1406" s="1102">
        <v>20298.328679136543</v>
      </c>
      <c r="CF1406" s="1102">
        <v>15346.313481116127</v>
      </c>
      <c r="CG1406" s="1102">
        <v>12689.68011167628</v>
      </c>
      <c r="CH1406" s="1102">
        <v>15815.78821437186</v>
      </c>
      <c r="CI1406" s="1102">
        <v>21063.037385452219</v>
      </c>
      <c r="CJ1406" s="1102">
        <v>22891.918360249481</v>
      </c>
      <c r="CK1406" s="1102">
        <v>23091.741666426104</v>
      </c>
      <c r="CL1406" s="1102">
        <v>18473.530895669432</v>
      </c>
      <c r="CM1406" s="1102">
        <v>21297.837777751884</v>
      </c>
      <c r="CN1406" s="1102">
        <v>18141.832596100034</v>
      </c>
      <c r="CO1406" s="1102">
        <v>17845.425631666927</v>
      </c>
      <c r="CP1406" s="1102">
        <v>20338.350731971819</v>
      </c>
      <c r="CQ1406" s="1106">
        <f t="shared" si="221"/>
        <v>22419.194038599315</v>
      </c>
      <c r="CR1406" s="23" t="s">
        <v>542</v>
      </c>
      <c r="DQ1406"/>
      <c r="DR1406"/>
    </row>
    <row r="1407" spans="58:122" ht="13">
      <c r="BF1407" s="1135">
        <v>1399</v>
      </c>
      <c r="BG1407" s="1102">
        <v>58412.962755281027</v>
      </c>
      <c r="BH1407" s="1102">
        <v>54890.608965675921</v>
      </c>
      <c r="BI1407" s="1102">
        <v>49416.906415059515</v>
      </c>
      <c r="BJ1407" s="1102">
        <v>54942.539114950836</v>
      </c>
      <c r="BK1407" s="1102">
        <v>63477.954761039764</v>
      </c>
      <c r="BL1407" s="1102">
        <v>90247.052026535137</v>
      </c>
      <c r="BM1407" s="1102">
        <v>75202.378253798088</v>
      </c>
      <c r="BN1407" s="1102">
        <v>70348.635051934121</v>
      </c>
      <c r="BO1407" s="1102">
        <v>100745.40742564196</v>
      </c>
      <c r="BP1407" s="1102">
        <v>91661.183435781553</v>
      </c>
      <c r="BQ1407" s="1102">
        <v>68988.067250085965</v>
      </c>
      <c r="BR1407" s="1102">
        <v>58418.328690231676</v>
      </c>
      <c r="BS1407" s="1102">
        <v>89897.840954330954</v>
      </c>
      <c r="BT1407" s="1102">
        <v>32019.027123927059</v>
      </c>
      <c r="BU1407" s="1102">
        <v>12408.436583178776</v>
      </c>
      <c r="BV1407" s="1102">
        <v>10520.002558151251</v>
      </c>
      <c r="BW1407" s="1102">
        <v>16179.88040304356</v>
      </c>
      <c r="BX1407" s="1102">
        <v>26130.018650403945</v>
      </c>
      <c r="BY1407" s="1102">
        <v>20685.154504661787</v>
      </c>
      <c r="BZ1407" s="1102">
        <v>15802.74341414843</v>
      </c>
      <c r="CA1407" s="1102">
        <v>10314.387123151668</v>
      </c>
      <c r="CB1407" s="1102">
        <v>6181.555544249024</v>
      </c>
      <c r="CC1407" s="1102">
        <v>10439.062206801596</v>
      </c>
      <c r="CD1407" s="1102">
        <v>15675.58927962055</v>
      </c>
      <c r="CE1407" s="1102">
        <v>20208.563143530722</v>
      </c>
      <c r="CF1407" s="1102">
        <v>14200.871151827168</v>
      </c>
      <c r="CG1407" s="1102">
        <v>12287.859672934597</v>
      </c>
      <c r="CH1407" s="1102">
        <v>15438.29723987427</v>
      </c>
      <c r="CI1407" s="1102">
        <v>21625.776201781926</v>
      </c>
      <c r="CJ1407" s="1102">
        <v>21655.814125290137</v>
      </c>
      <c r="CK1407" s="1102">
        <v>22776.534784087831</v>
      </c>
      <c r="CL1407" s="1102">
        <v>18448.149138750967</v>
      </c>
      <c r="CM1407" s="1102">
        <v>21077.111802292136</v>
      </c>
      <c r="CN1407" s="1102">
        <v>18511.217587847612</v>
      </c>
      <c r="CO1407" s="1102">
        <v>16353.419574038151</v>
      </c>
      <c r="CP1407" s="1102">
        <v>19626.937239060011</v>
      </c>
      <c r="CQ1407" s="1106">
        <f t="shared" si="221"/>
        <v>21634.994899276022</v>
      </c>
      <c r="CR1407" s="23" t="s">
        <v>542</v>
      </c>
      <c r="DQ1407"/>
      <c r="DR1407"/>
    </row>
    <row r="1408" spans="58:122" ht="13">
      <c r="BF1408" s="1135">
        <v>1400</v>
      </c>
      <c r="BG1408" s="1102">
        <v>51936.861246274682</v>
      </c>
      <c r="BH1408" s="1102">
        <v>46874.874142601489</v>
      </c>
      <c r="BI1408" s="1102">
        <v>39973.848301469181</v>
      </c>
      <c r="BJ1408" s="1102">
        <v>45323.896873241909</v>
      </c>
      <c r="BK1408" s="1102">
        <v>51944.637415738791</v>
      </c>
      <c r="BL1408" s="1102">
        <v>69380.862889132171</v>
      </c>
      <c r="BM1408" s="1102">
        <v>59050.787107578552</v>
      </c>
      <c r="BN1408" s="1102">
        <v>58118.610154928589</v>
      </c>
      <c r="BO1408" s="1102">
        <v>90928.321769041431</v>
      </c>
      <c r="BP1408" s="1102">
        <v>83651.710173211803</v>
      </c>
      <c r="BQ1408" s="1102">
        <v>62493.221903112535</v>
      </c>
      <c r="BR1408" s="1102">
        <v>47376.800611284823</v>
      </c>
      <c r="BS1408" s="1102">
        <v>72604.52031691013</v>
      </c>
      <c r="BT1408" s="1102">
        <v>25611.283101645993</v>
      </c>
      <c r="BU1408" s="1102">
        <v>12264.218306011933</v>
      </c>
      <c r="BV1408" s="1102">
        <v>10965.089584256631</v>
      </c>
      <c r="BW1408" s="1102">
        <v>19568.808007112446</v>
      </c>
      <c r="BX1408" s="1102">
        <v>21229.462538828317</v>
      </c>
      <c r="BY1408" s="1102">
        <v>17419.605693703641</v>
      </c>
      <c r="BZ1408" s="1102">
        <v>15591.027577426446</v>
      </c>
      <c r="CA1408" s="1102">
        <v>10316.534410799704</v>
      </c>
      <c r="CB1408" s="1102">
        <v>6364.6988505739673</v>
      </c>
      <c r="CC1408" s="1102">
        <v>7592.1313420206843</v>
      </c>
      <c r="CD1408" s="1102">
        <v>9074.3265408549778</v>
      </c>
      <c r="CE1408" s="1102">
        <v>16072.716619244045</v>
      </c>
      <c r="CF1408" s="1102">
        <v>12482.086561625769</v>
      </c>
      <c r="CG1408" s="1102">
        <v>9682.2485441171775</v>
      </c>
      <c r="CH1408" s="1102">
        <v>11332.274340451657</v>
      </c>
      <c r="CI1408" s="1102">
        <v>15880.191154150307</v>
      </c>
      <c r="CJ1408" s="1102">
        <v>18732.110660716833</v>
      </c>
      <c r="CK1408" s="1102">
        <v>18581.939501615681</v>
      </c>
      <c r="CL1408" s="1102">
        <v>14193.56508601946</v>
      </c>
      <c r="CM1408" s="1102">
        <v>15498.245484489951</v>
      </c>
      <c r="CN1408" s="1102">
        <v>14956.680246265909</v>
      </c>
      <c r="CO1408" s="1102">
        <v>18057.701228513459</v>
      </c>
      <c r="CP1408" s="1102">
        <v>16010.390357821387</v>
      </c>
      <c r="CQ1408" s="1106">
        <f t="shared" si="221"/>
        <v>17648.43436894146</v>
      </c>
      <c r="CR1408" s="23" t="s">
        <v>542</v>
      </c>
      <c r="DQ1408"/>
      <c r="DR1408"/>
    </row>
    <row r="1409" spans="58:122" ht="13">
      <c r="BF1409" s="1135">
        <v>1401</v>
      </c>
      <c r="BG1409" s="1102">
        <v>47487.476736039433</v>
      </c>
      <c r="BH1409" s="1102">
        <v>58144.425017500202</v>
      </c>
      <c r="BI1409" s="1102">
        <v>56195.932957526733</v>
      </c>
      <c r="BJ1409" s="1102">
        <v>63795.003506123961</v>
      </c>
      <c r="BK1409" s="1102">
        <v>70499.922583705527</v>
      </c>
      <c r="BL1409" s="1102">
        <v>85457.718085107364</v>
      </c>
      <c r="BM1409" s="1102">
        <v>76423.988100599061</v>
      </c>
      <c r="BN1409" s="1102">
        <v>77437.606103218379</v>
      </c>
      <c r="BO1409" s="1102">
        <v>100826.12568331101</v>
      </c>
      <c r="BP1409" s="1102">
        <v>104311.46916377734</v>
      </c>
      <c r="BQ1409" s="1102">
        <v>77951.114916798222</v>
      </c>
      <c r="BR1409" s="1102">
        <v>53878.827096419831</v>
      </c>
      <c r="BS1409" s="1102">
        <v>48011.103418843573</v>
      </c>
      <c r="BT1409" s="1102">
        <v>31299.987231424875</v>
      </c>
      <c r="BU1409" s="1102">
        <v>17908.689293807911</v>
      </c>
      <c r="BV1409" s="1102">
        <v>17054.100095647758</v>
      </c>
      <c r="BW1409" s="1102">
        <v>15891.156876455158</v>
      </c>
      <c r="BX1409" s="1102">
        <v>23969.398413447394</v>
      </c>
      <c r="BY1409" s="1102">
        <v>18845.16939357813</v>
      </c>
      <c r="BZ1409" s="1102">
        <v>14795.795435620632</v>
      </c>
      <c r="CA1409" s="1102">
        <v>10317.068087161617</v>
      </c>
      <c r="CB1409" s="1102">
        <v>6616.3021446034736</v>
      </c>
      <c r="CC1409" s="1102">
        <v>8100.6784497088483</v>
      </c>
      <c r="CD1409" s="1102">
        <v>10857.57781283338</v>
      </c>
      <c r="CE1409" s="1102">
        <v>15184.002967061997</v>
      </c>
      <c r="CF1409" s="1102">
        <v>13152.967603273566</v>
      </c>
      <c r="CG1409" s="1102">
        <v>11821.551341598619</v>
      </c>
      <c r="CH1409" s="1102">
        <v>13152.319006115034</v>
      </c>
      <c r="CI1409" s="1102">
        <v>17942.349239135991</v>
      </c>
      <c r="CJ1409" s="1102">
        <v>19761.974565547836</v>
      </c>
      <c r="CK1409" s="1102">
        <v>22062.932639018662</v>
      </c>
      <c r="CL1409" s="1102">
        <v>18288.66499610744</v>
      </c>
      <c r="CM1409" s="1102">
        <v>18396.0472500736</v>
      </c>
      <c r="CN1409" s="1102">
        <v>15585.058489886047</v>
      </c>
      <c r="CO1409" s="1102">
        <v>14446.677351132752</v>
      </c>
      <c r="CP1409" s="1102">
        <v>17046.181140455199</v>
      </c>
      <c r="CQ1409" s="1106">
        <f t="shared" si="221"/>
        <v>18790.198263432463</v>
      </c>
      <c r="CR1409" s="23" t="s">
        <v>542</v>
      </c>
      <c r="DQ1409"/>
      <c r="DR1409"/>
    </row>
    <row r="1410" spans="58:122" ht="13">
      <c r="BF1410" s="1135">
        <v>1402</v>
      </c>
      <c r="BG1410" s="1102">
        <v>60181.587263625159</v>
      </c>
      <c r="BH1410" s="1102">
        <v>62025.465843590682</v>
      </c>
      <c r="BI1410" s="1102">
        <v>52787.83987911405</v>
      </c>
      <c r="BJ1410" s="1102">
        <v>57061.749932168634</v>
      </c>
      <c r="BK1410" s="1102">
        <v>69536.746729598861</v>
      </c>
      <c r="BL1410" s="1102">
        <v>89667.720863199545</v>
      </c>
      <c r="BM1410" s="1102">
        <v>77221.740225882677</v>
      </c>
      <c r="BN1410" s="1102">
        <v>84893.655878551042</v>
      </c>
      <c r="BO1410" s="1102">
        <v>101851.74466257769</v>
      </c>
      <c r="BP1410" s="1102">
        <v>93212.936645111287</v>
      </c>
      <c r="BQ1410" s="1102">
        <v>71406.234493446915</v>
      </c>
      <c r="BR1410" s="1102">
        <v>61639.634586542757</v>
      </c>
      <c r="BS1410" s="1102">
        <v>60239.16686091169</v>
      </c>
      <c r="BT1410" s="1102">
        <v>26478.014232222959</v>
      </c>
      <c r="BU1410" s="1102">
        <v>12677.493166529914</v>
      </c>
      <c r="BV1410" s="1102">
        <v>12101.394750015343</v>
      </c>
      <c r="BW1410" s="1102">
        <v>19494.254086962221</v>
      </c>
      <c r="BX1410" s="1102">
        <v>22737.874455918529</v>
      </c>
      <c r="BY1410" s="1102">
        <v>18794.264749639202</v>
      </c>
      <c r="BZ1410" s="1102">
        <v>15557.910445134299</v>
      </c>
      <c r="CA1410" s="1102">
        <v>10322.999066969494</v>
      </c>
      <c r="CB1410" s="1102">
        <v>6372.0895656665843</v>
      </c>
      <c r="CC1410" s="1102">
        <v>8986.139557448394</v>
      </c>
      <c r="CD1410" s="1102">
        <v>11424.806090664535</v>
      </c>
      <c r="CE1410" s="1102">
        <v>19184.700817326837</v>
      </c>
      <c r="CF1410" s="1102">
        <v>13971.405841120901</v>
      </c>
      <c r="CG1410" s="1102">
        <v>10633.214231618162</v>
      </c>
      <c r="CH1410" s="1102">
        <v>11307.911985514389</v>
      </c>
      <c r="CI1410" s="1102">
        <v>13988.443143801131</v>
      </c>
      <c r="CJ1410" s="1102">
        <v>15572.210021300296</v>
      </c>
      <c r="CK1410" s="1102">
        <v>14718.439174240313</v>
      </c>
      <c r="CL1410" s="1102">
        <v>13900.414353310583</v>
      </c>
      <c r="CM1410" s="1102">
        <v>16363.168323801608</v>
      </c>
      <c r="CN1410" s="1102">
        <v>16998.942489031408</v>
      </c>
      <c r="CO1410" s="1102">
        <v>19865.111220114675</v>
      </c>
      <c r="CP1410" s="1102">
        <v>18363.940138887265</v>
      </c>
      <c r="CQ1410" s="1106">
        <f t="shared" si="221"/>
        <v>20242.778911258403</v>
      </c>
      <c r="CR1410" s="23" t="s">
        <v>542</v>
      </c>
      <c r="DQ1410"/>
      <c r="DR1410"/>
    </row>
    <row r="1411" spans="58:122" ht="13">
      <c r="BF1411" s="1135">
        <v>1403</v>
      </c>
      <c r="BG1411" s="1102">
        <v>39491.559147133688</v>
      </c>
      <c r="BH1411" s="1102">
        <v>50135.146448248088</v>
      </c>
      <c r="BI1411" s="1102">
        <v>50200.172379178504</v>
      </c>
      <c r="BJ1411" s="1102">
        <v>59127.437481156296</v>
      </c>
      <c r="BK1411" s="1102">
        <v>65259.465653068248</v>
      </c>
      <c r="BL1411" s="1102">
        <v>84746.358380467194</v>
      </c>
      <c r="BM1411" s="1102">
        <v>74591.294683764572</v>
      </c>
      <c r="BN1411" s="1102">
        <v>82139.234712139558</v>
      </c>
      <c r="BO1411" s="1102">
        <v>97969.340767716611</v>
      </c>
      <c r="BP1411" s="1102">
        <v>110707.84833243156</v>
      </c>
      <c r="BQ1411" s="1102">
        <v>81599.496951687179</v>
      </c>
      <c r="BR1411" s="1102">
        <v>63619.476069622484</v>
      </c>
      <c r="BS1411" s="1102">
        <v>67090.083329835121</v>
      </c>
      <c r="BT1411" s="1102">
        <v>31838.221653085835</v>
      </c>
      <c r="BU1411" s="1102">
        <v>15032.738999726991</v>
      </c>
      <c r="BV1411" s="1102">
        <v>13729.962724534238</v>
      </c>
      <c r="BW1411" s="1102">
        <v>22903.785055365181</v>
      </c>
      <c r="BX1411" s="1102">
        <v>23889.318637146331</v>
      </c>
      <c r="BY1411" s="1102">
        <v>23975.873946605967</v>
      </c>
      <c r="BZ1411" s="1102">
        <v>13147.531168361553</v>
      </c>
      <c r="CA1411" s="1102">
        <v>10331.213266762046</v>
      </c>
      <c r="CB1411" s="1102">
        <v>7357.6858695269302</v>
      </c>
      <c r="CC1411" s="1102">
        <v>9965.8727864527173</v>
      </c>
      <c r="CD1411" s="1102">
        <v>8455.5970839777656</v>
      </c>
      <c r="CE1411" s="1102">
        <v>23885.423039086098</v>
      </c>
      <c r="CF1411" s="1102">
        <v>15200.823610740994</v>
      </c>
      <c r="CG1411" s="1102">
        <v>10130.955104781518</v>
      </c>
      <c r="CH1411" s="1102">
        <v>13206.03502644997</v>
      </c>
      <c r="CI1411" s="1102">
        <v>13252.355673073387</v>
      </c>
      <c r="CJ1411" s="1102">
        <v>16298.096261023551</v>
      </c>
      <c r="CK1411" s="1102">
        <v>15133.5753897943</v>
      </c>
      <c r="CL1411" s="1102">
        <v>12425.66049429727</v>
      </c>
      <c r="CM1411" s="1102">
        <v>18193.671106628801</v>
      </c>
      <c r="CN1411" s="1102">
        <v>14225.968957810821</v>
      </c>
      <c r="CO1411" s="1102">
        <v>23340.353666040566</v>
      </c>
      <c r="CP1411" s="1102">
        <v>14715.034895990259</v>
      </c>
      <c r="CQ1411" s="1106">
        <f t="shared" si="221"/>
        <v>16220.549392894734</v>
      </c>
      <c r="CR1411" s="23" t="s">
        <v>542</v>
      </c>
      <c r="DQ1411"/>
      <c r="DR1411"/>
    </row>
    <row r="1412" spans="58:122" ht="13">
      <c r="BF1412" s="1135">
        <v>1404</v>
      </c>
      <c r="BG1412" s="1102">
        <v>36540.592234079311</v>
      </c>
      <c r="BH1412" s="1102">
        <v>51039.072296365441</v>
      </c>
      <c r="BI1412" s="1102">
        <v>49702.892421958473</v>
      </c>
      <c r="BJ1412" s="1102">
        <v>60003.241476002455</v>
      </c>
      <c r="BK1412" s="1102">
        <v>77743.925750191906</v>
      </c>
      <c r="BL1412" s="1102">
        <v>100032.86663221742</v>
      </c>
      <c r="BM1412" s="1102">
        <v>75781.132387037927</v>
      </c>
      <c r="BN1412" s="1102">
        <v>68549.906730240516</v>
      </c>
      <c r="BO1412" s="1102">
        <v>101950.42289857114</v>
      </c>
      <c r="BP1412" s="1102">
        <v>97864.893965926589</v>
      </c>
      <c r="BQ1412" s="1102">
        <v>74942.806795614422</v>
      </c>
      <c r="BR1412" s="1102">
        <v>52367.48271044383</v>
      </c>
      <c r="BS1412" s="1102">
        <v>54704.98599215367</v>
      </c>
      <c r="BT1412" s="1102">
        <v>25320.211819800556</v>
      </c>
      <c r="BU1412" s="1102">
        <v>13578.610145827111</v>
      </c>
      <c r="BV1412" s="1102">
        <v>14062.97945961945</v>
      </c>
      <c r="BW1412" s="1102">
        <v>22839.63358955496</v>
      </c>
      <c r="BX1412" s="1102">
        <v>26182.99274657467</v>
      </c>
      <c r="BY1412" s="1102">
        <v>21871.993563565458</v>
      </c>
      <c r="BZ1412" s="1102">
        <v>16886.645556783096</v>
      </c>
      <c r="CA1412" s="1102">
        <v>10338.293409045302</v>
      </c>
      <c r="CB1412" s="1102">
        <v>6962.059918156564</v>
      </c>
      <c r="CC1412" s="1102">
        <v>7905.7623784782645</v>
      </c>
      <c r="CD1412" s="1102">
        <v>11428.874247503238</v>
      </c>
      <c r="CE1412" s="1102">
        <v>23114.520305607064</v>
      </c>
      <c r="CF1412" s="1102">
        <v>15511.517298135106</v>
      </c>
      <c r="CG1412" s="1102">
        <v>12016.123700694619</v>
      </c>
      <c r="CH1412" s="1102">
        <v>13677.670511555107</v>
      </c>
      <c r="CI1412" s="1102">
        <v>20924.408886131208</v>
      </c>
      <c r="CJ1412" s="1102">
        <v>22113.01977593073</v>
      </c>
      <c r="CK1412" s="1102">
        <v>18792.455320453399</v>
      </c>
      <c r="CL1412" s="1102">
        <v>12922.684725508812</v>
      </c>
      <c r="CM1412" s="1102">
        <v>18164.444781919581</v>
      </c>
      <c r="CN1412" s="1102">
        <v>14791.032446634779</v>
      </c>
      <c r="CO1412" s="1102">
        <v>26187.554105602565</v>
      </c>
      <c r="CP1412" s="1102">
        <v>15903.452026406101</v>
      </c>
      <c r="CQ1412" s="1106">
        <f t="shared" si="221"/>
        <v>17530.555036749862</v>
      </c>
      <c r="CR1412" s="23" t="s">
        <v>542</v>
      </c>
      <c r="DQ1412"/>
      <c r="DR1412"/>
    </row>
    <row r="1413" spans="58:122" ht="13">
      <c r="BF1413" s="1135">
        <v>1405</v>
      </c>
      <c r="BG1413" s="1102">
        <v>38357.269193521599</v>
      </c>
      <c r="BH1413" s="1102">
        <v>39772.17015353332</v>
      </c>
      <c r="BI1413" s="1102">
        <v>36366.999581388474</v>
      </c>
      <c r="BJ1413" s="1102">
        <v>46573.64981945129</v>
      </c>
      <c r="BK1413" s="1102">
        <v>54602.854876607453</v>
      </c>
      <c r="BL1413" s="1102">
        <v>69047.695053339092</v>
      </c>
      <c r="BM1413" s="1102">
        <v>61897.379504418102</v>
      </c>
      <c r="BN1413" s="1102">
        <v>75443.448799526421</v>
      </c>
      <c r="BO1413" s="1102">
        <v>84857.891639686481</v>
      </c>
      <c r="BP1413" s="1102">
        <v>93430.626487006419</v>
      </c>
      <c r="BQ1413" s="1102">
        <v>74253.806277103664</v>
      </c>
      <c r="BR1413" s="1102">
        <v>61045.312858313926</v>
      </c>
      <c r="BS1413" s="1102">
        <v>48069.852541851767</v>
      </c>
      <c r="BT1413" s="1102">
        <v>20556.567529325592</v>
      </c>
      <c r="BU1413" s="1102">
        <v>13904.842499942759</v>
      </c>
      <c r="BV1413" s="1102">
        <v>13280.767709874488</v>
      </c>
      <c r="BW1413" s="1102">
        <v>17388.092269138684</v>
      </c>
      <c r="BX1413" s="1102">
        <v>19314.967711527424</v>
      </c>
      <c r="BY1413" s="1102">
        <v>19725.428281666995</v>
      </c>
      <c r="BZ1413" s="1102">
        <v>15492.606121369987</v>
      </c>
      <c r="CA1413" s="1102">
        <v>10343.35072800862</v>
      </c>
      <c r="CB1413" s="1102">
        <v>6347.0075909056468</v>
      </c>
      <c r="CC1413" s="1102">
        <v>7001.5617169969983</v>
      </c>
      <c r="CD1413" s="1102">
        <v>10637.586409660547</v>
      </c>
      <c r="CE1413" s="1102">
        <v>16708.902464266233</v>
      </c>
      <c r="CF1413" s="1102">
        <v>14852.391804550354</v>
      </c>
      <c r="CG1413" s="1102">
        <v>12351.150408260444</v>
      </c>
      <c r="CH1413" s="1102">
        <v>11819.583981329508</v>
      </c>
      <c r="CI1413" s="1102">
        <v>14369.216338897017</v>
      </c>
      <c r="CJ1413" s="1102">
        <v>14436.612533353247</v>
      </c>
      <c r="CK1413" s="1102">
        <v>15724.0647651908</v>
      </c>
      <c r="CL1413" s="1102">
        <v>14240.016872700387</v>
      </c>
      <c r="CM1413" s="1102">
        <v>18739.609907114405</v>
      </c>
      <c r="CN1413" s="1102">
        <v>19331.3446275264</v>
      </c>
      <c r="CO1413" s="1102">
        <v>20851.904679126026</v>
      </c>
      <c r="CP1413" s="1102">
        <v>20723.497232310572</v>
      </c>
      <c r="CQ1413" s="1106">
        <f t="shared" si="221"/>
        <v>22843.745381929639</v>
      </c>
      <c r="CR1413" s="23" t="s">
        <v>542</v>
      </c>
      <c r="DQ1413"/>
      <c r="DR1413"/>
    </row>
    <row r="1414" spans="58:122" ht="13">
      <c r="BF1414" s="1135">
        <v>1406</v>
      </c>
      <c r="BG1414" s="1102">
        <v>52800.060460959408</v>
      </c>
      <c r="BH1414" s="1102">
        <v>53047.055705109517</v>
      </c>
      <c r="BI1414" s="1102">
        <v>40888.349171143629</v>
      </c>
      <c r="BJ1414" s="1102">
        <v>41329.288216813715</v>
      </c>
      <c r="BK1414" s="1102">
        <v>53270.91720973434</v>
      </c>
      <c r="BL1414" s="1102">
        <v>63087.639119569329</v>
      </c>
      <c r="BM1414" s="1102">
        <v>53100.776073031069</v>
      </c>
      <c r="BN1414" s="1102">
        <v>65566.01330560763</v>
      </c>
      <c r="BO1414" s="1102">
        <v>92790.310800481515</v>
      </c>
      <c r="BP1414" s="1102">
        <v>87407.814981739721</v>
      </c>
      <c r="BQ1414" s="1102">
        <v>69471.29404499309</v>
      </c>
      <c r="BR1414" s="1102">
        <v>55246.683445230905</v>
      </c>
      <c r="BS1414" s="1102">
        <v>60855.256789514598</v>
      </c>
      <c r="BT1414" s="1102">
        <v>22568.345351354874</v>
      </c>
      <c r="BU1414" s="1102">
        <v>10666.271839653104</v>
      </c>
      <c r="BV1414" s="1102">
        <v>10423.978124669149</v>
      </c>
      <c r="BW1414" s="1102">
        <v>14375.354928787319</v>
      </c>
      <c r="BX1414" s="1102">
        <v>18619.860638450853</v>
      </c>
      <c r="BY1414" s="1102">
        <v>18183.39564663788</v>
      </c>
      <c r="BZ1414" s="1102">
        <v>18395.450323946712</v>
      </c>
      <c r="CA1414" s="1102">
        <v>10347.918940497226</v>
      </c>
      <c r="CB1414" s="1102">
        <v>4939.4596800203981</v>
      </c>
      <c r="CC1414" s="1102">
        <v>7405.2639502058119</v>
      </c>
      <c r="CD1414" s="1102">
        <v>10398.340823633769</v>
      </c>
      <c r="CE1414" s="1102">
        <v>19370.99951534213</v>
      </c>
      <c r="CF1414" s="1102">
        <v>13505.84998773852</v>
      </c>
      <c r="CG1414" s="1102">
        <v>8733.4846352327568</v>
      </c>
      <c r="CH1414" s="1102">
        <v>10257.950234006663</v>
      </c>
      <c r="CI1414" s="1102">
        <v>12974.036605835712</v>
      </c>
      <c r="CJ1414" s="1102">
        <v>16980.146029274714</v>
      </c>
      <c r="CK1414" s="1102">
        <v>16113.495008894017</v>
      </c>
      <c r="CL1414" s="1102">
        <v>14066.41234402251</v>
      </c>
      <c r="CM1414" s="1102">
        <v>17456.894915832436</v>
      </c>
      <c r="CN1414" s="1102">
        <v>17248.803256050058</v>
      </c>
      <c r="CO1414" s="1102">
        <v>18333.592995220039</v>
      </c>
      <c r="CP1414" s="1102">
        <v>18800.818899989335</v>
      </c>
      <c r="CQ1414" s="1106">
        <f t="shared" si="221"/>
        <v>20724.355310720002</v>
      </c>
      <c r="CR1414" s="23" t="s">
        <v>542</v>
      </c>
      <c r="DQ1414"/>
      <c r="DR1414"/>
    </row>
    <row r="1415" spans="58:122" ht="13">
      <c r="BF1415" s="1135">
        <v>1407</v>
      </c>
      <c r="BG1415" s="1102">
        <v>68519.863864790939</v>
      </c>
      <c r="BH1415" s="1102">
        <v>65377.417272462801</v>
      </c>
      <c r="BI1415" s="1102">
        <v>53566.75288653477</v>
      </c>
      <c r="BJ1415" s="1102">
        <v>60564.21683105889</v>
      </c>
      <c r="BK1415" s="1102">
        <v>71987.466689051784</v>
      </c>
      <c r="BL1415" s="1102">
        <v>93352.977980061973</v>
      </c>
      <c r="BM1415" s="1102">
        <v>79085.04527597304</v>
      </c>
      <c r="BN1415" s="1102">
        <v>86308.386082742538</v>
      </c>
      <c r="BO1415" s="1102">
        <v>114726.72252926769</v>
      </c>
      <c r="BP1415" s="1102">
        <v>109338.20683718019</v>
      </c>
      <c r="BQ1415" s="1102">
        <v>84298.418603759346</v>
      </c>
      <c r="BR1415" s="1102">
        <v>69699.010874567262</v>
      </c>
      <c r="BS1415" s="1102">
        <v>74560.083382020792</v>
      </c>
      <c r="BT1415" s="1102">
        <v>29369.661805198466</v>
      </c>
      <c r="BU1415" s="1102">
        <v>15429.686174640032</v>
      </c>
      <c r="BV1415" s="1102">
        <v>11642.813462324128</v>
      </c>
      <c r="BW1415" s="1102">
        <v>11862.260337604899</v>
      </c>
      <c r="BX1415" s="1102">
        <v>25655.446136951639</v>
      </c>
      <c r="BY1415" s="1102">
        <v>19924.74628993087</v>
      </c>
      <c r="BZ1415" s="1102">
        <v>16935.92076120307</v>
      </c>
      <c r="CA1415" s="1102">
        <v>10349.441649387654</v>
      </c>
      <c r="CB1415" s="1102">
        <v>6287.6273279324405</v>
      </c>
      <c r="CC1415" s="1102">
        <v>8131.9893328856151</v>
      </c>
      <c r="CD1415" s="1102">
        <v>11452.906473943713</v>
      </c>
      <c r="CE1415" s="1102">
        <v>16920.452459474072</v>
      </c>
      <c r="CF1415" s="1102">
        <v>12991.380642790673</v>
      </c>
      <c r="CG1415" s="1102">
        <v>9634.2041944611647</v>
      </c>
      <c r="CH1415" s="1102">
        <v>13080.673243647896</v>
      </c>
      <c r="CI1415" s="1102">
        <v>17805.419925394053</v>
      </c>
      <c r="CJ1415" s="1102">
        <v>20656.828251071292</v>
      </c>
      <c r="CK1415" s="1102">
        <v>20322.142715359947</v>
      </c>
      <c r="CL1415" s="1102">
        <v>15869.441496643041</v>
      </c>
      <c r="CM1415" s="1102">
        <v>20800.589795706688</v>
      </c>
      <c r="CN1415" s="1102">
        <v>17458.514790126683</v>
      </c>
      <c r="CO1415" s="1102">
        <v>19209.827603058402</v>
      </c>
      <c r="CP1415" s="1102">
        <v>18972.919795758848</v>
      </c>
      <c r="CQ1415" s="1106">
        <f t="shared" si="221"/>
        <v>20914.064074587866</v>
      </c>
      <c r="CR1415" s="23" t="s">
        <v>542</v>
      </c>
      <c r="DQ1415"/>
      <c r="DR1415"/>
    </row>
    <row r="1416" spans="58:122" ht="13">
      <c r="BF1416" s="1135">
        <v>1408</v>
      </c>
      <c r="BG1416" s="1102">
        <v>56647.792451107882</v>
      </c>
      <c r="BH1416" s="1102">
        <v>58740.592543491191</v>
      </c>
      <c r="BI1416" s="1102">
        <v>52373.862645009627</v>
      </c>
      <c r="BJ1416" s="1102">
        <v>55692.026798793893</v>
      </c>
      <c r="BK1416" s="1102">
        <v>56346.834790509267</v>
      </c>
      <c r="BL1416" s="1102">
        <v>63590.070897148282</v>
      </c>
      <c r="BM1416" s="1102">
        <v>56827.43656535873</v>
      </c>
      <c r="BN1416" s="1102">
        <v>77101.157523999645</v>
      </c>
      <c r="BO1416" s="1102">
        <v>98388.733526635551</v>
      </c>
      <c r="BP1416" s="1102">
        <v>100740.39724693746</v>
      </c>
      <c r="BQ1416" s="1102">
        <v>80086.749696799525</v>
      </c>
      <c r="BR1416" s="1102">
        <v>61973.886270109724</v>
      </c>
      <c r="BS1416" s="1102">
        <v>47508.552281567689</v>
      </c>
      <c r="BT1416" s="1102">
        <v>27008.888536863287</v>
      </c>
      <c r="BU1416" s="1102">
        <v>13860.956614622013</v>
      </c>
      <c r="BV1416" s="1102">
        <v>12882.215539117144</v>
      </c>
      <c r="BW1416" s="1102">
        <v>14806.472907900119</v>
      </c>
      <c r="BX1416" s="1102">
        <v>24229.509706395424</v>
      </c>
      <c r="BY1416" s="1102">
        <v>21171.315096727467</v>
      </c>
      <c r="BZ1416" s="1102">
        <v>14506.251073477244</v>
      </c>
      <c r="CA1416" s="1102">
        <v>10350.875759689094</v>
      </c>
      <c r="CB1416" s="1102">
        <v>6868.2918676242098</v>
      </c>
      <c r="CC1416" s="1102">
        <v>9447.1141915264543</v>
      </c>
      <c r="CD1416" s="1102">
        <v>16669.006804842371</v>
      </c>
      <c r="CE1416" s="1102">
        <v>17200.314487240346</v>
      </c>
      <c r="CF1416" s="1102">
        <v>12047.300673751401</v>
      </c>
      <c r="CG1416" s="1102">
        <v>10123.011384866164</v>
      </c>
      <c r="CH1416" s="1102">
        <v>12379.584441993891</v>
      </c>
      <c r="CI1416" s="1102">
        <v>18273.187306000371</v>
      </c>
      <c r="CJ1416" s="1102">
        <v>17576.975658615967</v>
      </c>
      <c r="CK1416" s="1102">
        <v>16648.564398465092</v>
      </c>
      <c r="CL1416" s="1102">
        <v>15682.587129571048</v>
      </c>
      <c r="CM1416" s="1102">
        <v>17354.628332180928</v>
      </c>
      <c r="CN1416" s="1102">
        <v>17084.463044909586</v>
      </c>
      <c r="CO1416" s="1102">
        <v>14722.529435762061</v>
      </c>
      <c r="CP1416" s="1102">
        <v>18381.864730735233</v>
      </c>
      <c r="CQ1416" s="1106">
        <f t="shared" si="221"/>
        <v>20262.53739157955</v>
      </c>
      <c r="CR1416" s="23" t="s">
        <v>542</v>
      </c>
      <c r="DQ1416"/>
      <c r="DR1416"/>
    </row>
    <row r="1417" spans="58:122" ht="13">
      <c r="BF1417" s="1135">
        <v>1409</v>
      </c>
      <c r="BG1417" s="1102">
        <v>46690.998566595496</v>
      </c>
      <c r="BH1417" s="1102">
        <v>43519.282079568773</v>
      </c>
      <c r="BI1417" s="1102">
        <v>40180.743037265172</v>
      </c>
      <c r="BJ1417" s="1102">
        <v>51992.105326098208</v>
      </c>
      <c r="BK1417" s="1102">
        <v>60042.807517250665</v>
      </c>
      <c r="BL1417" s="1102">
        <v>73050.623447875143</v>
      </c>
      <c r="BM1417" s="1102">
        <v>66665.234714008155</v>
      </c>
      <c r="BN1417" s="1102">
        <v>83688.18927194862</v>
      </c>
      <c r="BO1417" s="1102">
        <v>100359.45992090915</v>
      </c>
      <c r="BP1417" s="1102">
        <v>100625.19212998917</v>
      </c>
      <c r="BQ1417" s="1102">
        <v>77673.015839306769</v>
      </c>
      <c r="BR1417" s="1102">
        <v>66757.704752996651</v>
      </c>
      <c r="BS1417" s="1102">
        <v>65532.938291451472</v>
      </c>
      <c r="BT1417" s="1102">
        <v>41065.612955054312</v>
      </c>
      <c r="BU1417" s="1102">
        <v>22334.339040872408</v>
      </c>
      <c r="BV1417" s="1102">
        <v>15374.609379967238</v>
      </c>
      <c r="BW1417" s="1102">
        <v>14578.183388377734</v>
      </c>
      <c r="BX1417" s="1102">
        <v>21436.646189935087</v>
      </c>
      <c r="BY1417" s="1102">
        <v>19073.430612414231</v>
      </c>
      <c r="BZ1417" s="1102">
        <v>16969.328034798658</v>
      </c>
      <c r="CA1417" s="1102">
        <v>10353.833392021941</v>
      </c>
      <c r="CB1417" s="1102">
        <v>5544.8542190055987</v>
      </c>
      <c r="CC1417" s="1102">
        <v>7131.9902437866022</v>
      </c>
      <c r="CD1417" s="1102">
        <v>9967.4172434287466</v>
      </c>
      <c r="CE1417" s="1102">
        <v>16825.568061921975</v>
      </c>
      <c r="CF1417" s="1102">
        <v>13724.475643940077</v>
      </c>
      <c r="CG1417" s="1102">
        <v>11815.645605032263</v>
      </c>
      <c r="CH1417" s="1102">
        <v>11768.338875562029</v>
      </c>
      <c r="CI1417" s="1102">
        <v>15038.036063299409</v>
      </c>
      <c r="CJ1417" s="1102">
        <v>16620.775681043349</v>
      </c>
      <c r="CK1417" s="1102">
        <v>19368.445282309065</v>
      </c>
      <c r="CL1417" s="1102">
        <v>16709.698075409811</v>
      </c>
      <c r="CM1417" s="1102">
        <v>21073.63144616639</v>
      </c>
      <c r="CN1417" s="1102">
        <v>18967.233964900686</v>
      </c>
      <c r="CO1417" s="1102">
        <v>18311.969190525928</v>
      </c>
      <c r="CP1417" s="1102">
        <v>20996.224072475354</v>
      </c>
      <c r="CQ1417" s="1106">
        <f t="shared" si="221"/>
        <v>23144.375262383841</v>
      </c>
      <c r="CR1417" s="23" t="s">
        <v>542</v>
      </c>
      <c r="DQ1417"/>
      <c r="DR1417"/>
    </row>
    <row r="1418" spans="58:122" ht="13">
      <c r="BF1418" s="1135">
        <v>1410</v>
      </c>
      <c r="BG1418" s="1102">
        <v>56161.548711591095</v>
      </c>
      <c r="BH1418" s="1102">
        <v>54565.838600386953</v>
      </c>
      <c r="BI1418" s="1102">
        <v>49613.675940403031</v>
      </c>
      <c r="BJ1418" s="1102">
        <v>59500.174052621202</v>
      </c>
      <c r="BK1418" s="1102">
        <v>68170.713497699791</v>
      </c>
      <c r="BL1418" s="1102">
        <v>84881.382307920285</v>
      </c>
      <c r="BM1418" s="1102">
        <v>70219.631940679596</v>
      </c>
      <c r="BN1418" s="1102">
        <v>80241.618032647442</v>
      </c>
      <c r="BO1418" s="1102">
        <v>114620.98794396053</v>
      </c>
      <c r="BP1418" s="1102">
        <v>107906.71734040996</v>
      </c>
      <c r="BQ1418" s="1102">
        <v>91246.659433371053</v>
      </c>
      <c r="BR1418" s="1102">
        <v>81527.987434319773</v>
      </c>
      <c r="BS1418" s="1102">
        <v>91700.448518114426</v>
      </c>
      <c r="BT1418" s="1102">
        <v>37846.005401533621</v>
      </c>
      <c r="BU1418" s="1102">
        <v>15143.697275512841</v>
      </c>
      <c r="BV1418" s="1102">
        <v>12639.414000077424</v>
      </c>
      <c r="BW1418" s="1102">
        <v>14898.538368454394</v>
      </c>
      <c r="BX1418" s="1102">
        <v>27799.79315326978</v>
      </c>
      <c r="BY1418" s="1102">
        <v>19091.656217225769</v>
      </c>
      <c r="BZ1418" s="1102">
        <v>13980.482532638049</v>
      </c>
      <c r="CA1418" s="1102">
        <v>10355.413382042945</v>
      </c>
      <c r="CB1418" s="1102">
        <v>7416.7709841368742</v>
      </c>
      <c r="CC1418" s="1102">
        <v>11070.800006512385</v>
      </c>
      <c r="CD1418" s="1102">
        <v>13235.702147838587</v>
      </c>
      <c r="CE1418" s="1102">
        <v>16971.853192076665</v>
      </c>
      <c r="CF1418" s="1102">
        <v>13749.130442102505</v>
      </c>
      <c r="CG1418" s="1102">
        <v>12542.287119097064</v>
      </c>
      <c r="CH1418" s="1102">
        <v>14920.263524235203</v>
      </c>
      <c r="CI1418" s="1102">
        <v>20119.29008140965</v>
      </c>
      <c r="CJ1418" s="1102">
        <v>21069.464325966954</v>
      </c>
      <c r="CK1418" s="1102">
        <v>21845.125772759482</v>
      </c>
      <c r="CL1418" s="1102">
        <v>18108.772374877622</v>
      </c>
      <c r="CM1418" s="1102">
        <v>21263.011603565574</v>
      </c>
      <c r="CN1418" s="1102">
        <v>20648.61459122357</v>
      </c>
      <c r="CO1418" s="1102">
        <v>21338.332075982009</v>
      </c>
      <c r="CP1418" s="1102">
        <v>21774.296281775591</v>
      </c>
      <c r="CQ1418" s="1106">
        <f t="shared" ref="CQ1418:CQ1481" si="222">CP1418*1.10231131</f>
        <v>24002.053058692178</v>
      </c>
      <c r="CR1418" s="23" t="s">
        <v>542</v>
      </c>
      <c r="DQ1418"/>
      <c r="DR1418"/>
    </row>
    <row r="1419" spans="58:122" ht="13">
      <c r="BF1419" s="1135">
        <v>1411</v>
      </c>
      <c r="BG1419" s="1102">
        <v>48738.549071771617</v>
      </c>
      <c r="BH1419" s="1102">
        <v>48434.213247481362</v>
      </c>
      <c r="BI1419" s="1102">
        <v>43959.844334635891</v>
      </c>
      <c r="BJ1419" s="1102">
        <v>51929.712936482334</v>
      </c>
      <c r="BK1419" s="1102">
        <v>67674.572745461468</v>
      </c>
      <c r="BL1419" s="1102">
        <v>82606.278882251296</v>
      </c>
      <c r="BM1419" s="1102">
        <v>63720.579153310915</v>
      </c>
      <c r="BN1419" s="1102">
        <v>69663.908186036017</v>
      </c>
      <c r="BO1419" s="1102">
        <v>96979.330788959356</v>
      </c>
      <c r="BP1419" s="1102">
        <v>93651.942657934065</v>
      </c>
      <c r="BQ1419" s="1102">
        <v>69400.461227398395</v>
      </c>
      <c r="BR1419" s="1102">
        <v>53530.720212181848</v>
      </c>
      <c r="BS1419" s="1102">
        <v>68117.631839204507</v>
      </c>
      <c r="BT1419" s="1102">
        <v>33269.074558034394</v>
      </c>
      <c r="BU1419" s="1102">
        <v>17088.978356429656</v>
      </c>
      <c r="BV1419" s="1102">
        <v>15102.635911035615</v>
      </c>
      <c r="BW1419" s="1102">
        <v>12879.801141034561</v>
      </c>
      <c r="BX1419" s="1102">
        <v>17322.225726033459</v>
      </c>
      <c r="BY1419" s="1102">
        <v>18235.728098565858</v>
      </c>
      <c r="BZ1419" s="1102">
        <v>15693.220012241391</v>
      </c>
      <c r="CA1419" s="1102">
        <v>10360.249881123325</v>
      </c>
      <c r="CB1419" s="1102">
        <v>6344.2612948237083</v>
      </c>
      <c r="CC1419" s="1102">
        <v>7845.1862703582619</v>
      </c>
      <c r="CD1419" s="1102">
        <v>11091.221137235629</v>
      </c>
      <c r="CE1419" s="1102">
        <v>15775.214456888189</v>
      </c>
      <c r="CF1419" s="1102">
        <v>11259.877362130821</v>
      </c>
      <c r="CG1419" s="1102">
        <v>8650.7903369547275</v>
      </c>
      <c r="CH1419" s="1102">
        <v>10729.684333521729</v>
      </c>
      <c r="CI1419" s="1102">
        <v>16412.931918493399</v>
      </c>
      <c r="CJ1419" s="1102">
        <v>18666.795763072761</v>
      </c>
      <c r="CK1419" s="1102">
        <v>18662.084640063538</v>
      </c>
      <c r="CL1419" s="1102">
        <v>15087.397311050374</v>
      </c>
      <c r="CM1419" s="1102">
        <v>15741.238752502142</v>
      </c>
      <c r="CN1419" s="1102">
        <v>13764.023807835354</v>
      </c>
      <c r="CO1419" s="1102">
        <v>15106.58994354049</v>
      </c>
      <c r="CP1419" s="1102">
        <v>14494.64839985256</v>
      </c>
      <c r="CQ1419" s="1106">
        <f t="shared" si="222"/>
        <v>15977.614865630878</v>
      </c>
      <c r="CR1419" s="23" t="s">
        <v>542</v>
      </c>
      <c r="DQ1419"/>
      <c r="DR1419"/>
    </row>
    <row r="1420" spans="58:122" ht="13">
      <c r="BF1420" s="1135">
        <v>1412</v>
      </c>
      <c r="BG1420" s="1102">
        <v>50644.881864593524</v>
      </c>
      <c r="BH1420" s="1102">
        <v>50401.535617760841</v>
      </c>
      <c r="BI1420" s="1102">
        <v>42521.405899119833</v>
      </c>
      <c r="BJ1420" s="1102">
        <v>43754.173358635766</v>
      </c>
      <c r="BK1420" s="1102">
        <v>53706.794084770489</v>
      </c>
      <c r="BL1420" s="1102">
        <v>62734.513008704926</v>
      </c>
      <c r="BM1420" s="1102">
        <v>52418.031784484483</v>
      </c>
      <c r="BN1420" s="1102">
        <v>65338.614773279958</v>
      </c>
      <c r="BO1420" s="1102">
        <v>92829.407830973621</v>
      </c>
      <c r="BP1420" s="1102">
        <v>87346.540159347991</v>
      </c>
      <c r="BQ1420" s="1102">
        <v>69258.736921281758</v>
      </c>
      <c r="BR1420" s="1102">
        <v>55002.925999808285</v>
      </c>
      <c r="BS1420" s="1102">
        <v>60841.882818033868</v>
      </c>
      <c r="BT1420" s="1102">
        <v>22531.092561294383</v>
      </c>
      <c r="BU1420" s="1102">
        <v>10684.35705275267</v>
      </c>
      <c r="BV1420" s="1102">
        <v>10416.280371126448</v>
      </c>
      <c r="BW1420" s="1102">
        <v>14377.309830105673</v>
      </c>
      <c r="BX1420" s="1102">
        <v>18475.382038517942</v>
      </c>
      <c r="BY1420" s="1102">
        <v>18162.958678729137</v>
      </c>
      <c r="BZ1420" s="1102">
        <v>18478.696312592245</v>
      </c>
      <c r="CA1420" s="1102">
        <v>10366.163672808307</v>
      </c>
      <c r="CB1420" s="1102">
        <v>4930.0775127176003</v>
      </c>
      <c r="CC1420" s="1102">
        <v>7401.9522270306534</v>
      </c>
      <c r="CD1420" s="1102">
        <v>10339.743723541576</v>
      </c>
      <c r="CE1420" s="1102">
        <v>19400.59404431732</v>
      </c>
      <c r="CF1420" s="1102">
        <v>13488.955057667796</v>
      </c>
      <c r="CG1420" s="1102">
        <v>8733.5763083302099</v>
      </c>
      <c r="CH1420" s="1102">
        <v>10280.06692328566</v>
      </c>
      <c r="CI1420" s="1102">
        <v>12942.303107893409</v>
      </c>
      <c r="CJ1420" s="1102">
        <v>17072.54063214405</v>
      </c>
      <c r="CK1420" s="1102">
        <v>16082.111574985169</v>
      </c>
      <c r="CL1420" s="1102">
        <v>14035.969133186049</v>
      </c>
      <c r="CM1420" s="1102">
        <v>17542.029395406451</v>
      </c>
      <c r="CN1420" s="1102">
        <v>17145.200429748882</v>
      </c>
      <c r="CO1420" s="1102">
        <v>18419.331812266832</v>
      </c>
      <c r="CP1420" s="1102">
        <v>18952.766825313076</v>
      </c>
      <c r="CQ1420" s="1106">
        <f t="shared" si="222"/>
        <v>20891.849227335395</v>
      </c>
      <c r="CR1420" s="23" t="s">
        <v>542</v>
      </c>
      <c r="DQ1420"/>
      <c r="DR1420"/>
    </row>
    <row r="1421" spans="58:122" ht="13">
      <c r="BF1421" s="1135">
        <v>1413</v>
      </c>
      <c r="BG1421" s="1102">
        <v>49409.544492864115</v>
      </c>
      <c r="BH1421" s="1102">
        <v>48634.579078656869</v>
      </c>
      <c r="BI1421" s="1102">
        <v>42157.903527052098</v>
      </c>
      <c r="BJ1421" s="1102">
        <v>46561.175856762144</v>
      </c>
      <c r="BK1421" s="1102">
        <v>55473.335381593934</v>
      </c>
      <c r="BL1421" s="1102">
        <v>73311.839752405212</v>
      </c>
      <c r="BM1421" s="1102">
        <v>66594.042726679487</v>
      </c>
      <c r="BN1421" s="1102">
        <v>79012.618192056412</v>
      </c>
      <c r="BO1421" s="1102">
        <v>88833.416662819436</v>
      </c>
      <c r="BP1421" s="1102">
        <v>84002.012955260507</v>
      </c>
      <c r="BQ1421" s="1102">
        <v>64366.17888468437</v>
      </c>
      <c r="BR1421" s="1102">
        <v>55215.314591573391</v>
      </c>
      <c r="BS1421" s="1102">
        <v>45475.725480916582</v>
      </c>
      <c r="BT1421" s="1102">
        <v>32947.448292036985</v>
      </c>
      <c r="BU1421" s="1102">
        <v>18612.189905075204</v>
      </c>
      <c r="BV1421" s="1102">
        <v>13508.317683022195</v>
      </c>
      <c r="BW1421" s="1102">
        <v>14941.631165299314</v>
      </c>
      <c r="BX1421" s="1102">
        <v>25367.300381273562</v>
      </c>
      <c r="BY1421" s="1102">
        <v>18553.001829387562</v>
      </c>
      <c r="BZ1421" s="1102">
        <v>15887.797678714302</v>
      </c>
      <c r="CA1421" s="1102">
        <v>10368.373723341245</v>
      </c>
      <c r="CB1421" s="1102">
        <v>6407.1921842887887</v>
      </c>
      <c r="CC1421" s="1102">
        <v>10007.403596256619</v>
      </c>
      <c r="CD1421" s="1102">
        <v>11109.802514514793</v>
      </c>
      <c r="CE1421" s="1102">
        <v>15791.61349169415</v>
      </c>
      <c r="CF1421" s="1102">
        <v>11920.684654823335</v>
      </c>
      <c r="CG1421" s="1102">
        <v>9847.8629248026136</v>
      </c>
      <c r="CH1421" s="1102">
        <v>11366.06735927656</v>
      </c>
      <c r="CI1421" s="1102">
        <v>15791.564628408856</v>
      </c>
      <c r="CJ1421" s="1102">
        <v>15646.417142564642</v>
      </c>
      <c r="CK1421" s="1102">
        <v>20132.980114471866</v>
      </c>
      <c r="CL1421" s="1102">
        <v>16084.312428690966</v>
      </c>
      <c r="CM1421" s="1102">
        <v>21846.216529845711</v>
      </c>
      <c r="CN1421" s="1102">
        <v>19644.818073035214</v>
      </c>
      <c r="CO1421" s="1102">
        <v>20348.931789889757</v>
      </c>
      <c r="CP1421" s="1102">
        <v>20132.756524499961</v>
      </c>
      <c r="CQ1421" s="1106">
        <f t="shared" si="222"/>
        <v>22192.565218432595</v>
      </c>
      <c r="CR1421" s="23" t="s">
        <v>542</v>
      </c>
      <c r="DQ1421"/>
      <c r="DR1421"/>
    </row>
    <row r="1422" spans="58:122" ht="13">
      <c r="BF1422" s="1135">
        <v>1414</v>
      </c>
      <c r="BG1422" s="1102">
        <v>63828.229199820402</v>
      </c>
      <c r="BH1422" s="1102">
        <v>57542.944689402269</v>
      </c>
      <c r="BI1422" s="1102">
        <v>48925.013675950257</v>
      </c>
      <c r="BJ1422" s="1102">
        <v>48167.09517915624</v>
      </c>
      <c r="BK1422" s="1102">
        <v>56558.99158559709</v>
      </c>
      <c r="BL1422" s="1102">
        <v>68793.355157386803</v>
      </c>
      <c r="BM1422" s="1102">
        <v>57558.903997419846</v>
      </c>
      <c r="BN1422" s="1102">
        <v>62557.919291173406</v>
      </c>
      <c r="BO1422" s="1102">
        <v>89757.180142384212</v>
      </c>
      <c r="BP1422" s="1102">
        <v>82796.19446117249</v>
      </c>
      <c r="BQ1422" s="1102">
        <v>61821.143319562339</v>
      </c>
      <c r="BR1422" s="1102">
        <v>45674.854340704129</v>
      </c>
      <c r="BS1422" s="1102">
        <v>49149.596783875189</v>
      </c>
      <c r="BT1422" s="1102">
        <v>41273.494229014796</v>
      </c>
      <c r="BU1422" s="1102">
        <v>15412.492947492614</v>
      </c>
      <c r="BV1422" s="1102">
        <v>11889.231640411237</v>
      </c>
      <c r="BW1422" s="1102">
        <v>11506.022918575836</v>
      </c>
      <c r="BX1422" s="1102">
        <v>24685.674089143577</v>
      </c>
      <c r="BY1422" s="1102">
        <v>19696.252401967638</v>
      </c>
      <c r="BZ1422" s="1102">
        <v>15448.858946349155</v>
      </c>
      <c r="CA1422" s="1102">
        <v>10371.57703757419</v>
      </c>
      <c r="CB1422" s="1102">
        <v>6974.09776488443</v>
      </c>
      <c r="CC1422" s="1102">
        <v>8453.9181627373564</v>
      </c>
      <c r="CD1422" s="1102">
        <v>10826.191987470178</v>
      </c>
      <c r="CE1422" s="1102">
        <v>13383.205362666253</v>
      </c>
      <c r="CF1422" s="1102">
        <v>10364.358614102595</v>
      </c>
      <c r="CG1422" s="1102">
        <v>9403.0382250237089</v>
      </c>
      <c r="CH1422" s="1102">
        <v>12178.615054170636</v>
      </c>
      <c r="CI1422" s="1102">
        <v>16882.433068226379</v>
      </c>
      <c r="CJ1422" s="1102">
        <v>18058.268183916676</v>
      </c>
      <c r="CK1422" s="1102">
        <v>17237.582346413506</v>
      </c>
      <c r="CL1422" s="1102">
        <v>14783.324282635243</v>
      </c>
      <c r="CM1422" s="1102">
        <v>17080.71892683813</v>
      </c>
      <c r="CN1422" s="1102">
        <v>17234.780430657855</v>
      </c>
      <c r="CO1422" s="1102">
        <v>19704.982087005861</v>
      </c>
      <c r="CP1422" s="1102">
        <v>18444.179364678635</v>
      </c>
      <c r="CQ1422" s="1106">
        <f t="shared" si="222"/>
        <v>20331.227517353873</v>
      </c>
      <c r="CR1422" s="23" t="s">
        <v>542</v>
      </c>
      <c r="DQ1422"/>
      <c r="DR1422"/>
    </row>
    <row r="1423" spans="58:122" ht="13">
      <c r="BF1423" s="1135">
        <v>1415</v>
      </c>
      <c r="BG1423" s="1102">
        <v>71704.578494260932</v>
      </c>
      <c r="BH1423" s="1102">
        <v>64139.495257401504</v>
      </c>
      <c r="BI1423" s="1102">
        <v>53282.276580045662</v>
      </c>
      <c r="BJ1423" s="1102">
        <v>54785.307490185267</v>
      </c>
      <c r="BK1423" s="1102">
        <v>65946.672767555661</v>
      </c>
      <c r="BL1423" s="1102">
        <v>84769.170470881712</v>
      </c>
      <c r="BM1423" s="1102">
        <v>72276.196227264241</v>
      </c>
      <c r="BN1423" s="1102">
        <v>73766.988224832312</v>
      </c>
      <c r="BO1423" s="1102">
        <v>94270.962947653112</v>
      </c>
      <c r="BP1423" s="1102">
        <v>88562.662597451315</v>
      </c>
      <c r="BQ1423" s="1102">
        <v>71171.314434374057</v>
      </c>
      <c r="BR1423" s="1102">
        <v>54655.706587140281</v>
      </c>
      <c r="BS1423" s="1102">
        <v>49196.800074205057</v>
      </c>
      <c r="BT1423" s="1102">
        <v>23201.855576640151</v>
      </c>
      <c r="BU1423" s="1102">
        <v>11736.166401598361</v>
      </c>
      <c r="BV1423" s="1102">
        <v>12826.810757440457</v>
      </c>
      <c r="BW1423" s="1102">
        <v>18203.569673446829</v>
      </c>
      <c r="BX1423" s="1102">
        <v>22074.668244986697</v>
      </c>
      <c r="BY1423" s="1102">
        <v>15839.914376382181</v>
      </c>
      <c r="BZ1423" s="1102">
        <v>14388.361677641135</v>
      </c>
      <c r="CA1423" s="1102">
        <v>10373.288468658173</v>
      </c>
      <c r="CB1423" s="1102">
        <v>7076.7105596189231</v>
      </c>
      <c r="CC1423" s="1102">
        <v>9144.6873883449152</v>
      </c>
      <c r="CD1423" s="1102">
        <v>10490.687173922348</v>
      </c>
      <c r="CE1423" s="1102">
        <v>17090.096364567464</v>
      </c>
      <c r="CF1423" s="1102">
        <v>13664.336332312078</v>
      </c>
      <c r="CG1423" s="1102">
        <v>11331.973743929539</v>
      </c>
      <c r="CH1423" s="1102">
        <v>11603.168428378292</v>
      </c>
      <c r="CI1423" s="1102">
        <v>15972.370656867013</v>
      </c>
      <c r="CJ1423" s="1102">
        <v>17166.875632425399</v>
      </c>
      <c r="CK1423" s="1102">
        <v>18930.081657053655</v>
      </c>
      <c r="CL1423" s="1102">
        <v>15288.654416290618</v>
      </c>
      <c r="CM1423" s="1102">
        <v>17560.543492381817</v>
      </c>
      <c r="CN1423" s="1102">
        <v>15004.807962269089</v>
      </c>
      <c r="CO1423" s="1102">
        <v>20552.484942461902</v>
      </c>
      <c r="CP1423" s="1102">
        <v>16277.607442030108</v>
      </c>
      <c r="CQ1423" s="1106">
        <f t="shared" si="222"/>
        <v>17942.990783089957</v>
      </c>
      <c r="CR1423" s="23" t="s">
        <v>542</v>
      </c>
      <c r="DQ1423"/>
      <c r="DR1423"/>
    </row>
    <row r="1424" spans="58:122" ht="13">
      <c r="BF1424" s="1135">
        <v>1416</v>
      </c>
      <c r="BG1424" s="1102">
        <v>45996.783724882902</v>
      </c>
      <c r="BH1424" s="1102">
        <v>45273.821455725483</v>
      </c>
      <c r="BI1424" s="1102">
        <v>43286.739134982337</v>
      </c>
      <c r="BJ1424" s="1102">
        <v>55466.567301426556</v>
      </c>
      <c r="BK1424" s="1102">
        <v>68178.753348366517</v>
      </c>
      <c r="BL1424" s="1102">
        <v>86948.694946433447</v>
      </c>
      <c r="BM1424" s="1102">
        <v>77490.366860233829</v>
      </c>
      <c r="BN1424" s="1102">
        <v>81293.017275958773</v>
      </c>
      <c r="BO1424" s="1102">
        <v>102510.41858653567</v>
      </c>
      <c r="BP1424" s="1102">
        <v>96484.326057872182</v>
      </c>
      <c r="BQ1424" s="1102">
        <v>72283.111670196799</v>
      </c>
      <c r="BR1424" s="1102">
        <v>58533.25639374333</v>
      </c>
      <c r="BS1424" s="1102">
        <v>66975.427453059121</v>
      </c>
      <c r="BT1424" s="1102">
        <v>29906.838457898175</v>
      </c>
      <c r="BU1424" s="1102">
        <v>11780.394543518663</v>
      </c>
      <c r="BV1424" s="1102">
        <v>10539.902621016756</v>
      </c>
      <c r="BW1424" s="1102">
        <v>16900.83852170677</v>
      </c>
      <c r="BX1424" s="1102">
        <v>24104.030436505003</v>
      </c>
      <c r="BY1424" s="1102">
        <v>18476.32659883035</v>
      </c>
      <c r="BZ1424" s="1102">
        <v>15754.630976967699</v>
      </c>
      <c r="CA1424" s="1102">
        <v>10373.353915978407</v>
      </c>
      <c r="CB1424" s="1102">
        <v>7910.4375968106324</v>
      </c>
      <c r="CC1424" s="1102">
        <v>9514.0426995543821</v>
      </c>
      <c r="CD1424" s="1102">
        <v>13971.823236055725</v>
      </c>
      <c r="CE1424" s="1102">
        <v>19711.566479379926</v>
      </c>
      <c r="CF1424" s="1102">
        <v>14577.072131031662</v>
      </c>
      <c r="CG1424" s="1102">
        <v>10949.637377549236</v>
      </c>
      <c r="CH1424" s="1102">
        <v>12258.860383855452</v>
      </c>
      <c r="CI1424" s="1102">
        <v>17556.761443293257</v>
      </c>
      <c r="CJ1424" s="1102">
        <v>18596.993652378369</v>
      </c>
      <c r="CK1424" s="1102">
        <v>17942.605521427296</v>
      </c>
      <c r="CL1424" s="1102">
        <v>12692.941055367584</v>
      </c>
      <c r="CM1424" s="1102">
        <v>12929.117405103601</v>
      </c>
      <c r="CN1424" s="1102">
        <v>11704.353304713331</v>
      </c>
      <c r="CO1424" s="1102">
        <v>14559.409901703442</v>
      </c>
      <c r="CP1424" s="1102">
        <v>12402.459967717688</v>
      </c>
      <c r="CQ1424" s="1106">
        <f t="shared" si="222"/>
        <v>13671.371894237442</v>
      </c>
      <c r="CR1424" s="23" t="s">
        <v>542</v>
      </c>
      <c r="DQ1424"/>
      <c r="DR1424"/>
    </row>
    <row r="1425" spans="58:122" ht="13">
      <c r="BF1425" s="1135">
        <v>1417</v>
      </c>
      <c r="BG1425" s="1102">
        <v>45992.732296948685</v>
      </c>
      <c r="BH1425" s="1102">
        <v>45272.549170290418</v>
      </c>
      <c r="BI1425" s="1102">
        <v>43285.827978891881</v>
      </c>
      <c r="BJ1425" s="1102">
        <v>55463.759627391919</v>
      </c>
      <c r="BK1425" s="1102">
        <v>68175.042063760309</v>
      </c>
      <c r="BL1425" s="1102">
        <v>86943.952552974311</v>
      </c>
      <c r="BM1425" s="1102">
        <v>77486.96756019938</v>
      </c>
      <c r="BN1425" s="1102">
        <v>81286.349182312624</v>
      </c>
      <c r="BO1425" s="1102">
        <v>102500.25627185759</v>
      </c>
      <c r="BP1425" s="1102">
        <v>96479.757110702631</v>
      </c>
      <c r="BQ1425" s="1102">
        <v>72281.89388462546</v>
      </c>
      <c r="BR1425" s="1102">
        <v>58534.073455983591</v>
      </c>
      <c r="BS1425" s="1102">
        <v>66972.268637978443</v>
      </c>
      <c r="BT1425" s="1102">
        <v>29906.910038523587</v>
      </c>
      <c r="BU1425" s="1102">
        <v>11780.479378310052</v>
      </c>
      <c r="BV1425" s="1102">
        <v>10540.45484522554</v>
      </c>
      <c r="BW1425" s="1102">
        <v>16900.21775750137</v>
      </c>
      <c r="BX1425" s="1102">
        <v>24102.951163178099</v>
      </c>
      <c r="BY1425" s="1102">
        <v>18476.681041127893</v>
      </c>
      <c r="BZ1425" s="1102">
        <v>15755.102869132259</v>
      </c>
      <c r="CA1425" s="1102">
        <v>10374.364155899919</v>
      </c>
      <c r="CB1425" s="1102">
        <v>7911.4921323869585</v>
      </c>
      <c r="CC1425" s="1102">
        <v>9513.9366010649483</v>
      </c>
      <c r="CD1425" s="1102">
        <v>13971.320830767492</v>
      </c>
      <c r="CE1425" s="1102">
        <v>19709.672551570446</v>
      </c>
      <c r="CF1425" s="1102">
        <v>14576.623077611473</v>
      </c>
      <c r="CG1425" s="1102">
        <v>10949.851279831068</v>
      </c>
      <c r="CH1425" s="1102">
        <v>12258.96606899936</v>
      </c>
      <c r="CI1425" s="1102">
        <v>17556.235962054496</v>
      </c>
      <c r="CJ1425" s="1102">
        <v>18596.533148668117</v>
      </c>
      <c r="CK1425" s="1102">
        <v>17942.042910090451</v>
      </c>
      <c r="CL1425" s="1102">
        <v>12693.349979877583</v>
      </c>
      <c r="CM1425" s="1102">
        <v>12928.820685982593</v>
      </c>
      <c r="CN1425" s="1102">
        <v>11704.69071373816</v>
      </c>
      <c r="CO1425" s="1102">
        <v>14559.189403211656</v>
      </c>
      <c r="CP1425" s="1102">
        <v>12402.519121472515</v>
      </c>
      <c r="CQ1425" s="1106">
        <f t="shared" si="222"/>
        <v>13671.437100090416</v>
      </c>
      <c r="CR1425" s="23" t="s">
        <v>542</v>
      </c>
      <c r="DQ1425"/>
      <c r="DR1425"/>
    </row>
    <row r="1426" spans="58:122" ht="13">
      <c r="BF1426" s="1135">
        <v>1418</v>
      </c>
      <c r="BG1426" s="1102">
        <v>54057.300313342465</v>
      </c>
      <c r="BH1426" s="1102">
        <v>53073.753518162652</v>
      </c>
      <c r="BI1426" s="1102">
        <v>43709.299642742328</v>
      </c>
      <c r="BJ1426" s="1102">
        <v>52132.975513090605</v>
      </c>
      <c r="BK1426" s="1102">
        <v>67130.278674726462</v>
      </c>
      <c r="BL1426" s="1102">
        <v>89796.433866657477</v>
      </c>
      <c r="BM1426" s="1102">
        <v>73779.143490650007</v>
      </c>
      <c r="BN1426" s="1102">
        <v>75131.522000779194</v>
      </c>
      <c r="BO1426" s="1102">
        <v>90244.128152505698</v>
      </c>
      <c r="BP1426" s="1102">
        <v>83344.77130933755</v>
      </c>
      <c r="BQ1426" s="1102">
        <v>66367.282148570099</v>
      </c>
      <c r="BR1426" s="1102">
        <v>65905.636270837917</v>
      </c>
      <c r="BS1426" s="1102">
        <v>76559.731611776617</v>
      </c>
      <c r="BT1426" s="1102">
        <v>24096.957883845356</v>
      </c>
      <c r="BU1426" s="1102">
        <v>11442.86565533409</v>
      </c>
      <c r="BV1426" s="1102">
        <v>13432.501439580563</v>
      </c>
      <c r="BW1426" s="1102">
        <v>20229.00112063812</v>
      </c>
      <c r="BX1426" s="1102">
        <v>20245.697803522504</v>
      </c>
      <c r="BY1426" s="1102">
        <v>17479.28658808615</v>
      </c>
      <c r="BZ1426" s="1102">
        <v>16401.419307016549</v>
      </c>
      <c r="CA1426" s="1102">
        <v>10374.529338195543</v>
      </c>
      <c r="CB1426" s="1102">
        <v>5886.1073893872854</v>
      </c>
      <c r="CC1426" s="1102">
        <v>7713.7365740457544</v>
      </c>
      <c r="CD1426" s="1102">
        <v>10436.973321794543</v>
      </c>
      <c r="CE1426" s="1102">
        <v>18337.945898557664</v>
      </c>
      <c r="CF1426" s="1102">
        <v>14754.899318218224</v>
      </c>
      <c r="CG1426" s="1102">
        <v>10998.234503209906</v>
      </c>
      <c r="CH1426" s="1102">
        <v>13335.982407004691</v>
      </c>
      <c r="CI1426" s="1102">
        <v>17226.570000682059</v>
      </c>
      <c r="CJ1426" s="1102">
        <v>19428.444506483869</v>
      </c>
      <c r="CK1426" s="1102">
        <v>22139.870705673322</v>
      </c>
      <c r="CL1426" s="1102">
        <v>16948.528184120591</v>
      </c>
      <c r="CM1426" s="1102">
        <v>21097.165582248494</v>
      </c>
      <c r="CN1426" s="1102">
        <v>15767.362372254791</v>
      </c>
      <c r="CO1426" s="1102">
        <v>15736.543518227227</v>
      </c>
      <c r="CP1426" s="1102">
        <v>17205.039619588748</v>
      </c>
      <c r="CQ1426" s="1106">
        <f t="shared" si="222"/>
        <v>18965.309761670775</v>
      </c>
      <c r="CR1426" s="23" t="s">
        <v>542</v>
      </c>
      <c r="DQ1426"/>
      <c r="DR1426"/>
    </row>
    <row r="1427" spans="58:122" ht="13">
      <c r="BF1427" s="1135">
        <v>1419</v>
      </c>
      <c r="BG1427" s="1102">
        <v>53769.617642573699</v>
      </c>
      <c r="BH1427" s="1102">
        <v>56730.14201657685</v>
      </c>
      <c r="BI1427" s="1102">
        <v>49045.344034146678</v>
      </c>
      <c r="BJ1427" s="1102">
        <v>50650.575062135315</v>
      </c>
      <c r="BK1427" s="1102">
        <v>58302.609282860634</v>
      </c>
      <c r="BL1427" s="1102">
        <v>71323.1366801611</v>
      </c>
      <c r="BM1427" s="1102">
        <v>63384.927227347449</v>
      </c>
      <c r="BN1427" s="1102">
        <v>65780.17914710773</v>
      </c>
      <c r="BO1427" s="1102">
        <v>76991.7085297187</v>
      </c>
      <c r="BP1427" s="1102">
        <v>79303.898079822829</v>
      </c>
      <c r="BQ1427" s="1102">
        <v>60695.726612770348</v>
      </c>
      <c r="BR1427" s="1102">
        <v>48079.502041132611</v>
      </c>
      <c r="BS1427" s="1102">
        <v>52492.317500697354</v>
      </c>
      <c r="BT1427" s="1102">
        <v>24926.322712648194</v>
      </c>
      <c r="BU1427" s="1102">
        <v>14130.116656465956</v>
      </c>
      <c r="BV1427" s="1102">
        <v>14497.133101944637</v>
      </c>
      <c r="BW1427" s="1102">
        <v>20402.727688837047</v>
      </c>
      <c r="BX1427" s="1102">
        <v>20715.633192373301</v>
      </c>
      <c r="BY1427" s="1102">
        <v>18012.87577169502</v>
      </c>
      <c r="BZ1427" s="1102">
        <v>12075.277777929312</v>
      </c>
      <c r="CA1427" s="1102">
        <v>10375.466903566921</v>
      </c>
      <c r="CB1427" s="1102">
        <v>6631.0926466769997</v>
      </c>
      <c r="CC1427" s="1102">
        <v>7662.3262575182916</v>
      </c>
      <c r="CD1427" s="1102">
        <v>11287.200562991155</v>
      </c>
      <c r="CE1427" s="1102">
        <v>16941.7314128705</v>
      </c>
      <c r="CF1427" s="1102">
        <v>14669.340037089225</v>
      </c>
      <c r="CG1427" s="1102">
        <v>10940.526623381957</v>
      </c>
      <c r="CH1427" s="1102">
        <v>11969.115620773979</v>
      </c>
      <c r="CI1427" s="1102">
        <v>14429.514613693123</v>
      </c>
      <c r="CJ1427" s="1102">
        <v>15334.042386622668</v>
      </c>
      <c r="CK1427" s="1102">
        <v>15842.40846891034</v>
      </c>
      <c r="CL1427" s="1102">
        <v>12959.135078531437</v>
      </c>
      <c r="CM1427" s="1102">
        <v>17254.800628333989</v>
      </c>
      <c r="CN1427" s="1102">
        <v>16717.241565087661</v>
      </c>
      <c r="CO1427" s="1102">
        <v>16930.279798052608</v>
      </c>
      <c r="CP1427" s="1102">
        <v>17966.164011098692</v>
      </c>
      <c r="CQ1427" s="1106">
        <f t="shared" si="222"/>
        <v>19804.305786749053</v>
      </c>
      <c r="CR1427" s="23" t="s">
        <v>542</v>
      </c>
      <c r="DQ1427"/>
      <c r="DR1427"/>
    </row>
    <row r="1428" spans="58:122" ht="13">
      <c r="BF1428" s="1135">
        <v>1420</v>
      </c>
      <c r="BG1428" s="1102">
        <v>65784.078851502622</v>
      </c>
      <c r="BH1428" s="1102">
        <v>56787.933340636177</v>
      </c>
      <c r="BI1428" s="1102">
        <v>52238.021300344961</v>
      </c>
      <c r="BJ1428" s="1102">
        <v>55512.298718849626</v>
      </c>
      <c r="BK1428" s="1102">
        <v>68928.839424221747</v>
      </c>
      <c r="BL1428" s="1102">
        <v>90401.918025172374</v>
      </c>
      <c r="BM1428" s="1102">
        <v>80208.767824508104</v>
      </c>
      <c r="BN1428" s="1102">
        <v>81483.068761030649</v>
      </c>
      <c r="BO1428" s="1102">
        <v>105887.49783517676</v>
      </c>
      <c r="BP1428" s="1102">
        <v>96354.260392395372</v>
      </c>
      <c r="BQ1428" s="1102">
        <v>71222.875458512513</v>
      </c>
      <c r="BR1428" s="1102">
        <v>48746.913002880079</v>
      </c>
      <c r="BS1428" s="1102">
        <v>53090.726608525016</v>
      </c>
      <c r="BT1428" s="1102">
        <v>24697.688437430686</v>
      </c>
      <c r="BU1428" s="1102">
        <v>12573.533226427684</v>
      </c>
      <c r="BV1428" s="1102">
        <v>13540.43843595092</v>
      </c>
      <c r="BW1428" s="1102">
        <v>11930.727239504573</v>
      </c>
      <c r="BX1428" s="1102">
        <v>18658.050529429143</v>
      </c>
      <c r="BY1428" s="1102">
        <v>17443.657291851727</v>
      </c>
      <c r="BZ1428" s="1102">
        <v>15139.252363326574</v>
      </c>
      <c r="CA1428" s="1102">
        <v>10382.862093164516</v>
      </c>
      <c r="CB1428" s="1102">
        <v>6434.926463470887</v>
      </c>
      <c r="CC1428" s="1102">
        <v>9280.6637743360898</v>
      </c>
      <c r="CD1428" s="1102">
        <v>13007.587794622554</v>
      </c>
      <c r="CE1428" s="1102">
        <v>15824.427813187183</v>
      </c>
      <c r="CF1428" s="1102">
        <v>10867.597891548639</v>
      </c>
      <c r="CG1428" s="1102">
        <v>9118.4838766487683</v>
      </c>
      <c r="CH1428" s="1102">
        <v>10779.251658926418</v>
      </c>
      <c r="CI1428" s="1102">
        <v>15044.248905660979</v>
      </c>
      <c r="CJ1428" s="1102">
        <v>14878.937049926004</v>
      </c>
      <c r="CK1428" s="1102">
        <v>15082.668577597595</v>
      </c>
      <c r="CL1428" s="1102">
        <v>12836.149547423322</v>
      </c>
      <c r="CM1428" s="1102">
        <v>15297.846329594195</v>
      </c>
      <c r="CN1428" s="1102">
        <v>15059.440091266808</v>
      </c>
      <c r="CO1428" s="1102">
        <v>14138.518983354939</v>
      </c>
      <c r="CP1428" s="1102">
        <v>15970.585430876814</v>
      </c>
      <c r="CQ1428" s="1106">
        <f t="shared" si="222"/>
        <v>17604.556947776735</v>
      </c>
      <c r="CR1428" s="23" t="s">
        <v>542</v>
      </c>
      <c r="DQ1428"/>
      <c r="DR1428"/>
    </row>
    <row r="1429" spans="58:122" ht="13">
      <c r="BF1429" s="1135">
        <v>1421</v>
      </c>
      <c r="BG1429" s="1102">
        <v>73373.144505336124</v>
      </c>
      <c r="BH1429" s="1102">
        <v>66889.899084097706</v>
      </c>
      <c r="BI1429" s="1102">
        <v>52554.167350532938</v>
      </c>
      <c r="BJ1429" s="1102">
        <v>53279.474078889551</v>
      </c>
      <c r="BK1429" s="1102">
        <v>64648.655863064392</v>
      </c>
      <c r="BL1429" s="1102">
        <v>82427.857805298656</v>
      </c>
      <c r="BM1429" s="1102">
        <v>71456.122359264118</v>
      </c>
      <c r="BN1429" s="1102">
        <v>76637.496402858626</v>
      </c>
      <c r="BO1429" s="1102">
        <v>93917.642795017062</v>
      </c>
      <c r="BP1429" s="1102">
        <v>90026.287024308986</v>
      </c>
      <c r="BQ1429" s="1102">
        <v>71439.922071667606</v>
      </c>
      <c r="BR1429" s="1102">
        <v>54802.396703683306</v>
      </c>
      <c r="BS1429" s="1102">
        <v>48960.469288535547</v>
      </c>
      <c r="BT1429" s="1102">
        <v>23150.747506642088</v>
      </c>
      <c r="BU1429" s="1102">
        <v>11759.296328377495</v>
      </c>
      <c r="BV1429" s="1102">
        <v>12826.333197203085</v>
      </c>
      <c r="BW1429" s="1102">
        <v>18020.909274872352</v>
      </c>
      <c r="BX1429" s="1102">
        <v>22111.635353694415</v>
      </c>
      <c r="BY1429" s="1102">
        <v>15776.808266930355</v>
      </c>
      <c r="BZ1429" s="1102">
        <v>14337.44238858584</v>
      </c>
      <c r="CA1429" s="1102">
        <v>10383.247198302653</v>
      </c>
      <c r="CB1429" s="1102">
        <v>7122.2065313047087</v>
      </c>
      <c r="CC1429" s="1102">
        <v>9188.2823830260586</v>
      </c>
      <c r="CD1429" s="1102">
        <v>10571.254381389665</v>
      </c>
      <c r="CE1429" s="1102">
        <v>17201.211603913584</v>
      </c>
      <c r="CF1429" s="1102">
        <v>13678.666953898166</v>
      </c>
      <c r="CG1429" s="1102">
        <v>11394.522500467992</v>
      </c>
      <c r="CH1429" s="1102">
        <v>11196.969909005031</v>
      </c>
      <c r="CI1429" s="1102">
        <v>16117.75347987742</v>
      </c>
      <c r="CJ1429" s="1102">
        <v>17312.341149136482</v>
      </c>
      <c r="CK1429" s="1102">
        <v>18968.391613853841</v>
      </c>
      <c r="CL1429" s="1102">
        <v>15310.363942891463</v>
      </c>
      <c r="CM1429" s="1102">
        <v>17548.272064556666</v>
      </c>
      <c r="CN1429" s="1102">
        <v>15023.937052437734</v>
      </c>
      <c r="CO1429" s="1102">
        <v>20526.33343981385</v>
      </c>
      <c r="CP1429" s="1102">
        <v>16289.852271954638</v>
      </c>
      <c r="CQ1429" s="1106">
        <f t="shared" si="222"/>
        <v>17956.488397604793</v>
      </c>
      <c r="CR1429" s="23" t="s">
        <v>542</v>
      </c>
      <c r="DQ1429"/>
      <c r="DR1429"/>
    </row>
    <row r="1430" spans="58:122" ht="13">
      <c r="BF1430" s="1135">
        <v>1422</v>
      </c>
      <c r="BG1430" s="1102">
        <v>61355.121251198208</v>
      </c>
      <c r="BH1430" s="1102">
        <v>54265.014350561338</v>
      </c>
      <c r="BI1430" s="1102">
        <v>46145.896553444109</v>
      </c>
      <c r="BJ1430" s="1102">
        <v>53795.332805307262</v>
      </c>
      <c r="BK1430" s="1102">
        <v>64607.618232952358</v>
      </c>
      <c r="BL1430" s="1102">
        <v>85351.391670004174</v>
      </c>
      <c r="BM1430" s="1102">
        <v>74295.804903427386</v>
      </c>
      <c r="BN1430" s="1102">
        <v>78805.722476987721</v>
      </c>
      <c r="BO1430" s="1102">
        <v>101672.74132674214</v>
      </c>
      <c r="BP1430" s="1102">
        <v>93437.67827769625</v>
      </c>
      <c r="BQ1430" s="1102">
        <v>70922.719415442072</v>
      </c>
      <c r="BR1430" s="1102">
        <v>55560.963875959635</v>
      </c>
      <c r="BS1430" s="1102">
        <v>53162.699917887541</v>
      </c>
      <c r="BT1430" s="1102">
        <v>27624.322445808681</v>
      </c>
      <c r="BU1430" s="1102">
        <v>13402.691835707017</v>
      </c>
      <c r="BV1430" s="1102">
        <v>12609.103135416142</v>
      </c>
      <c r="BW1430" s="1102">
        <v>18978.508320778601</v>
      </c>
      <c r="BX1430" s="1102">
        <v>23743.97794859155</v>
      </c>
      <c r="BY1430" s="1102">
        <v>19689.308037339328</v>
      </c>
      <c r="BZ1430" s="1102">
        <v>15435.447642800744</v>
      </c>
      <c r="CA1430" s="1102">
        <v>10383.596456624158</v>
      </c>
      <c r="CB1430" s="1102">
        <v>6588.5616307980799</v>
      </c>
      <c r="CC1430" s="1102">
        <v>9070.4998246014984</v>
      </c>
      <c r="CD1430" s="1102">
        <v>13394.159308451437</v>
      </c>
      <c r="CE1430" s="1102">
        <v>18716.104511162939</v>
      </c>
      <c r="CF1430" s="1102">
        <v>13881.475482096634</v>
      </c>
      <c r="CG1430" s="1102">
        <v>10467.205206867975</v>
      </c>
      <c r="CH1430" s="1102">
        <v>12156.328593924121</v>
      </c>
      <c r="CI1430" s="1102">
        <v>17232.16446281155</v>
      </c>
      <c r="CJ1430" s="1102">
        <v>19765.452182633766</v>
      </c>
      <c r="CK1430" s="1102">
        <v>19826.088923742303</v>
      </c>
      <c r="CL1430" s="1102">
        <v>16378.464500306165</v>
      </c>
      <c r="CM1430" s="1102">
        <v>16293.286177277174</v>
      </c>
      <c r="CN1430" s="1102">
        <v>15981.856709618953</v>
      </c>
      <c r="CO1430" s="1102">
        <v>14606.270705401792</v>
      </c>
      <c r="CP1430" s="1102">
        <v>16667.137236184251</v>
      </c>
      <c r="CQ1430" s="1106">
        <f t="shared" si="222"/>
        <v>18372.373880768042</v>
      </c>
      <c r="CR1430" s="23" t="s">
        <v>542</v>
      </c>
      <c r="DQ1430"/>
      <c r="DR1430"/>
    </row>
    <row r="1431" spans="58:122" ht="13">
      <c r="BF1431" s="1135">
        <v>1423</v>
      </c>
      <c r="BG1431" s="1102">
        <v>66166.521050140102</v>
      </c>
      <c r="BH1431" s="1102">
        <v>58194.77707042281</v>
      </c>
      <c r="BI1431" s="1102">
        <v>53405.246035000469</v>
      </c>
      <c r="BJ1431" s="1102">
        <v>52693.268920197421</v>
      </c>
      <c r="BK1431" s="1102">
        <v>67930.873069571448</v>
      </c>
      <c r="BL1431" s="1102">
        <v>90252.789172857214</v>
      </c>
      <c r="BM1431" s="1102">
        <v>80130.085273750999</v>
      </c>
      <c r="BN1431" s="1102">
        <v>81570.671747682645</v>
      </c>
      <c r="BO1431" s="1102">
        <v>105442.73517464656</v>
      </c>
      <c r="BP1431" s="1102">
        <v>97036.306129693738</v>
      </c>
      <c r="BQ1431" s="1102">
        <v>71793.896551928745</v>
      </c>
      <c r="BR1431" s="1102">
        <v>48726.877690230045</v>
      </c>
      <c r="BS1431" s="1102">
        <v>52835.36980341866</v>
      </c>
      <c r="BT1431" s="1102">
        <v>24611.143262493264</v>
      </c>
      <c r="BU1431" s="1102">
        <v>12552.900007142467</v>
      </c>
      <c r="BV1431" s="1102">
        <v>13540.339124972254</v>
      </c>
      <c r="BW1431" s="1102">
        <v>11976.913784924123</v>
      </c>
      <c r="BX1431" s="1102">
        <v>18517.540394702242</v>
      </c>
      <c r="BY1431" s="1102">
        <v>17426.557610585689</v>
      </c>
      <c r="BZ1431" s="1102">
        <v>15182.568746465975</v>
      </c>
      <c r="CA1431" s="1102">
        <v>10389.378427257021</v>
      </c>
      <c r="CB1431" s="1102">
        <v>6411.2808200416612</v>
      </c>
      <c r="CC1431" s="1102">
        <v>9267.103782989825</v>
      </c>
      <c r="CD1431" s="1102">
        <v>13009.836995632711</v>
      </c>
      <c r="CE1431" s="1102">
        <v>15817.943220088109</v>
      </c>
      <c r="CF1431" s="1102">
        <v>10837.230537630823</v>
      </c>
      <c r="CG1431" s="1102">
        <v>9103.6252501508079</v>
      </c>
      <c r="CH1431" s="1102">
        <v>10773.808878907019</v>
      </c>
      <c r="CI1431" s="1102">
        <v>15038.693165833643</v>
      </c>
      <c r="CJ1431" s="1102">
        <v>14844.185966854287</v>
      </c>
      <c r="CK1431" s="1102">
        <v>15044.392362783135</v>
      </c>
      <c r="CL1431" s="1102">
        <v>12811.838370115047</v>
      </c>
      <c r="CM1431" s="1102">
        <v>15299.68098780039</v>
      </c>
      <c r="CN1431" s="1102">
        <v>15071.359430397872</v>
      </c>
      <c r="CO1431" s="1102">
        <v>14073.383180543497</v>
      </c>
      <c r="CP1431" s="1102">
        <v>15996.591846075271</v>
      </c>
      <c r="CQ1431" s="1106">
        <f t="shared" si="222"/>
        <v>17633.224113382548</v>
      </c>
      <c r="CR1431" s="23" t="s">
        <v>542</v>
      </c>
      <c r="DQ1431"/>
      <c r="DR1431"/>
    </row>
    <row r="1432" spans="58:122" ht="13">
      <c r="BF1432" s="1135">
        <v>1424</v>
      </c>
      <c r="BG1432" s="1102">
        <v>59526.306062590258</v>
      </c>
      <c r="BH1432" s="1102">
        <v>64879.732584301477</v>
      </c>
      <c r="BI1432" s="1102">
        <v>60398.149295825329</v>
      </c>
      <c r="BJ1432" s="1102">
        <v>66645.75169539389</v>
      </c>
      <c r="BK1432" s="1102">
        <v>70700.824358715487</v>
      </c>
      <c r="BL1432" s="1102">
        <v>82543.202870673224</v>
      </c>
      <c r="BM1432" s="1102">
        <v>71579.675980580243</v>
      </c>
      <c r="BN1432" s="1102">
        <v>74895.352938562792</v>
      </c>
      <c r="BO1432" s="1102">
        <v>98568.52459388689</v>
      </c>
      <c r="BP1432" s="1102">
        <v>103728.02958699666</v>
      </c>
      <c r="BQ1432" s="1102">
        <v>80498.625108261302</v>
      </c>
      <c r="BR1432" s="1102">
        <v>65805.314372615932</v>
      </c>
      <c r="BS1432" s="1102">
        <v>86038.320111381065</v>
      </c>
      <c r="BT1432" s="1102">
        <v>31835.490724656342</v>
      </c>
      <c r="BU1432" s="1102">
        <v>14463.860862243278</v>
      </c>
      <c r="BV1432" s="1102">
        <v>15343.478118335999</v>
      </c>
      <c r="BW1432" s="1102">
        <v>16269.705021147176</v>
      </c>
      <c r="BX1432" s="1102">
        <v>24214.874554185393</v>
      </c>
      <c r="BY1432" s="1102">
        <v>19908.406803893951</v>
      </c>
      <c r="BZ1432" s="1102">
        <v>15026.718040696347</v>
      </c>
      <c r="CA1432" s="1102">
        <v>10389.516474089023</v>
      </c>
      <c r="CB1432" s="1102">
        <v>6565.8567272482142</v>
      </c>
      <c r="CC1432" s="1102">
        <v>10916.347344485212</v>
      </c>
      <c r="CD1432" s="1102">
        <v>16179.939924400427</v>
      </c>
      <c r="CE1432" s="1102">
        <v>22052.08597614734</v>
      </c>
      <c r="CF1432" s="1102">
        <v>17282.678830815876</v>
      </c>
      <c r="CG1432" s="1102">
        <v>13863.813858356387</v>
      </c>
      <c r="CH1432" s="1102">
        <v>14573.018096373027</v>
      </c>
      <c r="CI1432" s="1102">
        <v>18398.30442364615</v>
      </c>
      <c r="CJ1432" s="1102">
        <v>18897.796211011871</v>
      </c>
      <c r="CK1432" s="1102">
        <v>19349.444760509497</v>
      </c>
      <c r="CL1432" s="1102">
        <v>15441.244017087352</v>
      </c>
      <c r="CM1432" s="1102">
        <v>18239.332284656412</v>
      </c>
      <c r="CN1432" s="1102">
        <v>16552.570622728796</v>
      </c>
      <c r="CO1432" s="1102">
        <v>18313.206216412789</v>
      </c>
      <c r="CP1432" s="1102">
        <v>17731.564995298875</v>
      </c>
      <c r="CQ1432" s="1106">
        <f t="shared" si="222"/>
        <v>19545.704638318046</v>
      </c>
      <c r="CR1432" s="23" t="s">
        <v>542</v>
      </c>
      <c r="DQ1432"/>
      <c r="DR1432"/>
    </row>
    <row r="1433" spans="58:122" ht="13">
      <c r="BF1433" s="1135">
        <v>1425</v>
      </c>
      <c r="BG1433" s="1102">
        <v>54900.770984153067</v>
      </c>
      <c r="BH1433" s="1102">
        <v>53652.549428012804</v>
      </c>
      <c r="BI1433" s="1102">
        <v>49770.115070687476</v>
      </c>
      <c r="BJ1433" s="1102">
        <v>60009.801974098635</v>
      </c>
      <c r="BK1433" s="1102">
        <v>68300.933952932537</v>
      </c>
      <c r="BL1433" s="1102">
        <v>84491.644471885549</v>
      </c>
      <c r="BM1433" s="1102">
        <v>69516.291008558168</v>
      </c>
      <c r="BN1433" s="1102">
        <v>79456.926266253038</v>
      </c>
      <c r="BO1433" s="1102">
        <v>113764.06208497942</v>
      </c>
      <c r="BP1433" s="1102">
        <v>110525.20382278899</v>
      </c>
      <c r="BQ1433" s="1102">
        <v>93003.89442478944</v>
      </c>
      <c r="BR1433" s="1102">
        <v>80125.882676191031</v>
      </c>
      <c r="BS1433" s="1102">
        <v>91212.099018353154</v>
      </c>
      <c r="BT1433" s="1102">
        <v>37963.003816243778</v>
      </c>
      <c r="BU1433" s="1102">
        <v>15091.912927552257</v>
      </c>
      <c r="BV1433" s="1102">
        <v>12592.469200416192</v>
      </c>
      <c r="BW1433" s="1102">
        <v>14906.328441141284</v>
      </c>
      <c r="BX1433" s="1102">
        <v>27548.02398552221</v>
      </c>
      <c r="BY1433" s="1102">
        <v>18996.005596165051</v>
      </c>
      <c r="BZ1433" s="1102">
        <v>14018.19261567327</v>
      </c>
      <c r="CA1433" s="1102">
        <v>10389.735874490498</v>
      </c>
      <c r="CB1433" s="1102">
        <v>7443.4983873582032</v>
      </c>
      <c r="CC1433" s="1102">
        <v>11022.240422123206</v>
      </c>
      <c r="CD1433" s="1102">
        <v>13192.712698372548</v>
      </c>
      <c r="CE1433" s="1102">
        <v>16953.353490639962</v>
      </c>
      <c r="CF1433" s="1102">
        <v>13715.552598912574</v>
      </c>
      <c r="CG1433" s="1102">
        <v>12498.432468963918</v>
      </c>
      <c r="CH1433" s="1102">
        <v>14948.320848700319</v>
      </c>
      <c r="CI1433" s="1102">
        <v>20448.191921657181</v>
      </c>
      <c r="CJ1433" s="1102">
        <v>20974.067708870483</v>
      </c>
      <c r="CK1433" s="1102">
        <v>21784.991414900614</v>
      </c>
      <c r="CL1433" s="1102">
        <v>17672.60580109273</v>
      </c>
      <c r="CM1433" s="1102">
        <v>21158.291855836073</v>
      </c>
      <c r="CN1433" s="1102">
        <v>20672.848499165157</v>
      </c>
      <c r="CO1433" s="1102">
        <v>21414.773067947939</v>
      </c>
      <c r="CP1433" s="1102">
        <v>21882.501735274371</v>
      </c>
      <c r="CQ1433" s="1106">
        <f t="shared" si="222"/>
        <v>24121.329153887564</v>
      </c>
      <c r="CR1433" s="23" t="s">
        <v>542</v>
      </c>
      <c r="DQ1433"/>
      <c r="DR1433"/>
    </row>
    <row r="1434" spans="58:122" ht="13">
      <c r="BF1434" s="1135">
        <v>1426</v>
      </c>
      <c r="BG1434" s="1102">
        <v>54677.097865097356</v>
      </c>
      <c r="BH1434" s="1102">
        <v>49150.656062930138</v>
      </c>
      <c r="BI1434" s="1102">
        <v>37381.48475329436</v>
      </c>
      <c r="BJ1434" s="1102">
        <v>43166.743613780171</v>
      </c>
      <c r="BK1434" s="1102">
        <v>59088.879477665912</v>
      </c>
      <c r="BL1434" s="1102">
        <v>74101.695892445729</v>
      </c>
      <c r="BM1434" s="1102">
        <v>65509.19395763996</v>
      </c>
      <c r="BN1434" s="1102">
        <v>77065.399191659119</v>
      </c>
      <c r="BO1434" s="1102">
        <v>94732.22090447112</v>
      </c>
      <c r="BP1434" s="1102">
        <v>87652.446068459947</v>
      </c>
      <c r="BQ1434" s="1102">
        <v>65653.354582132626</v>
      </c>
      <c r="BR1434" s="1102">
        <v>66753.831852132425</v>
      </c>
      <c r="BS1434" s="1102">
        <v>94157.754788944992</v>
      </c>
      <c r="BT1434" s="1102">
        <v>38101.018787543486</v>
      </c>
      <c r="BU1434" s="1102">
        <v>20597.443939132543</v>
      </c>
      <c r="BV1434" s="1102">
        <v>15654.494600604701</v>
      </c>
      <c r="BW1434" s="1102">
        <v>17714.74806535344</v>
      </c>
      <c r="BX1434" s="1102">
        <v>26337.635360487351</v>
      </c>
      <c r="BY1434" s="1102">
        <v>21674.599013545616</v>
      </c>
      <c r="BZ1434" s="1102">
        <v>15371.324015275439</v>
      </c>
      <c r="CA1434" s="1102">
        <v>10407.736512914782</v>
      </c>
      <c r="CB1434" s="1102">
        <v>6555.0151326076493</v>
      </c>
      <c r="CC1434" s="1102">
        <v>8737.2412481116808</v>
      </c>
      <c r="CD1434" s="1102">
        <v>14568.038913397995</v>
      </c>
      <c r="CE1434" s="1102">
        <v>19486.01782356697</v>
      </c>
      <c r="CF1434" s="1102">
        <v>14709.557742182567</v>
      </c>
      <c r="CG1434" s="1102">
        <v>12374.292945332027</v>
      </c>
      <c r="CH1434" s="1102">
        <v>14201.844281115362</v>
      </c>
      <c r="CI1434" s="1102">
        <v>18070.191522528257</v>
      </c>
      <c r="CJ1434" s="1102">
        <v>17174.690999767547</v>
      </c>
      <c r="CK1434" s="1102">
        <v>15462.793202366041</v>
      </c>
      <c r="CL1434" s="1102">
        <v>12609.84575012097</v>
      </c>
      <c r="CM1434" s="1102">
        <v>16558.452024545793</v>
      </c>
      <c r="CN1434" s="1102">
        <v>19340.746668243362</v>
      </c>
      <c r="CO1434" s="1102">
        <v>21261.838846232022</v>
      </c>
      <c r="CP1434" s="1102">
        <v>20608.072883406363</v>
      </c>
      <c r="CQ1434" s="1106">
        <f t="shared" si="222"/>
        <v>22716.511816683145</v>
      </c>
      <c r="CR1434" s="23" t="s">
        <v>542</v>
      </c>
      <c r="DQ1434"/>
      <c r="DR1434"/>
    </row>
    <row r="1435" spans="58:122" ht="13">
      <c r="BF1435" s="1135">
        <v>1427</v>
      </c>
      <c r="BG1435" s="1102">
        <v>58398.779238197865</v>
      </c>
      <c r="BH1435" s="1102">
        <v>55512.769931273921</v>
      </c>
      <c r="BI1435" s="1102">
        <v>48317.307254344443</v>
      </c>
      <c r="BJ1435" s="1102">
        <v>65107.070944215622</v>
      </c>
      <c r="BK1435" s="1102">
        <v>82990.431829851732</v>
      </c>
      <c r="BL1435" s="1102">
        <v>105215.41314409366</v>
      </c>
      <c r="BM1435" s="1102">
        <v>88865.645770114279</v>
      </c>
      <c r="BN1435" s="1102">
        <v>100648.31799742328</v>
      </c>
      <c r="BO1435" s="1102">
        <v>111709.5065068793</v>
      </c>
      <c r="BP1435" s="1102">
        <v>103178.58589768774</v>
      </c>
      <c r="BQ1435" s="1102">
        <v>74591.65845943919</v>
      </c>
      <c r="BR1435" s="1102">
        <v>55730.466375157681</v>
      </c>
      <c r="BS1435" s="1102">
        <v>49729.366269476675</v>
      </c>
      <c r="BT1435" s="1102">
        <v>29544.213998037238</v>
      </c>
      <c r="BU1435" s="1102">
        <v>14425.76795564211</v>
      </c>
      <c r="BV1435" s="1102">
        <v>12700.964778432042</v>
      </c>
      <c r="BW1435" s="1102">
        <v>19751.376959698184</v>
      </c>
      <c r="BX1435" s="1102">
        <v>26332.227173136267</v>
      </c>
      <c r="BY1435" s="1102">
        <v>18763.882786691956</v>
      </c>
      <c r="BZ1435" s="1102">
        <v>15399.254199711771</v>
      </c>
      <c r="CA1435" s="1102">
        <v>10414.496517477433</v>
      </c>
      <c r="CB1435" s="1102">
        <v>7489.1241476434016</v>
      </c>
      <c r="CC1435" s="1102">
        <v>11317.950862842736</v>
      </c>
      <c r="CD1435" s="1102">
        <v>15090.150529452023</v>
      </c>
      <c r="CE1435" s="1102">
        <v>21338.239533876993</v>
      </c>
      <c r="CF1435" s="1102">
        <v>15930.930910719782</v>
      </c>
      <c r="CG1435" s="1102">
        <v>12088.213714255306</v>
      </c>
      <c r="CH1435" s="1102">
        <v>14153.154292814708</v>
      </c>
      <c r="CI1435" s="1102">
        <v>18036.368995041335</v>
      </c>
      <c r="CJ1435" s="1102">
        <v>19403.262244939146</v>
      </c>
      <c r="CK1435" s="1102">
        <v>20504.27834054991</v>
      </c>
      <c r="CL1435" s="1102">
        <v>17050.154189256918</v>
      </c>
      <c r="CM1435" s="1102">
        <v>20153.065843687804</v>
      </c>
      <c r="CN1435" s="1102">
        <v>18053.89866314573</v>
      </c>
      <c r="CO1435" s="1102">
        <v>19055.680774061053</v>
      </c>
      <c r="CP1435" s="1102">
        <v>19811.554580501845</v>
      </c>
      <c r="CQ1435" s="1106">
        <f t="shared" si="222"/>
        <v>21838.500682769489</v>
      </c>
      <c r="CR1435" s="23" t="s">
        <v>542</v>
      </c>
      <c r="DQ1435"/>
      <c r="DR1435"/>
    </row>
    <row r="1436" spans="58:122" ht="13">
      <c r="BF1436" s="1135">
        <v>1428</v>
      </c>
      <c r="BG1436" s="1102">
        <v>57695.974368093484</v>
      </c>
      <c r="BH1436" s="1102">
        <v>54922.663720471784</v>
      </c>
      <c r="BI1436" s="1102">
        <v>47726.430808327612</v>
      </c>
      <c r="BJ1436" s="1102">
        <v>63976.774859677498</v>
      </c>
      <c r="BK1436" s="1102">
        <v>79822.916536185585</v>
      </c>
      <c r="BL1436" s="1102">
        <v>99723.527093059369</v>
      </c>
      <c r="BM1436" s="1102">
        <v>86362.734962384391</v>
      </c>
      <c r="BN1436" s="1102">
        <v>100226.29348487825</v>
      </c>
      <c r="BO1436" s="1102">
        <v>111452.04548709613</v>
      </c>
      <c r="BP1436" s="1102">
        <v>101448.02534317582</v>
      </c>
      <c r="BQ1436" s="1102">
        <v>73735.991089624149</v>
      </c>
      <c r="BR1436" s="1102">
        <v>57503.066775144151</v>
      </c>
      <c r="BS1436" s="1102">
        <v>49770.630130902449</v>
      </c>
      <c r="BT1436" s="1102">
        <v>26974.753138543514</v>
      </c>
      <c r="BU1436" s="1102">
        <v>14521.075826257698</v>
      </c>
      <c r="BV1436" s="1102">
        <v>12841.116736895052</v>
      </c>
      <c r="BW1436" s="1102">
        <v>19061.946910407536</v>
      </c>
      <c r="BX1436" s="1102">
        <v>23206.234663155388</v>
      </c>
      <c r="BY1436" s="1102">
        <v>18745.504969757323</v>
      </c>
      <c r="BZ1436" s="1102">
        <v>15760.019799082893</v>
      </c>
      <c r="CA1436" s="1102">
        <v>10426.135647612447</v>
      </c>
      <c r="CB1436" s="1102">
        <v>7146.2395504375918</v>
      </c>
      <c r="CC1436" s="1102">
        <v>11233.748972782078</v>
      </c>
      <c r="CD1436" s="1102">
        <v>15197.653074955821</v>
      </c>
      <c r="CE1436" s="1102">
        <v>20805.777837975376</v>
      </c>
      <c r="CF1436" s="1102">
        <v>15326.949383419991</v>
      </c>
      <c r="CG1436" s="1102">
        <v>11687.976065513538</v>
      </c>
      <c r="CH1436" s="1102">
        <v>14003.821701532357</v>
      </c>
      <c r="CI1436" s="1102">
        <v>17726.238246753019</v>
      </c>
      <c r="CJ1436" s="1102">
        <v>18835.389943867111</v>
      </c>
      <c r="CK1436" s="1102">
        <v>19889.182190813815</v>
      </c>
      <c r="CL1436" s="1102">
        <v>16545.7120370458</v>
      </c>
      <c r="CM1436" s="1102">
        <v>19902.736952462539</v>
      </c>
      <c r="CN1436" s="1102">
        <v>17489.950026533919</v>
      </c>
      <c r="CO1436" s="1102">
        <v>17966.932643312699</v>
      </c>
      <c r="CP1436" s="1102">
        <v>19496.570884191005</v>
      </c>
      <c r="CQ1436" s="1106">
        <f t="shared" si="222"/>
        <v>21491.290591860445</v>
      </c>
      <c r="CR1436" s="23" t="s">
        <v>542</v>
      </c>
      <c r="DQ1436"/>
      <c r="DR1436"/>
    </row>
    <row r="1437" spans="58:122" ht="13">
      <c r="BF1437" s="1135">
        <v>1429</v>
      </c>
      <c r="BG1437" s="1102">
        <v>65346.239711487513</v>
      </c>
      <c r="BH1437" s="1102">
        <v>59872.946733685778</v>
      </c>
      <c r="BI1437" s="1102">
        <v>46111.47622662806</v>
      </c>
      <c r="BJ1437" s="1102">
        <v>45146.759969283718</v>
      </c>
      <c r="BK1437" s="1102">
        <v>61764.373168954473</v>
      </c>
      <c r="BL1437" s="1102">
        <v>95865.622560935881</v>
      </c>
      <c r="BM1437" s="1102">
        <v>90173.082456475808</v>
      </c>
      <c r="BN1437" s="1102">
        <v>96665.786053196629</v>
      </c>
      <c r="BO1437" s="1102">
        <v>123279.29942812979</v>
      </c>
      <c r="BP1437" s="1102">
        <v>113312.93800741315</v>
      </c>
      <c r="BQ1437" s="1102">
        <v>87500.661727772909</v>
      </c>
      <c r="BR1437" s="1102">
        <v>67745.964289156065</v>
      </c>
      <c r="BS1437" s="1102">
        <v>72824.418654956447</v>
      </c>
      <c r="BT1437" s="1102">
        <v>37382.293038896372</v>
      </c>
      <c r="BU1437" s="1102">
        <v>18103.678456753365</v>
      </c>
      <c r="BV1437" s="1102">
        <v>13156.741599041612</v>
      </c>
      <c r="BW1437" s="1102">
        <v>13238.631294694647</v>
      </c>
      <c r="BX1437" s="1102">
        <v>27976.877542060138</v>
      </c>
      <c r="BY1437" s="1102">
        <v>22493.547146635257</v>
      </c>
      <c r="BZ1437" s="1102">
        <v>15206.230422414017</v>
      </c>
      <c r="CA1437" s="1102">
        <v>10426.192915091551</v>
      </c>
      <c r="CB1437" s="1102">
        <v>6654.9165249771049</v>
      </c>
      <c r="CC1437" s="1102">
        <v>8979.4404726830489</v>
      </c>
      <c r="CD1437" s="1102">
        <v>14955.367227170585</v>
      </c>
      <c r="CE1437" s="1102">
        <v>17984.886663596284</v>
      </c>
      <c r="CF1437" s="1102">
        <v>13307.157491748807</v>
      </c>
      <c r="CG1437" s="1102">
        <v>10429.468474601177</v>
      </c>
      <c r="CH1437" s="1102">
        <v>11945.24675983104</v>
      </c>
      <c r="CI1437" s="1102">
        <v>16968.561575032894</v>
      </c>
      <c r="CJ1437" s="1102">
        <v>17006.942152657088</v>
      </c>
      <c r="CK1437" s="1102">
        <v>16806.274692613948</v>
      </c>
      <c r="CL1437" s="1102">
        <v>15756.008286030228</v>
      </c>
      <c r="CM1437" s="1102">
        <v>19449.872683847236</v>
      </c>
      <c r="CN1437" s="1102">
        <v>21522.752864614169</v>
      </c>
      <c r="CO1437" s="1102">
        <v>20668.454232192249</v>
      </c>
      <c r="CP1437" s="1102">
        <v>22061.570677390151</v>
      </c>
      <c r="CQ1437" s="1106">
        <f t="shared" si="222"/>
        <v>24318.718874051523</v>
      </c>
      <c r="CR1437" s="23" t="s">
        <v>542</v>
      </c>
      <c r="DQ1437"/>
      <c r="DR1437"/>
    </row>
    <row r="1438" spans="58:122" ht="13">
      <c r="BF1438" s="1135">
        <v>1430</v>
      </c>
      <c r="BG1438" s="1102">
        <v>44899.22976739287</v>
      </c>
      <c r="BH1438" s="1102">
        <v>50728.119512039164</v>
      </c>
      <c r="BI1438" s="1102">
        <v>46631.608823980496</v>
      </c>
      <c r="BJ1438" s="1102">
        <v>51765.35533806181</v>
      </c>
      <c r="BK1438" s="1102">
        <v>58826.356097948978</v>
      </c>
      <c r="BL1438" s="1102">
        <v>78404.981961116617</v>
      </c>
      <c r="BM1438" s="1102">
        <v>75506.284849963486</v>
      </c>
      <c r="BN1438" s="1102">
        <v>85703.564315118696</v>
      </c>
      <c r="BO1438" s="1102">
        <v>102581.57918231044</v>
      </c>
      <c r="BP1438" s="1102">
        <v>114154.77962893766</v>
      </c>
      <c r="BQ1438" s="1102">
        <v>92147.210156992049</v>
      </c>
      <c r="BR1438" s="1102">
        <v>77980.103900424321</v>
      </c>
      <c r="BS1438" s="1102">
        <v>73736.366600551497</v>
      </c>
      <c r="BT1438" s="1102">
        <v>34104.30141354107</v>
      </c>
      <c r="BU1438" s="1102">
        <v>14677.197740646603</v>
      </c>
      <c r="BV1438" s="1102">
        <v>13299.945798375593</v>
      </c>
      <c r="BW1438" s="1102">
        <v>15887.063602554186</v>
      </c>
      <c r="BX1438" s="1102">
        <v>23189.088247115826</v>
      </c>
      <c r="BY1438" s="1102">
        <v>17562.45818871427</v>
      </c>
      <c r="BZ1438" s="1102">
        <v>15000.776369378833</v>
      </c>
      <c r="CA1438" s="1102">
        <v>10430.451884719843</v>
      </c>
      <c r="CB1438" s="1102">
        <v>6670.8236374482267</v>
      </c>
      <c r="CC1438" s="1102">
        <v>9286.0341888072016</v>
      </c>
      <c r="CD1438" s="1102">
        <v>8823.7424025852815</v>
      </c>
      <c r="CE1438" s="1102">
        <v>15156.321080432532</v>
      </c>
      <c r="CF1438" s="1102">
        <v>11321.363032533231</v>
      </c>
      <c r="CG1438" s="1102">
        <v>9768.3738153131017</v>
      </c>
      <c r="CH1438" s="1102">
        <v>9933.1710939605091</v>
      </c>
      <c r="CI1438" s="1102">
        <v>13258.875108525466</v>
      </c>
      <c r="CJ1438" s="1102">
        <v>13269.144869761674</v>
      </c>
      <c r="CK1438" s="1102">
        <v>14086.71697833452</v>
      </c>
      <c r="CL1438" s="1102">
        <v>11324.776812529617</v>
      </c>
      <c r="CM1438" s="1102">
        <v>15651.547718380203</v>
      </c>
      <c r="CN1438" s="1102">
        <v>16115.591075294471</v>
      </c>
      <c r="CO1438" s="1102">
        <v>17997.513426225014</v>
      </c>
      <c r="CP1438" s="1102">
        <v>16880.843561369013</v>
      </c>
      <c r="CQ1438" s="1106">
        <f t="shared" si="222"/>
        <v>18607.944780037742</v>
      </c>
      <c r="CR1438" s="23" t="s">
        <v>542</v>
      </c>
      <c r="DQ1438"/>
      <c r="DR1438"/>
    </row>
    <row r="1439" spans="58:122" ht="13">
      <c r="BF1439" s="1135">
        <v>1431</v>
      </c>
      <c r="BG1439" s="1102">
        <v>38751.947833635066</v>
      </c>
      <c r="BH1439" s="1102">
        <v>51555.084307826415</v>
      </c>
      <c r="BI1439" s="1102">
        <v>51684.514875880865</v>
      </c>
      <c r="BJ1439" s="1102">
        <v>58366.091294457692</v>
      </c>
      <c r="BK1439" s="1102">
        <v>64423.374826235959</v>
      </c>
      <c r="BL1439" s="1102">
        <v>87581.93314998431</v>
      </c>
      <c r="BM1439" s="1102">
        <v>77694.565438191203</v>
      </c>
      <c r="BN1439" s="1102">
        <v>81599.008147841538</v>
      </c>
      <c r="BO1439" s="1102">
        <v>95671.171335394072</v>
      </c>
      <c r="BP1439" s="1102">
        <v>112821.40249015382</v>
      </c>
      <c r="BQ1439" s="1102">
        <v>83332.156409051226</v>
      </c>
      <c r="BR1439" s="1102">
        <v>64257.811882255424</v>
      </c>
      <c r="BS1439" s="1102">
        <v>66226.201658009435</v>
      </c>
      <c r="BT1439" s="1102">
        <v>30402.188555851513</v>
      </c>
      <c r="BU1439" s="1102">
        <v>14467.606013084394</v>
      </c>
      <c r="BV1439" s="1102">
        <v>14757.755611963503</v>
      </c>
      <c r="BW1439" s="1102">
        <v>23815.765269767533</v>
      </c>
      <c r="BX1439" s="1102">
        <v>23920.171517665003</v>
      </c>
      <c r="BY1439" s="1102">
        <v>23813.48948225988</v>
      </c>
      <c r="BZ1439" s="1102">
        <v>13174.922174756095</v>
      </c>
      <c r="CA1439" s="1102">
        <v>10433.321940135578</v>
      </c>
      <c r="CB1439" s="1102">
        <v>7398.9432340963976</v>
      </c>
      <c r="CC1439" s="1102">
        <v>10042.685096849294</v>
      </c>
      <c r="CD1439" s="1102">
        <v>8379.8205239206309</v>
      </c>
      <c r="CE1439" s="1102">
        <v>24057.301138929644</v>
      </c>
      <c r="CF1439" s="1102">
        <v>15223.331302583048</v>
      </c>
      <c r="CG1439" s="1102">
        <v>10657.289079998853</v>
      </c>
      <c r="CH1439" s="1102">
        <v>12947.75164892366</v>
      </c>
      <c r="CI1439" s="1102">
        <v>13427.899411012848</v>
      </c>
      <c r="CJ1439" s="1102">
        <v>16484.348485022103</v>
      </c>
      <c r="CK1439" s="1102">
        <v>15303.990293678678</v>
      </c>
      <c r="CL1439" s="1102">
        <v>12523.204863709198</v>
      </c>
      <c r="CM1439" s="1102">
        <v>18377.268032079701</v>
      </c>
      <c r="CN1439" s="1102">
        <v>14280.851238073959</v>
      </c>
      <c r="CO1439" s="1102">
        <v>23606.296807637769</v>
      </c>
      <c r="CP1439" s="1102">
        <v>14723.568632373714</v>
      </c>
      <c r="CQ1439" s="1106">
        <f t="shared" si="222"/>
        <v>16229.956227026776</v>
      </c>
      <c r="CR1439" s="23" t="s">
        <v>542</v>
      </c>
      <c r="DQ1439"/>
      <c r="DR1439"/>
    </row>
    <row r="1440" spans="58:122" ht="13">
      <c r="BF1440" s="1135">
        <v>1432</v>
      </c>
      <c r="BG1440" s="1102">
        <v>60026.374576850882</v>
      </c>
      <c r="BH1440" s="1102">
        <v>61304.472789337095</v>
      </c>
      <c r="BI1440" s="1102">
        <v>53998.188622813163</v>
      </c>
      <c r="BJ1440" s="1102">
        <v>62909.215521349186</v>
      </c>
      <c r="BK1440" s="1102">
        <v>73111.688446387605</v>
      </c>
      <c r="BL1440" s="1102">
        <v>90927.726301011542</v>
      </c>
      <c r="BM1440" s="1102">
        <v>72764.784906112618</v>
      </c>
      <c r="BN1440" s="1102">
        <v>70702.941123589902</v>
      </c>
      <c r="BO1440" s="1102">
        <v>105099.05913299885</v>
      </c>
      <c r="BP1440" s="1102">
        <v>97806.130451865523</v>
      </c>
      <c r="BQ1440" s="1102">
        <v>79433.72355925219</v>
      </c>
      <c r="BR1440" s="1102">
        <v>64223.643037159556</v>
      </c>
      <c r="BS1440" s="1102">
        <v>81088.514165646149</v>
      </c>
      <c r="BT1440" s="1102">
        <v>33898.753292730878</v>
      </c>
      <c r="BU1440" s="1102">
        <v>17134.090789160313</v>
      </c>
      <c r="BV1440" s="1102">
        <v>12528.656257621216</v>
      </c>
      <c r="BW1440" s="1102">
        <v>22853.23403214421</v>
      </c>
      <c r="BX1440" s="1102">
        <v>30835.466239627647</v>
      </c>
      <c r="BY1440" s="1102">
        <v>22025.853957284933</v>
      </c>
      <c r="BZ1440" s="1102">
        <v>17070.556773604687</v>
      </c>
      <c r="CA1440" s="1102">
        <v>10435.010636202203</v>
      </c>
      <c r="CB1440" s="1102">
        <v>9191.3668133591491</v>
      </c>
      <c r="CC1440" s="1102">
        <v>11027.075655731893</v>
      </c>
      <c r="CD1440" s="1102">
        <v>15587.780043932662</v>
      </c>
      <c r="CE1440" s="1102">
        <v>30401.980515399657</v>
      </c>
      <c r="CF1440" s="1102">
        <v>17099.765783211904</v>
      </c>
      <c r="CG1440" s="1102">
        <v>11935.064510111224</v>
      </c>
      <c r="CH1440" s="1102">
        <v>14759.04607652194</v>
      </c>
      <c r="CI1440" s="1102">
        <v>21991.097528103452</v>
      </c>
      <c r="CJ1440" s="1102">
        <v>26733.207607070748</v>
      </c>
      <c r="CK1440" s="1102">
        <v>26102.48435957601</v>
      </c>
      <c r="CL1440" s="1102">
        <v>19905.054250444035</v>
      </c>
      <c r="CM1440" s="1102">
        <v>24394.432453527865</v>
      </c>
      <c r="CN1440" s="1102">
        <v>19286.350403137589</v>
      </c>
      <c r="CO1440" s="1102">
        <v>17288.381827075893</v>
      </c>
      <c r="CP1440" s="1102">
        <v>21143.243228982119</v>
      </c>
      <c r="CQ1440" s="1106">
        <f t="shared" si="222"/>
        <v>23306.436141387909</v>
      </c>
      <c r="CR1440" s="23" t="s">
        <v>542</v>
      </c>
      <c r="DQ1440"/>
      <c r="DR1440"/>
    </row>
    <row r="1441" spans="58:122" ht="13">
      <c r="BF1441" s="1135">
        <v>1433</v>
      </c>
      <c r="BG1441" s="1102">
        <v>53074.53922423008</v>
      </c>
      <c r="BH1441" s="1102">
        <v>47412.567088631418</v>
      </c>
      <c r="BI1441" s="1102">
        <v>39861.808180542204</v>
      </c>
      <c r="BJ1441" s="1102">
        <v>45016.978183999607</v>
      </c>
      <c r="BK1441" s="1102">
        <v>51746.537285422462</v>
      </c>
      <c r="BL1441" s="1102">
        <v>69335.121428191705</v>
      </c>
      <c r="BM1441" s="1102">
        <v>59051.842163760302</v>
      </c>
      <c r="BN1441" s="1102">
        <v>58116.116792175526</v>
      </c>
      <c r="BO1441" s="1102">
        <v>91029.576324898895</v>
      </c>
      <c r="BP1441" s="1102">
        <v>83748.056783668901</v>
      </c>
      <c r="BQ1441" s="1102">
        <v>62519.662387709664</v>
      </c>
      <c r="BR1441" s="1102">
        <v>47242.271516090717</v>
      </c>
      <c r="BS1441" s="1102">
        <v>72837.329918986856</v>
      </c>
      <c r="BT1441" s="1102">
        <v>25531.379000424324</v>
      </c>
      <c r="BU1441" s="1102">
        <v>12339.434098358897</v>
      </c>
      <c r="BV1441" s="1102">
        <v>10939.427330840846</v>
      </c>
      <c r="BW1441" s="1102">
        <v>19745.298496617786</v>
      </c>
      <c r="BX1441" s="1102">
        <v>20892.09860723899</v>
      </c>
      <c r="BY1441" s="1102">
        <v>17529.203328613599</v>
      </c>
      <c r="BZ1441" s="1102">
        <v>15923.382742693375</v>
      </c>
      <c r="CA1441" s="1102">
        <v>10436.045036944692</v>
      </c>
      <c r="CB1441" s="1102">
        <v>6352.7752675074771</v>
      </c>
      <c r="CC1441" s="1102">
        <v>7532.7255943340051</v>
      </c>
      <c r="CD1441" s="1102">
        <v>8831.8010201976886</v>
      </c>
      <c r="CE1441" s="1102">
        <v>16186.197707283547</v>
      </c>
      <c r="CF1441" s="1102">
        <v>12352.864311722873</v>
      </c>
      <c r="CG1441" s="1102">
        <v>10062.848456125646</v>
      </c>
      <c r="CH1441" s="1102">
        <v>11311.862395151698</v>
      </c>
      <c r="CI1441" s="1102">
        <v>15673.302200045222</v>
      </c>
      <c r="CJ1441" s="1102">
        <v>18723.243385958478</v>
      </c>
      <c r="CK1441" s="1102">
        <v>18600.133590773756</v>
      </c>
      <c r="CL1441" s="1102">
        <v>14133.316907521314</v>
      </c>
      <c r="CM1441" s="1102">
        <v>15519.960067816754</v>
      </c>
      <c r="CN1441" s="1102">
        <v>14804.949057756952</v>
      </c>
      <c r="CO1441" s="1102">
        <v>18045.204384828303</v>
      </c>
      <c r="CP1441" s="1102">
        <v>15866.040336185528</v>
      </c>
      <c r="CQ1441" s="1106">
        <f t="shared" si="222"/>
        <v>17489.315707493508</v>
      </c>
      <c r="CR1441" s="23" t="s">
        <v>542</v>
      </c>
      <c r="DQ1441"/>
      <c r="DR1441"/>
    </row>
    <row r="1442" spans="58:122" ht="13">
      <c r="BF1442" s="1135">
        <v>1434</v>
      </c>
      <c r="BG1442" s="1102">
        <v>41713.786918962207</v>
      </c>
      <c r="BH1442" s="1102">
        <v>45227.025720137834</v>
      </c>
      <c r="BI1442" s="1102">
        <v>34813.651609858724</v>
      </c>
      <c r="BJ1442" s="1102">
        <v>43767.027601713358</v>
      </c>
      <c r="BK1442" s="1102">
        <v>65949.491822342767</v>
      </c>
      <c r="BL1442" s="1102">
        <v>90612.947059226106</v>
      </c>
      <c r="BM1442" s="1102">
        <v>77848.202367904159</v>
      </c>
      <c r="BN1442" s="1102">
        <v>82390.487874724524</v>
      </c>
      <c r="BO1442" s="1102">
        <v>116050.76394313725</v>
      </c>
      <c r="BP1442" s="1102">
        <v>107344.07621635536</v>
      </c>
      <c r="BQ1442" s="1102">
        <v>84233.563911161895</v>
      </c>
      <c r="BR1442" s="1102">
        <v>67166.696728596944</v>
      </c>
      <c r="BS1442" s="1102">
        <v>68692.647709496567</v>
      </c>
      <c r="BT1442" s="1102">
        <v>30384.040665265016</v>
      </c>
      <c r="BU1442" s="1102">
        <v>14784.571464378127</v>
      </c>
      <c r="BV1442" s="1102">
        <v>15571.762379931726</v>
      </c>
      <c r="BW1442" s="1102">
        <v>14526.049375979774</v>
      </c>
      <c r="BX1442" s="1102">
        <v>20285.758567247456</v>
      </c>
      <c r="BY1442" s="1102">
        <v>18174.503850160429</v>
      </c>
      <c r="BZ1442" s="1102">
        <v>14293.58574174657</v>
      </c>
      <c r="CA1442" s="1102">
        <v>10442.324742015613</v>
      </c>
      <c r="CB1442" s="1102">
        <v>7111.391787741306</v>
      </c>
      <c r="CC1442" s="1102">
        <v>8954.7414428134107</v>
      </c>
      <c r="CD1442" s="1102">
        <v>14786.830399023436</v>
      </c>
      <c r="CE1442" s="1102">
        <v>18379.912937393867</v>
      </c>
      <c r="CF1442" s="1102">
        <v>13671.455256723299</v>
      </c>
      <c r="CG1442" s="1102">
        <v>10273.480785256112</v>
      </c>
      <c r="CH1442" s="1102">
        <v>11309.535467759782</v>
      </c>
      <c r="CI1442" s="1102">
        <v>16082.588918331088</v>
      </c>
      <c r="CJ1442" s="1102">
        <v>17288.727744332933</v>
      </c>
      <c r="CK1442" s="1102">
        <v>18159.400037558065</v>
      </c>
      <c r="CL1442" s="1102">
        <v>16809.231301363496</v>
      </c>
      <c r="CM1442" s="1102">
        <v>18496.629391073235</v>
      </c>
      <c r="CN1442" s="1102">
        <v>17150.22356864086</v>
      </c>
      <c r="CO1442" s="1102">
        <v>16294.601670534579</v>
      </c>
      <c r="CP1442" s="1102">
        <v>18335.704340745047</v>
      </c>
      <c r="CQ1442" s="1106">
        <f t="shared" si="222"/>
        <v>20211.654271619358</v>
      </c>
      <c r="CR1442" s="23" t="s">
        <v>542</v>
      </c>
      <c r="DQ1442"/>
      <c r="DR1442"/>
    </row>
    <row r="1443" spans="58:122" ht="13">
      <c r="BF1443" s="1135">
        <v>1435</v>
      </c>
      <c r="BG1443" s="1102">
        <v>46845.042972867632</v>
      </c>
      <c r="BH1443" s="1102">
        <v>53799.933438885608</v>
      </c>
      <c r="BI1443" s="1102">
        <v>46342.199720377852</v>
      </c>
      <c r="BJ1443" s="1102">
        <v>48028.899942926233</v>
      </c>
      <c r="BK1443" s="1102">
        <v>56156.615619472352</v>
      </c>
      <c r="BL1443" s="1102">
        <v>77851.266135267768</v>
      </c>
      <c r="BM1443" s="1102">
        <v>76398.615271095812</v>
      </c>
      <c r="BN1443" s="1102">
        <v>86440.351318189918</v>
      </c>
      <c r="BO1443" s="1102">
        <v>99445.541134724102</v>
      </c>
      <c r="BP1443" s="1102">
        <v>115931.15277119656</v>
      </c>
      <c r="BQ1443" s="1102">
        <v>93832.504040091502</v>
      </c>
      <c r="BR1443" s="1102">
        <v>80699.630537070421</v>
      </c>
      <c r="BS1443" s="1102">
        <v>72204.081893065988</v>
      </c>
      <c r="BT1443" s="1102">
        <v>32301.901172322032</v>
      </c>
      <c r="BU1443" s="1102">
        <v>14644.132068159126</v>
      </c>
      <c r="BV1443" s="1102">
        <v>13003.705058052834</v>
      </c>
      <c r="BW1443" s="1102">
        <v>16057.812904546461</v>
      </c>
      <c r="BX1443" s="1102">
        <v>23163.42783694985</v>
      </c>
      <c r="BY1443" s="1102">
        <v>17606.342481916017</v>
      </c>
      <c r="BZ1443" s="1102">
        <v>15126.020137645375</v>
      </c>
      <c r="CA1443" s="1102">
        <v>10449.897747672743</v>
      </c>
      <c r="CB1443" s="1102">
        <v>6603.0098221346252</v>
      </c>
      <c r="CC1443" s="1102">
        <v>9256.8471078592411</v>
      </c>
      <c r="CD1443" s="1102">
        <v>8774.4007571751463</v>
      </c>
      <c r="CE1443" s="1102">
        <v>15224.51800939356</v>
      </c>
      <c r="CF1443" s="1102">
        <v>11287.727988433529</v>
      </c>
      <c r="CG1443" s="1102">
        <v>9728.8154035913612</v>
      </c>
      <c r="CH1443" s="1102">
        <v>9886.7112270404723</v>
      </c>
      <c r="CI1443" s="1102">
        <v>13237.565172947898</v>
      </c>
      <c r="CJ1443" s="1102">
        <v>13229.34152171084</v>
      </c>
      <c r="CK1443" s="1102">
        <v>14050.197870127158</v>
      </c>
      <c r="CL1443" s="1102">
        <v>11273.622985068905</v>
      </c>
      <c r="CM1443" s="1102">
        <v>15611.751921026103</v>
      </c>
      <c r="CN1443" s="1102">
        <v>15756.796855613175</v>
      </c>
      <c r="CO1443" s="1102">
        <v>18160.693109222018</v>
      </c>
      <c r="CP1443" s="1102">
        <v>16784.269947420024</v>
      </c>
      <c r="CQ1443" s="1106">
        <f t="shared" si="222"/>
        <v>18501.490593134196</v>
      </c>
      <c r="CR1443" s="23" t="s">
        <v>542</v>
      </c>
      <c r="DQ1443"/>
      <c r="DR1443"/>
    </row>
    <row r="1444" spans="58:122" ht="13">
      <c r="BF1444" s="1135">
        <v>1436</v>
      </c>
      <c r="BG1444" s="1102">
        <v>49079.517936582648</v>
      </c>
      <c r="BH1444" s="1102">
        <v>47380.784019456405</v>
      </c>
      <c r="BI1444" s="1102">
        <v>34915.739344616602</v>
      </c>
      <c r="BJ1444" s="1102">
        <v>39605.1317681941</v>
      </c>
      <c r="BK1444" s="1102">
        <v>62867.05823285388</v>
      </c>
      <c r="BL1444" s="1102">
        <v>89458.797770874735</v>
      </c>
      <c r="BM1444" s="1102">
        <v>74871.94632473409</v>
      </c>
      <c r="BN1444" s="1102">
        <v>76202.005177733721</v>
      </c>
      <c r="BO1444" s="1102">
        <v>95436.028488931697</v>
      </c>
      <c r="BP1444" s="1102">
        <v>88437.090144774993</v>
      </c>
      <c r="BQ1444" s="1102">
        <v>68431.261494461607</v>
      </c>
      <c r="BR1444" s="1102">
        <v>53610.554269972643</v>
      </c>
      <c r="BS1444" s="1102">
        <v>60792.154814312089</v>
      </c>
      <c r="BT1444" s="1102">
        <v>24336.799564740588</v>
      </c>
      <c r="BU1444" s="1102">
        <v>13598.256298513996</v>
      </c>
      <c r="BV1444" s="1102">
        <v>11964.422902908209</v>
      </c>
      <c r="BW1444" s="1102">
        <v>16485.378812490224</v>
      </c>
      <c r="BX1444" s="1102">
        <v>18035.885971190139</v>
      </c>
      <c r="BY1444" s="1102">
        <v>17322.358948104149</v>
      </c>
      <c r="BZ1444" s="1102">
        <v>15276.01839127841</v>
      </c>
      <c r="CA1444" s="1102">
        <v>10450.497548332041</v>
      </c>
      <c r="CB1444" s="1102">
        <v>6687.334276885209</v>
      </c>
      <c r="CC1444" s="1102">
        <v>7538.6213545301862</v>
      </c>
      <c r="CD1444" s="1102">
        <v>12038.239670882129</v>
      </c>
      <c r="CE1444" s="1102">
        <v>18163.930433752666</v>
      </c>
      <c r="CF1444" s="1102">
        <v>14617.06956674602</v>
      </c>
      <c r="CG1444" s="1102">
        <v>10115.184732710177</v>
      </c>
      <c r="CH1444" s="1102">
        <v>10307.926102828214</v>
      </c>
      <c r="CI1444" s="1102">
        <v>15108.618659943462</v>
      </c>
      <c r="CJ1444" s="1102">
        <v>19128.952777351718</v>
      </c>
      <c r="CK1444" s="1102">
        <v>20224.697094617502</v>
      </c>
      <c r="CL1444" s="1102">
        <v>17361.81180207774</v>
      </c>
      <c r="CM1444" s="1102">
        <v>19617.473189845528</v>
      </c>
      <c r="CN1444" s="1102">
        <v>20190.721159623175</v>
      </c>
      <c r="CO1444" s="1102">
        <v>21417.031230502278</v>
      </c>
      <c r="CP1444" s="1102">
        <v>21288.166465207723</v>
      </c>
      <c r="CQ1444" s="1106">
        <f t="shared" si="222"/>
        <v>23466.186663761193</v>
      </c>
      <c r="CR1444" s="23" t="s">
        <v>542</v>
      </c>
      <c r="DQ1444"/>
      <c r="DR1444"/>
    </row>
    <row r="1445" spans="58:122" ht="13">
      <c r="BF1445" s="1135">
        <v>1437</v>
      </c>
      <c r="BG1445" s="1102">
        <v>53958.616368938776</v>
      </c>
      <c r="BH1445" s="1102">
        <v>49310.590433760342</v>
      </c>
      <c r="BI1445" s="1102">
        <v>44534.159989397769</v>
      </c>
      <c r="BJ1445" s="1102">
        <v>53561.676788278994</v>
      </c>
      <c r="BK1445" s="1102">
        <v>55116.471459413668</v>
      </c>
      <c r="BL1445" s="1102">
        <v>62087.867005785403</v>
      </c>
      <c r="BM1445" s="1102">
        <v>57881.525500154727</v>
      </c>
      <c r="BN1445" s="1102">
        <v>81873.883445547661</v>
      </c>
      <c r="BO1445" s="1102">
        <v>93264.630230189927</v>
      </c>
      <c r="BP1445" s="1102">
        <v>89317.265394745147</v>
      </c>
      <c r="BQ1445" s="1102">
        <v>68604.531292963555</v>
      </c>
      <c r="BR1445" s="1102">
        <v>54167.568915910844</v>
      </c>
      <c r="BS1445" s="1102">
        <v>39336.802450025796</v>
      </c>
      <c r="BT1445" s="1102">
        <v>30636.157867663067</v>
      </c>
      <c r="BU1445" s="1102">
        <v>17507.293988962752</v>
      </c>
      <c r="BV1445" s="1102">
        <v>12979.044036290859</v>
      </c>
      <c r="BW1445" s="1102">
        <v>15196.142974647286</v>
      </c>
      <c r="BX1445" s="1102">
        <v>18015.385939311258</v>
      </c>
      <c r="BY1445" s="1102">
        <v>16345.835957337846</v>
      </c>
      <c r="BZ1445" s="1102">
        <v>15455.482915430435</v>
      </c>
      <c r="CA1445" s="1102">
        <v>10451.130266339347</v>
      </c>
      <c r="CB1445" s="1102">
        <v>7115.4844252792227</v>
      </c>
      <c r="CC1445" s="1102">
        <v>8007.125864545922</v>
      </c>
      <c r="CD1445" s="1102">
        <v>9407.6792364179782</v>
      </c>
      <c r="CE1445" s="1102">
        <v>14873.00266939052</v>
      </c>
      <c r="CF1445" s="1102">
        <v>11134.203075237616</v>
      </c>
      <c r="CG1445" s="1102">
        <v>9205.9555323434433</v>
      </c>
      <c r="CH1445" s="1102">
        <v>12063.589314249144</v>
      </c>
      <c r="CI1445" s="1102">
        <v>16935.290470717053</v>
      </c>
      <c r="CJ1445" s="1102">
        <v>19297.271128582455</v>
      </c>
      <c r="CK1445" s="1102">
        <v>17426.329155679294</v>
      </c>
      <c r="CL1445" s="1102">
        <v>12660.594926280324</v>
      </c>
      <c r="CM1445" s="1102">
        <v>15064.076022101586</v>
      </c>
      <c r="CN1445" s="1102">
        <v>14314.771132491482</v>
      </c>
      <c r="CO1445" s="1102">
        <v>17503.89872151392</v>
      </c>
      <c r="CP1445" s="1102">
        <v>15874.785676037391</v>
      </c>
      <c r="CQ1445" s="1106">
        <f t="shared" si="222"/>
        <v>17498.955794522011</v>
      </c>
      <c r="CR1445" s="23" t="s">
        <v>542</v>
      </c>
      <c r="DQ1445"/>
      <c r="DR1445"/>
    </row>
    <row r="1446" spans="58:122" ht="13">
      <c r="BF1446" s="1135">
        <v>1438</v>
      </c>
      <c r="BG1446" s="1102">
        <v>58963.494529676027</v>
      </c>
      <c r="BH1446" s="1102">
        <v>59100.424399577081</v>
      </c>
      <c r="BI1446" s="1102">
        <v>52899.719926111698</v>
      </c>
      <c r="BJ1446" s="1102">
        <v>61293.570252910737</v>
      </c>
      <c r="BK1446" s="1102">
        <v>71021.539307106039</v>
      </c>
      <c r="BL1446" s="1102">
        <v>85618.327292116941</v>
      </c>
      <c r="BM1446" s="1102">
        <v>71064.700482257351</v>
      </c>
      <c r="BN1446" s="1102">
        <v>80478.616015988984</v>
      </c>
      <c r="BO1446" s="1102">
        <v>108112.10880261686</v>
      </c>
      <c r="BP1446" s="1102">
        <v>99765.656149131013</v>
      </c>
      <c r="BQ1446" s="1102">
        <v>76061.854645031446</v>
      </c>
      <c r="BR1446" s="1102">
        <v>67865.169182037076</v>
      </c>
      <c r="BS1446" s="1102">
        <v>92504.881744385508</v>
      </c>
      <c r="BT1446" s="1102">
        <v>36875.222222735822</v>
      </c>
      <c r="BU1446" s="1102">
        <v>20043.861713799728</v>
      </c>
      <c r="BV1446" s="1102">
        <v>15000.467844905455</v>
      </c>
      <c r="BW1446" s="1102">
        <v>15492.241793498173</v>
      </c>
      <c r="BX1446" s="1102">
        <v>19043.042015462357</v>
      </c>
      <c r="BY1446" s="1102">
        <v>18614.606043528423</v>
      </c>
      <c r="BZ1446" s="1102">
        <v>15282.568140255571</v>
      </c>
      <c r="CA1446" s="1102">
        <v>10460.824779115534</v>
      </c>
      <c r="CB1446" s="1102">
        <v>7556.8446391093312</v>
      </c>
      <c r="CC1446" s="1102">
        <v>9122.4987305301329</v>
      </c>
      <c r="CD1446" s="1102">
        <v>12625.595027375131</v>
      </c>
      <c r="CE1446" s="1102">
        <v>17608.792519493207</v>
      </c>
      <c r="CF1446" s="1102">
        <v>14927.283421847287</v>
      </c>
      <c r="CG1446" s="1102">
        <v>12019.247371572479</v>
      </c>
      <c r="CH1446" s="1102">
        <v>14006.369955877704</v>
      </c>
      <c r="CI1446" s="1102">
        <v>16736.009755011935</v>
      </c>
      <c r="CJ1446" s="1102">
        <v>18134.34130744134</v>
      </c>
      <c r="CK1446" s="1102">
        <v>18380.405641429174</v>
      </c>
      <c r="CL1446" s="1102">
        <v>16726.244537169703</v>
      </c>
      <c r="CM1446" s="1102">
        <v>19000.632438573088</v>
      </c>
      <c r="CN1446" s="1102">
        <v>19161.849849343798</v>
      </c>
      <c r="CO1446" s="1102">
        <v>17777.659453151678</v>
      </c>
      <c r="CP1446" s="1102">
        <v>20705.890043024068</v>
      </c>
      <c r="CQ1446" s="1106">
        <f t="shared" si="222"/>
        <v>22824.336778041816</v>
      </c>
      <c r="CR1446" s="23" t="s">
        <v>542</v>
      </c>
      <c r="DQ1446"/>
      <c r="DR1446"/>
    </row>
    <row r="1447" spans="58:122" ht="13">
      <c r="BF1447" s="1135">
        <v>1439</v>
      </c>
      <c r="BG1447" s="1102">
        <v>55576.386483875402</v>
      </c>
      <c r="BH1447" s="1102">
        <v>51248.949286597068</v>
      </c>
      <c r="BI1447" s="1102">
        <v>48621.254751752866</v>
      </c>
      <c r="BJ1447" s="1102">
        <v>57407.258597431486</v>
      </c>
      <c r="BK1447" s="1102">
        <v>70120.764998332103</v>
      </c>
      <c r="BL1447" s="1102">
        <v>93559.377407801905</v>
      </c>
      <c r="BM1447" s="1102">
        <v>81915.533119120257</v>
      </c>
      <c r="BN1447" s="1102">
        <v>77640.632291805436</v>
      </c>
      <c r="BO1447" s="1102">
        <v>110359.60700546893</v>
      </c>
      <c r="BP1447" s="1102">
        <v>102132.88281760324</v>
      </c>
      <c r="BQ1447" s="1102">
        <v>77945.622763451698</v>
      </c>
      <c r="BR1447" s="1102">
        <v>61301.28764279704</v>
      </c>
      <c r="BS1447" s="1102">
        <v>79392.214409936074</v>
      </c>
      <c r="BT1447" s="1102">
        <v>42634.276168130084</v>
      </c>
      <c r="BU1447" s="1102">
        <v>20387.970261373379</v>
      </c>
      <c r="BV1447" s="1102">
        <v>15863.611483110455</v>
      </c>
      <c r="BW1447" s="1102">
        <v>14074.925303724422</v>
      </c>
      <c r="BX1447" s="1102">
        <v>26719.81051427027</v>
      </c>
      <c r="BY1447" s="1102">
        <v>19813.47855107002</v>
      </c>
      <c r="BZ1447" s="1102">
        <v>14126.575369383272</v>
      </c>
      <c r="CA1447" s="1102">
        <v>10460.945151701275</v>
      </c>
      <c r="CB1447" s="1102">
        <v>7579.5063968679269</v>
      </c>
      <c r="CC1447" s="1102">
        <v>9295.4206197138319</v>
      </c>
      <c r="CD1447" s="1102">
        <v>13942.059664749539</v>
      </c>
      <c r="CE1447" s="1102">
        <v>18341.120420964617</v>
      </c>
      <c r="CF1447" s="1102">
        <v>13797.372871970438</v>
      </c>
      <c r="CG1447" s="1102">
        <v>11813.198126877485</v>
      </c>
      <c r="CH1447" s="1102">
        <v>13231.558044414944</v>
      </c>
      <c r="CI1447" s="1102">
        <v>17714.660442950797</v>
      </c>
      <c r="CJ1447" s="1102">
        <v>17660.782654632945</v>
      </c>
      <c r="CK1447" s="1102">
        <v>18549.539994474082</v>
      </c>
      <c r="CL1447" s="1102">
        <v>17761.775597951739</v>
      </c>
      <c r="CM1447" s="1102">
        <v>21513.695693028902</v>
      </c>
      <c r="CN1447" s="1102">
        <v>21901.588328821981</v>
      </c>
      <c r="CO1447" s="1102">
        <v>22545.30014296417</v>
      </c>
      <c r="CP1447" s="1102">
        <v>23738.618997126148</v>
      </c>
      <c r="CQ1447" s="1106">
        <f t="shared" si="222"/>
        <v>26167.34820431301</v>
      </c>
      <c r="CR1447" s="23" t="s">
        <v>542</v>
      </c>
      <c r="DQ1447"/>
      <c r="DR1447"/>
    </row>
    <row r="1448" spans="58:122" ht="13">
      <c r="BF1448" s="1135">
        <v>1440</v>
      </c>
      <c r="BG1448" s="1102">
        <v>57479.796523353885</v>
      </c>
      <c r="BH1448" s="1102">
        <v>54729.735335533733</v>
      </c>
      <c r="BI1448" s="1102">
        <v>49300.515437148024</v>
      </c>
      <c r="BJ1448" s="1102">
        <v>54669.807474728434</v>
      </c>
      <c r="BK1448" s="1102">
        <v>63295.600338892567</v>
      </c>
      <c r="BL1448" s="1102">
        <v>90219.375671479647</v>
      </c>
      <c r="BM1448" s="1102">
        <v>75100.933156498446</v>
      </c>
      <c r="BN1448" s="1102">
        <v>69820.572809967547</v>
      </c>
      <c r="BO1448" s="1102">
        <v>100347.45455683317</v>
      </c>
      <c r="BP1448" s="1102">
        <v>91450.181539473371</v>
      </c>
      <c r="BQ1448" s="1102">
        <v>68538.136545713322</v>
      </c>
      <c r="BR1448" s="1102">
        <v>58006.501514825162</v>
      </c>
      <c r="BS1448" s="1102">
        <v>89542.991137482721</v>
      </c>
      <c r="BT1448" s="1102">
        <v>30884.253389963193</v>
      </c>
      <c r="BU1448" s="1102">
        <v>12633.98158821092</v>
      </c>
      <c r="BV1448" s="1102">
        <v>10479.294589588275</v>
      </c>
      <c r="BW1448" s="1102">
        <v>16279.592369062599</v>
      </c>
      <c r="BX1448" s="1102">
        <v>24183.910947575023</v>
      </c>
      <c r="BY1448" s="1102">
        <v>20466.956484679882</v>
      </c>
      <c r="BZ1448" s="1102">
        <v>16431.57446430971</v>
      </c>
      <c r="CA1448" s="1102">
        <v>10466.428242115931</v>
      </c>
      <c r="CB1448" s="1102">
        <v>6061.1202491508811</v>
      </c>
      <c r="CC1448" s="1102">
        <v>10293.302912969611</v>
      </c>
      <c r="CD1448" s="1102">
        <v>15649.030742739311</v>
      </c>
      <c r="CE1448" s="1102">
        <v>20312.965293781253</v>
      </c>
      <c r="CF1448" s="1102">
        <v>13973.906784376322</v>
      </c>
      <c r="CG1448" s="1102">
        <v>12105.082725479446</v>
      </c>
      <c r="CH1448" s="1102">
        <v>15388.366515896583</v>
      </c>
      <c r="CI1448" s="1102">
        <v>21699.977613820985</v>
      </c>
      <c r="CJ1448" s="1102">
        <v>21329.742933100693</v>
      </c>
      <c r="CK1448" s="1102">
        <v>22461.114189629727</v>
      </c>
      <c r="CL1448" s="1102">
        <v>18015.883884779487</v>
      </c>
      <c r="CM1448" s="1102">
        <v>21036.466629049002</v>
      </c>
      <c r="CN1448" s="1102">
        <v>18389.851991007417</v>
      </c>
      <c r="CO1448" s="1102">
        <v>15953.520586134051</v>
      </c>
      <c r="CP1448" s="1102">
        <v>19716.571672535185</v>
      </c>
      <c r="CQ1448" s="1106">
        <f t="shared" si="222"/>
        <v>21733.799949061151</v>
      </c>
      <c r="CR1448" s="23" t="s">
        <v>542</v>
      </c>
      <c r="DQ1448"/>
      <c r="DR1448"/>
    </row>
    <row r="1449" spans="58:122" ht="13">
      <c r="BF1449" s="1135">
        <v>1441</v>
      </c>
      <c r="BG1449" s="1102">
        <v>62316.66205054045</v>
      </c>
      <c r="BH1449" s="1102">
        <v>60358.314636181516</v>
      </c>
      <c r="BI1449" s="1102">
        <v>51203.033643173316</v>
      </c>
      <c r="BJ1449" s="1102">
        <v>54312.600989715058</v>
      </c>
      <c r="BK1449" s="1102">
        <v>63767.075173178775</v>
      </c>
      <c r="BL1449" s="1102">
        <v>79888.307929347138</v>
      </c>
      <c r="BM1449" s="1102">
        <v>69220.514958259446</v>
      </c>
      <c r="BN1449" s="1102">
        <v>62530.495515657349</v>
      </c>
      <c r="BO1449" s="1102">
        <v>113393.40641971765</v>
      </c>
      <c r="BP1449" s="1102">
        <v>105323.35239580124</v>
      </c>
      <c r="BQ1449" s="1102">
        <v>84385.975055327479</v>
      </c>
      <c r="BR1449" s="1102">
        <v>66324.915998940181</v>
      </c>
      <c r="BS1449" s="1102">
        <v>114787.09031645619</v>
      </c>
      <c r="BT1449" s="1102">
        <v>36097.026604390034</v>
      </c>
      <c r="BU1449" s="1102">
        <v>15261.589494947808</v>
      </c>
      <c r="BV1449" s="1102">
        <v>14905.378867416097</v>
      </c>
      <c r="BW1449" s="1102">
        <v>22957.954545854711</v>
      </c>
      <c r="BX1449" s="1102">
        <v>26766.244763279912</v>
      </c>
      <c r="BY1449" s="1102">
        <v>20930.970304040176</v>
      </c>
      <c r="BZ1449" s="1102">
        <v>15799.345860901816</v>
      </c>
      <c r="CA1449" s="1102">
        <v>10471.00123361081</v>
      </c>
      <c r="CB1449" s="1102">
        <v>7118.0362587051441</v>
      </c>
      <c r="CC1449" s="1102">
        <v>8786.7520700189416</v>
      </c>
      <c r="CD1449" s="1102">
        <v>11148.568803662116</v>
      </c>
      <c r="CE1449" s="1102">
        <v>18882.903598433681</v>
      </c>
      <c r="CF1449" s="1102">
        <v>13571.369046076279</v>
      </c>
      <c r="CG1449" s="1102">
        <v>10114.928497123292</v>
      </c>
      <c r="CH1449" s="1102">
        <v>10666.190414288614</v>
      </c>
      <c r="CI1449" s="1102">
        <v>17029.9443375548</v>
      </c>
      <c r="CJ1449" s="1102">
        <v>22881.902693704695</v>
      </c>
      <c r="CK1449" s="1102">
        <v>25293.495670995908</v>
      </c>
      <c r="CL1449" s="1102">
        <v>18028.138751830924</v>
      </c>
      <c r="CM1449" s="1102">
        <v>19525.35149870078</v>
      </c>
      <c r="CN1449" s="1102">
        <v>15824.216496607634</v>
      </c>
      <c r="CO1449" s="1102">
        <v>20126.626408113298</v>
      </c>
      <c r="CP1449" s="1102">
        <v>16636.037344573495</v>
      </c>
      <c r="CQ1449" s="1106">
        <f t="shared" si="222"/>
        <v>18338.09211850573</v>
      </c>
      <c r="CR1449" s="23" t="s">
        <v>542</v>
      </c>
      <c r="DQ1449"/>
      <c r="DR1449"/>
    </row>
    <row r="1450" spans="58:122" ht="13">
      <c r="BF1450" s="1135">
        <v>1442</v>
      </c>
      <c r="BG1450" s="1102">
        <v>50413.769434159651</v>
      </c>
      <c r="BH1450" s="1102">
        <v>48988.383007342265</v>
      </c>
      <c r="BI1450" s="1102">
        <v>41280.258143689796</v>
      </c>
      <c r="BJ1450" s="1102">
        <v>46248.032322126062</v>
      </c>
      <c r="BK1450" s="1102">
        <v>64584.068782176488</v>
      </c>
      <c r="BL1450" s="1102">
        <v>86482.205082427041</v>
      </c>
      <c r="BM1450" s="1102">
        <v>75363.408706963019</v>
      </c>
      <c r="BN1450" s="1102">
        <v>80756.006892354621</v>
      </c>
      <c r="BO1450" s="1102">
        <v>102058.66666617083</v>
      </c>
      <c r="BP1450" s="1102">
        <v>94404.029493779395</v>
      </c>
      <c r="BQ1450" s="1102">
        <v>67304.08169806299</v>
      </c>
      <c r="BR1450" s="1102">
        <v>46285.190845930534</v>
      </c>
      <c r="BS1450" s="1102">
        <v>42766.926398643634</v>
      </c>
      <c r="BT1450" s="1102">
        <v>23326.893368674708</v>
      </c>
      <c r="BU1450" s="1102">
        <v>12082.829913732727</v>
      </c>
      <c r="BV1450" s="1102">
        <v>9878.8811292336104</v>
      </c>
      <c r="BW1450" s="1102">
        <v>15532.311106054283</v>
      </c>
      <c r="BX1450" s="1102">
        <v>20416.707458382662</v>
      </c>
      <c r="BY1450" s="1102">
        <v>18559.576779187701</v>
      </c>
      <c r="BZ1450" s="1102">
        <v>16537.144579477597</v>
      </c>
      <c r="CA1450" s="1102">
        <v>10478.724291168415</v>
      </c>
      <c r="CB1450" s="1102">
        <v>6424.006099506234</v>
      </c>
      <c r="CC1450" s="1102">
        <v>6651.7494030333173</v>
      </c>
      <c r="CD1450" s="1102">
        <v>11428.67561304668</v>
      </c>
      <c r="CE1450" s="1102">
        <v>17796.465208049889</v>
      </c>
      <c r="CF1450" s="1102">
        <v>15076.451925565136</v>
      </c>
      <c r="CG1450" s="1102">
        <v>12177.769623766731</v>
      </c>
      <c r="CH1450" s="1102">
        <v>12718.226671231874</v>
      </c>
      <c r="CI1450" s="1102">
        <v>16835.431587425439</v>
      </c>
      <c r="CJ1450" s="1102">
        <v>16817.454093389257</v>
      </c>
      <c r="CK1450" s="1102">
        <v>17165.997902404015</v>
      </c>
      <c r="CL1450" s="1102">
        <v>12835.44079280295</v>
      </c>
      <c r="CM1450" s="1102">
        <v>15543.805653461272</v>
      </c>
      <c r="CN1450" s="1102">
        <v>13236.286141774817</v>
      </c>
      <c r="CO1450" s="1102">
        <v>15806.054017717703</v>
      </c>
      <c r="CP1450" s="1102">
        <v>14621.236494528952</v>
      </c>
      <c r="CQ1450" s="1106">
        <f t="shared" si="222"/>
        <v>16117.154354104016</v>
      </c>
      <c r="CR1450" s="23" t="s">
        <v>542</v>
      </c>
      <c r="DQ1450"/>
      <c r="DR1450"/>
    </row>
    <row r="1451" spans="58:122" ht="13">
      <c r="BF1451" s="1135">
        <v>1443</v>
      </c>
      <c r="BG1451" s="1102">
        <v>50209.473242317668</v>
      </c>
      <c r="BH1451" s="1102">
        <v>52062.004643380962</v>
      </c>
      <c r="BI1451" s="1102">
        <v>46281.878072875101</v>
      </c>
      <c r="BJ1451" s="1102">
        <v>46597.110881619417</v>
      </c>
      <c r="BK1451" s="1102">
        <v>61129.511721672636</v>
      </c>
      <c r="BL1451" s="1102">
        <v>85360.936224890494</v>
      </c>
      <c r="BM1451" s="1102">
        <v>75756.675023289063</v>
      </c>
      <c r="BN1451" s="1102">
        <v>78778.169921232984</v>
      </c>
      <c r="BO1451" s="1102">
        <v>124122.09058201569</v>
      </c>
      <c r="BP1451" s="1102">
        <v>115213.66766785085</v>
      </c>
      <c r="BQ1451" s="1102">
        <v>88258.14358915457</v>
      </c>
      <c r="BR1451" s="1102">
        <v>62902.251429041877</v>
      </c>
      <c r="BS1451" s="1102">
        <v>60257.3252014502</v>
      </c>
      <c r="BT1451" s="1102">
        <v>28500.550559175757</v>
      </c>
      <c r="BU1451" s="1102">
        <v>12796.414715526378</v>
      </c>
      <c r="BV1451" s="1102">
        <v>14107.760952868101</v>
      </c>
      <c r="BW1451" s="1102">
        <v>23351.722697475667</v>
      </c>
      <c r="BX1451" s="1102">
        <v>24215.551130398911</v>
      </c>
      <c r="BY1451" s="1102">
        <v>20038.091056480574</v>
      </c>
      <c r="BZ1451" s="1102">
        <v>15766.185825501603</v>
      </c>
      <c r="CA1451" s="1102">
        <v>10487.280131283766</v>
      </c>
      <c r="CB1451" s="1102">
        <v>7515.868824565403</v>
      </c>
      <c r="CC1451" s="1102">
        <v>7497.1357534887256</v>
      </c>
      <c r="CD1451" s="1102">
        <v>11056.237865710515</v>
      </c>
      <c r="CE1451" s="1102">
        <v>18404.759401138304</v>
      </c>
      <c r="CF1451" s="1102">
        <v>13634.53633955226</v>
      </c>
      <c r="CG1451" s="1102">
        <v>9856.0609403372127</v>
      </c>
      <c r="CH1451" s="1102">
        <v>9015.20292472439</v>
      </c>
      <c r="CI1451" s="1102">
        <v>13948.639910188973</v>
      </c>
      <c r="CJ1451" s="1102">
        <v>16760.657711356256</v>
      </c>
      <c r="CK1451" s="1102">
        <v>18361.560764349175</v>
      </c>
      <c r="CL1451" s="1102">
        <v>16763.566964427497</v>
      </c>
      <c r="CM1451" s="1102">
        <v>19633.371831639466</v>
      </c>
      <c r="CN1451" s="1102">
        <v>18047.645704537932</v>
      </c>
      <c r="CO1451" s="1102">
        <v>19191.688704462991</v>
      </c>
      <c r="CP1451" s="1102">
        <v>19381.749827481497</v>
      </c>
      <c r="CQ1451" s="1106">
        <f t="shared" si="222"/>
        <v>21364.7220424234</v>
      </c>
      <c r="CR1451" s="23" t="s">
        <v>542</v>
      </c>
      <c r="DQ1451"/>
      <c r="DR1451"/>
    </row>
    <row r="1452" spans="58:122" ht="13">
      <c r="BF1452" s="1135">
        <v>1444</v>
      </c>
      <c r="BG1452" s="1102">
        <v>65001.745561373085</v>
      </c>
      <c r="BH1452" s="1102">
        <v>64759.074850526944</v>
      </c>
      <c r="BI1452" s="1102">
        <v>57907.54669967221</v>
      </c>
      <c r="BJ1452" s="1102">
        <v>63284.573806668835</v>
      </c>
      <c r="BK1452" s="1102">
        <v>73602.005597490686</v>
      </c>
      <c r="BL1452" s="1102">
        <v>95245.784530915669</v>
      </c>
      <c r="BM1452" s="1102">
        <v>78869.3657050701</v>
      </c>
      <c r="BN1452" s="1102">
        <v>80124.676055340446</v>
      </c>
      <c r="BO1452" s="1102">
        <v>104417.0002380545</v>
      </c>
      <c r="BP1452" s="1102">
        <v>98020.073193449207</v>
      </c>
      <c r="BQ1452" s="1102">
        <v>81766.164836032913</v>
      </c>
      <c r="BR1452" s="1102">
        <v>66722.944673408987</v>
      </c>
      <c r="BS1452" s="1102">
        <v>56260.187465936229</v>
      </c>
      <c r="BT1452" s="1102">
        <v>28485.193945616073</v>
      </c>
      <c r="BU1452" s="1102">
        <v>13780.92677769018</v>
      </c>
      <c r="BV1452" s="1102">
        <v>11918.522390640841</v>
      </c>
      <c r="BW1452" s="1102">
        <v>18169.673286006546</v>
      </c>
      <c r="BX1452" s="1102">
        <v>25728.754863706388</v>
      </c>
      <c r="BY1452" s="1102">
        <v>18499.50088436847</v>
      </c>
      <c r="BZ1452" s="1102">
        <v>13254.001119571045</v>
      </c>
      <c r="CA1452" s="1102">
        <v>10489.532164151911</v>
      </c>
      <c r="CB1452" s="1102">
        <v>5668.0556371156836</v>
      </c>
      <c r="CC1452" s="1102">
        <v>9418.782840558717</v>
      </c>
      <c r="CD1452" s="1102">
        <v>11889.074558043703</v>
      </c>
      <c r="CE1452" s="1102">
        <v>18320.835471296788</v>
      </c>
      <c r="CF1452" s="1102">
        <v>13510.313279303982</v>
      </c>
      <c r="CG1452" s="1102">
        <v>9141.6452583462669</v>
      </c>
      <c r="CH1452" s="1102">
        <v>11061.149786808528</v>
      </c>
      <c r="CI1452" s="1102">
        <v>14384.620904656151</v>
      </c>
      <c r="CJ1452" s="1102">
        <v>16843.10876618787</v>
      </c>
      <c r="CK1452" s="1102">
        <v>18578.326161027329</v>
      </c>
      <c r="CL1452" s="1102">
        <v>14064.231055126678</v>
      </c>
      <c r="CM1452" s="1102">
        <v>16409.742085812144</v>
      </c>
      <c r="CN1452" s="1102">
        <v>15172.311785406764</v>
      </c>
      <c r="CO1452" s="1102">
        <v>17761.205655602065</v>
      </c>
      <c r="CP1452" s="1102">
        <v>14545.39525816986</v>
      </c>
      <c r="CQ1452" s="1106">
        <f t="shared" si="222"/>
        <v>16033.553701501005</v>
      </c>
      <c r="CR1452" s="23" t="s">
        <v>542</v>
      </c>
      <c r="DQ1452"/>
      <c r="DR1452"/>
    </row>
    <row r="1453" spans="58:122" ht="13">
      <c r="BF1453" s="1135">
        <v>1445</v>
      </c>
      <c r="BG1453" s="1102">
        <v>47215.125143912526</v>
      </c>
      <c r="BH1453" s="1102">
        <v>44783.602003287073</v>
      </c>
      <c r="BI1453" s="1102">
        <v>34102.132788170988</v>
      </c>
      <c r="BJ1453" s="1102">
        <v>44302.353469229391</v>
      </c>
      <c r="BK1453" s="1102">
        <v>66948.404576635163</v>
      </c>
      <c r="BL1453" s="1102">
        <v>92790.419823767981</v>
      </c>
      <c r="BM1453" s="1102">
        <v>72495.159075491334</v>
      </c>
      <c r="BN1453" s="1102">
        <v>75907.584150390408</v>
      </c>
      <c r="BO1453" s="1102">
        <v>98143.031890875267</v>
      </c>
      <c r="BP1453" s="1102">
        <v>90126.466634546639</v>
      </c>
      <c r="BQ1453" s="1102">
        <v>67513.508166317188</v>
      </c>
      <c r="BR1453" s="1102">
        <v>52058.516299969357</v>
      </c>
      <c r="BS1453" s="1102">
        <v>61715.745942901369</v>
      </c>
      <c r="BT1453" s="1102">
        <v>24570.898440941717</v>
      </c>
      <c r="BU1453" s="1102">
        <v>13656.029461784825</v>
      </c>
      <c r="BV1453" s="1102">
        <v>12019.234843627528</v>
      </c>
      <c r="BW1453" s="1102">
        <v>16461.741148670189</v>
      </c>
      <c r="BX1453" s="1102">
        <v>18154.091209246537</v>
      </c>
      <c r="BY1453" s="1102">
        <v>17477.825637684095</v>
      </c>
      <c r="BZ1453" s="1102">
        <v>15207.162657987898</v>
      </c>
      <c r="CA1453" s="1102">
        <v>10497.008568147805</v>
      </c>
      <c r="CB1453" s="1102">
        <v>6806.9088742375625</v>
      </c>
      <c r="CC1453" s="1102">
        <v>7603.9776617647212</v>
      </c>
      <c r="CD1453" s="1102">
        <v>12364.279105929199</v>
      </c>
      <c r="CE1453" s="1102">
        <v>18308.502177039984</v>
      </c>
      <c r="CF1453" s="1102">
        <v>14882.863371696129</v>
      </c>
      <c r="CG1453" s="1102">
        <v>10262.447146394843</v>
      </c>
      <c r="CH1453" s="1102">
        <v>10400.64059707219</v>
      </c>
      <c r="CI1453" s="1102">
        <v>15102.476871030016</v>
      </c>
      <c r="CJ1453" s="1102">
        <v>19482.713044665306</v>
      </c>
      <c r="CK1453" s="1102">
        <v>20429.965284803664</v>
      </c>
      <c r="CL1453" s="1102">
        <v>17655.068920182781</v>
      </c>
      <c r="CM1453" s="1102">
        <v>19801.589646993394</v>
      </c>
      <c r="CN1453" s="1102">
        <v>20532.590708764437</v>
      </c>
      <c r="CO1453" s="1102">
        <v>21432.887642168655</v>
      </c>
      <c r="CP1453" s="1102">
        <v>21600.887515149967</v>
      </c>
      <c r="CQ1453" s="1106">
        <f t="shared" si="222"/>
        <v>23810.902613987604</v>
      </c>
      <c r="CR1453" s="23" t="s">
        <v>542</v>
      </c>
      <c r="DQ1453"/>
      <c r="DR1453"/>
    </row>
    <row r="1454" spans="58:122" ht="13">
      <c r="BF1454" s="1135">
        <v>1446</v>
      </c>
      <c r="BG1454" s="1102">
        <v>57022.496489683115</v>
      </c>
      <c r="BH1454" s="1102">
        <v>52931.184944878391</v>
      </c>
      <c r="BI1454" s="1102">
        <v>44007.447098742443</v>
      </c>
      <c r="BJ1454" s="1102">
        <v>44595.868712982861</v>
      </c>
      <c r="BK1454" s="1102">
        <v>59368.595060316497</v>
      </c>
      <c r="BL1454" s="1102">
        <v>80486.592258213117</v>
      </c>
      <c r="BM1454" s="1102">
        <v>74078.835273874807</v>
      </c>
      <c r="BN1454" s="1102">
        <v>80552.216145074824</v>
      </c>
      <c r="BO1454" s="1102">
        <v>111903.09863926217</v>
      </c>
      <c r="BP1454" s="1102">
        <v>103425.52115068396</v>
      </c>
      <c r="BQ1454" s="1102">
        <v>79333.016392854857</v>
      </c>
      <c r="BR1454" s="1102">
        <v>58412.93393075218</v>
      </c>
      <c r="BS1454" s="1102">
        <v>55536.126057558125</v>
      </c>
      <c r="BT1454" s="1102">
        <v>36831.107885585538</v>
      </c>
      <c r="BU1454" s="1102">
        <v>18843.310914053334</v>
      </c>
      <c r="BV1454" s="1102">
        <v>14009.895177862501</v>
      </c>
      <c r="BW1454" s="1102">
        <v>12005.130358284961</v>
      </c>
      <c r="BX1454" s="1102">
        <v>20705.57454707296</v>
      </c>
      <c r="BY1454" s="1102">
        <v>19175.379458224321</v>
      </c>
      <c r="BZ1454" s="1102">
        <v>15802.226473350713</v>
      </c>
      <c r="CA1454" s="1102">
        <v>10497.66115136328</v>
      </c>
      <c r="CB1454" s="1102">
        <v>7034.7959180562284</v>
      </c>
      <c r="CC1454" s="1102">
        <v>8000.6925259192958</v>
      </c>
      <c r="CD1454" s="1102">
        <v>11177.967068649898</v>
      </c>
      <c r="CE1454" s="1102">
        <v>14371.617974458964</v>
      </c>
      <c r="CF1454" s="1102">
        <v>10921.201281532318</v>
      </c>
      <c r="CG1454" s="1102">
        <v>10019.578157482667</v>
      </c>
      <c r="CH1454" s="1102">
        <v>11361.606997414774</v>
      </c>
      <c r="CI1454" s="1102">
        <v>16114.644271014849</v>
      </c>
      <c r="CJ1454" s="1102">
        <v>16390.131622711127</v>
      </c>
      <c r="CK1454" s="1102">
        <v>16827.015475906468</v>
      </c>
      <c r="CL1454" s="1102">
        <v>13960.977889849077</v>
      </c>
      <c r="CM1454" s="1102">
        <v>17221.251886564787</v>
      </c>
      <c r="CN1454" s="1102">
        <v>16628.896335378886</v>
      </c>
      <c r="CO1454" s="1102">
        <v>17394.298235689894</v>
      </c>
      <c r="CP1454" s="1102">
        <v>17597.854428379796</v>
      </c>
      <c r="CQ1454" s="1106">
        <f t="shared" si="222"/>
        <v>19398.313968136634</v>
      </c>
      <c r="CR1454" s="23" t="s">
        <v>542</v>
      </c>
      <c r="DQ1454"/>
      <c r="DR1454"/>
    </row>
    <row r="1455" spans="58:122" ht="13">
      <c r="BF1455" s="1135">
        <v>1447</v>
      </c>
      <c r="BG1455" s="1102">
        <v>56217.761473540937</v>
      </c>
      <c r="BH1455" s="1102">
        <v>51768.975353426082</v>
      </c>
      <c r="BI1455" s="1102">
        <v>42892.23205076444</v>
      </c>
      <c r="BJ1455" s="1102">
        <v>46535.023895737118</v>
      </c>
      <c r="BK1455" s="1102">
        <v>60167.623627163048</v>
      </c>
      <c r="BL1455" s="1102">
        <v>80707.898001186652</v>
      </c>
      <c r="BM1455" s="1102">
        <v>73929.154524472906</v>
      </c>
      <c r="BN1455" s="1102">
        <v>79991.381466622421</v>
      </c>
      <c r="BO1455" s="1102">
        <v>112345.87037659802</v>
      </c>
      <c r="BP1455" s="1102">
        <v>103644.29455214462</v>
      </c>
      <c r="BQ1455" s="1102">
        <v>79437.0713085803</v>
      </c>
      <c r="BR1455" s="1102">
        <v>58308.806759508909</v>
      </c>
      <c r="BS1455" s="1102">
        <v>55212.043376798356</v>
      </c>
      <c r="BT1455" s="1102">
        <v>37173.244078395161</v>
      </c>
      <c r="BU1455" s="1102">
        <v>18807.380888142223</v>
      </c>
      <c r="BV1455" s="1102">
        <v>14023.315973125531</v>
      </c>
      <c r="BW1455" s="1102">
        <v>11965.893532524757</v>
      </c>
      <c r="BX1455" s="1102">
        <v>20672.381067853294</v>
      </c>
      <c r="BY1455" s="1102">
        <v>19137.739107603742</v>
      </c>
      <c r="BZ1455" s="1102">
        <v>15769.712691390545</v>
      </c>
      <c r="CA1455" s="1102">
        <v>10498.248010117766</v>
      </c>
      <c r="CB1455" s="1102">
        <v>7048.7526992533158</v>
      </c>
      <c r="CC1455" s="1102">
        <v>8004.2773115084037</v>
      </c>
      <c r="CD1455" s="1102">
        <v>11111.864964849836</v>
      </c>
      <c r="CE1455" s="1102">
        <v>14352.54256899871</v>
      </c>
      <c r="CF1455" s="1102">
        <v>10928.515948308665</v>
      </c>
      <c r="CG1455" s="1102">
        <v>10031.075009460888</v>
      </c>
      <c r="CH1455" s="1102">
        <v>11341.453758118152</v>
      </c>
      <c r="CI1455" s="1102">
        <v>16058.297342875569</v>
      </c>
      <c r="CJ1455" s="1102">
        <v>16354.366856687833</v>
      </c>
      <c r="CK1455" s="1102">
        <v>16852.002900065221</v>
      </c>
      <c r="CL1455" s="1102">
        <v>13946.415156793772</v>
      </c>
      <c r="CM1455" s="1102">
        <v>17221.041233485859</v>
      </c>
      <c r="CN1455" s="1102">
        <v>16585.36181509525</v>
      </c>
      <c r="CO1455" s="1102">
        <v>17418.227942481924</v>
      </c>
      <c r="CP1455" s="1102">
        <v>17553.003787817204</v>
      </c>
      <c r="CQ1455" s="1106">
        <f t="shared" si="222"/>
        <v>19348.874599783743</v>
      </c>
      <c r="CR1455" s="23" t="s">
        <v>542</v>
      </c>
      <c r="DQ1455"/>
      <c r="DR1455"/>
    </row>
    <row r="1456" spans="58:122" ht="13">
      <c r="BF1456" s="1135">
        <v>1448</v>
      </c>
      <c r="BG1456" s="1102">
        <v>50360.182990074652</v>
      </c>
      <c r="BH1456" s="1102">
        <v>52121.163191762389</v>
      </c>
      <c r="BI1456" s="1102">
        <v>45982.034634968157</v>
      </c>
      <c r="BJ1456" s="1102">
        <v>49634.156367525684</v>
      </c>
      <c r="BK1456" s="1102">
        <v>64901.393653543069</v>
      </c>
      <c r="BL1456" s="1102">
        <v>83767.989958156046</v>
      </c>
      <c r="BM1456" s="1102">
        <v>65972.172918406155</v>
      </c>
      <c r="BN1456" s="1102">
        <v>77814.335062224636</v>
      </c>
      <c r="BO1456" s="1102">
        <v>105153.11772843833</v>
      </c>
      <c r="BP1456" s="1102">
        <v>98984.850346150241</v>
      </c>
      <c r="BQ1456" s="1102">
        <v>71708.139713499448</v>
      </c>
      <c r="BR1456" s="1102">
        <v>53430.02628153532</v>
      </c>
      <c r="BS1456" s="1102">
        <v>54926.356870856325</v>
      </c>
      <c r="BT1456" s="1102">
        <v>28919.154697389036</v>
      </c>
      <c r="BU1456" s="1102">
        <v>14464.704345051614</v>
      </c>
      <c r="BV1456" s="1102">
        <v>13676.581605100002</v>
      </c>
      <c r="BW1456" s="1102">
        <v>21034.635953590161</v>
      </c>
      <c r="BX1456" s="1102">
        <v>23119.766589342984</v>
      </c>
      <c r="BY1456" s="1102">
        <v>20471.135639631902</v>
      </c>
      <c r="BZ1456" s="1102">
        <v>16864.699414662773</v>
      </c>
      <c r="CA1456" s="1102">
        <v>10498.76662280335</v>
      </c>
      <c r="CB1456" s="1102">
        <v>5839.849769117227</v>
      </c>
      <c r="CC1456" s="1102">
        <v>7429.1580402882937</v>
      </c>
      <c r="CD1456" s="1102">
        <v>12453.898844288635</v>
      </c>
      <c r="CE1456" s="1102">
        <v>20266.316072736787</v>
      </c>
      <c r="CF1456" s="1102">
        <v>13923.889475512626</v>
      </c>
      <c r="CG1456" s="1102">
        <v>10267.638325881957</v>
      </c>
      <c r="CH1456" s="1102">
        <v>11982.874308256603</v>
      </c>
      <c r="CI1456" s="1102">
        <v>17410.20266951299</v>
      </c>
      <c r="CJ1456" s="1102">
        <v>18393.596528131624</v>
      </c>
      <c r="CK1456" s="1102">
        <v>17310.945017308582</v>
      </c>
      <c r="CL1456" s="1102">
        <v>14983.77312897652</v>
      </c>
      <c r="CM1456" s="1102">
        <v>17700.01348798507</v>
      </c>
      <c r="CN1456" s="1102">
        <v>15922.72090916613</v>
      </c>
      <c r="CO1456" s="1102">
        <v>16668.416016814081</v>
      </c>
      <c r="CP1456" s="1102">
        <v>16214.274561776327</v>
      </c>
      <c r="CQ1456" s="1106">
        <f t="shared" si="222"/>
        <v>17873.178232891336</v>
      </c>
      <c r="CR1456" s="23" t="s">
        <v>542</v>
      </c>
      <c r="DQ1456"/>
      <c r="DR1456"/>
    </row>
    <row r="1457" spans="58:122" ht="13">
      <c r="BF1457" s="1135">
        <v>1449</v>
      </c>
      <c r="BG1457" s="1102">
        <v>46807.268399015549</v>
      </c>
      <c r="BH1457" s="1102">
        <v>48055.639181639039</v>
      </c>
      <c r="BI1457" s="1102">
        <v>41287.419703002415</v>
      </c>
      <c r="BJ1457" s="1102">
        <v>42094.948471940348</v>
      </c>
      <c r="BK1457" s="1102">
        <v>50104.09646153896</v>
      </c>
      <c r="BL1457" s="1102">
        <v>68584.980261568649</v>
      </c>
      <c r="BM1457" s="1102">
        <v>64333.231289479852</v>
      </c>
      <c r="BN1457" s="1102">
        <v>70265.977241714194</v>
      </c>
      <c r="BO1457" s="1102">
        <v>88297.426186980912</v>
      </c>
      <c r="BP1457" s="1102">
        <v>91509.933325373466</v>
      </c>
      <c r="BQ1457" s="1102">
        <v>68948.639322764589</v>
      </c>
      <c r="BR1457" s="1102">
        <v>51166.991512057844</v>
      </c>
      <c r="BS1457" s="1102">
        <v>52204.532358946773</v>
      </c>
      <c r="BT1457" s="1102">
        <v>27468.997065979427</v>
      </c>
      <c r="BU1457" s="1102">
        <v>14429.584181967204</v>
      </c>
      <c r="BV1457" s="1102">
        <v>12258.186869970852</v>
      </c>
      <c r="BW1457" s="1102">
        <v>18331.300250208809</v>
      </c>
      <c r="BX1457" s="1102">
        <v>23076.818037384292</v>
      </c>
      <c r="BY1457" s="1102">
        <v>21010.890220730274</v>
      </c>
      <c r="BZ1457" s="1102">
        <v>17067.300549910287</v>
      </c>
      <c r="CA1457" s="1102">
        <v>10500.569313329801</v>
      </c>
      <c r="CB1457" s="1102">
        <v>5849.9400129410642</v>
      </c>
      <c r="CC1457" s="1102">
        <v>7258.1316433416014</v>
      </c>
      <c r="CD1457" s="1102">
        <v>10046.858445083726</v>
      </c>
      <c r="CE1457" s="1102">
        <v>17256.273926612495</v>
      </c>
      <c r="CF1457" s="1102">
        <v>12660.740249888149</v>
      </c>
      <c r="CG1457" s="1102">
        <v>9860.3587221122652</v>
      </c>
      <c r="CH1457" s="1102">
        <v>11560.33600884433</v>
      </c>
      <c r="CI1457" s="1102">
        <v>16743.495881077914</v>
      </c>
      <c r="CJ1457" s="1102">
        <v>18490.221191568795</v>
      </c>
      <c r="CK1457" s="1102">
        <v>19423.395009061827</v>
      </c>
      <c r="CL1457" s="1102">
        <v>13606.428326130359</v>
      </c>
      <c r="CM1457" s="1102">
        <v>17638.818210916055</v>
      </c>
      <c r="CN1457" s="1102">
        <v>14536.360299387299</v>
      </c>
      <c r="CO1457" s="1102">
        <v>16265.960687393686</v>
      </c>
      <c r="CP1457" s="1102">
        <v>15793.230219621682</v>
      </c>
      <c r="CQ1457" s="1106">
        <f t="shared" si="222"/>
        <v>17409.056292522764</v>
      </c>
      <c r="CR1457" s="23" t="s">
        <v>542</v>
      </c>
      <c r="DQ1457"/>
      <c r="DR1457"/>
    </row>
    <row r="1458" spans="58:122" ht="13">
      <c r="BF1458" s="1135">
        <v>1450</v>
      </c>
      <c r="BG1458" s="1102">
        <v>56305.685479464366</v>
      </c>
      <c r="BH1458" s="1102">
        <v>53668.370514073875</v>
      </c>
      <c r="BI1458" s="1102">
        <v>46517.978596342036</v>
      </c>
      <c r="BJ1458" s="1102">
        <v>49154.851291407103</v>
      </c>
      <c r="BK1458" s="1102">
        <v>58351.839415328373</v>
      </c>
      <c r="BL1458" s="1102">
        <v>76153.840820462909</v>
      </c>
      <c r="BM1458" s="1102">
        <v>70684.888047583372</v>
      </c>
      <c r="BN1458" s="1102">
        <v>69932.07867689144</v>
      </c>
      <c r="BO1458" s="1102">
        <v>97557.59881121284</v>
      </c>
      <c r="BP1458" s="1102">
        <v>96924.896293101134</v>
      </c>
      <c r="BQ1458" s="1102">
        <v>76380.895349237355</v>
      </c>
      <c r="BR1458" s="1102">
        <v>60516.462162570271</v>
      </c>
      <c r="BS1458" s="1102">
        <v>87435.084261884287</v>
      </c>
      <c r="BT1458" s="1102">
        <v>31399.715442425717</v>
      </c>
      <c r="BU1458" s="1102">
        <v>15965.813700100225</v>
      </c>
      <c r="BV1458" s="1102">
        <v>17360.579208479721</v>
      </c>
      <c r="BW1458" s="1102">
        <v>16875.15128527526</v>
      </c>
      <c r="BX1458" s="1102">
        <v>20294.18053448946</v>
      </c>
      <c r="BY1458" s="1102">
        <v>17322.399605847517</v>
      </c>
      <c r="BZ1458" s="1102">
        <v>14584.100543657751</v>
      </c>
      <c r="CA1458" s="1102">
        <v>10503.238337603971</v>
      </c>
      <c r="CB1458" s="1102">
        <v>6999.1489439364032</v>
      </c>
      <c r="CC1458" s="1102">
        <v>8032.6049334821373</v>
      </c>
      <c r="CD1458" s="1102">
        <v>9113.3561856481974</v>
      </c>
      <c r="CE1458" s="1102">
        <v>14197.342987228201</v>
      </c>
      <c r="CF1458" s="1102">
        <v>11845.332823664248</v>
      </c>
      <c r="CG1458" s="1102">
        <v>9830.1742797942024</v>
      </c>
      <c r="CH1458" s="1102">
        <v>11883.745855582303</v>
      </c>
      <c r="CI1458" s="1102">
        <v>14687.489741006579</v>
      </c>
      <c r="CJ1458" s="1102">
        <v>16837.958356718591</v>
      </c>
      <c r="CK1458" s="1102">
        <v>17560.664486912749</v>
      </c>
      <c r="CL1458" s="1102">
        <v>14837.532132252061</v>
      </c>
      <c r="CM1458" s="1102">
        <v>17525.884841512678</v>
      </c>
      <c r="CN1458" s="1102">
        <v>16031.806361839324</v>
      </c>
      <c r="CO1458" s="1102">
        <v>19044.988062701159</v>
      </c>
      <c r="CP1458" s="1102">
        <v>17017.544026668034</v>
      </c>
      <c r="CQ1458" s="1106">
        <f t="shared" si="222"/>
        <v>18758.631249019116</v>
      </c>
      <c r="CR1458" s="23" t="s">
        <v>542</v>
      </c>
      <c r="DQ1458"/>
      <c r="DR1458"/>
    </row>
    <row r="1459" spans="58:122" ht="13">
      <c r="BF1459" s="1135">
        <v>1451</v>
      </c>
      <c r="BG1459" s="1102">
        <v>59256.920895897725</v>
      </c>
      <c r="BH1459" s="1102">
        <v>61901.226084359027</v>
      </c>
      <c r="BI1459" s="1102">
        <v>54362.121902005842</v>
      </c>
      <c r="BJ1459" s="1102">
        <v>55453.865541933665</v>
      </c>
      <c r="BK1459" s="1102">
        <v>57007.726383252899</v>
      </c>
      <c r="BL1459" s="1102">
        <v>65501.756713609837</v>
      </c>
      <c r="BM1459" s="1102">
        <v>58154.805315534286</v>
      </c>
      <c r="BN1459" s="1102">
        <v>77134.77324747399</v>
      </c>
      <c r="BO1459" s="1102">
        <v>100206.1586292775</v>
      </c>
      <c r="BP1459" s="1102">
        <v>102697.11356543124</v>
      </c>
      <c r="BQ1459" s="1102">
        <v>82445.865842965752</v>
      </c>
      <c r="BR1459" s="1102">
        <v>63040.459881711933</v>
      </c>
      <c r="BS1459" s="1102">
        <v>48622.53797865181</v>
      </c>
      <c r="BT1459" s="1102">
        <v>27257.827023379901</v>
      </c>
      <c r="BU1459" s="1102">
        <v>14066.572915214121</v>
      </c>
      <c r="BV1459" s="1102">
        <v>13172.715821504726</v>
      </c>
      <c r="BW1459" s="1102">
        <v>15335.796500626237</v>
      </c>
      <c r="BX1459" s="1102">
        <v>25869.843644392418</v>
      </c>
      <c r="BY1459" s="1102">
        <v>21987.899122710645</v>
      </c>
      <c r="BZ1459" s="1102">
        <v>14516.692882017915</v>
      </c>
      <c r="CA1459" s="1102">
        <v>10503.68555343393</v>
      </c>
      <c r="CB1459" s="1102">
        <v>7088.0905546888525</v>
      </c>
      <c r="CC1459" s="1102">
        <v>9572.8816666623425</v>
      </c>
      <c r="CD1459" s="1102">
        <v>16711.253084157506</v>
      </c>
      <c r="CE1459" s="1102">
        <v>17616.949704540959</v>
      </c>
      <c r="CF1459" s="1102">
        <v>12498.466181623488</v>
      </c>
      <c r="CG1459" s="1102">
        <v>10490.025336611767</v>
      </c>
      <c r="CH1459" s="1102">
        <v>12629.648935017538</v>
      </c>
      <c r="CI1459" s="1102">
        <v>18585.242776014653</v>
      </c>
      <c r="CJ1459" s="1102">
        <v>18107.503197102986</v>
      </c>
      <c r="CK1459" s="1102">
        <v>17271.057098216148</v>
      </c>
      <c r="CL1459" s="1102">
        <v>16142.330783590127</v>
      </c>
      <c r="CM1459" s="1102">
        <v>17740.91472196675</v>
      </c>
      <c r="CN1459" s="1102">
        <v>17315.549704116205</v>
      </c>
      <c r="CO1459" s="1102">
        <v>15356.45832300976</v>
      </c>
      <c r="CP1459" s="1102">
        <v>18849.763371697525</v>
      </c>
      <c r="CQ1459" s="1106">
        <f t="shared" si="222"/>
        <v>20778.307355445915</v>
      </c>
      <c r="CR1459" s="23" t="s">
        <v>542</v>
      </c>
      <c r="DQ1459"/>
      <c r="DR1459"/>
    </row>
    <row r="1460" spans="58:122" ht="13">
      <c r="BF1460" s="1135">
        <v>1452</v>
      </c>
      <c r="BG1460" s="1102">
        <v>43908.994396408467</v>
      </c>
      <c r="BH1460" s="1102">
        <v>46403.226667688003</v>
      </c>
      <c r="BI1460" s="1102">
        <v>41692.513274066507</v>
      </c>
      <c r="BJ1460" s="1102">
        <v>41299.978608849706</v>
      </c>
      <c r="BK1460" s="1102">
        <v>52575.925166012341</v>
      </c>
      <c r="BL1460" s="1102">
        <v>74153.267496793502</v>
      </c>
      <c r="BM1460" s="1102">
        <v>63590.70327779706</v>
      </c>
      <c r="BN1460" s="1102">
        <v>58076.206336511765</v>
      </c>
      <c r="BO1460" s="1102">
        <v>91723.808559292753</v>
      </c>
      <c r="BP1460" s="1102">
        <v>85369.545572378294</v>
      </c>
      <c r="BQ1460" s="1102">
        <v>66843.12718805889</v>
      </c>
      <c r="BR1460" s="1102">
        <v>48147.426081692043</v>
      </c>
      <c r="BS1460" s="1102">
        <v>60569.030615989883</v>
      </c>
      <c r="BT1460" s="1102">
        <v>29916.973052583664</v>
      </c>
      <c r="BU1460" s="1102">
        <v>16334.893839222002</v>
      </c>
      <c r="BV1460" s="1102">
        <v>13149.765843707639</v>
      </c>
      <c r="BW1460" s="1102">
        <v>21436.109117431773</v>
      </c>
      <c r="BX1460" s="1102">
        <v>23295.455606353396</v>
      </c>
      <c r="BY1460" s="1102">
        <v>17626.574288162792</v>
      </c>
      <c r="BZ1460" s="1102">
        <v>16119.369670996295</v>
      </c>
      <c r="CA1460" s="1102">
        <v>10507.989248525309</v>
      </c>
      <c r="CB1460" s="1102">
        <v>7348.3342498071743</v>
      </c>
      <c r="CC1460" s="1102">
        <v>8447.7644458899813</v>
      </c>
      <c r="CD1460" s="1102">
        <v>9286.8692309835478</v>
      </c>
      <c r="CE1460" s="1102">
        <v>15879.858169113777</v>
      </c>
      <c r="CF1460" s="1102">
        <v>11742.566917723336</v>
      </c>
      <c r="CG1460" s="1102">
        <v>9719.4198512588555</v>
      </c>
      <c r="CH1460" s="1102">
        <v>12252.533826638752</v>
      </c>
      <c r="CI1460" s="1102">
        <v>15586.31575521901</v>
      </c>
      <c r="CJ1460" s="1102">
        <v>17659.857514036688</v>
      </c>
      <c r="CK1460" s="1102">
        <v>18913.873087701042</v>
      </c>
      <c r="CL1460" s="1102">
        <v>14386.292492179233</v>
      </c>
      <c r="CM1460" s="1102">
        <v>17979.461020947594</v>
      </c>
      <c r="CN1460" s="1102">
        <v>15453.166917639275</v>
      </c>
      <c r="CO1460" s="1102">
        <v>21125.031764233412</v>
      </c>
      <c r="CP1460" s="1102">
        <v>16206.40643560181</v>
      </c>
      <c r="CQ1460" s="1106">
        <f t="shared" si="222"/>
        <v>17864.505108420661</v>
      </c>
      <c r="CR1460" s="23" t="s">
        <v>542</v>
      </c>
      <c r="DQ1460"/>
      <c r="DR1460"/>
    </row>
    <row r="1461" spans="58:122" ht="13">
      <c r="BF1461" s="1135">
        <v>1453</v>
      </c>
      <c r="BG1461" s="1102">
        <v>56239.056855488961</v>
      </c>
      <c r="BH1461" s="1102">
        <v>53686.769141377554</v>
      </c>
      <c r="BI1461" s="1102">
        <v>46577.413917714373</v>
      </c>
      <c r="BJ1461" s="1102">
        <v>49208.72945191418</v>
      </c>
      <c r="BK1461" s="1102">
        <v>58346.730747294067</v>
      </c>
      <c r="BL1461" s="1102">
        <v>76179.723710417064</v>
      </c>
      <c r="BM1461" s="1102">
        <v>70746.066198269502</v>
      </c>
      <c r="BN1461" s="1102">
        <v>70023.558434313731</v>
      </c>
      <c r="BO1461" s="1102">
        <v>97644.762772169037</v>
      </c>
      <c r="BP1461" s="1102">
        <v>97045.817932764461</v>
      </c>
      <c r="BQ1461" s="1102">
        <v>76390.937975812878</v>
      </c>
      <c r="BR1461" s="1102">
        <v>60480.579340156437</v>
      </c>
      <c r="BS1461" s="1102">
        <v>87484.310898073774</v>
      </c>
      <c r="BT1461" s="1102">
        <v>31403.432946376983</v>
      </c>
      <c r="BU1461" s="1102">
        <v>15959.595532176532</v>
      </c>
      <c r="BV1461" s="1102">
        <v>17366.951316532548</v>
      </c>
      <c r="BW1461" s="1102">
        <v>16886.963465807406</v>
      </c>
      <c r="BX1461" s="1102">
        <v>20300.55320638862</v>
      </c>
      <c r="BY1461" s="1102">
        <v>17304.777625108829</v>
      </c>
      <c r="BZ1461" s="1102">
        <v>14577.641356035962</v>
      </c>
      <c r="CA1461" s="1102">
        <v>10509.560432504448</v>
      </c>
      <c r="CB1461" s="1102">
        <v>7016.0716038267246</v>
      </c>
      <c r="CC1461" s="1102">
        <v>8057.2585699840311</v>
      </c>
      <c r="CD1461" s="1102">
        <v>9111.7277906709805</v>
      </c>
      <c r="CE1461" s="1102">
        <v>14192.965588716763</v>
      </c>
      <c r="CF1461" s="1102">
        <v>11855.312631996298</v>
      </c>
      <c r="CG1461" s="1102">
        <v>9838.9000258221658</v>
      </c>
      <c r="CH1461" s="1102">
        <v>11883.979401808478</v>
      </c>
      <c r="CI1461" s="1102">
        <v>14685.995099415437</v>
      </c>
      <c r="CJ1461" s="1102">
        <v>16844.544484720001</v>
      </c>
      <c r="CK1461" s="1102">
        <v>17592.81235591698</v>
      </c>
      <c r="CL1461" s="1102">
        <v>14846.367004109579</v>
      </c>
      <c r="CM1461" s="1102">
        <v>17581.310861302321</v>
      </c>
      <c r="CN1461" s="1102">
        <v>16051.997042538436</v>
      </c>
      <c r="CO1461" s="1102">
        <v>19026.8265589324</v>
      </c>
      <c r="CP1461" s="1102">
        <v>17030.430872674369</v>
      </c>
      <c r="CQ1461" s="1106">
        <f t="shared" si="222"/>
        <v>18772.836565122125</v>
      </c>
      <c r="CR1461" s="23" t="s">
        <v>542</v>
      </c>
      <c r="DQ1461"/>
      <c r="DR1461"/>
    </row>
    <row r="1462" spans="58:122" ht="13">
      <c r="BF1462" s="1135">
        <v>1454</v>
      </c>
      <c r="BG1462" s="1102">
        <v>41216.171853184089</v>
      </c>
      <c r="BH1462" s="1102">
        <v>43128.189699004579</v>
      </c>
      <c r="BI1462" s="1102">
        <v>37773.552156323763</v>
      </c>
      <c r="BJ1462" s="1102">
        <v>43406.490696661713</v>
      </c>
      <c r="BK1462" s="1102">
        <v>62393.836518946089</v>
      </c>
      <c r="BL1462" s="1102">
        <v>102177.71786621882</v>
      </c>
      <c r="BM1462" s="1102">
        <v>101733.59695306595</v>
      </c>
      <c r="BN1462" s="1102">
        <v>107960.95989555379</v>
      </c>
      <c r="BO1462" s="1102">
        <v>127409.00733718813</v>
      </c>
      <c r="BP1462" s="1102">
        <v>137470.22292181436</v>
      </c>
      <c r="BQ1462" s="1102">
        <v>101081.24738161209</v>
      </c>
      <c r="BR1462" s="1102">
        <v>68925.462137077368</v>
      </c>
      <c r="BS1462" s="1102">
        <v>65125.15435304516</v>
      </c>
      <c r="BT1462" s="1102">
        <v>36367.98091213125</v>
      </c>
      <c r="BU1462" s="1102">
        <v>16864.263138473088</v>
      </c>
      <c r="BV1462" s="1102">
        <v>15394.636980914922</v>
      </c>
      <c r="BW1462" s="1102">
        <v>15471.423902516415</v>
      </c>
      <c r="BX1462" s="1102">
        <v>27312.363726196098</v>
      </c>
      <c r="BY1462" s="1102">
        <v>18561.77399739877</v>
      </c>
      <c r="BZ1462" s="1102">
        <v>12857.778616948648</v>
      </c>
      <c r="CA1462" s="1102">
        <v>10509.909150401591</v>
      </c>
      <c r="CB1462" s="1102">
        <v>7610.8122947407273</v>
      </c>
      <c r="CC1462" s="1102">
        <v>9427.3995377339597</v>
      </c>
      <c r="CD1462" s="1102">
        <v>14660.883780217429</v>
      </c>
      <c r="CE1462" s="1102">
        <v>16434.588566461123</v>
      </c>
      <c r="CF1462" s="1102">
        <v>12185.592657454907</v>
      </c>
      <c r="CG1462" s="1102">
        <v>10315.399359507888</v>
      </c>
      <c r="CH1462" s="1102">
        <v>13226.701340894819</v>
      </c>
      <c r="CI1462" s="1102">
        <v>19725.148358648199</v>
      </c>
      <c r="CJ1462" s="1102">
        <v>18898.126260895038</v>
      </c>
      <c r="CK1462" s="1102">
        <v>17113.888629494482</v>
      </c>
      <c r="CL1462" s="1102">
        <v>15311.298086351348</v>
      </c>
      <c r="CM1462" s="1102">
        <v>17789.341400983947</v>
      </c>
      <c r="CN1462" s="1102">
        <v>18458.383283389343</v>
      </c>
      <c r="CO1462" s="1102">
        <v>16348.586243425776</v>
      </c>
      <c r="CP1462" s="1102">
        <v>19978.045934204732</v>
      </c>
      <c r="CQ1462" s="1106">
        <f t="shared" si="222"/>
        <v>22022.025984973392</v>
      </c>
      <c r="CR1462" s="23" t="s">
        <v>542</v>
      </c>
      <c r="DQ1462"/>
      <c r="DR1462"/>
    </row>
    <row r="1463" spans="58:122" ht="13">
      <c r="BF1463" s="1135">
        <v>1455</v>
      </c>
      <c r="BG1463" s="1102">
        <v>57284.785775984281</v>
      </c>
      <c r="BH1463" s="1102">
        <v>70485.296986609974</v>
      </c>
      <c r="BI1463" s="1102">
        <v>63517.099674477409</v>
      </c>
      <c r="BJ1463" s="1102">
        <v>67443.469329603613</v>
      </c>
      <c r="BK1463" s="1102">
        <v>83331.311053563957</v>
      </c>
      <c r="BL1463" s="1102">
        <v>104891.19739314677</v>
      </c>
      <c r="BM1463" s="1102">
        <v>86003.044460580699</v>
      </c>
      <c r="BN1463" s="1102">
        <v>89903.704305926542</v>
      </c>
      <c r="BO1463" s="1102">
        <v>117697.64292122236</v>
      </c>
      <c r="BP1463" s="1102">
        <v>107456.74481073937</v>
      </c>
      <c r="BQ1463" s="1102">
        <v>81422.459397636252</v>
      </c>
      <c r="BR1463" s="1102">
        <v>68520.50157395401</v>
      </c>
      <c r="BS1463" s="1102">
        <v>78240.477993953493</v>
      </c>
      <c r="BT1463" s="1102">
        <v>34902.909716560571</v>
      </c>
      <c r="BU1463" s="1102">
        <v>13844.912449756619</v>
      </c>
      <c r="BV1463" s="1102">
        <v>12931.320994629363</v>
      </c>
      <c r="BW1463" s="1102">
        <v>24204.898097384601</v>
      </c>
      <c r="BX1463" s="1102">
        <v>28009.013546425176</v>
      </c>
      <c r="BY1463" s="1102">
        <v>19321.67738727088</v>
      </c>
      <c r="BZ1463" s="1102">
        <v>16026.410906721796</v>
      </c>
      <c r="CA1463" s="1102">
        <v>10510.793669761992</v>
      </c>
      <c r="CB1463" s="1102">
        <v>8406.5510442468549</v>
      </c>
      <c r="CC1463" s="1102">
        <v>9750.0475528918614</v>
      </c>
      <c r="CD1463" s="1102">
        <v>12907.44026887007</v>
      </c>
      <c r="CE1463" s="1102">
        <v>20711.273328629555</v>
      </c>
      <c r="CF1463" s="1102">
        <v>12378.401071268509</v>
      </c>
      <c r="CG1463" s="1102">
        <v>10394.544302032196</v>
      </c>
      <c r="CH1463" s="1102">
        <v>11058.231008451583</v>
      </c>
      <c r="CI1463" s="1102">
        <v>17262.312404901913</v>
      </c>
      <c r="CJ1463" s="1102">
        <v>17342.145473040982</v>
      </c>
      <c r="CK1463" s="1102">
        <v>18753.411499070666</v>
      </c>
      <c r="CL1463" s="1102">
        <v>15165.807276504107</v>
      </c>
      <c r="CM1463" s="1102">
        <v>18258.907234688792</v>
      </c>
      <c r="CN1463" s="1102">
        <v>16977.318422223561</v>
      </c>
      <c r="CO1463" s="1102">
        <v>17812.351291413728</v>
      </c>
      <c r="CP1463" s="1102">
        <v>18356.966265177198</v>
      </c>
      <c r="CQ1463" s="1106">
        <f t="shared" si="222"/>
        <v>20235.091531393282</v>
      </c>
      <c r="CR1463" s="23" t="s">
        <v>542</v>
      </c>
      <c r="DQ1463"/>
      <c r="DR1463"/>
    </row>
    <row r="1464" spans="58:122" ht="13">
      <c r="BF1464" s="1135">
        <v>1456</v>
      </c>
      <c r="BG1464" s="1102">
        <v>60531.273874165272</v>
      </c>
      <c r="BH1464" s="1102">
        <v>66742.704810638417</v>
      </c>
      <c r="BI1464" s="1102">
        <v>58854.438127770831</v>
      </c>
      <c r="BJ1464" s="1102">
        <v>60175.426421348653</v>
      </c>
      <c r="BK1464" s="1102">
        <v>74986.360935389428</v>
      </c>
      <c r="BL1464" s="1102">
        <v>95738.850685533398</v>
      </c>
      <c r="BM1464" s="1102">
        <v>83942.160739047249</v>
      </c>
      <c r="BN1464" s="1102">
        <v>90407.513303809668</v>
      </c>
      <c r="BO1464" s="1102">
        <v>127744.83191457496</v>
      </c>
      <c r="BP1464" s="1102">
        <v>117489.0601151898</v>
      </c>
      <c r="BQ1464" s="1102">
        <v>89781.812460529705</v>
      </c>
      <c r="BR1464" s="1102">
        <v>69949.185013227805</v>
      </c>
      <c r="BS1464" s="1102">
        <v>83323.210164167598</v>
      </c>
      <c r="BT1464" s="1102">
        <v>37496.399865726737</v>
      </c>
      <c r="BU1464" s="1102">
        <v>16286.401979719159</v>
      </c>
      <c r="BV1464" s="1102">
        <v>15359.164395839314</v>
      </c>
      <c r="BW1464" s="1102">
        <v>15455.299949498094</v>
      </c>
      <c r="BX1464" s="1102">
        <v>29506.101618512323</v>
      </c>
      <c r="BY1464" s="1102">
        <v>23172.404088529194</v>
      </c>
      <c r="BZ1464" s="1102">
        <v>15400.214943623201</v>
      </c>
      <c r="CA1464" s="1102">
        <v>10513.595590542036</v>
      </c>
      <c r="CB1464" s="1102">
        <v>6613.4934105627335</v>
      </c>
      <c r="CC1464" s="1102">
        <v>11052.053078764344</v>
      </c>
      <c r="CD1464" s="1102">
        <v>20672.648267991644</v>
      </c>
      <c r="CE1464" s="1102">
        <v>23639.356660405032</v>
      </c>
      <c r="CF1464" s="1102">
        <v>16401.237629964849</v>
      </c>
      <c r="CG1464" s="1102">
        <v>13004.274554468608</v>
      </c>
      <c r="CH1464" s="1102">
        <v>15099.144454742711</v>
      </c>
      <c r="CI1464" s="1102">
        <v>20564.596254901575</v>
      </c>
      <c r="CJ1464" s="1102">
        <v>19199.215305991023</v>
      </c>
      <c r="CK1464" s="1102">
        <v>18832.256293623534</v>
      </c>
      <c r="CL1464" s="1102">
        <v>17702.941161586205</v>
      </c>
      <c r="CM1464" s="1102">
        <v>20406.047543178782</v>
      </c>
      <c r="CN1464" s="1102">
        <v>20777.456727840825</v>
      </c>
      <c r="CO1464" s="1102">
        <v>16865.38392327994</v>
      </c>
      <c r="CP1464" s="1102">
        <v>22249.091348280261</v>
      </c>
      <c r="CQ1464" s="1106">
        <f t="shared" si="222"/>
        <v>24525.425030432478</v>
      </c>
      <c r="CR1464" s="23" t="s">
        <v>542</v>
      </c>
      <c r="DQ1464"/>
      <c r="DR1464"/>
    </row>
    <row r="1465" spans="58:122" ht="13">
      <c r="BF1465" s="1135">
        <v>1457</v>
      </c>
      <c r="BG1465" s="1102">
        <v>43843.85465487586</v>
      </c>
      <c r="BH1465" s="1102">
        <v>48038.077069021318</v>
      </c>
      <c r="BI1465" s="1102">
        <v>43157.963952678809</v>
      </c>
      <c r="BJ1465" s="1102">
        <v>52847.547885723718</v>
      </c>
      <c r="BK1465" s="1102">
        <v>64610.199787409358</v>
      </c>
      <c r="BL1465" s="1102">
        <v>81519.51461576666</v>
      </c>
      <c r="BM1465" s="1102">
        <v>70679.410531103655</v>
      </c>
      <c r="BN1465" s="1102">
        <v>80482.700366208825</v>
      </c>
      <c r="BO1465" s="1102">
        <v>94967.669507390499</v>
      </c>
      <c r="BP1465" s="1102">
        <v>94506.773246418714</v>
      </c>
      <c r="BQ1465" s="1102">
        <v>73565.771148708387</v>
      </c>
      <c r="BR1465" s="1102">
        <v>59603.091102395658</v>
      </c>
      <c r="BS1465" s="1102">
        <v>54297.820219076631</v>
      </c>
      <c r="BT1465" s="1102">
        <v>25132.167074030367</v>
      </c>
      <c r="BU1465" s="1102">
        <v>17031.334231581593</v>
      </c>
      <c r="BV1465" s="1102">
        <v>16730.716270753583</v>
      </c>
      <c r="BW1465" s="1102">
        <v>17036.382827206628</v>
      </c>
      <c r="BX1465" s="1102">
        <v>18701.19866180063</v>
      </c>
      <c r="BY1465" s="1102">
        <v>18068.287530174264</v>
      </c>
      <c r="BZ1465" s="1102">
        <v>16343.440598496378</v>
      </c>
      <c r="CA1465" s="1102">
        <v>10514.681042759923</v>
      </c>
      <c r="CB1465" s="1102">
        <v>6016.4917511365593</v>
      </c>
      <c r="CC1465" s="1102">
        <v>8126.5585120035648</v>
      </c>
      <c r="CD1465" s="1102">
        <v>11760.453149410903</v>
      </c>
      <c r="CE1465" s="1102">
        <v>19295.227360765028</v>
      </c>
      <c r="CF1465" s="1102">
        <v>14227.881604053684</v>
      </c>
      <c r="CG1465" s="1102">
        <v>9982.5955284053143</v>
      </c>
      <c r="CH1465" s="1102">
        <v>10597.388432459753</v>
      </c>
      <c r="CI1465" s="1102">
        <v>14057.388474961072</v>
      </c>
      <c r="CJ1465" s="1102">
        <v>16885.951116250806</v>
      </c>
      <c r="CK1465" s="1102">
        <v>19497.312959862331</v>
      </c>
      <c r="CL1465" s="1102">
        <v>16791.85527659806</v>
      </c>
      <c r="CM1465" s="1102">
        <v>17826.192894176009</v>
      </c>
      <c r="CN1465" s="1102">
        <v>13963.031244011756</v>
      </c>
      <c r="CO1465" s="1102">
        <v>17562.911959585206</v>
      </c>
      <c r="CP1465" s="1102">
        <v>15283.363271147693</v>
      </c>
      <c r="CQ1465" s="1106">
        <f t="shared" si="222"/>
        <v>16847.024188624699</v>
      </c>
      <c r="CR1465" s="23" t="s">
        <v>542</v>
      </c>
      <c r="DQ1465"/>
      <c r="DR1465"/>
    </row>
    <row r="1466" spans="58:122" ht="13">
      <c r="BF1466" s="1135">
        <v>1458</v>
      </c>
      <c r="BG1466" s="1102">
        <v>57631.531582695512</v>
      </c>
      <c r="BH1466" s="1102">
        <v>65018.084140539293</v>
      </c>
      <c r="BI1466" s="1102">
        <v>58951.215373570143</v>
      </c>
      <c r="BJ1466" s="1102">
        <v>58749.11362086187</v>
      </c>
      <c r="BK1466" s="1102">
        <v>66441.782363387596</v>
      </c>
      <c r="BL1466" s="1102">
        <v>82291.697304629968</v>
      </c>
      <c r="BM1466" s="1102">
        <v>72873.83463030601</v>
      </c>
      <c r="BN1466" s="1102">
        <v>76336.507734991974</v>
      </c>
      <c r="BO1466" s="1102">
        <v>97854.561636420156</v>
      </c>
      <c r="BP1466" s="1102">
        <v>100574.55657807578</v>
      </c>
      <c r="BQ1466" s="1102">
        <v>76538.9492489408</v>
      </c>
      <c r="BR1466" s="1102">
        <v>60687.65951159368</v>
      </c>
      <c r="BS1466" s="1102">
        <v>75226.3248280361</v>
      </c>
      <c r="BT1466" s="1102">
        <v>27641.938277540648</v>
      </c>
      <c r="BU1466" s="1102">
        <v>10850.347230108266</v>
      </c>
      <c r="BV1466" s="1102">
        <v>9463.9268793774772</v>
      </c>
      <c r="BW1466" s="1102">
        <v>16556.051845403756</v>
      </c>
      <c r="BX1466" s="1102">
        <v>24070.039614955014</v>
      </c>
      <c r="BY1466" s="1102">
        <v>18701.151720451435</v>
      </c>
      <c r="BZ1466" s="1102">
        <v>17389.412886234444</v>
      </c>
      <c r="CA1466" s="1102">
        <v>10521.455218645413</v>
      </c>
      <c r="CB1466" s="1102">
        <v>5663.6434852328839</v>
      </c>
      <c r="CC1466" s="1102">
        <v>7153.3046184118739</v>
      </c>
      <c r="CD1466" s="1102">
        <v>8739.3026138284604</v>
      </c>
      <c r="CE1466" s="1102">
        <v>18427.812347864758</v>
      </c>
      <c r="CF1466" s="1102">
        <v>13997.669807559378</v>
      </c>
      <c r="CG1466" s="1102">
        <v>10359.615065603739</v>
      </c>
      <c r="CH1466" s="1102">
        <v>11571.272285407178</v>
      </c>
      <c r="CI1466" s="1102">
        <v>12901.081170446982</v>
      </c>
      <c r="CJ1466" s="1102">
        <v>17968.244201644302</v>
      </c>
      <c r="CK1466" s="1102">
        <v>16783.695688499931</v>
      </c>
      <c r="CL1466" s="1102">
        <v>14344.140207426255</v>
      </c>
      <c r="CM1466" s="1102">
        <v>15238.530851506872</v>
      </c>
      <c r="CN1466" s="1102">
        <v>11327.20424544581</v>
      </c>
      <c r="CO1466" s="1102">
        <v>15820.863491826789</v>
      </c>
      <c r="CP1466" s="1102">
        <v>12569.489656430511</v>
      </c>
      <c r="CQ1466" s="1106">
        <f t="shared" si="222"/>
        <v>13855.490609211365</v>
      </c>
      <c r="CR1466" s="23" t="s">
        <v>542</v>
      </c>
      <c r="DQ1466"/>
      <c r="DR1466"/>
    </row>
    <row r="1467" spans="58:122" ht="13">
      <c r="BF1467" s="1135">
        <v>1459</v>
      </c>
      <c r="BG1467" s="1102">
        <v>39256.656193319737</v>
      </c>
      <c r="BH1467" s="1102">
        <v>43487.803074012176</v>
      </c>
      <c r="BI1467" s="1102">
        <v>37669.80119640498</v>
      </c>
      <c r="BJ1467" s="1102">
        <v>43227.767045197164</v>
      </c>
      <c r="BK1467" s="1102">
        <v>60304.771599887965</v>
      </c>
      <c r="BL1467" s="1102">
        <v>83244.326487876286</v>
      </c>
      <c r="BM1467" s="1102">
        <v>75113.929044449978</v>
      </c>
      <c r="BN1467" s="1102">
        <v>84954.881059726642</v>
      </c>
      <c r="BO1467" s="1102">
        <v>106159.95642161279</v>
      </c>
      <c r="BP1467" s="1102">
        <v>99490.707914826329</v>
      </c>
      <c r="BQ1467" s="1102">
        <v>78610.720294559695</v>
      </c>
      <c r="BR1467" s="1102">
        <v>57555.394092560469</v>
      </c>
      <c r="BS1467" s="1102">
        <v>49818.974808341191</v>
      </c>
      <c r="BT1467" s="1102">
        <v>17673.978453934502</v>
      </c>
      <c r="BU1467" s="1102">
        <v>8096.3298050915491</v>
      </c>
      <c r="BV1467" s="1102">
        <v>9603.8263222947789</v>
      </c>
      <c r="BW1467" s="1102">
        <v>16282.323470864218</v>
      </c>
      <c r="BX1467" s="1102">
        <v>16829.958449932219</v>
      </c>
      <c r="BY1467" s="1102">
        <v>18776.51395619383</v>
      </c>
      <c r="BZ1467" s="1102">
        <v>17343.823809384186</v>
      </c>
      <c r="CA1467" s="1102">
        <v>10536.068375327917</v>
      </c>
      <c r="CB1467" s="1102">
        <v>5628.6480235935142</v>
      </c>
      <c r="CC1467" s="1102">
        <v>7656.8987672212352</v>
      </c>
      <c r="CD1467" s="1102">
        <v>8139.7194298911791</v>
      </c>
      <c r="CE1467" s="1102">
        <v>18562.419860575148</v>
      </c>
      <c r="CF1467" s="1102">
        <v>13195.682210857925</v>
      </c>
      <c r="CG1467" s="1102">
        <v>10046.460140322068</v>
      </c>
      <c r="CH1467" s="1102">
        <v>9002.5287293422425</v>
      </c>
      <c r="CI1467" s="1102">
        <v>12899.530512256571</v>
      </c>
      <c r="CJ1467" s="1102">
        <v>16169.038522877672</v>
      </c>
      <c r="CK1467" s="1102">
        <v>16672.470755720773</v>
      </c>
      <c r="CL1467" s="1102">
        <v>11811.379052048578</v>
      </c>
      <c r="CM1467" s="1102">
        <v>13918.278821067841</v>
      </c>
      <c r="CN1467" s="1102">
        <v>11619.448598659386</v>
      </c>
      <c r="CO1467" s="1102">
        <v>17614.911572689969</v>
      </c>
      <c r="CP1467" s="1102">
        <v>13013.842355610548</v>
      </c>
      <c r="CQ1467" s="1106">
        <f t="shared" si="222"/>
        <v>14345.305615146548</v>
      </c>
      <c r="CR1467" s="23" t="s">
        <v>542</v>
      </c>
      <c r="DQ1467"/>
      <c r="DR1467"/>
    </row>
    <row r="1468" spans="58:122" ht="13">
      <c r="BF1468" s="1135">
        <v>1460</v>
      </c>
      <c r="BG1468" s="1102">
        <v>49976.234865489881</v>
      </c>
      <c r="BH1468" s="1102">
        <v>53219.285377264772</v>
      </c>
      <c r="BI1468" s="1102">
        <v>48749.659197701301</v>
      </c>
      <c r="BJ1468" s="1102">
        <v>48870.603769891946</v>
      </c>
      <c r="BK1468" s="1102">
        <v>63904.340484672757</v>
      </c>
      <c r="BL1468" s="1102">
        <v>81703.612318907835</v>
      </c>
      <c r="BM1468" s="1102">
        <v>71652.286362943094</v>
      </c>
      <c r="BN1468" s="1102">
        <v>71765.387247041159</v>
      </c>
      <c r="BO1468" s="1102">
        <v>104032.50904670794</v>
      </c>
      <c r="BP1468" s="1102">
        <v>96207.49934155251</v>
      </c>
      <c r="BQ1468" s="1102">
        <v>76592.762483836792</v>
      </c>
      <c r="BR1468" s="1102">
        <v>57313.871913127405</v>
      </c>
      <c r="BS1468" s="1102">
        <v>73047.748051379749</v>
      </c>
      <c r="BT1468" s="1102">
        <v>29180.436623158988</v>
      </c>
      <c r="BU1468" s="1102">
        <v>10337.818868727745</v>
      </c>
      <c r="BV1468" s="1102">
        <v>9047.7196997575356</v>
      </c>
      <c r="BW1468" s="1102">
        <v>20113.747856481259</v>
      </c>
      <c r="BX1468" s="1102">
        <v>21432.885712177322</v>
      </c>
      <c r="BY1468" s="1102">
        <v>20185.915508041566</v>
      </c>
      <c r="BZ1468" s="1102">
        <v>12463.506625385799</v>
      </c>
      <c r="CA1468" s="1102">
        <v>10538.196669628287</v>
      </c>
      <c r="CB1468" s="1102">
        <v>5909.9984616356778</v>
      </c>
      <c r="CC1468" s="1102">
        <v>6461.9126479907163</v>
      </c>
      <c r="CD1468" s="1102">
        <v>10680.283713813948</v>
      </c>
      <c r="CE1468" s="1102">
        <v>19348.748008662697</v>
      </c>
      <c r="CF1468" s="1102">
        <v>13249.432756470362</v>
      </c>
      <c r="CG1468" s="1102">
        <v>8016.9523011814053</v>
      </c>
      <c r="CH1468" s="1102">
        <v>8564.2059315108454</v>
      </c>
      <c r="CI1468" s="1102">
        <v>13526.001578679343</v>
      </c>
      <c r="CJ1468" s="1102">
        <v>18282.858886162441</v>
      </c>
      <c r="CK1468" s="1102">
        <v>17588.622709815249</v>
      </c>
      <c r="CL1468" s="1102">
        <v>13474.233769715907</v>
      </c>
      <c r="CM1468" s="1102">
        <v>13777.752775472141</v>
      </c>
      <c r="CN1468" s="1102">
        <v>12135.14747100814</v>
      </c>
      <c r="CO1468" s="1102">
        <v>15593.367073554555</v>
      </c>
      <c r="CP1468" s="1102">
        <v>12152.56530512768</v>
      </c>
      <c r="CQ1468" s="1106">
        <f t="shared" si="222"/>
        <v>13395.910181355843</v>
      </c>
      <c r="CR1468" s="23" t="s">
        <v>542</v>
      </c>
      <c r="DQ1468"/>
      <c r="DR1468"/>
    </row>
    <row r="1469" spans="58:122" ht="13">
      <c r="BF1469" s="1135">
        <v>1461</v>
      </c>
      <c r="BG1469" s="1102">
        <v>49926.980196892764</v>
      </c>
      <c r="BH1469" s="1102">
        <v>53244.6231688599</v>
      </c>
      <c r="BI1469" s="1102">
        <v>48814.553305275556</v>
      </c>
      <c r="BJ1469" s="1102">
        <v>48937.056540643927</v>
      </c>
      <c r="BK1469" s="1102">
        <v>64051.817921749447</v>
      </c>
      <c r="BL1469" s="1102">
        <v>81930.844543054031</v>
      </c>
      <c r="BM1469" s="1102">
        <v>71708.406620936963</v>
      </c>
      <c r="BN1469" s="1102">
        <v>71215.637715321209</v>
      </c>
      <c r="BO1469" s="1102">
        <v>103559.86160879923</v>
      </c>
      <c r="BP1469" s="1102">
        <v>95851.839061161663</v>
      </c>
      <c r="BQ1469" s="1102">
        <v>76956.036610305542</v>
      </c>
      <c r="BR1469" s="1102">
        <v>57693.796795086586</v>
      </c>
      <c r="BS1469" s="1102">
        <v>73244.429866919832</v>
      </c>
      <c r="BT1469" s="1102">
        <v>29188.236456845927</v>
      </c>
      <c r="BU1469" s="1102">
        <v>10356.191195043702</v>
      </c>
      <c r="BV1469" s="1102">
        <v>9054.0696861735632</v>
      </c>
      <c r="BW1469" s="1102">
        <v>20117.822377879678</v>
      </c>
      <c r="BX1469" s="1102">
        <v>21456.586061446971</v>
      </c>
      <c r="BY1469" s="1102">
        <v>20200.655355842049</v>
      </c>
      <c r="BZ1469" s="1102">
        <v>12468.055617371536</v>
      </c>
      <c r="CA1469" s="1102">
        <v>10540.432912215307</v>
      </c>
      <c r="CB1469" s="1102">
        <v>5909.6351302524799</v>
      </c>
      <c r="CC1469" s="1102">
        <v>6477.9605561553917</v>
      </c>
      <c r="CD1469" s="1102">
        <v>10691.914092535593</v>
      </c>
      <c r="CE1469" s="1102">
        <v>19348.564101205611</v>
      </c>
      <c r="CF1469" s="1102">
        <v>13250.446360542395</v>
      </c>
      <c r="CG1469" s="1102">
        <v>8016.4447759038467</v>
      </c>
      <c r="CH1469" s="1102">
        <v>8582.7740181129429</v>
      </c>
      <c r="CI1469" s="1102">
        <v>13540.14657362614</v>
      </c>
      <c r="CJ1469" s="1102">
        <v>18302.705705100117</v>
      </c>
      <c r="CK1469" s="1102">
        <v>17568.876088314744</v>
      </c>
      <c r="CL1469" s="1102">
        <v>13460.828520521007</v>
      </c>
      <c r="CM1469" s="1102">
        <v>13785.800001185828</v>
      </c>
      <c r="CN1469" s="1102">
        <v>12267.347324411574</v>
      </c>
      <c r="CO1469" s="1102">
        <v>15553.769078007814</v>
      </c>
      <c r="CP1469" s="1102">
        <v>12287.336171668772</v>
      </c>
      <c r="CQ1469" s="1106">
        <f t="shared" si="222"/>
        <v>13544.469631802589</v>
      </c>
      <c r="CR1469" s="23" t="s">
        <v>542</v>
      </c>
      <c r="DQ1469"/>
      <c r="DR1469"/>
    </row>
    <row r="1470" spans="58:122" ht="13">
      <c r="BF1470" s="1135">
        <v>1462</v>
      </c>
      <c r="BG1470" s="1102">
        <v>54426.216945847817</v>
      </c>
      <c r="BH1470" s="1102">
        <v>70127.858007647563</v>
      </c>
      <c r="BI1470" s="1102">
        <v>67327.2878301702</v>
      </c>
      <c r="BJ1470" s="1102">
        <v>67139.107320706287</v>
      </c>
      <c r="BK1470" s="1102">
        <v>72906.391913575673</v>
      </c>
      <c r="BL1470" s="1102">
        <v>97206.735340746498</v>
      </c>
      <c r="BM1470" s="1102">
        <v>87346.720246235549</v>
      </c>
      <c r="BN1470" s="1102">
        <v>83120.106835364073</v>
      </c>
      <c r="BO1470" s="1102">
        <v>102501.93883484769</v>
      </c>
      <c r="BP1470" s="1102">
        <v>119400.9883315069</v>
      </c>
      <c r="BQ1470" s="1102">
        <v>87035.511896312339</v>
      </c>
      <c r="BR1470" s="1102">
        <v>57423.622791116446</v>
      </c>
      <c r="BS1470" s="1102">
        <v>61230.168105566387</v>
      </c>
      <c r="BT1470" s="1102">
        <v>32030.088753700504</v>
      </c>
      <c r="BU1470" s="1102">
        <v>15796.908392716921</v>
      </c>
      <c r="BV1470" s="1102">
        <v>16214.351846101372</v>
      </c>
      <c r="BW1470" s="1102">
        <v>15267.548806948538</v>
      </c>
      <c r="BX1470" s="1102">
        <v>24424.351020476031</v>
      </c>
      <c r="BY1470" s="1102">
        <v>20049.870646725423</v>
      </c>
      <c r="BZ1470" s="1102">
        <v>13629.291327924415</v>
      </c>
      <c r="CA1470" s="1102">
        <v>10542.859044174358</v>
      </c>
      <c r="CB1470" s="1102">
        <v>6872.7567695470379</v>
      </c>
      <c r="CC1470" s="1102">
        <v>9008.3721539814924</v>
      </c>
      <c r="CD1470" s="1102">
        <v>15498.292221723941</v>
      </c>
      <c r="CE1470" s="1102">
        <v>18604.158946484389</v>
      </c>
      <c r="CF1470" s="1102">
        <v>14634.033600652141</v>
      </c>
      <c r="CG1470" s="1102">
        <v>12978.223368334196</v>
      </c>
      <c r="CH1470" s="1102">
        <v>15979.498309783727</v>
      </c>
      <c r="CI1470" s="1102">
        <v>22563.820470770126</v>
      </c>
      <c r="CJ1470" s="1102">
        <v>21495.384642785255</v>
      </c>
      <c r="CK1470" s="1102">
        <v>19896.466758544044</v>
      </c>
      <c r="CL1470" s="1102">
        <v>18336.589083245533</v>
      </c>
      <c r="CM1470" s="1102">
        <v>22964.02478107304</v>
      </c>
      <c r="CN1470" s="1102">
        <v>25119.775000648962</v>
      </c>
      <c r="CO1470" s="1102">
        <v>21708.037690094807</v>
      </c>
      <c r="CP1470" s="1102">
        <v>26911.604209886227</v>
      </c>
      <c r="CQ1470" s="1106">
        <f t="shared" si="222"/>
        <v>29664.9656908012</v>
      </c>
      <c r="CR1470" s="23" t="s">
        <v>542</v>
      </c>
      <c r="DQ1470"/>
      <c r="DR1470"/>
    </row>
    <row r="1471" spans="58:122" ht="13">
      <c r="BF1471" s="1135">
        <v>1463</v>
      </c>
      <c r="BG1471" s="1102">
        <v>59127.903634549992</v>
      </c>
      <c r="BH1471" s="1102">
        <v>66150.292507043865</v>
      </c>
      <c r="BI1471" s="1102">
        <v>61876.313425178538</v>
      </c>
      <c r="BJ1471" s="1102">
        <v>71176.403963180419</v>
      </c>
      <c r="BK1471" s="1102">
        <v>76111.978870128252</v>
      </c>
      <c r="BL1471" s="1102">
        <v>90330.197316698759</v>
      </c>
      <c r="BM1471" s="1102">
        <v>80793.770359112532</v>
      </c>
      <c r="BN1471" s="1102">
        <v>102080.55973670319</v>
      </c>
      <c r="BO1471" s="1102">
        <v>118002.89175335114</v>
      </c>
      <c r="BP1471" s="1102">
        <v>120302.31412212187</v>
      </c>
      <c r="BQ1471" s="1102">
        <v>92672.453878617584</v>
      </c>
      <c r="BR1471" s="1102">
        <v>71858.079063877653</v>
      </c>
      <c r="BS1471" s="1102">
        <v>53183.929605660123</v>
      </c>
      <c r="BT1471" s="1102">
        <v>43273.883676073849</v>
      </c>
      <c r="BU1471" s="1102">
        <v>14624.315202538774</v>
      </c>
      <c r="BV1471" s="1102">
        <v>12376.078516882744</v>
      </c>
      <c r="BW1471" s="1102">
        <v>14208.74453479864</v>
      </c>
      <c r="BX1471" s="1102">
        <v>20204.221945409732</v>
      </c>
      <c r="BY1471" s="1102">
        <v>20799.511498352862</v>
      </c>
      <c r="BZ1471" s="1102">
        <v>16420.401882724738</v>
      </c>
      <c r="CA1471" s="1102">
        <v>10549.494634322973</v>
      </c>
      <c r="CB1471" s="1102">
        <v>6176.4882639848956</v>
      </c>
      <c r="CC1471" s="1102">
        <v>8065.80542485553</v>
      </c>
      <c r="CD1471" s="1102">
        <v>14008.290463858379</v>
      </c>
      <c r="CE1471" s="1102">
        <v>18681.770585518079</v>
      </c>
      <c r="CF1471" s="1102">
        <v>14045.428478983538</v>
      </c>
      <c r="CG1471" s="1102">
        <v>12334.204234913046</v>
      </c>
      <c r="CH1471" s="1102">
        <v>14444.711771621682</v>
      </c>
      <c r="CI1471" s="1102">
        <v>20140.18358180251</v>
      </c>
      <c r="CJ1471" s="1102">
        <v>19191.494157954014</v>
      </c>
      <c r="CK1471" s="1102">
        <v>19043.768289818767</v>
      </c>
      <c r="CL1471" s="1102">
        <v>16111.15420375997</v>
      </c>
      <c r="CM1471" s="1102">
        <v>19059.792987220833</v>
      </c>
      <c r="CN1471" s="1102">
        <v>18142.91528084924</v>
      </c>
      <c r="CO1471" s="1102">
        <v>17147.704656593967</v>
      </c>
      <c r="CP1471" s="1102">
        <v>19569.999162469241</v>
      </c>
      <c r="CQ1471" s="1106">
        <f t="shared" si="222"/>
        <v>21572.231413480371</v>
      </c>
      <c r="CR1471" s="23" t="s">
        <v>542</v>
      </c>
      <c r="DQ1471"/>
      <c r="DR1471"/>
    </row>
    <row r="1472" spans="58:122" ht="13">
      <c r="BF1472" s="1135">
        <v>1464</v>
      </c>
      <c r="BG1472" s="1102">
        <v>47210.108499613743</v>
      </c>
      <c r="BH1472" s="1102">
        <v>61928.339343962012</v>
      </c>
      <c r="BI1472" s="1102">
        <v>61135.367952123255</v>
      </c>
      <c r="BJ1472" s="1102">
        <v>72990.264045134943</v>
      </c>
      <c r="BK1472" s="1102">
        <v>76393.583182767878</v>
      </c>
      <c r="BL1472" s="1102">
        <v>94657.985140614939</v>
      </c>
      <c r="BM1472" s="1102">
        <v>86718.55435200072</v>
      </c>
      <c r="BN1472" s="1102">
        <v>93753.977743489391</v>
      </c>
      <c r="BO1472" s="1102">
        <v>94021.441485655945</v>
      </c>
      <c r="BP1472" s="1102">
        <v>110531.32272012306</v>
      </c>
      <c r="BQ1472" s="1102">
        <v>84424.476196294549</v>
      </c>
      <c r="BR1472" s="1102">
        <v>68250.111721459514</v>
      </c>
      <c r="BS1472" s="1102">
        <v>54002.625025480731</v>
      </c>
      <c r="BT1472" s="1102">
        <v>25790.603968061434</v>
      </c>
      <c r="BU1472" s="1102">
        <v>13400.631479630896</v>
      </c>
      <c r="BV1472" s="1102">
        <v>12575.487572930657</v>
      </c>
      <c r="BW1472" s="1102">
        <v>15136.112177233061</v>
      </c>
      <c r="BX1472" s="1102">
        <v>25302.368475786432</v>
      </c>
      <c r="BY1472" s="1102">
        <v>18792.244976654798</v>
      </c>
      <c r="BZ1472" s="1102">
        <v>15239.810167233027</v>
      </c>
      <c r="CA1472" s="1102">
        <v>10550.527141771869</v>
      </c>
      <c r="CB1472" s="1102">
        <v>6662.0759647038367</v>
      </c>
      <c r="CC1472" s="1102">
        <v>11626.511199386228</v>
      </c>
      <c r="CD1472" s="1102">
        <v>13540.264677251605</v>
      </c>
      <c r="CE1472" s="1102">
        <v>17934.693276433132</v>
      </c>
      <c r="CF1472" s="1102">
        <v>13648.274500283591</v>
      </c>
      <c r="CG1472" s="1102">
        <v>11491.114380250936</v>
      </c>
      <c r="CH1472" s="1102">
        <v>13793.161137449139</v>
      </c>
      <c r="CI1472" s="1102">
        <v>18008.597729968766</v>
      </c>
      <c r="CJ1472" s="1102">
        <v>19175.664462688255</v>
      </c>
      <c r="CK1472" s="1102">
        <v>20969.311569752943</v>
      </c>
      <c r="CL1472" s="1102">
        <v>16850.073251290749</v>
      </c>
      <c r="CM1472" s="1102">
        <v>18361.130093887372</v>
      </c>
      <c r="CN1472" s="1102">
        <v>14437.852451907313</v>
      </c>
      <c r="CO1472" s="1102">
        <v>15889.841514503092</v>
      </c>
      <c r="CP1472" s="1102">
        <v>16132.923010320836</v>
      </c>
      <c r="CQ1472" s="1106">
        <f t="shared" si="222"/>
        <v>17783.503497635902</v>
      </c>
      <c r="CR1472" s="23" t="s">
        <v>542</v>
      </c>
      <c r="DQ1472"/>
      <c r="DR1472"/>
    </row>
    <row r="1473" spans="58:122" ht="13">
      <c r="BF1473" s="1135">
        <v>1465</v>
      </c>
      <c r="BG1473" s="1102">
        <v>39664.289570892564</v>
      </c>
      <c r="BH1473" s="1102">
        <v>43773.793861548882</v>
      </c>
      <c r="BI1473" s="1102">
        <v>37856.451484820784</v>
      </c>
      <c r="BJ1473" s="1102">
        <v>43444.925302653886</v>
      </c>
      <c r="BK1473" s="1102">
        <v>60115.530012764335</v>
      </c>
      <c r="BL1473" s="1102">
        <v>82036.919089970193</v>
      </c>
      <c r="BM1473" s="1102">
        <v>74323.199199847048</v>
      </c>
      <c r="BN1473" s="1102">
        <v>84332.041164233975</v>
      </c>
      <c r="BO1473" s="1102">
        <v>105062.34831101184</v>
      </c>
      <c r="BP1473" s="1102">
        <v>98252.769801177143</v>
      </c>
      <c r="BQ1473" s="1102">
        <v>78362.835565674308</v>
      </c>
      <c r="BR1473" s="1102">
        <v>58763.148285612697</v>
      </c>
      <c r="BS1473" s="1102">
        <v>50427.823119829824</v>
      </c>
      <c r="BT1473" s="1102">
        <v>18102.447832333597</v>
      </c>
      <c r="BU1473" s="1102">
        <v>8176.1890893505561</v>
      </c>
      <c r="BV1473" s="1102">
        <v>9722.5062742339451</v>
      </c>
      <c r="BW1473" s="1102">
        <v>16359.91666866131</v>
      </c>
      <c r="BX1473" s="1102">
        <v>16745.742513240984</v>
      </c>
      <c r="BY1473" s="1102">
        <v>18760.365058570533</v>
      </c>
      <c r="BZ1473" s="1102">
        <v>17295.844136976299</v>
      </c>
      <c r="CA1473" s="1102">
        <v>10552.90374347818</v>
      </c>
      <c r="CB1473" s="1102">
        <v>5706.2049055611915</v>
      </c>
      <c r="CC1473" s="1102">
        <v>7712.1338083481078</v>
      </c>
      <c r="CD1473" s="1102">
        <v>8207.0681993148464</v>
      </c>
      <c r="CE1473" s="1102">
        <v>18549.096831672879</v>
      </c>
      <c r="CF1473" s="1102">
        <v>13221.555671728056</v>
      </c>
      <c r="CG1473" s="1102">
        <v>10069.158407229759</v>
      </c>
      <c r="CH1473" s="1102">
        <v>9031.6260357571264</v>
      </c>
      <c r="CI1473" s="1102">
        <v>12899.879336949441</v>
      </c>
      <c r="CJ1473" s="1102">
        <v>16236.247608367688</v>
      </c>
      <c r="CK1473" s="1102">
        <v>16761.507822841999</v>
      </c>
      <c r="CL1473" s="1102">
        <v>11873.743130095205</v>
      </c>
      <c r="CM1473" s="1102">
        <v>13954.884386075086</v>
      </c>
      <c r="CN1473" s="1102">
        <v>11635.801173635215</v>
      </c>
      <c r="CO1473" s="1102">
        <v>17669.808439397373</v>
      </c>
      <c r="CP1473" s="1102">
        <v>13012.348889323914</v>
      </c>
      <c r="CQ1473" s="1106">
        <f t="shared" si="222"/>
        <v>14343.659350367687</v>
      </c>
      <c r="CR1473" s="23" t="s">
        <v>542</v>
      </c>
      <c r="DQ1473"/>
      <c r="DR1473"/>
    </row>
    <row r="1474" spans="58:122" ht="13">
      <c r="BF1474" s="1135">
        <v>1466</v>
      </c>
      <c r="BG1474" s="1102">
        <v>59204.03011081391</v>
      </c>
      <c r="BH1474" s="1102">
        <v>66182.121550402488</v>
      </c>
      <c r="BI1474" s="1102">
        <v>61871.339159030002</v>
      </c>
      <c r="BJ1474" s="1102">
        <v>71188.730160805862</v>
      </c>
      <c r="BK1474" s="1102">
        <v>76127.363367797065</v>
      </c>
      <c r="BL1474" s="1102">
        <v>90303.808279851466</v>
      </c>
      <c r="BM1474" s="1102">
        <v>80757.299614722753</v>
      </c>
      <c r="BN1474" s="1102">
        <v>102119.84744486719</v>
      </c>
      <c r="BO1474" s="1102">
        <v>118030.14448714509</v>
      </c>
      <c r="BP1474" s="1102">
        <v>120286.84896840256</v>
      </c>
      <c r="BQ1474" s="1102">
        <v>92673.690769664245</v>
      </c>
      <c r="BR1474" s="1102">
        <v>71869.383510806787</v>
      </c>
      <c r="BS1474" s="1102">
        <v>53148.233561841451</v>
      </c>
      <c r="BT1474" s="1102">
        <v>43306.098034510927</v>
      </c>
      <c r="BU1474" s="1102">
        <v>14622.227682164008</v>
      </c>
      <c r="BV1474" s="1102">
        <v>12371.785394777902</v>
      </c>
      <c r="BW1474" s="1102">
        <v>14217.853684760923</v>
      </c>
      <c r="BX1474" s="1102">
        <v>20193.002755179201</v>
      </c>
      <c r="BY1474" s="1102">
        <v>20803.235594150072</v>
      </c>
      <c r="BZ1474" s="1102">
        <v>16428.937631789657</v>
      </c>
      <c r="CA1474" s="1102">
        <v>10552.983285950317</v>
      </c>
      <c r="CB1474" s="1102">
        <v>6176.5101517616486</v>
      </c>
      <c r="CC1474" s="1102">
        <v>8067.6330210818451</v>
      </c>
      <c r="CD1474" s="1102">
        <v>14000.911887353155</v>
      </c>
      <c r="CE1474" s="1102">
        <v>18680.132622501129</v>
      </c>
      <c r="CF1474" s="1102">
        <v>14044.962121999526</v>
      </c>
      <c r="CG1474" s="1102">
        <v>12344.219522102863</v>
      </c>
      <c r="CH1474" s="1102">
        <v>14442.357080239517</v>
      </c>
      <c r="CI1474" s="1102">
        <v>20134.663443658777</v>
      </c>
      <c r="CJ1474" s="1102">
        <v>19177.560847481345</v>
      </c>
      <c r="CK1474" s="1102">
        <v>19044.09570022333</v>
      </c>
      <c r="CL1474" s="1102">
        <v>16107.723104250748</v>
      </c>
      <c r="CM1474" s="1102">
        <v>19078.430163075693</v>
      </c>
      <c r="CN1474" s="1102">
        <v>18150.331350506898</v>
      </c>
      <c r="CO1474" s="1102">
        <v>17128.886999129583</v>
      </c>
      <c r="CP1474" s="1102">
        <v>19603.849583813317</v>
      </c>
      <c r="CQ1474" s="1106">
        <f t="shared" si="222"/>
        <v>21609.545115776211</v>
      </c>
      <c r="CR1474" s="23" t="s">
        <v>542</v>
      </c>
      <c r="DQ1474"/>
      <c r="DR1474"/>
    </row>
    <row r="1475" spans="58:122" ht="13">
      <c r="BF1475" s="1135">
        <v>1467</v>
      </c>
      <c r="BG1475" s="1102">
        <v>49026.085322231513</v>
      </c>
      <c r="BH1475" s="1102">
        <v>45778.660419454653</v>
      </c>
      <c r="BI1475" s="1102">
        <v>37117.89138843961</v>
      </c>
      <c r="BJ1475" s="1102">
        <v>47146.979042419291</v>
      </c>
      <c r="BK1475" s="1102">
        <v>62242.501384687908</v>
      </c>
      <c r="BL1475" s="1102">
        <v>81122.863441254885</v>
      </c>
      <c r="BM1475" s="1102">
        <v>71734.652769729655</v>
      </c>
      <c r="BN1475" s="1102">
        <v>84475.31223056349</v>
      </c>
      <c r="BO1475" s="1102">
        <v>101611.08783706832</v>
      </c>
      <c r="BP1475" s="1102">
        <v>93508.921940071014</v>
      </c>
      <c r="BQ1475" s="1102">
        <v>70495.098182832691</v>
      </c>
      <c r="BR1475" s="1102">
        <v>54310.548307034085</v>
      </c>
      <c r="BS1475" s="1102">
        <v>46942.168526504109</v>
      </c>
      <c r="BT1475" s="1102">
        <v>19709.21177636211</v>
      </c>
      <c r="BU1475" s="1102">
        <v>10233.150685815621</v>
      </c>
      <c r="BV1475" s="1102">
        <v>10578.34324395612</v>
      </c>
      <c r="BW1475" s="1102">
        <v>16565.442928969813</v>
      </c>
      <c r="BX1475" s="1102">
        <v>22828.368488889926</v>
      </c>
      <c r="BY1475" s="1102">
        <v>19481.177521456648</v>
      </c>
      <c r="BZ1475" s="1102">
        <v>14583.353611174243</v>
      </c>
      <c r="CA1475" s="1102">
        <v>10553.020571711899</v>
      </c>
      <c r="CB1475" s="1102">
        <v>7341.9153300802309</v>
      </c>
      <c r="CC1475" s="1102">
        <v>9676.7160092007562</v>
      </c>
      <c r="CD1475" s="1102">
        <v>15956.672083716137</v>
      </c>
      <c r="CE1475" s="1102">
        <v>18885.165531652478</v>
      </c>
      <c r="CF1475" s="1102">
        <v>15177.278713167569</v>
      </c>
      <c r="CG1475" s="1102">
        <v>13264.722822337058</v>
      </c>
      <c r="CH1475" s="1102">
        <v>15287.628727986876</v>
      </c>
      <c r="CI1475" s="1102">
        <v>20108.27260388216</v>
      </c>
      <c r="CJ1475" s="1102">
        <v>18983.696222073326</v>
      </c>
      <c r="CK1475" s="1102">
        <v>17234.781419344316</v>
      </c>
      <c r="CL1475" s="1102">
        <v>13836.0899990297</v>
      </c>
      <c r="CM1475" s="1102">
        <v>14254.515088208391</v>
      </c>
      <c r="CN1475" s="1102">
        <v>13314.326793909455</v>
      </c>
      <c r="CO1475" s="1102">
        <v>11977.861474088902</v>
      </c>
      <c r="CP1475" s="1102">
        <v>14540.478395427604</v>
      </c>
      <c r="CQ1475" s="1106">
        <f t="shared" si="222"/>
        <v>16028.133788090499</v>
      </c>
      <c r="CR1475" s="23" t="s">
        <v>542</v>
      </c>
      <c r="DQ1475"/>
      <c r="DR1475"/>
    </row>
    <row r="1476" spans="58:122" ht="13">
      <c r="BF1476" s="1135">
        <v>1468</v>
      </c>
      <c r="BG1476" s="1102">
        <v>60427.847582576636</v>
      </c>
      <c r="BH1476" s="1102">
        <v>52107.189354538677</v>
      </c>
      <c r="BI1476" s="1102">
        <v>42250.620094204416</v>
      </c>
      <c r="BJ1476" s="1102">
        <v>49177.799577236103</v>
      </c>
      <c r="BK1476" s="1102">
        <v>61993.718717670796</v>
      </c>
      <c r="BL1476" s="1102">
        <v>76441.132443297509</v>
      </c>
      <c r="BM1476" s="1102">
        <v>63828.57850851705</v>
      </c>
      <c r="BN1476" s="1102">
        <v>82378.020943957788</v>
      </c>
      <c r="BO1476" s="1102">
        <v>99907.669561409362</v>
      </c>
      <c r="BP1476" s="1102">
        <v>95795.79216447931</v>
      </c>
      <c r="BQ1476" s="1102">
        <v>80305.791274055577</v>
      </c>
      <c r="BR1476" s="1102">
        <v>75279.33813584059</v>
      </c>
      <c r="BS1476" s="1102">
        <v>71227.003510725801</v>
      </c>
      <c r="BT1476" s="1102">
        <v>27358.63805759724</v>
      </c>
      <c r="BU1476" s="1102">
        <v>11219.367597951774</v>
      </c>
      <c r="BV1476" s="1102">
        <v>12215.663161622169</v>
      </c>
      <c r="BW1476" s="1102">
        <v>20449.087570404874</v>
      </c>
      <c r="BX1476" s="1102">
        <v>22513.63343109515</v>
      </c>
      <c r="BY1476" s="1102">
        <v>16947.983576765484</v>
      </c>
      <c r="BZ1476" s="1102">
        <v>12972.189635980229</v>
      </c>
      <c r="CA1476" s="1102">
        <v>10555.765046355289</v>
      </c>
      <c r="CB1476" s="1102">
        <v>5662.6105271514989</v>
      </c>
      <c r="CC1476" s="1102">
        <v>7680.3369214861395</v>
      </c>
      <c r="CD1476" s="1102">
        <v>9341.5879309999</v>
      </c>
      <c r="CE1476" s="1102">
        <v>16830.686192088699</v>
      </c>
      <c r="CF1476" s="1102">
        <v>13988.741343716656</v>
      </c>
      <c r="CG1476" s="1102">
        <v>9324.9857145457354</v>
      </c>
      <c r="CH1476" s="1102">
        <v>10505.954955986306</v>
      </c>
      <c r="CI1476" s="1102">
        <v>12221.671939618416</v>
      </c>
      <c r="CJ1476" s="1102">
        <v>14096.330928601359</v>
      </c>
      <c r="CK1476" s="1102">
        <v>16522.617755639527</v>
      </c>
      <c r="CL1476" s="1102">
        <v>13407.994068217109</v>
      </c>
      <c r="CM1476" s="1102">
        <v>18164.444769873011</v>
      </c>
      <c r="CN1476" s="1102">
        <v>14204.220908114761</v>
      </c>
      <c r="CO1476" s="1102">
        <v>18496.991283734707</v>
      </c>
      <c r="CP1476" s="1102">
        <v>15545.44644241419</v>
      </c>
      <c r="CQ1476" s="1106">
        <f t="shared" si="222"/>
        <v>17135.921432472423</v>
      </c>
      <c r="CR1476" s="23" t="s">
        <v>542</v>
      </c>
      <c r="DQ1476"/>
      <c r="DR1476"/>
    </row>
    <row r="1477" spans="58:122" ht="13">
      <c r="BF1477" s="1135">
        <v>1469</v>
      </c>
      <c r="BG1477" s="1102">
        <v>55426.015409785257</v>
      </c>
      <c r="BH1477" s="1102">
        <v>60852.969122835908</v>
      </c>
      <c r="BI1477" s="1102">
        <v>56400.370265690071</v>
      </c>
      <c r="BJ1477" s="1102">
        <v>56719.004381427912</v>
      </c>
      <c r="BK1477" s="1102">
        <v>59126.368880604081</v>
      </c>
      <c r="BL1477" s="1102">
        <v>72132.633487565094</v>
      </c>
      <c r="BM1477" s="1102">
        <v>63396.344753902216</v>
      </c>
      <c r="BN1477" s="1102">
        <v>67697.074760429736</v>
      </c>
      <c r="BO1477" s="1102">
        <v>86062.545360582866</v>
      </c>
      <c r="BP1477" s="1102">
        <v>88668.898392204108</v>
      </c>
      <c r="BQ1477" s="1102">
        <v>69191.64036521691</v>
      </c>
      <c r="BR1477" s="1102">
        <v>55607.740214488862</v>
      </c>
      <c r="BS1477" s="1102">
        <v>58884.62967695664</v>
      </c>
      <c r="BT1477" s="1102">
        <v>26345.592803417392</v>
      </c>
      <c r="BU1477" s="1102">
        <v>12430.879657129135</v>
      </c>
      <c r="BV1477" s="1102">
        <v>10295.148039248121</v>
      </c>
      <c r="BW1477" s="1102">
        <v>17831.658503782292</v>
      </c>
      <c r="BX1477" s="1102">
        <v>20972.823087303219</v>
      </c>
      <c r="BY1477" s="1102">
        <v>20912.600358072141</v>
      </c>
      <c r="BZ1477" s="1102">
        <v>18216.737033574147</v>
      </c>
      <c r="CA1477" s="1102">
        <v>10557.356273358917</v>
      </c>
      <c r="CB1477" s="1102">
        <v>7722.0569814783994</v>
      </c>
      <c r="CC1477" s="1102">
        <v>8467.9297041072659</v>
      </c>
      <c r="CD1477" s="1102">
        <v>10429.376322338778</v>
      </c>
      <c r="CE1477" s="1102">
        <v>21428.094323443067</v>
      </c>
      <c r="CF1477" s="1102">
        <v>13685.090909120065</v>
      </c>
      <c r="CG1477" s="1102">
        <v>9396.7052848529183</v>
      </c>
      <c r="CH1477" s="1102">
        <v>12659.100034222793</v>
      </c>
      <c r="CI1477" s="1102">
        <v>18168.925125848215</v>
      </c>
      <c r="CJ1477" s="1102">
        <v>24078.790226864236</v>
      </c>
      <c r="CK1477" s="1102">
        <v>24475.740609918939</v>
      </c>
      <c r="CL1477" s="1102">
        <v>18858.383002193314</v>
      </c>
      <c r="CM1477" s="1102">
        <v>23053.967878178686</v>
      </c>
      <c r="CN1477" s="1102">
        <v>18799.293121408082</v>
      </c>
      <c r="CO1477" s="1102">
        <v>23631.076299264354</v>
      </c>
      <c r="CP1477" s="1102">
        <v>19962.232578402625</v>
      </c>
      <c r="CQ1477" s="1106">
        <f t="shared" si="222"/>
        <v>22004.594744023674</v>
      </c>
      <c r="CR1477" s="23" t="s">
        <v>542</v>
      </c>
      <c r="DQ1477"/>
      <c r="DR1477"/>
    </row>
    <row r="1478" spans="58:122" ht="13">
      <c r="BF1478" s="1135">
        <v>1470</v>
      </c>
      <c r="BG1478" s="1102">
        <v>36026.277816784786</v>
      </c>
      <c r="BH1478" s="1102">
        <v>45742.21307767486</v>
      </c>
      <c r="BI1478" s="1102">
        <v>43801.832473561044</v>
      </c>
      <c r="BJ1478" s="1102">
        <v>46607.808075593122</v>
      </c>
      <c r="BK1478" s="1102">
        <v>59391.018533430848</v>
      </c>
      <c r="BL1478" s="1102">
        <v>82658.981193275264</v>
      </c>
      <c r="BM1478" s="1102">
        <v>80219.87862212972</v>
      </c>
      <c r="BN1478" s="1102">
        <v>82828.729893700482</v>
      </c>
      <c r="BO1478" s="1102">
        <v>99679.170050734901</v>
      </c>
      <c r="BP1478" s="1102">
        <v>99886.411773532949</v>
      </c>
      <c r="BQ1478" s="1102">
        <v>73159.53333296199</v>
      </c>
      <c r="BR1478" s="1102">
        <v>50544.800165832523</v>
      </c>
      <c r="BS1478" s="1102">
        <v>53703.8929373434</v>
      </c>
      <c r="BT1478" s="1102">
        <v>25214.719140807472</v>
      </c>
      <c r="BU1478" s="1102">
        <v>13767.720563323854</v>
      </c>
      <c r="BV1478" s="1102">
        <v>10780.515770475615</v>
      </c>
      <c r="BW1478" s="1102">
        <v>15195.921216251216</v>
      </c>
      <c r="BX1478" s="1102">
        <v>21417.316005288874</v>
      </c>
      <c r="BY1478" s="1102">
        <v>17917.795087573151</v>
      </c>
      <c r="BZ1478" s="1102">
        <v>16499.321094540912</v>
      </c>
      <c r="CA1478" s="1102">
        <v>10558.104921672226</v>
      </c>
      <c r="CB1478" s="1102">
        <v>6139.219330315419</v>
      </c>
      <c r="CC1478" s="1102">
        <v>8098.5586702253722</v>
      </c>
      <c r="CD1478" s="1102">
        <v>11035.336690536524</v>
      </c>
      <c r="CE1478" s="1102">
        <v>16459.07228347717</v>
      </c>
      <c r="CF1478" s="1102">
        <v>12550.575486088994</v>
      </c>
      <c r="CG1478" s="1102">
        <v>10344.381665226038</v>
      </c>
      <c r="CH1478" s="1102">
        <v>11841.548239366204</v>
      </c>
      <c r="CI1478" s="1102">
        <v>15793.136783366826</v>
      </c>
      <c r="CJ1478" s="1102">
        <v>17520.758811057945</v>
      </c>
      <c r="CK1478" s="1102">
        <v>17163.745488447759</v>
      </c>
      <c r="CL1478" s="1102">
        <v>14558.7754206556</v>
      </c>
      <c r="CM1478" s="1102">
        <v>17718.934114937671</v>
      </c>
      <c r="CN1478" s="1102">
        <v>18761.474100112064</v>
      </c>
      <c r="CO1478" s="1102">
        <v>20055.695252125461</v>
      </c>
      <c r="CP1478" s="1102">
        <v>18960.309798622762</v>
      </c>
      <c r="CQ1478" s="1106">
        <f t="shared" si="222"/>
        <v>20900.163932125692</v>
      </c>
      <c r="CR1478" s="23" t="s">
        <v>542</v>
      </c>
      <c r="DQ1478"/>
      <c r="DR1478"/>
    </row>
    <row r="1479" spans="58:122" ht="13">
      <c r="BF1479" s="1135">
        <v>1471</v>
      </c>
      <c r="BG1479" s="1102">
        <v>47158.076759032985</v>
      </c>
      <c r="BH1479" s="1102">
        <v>61938.79745006415</v>
      </c>
      <c r="BI1479" s="1102">
        <v>61115.65938006447</v>
      </c>
      <c r="BJ1479" s="1102">
        <v>72827.297823066168</v>
      </c>
      <c r="BK1479" s="1102">
        <v>76149.040405488224</v>
      </c>
      <c r="BL1479" s="1102">
        <v>94345.193649869747</v>
      </c>
      <c r="BM1479" s="1102">
        <v>86667.991150199217</v>
      </c>
      <c r="BN1479" s="1102">
        <v>93920.165967499925</v>
      </c>
      <c r="BO1479" s="1102">
        <v>94326.632938423063</v>
      </c>
      <c r="BP1479" s="1102">
        <v>111491.81029541252</v>
      </c>
      <c r="BQ1479" s="1102">
        <v>85016.725350694556</v>
      </c>
      <c r="BR1479" s="1102">
        <v>68185.653106200407</v>
      </c>
      <c r="BS1479" s="1102">
        <v>53458.543261492268</v>
      </c>
      <c r="BT1479" s="1102">
        <v>25617.107021243977</v>
      </c>
      <c r="BU1479" s="1102">
        <v>13388.414487580316</v>
      </c>
      <c r="BV1479" s="1102">
        <v>12574.586683699907</v>
      </c>
      <c r="BW1479" s="1102">
        <v>15102.127198330309</v>
      </c>
      <c r="BX1479" s="1102">
        <v>25208.469245490727</v>
      </c>
      <c r="BY1479" s="1102">
        <v>18806.002344385579</v>
      </c>
      <c r="BZ1479" s="1102">
        <v>15267.162808676905</v>
      </c>
      <c r="CA1479" s="1102">
        <v>10558.940947192455</v>
      </c>
      <c r="CB1479" s="1102">
        <v>6660.7340615169114</v>
      </c>
      <c r="CC1479" s="1102">
        <v>11610.851824579362</v>
      </c>
      <c r="CD1479" s="1102">
        <v>13525.546160512218</v>
      </c>
      <c r="CE1479" s="1102">
        <v>17950.738134775325</v>
      </c>
      <c r="CF1479" s="1102">
        <v>13646.744175829734</v>
      </c>
      <c r="CG1479" s="1102">
        <v>11484.954677647222</v>
      </c>
      <c r="CH1479" s="1102">
        <v>13780.084710865733</v>
      </c>
      <c r="CI1479" s="1102">
        <v>17985.602475377858</v>
      </c>
      <c r="CJ1479" s="1102">
        <v>19178.289111984901</v>
      </c>
      <c r="CK1479" s="1102">
        <v>20983.875488974052</v>
      </c>
      <c r="CL1479" s="1102">
        <v>16838.402276784058</v>
      </c>
      <c r="CM1479" s="1102">
        <v>18342.955264450433</v>
      </c>
      <c r="CN1479" s="1102">
        <v>14394.207224603588</v>
      </c>
      <c r="CO1479" s="1102">
        <v>15926.797542387156</v>
      </c>
      <c r="CP1479" s="1102">
        <v>16091.004675791186</v>
      </c>
      <c r="CQ1479" s="1106">
        <f t="shared" si="222"/>
        <v>17737.296443387506</v>
      </c>
      <c r="CR1479" s="23" t="s">
        <v>542</v>
      </c>
      <c r="DQ1479"/>
      <c r="DR1479"/>
    </row>
    <row r="1480" spans="58:122" ht="13">
      <c r="BF1480" s="1135">
        <v>1472</v>
      </c>
      <c r="BG1480" s="1102">
        <v>44208.075759190484</v>
      </c>
      <c r="BH1480" s="1102">
        <v>49919.566800403634</v>
      </c>
      <c r="BI1480" s="1102">
        <v>48576.261930668777</v>
      </c>
      <c r="BJ1480" s="1102">
        <v>61560.887189940659</v>
      </c>
      <c r="BK1480" s="1102">
        <v>72058.235301331268</v>
      </c>
      <c r="BL1480" s="1102">
        <v>92651.042574701351</v>
      </c>
      <c r="BM1480" s="1102">
        <v>82396.565410513489</v>
      </c>
      <c r="BN1480" s="1102">
        <v>85355.095744400722</v>
      </c>
      <c r="BO1480" s="1102">
        <v>102423.90300281507</v>
      </c>
      <c r="BP1480" s="1102">
        <v>102633.45124059966</v>
      </c>
      <c r="BQ1480" s="1102">
        <v>80359.508863330266</v>
      </c>
      <c r="BR1480" s="1102">
        <v>63349.635470688212</v>
      </c>
      <c r="BS1480" s="1102">
        <v>56428.646423620092</v>
      </c>
      <c r="BT1480" s="1102">
        <v>28204.470748880332</v>
      </c>
      <c r="BU1480" s="1102">
        <v>13580.255306951258</v>
      </c>
      <c r="BV1480" s="1102">
        <v>12974.43538530912</v>
      </c>
      <c r="BW1480" s="1102">
        <v>19807.272419766559</v>
      </c>
      <c r="BX1480" s="1102">
        <v>24534.420094909543</v>
      </c>
      <c r="BY1480" s="1102">
        <v>17867.721308331595</v>
      </c>
      <c r="BZ1480" s="1102">
        <v>17150.04747023269</v>
      </c>
      <c r="CA1480" s="1102">
        <v>10564.357306528962</v>
      </c>
      <c r="CB1480" s="1102">
        <v>5838.2690150061217</v>
      </c>
      <c r="CC1480" s="1102">
        <v>8345.9206564637716</v>
      </c>
      <c r="CD1480" s="1102">
        <v>9183.7113932680022</v>
      </c>
      <c r="CE1480" s="1102">
        <v>20765.455700957842</v>
      </c>
      <c r="CF1480" s="1102">
        <v>14288.095554838637</v>
      </c>
      <c r="CG1480" s="1102">
        <v>9731.3503584580249</v>
      </c>
      <c r="CH1480" s="1102">
        <v>11591.943587962256</v>
      </c>
      <c r="CI1480" s="1102">
        <v>13673.689742532275</v>
      </c>
      <c r="CJ1480" s="1102">
        <v>16694.639947328556</v>
      </c>
      <c r="CK1480" s="1102">
        <v>19815.990304445189</v>
      </c>
      <c r="CL1480" s="1102">
        <v>15261.180605913381</v>
      </c>
      <c r="CM1480" s="1102">
        <v>21447.736175090387</v>
      </c>
      <c r="CN1480" s="1102">
        <v>17321.821612173044</v>
      </c>
      <c r="CO1480" s="1102">
        <v>23055.46416021866</v>
      </c>
      <c r="CP1480" s="1102">
        <v>18763.879140155554</v>
      </c>
      <c r="CQ1480" s="1106">
        <f t="shared" si="222"/>
        <v>20683.636195666542</v>
      </c>
      <c r="CR1480" s="23" t="s">
        <v>542</v>
      </c>
      <c r="DQ1480"/>
      <c r="DR1480"/>
    </row>
    <row r="1481" spans="58:122" ht="13">
      <c r="BF1481" s="1135">
        <v>1473</v>
      </c>
      <c r="BG1481" s="1102">
        <v>56108.622960778783</v>
      </c>
      <c r="BH1481" s="1102">
        <v>61458.438127762682</v>
      </c>
      <c r="BI1481" s="1102">
        <v>58330.784917027449</v>
      </c>
      <c r="BJ1481" s="1102">
        <v>68355.593627469352</v>
      </c>
      <c r="BK1481" s="1102">
        <v>80590.149682614618</v>
      </c>
      <c r="BL1481" s="1102">
        <v>101539.89706994467</v>
      </c>
      <c r="BM1481" s="1102">
        <v>87112.317452873802</v>
      </c>
      <c r="BN1481" s="1102">
        <v>95573.095480563003</v>
      </c>
      <c r="BO1481" s="1102">
        <v>123222.17886244562</v>
      </c>
      <c r="BP1481" s="1102">
        <v>128117.17465785315</v>
      </c>
      <c r="BQ1481" s="1102">
        <v>96685.284462761774</v>
      </c>
      <c r="BR1481" s="1102">
        <v>71065.221343250843</v>
      </c>
      <c r="BS1481" s="1102">
        <v>60881.326657386249</v>
      </c>
      <c r="BT1481" s="1102">
        <v>20050.384808930154</v>
      </c>
      <c r="BU1481" s="1102">
        <v>13184.413576643199</v>
      </c>
      <c r="BV1481" s="1102">
        <v>17568.771145004335</v>
      </c>
      <c r="BW1481" s="1102">
        <v>19886.151711466562</v>
      </c>
      <c r="BX1481" s="1102">
        <v>20937.103325649994</v>
      </c>
      <c r="BY1481" s="1102">
        <v>16781.472092331795</v>
      </c>
      <c r="BZ1481" s="1102">
        <v>15491.658207207865</v>
      </c>
      <c r="CA1481" s="1102">
        <v>10566.954092049828</v>
      </c>
      <c r="CB1481" s="1102">
        <v>7125.4000698175223</v>
      </c>
      <c r="CC1481" s="1102">
        <v>8847.8535739064027</v>
      </c>
      <c r="CD1481" s="1102">
        <v>12285.045475942896</v>
      </c>
      <c r="CE1481" s="1102">
        <v>18298.279224807113</v>
      </c>
      <c r="CF1481" s="1102">
        <v>13975.412603777419</v>
      </c>
      <c r="CG1481" s="1102">
        <v>11336.076525419589</v>
      </c>
      <c r="CH1481" s="1102">
        <v>12879.095667618749</v>
      </c>
      <c r="CI1481" s="1102">
        <v>20100.426449609113</v>
      </c>
      <c r="CJ1481" s="1102">
        <v>21872.445747623831</v>
      </c>
      <c r="CK1481" s="1102">
        <v>23108.287326188674</v>
      </c>
      <c r="CL1481" s="1102">
        <v>18383.04411763146</v>
      </c>
      <c r="CM1481" s="1102">
        <v>19063.867843065513</v>
      </c>
      <c r="CN1481" s="1102">
        <v>17546.867009100446</v>
      </c>
      <c r="CO1481" s="1102">
        <v>20235.91668326634</v>
      </c>
      <c r="CP1481" s="1102">
        <v>18135.613081801177</v>
      </c>
      <c r="CQ1481" s="1106">
        <f t="shared" si="222"/>
        <v>19991.091413853392</v>
      </c>
      <c r="CR1481" s="23" t="s">
        <v>542</v>
      </c>
      <c r="DQ1481"/>
      <c r="DR1481"/>
    </row>
    <row r="1482" spans="58:122" ht="13">
      <c r="BF1482" s="1135">
        <v>1474</v>
      </c>
      <c r="BG1482" s="1102">
        <v>37724.364373936565</v>
      </c>
      <c r="BH1482" s="1102">
        <v>41981.869403346529</v>
      </c>
      <c r="BI1482" s="1102">
        <v>36514.677356179323</v>
      </c>
      <c r="BJ1482" s="1102">
        <v>42626.084099746527</v>
      </c>
      <c r="BK1482" s="1102">
        <v>51033.004553778374</v>
      </c>
      <c r="BL1482" s="1102">
        <v>74961.432659912592</v>
      </c>
      <c r="BM1482" s="1102">
        <v>72317.855856729642</v>
      </c>
      <c r="BN1482" s="1102">
        <v>84836.568023324857</v>
      </c>
      <c r="BO1482" s="1102">
        <v>113388.79941787438</v>
      </c>
      <c r="BP1482" s="1102">
        <v>105909.78703290106</v>
      </c>
      <c r="BQ1482" s="1102">
        <v>82784.483295366575</v>
      </c>
      <c r="BR1482" s="1102">
        <v>61134.237997047385</v>
      </c>
      <c r="BS1482" s="1102">
        <v>48069.739475479415</v>
      </c>
      <c r="BT1482" s="1102">
        <v>33867.064404940196</v>
      </c>
      <c r="BU1482" s="1102">
        <v>12472.214598577186</v>
      </c>
      <c r="BV1482" s="1102">
        <v>12016.831394605348</v>
      </c>
      <c r="BW1482" s="1102">
        <v>19764.641881040261</v>
      </c>
      <c r="BX1482" s="1102">
        <v>39056.310845477419</v>
      </c>
      <c r="BY1482" s="1102">
        <v>18402.341157081297</v>
      </c>
      <c r="BZ1482" s="1102">
        <v>15603.001999388591</v>
      </c>
      <c r="CA1482" s="1102">
        <v>10573.878202486747</v>
      </c>
      <c r="CB1482" s="1102">
        <v>8403.8357339218201</v>
      </c>
      <c r="CC1482" s="1102">
        <v>15258.932266101443</v>
      </c>
      <c r="CD1482" s="1102">
        <v>11299.942963699616</v>
      </c>
      <c r="CE1482" s="1102">
        <v>18483.57284575238</v>
      </c>
      <c r="CF1482" s="1102">
        <v>13927.230282018776</v>
      </c>
      <c r="CG1482" s="1102">
        <v>11343.426682091093</v>
      </c>
      <c r="CH1482" s="1102">
        <v>14427.179586486844</v>
      </c>
      <c r="CI1482" s="1102">
        <v>14282.835679820742</v>
      </c>
      <c r="CJ1482" s="1102">
        <v>16199.829417268042</v>
      </c>
      <c r="CK1482" s="1102">
        <v>18083.87848642288</v>
      </c>
      <c r="CL1482" s="1102">
        <v>13546.017811733233</v>
      </c>
      <c r="CM1482" s="1102">
        <v>21988.759816519185</v>
      </c>
      <c r="CN1482" s="1102">
        <v>15226.539091238848</v>
      </c>
      <c r="CO1482" s="1102">
        <v>21284.68418941323</v>
      </c>
      <c r="CP1482" s="1102">
        <v>17084.301628560461</v>
      </c>
      <c r="CQ1482" s="1106">
        <f t="shared" ref="CQ1482:CQ1545" si="223">CP1482*1.10231131</f>
        <v>18832.218908613613</v>
      </c>
      <c r="CR1482" s="23" t="s">
        <v>542</v>
      </c>
      <c r="DQ1482"/>
      <c r="DR1482"/>
    </row>
    <row r="1483" spans="58:122" ht="13">
      <c r="BF1483" s="1135">
        <v>1475</v>
      </c>
      <c r="BG1483" s="1102">
        <v>62567.481001615692</v>
      </c>
      <c r="BH1483" s="1102">
        <v>60690.494572622905</v>
      </c>
      <c r="BI1483" s="1102">
        <v>51579.033446443253</v>
      </c>
      <c r="BJ1483" s="1102">
        <v>54414.088764956752</v>
      </c>
      <c r="BK1483" s="1102">
        <v>63238.255663566764</v>
      </c>
      <c r="BL1483" s="1102">
        <v>78343.490220288484</v>
      </c>
      <c r="BM1483" s="1102">
        <v>67466.16408463745</v>
      </c>
      <c r="BN1483" s="1102">
        <v>66894.899648106366</v>
      </c>
      <c r="BO1483" s="1102">
        <v>115729.76757496965</v>
      </c>
      <c r="BP1483" s="1102">
        <v>107161.28667249394</v>
      </c>
      <c r="BQ1483" s="1102">
        <v>83981.469106848977</v>
      </c>
      <c r="BR1483" s="1102">
        <v>65100.834204908431</v>
      </c>
      <c r="BS1483" s="1102">
        <v>115125.72942635001</v>
      </c>
      <c r="BT1483" s="1102">
        <v>36409.026331027329</v>
      </c>
      <c r="BU1483" s="1102">
        <v>15320.437963962284</v>
      </c>
      <c r="BV1483" s="1102">
        <v>14969.750153289449</v>
      </c>
      <c r="BW1483" s="1102">
        <v>23066.90935481594</v>
      </c>
      <c r="BX1483" s="1102">
        <v>26744.986840196849</v>
      </c>
      <c r="BY1483" s="1102">
        <v>20952.299065661398</v>
      </c>
      <c r="BZ1483" s="1102">
        <v>15904.148082819387</v>
      </c>
      <c r="CA1483" s="1102">
        <v>10580.70001020308</v>
      </c>
      <c r="CB1483" s="1102">
        <v>7204.2457171130754</v>
      </c>
      <c r="CC1483" s="1102">
        <v>8892.449945253742</v>
      </c>
      <c r="CD1483" s="1102">
        <v>11203.751085205758</v>
      </c>
      <c r="CE1483" s="1102">
        <v>19048.439715664645</v>
      </c>
      <c r="CF1483" s="1102">
        <v>13869.740131555354</v>
      </c>
      <c r="CG1483" s="1102">
        <v>9815.1717489427629</v>
      </c>
      <c r="CH1483" s="1102">
        <v>10816.33719452014</v>
      </c>
      <c r="CI1483" s="1102">
        <v>17356.500887568713</v>
      </c>
      <c r="CJ1483" s="1102">
        <v>22894.046228022591</v>
      </c>
      <c r="CK1483" s="1102">
        <v>25766.521176396021</v>
      </c>
      <c r="CL1483" s="1102">
        <v>17498.728557767248</v>
      </c>
      <c r="CM1483" s="1102">
        <v>19781.259813398636</v>
      </c>
      <c r="CN1483" s="1102">
        <v>15904.611457606778</v>
      </c>
      <c r="CO1483" s="1102">
        <v>20435.90987468341</v>
      </c>
      <c r="CP1483" s="1102">
        <v>16715.644671274065</v>
      </c>
      <c r="CQ1483" s="1106">
        <f t="shared" si="223"/>
        <v>18425.844175086633</v>
      </c>
      <c r="CR1483" s="23" t="s">
        <v>542</v>
      </c>
      <c r="DQ1483"/>
      <c r="DR1483"/>
    </row>
    <row r="1484" spans="58:122" ht="13">
      <c r="BF1484" s="1135">
        <v>1476</v>
      </c>
      <c r="BG1484" s="1102">
        <v>58698.59846744212</v>
      </c>
      <c r="BH1484" s="1102">
        <v>64318.566794235994</v>
      </c>
      <c r="BI1484" s="1102">
        <v>59937.407456499161</v>
      </c>
      <c r="BJ1484" s="1102">
        <v>72275.943371848305</v>
      </c>
      <c r="BK1484" s="1102">
        <v>81324.226252725246</v>
      </c>
      <c r="BL1484" s="1102">
        <v>95612.347270445869</v>
      </c>
      <c r="BM1484" s="1102">
        <v>83640.614481601908</v>
      </c>
      <c r="BN1484" s="1102">
        <v>106166.4648758262</v>
      </c>
      <c r="BO1484" s="1102">
        <v>135850.241641937</v>
      </c>
      <c r="BP1484" s="1102">
        <v>132890.90409767497</v>
      </c>
      <c r="BQ1484" s="1102">
        <v>105748.48205138283</v>
      </c>
      <c r="BR1484" s="1102">
        <v>98225.72784045375</v>
      </c>
      <c r="BS1484" s="1102">
        <v>108054.44927133818</v>
      </c>
      <c r="BT1484" s="1102">
        <v>38231.597496173257</v>
      </c>
      <c r="BU1484" s="1102">
        <v>14942.579526645352</v>
      </c>
      <c r="BV1484" s="1102">
        <v>14944.260778465716</v>
      </c>
      <c r="BW1484" s="1102">
        <v>20840.568828776839</v>
      </c>
      <c r="BX1484" s="1102">
        <v>27110.869171906153</v>
      </c>
      <c r="BY1484" s="1102">
        <v>17439.26913760856</v>
      </c>
      <c r="BZ1484" s="1102">
        <v>15150.58503851941</v>
      </c>
      <c r="CA1484" s="1102">
        <v>10580.865284057361</v>
      </c>
      <c r="CB1484" s="1102">
        <v>7039.7973751279387</v>
      </c>
      <c r="CC1484" s="1102">
        <v>11174.943479303805</v>
      </c>
      <c r="CD1484" s="1102">
        <v>11214.624935905049</v>
      </c>
      <c r="CE1484" s="1102">
        <v>18447.089585491602</v>
      </c>
      <c r="CF1484" s="1102">
        <v>15641.300025166236</v>
      </c>
      <c r="CG1484" s="1102">
        <v>12132.709475346532</v>
      </c>
      <c r="CH1484" s="1102">
        <v>14156.948870398008</v>
      </c>
      <c r="CI1484" s="1102">
        <v>18276.11999589207</v>
      </c>
      <c r="CJ1484" s="1102">
        <v>20606.654029727273</v>
      </c>
      <c r="CK1484" s="1102">
        <v>24898.025240318988</v>
      </c>
      <c r="CL1484" s="1102">
        <v>17737.457180385616</v>
      </c>
      <c r="CM1484" s="1102">
        <v>22540.415491411968</v>
      </c>
      <c r="CN1484" s="1102">
        <v>17409.582471306927</v>
      </c>
      <c r="CO1484" s="1102">
        <v>20494.142835271683</v>
      </c>
      <c r="CP1484" s="1102">
        <v>18947.642374923118</v>
      </c>
      <c r="CQ1484" s="1106">
        <f t="shared" si="223"/>
        <v>20886.200487713013</v>
      </c>
      <c r="CR1484" s="23" t="s">
        <v>542</v>
      </c>
      <c r="DQ1484"/>
      <c r="DR1484"/>
    </row>
    <row r="1485" spans="58:122" ht="13">
      <c r="BF1485" s="1135">
        <v>1477</v>
      </c>
      <c r="BG1485" s="1102">
        <v>56247.988388203434</v>
      </c>
      <c r="BH1485" s="1102">
        <v>61754.096650454099</v>
      </c>
      <c r="BI1485" s="1102">
        <v>53613.637209530323</v>
      </c>
      <c r="BJ1485" s="1102">
        <v>59734.971773719335</v>
      </c>
      <c r="BK1485" s="1102">
        <v>79433.594069318482</v>
      </c>
      <c r="BL1485" s="1102">
        <v>101960.13149340369</v>
      </c>
      <c r="BM1485" s="1102">
        <v>88067.273851057544</v>
      </c>
      <c r="BN1485" s="1102">
        <v>96779.673721452156</v>
      </c>
      <c r="BO1485" s="1102">
        <v>125690.4753826635</v>
      </c>
      <c r="BP1485" s="1102">
        <v>115440.39328745917</v>
      </c>
      <c r="BQ1485" s="1102">
        <v>87015.091237810484</v>
      </c>
      <c r="BR1485" s="1102">
        <v>64391.394100976999</v>
      </c>
      <c r="BS1485" s="1102">
        <v>57871.074576720828</v>
      </c>
      <c r="BT1485" s="1102">
        <v>35133.446777002173</v>
      </c>
      <c r="BU1485" s="1102">
        <v>16861.463320448423</v>
      </c>
      <c r="BV1485" s="1102">
        <v>16410.858780454088</v>
      </c>
      <c r="BW1485" s="1102">
        <v>16134.054185913454</v>
      </c>
      <c r="BX1485" s="1102">
        <v>20830.09169784492</v>
      </c>
      <c r="BY1485" s="1102">
        <v>17734.125504802527</v>
      </c>
      <c r="BZ1485" s="1102">
        <v>14292.524125401993</v>
      </c>
      <c r="CA1485" s="1102">
        <v>10580.938396962469</v>
      </c>
      <c r="CB1485" s="1102">
        <v>7531.3900324558927</v>
      </c>
      <c r="CC1485" s="1102">
        <v>9188.4250728363186</v>
      </c>
      <c r="CD1485" s="1102">
        <v>12961.337387238142</v>
      </c>
      <c r="CE1485" s="1102">
        <v>16854.720420905374</v>
      </c>
      <c r="CF1485" s="1102">
        <v>12734.331796310798</v>
      </c>
      <c r="CG1485" s="1102">
        <v>9748.5191508123207</v>
      </c>
      <c r="CH1485" s="1102">
        <v>10924.245800128785</v>
      </c>
      <c r="CI1485" s="1102">
        <v>15919.931603268005</v>
      </c>
      <c r="CJ1485" s="1102">
        <v>18053.771721214976</v>
      </c>
      <c r="CK1485" s="1102">
        <v>19457.664017373598</v>
      </c>
      <c r="CL1485" s="1102">
        <v>16464.639155845387</v>
      </c>
      <c r="CM1485" s="1102">
        <v>18387.78353972167</v>
      </c>
      <c r="CN1485" s="1102">
        <v>18576.868760413025</v>
      </c>
      <c r="CO1485" s="1102">
        <v>19572.644393874103</v>
      </c>
      <c r="CP1485" s="1102">
        <v>18434.490902034537</v>
      </c>
      <c r="CQ1485" s="1106">
        <f t="shared" si="223"/>
        <v>20320.547815404771</v>
      </c>
      <c r="CR1485" s="23" t="s">
        <v>542</v>
      </c>
      <c r="DQ1485"/>
      <c r="DR1485"/>
    </row>
    <row r="1486" spans="58:122" ht="13">
      <c r="BF1486" s="1135">
        <v>1478</v>
      </c>
      <c r="BG1486" s="1102">
        <v>56186.542701471699</v>
      </c>
      <c r="BH1486" s="1102">
        <v>61720.427158867577</v>
      </c>
      <c r="BI1486" s="1102">
        <v>53608.678264562433</v>
      </c>
      <c r="BJ1486" s="1102">
        <v>59738.465425750539</v>
      </c>
      <c r="BK1486" s="1102">
        <v>79430.729441573465</v>
      </c>
      <c r="BL1486" s="1102">
        <v>101956.38674754866</v>
      </c>
      <c r="BM1486" s="1102">
        <v>88029.914432444086</v>
      </c>
      <c r="BN1486" s="1102">
        <v>96717.717685351599</v>
      </c>
      <c r="BO1486" s="1102">
        <v>125611.46656951116</v>
      </c>
      <c r="BP1486" s="1102">
        <v>115414.95197657307</v>
      </c>
      <c r="BQ1486" s="1102">
        <v>87090.412235865035</v>
      </c>
      <c r="BR1486" s="1102">
        <v>64340.079786197115</v>
      </c>
      <c r="BS1486" s="1102">
        <v>57836.968049804331</v>
      </c>
      <c r="BT1486" s="1102">
        <v>35122.494647494699</v>
      </c>
      <c r="BU1486" s="1102">
        <v>16859.434065559995</v>
      </c>
      <c r="BV1486" s="1102">
        <v>16408.140506279506</v>
      </c>
      <c r="BW1486" s="1102">
        <v>16132.040533606842</v>
      </c>
      <c r="BX1486" s="1102">
        <v>20821.057197152328</v>
      </c>
      <c r="BY1486" s="1102">
        <v>17734.30758696633</v>
      </c>
      <c r="BZ1486" s="1102">
        <v>14293.660666410315</v>
      </c>
      <c r="CA1486" s="1102">
        <v>10581.033598761835</v>
      </c>
      <c r="CB1486" s="1102">
        <v>7530.0450386420507</v>
      </c>
      <c r="CC1486" s="1102">
        <v>9183.9091077688772</v>
      </c>
      <c r="CD1486" s="1102">
        <v>12963.197682811608</v>
      </c>
      <c r="CE1486" s="1102">
        <v>16854.859038816099</v>
      </c>
      <c r="CF1486" s="1102">
        <v>12731.267266477824</v>
      </c>
      <c r="CG1486" s="1102">
        <v>9743.9084817731782</v>
      </c>
      <c r="CH1486" s="1102">
        <v>10921.176543838799</v>
      </c>
      <c r="CI1486" s="1102">
        <v>15918.022510619212</v>
      </c>
      <c r="CJ1486" s="1102">
        <v>18048.739757637039</v>
      </c>
      <c r="CK1486" s="1102">
        <v>19448.178473138345</v>
      </c>
      <c r="CL1486" s="1102">
        <v>16461.362784491168</v>
      </c>
      <c r="CM1486" s="1102">
        <v>18382.584357276144</v>
      </c>
      <c r="CN1486" s="1102">
        <v>18565.221263108535</v>
      </c>
      <c r="CO1486" s="1102">
        <v>19577.760673648794</v>
      </c>
      <c r="CP1486" s="1102">
        <v>18431.008090397561</v>
      </c>
      <c r="CQ1486" s="1106">
        <f t="shared" si="223"/>
        <v>20316.708672746732</v>
      </c>
      <c r="CR1486" s="23" t="s">
        <v>542</v>
      </c>
      <c r="DQ1486"/>
      <c r="DR1486"/>
    </row>
    <row r="1487" spans="58:122" ht="13">
      <c r="BF1487" s="1135">
        <v>1479</v>
      </c>
      <c r="BG1487" s="1102">
        <v>63091.747548665226</v>
      </c>
      <c r="BH1487" s="1102">
        <v>60751.978032210674</v>
      </c>
      <c r="BI1487" s="1102">
        <v>52493.721833896503</v>
      </c>
      <c r="BJ1487" s="1102">
        <v>56236.664643134041</v>
      </c>
      <c r="BK1487" s="1102">
        <v>70792.027434674281</v>
      </c>
      <c r="BL1487" s="1102">
        <v>91245.740179519082</v>
      </c>
      <c r="BM1487" s="1102">
        <v>75330.82766811295</v>
      </c>
      <c r="BN1487" s="1102">
        <v>84502.864004855786</v>
      </c>
      <c r="BO1487" s="1102">
        <v>103094.7214275985</v>
      </c>
      <c r="BP1487" s="1102">
        <v>104062.68136445976</v>
      </c>
      <c r="BQ1487" s="1102">
        <v>79747.584127205366</v>
      </c>
      <c r="BR1487" s="1102">
        <v>64370.50355299699</v>
      </c>
      <c r="BS1487" s="1102">
        <v>78056.425066509226</v>
      </c>
      <c r="BT1487" s="1102">
        <v>25715.593766346239</v>
      </c>
      <c r="BU1487" s="1102">
        <v>11824.107529117082</v>
      </c>
      <c r="BV1487" s="1102">
        <v>12022.906164856597</v>
      </c>
      <c r="BW1487" s="1102">
        <v>16937.044400365219</v>
      </c>
      <c r="BX1487" s="1102">
        <v>22201.559496737387</v>
      </c>
      <c r="BY1487" s="1102">
        <v>18574.483362497056</v>
      </c>
      <c r="BZ1487" s="1102">
        <v>15171.848843268757</v>
      </c>
      <c r="CA1487" s="1102">
        <v>10584.629805444556</v>
      </c>
      <c r="CB1487" s="1102">
        <v>6757.3987382205441</v>
      </c>
      <c r="CC1487" s="1102">
        <v>8341.9861747090908</v>
      </c>
      <c r="CD1487" s="1102">
        <v>11691.189695911457</v>
      </c>
      <c r="CE1487" s="1102">
        <v>17137.981383463368</v>
      </c>
      <c r="CF1487" s="1102">
        <v>14018.103669364884</v>
      </c>
      <c r="CG1487" s="1102">
        <v>11494.355247197498</v>
      </c>
      <c r="CH1487" s="1102">
        <v>12890.641795099058</v>
      </c>
      <c r="CI1487" s="1102">
        <v>16388.566078881569</v>
      </c>
      <c r="CJ1487" s="1102">
        <v>17152.151718860059</v>
      </c>
      <c r="CK1487" s="1102">
        <v>16205.146422383114</v>
      </c>
      <c r="CL1487" s="1102">
        <v>13658.831897412289</v>
      </c>
      <c r="CM1487" s="1102">
        <v>16565.086448769838</v>
      </c>
      <c r="CN1487" s="1102">
        <v>17664.286336768335</v>
      </c>
      <c r="CO1487" s="1102">
        <v>17473.961404862428</v>
      </c>
      <c r="CP1487" s="1102">
        <v>18666.522448130145</v>
      </c>
      <c r="CQ1487" s="1106">
        <f t="shared" si="223"/>
        <v>20576.318812942747</v>
      </c>
      <c r="CR1487" s="23" t="s">
        <v>542</v>
      </c>
      <c r="DQ1487"/>
      <c r="DR1487"/>
    </row>
    <row r="1488" spans="58:122" ht="13">
      <c r="BF1488" s="1135">
        <v>1480</v>
      </c>
      <c r="BG1488" s="1102">
        <v>52906.653488179414</v>
      </c>
      <c r="BH1488" s="1102">
        <v>54793.728993427452</v>
      </c>
      <c r="BI1488" s="1102">
        <v>48492.828720967373</v>
      </c>
      <c r="BJ1488" s="1102">
        <v>54831.04855337146</v>
      </c>
      <c r="BK1488" s="1102">
        <v>70583.647482859771</v>
      </c>
      <c r="BL1488" s="1102">
        <v>94791.48054541499</v>
      </c>
      <c r="BM1488" s="1102">
        <v>89469.529441617444</v>
      </c>
      <c r="BN1488" s="1102">
        <v>91452.052933929852</v>
      </c>
      <c r="BO1488" s="1102">
        <v>120605.88789690234</v>
      </c>
      <c r="BP1488" s="1102">
        <v>110589.48925452305</v>
      </c>
      <c r="BQ1488" s="1102">
        <v>85979.441548844014</v>
      </c>
      <c r="BR1488" s="1102">
        <v>70362.342135594052</v>
      </c>
      <c r="BS1488" s="1102">
        <v>101723.73561489469</v>
      </c>
      <c r="BT1488" s="1102">
        <v>30542.64697743838</v>
      </c>
      <c r="BU1488" s="1102">
        <v>17680.074151584875</v>
      </c>
      <c r="BV1488" s="1102">
        <v>16584.550776228098</v>
      </c>
      <c r="BW1488" s="1102">
        <v>21316.533599063176</v>
      </c>
      <c r="BX1488" s="1102">
        <v>22814.560940708227</v>
      </c>
      <c r="BY1488" s="1102">
        <v>20041.618010554972</v>
      </c>
      <c r="BZ1488" s="1102">
        <v>15408.72692328773</v>
      </c>
      <c r="CA1488" s="1102">
        <v>10587.788974598205</v>
      </c>
      <c r="CB1488" s="1102">
        <v>6964.8328733460376</v>
      </c>
      <c r="CC1488" s="1102">
        <v>8186.188649117048</v>
      </c>
      <c r="CD1488" s="1102">
        <v>14448.362524683173</v>
      </c>
      <c r="CE1488" s="1102">
        <v>21486.439602112365</v>
      </c>
      <c r="CF1488" s="1102">
        <v>17398.309231443651</v>
      </c>
      <c r="CG1488" s="1102">
        <v>13785.026717445393</v>
      </c>
      <c r="CH1488" s="1102">
        <v>16497.869379908348</v>
      </c>
      <c r="CI1488" s="1102">
        <v>23923.370594199208</v>
      </c>
      <c r="CJ1488" s="1102">
        <v>26293.373932200408</v>
      </c>
      <c r="CK1488" s="1102">
        <v>25170.667358001239</v>
      </c>
      <c r="CL1488" s="1102">
        <v>20763.201164534163</v>
      </c>
      <c r="CM1488" s="1102">
        <v>21136.905274998458</v>
      </c>
      <c r="CN1488" s="1102">
        <v>18596.822432909008</v>
      </c>
      <c r="CO1488" s="1102">
        <v>19568.925042998679</v>
      </c>
      <c r="CP1488" s="1102">
        <v>19052.975958137351</v>
      </c>
      <c r="CQ1488" s="1106">
        <f t="shared" si="223"/>
        <v>21002.310887812888</v>
      </c>
      <c r="CR1488" s="23" t="s">
        <v>542</v>
      </c>
      <c r="DQ1488"/>
      <c r="DR1488"/>
    </row>
    <row r="1489" spans="58:122" ht="13">
      <c r="BF1489" s="1135">
        <v>1481</v>
      </c>
      <c r="BG1489" s="1102">
        <v>50721.582304653057</v>
      </c>
      <c r="BH1489" s="1102">
        <v>48464.102064590676</v>
      </c>
      <c r="BI1489" s="1102">
        <v>42847.746239277272</v>
      </c>
      <c r="BJ1489" s="1102">
        <v>41780.096096070789</v>
      </c>
      <c r="BK1489" s="1102">
        <v>48000.752257766813</v>
      </c>
      <c r="BL1489" s="1102">
        <v>71017.016238540571</v>
      </c>
      <c r="BM1489" s="1102">
        <v>73928.056553533592</v>
      </c>
      <c r="BN1489" s="1102">
        <v>84156.818569479568</v>
      </c>
      <c r="BO1489" s="1102">
        <v>112825.02460898491</v>
      </c>
      <c r="BP1489" s="1102">
        <v>104385.94709254464</v>
      </c>
      <c r="BQ1489" s="1102">
        <v>80561.610926478577</v>
      </c>
      <c r="BR1489" s="1102">
        <v>61515.30137968417</v>
      </c>
      <c r="BS1489" s="1102">
        <v>59298.516025421457</v>
      </c>
      <c r="BT1489" s="1102">
        <v>25600.008248591192</v>
      </c>
      <c r="BU1489" s="1102">
        <v>10120.665345993288</v>
      </c>
      <c r="BV1489" s="1102">
        <v>10159.92946808154</v>
      </c>
      <c r="BW1489" s="1102">
        <v>19129.120441452236</v>
      </c>
      <c r="BX1489" s="1102">
        <v>20210.026672653421</v>
      </c>
      <c r="BY1489" s="1102">
        <v>18600.041042812147</v>
      </c>
      <c r="BZ1489" s="1102">
        <v>15882.219310263305</v>
      </c>
      <c r="CA1489" s="1102">
        <v>10591.419318876446</v>
      </c>
      <c r="CB1489" s="1102">
        <v>6624.5561471015453</v>
      </c>
      <c r="CC1489" s="1102">
        <v>6953.5368963200272</v>
      </c>
      <c r="CD1489" s="1102">
        <v>10241.706755399406</v>
      </c>
      <c r="CE1489" s="1102">
        <v>16791.292701029561</v>
      </c>
      <c r="CF1489" s="1102">
        <v>12705.89670362887</v>
      </c>
      <c r="CG1489" s="1102">
        <v>11021.733211008166</v>
      </c>
      <c r="CH1489" s="1102">
        <v>13330.182519814214</v>
      </c>
      <c r="CI1489" s="1102">
        <v>19149.6397272699</v>
      </c>
      <c r="CJ1489" s="1102">
        <v>19697.756514228215</v>
      </c>
      <c r="CK1489" s="1102">
        <v>16328.515271101915</v>
      </c>
      <c r="CL1489" s="1102">
        <v>12870.512734173901</v>
      </c>
      <c r="CM1489" s="1102">
        <v>16709.674825107773</v>
      </c>
      <c r="CN1489" s="1102">
        <v>20750.830553052503</v>
      </c>
      <c r="CO1489" s="1102">
        <v>23608.922150778802</v>
      </c>
      <c r="CP1489" s="1102">
        <v>21153.343118444565</v>
      </c>
      <c r="CQ1489" s="1106">
        <f t="shared" si="223"/>
        <v>23317.569363772112</v>
      </c>
      <c r="CR1489" s="23" t="s">
        <v>542</v>
      </c>
      <c r="DQ1489"/>
      <c r="DR1489"/>
    </row>
    <row r="1490" spans="58:122" ht="13">
      <c r="BF1490" s="1135">
        <v>1482</v>
      </c>
      <c r="BG1490" s="1102">
        <v>55779.566496698404</v>
      </c>
      <c r="BH1490" s="1102">
        <v>63000.339724434249</v>
      </c>
      <c r="BI1490" s="1102">
        <v>57373.116920343207</v>
      </c>
      <c r="BJ1490" s="1102">
        <v>59936.247371951104</v>
      </c>
      <c r="BK1490" s="1102">
        <v>66947.562940617529</v>
      </c>
      <c r="BL1490" s="1102">
        <v>82010.88303989869</v>
      </c>
      <c r="BM1490" s="1102">
        <v>71420.145897296796</v>
      </c>
      <c r="BN1490" s="1102">
        <v>73091.176598767459</v>
      </c>
      <c r="BO1490" s="1102">
        <v>93724.603840828669</v>
      </c>
      <c r="BP1490" s="1102">
        <v>99993.680763835349</v>
      </c>
      <c r="BQ1490" s="1102">
        <v>76832.174333971154</v>
      </c>
      <c r="BR1490" s="1102">
        <v>61783.135081819004</v>
      </c>
      <c r="BS1490" s="1102">
        <v>73339.3631710021</v>
      </c>
      <c r="BT1490" s="1102">
        <v>26319.655787106429</v>
      </c>
      <c r="BU1490" s="1102">
        <v>10922.134267574333</v>
      </c>
      <c r="BV1490" s="1102">
        <v>9328.2553211922004</v>
      </c>
      <c r="BW1490" s="1102">
        <v>16606.300033154577</v>
      </c>
      <c r="BX1490" s="1102">
        <v>22502.226338330252</v>
      </c>
      <c r="BY1490" s="1102">
        <v>18844.230764081596</v>
      </c>
      <c r="BZ1490" s="1102">
        <v>18023.244234322294</v>
      </c>
      <c r="CA1490" s="1102">
        <v>10592.048837247508</v>
      </c>
      <c r="CB1490" s="1102">
        <v>5474.2671971800055</v>
      </c>
      <c r="CC1490" s="1102">
        <v>7000.4948786213708</v>
      </c>
      <c r="CD1490" s="1102">
        <v>8661.0371388352451</v>
      </c>
      <c r="CE1490" s="1102">
        <v>18594.571835162191</v>
      </c>
      <c r="CF1490" s="1102">
        <v>13637.966646565923</v>
      </c>
      <c r="CG1490" s="1102">
        <v>9991.351556107229</v>
      </c>
      <c r="CH1490" s="1102">
        <v>11476.778410503715</v>
      </c>
      <c r="CI1490" s="1102">
        <v>12648.164462773146</v>
      </c>
      <c r="CJ1490" s="1102">
        <v>17594.363993436848</v>
      </c>
      <c r="CK1490" s="1102">
        <v>16258.686216637605</v>
      </c>
      <c r="CL1490" s="1102">
        <v>13956.585402718696</v>
      </c>
      <c r="CM1490" s="1102">
        <v>14988.001198679278</v>
      </c>
      <c r="CN1490" s="1102">
        <v>11047.165573062872</v>
      </c>
      <c r="CO1490" s="1102">
        <v>15543.202924898244</v>
      </c>
      <c r="CP1490" s="1102">
        <v>12352.507173983724</v>
      </c>
      <c r="CQ1490" s="1106">
        <f t="shared" si="223"/>
        <v>13616.308364738396</v>
      </c>
      <c r="CR1490" s="23" t="s">
        <v>542</v>
      </c>
      <c r="DQ1490"/>
      <c r="DR1490"/>
    </row>
    <row r="1491" spans="58:122" ht="13">
      <c r="BF1491" s="1135">
        <v>1483</v>
      </c>
      <c r="BG1491" s="1102">
        <v>38360.222475803166</v>
      </c>
      <c r="BH1491" s="1102">
        <v>42833.266452414326</v>
      </c>
      <c r="BI1491" s="1102">
        <v>37957.474829513762</v>
      </c>
      <c r="BJ1491" s="1102">
        <v>42787.130555438664</v>
      </c>
      <c r="BK1491" s="1102">
        <v>50438.545433491498</v>
      </c>
      <c r="BL1491" s="1102">
        <v>67950.422772482125</v>
      </c>
      <c r="BM1491" s="1102">
        <v>66570.106054634001</v>
      </c>
      <c r="BN1491" s="1102">
        <v>75712.259746419586</v>
      </c>
      <c r="BO1491" s="1102">
        <v>87491.25455551999</v>
      </c>
      <c r="BP1491" s="1102">
        <v>100826.76966065205</v>
      </c>
      <c r="BQ1491" s="1102">
        <v>80062.868108807961</v>
      </c>
      <c r="BR1491" s="1102">
        <v>65193.318617212441</v>
      </c>
      <c r="BS1491" s="1102">
        <v>58413.981095481249</v>
      </c>
      <c r="BT1491" s="1102">
        <v>23580.888773586903</v>
      </c>
      <c r="BU1491" s="1102">
        <v>11375.449845056144</v>
      </c>
      <c r="BV1491" s="1102">
        <v>11531.105282800407</v>
      </c>
      <c r="BW1491" s="1102">
        <v>15433.111639456036</v>
      </c>
      <c r="BX1491" s="1102">
        <v>22727.147374440843</v>
      </c>
      <c r="BY1491" s="1102">
        <v>18667.062122964908</v>
      </c>
      <c r="BZ1491" s="1102">
        <v>14803.522626677994</v>
      </c>
      <c r="CA1491" s="1102">
        <v>10592.537949425887</v>
      </c>
      <c r="CB1491" s="1102">
        <v>7329.6436840736351</v>
      </c>
      <c r="CC1491" s="1102">
        <v>8651.8084989417512</v>
      </c>
      <c r="CD1491" s="1102">
        <v>10187.144597224848</v>
      </c>
      <c r="CE1491" s="1102">
        <v>13328.980969728662</v>
      </c>
      <c r="CF1491" s="1102">
        <v>10349.957702407621</v>
      </c>
      <c r="CG1491" s="1102">
        <v>9752.0072754183202</v>
      </c>
      <c r="CH1491" s="1102">
        <v>12022.204054539925</v>
      </c>
      <c r="CI1491" s="1102">
        <v>17145.98743906902</v>
      </c>
      <c r="CJ1491" s="1102">
        <v>17932.36773159551</v>
      </c>
      <c r="CK1491" s="1102">
        <v>18124.658446008321</v>
      </c>
      <c r="CL1491" s="1102">
        <v>13729.664953817208</v>
      </c>
      <c r="CM1491" s="1102">
        <v>14839.326165880841</v>
      </c>
      <c r="CN1491" s="1102">
        <v>13620.383006590067</v>
      </c>
      <c r="CO1491" s="1102">
        <v>18207.920008353562</v>
      </c>
      <c r="CP1491" s="1102">
        <v>14708.22136488757</v>
      </c>
      <c r="CQ1491" s="1106">
        <f t="shared" si="223"/>
        <v>16213.038760499203</v>
      </c>
      <c r="CR1491" s="23" t="s">
        <v>542</v>
      </c>
      <c r="DQ1491"/>
      <c r="DR1491"/>
    </row>
    <row r="1492" spans="58:122" ht="13">
      <c r="BF1492" s="1135">
        <v>1484</v>
      </c>
      <c r="BG1492" s="1102">
        <v>63126.382869045425</v>
      </c>
      <c r="BH1492" s="1102">
        <v>61085.530623404382</v>
      </c>
      <c r="BI1492" s="1102">
        <v>54780.58435460394</v>
      </c>
      <c r="BJ1492" s="1102">
        <v>57192.061686091241</v>
      </c>
      <c r="BK1492" s="1102">
        <v>67456.409709911066</v>
      </c>
      <c r="BL1492" s="1102">
        <v>84868.372690357777</v>
      </c>
      <c r="BM1492" s="1102">
        <v>78926.970382151791</v>
      </c>
      <c r="BN1492" s="1102">
        <v>90935.046943077585</v>
      </c>
      <c r="BO1492" s="1102">
        <v>119103.63294721715</v>
      </c>
      <c r="BP1492" s="1102">
        <v>110571.37056508887</v>
      </c>
      <c r="BQ1492" s="1102">
        <v>87497.862501832453</v>
      </c>
      <c r="BR1492" s="1102">
        <v>77586.861221428248</v>
      </c>
      <c r="BS1492" s="1102">
        <v>96125.866562335606</v>
      </c>
      <c r="BT1492" s="1102">
        <v>33504.284128019339</v>
      </c>
      <c r="BU1492" s="1102">
        <v>13260.513211213276</v>
      </c>
      <c r="BV1492" s="1102">
        <v>12167.586881319881</v>
      </c>
      <c r="BW1492" s="1102">
        <v>20358.824277024934</v>
      </c>
      <c r="BX1492" s="1102">
        <v>21910.485150643235</v>
      </c>
      <c r="BY1492" s="1102">
        <v>20767.056544889707</v>
      </c>
      <c r="BZ1492" s="1102">
        <v>17615.474721752696</v>
      </c>
      <c r="CA1492" s="1102">
        <v>10595.245281124206</v>
      </c>
      <c r="CB1492" s="1102">
        <v>5666.465993204456</v>
      </c>
      <c r="CC1492" s="1102">
        <v>7509.2425227348986</v>
      </c>
      <c r="CD1492" s="1102">
        <v>16626.24224901502</v>
      </c>
      <c r="CE1492" s="1102">
        <v>27375.171947814957</v>
      </c>
      <c r="CF1492" s="1102">
        <v>17286.585372530899</v>
      </c>
      <c r="CG1492" s="1102">
        <v>11583.227865992549</v>
      </c>
      <c r="CH1492" s="1102">
        <v>11549.083396111899</v>
      </c>
      <c r="CI1492" s="1102">
        <v>16713.573444793874</v>
      </c>
      <c r="CJ1492" s="1102">
        <v>19740.694694326019</v>
      </c>
      <c r="CK1492" s="1102">
        <v>19304.134005539137</v>
      </c>
      <c r="CL1492" s="1102">
        <v>16911.351461804905</v>
      </c>
      <c r="CM1492" s="1102">
        <v>18207.086626243206</v>
      </c>
      <c r="CN1492" s="1102">
        <v>18279.306435426468</v>
      </c>
      <c r="CO1492" s="1102">
        <v>19641.445136413829</v>
      </c>
      <c r="CP1492" s="1102">
        <v>18738.525080032134</v>
      </c>
      <c r="CQ1492" s="1106">
        <f t="shared" si="223"/>
        <v>20655.688128438076</v>
      </c>
      <c r="CR1492" s="23" t="s">
        <v>542</v>
      </c>
      <c r="DQ1492"/>
      <c r="DR1492"/>
    </row>
    <row r="1493" spans="58:122" ht="13">
      <c r="BF1493" s="1135">
        <v>1485</v>
      </c>
      <c r="BG1493" s="1102">
        <v>39545.208938175805</v>
      </c>
      <c r="BH1493" s="1102">
        <v>43493.174840690401</v>
      </c>
      <c r="BI1493" s="1102">
        <v>37902.802124488793</v>
      </c>
      <c r="BJ1493" s="1102">
        <v>42293.743730176728</v>
      </c>
      <c r="BK1493" s="1102">
        <v>49779.826116982593</v>
      </c>
      <c r="BL1493" s="1102">
        <v>67598.844610615546</v>
      </c>
      <c r="BM1493" s="1102">
        <v>66736.048879041133</v>
      </c>
      <c r="BN1493" s="1102">
        <v>75612.458138631671</v>
      </c>
      <c r="BO1493" s="1102">
        <v>86413.141716802493</v>
      </c>
      <c r="BP1493" s="1102">
        <v>101374.03163427929</v>
      </c>
      <c r="BQ1493" s="1102">
        <v>80347.752706759435</v>
      </c>
      <c r="BR1493" s="1102">
        <v>65333.615521650267</v>
      </c>
      <c r="BS1493" s="1102">
        <v>58481.030235817794</v>
      </c>
      <c r="BT1493" s="1102">
        <v>23421.708760583231</v>
      </c>
      <c r="BU1493" s="1102">
        <v>11323.972655234656</v>
      </c>
      <c r="BV1493" s="1102">
        <v>11525.183459523385</v>
      </c>
      <c r="BW1493" s="1102">
        <v>15175.612729158351</v>
      </c>
      <c r="BX1493" s="1102">
        <v>22779.981084594605</v>
      </c>
      <c r="BY1493" s="1102">
        <v>18810.422361153938</v>
      </c>
      <c r="BZ1493" s="1102">
        <v>14913.034602946982</v>
      </c>
      <c r="CA1493" s="1102">
        <v>10596.577078982666</v>
      </c>
      <c r="CB1493" s="1102">
        <v>7261.8022972375347</v>
      </c>
      <c r="CC1493" s="1102">
        <v>8601.0632788362582</v>
      </c>
      <c r="CD1493" s="1102">
        <v>10177.73211110109</v>
      </c>
      <c r="CE1493" s="1102">
        <v>13378.58073446394</v>
      </c>
      <c r="CF1493" s="1102">
        <v>10350.670325581536</v>
      </c>
      <c r="CG1493" s="1102">
        <v>9752.069408047033</v>
      </c>
      <c r="CH1493" s="1102">
        <v>11939.640840293936</v>
      </c>
      <c r="CI1493" s="1102">
        <v>16720.963273569654</v>
      </c>
      <c r="CJ1493" s="1102">
        <v>17900.628707229371</v>
      </c>
      <c r="CK1493" s="1102">
        <v>18040.251865544018</v>
      </c>
      <c r="CL1493" s="1102">
        <v>14202.830530247156</v>
      </c>
      <c r="CM1493" s="1102">
        <v>14817.705411095551</v>
      </c>
      <c r="CN1493" s="1102">
        <v>13615.761640645558</v>
      </c>
      <c r="CO1493" s="1102">
        <v>18086.338496288903</v>
      </c>
      <c r="CP1493" s="1102">
        <v>14479.75553716809</v>
      </c>
      <c r="CQ1493" s="1106">
        <f t="shared" si="223"/>
        <v>15961.198294655511</v>
      </c>
      <c r="CR1493" s="23" t="s">
        <v>542</v>
      </c>
      <c r="DQ1493"/>
      <c r="DR1493"/>
    </row>
    <row r="1494" spans="58:122" ht="13">
      <c r="BF1494" s="1135">
        <v>1486</v>
      </c>
      <c r="BG1494" s="1102">
        <v>33452.490517088387</v>
      </c>
      <c r="BH1494" s="1102">
        <v>43943.938196952193</v>
      </c>
      <c r="BI1494" s="1102">
        <v>43297.02459071148</v>
      </c>
      <c r="BJ1494" s="1102">
        <v>50987.719503259817</v>
      </c>
      <c r="BK1494" s="1102">
        <v>59839.008089777868</v>
      </c>
      <c r="BL1494" s="1102">
        <v>85419.522438553715</v>
      </c>
      <c r="BM1494" s="1102">
        <v>82705.069963895949</v>
      </c>
      <c r="BN1494" s="1102">
        <v>86121.953937342914</v>
      </c>
      <c r="BO1494" s="1102">
        <v>92248.794877998618</v>
      </c>
      <c r="BP1494" s="1102">
        <v>106973.88312562165</v>
      </c>
      <c r="BQ1494" s="1102">
        <v>74709.722816970374</v>
      </c>
      <c r="BR1494" s="1102">
        <v>52330.541666103636</v>
      </c>
      <c r="BS1494" s="1102">
        <v>51126.669511985499</v>
      </c>
      <c r="BT1494" s="1102">
        <v>24869.808291468216</v>
      </c>
      <c r="BU1494" s="1102">
        <v>14168.526821904114</v>
      </c>
      <c r="BV1494" s="1102">
        <v>14798.421987619487</v>
      </c>
      <c r="BW1494" s="1102">
        <v>14568.319263532529</v>
      </c>
      <c r="BX1494" s="1102">
        <v>19161.397831825227</v>
      </c>
      <c r="BY1494" s="1102">
        <v>17431.842544516581</v>
      </c>
      <c r="BZ1494" s="1102">
        <v>16328.036068517986</v>
      </c>
      <c r="CA1494" s="1102">
        <v>10596.98300647557</v>
      </c>
      <c r="CB1494" s="1102">
        <v>6062.4814981703557</v>
      </c>
      <c r="CC1494" s="1102">
        <v>8291.9354985670143</v>
      </c>
      <c r="CD1494" s="1102">
        <v>11298.068720950288</v>
      </c>
      <c r="CE1494" s="1102">
        <v>15952.439024085646</v>
      </c>
      <c r="CF1494" s="1102">
        <v>12407.407199620608</v>
      </c>
      <c r="CG1494" s="1102">
        <v>10368.004421603497</v>
      </c>
      <c r="CH1494" s="1102">
        <v>11985.993220455322</v>
      </c>
      <c r="CI1494" s="1102">
        <v>15995.424153902402</v>
      </c>
      <c r="CJ1494" s="1102">
        <v>17293.130132230166</v>
      </c>
      <c r="CK1494" s="1102">
        <v>17036.711109372689</v>
      </c>
      <c r="CL1494" s="1102">
        <v>14535.437470497423</v>
      </c>
      <c r="CM1494" s="1102">
        <v>17700.506434079853</v>
      </c>
      <c r="CN1494" s="1102">
        <v>18796.202708038403</v>
      </c>
      <c r="CO1494" s="1102">
        <v>19469.602623203355</v>
      </c>
      <c r="CP1494" s="1102">
        <v>18982.457009540019</v>
      </c>
      <c r="CQ1494" s="1106">
        <f t="shared" si="223"/>
        <v>20924.577053204739</v>
      </c>
      <c r="CR1494" s="23" t="s">
        <v>542</v>
      </c>
      <c r="DQ1494"/>
      <c r="DR1494"/>
    </row>
    <row r="1495" spans="58:122" ht="13">
      <c r="BF1495" s="1135">
        <v>1487</v>
      </c>
      <c r="BG1495" s="1102">
        <v>37893.30868379047</v>
      </c>
      <c r="BH1495" s="1102">
        <v>42056.556504814755</v>
      </c>
      <c r="BI1495" s="1102">
        <v>36567.802822967118</v>
      </c>
      <c r="BJ1495" s="1102">
        <v>42643.011066349092</v>
      </c>
      <c r="BK1495" s="1102">
        <v>51009.301303786691</v>
      </c>
      <c r="BL1495" s="1102">
        <v>74933.842849224209</v>
      </c>
      <c r="BM1495" s="1102">
        <v>72908.10090972633</v>
      </c>
      <c r="BN1495" s="1102">
        <v>86579.622671625199</v>
      </c>
      <c r="BO1495" s="1102">
        <v>115162.16766452961</v>
      </c>
      <c r="BP1495" s="1102">
        <v>106355.24081222841</v>
      </c>
      <c r="BQ1495" s="1102">
        <v>81889.012300012604</v>
      </c>
      <c r="BR1495" s="1102">
        <v>60196.826002020491</v>
      </c>
      <c r="BS1495" s="1102">
        <v>48385.408225701714</v>
      </c>
      <c r="BT1495" s="1102">
        <v>34145.006164092236</v>
      </c>
      <c r="BU1495" s="1102">
        <v>12473.082406542919</v>
      </c>
      <c r="BV1495" s="1102">
        <v>12045.792112101877</v>
      </c>
      <c r="BW1495" s="1102">
        <v>19808.508812328844</v>
      </c>
      <c r="BX1495" s="1102">
        <v>39092.345734006631</v>
      </c>
      <c r="BY1495" s="1102">
        <v>18451.246816152674</v>
      </c>
      <c r="BZ1495" s="1102">
        <v>15643.917621211214</v>
      </c>
      <c r="CA1495" s="1102">
        <v>10602.590869380485</v>
      </c>
      <c r="CB1495" s="1102">
        <v>8410.7350403973269</v>
      </c>
      <c r="CC1495" s="1102">
        <v>15309.691741238588</v>
      </c>
      <c r="CD1495" s="1102">
        <v>11324.433000466903</v>
      </c>
      <c r="CE1495" s="1102">
        <v>18522.402714922078</v>
      </c>
      <c r="CF1495" s="1102">
        <v>13943.921337263679</v>
      </c>
      <c r="CG1495" s="1102">
        <v>11374.65385765901</v>
      </c>
      <c r="CH1495" s="1102">
        <v>14460.34779603696</v>
      </c>
      <c r="CI1495" s="1102">
        <v>14291.811642852968</v>
      </c>
      <c r="CJ1495" s="1102">
        <v>16235.640215838865</v>
      </c>
      <c r="CK1495" s="1102">
        <v>18128.188128874452</v>
      </c>
      <c r="CL1495" s="1102">
        <v>13568.261790106993</v>
      </c>
      <c r="CM1495" s="1102">
        <v>22037.210859656025</v>
      </c>
      <c r="CN1495" s="1102">
        <v>15253.885611087037</v>
      </c>
      <c r="CO1495" s="1102">
        <v>21306.120499144497</v>
      </c>
      <c r="CP1495" s="1102">
        <v>17113.364381327701</v>
      </c>
      <c r="CQ1495" s="1106">
        <f t="shared" si="223"/>
        <v>18864.255109688678</v>
      </c>
      <c r="CR1495" s="23" t="s">
        <v>542</v>
      </c>
      <c r="DQ1495"/>
      <c r="DR1495"/>
    </row>
    <row r="1496" spans="58:122" ht="13">
      <c r="BF1496" s="1135">
        <v>1488</v>
      </c>
      <c r="BG1496" s="1102">
        <v>61380.707226024519</v>
      </c>
      <c r="BH1496" s="1102">
        <v>62956.760365910093</v>
      </c>
      <c r="BI1496" s="1102">
        <v>52963.443331057948</v>
      </c>
      <c r="BJ1496" s="1102">
        <v>56485.948097781256</v>
      </c>
      <c r="BK1496" s="1102">
        <v>63851.075223726773</v>
      </c>
      <c r="BL1496" s="1102">
        <v>80932.969127369812</v>
      </c>
      <c r="BM1496" s="1102">
        <v>75941.138798875851</v>
      </c>
      <c r="BN1496" s="1102">
        <v>91198.252268923621</v>
      </c>
      <c r="BO1496" s="1102">
        <v>121790.08785061091</v>
      </c>
      <c r="BP1496" s="1102">
        <v>113244.36649837665</v>
      </c>
      <c r="BQ1496" s="1102">
        <v>87110.236870032037</v>
      </c>
      <c r="BR1496" s="1102">
        <v>65949.148357971746</v>
      </c>
      <c r="BS1496" s="1102">
        <v>59418.64409212266</v>
      </c>
      <c r="BT1496" s="1102">
        <v>26333.849494137066</v>
      </c>
      <c r="BU1496" s="1102">
        <v>9684.4978313544361</v>
      </c>
      <c r="BV1496" s="1102">
        <v>10655.480018743858</v>
      </c>
      <c r="BW1496" s="1102">
        <v>20248.12591573703</v>
      </c>
      <c r="BX1496" s="1102">
        <v>23752.64999508825</v>
      </c>
      <c r="BY1496" s="1102">
        <v>19557.543179168053</v>
      </c>
      <c r="BZ1496" s="1102">
        <v>15544.521775572201</v>
      </c>
      <c r="CA1496" s="1102">
        <v>10607.981270098444</v>
      </c>
      <c r="CB1496" s="1102">
        <v>6902.2120461049344</v>
      </c>
      <c r="CC1496" s="1102">
        <v>8867.6759691594543</v>
      </c>
      <c r="CD1496" s="1102">
        <v>11465.375203185555</v>
      </c>
      <c r="CE1496" s="1102">
        <v>17303.401041953712</v>
      </c>
      <c r="CF1496" s="1102">
        <v>14570.620569023045</v>
      </c>
      <c r="CG1496" s="1102">
        <v>12453.874074075498</v>
      </c>
      <c r="CH1496" s="1102">
        <v>13064.947019409072</v>
      </c>
      <c r="CI1496" s="1102">
        <v>15947.322204049546</v>
      </c>
      <c r="CJ1496" s="1102">
        <v>15758.428379686264</v>
      </c>
      <c r="CK1496" s="1102">
        <v>17342.802234063907</v>
      </c>
      <c r="CL1496" s="1102">
        <v>14658.990684991402</v>
      </c>
      <c r="CM1496" s="1102">
        <v>17751.430259517205</v>
      </c>
      <c r="CN1496" s="1102">
        <v>17200.018255719348</v>
      </c>
      <c r="CO1496" s="1102">
        <v>19821.572987543284</v>
      </c>
      <c r="CP1496" s="1102">
        <v>18288.741534842862</v>
      </c>
      <c r="CQ1496" s="1106">
        <f t="shared" si="223"/>
        <v>20159.886639524044</v>
      </c>
      <c r="CR1496" s="23" t="s">
        <v>542</v>
      </c>
      <c r="DQ1496"/>
      <c r="DR1496"/>
    </row>
    <row r="1497" spans="58:122" ht="13">
      <c r="BF1497" s="1135">
        <v>1489</v>
      </c>
      <c r="BG1497" s="1102">
        <v>50900.059768842642</v>
      </c>
      <c r="BH1497" s="1102">
        <v>56700.169699555881</v>
      </c>
      <c r="BI1497" s="1102">
        <v>52491.509822264336</v>
      </c>
      <c r="BJ1497" s="1102">
        <v>60789.817490234716</v>
      </c>
      <c r="BK1497" s="1102">
        <v>69992.469388664351</v>
      </c>
      <c r="BL1497" s="1102">
        <v>87210.918271697519</v>
      </c>
      <c r="BM1497" s="1102">
        <v>77304.485888814044</v>
      </c>
      <c r="BN1497" s="1102">
        <v>84893.036509378842</v>
      </c>
      <c r="BO1497" s="1102">
        <v>98828.884608643595</v>
      </c>
      <c r="BP1497" s="1102">
        <v>106639.9201391097</v>
      </c>
      <c r="BQ1497" s="1102">
        <v>81520.493442541861</v>
      </c>
      <c r="BR1497" s="1102">
        <v>63246.87070583774</v>
      </c>
      <c r="BS1497" s="1102">
        <v>54357.46863844715</v>
      </c>
      <c r="BT1497" s="1102">
        <v>32976.631368556657</v>
      </c>
      <c r="BU1497" s="1102">
        <v>12302.621284924702</v>
      </c>
      <c r="BV1497" s="1102">
        <v>13373.658455656716</v>
      </c>
      <c r="BW1497" s="1102">
        <v>17260.393146312359</v>
      </c>
      <c r="BX1497" s="1102">
        <v>22841.430395782761</v>
      </c>
      <c r="BY1497" s="1102">
        <v>19814.746267063318</v>
      </c>
      <c r="BZ1497" s="1102">
        <v>15626.128762836754</v>
      </c>
      <c r="CA1497" s="1102">
        <v>10618.153688617831</v>
      </c>
      <c r="CB1497" s="1102">
        <v>6810.2401438534762</v>
      </c>
      <c r="CC1497" s="1102">
        <v>8692.9434145548421</v>
      </c>
      <c r="CD1497" s="1102">
        <v>14959.630674239681</v>
      </c>
      <c r="CE1497" s="1102">
        <v>19086.06437885491</v>
      </c>
      <c r="CF1497" s="1102">
        <v>14249.846930475524</v>
      </c>
      <c r="CG1497" s="1102">
        <v>11665.77992201947</v>
      </c>
      <c r="CH1497" s="1102">
        <v>13297.334276640639</v>
      </c>
      <c r="CI1497" s="1102">
        <v>16831.166095250279</v>
      </c>
      <c r="CJ1497" s="1102">
        <v>15611.362228751987</v>
      </c>
      <c r="CK1497" s="1102">
        <v>14365.829870751533</v>
      </c>
      <c r="CL1497" s="1102">
        <v>13909.946470477724</v>
      </c>
      <c r="CM1497" s="1102">
        <v>17922.108479715011</v>
      </c>
      <c r="CN1497" s="1102">
        <v>18379.444294952144</v>
      </c>
      <c r="CO1497" s="1102">
        <v>16290.707110597446</v>
      </c>
      <c r="CP1497" s="1102">
        <v>19398.385220569646</v>
      </c>
      <c r="CQ1497" s="1106">
        <f t="shared" si="223"/>
        <v>21383.059424370764</v>
      </c>
      <c r="CR1497" s="23" t="s">
        <v>542</v>
      </c>
      <c r="DQ1497"/>
      <c r="DR1497"/>
    </row>
    <row r="1498" spans="58:122" ht="13">
      <c r="BF1498" s="1135">
        <v>1490</v>
      </c>
      <c r="BG1498" s="1102">
        <v>59715.757110372433</v>
      </c>
      <c r="BH1498" s="1102">
        <v>56298.002866746705</v>
      </c>
      <c r="BI1498" s="1102">
        <v>49661.986800428516</v>
      </c>
      <c r="BJ1498" s="1102">
        <v>50317.517054022821</v>
      </c>
      <c r="BK1498" s="1102">
        <v>78546.196143537047</v>
      </c>
      <c r="BL1498" s="1102">
        <v>110066.24595026817</v>
      </c>
      <c r="BM1498" s="1102">
        <v>86781.832589230151</v>
      </c>
      <c r="BN1498" s="1102">
        <v>89288.906327166158</v>
      </c>
      <c r="BO1498" s="1102">
        <v>133577.04931188608</v>
      </c>
      <c r="BP1498" s="1102">
        <v>123360.92461698255</v>
      </c>
      <c r="BQ1498" s="1102">
        <v>96091.186625324815</v>
      </c>
      <c r="BR1498" s="1102">
        <v>75477.758508137573</v>
      </c>
      <c r="BS1498" s="1102">
        <v>113114.65445279449</v>
      </c>
      <c r="BT1498" s="1102">
        <v>35179.192976303624</v>
      </c>
      <c r="BU1498" s="1102">
        <v>16885.193049448815</v>
      </c>
      <c r="BV1498" s="1102">
        <v>20631.621742086973</v>
      </c>
      <c r="BW1498" s="1102">
        <v>19391.600720731763</v>
      </c>
      <c r="BX1498" s="1102">
        <v>23496.461323918666</v>
      </c>
      <c r="BY1498" s="1102">
        <v>21323.337740495161</v>
      </c>
      <c r="BZ1498" s="1102">
        <v>14560.315397087445</v>
      </c>
      <c r="CA1498" s="1102">
        <v>10624.877628410079</v>
      </c>
      <c r="CB1498" s="1102">
        <v>7893.9128268753975</v>
      </c>
      <c r="CC1498" s="1102">
        <v>10774.608327251155</v>
      </c>
      <c r="CD1498" s="1102">
        <v>15198.20294609359</v>
      </c>
      <c r="CE1498" s="1102">
        <v>20699.69960673443</v>
      </c>
      <c r="CF1498" s="1102">
        <v>15845.752582759307</v>
      </c>
      <c r="CG1498" s="1102">
        <v>11770.863020835401</v>
      </c>
      <c r="CH1498" s="1102">
        <v>13745.433256659522</v>
      </c>
      <c r="CI1498" s="1102">
        <v>20496.004118851451</v>
      </c>
      <c r="CJ1498" s="1102">
        <v>24040.848102523421</v>
      </c>
      <c r="CK1498" s="1102">
        <v>25619.465931863499</v>
      </c>
      <c r="CL1498" s="1102">
        <v>20699.689007610152</v>
      </c>
      <c r="CM1498" s="1102">
        <v>23091.991377637401</v>
      </c>
      <c r="CN1498" s="1102">
        <v>23586.723739788769</v>
      </c>
      <c r="CO1498" s="1102">
        <v>24160.328026578056</v>
      </c>
      <c r="CP1498" s="1102">
        <v>23737.672409623079</v>
      </c>
      <c r="CQ1498" s="1106">
        <f t="shared" si="223"/>
        <v>26166.304770202471</v>
      </c>
      <c r="CR1498" s="23" t="s">
        <v>542</v>
      </c>
      <c r="DQ1498"/>
      <c r="DR1498"/>
    </row>
    <row r="1499" spans="58:122" ht="13">
      <c r="BF1499" s="1135">
        <v>1491</v>
      </c>
      <c r="BG1499" s="1102">
        <v>58855.85270943855</v>
      </c>
      <c r="BH1499" s="1102">
        <v>54896.216965839238</v>
      </c>
      <c r="BI1499" s="1102">
        <v>48177.456582508275</v>
      </c>
      <c r="BJ1499" s="1102">
        <v>54583.117815186313</v>
      </c>
      <c r="BK1499" s="1102">
        <v>70999.365570981536</v>
      </c>
      <c r="BL1499" s="1102">
        <v>99378.369614679134</v>
      </c>
      <c r="BM1499" s="1102">
        <v>87463.152793579415</v>
      </c>
      <c r="BN1499" s="1102">
        <v>84619.189904322091</v>
      </c>
      <c r="BO1499" s="1102">
        <v>118033.29349285451</v>
      </c>
      <c r="BP1499" s="1102">
        <v>107754.57428735361</v>
      </c>
      <c r="BQ1499" s="1102">
        <v>81510.064272891876</v>
      </c>
      <c r="BR1499" s="1102">
        <v>62888.928929775073</v>
      </c>
      <c r="BS1499" s="1102">
        <v>95311.791150260746</v>
      </c>
      <c r="BT1499" s="1102">
        <v>35324.913426523686</v>
      </c>
      <c r="BU1499" s="1102">
        <v>14076.646961958253</v>
      </c>
      <c r="BV1499" s="1102">
        <v>12089.636494121731</v>
      </c>
      <c r="BW1499" s="1102">
        <v>18341.39784591319</v>
      </c>
      <c r="BX1499" s="1102">
        <v>23769.771506644422</v>
      </c>
      <c r="BY1499" s="1102">
        <v>20299.390022302206</v>
      </c>
      <c r="BZ1499" s="1102">
        <v>15847.248620154112</v>
      </c>
      <c r="CA1499" s="1102">
        <v>10636.901823914754</v>
      </c>
      <c r="CB1499" s="1102">
        <v>7257.9814006016595</v>
      </c>
      <c r="CC1499" s="1102">
        <v>8940.0735550140889</v>
      </c>
      <c r="CD1499" s="1102">
        <v>12972.026948664239</v>
      </c>
      <c r="CE1499" s="1102">
        <v>19256.690623292372</v>
      </c>
      <c r="CF1499" s="1102">
        <v>14631.394537723441</v>
      </c>
      <c r="CG1499" s="1102">
        <v>11154.54130645023</v>
      </c>
      <c r="CH1499" s="1102">
        <v>11230.182030894443</v>
      </c>
      <c r="CI1499" s="1102">
        <v>16259.548608609222</v>
      </c>
      <c r="CJ1499" s="1102">
        <v>19025.151655009897</v>
      </c>
      <c r="CK1499" s="1102">
        <v>20854.835145922843</v>
      </c>
      <c r="CL1499" s="1102">
        <v>16810.364224907971</v>
      </c>
      <c r="CM1499" s="1102">
        <v>19040.028080206321</v>
      </c>
      <c r="CN1499" s="1102">
        <v>17887.018583196012</v>
      </c>
      <c r="CO1499" s="1102">
        <v>22368.480925453565</v>
      </c>
      <c r="CP1499" s="1102">
        <v>18272.761296668643</v>
      </c>
      <c r="CQ1499" s="1106">
        <f t="shared" si="223"/>
        <v>20142.271442248108</v>
      </c>
      <c r="CR1499" s="23" t="s">
        <v>542</v>
      </c>
      <c r="DQ1499"/>
      <c r="DR1499"/>
    </row>
    <row r="1500" spans="58:122" ht="13">
      <c r="BF1500" s="1135">
        <v>1492</v>
      </c>
      <c r="BG1500" s="1102">
        <v>55461.703552243707</v>
      </c>
      <c r="BH1500" s="1102">
        <v>57184.37552848339</v>
      </c>
      <c r="BI1500" s="1102">
        <v>49890.448799503938</v>
      </c>
      <c r="BJ1500" s="1102">
        <v>56439.037749796116</v>
      </c>
      <c r="BK1500" s="1102">
        <v>66862.421152346666</v>
      </c>
      <c r="BL1500" s="1102">
        <v>90991.861736734616</v>
      </c>
      <c r="BM1500" s="1102">
        <v>76854.084013089989</v>
      </c>
      <c r="BN1500" s="1102">
        <v>89992.088833112706</v>
      </c>
      <c r="BO1500" s="1102">
        <v>129247.89388021189</v>
      </c>
      <c r="BP1500" s="1102">
        <v>121520.75209466617</v>
      </c>
      <c r="BQ1500" s="1102">
        <v>92151.141825026949</v>
      </c>
      <c r="BR1500" s="1102">
        <v>71365.097755650844</v>
      </c>
      <c r="BS1500" s="1102">
        <v>81866.814644570011</v>
      </c>
      <c r="BT1500" s="1102">
        <v>34038.992454105297</v>
      </c>
      <c r="BU1500" s="1102">
        <v>15089.921085812273</v>
      </c>
      <c r="BV1500" s="1102">
        <v>15217.051383989065</v>
      </c>
      <c r="BW1500" s="1102">
        <v>14962.50205179954</v>
      </c>
      <c r="BX1500" s="1102">
        <v>26617.327513570024</v>
      </c>
      <c r="BY1500" s="1102">
        <v>20490.993536888389</v>
      </c>
      <c r="BZ1500" s="1102">
        <v>15617.01529214961</v>
      </c>
      <c r="CA1500" s="1102">
        <v>10637.005746644158</v>
      </c>
      <c r="CB1500" s="1102">
        <v>7157.8955644008456</v>
      </c>
      <c r="CC1500" s="1102">
        <v>13182.916910500899</v>
      </c>
      <c r="CD1500" s="1102">
        <v>17620.466001124354</v>
      </c>
      <c r="CE1500" s="1102">
        <v>18639.50906534756</v>
      </c>
      <c r="CF1500" s="1102">
        <v>12740.806891624861</v>
      </c>
      <c r="CG1500" s="1102">
        <v>12505.494198081265</v>
      </c>
      <c r="CH1500" s="1102">
        <v>18251.105161121584</v>
      </c>
      <c r="CI1500" s="1102">
        <v>26761.056462289875</v>
      </c>
      <c r="CJ1500" s="1102">
        <v>26746.729929192748</v>
      </c>
      <c r="CK1500" s="1102">
        <v>29088.092812000879</v>
      </c>
      <c r="CL1500" s="1102">
        <v>25288.883126887293</v>
      </c>
      <c r="CM1500" s="1102">
        <v>25187.715963546132</v>
      </c>
      <c r="CN1500" s="1102">
        <v>20547.83481043866</v>
      </c>
      <c r="CO1500" s="1102">
        <v>15861.464082653743</v>
      </c>
      <c r="CP1500" s="1102">
        <v>22529.856615297289</v>
      </c>
      <c r="CQ1500" s="1106">
        <f t="shared" si="223"/>
        <v>24834.915759720519</v>
      </c>
      <c r="CR1500" s="23" t="s">
        <v>542</v>
      </c>
      <c r="DQ1500"/>
      <c r="DR1500"/>
    </row>
    <row r="1501" spans="58:122" ht="13">
      <c r="BF1501" s="1135">
        <v>1493</v>
      </c>
      <c r="BG1501" s="1102">
        <v>81308.840865658261</v>
      </c>
      <c r="BH1501" s="1102">
        <v>65480.766899225462</v>
      </c>
      <c r="BI1501" s="1102">
        <v>64488.211347750235</v>
      </c>
      <c r="BJ1501" s="1102">
        <v>77202.617124965123</v>
      </c>
      <c r="BK1501" s="1102">
        <v>88856.879213185501</v>
      </c>
      <c r="BL1501" s="1102">
        <v>107015.501296084</v>
      </c>
      <c r="BM1501" s="1102">
        <v>86019.875903736276</v>
      </c>
      <c r="BN1501" s="1102">
        <v>100320.32224014295</v>
      </c>
      <c r="BO1501" s="1102">
        <v>142105.1202112803</v>
      </c>
      <c r="BP1501" s="1102">
        <v>134418.83110526428</v>
      </c>
      <c r="BQ1501" s="1102">
        <v>110116.32631973317</v>
      </c>
      <c r="BR1501" s="1102">
        <v>90979.876490697803</v>
      </c>
      <c r="BS1501" s="1102">
        <v>100027.44960927012</v>
      </c>
      <c r="BT1501" s="1102">
        <v>36063.289805236906</v>
      </c>
      <c r="BU1501" s="1102">
        <v>16614.97176501534</v>
      </c>
      <c r="BV1501" s="1102">
        <v>13734.069138903364</v>
      </c>
      <c r="BW1501" s="1102">
        <v>15527.396930664258</v>
      </c>
      <c r="BX1501" s="1102">
        <v>24693.521451046254</v>
      </c>
      <c r="BY1501" s="1102">
        <v>20030.381910433887</v>
      </c>
      <c r="BZ1501" s="1102">
        <v>17112.032990099091</v>
      </c>
      <c r="CA1501" s="1102">
        <v>10638.645702251702</v>
      </c>
      <c r="CB1501" s="1102">
        <v>6937.8095703089548</v>
      </c>
      <c r="CC1501" s="1102">
        <v>8090.9276665743891</v>
      </c>
      <c r="CD1501" s="1102">
        <v>11396.592844536626</v>
      </c>
      <c r="CE1501" s="1102">
        <v>19589.652749001263</v>
      </c>
      <c r="CF1501" s="1102">
        <v>16716.397594355196</v>
      </c>
      <c r="CG1501" s="1102">
        <v>13284.581522673969</v>
      </c>
      <c r="CH1501" s="1102">
        <v>14644.19825621348</v>
      </c>
      <c r="CI1501" s="1102">
        <v>18211.404012819818</v>
      </c>
      <c r="CJ1501" s="1102">
        <v>22004.823402416328</v>
      </c>
      <c r="CK1501" s="1102">
        <v>21563.738868131961</v>
      </c>
      <c r="CL1501" s="1102">
        <v>17428.698364203607</v>
      </c>
      <c r="CM1501" s="1102">
        <v>25227.830939437194</v>
      </c>
      <c r="CN1501" s="1102">
        <v>22906.27614777792</v>
      </c>
      <c r="CO1501" s="1102">
        <v>29549.321205455512</v>
      </c>
      <c r="CP1501" s="1102">
        <v>24637.681160489035</v>
      </c>
      <c r="CQ1501" s="1106">
        <f t="shared" si="223"/>
        <v>27158.394595380989</v>
      </c>
      <c r="CR1501" s="23" t="s">
        <v>542</v>
      </c>
      <c r="DQ1501"/>
      <c r="DR1501"/>
    </row>
    <row r="1502" spans="58:122" ht="13">
      <c r="BF1502" s="1135">
        <v>1494</v>
      </c>
      <c r="BG1502" s="1102">
        <v>70039.735154299648</v>
      </c>
      <c r="BH1502" s="1102">
        <v>68882.413352794465</v>
      </c>
      <c r="BI1502" s="1102">
        <v>65044.264526428866</v>
      </c>
      <c r="BJ1502" s="1102">
        <v>73684.686751171132</v>
      </c>
      <c r="BK1502" s="1102">
        <v>83139.967940965507</v>
      </c>
      <c r="BL1502" s="1102">
        <v>103960.83082903935</v>
      </c>
      <c r="BM1502" s="1102">
        <v>92475.654864870099</v>
      </c>
      <c r="BN1502" s="1102">
        <v>99737.167132312607</v>
      </c>
      <c r="BO1502" s="1102">
        <v>142082.5729156399</v>
      </c>
      <c r="BP1502" s="1102">
        <v>131805.08530768708</v>
      </c>
      <c r="BQ1502" s="1102">
        <v>108902.95862957495</v>
      </c>
      <c r="BR1502" s="1102">
        <v>88320.581241021689</v>
      </c>
      <c r="BS1502" s="1102">
        <v>99717.896994157156</v>
      </c>
      <c r="BT1502" s="1102">
        <v>32276.203576180837</v>
      </c>
      <c r="BU1502" s="1102">
        <v>14842.725161896084</v>
      </c>
      <c r="BV1502" s="1102">
        <v>11102.01607178328</v>
      </c>
      <c r="BW1502" s="1102">
        <v>17515.676626177039</v>
      </c>
      <c r="BX1502" s="1102">
        <v>25278.433068364</v>
      </c>
      <c r="BY1502" s="1102">
        <v>19763.58349134626</v>
      </c>
      <c r="BZ1502" s="1102">
        <v>17308.689191202429</v>
      </c>
      <c r="CA1502" s="1102">
        <v>10638.93584340389</v>
      </c>
      <c r="CB1502" s="1102">
        <v>6903.4064228249381</v>
      </c>
      <c r="CC1502" s="1102">
        <v>7755.7247391311057</v>
      </c>
      <c r="CD1502" s="1102">
        <v>10943.677577017854</v>
      </c>
      <c r="CE1502" s="1102">
        <v>19703.82667518868</v>
      </c>
      <c r="CF1502" s="1102">
        <v>16843.769221085109</v>
      </c>
      <c r="CG1502" s="1102">
        <v>13146.455337520247</v>
      </c>
      <c r="CH1502" s="1102">
        <v>14330.847059407002</v>
      </c>
      <c r="CI1502" s="1102">
        <v>18176.215740922784</v>
      </c>
      <c r="CJ1502" s="1102">
        <v>22045.112297534266</v>
      </c>
      <c r="CK1502" s="1102">
        <v>22274.087714155477</v>
      </c>
      <c r="CL1502" s="1102">
        <v>15981.987636633778</v>
      </c>
      <c r="CM1502" s="1102">
        <v>25734.571425820915</v>
      </c>
      <c r="CN1502" s="1102">
        <v>22203.08161607607</v>
      </c>
      <c r="CO1502" s="1102">
        <v>30075.518752876029</v>
      </c>
      <c r="CP1502" s="1102">
        <v>23851.615445486386</v>
      </c>
      <c r="CQ1502" s="1106">
        <f t="shared" si="223"/>
        <v>26291.905467330329</v>
      </c>
      <c r="CR1502" s="23" t="s">
        <v>542</v>
      </c>
      <c r="DQ1502"/>
      <c r="DR1502"/>
    </row>
    <row r="1503" spans="58:122" ht="13">
      <c r="BF1503" s="1135">
        <v>1495</v>
      </c>
      <c r="BG1503" s="1102">
        <v>57411.378466221955</v>
      </c>
      <c r="BH1503" s="1102">
        <v>64043.507517025231</v>
      </c>
      <c r="BI1503" s="1102">
        <v>60311.442651562262</v>
      </c>
      <c r="BJ1503" s="1102">
        <v>72201.591829183875</v>
      </c>
      <c r="BK1503" s="1102">
        <v>80803.841094182746</v>
      </c>
      <c r="BL1503" s="1102">
        <v>95619.853807439576</v>
      </c>
      <c r="BM1503" s="1102">
        <v>84522.181185546186</v>
      </c>
      <c r="BN1503" s="1102">
        <v>106098.63174669708</v>
      </c>
      <c r="BO1503" s="1102">
        <v>134684.66450572261</v>
      </c>
      <c r="BP1503" s="1102">
        <v>135000.62521999874</v>
      </c>
      <c r="BQ1503" s="1102">
        <v>106599.92151675613</v>
      </c>
      <c r="BR1503" s="1102">
        <v>97410.994119802475</v>
      </c>
      <c r="BS1503" s="1102">
        <v>109082.52237402018</v>
      </c>
      <c r="BT1503" s="1102">
        <v>35687.709512628753</v>
      </c>
      <c r="BU1503" s="1102">
        <v>14686.435583982146</v>
      </c>
      <c r="BV1503" s="1102">
        <v>15585.010917059391</v>
      </c>
      <c r="BW1503" s="1102">
        <v>21036.84183004493</v>
      </c>
      <c r="BX1503" s="1102">
        <v>27083.821145920374</v>
      </c>
      <c r="BY1503" s="1102">
        <v>17330.963027669892</v>
      </c>
      <c r="BZ1503" s="1102">
        <v>15167.327266254671</v>
      </c>
      <c r="CA1503" s="1102">
        <v>10644.311245925195</v>
      </c>
      <c r="CB1503" s="1102">
        <v>7039.0640480955153</v>
      </c>
      <c r="CC1503" s="1102">
        <v>11135.440193652443</v>
      </c>
      <c r="CD1503" s="1102">
        <v>11120.905845749605</v>
      </c>
      <c r="CE1503" s="1102">
        <v>18512.15935720969</v>
      </c>
      <c r="CF1503" s="1102">
        <v>15722.716892389466</v>
      </c>
      <c r="CG1503" s="1102">
        <v>12187.289174679428</v>
      </c>
      <c r="CH1503" s="1102">
        <v>14054.818159364062</v>
      </c>
      <c r="CI1503" s="1102">
        <v>17873.671762133104</v>
      </c>
      <c r="CJ1503" s="1102">
        <v>20848.115429659199</v>
      </c>
      <c r="CK1503" s="1102">
        <v>24587.624270023938</v>
      </c>
      <c r="CL1503" s="1102">
        <v>18317.146676336106</v>
      </c>
      <c r="CM1503" s="1102">
        <v>22630.485744681955</v>
      </c>
      <c r="CN1503" s="1102">
        <v>17243.33233953048</v>
      </c>
      <c r="CO1503" s="1102">
        <v>20530.224366933922</v>
      </c>
      <c r="CP1503" s="1102">
        <v>18724.920440071917</v>
      </c>
      <c r="CQ1503" s="1106">
        <f t="shared" si="223"/>
        <v>20640.691579941449</v>
      </c>
      <c r="CR1503" s="23" t="s">
        <v>542</v>
      </c>
      <c r="DQ1503"/>
      <c r="DR1503"/>
    </row>
    <row r="1504" spans="58:122" ht="13">
      <c r="BF1504" s="1135">
        <v>1496</v>
      </c>
      <c r="BG1504" s="1102">
        <v>59774.075073892294</v>
      </c>
      <c r="BH1504" s="1102">
        <v>59667.198578164738</v>
      </c>
      <c r="BI1504" s="1102">
        <v>55263.817596269895</v>
      </c>
      <c r="BJ1504" s="1102">
        <v>56857.586514201052</v>
      </c>
      <c r="BK1504" s="1102">
        <v>67903.886690707979</v>
      </c>
      <c r="BL1504" s="1102">
        <v>86352.97991398802</v>
      </c>
      <c r="BM1504" s="1102">
        <v>79737.336335611719</v>
      </c>
      <c r="BN1504" s="1102">
        <v>88565.20829659728</v>
      </c>
      <c r="BO1504" s="1102">
        <v>119424.90859457028</v>
      </c>
      <c r="BP1504" s="1102">
        <v>110703.12638048889</v>
      </c>
      <c r="BQ1504" s="1102">
        <v>87740.751946059812</v>
      </c>
      <c r="BR1504" s="1102">
        <v>75624.299603393796</v>
      </c>
      <c r="BS1504" s="1102">
        <v>98214.167092360934</v>
      </c>
      <c r="BT1504" s="1102">
        <v>31107.654238730051</v>
      </c>
      <c r="BU1504" s="1102">
        <v>11476.134008955885</v>
      </c>
      <c r="BV1504" s="1102">
        <v>13340.601801491104</v>
      </c>
      <c r="BW1504" s="1102">
        <v>20844.66841839912</v>
      </c>
      <c r="BX1504" s="1102">
        <v>22051.350258006736</v>
      </c>
      <c r="BY1504" s="1102">
        <v>20698.447349193564</v>
      </c>
      <c r="BZ1504" s="1102">
        <v>17646.649106854707</v>
      </c>
      <c r="CA1504" s="1102">
        <v>10645.417719610683</v>
      </c>
      <c r="CB1504" s="1102">
        <v>5647.4593003532736</v>
      </c>
      <c r="CC1504" s="1102">
        <v>7487.3998562217057</v>
      </c>
      <c r="CD1504" s="1102">
        <v>16545.618379812069</v>
      </c>
      <c r="CE1504" s="1102">
        <v>27751.653144203254</v>
      </c>
      <c r="CF1504" s="1102">
        <v>17369.583451789404</v>
      </c>
      <c r="CG1504" s="1102">
        <v>11122.635823395611</v>
      </c>
      <c r="CH1504" s="1102">
        <v>11659.239904839664</v>
      </c>
      <c r="CI1504" s="1102">
        <v>16718.730069101119</v>
      </c>
      <c r="CJ1504" s="1102">
        <v>19721.399309334505</v>
      </c>
      <c r="CK1504" s="1102">
        <v>19347.022034073027</v>
      </c>
      <c r="CL1504" s="1102">
        <v>16975.608635897221</v>
      </c>
      <c r="CM1504" s="1102">
        <v>18218.41308857657</v>
      </c>
      <c r="CN1504" s="1102">
        <v>18158.321471111369</v>
      </c>
      <c r="CO1504" s="1102">
        <v>19785.660312909353</v>
      </c>
      <c r="CP1504" s="1102">
        <v>18624.070260019627</v>
      </c>
      <c r="CQ1504" s="1106">
        <f t="shared" si="223"/>
        <v>20529.523285854273</v>
      </c>
      <c r="CR1504" s="23" t="s">
        <v>542</v>
      </c>
      <c r="DQ1504"/>
      <c r="DR1504"/>
    </row>
    <row r="1505" spans="58:122" ht="13">
      <c r="BF1505" s="1135">
        <v>1497</v>
      </c>
      <c r="BG1505" s="1102">
        <v>48348.38063923797</v>
      </c>
      <c r="BH1505" s="1102">
        <v>51943.033008185601</v>
      </c>
      <c r="BI1505" s="1102">
        <v>46106.448644161406</v>
      </c>
      <c r="BJ1505" s="1102">
        <v>53423.957163597544</v>
      </c>
      <c r="BK1505" s="1102">
        <v>59046.588607479702</v>
      </c>
      <c r="BL1505" s="1102">
        <v>66928.83295673129</v>
      </c>
      <c r="BM1505" s="1102">
        <v>60382.300419616164</v>
      </c>
      <c r="BN1505" s="1102">
        <v>84726.518205232642</v>
      </c>
      <c r="BO1505" s="1102">
        <v>91826.793556827193</v>
      </c>
      <c r="BP1505" s="1102">
        <v>96986.994874916287</v>
      </c>
      <c r="BQ1505" s="1102">
        <v>74572.080216116592</v>
      </c>
      <c r="BR1505" s="1102">
        <v>66910.511739207606</v>
      </c>
      <c r="BS1505" s="1102">
        <v>55917.628420779773</v>
      </c>
      <c r="BT1505" s="1102">
        <v>32699.534267956416</v>
      </c>
      <c r="BU1505" s="1102">
        <v>13097.17105003621</v>
      </c>
      <c r="BV1505" s="1102">
        <v>9997.6266334636657</v>
      </c>
      <c r="BW1505" s="1102">
        <v>12681.448912042177</v>
      </c>
      <c r="BX1505" s="1102">
        <v>18741.797400417239</v>
      </c>
      <c r="BY1505" s="1102">
        <v>14496.562280380334</v>
      </c>
      <c r="BZ1505" s="1102">
        <v>14795.535772350619</v>
      </c>
      <c r="CA1505" s="1102">
        <v>10646.593940429244</v>
      </c>
      <c r="CB1505" s="1102">
        <v>7964.2468468170582</v>
      </c>
      <c r="CC1505" s="1102">
        <v>9650.9125262763246</v>
      </c>
      <c r="CD1505" s="1102">
        <v>10733.543202151279</v>
      </c>
      <c r="CE1505" s="1102">
        <v>16791.822265733965</v>
      </c>
      <c r="CF1505" s="1102">
        <v>13935.111269455114</v>
      </c>
      <c r="CG1505" s="1102">
        <v>11172.48060544126</v>
      </c>
      <c r="CH1505" s="1102">
        <v>11650.421361432491</v>
      </c>
      <c r="CI1505" s="1102">
        <v>14427.279078784813</v>
      </c>
      <c r="CJ1505" s="1102">
        <v>14716.79853055811</v>
      </c>
      <c r="CK1505" s="1102">
        <v>15635.705974519698</v>
      </c>
      <c r="CL1505" s="1102">
        <v>11357.742328795131</v>
      </c>
      <c r="CM1505" s="1102">
        <v>15358.986094039361</v>
      </c>
      <c r="CN1505" s="1102">
        <v>13913.958945651419</v>
      </c>
      <c r="CO1505" s="1102">
        <v>19021.78034449093</v>
      </c>
      <c r="CP1505" s="1102">
        <v>14216.123276323013</v>
      </c>
      <c r="CQ1505" s="1106">
        <f t="shared" si="223"/>
        <v>15670.593471845112</v>
      </c>
      <c r="CR1505" s="23" t="s">
        <v>542</v>
      </c>
      <c r="DQ1505"/>
      <c r="DR1505"/>
    </row>
    <row r="1506" spans="58:122" ht="13">
      <c r="BF1506" s="1135">
        <v>1498</v>
      </c>
      <c r="BG1506" s="1102">
        <v>38143.451284068025</v>
      </c>
      <c r="BH1506" s="1102">
        <v>52213.743649838572</v>
      </c>
      <c r="BI1506" s="1102">
        <v>53087.51758236457</v>
      </c>
      <c r="BJ1506" s="1102">
        <v>61898.511830597265</v>
      </c>
      <c r="BK1506" s="1102">
        <v>67695.921169217239</v>
      </c>
      <c r="BL1506" s="1102">
        <v>87125.69990757278</v>
      </c>
      <c r="BM1506" s="1102">
        <v>78780.383514500441</v>
      </c>
      <c r="BN1506" s="1102">
        <v>78041.236555210053</v>
      </c>
      <c r="BO1506" s="1102">
        <v>83503.8455273195</v>
      </c>
      <c r="BP1506" s="1102">
        <v>96937.958577084923</v>
      </c>
      <c r="BQ1506" s="1102">
        <v>73518.447352178948</v>
      </c>
      <c r="BR1506" s="1102">
        <v>58464.01857261447</v>
      </c>
      <c r="BS1506" s="1102">
        <v>55821.990281940976</v>
      </c>
      <c r="BT1506" s="1102">
        <v>29142.522616506511</v>
      </c>
      <c r="BU1506" s="1102">
        <v>16950.601343589995</v>
      </c>
      <c r="BV1506" s="1102">
        <v>19892.131664162232</v>
      </c>
      <c r="BW1506" s="1102">
        <v>19419.363020745637</v>
      </c>
      <c r="BX1506" s="1102">
        <v>18385.622763521747</v>
      </c>
      <c r="BY1506" s="1102">
        <v>14270.737110669483</v>
      </c>
      <c r="BZ1506" s="1102">
        <v>14143.390363064147</v>
      </c>
      <c r="CA1506" s="1102">
        <v>10646.656126274283</v>
      </c>
      <c r="CB1506" s="1102">
        <v>7224.6828485725928</v>
      </c>
      <c r="CC1506" s="1102">
        <v>9865.297135829358</v>
      </c>
      <c r="CD1506" s="1102">
        <v>13529.892720977394</v>
      </c>
      <c r="CE1506" s="1102">
        <v>17497.677966791642</v>
      </c>
      <c r="CF1506" s="1102">
        <v>14557.517458761533</v>
      </c>
      <c r="CG1506" s="1102">
        <v>12834.388544947586</v>
      </c>
      <c r="CH1506" s="1102">
        <v>15406.916499536625</v>
      </c>
      <c r="CI1506" s="1102">
        <v>19813.0558140744</v>
      </c>
      <c r="CJ1506" s="1102">
        <v>20679.161735514768</v>
      </c>
      <c r="CK1506" s="1102">
        <v>22491.59283358663</v>
      </c>
      <c r="CL1506" s="1102">
        <v>19165.020864617771</v>
      </c>
      <c r="CM1506" s="1102">
        <v>20489.075947113452</v>
      </c>
      <c r="CN1506" s="1102">
        <v>18370.449271893907</v>
      </c>
      <c r="CO1506" s="1102">
        <v>18310.122111330344</v>
      </c>
      <c r="CP1506" s="1102">
        <v>18392.912396699248</v>
      </c>
      <c r="CQ1506" s="1106">
        <f t="shared" si="223"/>
        <v>20274.715358720787</v>
      </c>
      <c r="CR1506" s="23" t="s">
        <v>542</v>
      </c>
      <c r="DQ1506"/>
      <c r="DR1506"/>
    </row>
    <row r="1507" spans="58:122" ht="13">
      <c r="BF1507" s="1135">
        <v>1499</v>
      </c>
      <c r="BG1507" s="1102">
        <v>64727.677942595656</v>
      </c>
      <c r="BH1507" s="1102">
        <v>64312.778298393387</v>
      </c>
      <c r="BI1507" s="1102">
        <v>56098.598759367276</v>
      </c>
      <c r="BJ1507" s="1102">
        <v>61356.444299159026</v>
      </c>
      <c r="BK1507" s="1102">
        <v>78006.517520802241</v>
      </c>
      <c r="BL1507" s="1102">
        <v>98484.800651510028</v>
      </c>
      <c r="BM1507" s="1102">
        <v>83093.232061126124</v>
      </c>
      <c r="BN1507" s="1102">
        <v>96953.652486269872</v>
      </c>
      <c r="BO1507" s="1102">
        <v>130892.58225917412</v>
      </c>
      <c r="BP1507" s="1102">
        <v>121764.09667377004</v>
      </c>
      <c r="BQ1507" s="1102">
        <v>95749.22311392134</v>
      </c>
      <c r="BR1507" s="1102">
        <v>79325.587256720901</v>
      </c>
      <c r="BS1507" s="1102">
        <v>85499.16326862594</v>
      </c>
      <c r="BT1507" s="1102">
        <v>41268.639309346756</v>
      </c>
      <c r="BU1507" s="1102">
        <v>17710.457265997189</v>
      </c>
      <c r="BV1507" s="1102">
        <v>15437.226404295714</v>
      </c>
      <c r="BW1507" s="1102">
        <v>16632.336261705823</v>
      </c>
      <c r="BX1507" s="1102">
        <v>23370.191328749053</v>
      </c>
      <c r="BY1507" s="1102">
        <v>20439.645732792647</v>
      </c>
      <c r="BZ1507" s="1102">
        <v>15615.753075681227</v>
      </c>
      <c r="CA1507" s="1102">
        <v>10652.054154806723</v>
      </c>
      <c r="CB1507" s="1102">
        <v>6630.6291367841968</v>
      </c>
      <c r="CC1507" s="1102">
        <v>7561.0043762686619</v>
      </c>
      <c r="CD1507" s="1102">
        <v>11689.962888951195</v>
      </c>
      <c r="CE1507" s="1102">
        <v>16665.151194579281</v>
      </c>
      <c r="CF1507" s="1102">
        <v>12949.565920896357</v>
      </c>
      <c r="CG1507" s="1102">
        <v>10508.160985154578</v>
      </c>
      <c r="CH1507" s="1102">
        <v>12187.252340918601</v>
      </c>
      <c r="CI1507" s="1102">
        <v>16711.752110794961</v>
      </c>
      <c r="CJ1507" s="1102">
        <v>18252.444664581257</v>
      </c>
      <c r="CK1507" s="1102">
        <v>17306.954704186497</v>
      </c>
      <c r="CL1507" s="1102">
        <v>15079.30559006867</v>
      </c>
      <c r="CM1507" s="1102">
        <v>16664.908968741824</v>
      </c>
      <c r="CN1507" s="1102">
        <v>17251.286169474028</v>
      </c>
      <c r="CO1507" s="1102">
        <v>17956.3180950551</v>
      </c>
      <c r="CP1507" s="1102">
        <v>17647.744054398947</v>
      </c>
      <c r="CQ1507" s="1106">
        <f t="shared" si="223"/>
        <v>19453.307867149215</v>
      </c>
      <c r="CR1507" s="23" t="s">
        <v>542</v>
      </c>
      <c r="DQ1507"/>
      <c r="DR1507"/>
    </row>
    <row r="1508" spans="58:122" ht="13">
      <c r="BF1508" s="1135">
        <v>1500</v>
      </c>
      <c r="BG1508" s="1102">
        <v>44752.449978607889</v>
      </c>
      <c r="BH1508" s="1102">
        <v>45638.379754621972</v>
      </c>
      <c r="BI1508" s="1102">
        <v>40438.76259300988</v>
      </c>
      <c r="BJ1508" s="1102">
        <v>43960.794894813851</v>
      </c>
      <c r="BK1508" s="1102">
        <v>53116.796924970193</v>
      </c>
      <c r="BL1508" s="1102">
        <v>72702.517405521532</v>
      </c>
      <c r="BM1508" s="1102">
        <v>61901.946051996812</v>
      </c>
      <c r="BN1508" s="1102">
        <v>60642.71187169879</v>
      </c>
      <c r="BO1508" s="1102">
        <v>93286.991440741796</v>
      </c>
      <c r="BP1508" s="1102">
        <v>86375.287626205172</v>
      </c>
      <c r="BQ1508" s="1102">
        <v>67179.681909570631</v>
      </c>
      <c r="BR1508" s="1102">
        <v>47548.264063670591</v>
      </c>
      <c r="BS1508" s="1102">
        <v>61383.194161886466</v>
      </c>
      <c r="BT1508" s="1102">
        <v>29757.538113066825</v>
      </c>
      <c r="BU1508" s="1102">
        <v>16474.729418154719</v>
      </c>
      <c r="BV1508" s="1102">
        <v>13193.710011421141</v>
      </c>
      <c r="BW1508" s="1102">
        <v>21640.006453250131</v>
      </c>
      <c r="BX1508" s="1102">
        <v>23049.215902163876</v>
      </c>
      <c r="BY1508" s="1102">
        <v>17794.308092786607</v>
      </c>
      <c r="BZ1508" s="1102">
        <v>16244.04770436147</v>
      </c>
      <c r="CA1508" s="1102">
        <v>10652.59827637011</v>
      </c>
      <c r="CB1508" s="1102">
        <v>7424.9631414959968</v>
      </c>
      <c r="CC1508" s="1102">
        <v>8619.535211749404</v>
      </c>
      <c r="CD1508" s="1102">
        <v>9464.0154605541575</v>
      </c>
      <c r="CE1508" s="1102">
        <v>15849.100957761641</v>
      </c>
      <c r="CF1508" s="1102">
        <v>11919.371871042789</v>
      </c>
      <c r="CG1508" s="1102">
        <v>9511.8109307741306</v>
      </c>
      <c r="CH1508" s="1102">
        <v>12517.116706279463</v>
      </c>
      <c r="CI1508" s="1102">
        <v>16370.973297870209</v>
      </c>
      <c r="CJ1508" s="1102">
        <v>17525.966631796895</v>
      </c>
      <c r="CK1508" s="1102">
        <v>19495.022918225292</v>
      </c>
      <c r="CL1508" s="1102">
        <v>13580.190046039244</v>
      </c>
      <c r="CM1508" s="1102">
        <v>18244.387541125339</v>
      </c>
      <c r="CN1508" s="1102">
        <v>15677.781530778624</v>
      </c>
      <c r="CO1508" s="1102">
        <v>21266.375263384849</v>
      </c>
      <c r="CP1508" s="1102">
        <v>16580.993891857801</v>
      </c>
      <c r="CQ1508" s="1106">
        <f t="shared" si="223"/>
        <v>18277.41709803577</v>
      </c>
      <c r="CR1508" s="23" t="s">
        <v>542</v>
      </c>
      <c r="DQ1508"/>
      <c r="DR1508"/>
    </row>
    <row r="1509" spans="58:122" ht="13">
      <c r="BF1509" s="1135">
        <v>1501</v>
      </c>
      <c r="BG1509" s="1102">
        <v>54218.2480487176</v>
      </c>
      <c r="BH1509" s="1102">
        <v>60434.197977947588</v>
      </c>
      <c r="BI1509" s="1102">
        <v>54933.5522358905</v>
      </c>
      <c r="BJ1509" s="1102">
        <v>58764.172667128805</v>
      </c>
      <c r="BK1509" s="1102">
        <v>64575.086744687833</v>
      </c>
      <c r="BL1509" s="1102">
        <v>81671.788999780445</v>
      </c>
      <c r="BM1509" s="1102">
        <v>76168.015284488356</v>
      </c>
      <c r="BN1509" s="1102">
        <v>85964.199127980362</v>
      </c>
      <c r="BO1509" s="1102">
        <v>98721.623510610938</v>
      </c>
      <c r="BP1509" s="1102">
        <v>102804.25693671982</v>
      </c>
      <c r="BQ1509" s="1102">
        <v>80303.241453882452</v>
      </c>
      <c r="BR1509" s="1102">
        <v>61924.288903376517</v>
      </c>
      <c r="BS1509" s="1102">
        <v>48121.415777825474</v>
      </c>
      <c r="BT1509" s="1102">
        <v>27009.37832543347</v>
      </c>
      <c r="BU1509" s="1102">
        <v>14977.431457274863</v>
      </c>
      <c r="BV1509" s="1102">
        <v>13157.796227892415</v>
      </c>
      <c r="BW1509" s="1102">
        <v>14276.326313427255</v>
      </c>
      <c r="BX1509" s="1102">
        <v>25368.700475115973</v>
      </c>
      <c r="BY1509" s="1102">
        <v>20786.812492532306</v>
      </c>
      <c r="BZ1509" s="1102">
        <v>15672.134571059152</v>
      </c>
      <c r="CA1509" s="1102">
        <v>10655.532689839489</v>
      </c>
      <c r="CB1509" s="1102">
        <v>7176.2733063549176</v>
      </c>
      <c r="CC1509" s="1102">
        <v>11221.575719954095</v>
      </c>
      <c r="CD1509" s="1102">
        <v>16612.945733100107</v>
      </c>
      <c r="CE1509" s="1102">
        <v>19803.957503826357</v>
      </c>
      <c r="CF1509" s="1102">
        <v>13754.012695451827</v>
      </c>
      <c r="CG1509" s="1102">
        <v>10863.22122783488</v>
      </c>
      <c r="CH1509" s="1102">
        <v>13236.521344315413</v>
      </c>
      <c r="CI1509" s="1102">
        <v>18864.217347199799</v>
      </c>
      <c r="CJ1509" s="1102">
        <v>19634.309443895534</v>
      </c>
      <c r="CK1509" s="1102">
        <v>19551.690085015816</v>
      </c>
      <c r="CL1509" s="1102">
        <v>16565.439311694707</v>
      </c>
      <c r="CM1509" s="1102">
        <v>19998.471422050756</v>
      </c>
      <c r="CN1509" s="1102">
        <v>20124.367552814198</v>
      </c>
      <c r="CO1509" s="1102">
        <v>18935.475785153154</v>
      </c>
      <c r="CP1509" s="1102">
        <v>21336.46467041611</v>
      </c>
      <c r="CQ1509" s="1106">
        <f t="shared" si="223"/>
        <v>23519.426321615098</v>
      </c>
      <c r="CR1509" s="23" t="s">
        <v>542</v>
      </c>
      <c r="DQ1509"/>
      <c r="DR1509"/>
    </row>
    <row r="1510" spans="58:122" ht="13">
      <c r="BF1510" s="1135">
        <v>1502</v>
      </c>
      <c r="BG1510" s="1102">
        <v>49437.547016946592</v>
      </c>
      <c r="BH1510" s="1102">
        <v>53247.090906981815</v>
      </c>
      <c r="BI1510" s="1102">
        <v>50493.355893621694</v>
      </c>
      <c r="BJ1510" s="1102">
        <v>53727.065387607436</v>
      </c>
      <c r="BK1510" s="1102">
        <v>66783.516999024592</v>
      </c>
      <c r="BL1510" s="1102">
        <v>87070.601307109915</v>
      </c>
      <c r="BM1510" s="1102">
        <v>73331.949480755517</v>
      </c>
      <c r="BN1510" s="1102">
        <v>76500.398128176137</v>
      </c>
      <c r="BO1510" s="1102">
        <v>102448.10177433577</v>
      </c>
      <c r="BP1510" s="1102">
        <v>97408.765608628964</v>
      </c>
      <c r="BQ1510" s="1102">
        <v>75976.604940213263</v>
      </c>
      <c r="BR1510" s="1102">
        <v>61868.751168508454</v>
      </c>
      <c r="BS1510" s="1102">
        <v>69907.988917283816</v>
      </c>
      <c r="BT1510" s="1102">
        <v>26542.579262334853</v>
      </c>
      <c r="BU1510" s="1102">
        <v>11579.12963689935</v>
      </c>
      <c r="BV1510" s="1102">
        <v>10301.147041362374</v>
      </c>
      <c r="BW1510" s="1102">
        <v>18380.106205719239</v>
      </c>
      <c r="BX1510" s="1102">
        <v>24250.644640376377</v>
      </c>
      <c r="BY1510" s="1102">
        <v>20667.904371019464</v>
      </c>
      <c r="BZ1510" s="1102">
        <v>16702.178404629067</v>
      </c>
      <c r="CA1510" s="1102">
        <v>10660.623383848695</v>
      </c>
      <c r="CB1510" s="1102">
        <v>6240.9655863092157</v>
      </c>
      <c r="CC1510" s="1102">
        <v>7623.6520286464447</v>
      </c>
      <c r="CD1510" s="1102">
        <v>10626.951943894755</v>
      </c>
      <c r="CE1510" s="1102">
        <v>17887.358906787071</v>
      </c>
      <c r="CF1510" s="1102">
        <v>12685.104814308603</v>
      </c>
      <c r="CG1510" s="1102">
        <v>9783.8333541676639</v>
      </c>
      <c r="CH1510" s="1102">
        <v>11250.108841816596</v>
      </c>
      <c r="CI1510" s="1102">
        <v>15721.399966802304</v>
      </c>
      <c r="CJ1510" s="1102">
        <v>18342.31952145998</v>
      </c>
      <c r="CK1510" s="1102">
        <v>17290.354886230525</v>
      </c>
      <c r="CL1510" s="1102">
        <v>13647.66051233474</v>
      </c>
      <c r="CM1510" s="1102">
        <v>13430.664334233186</v>
      </c>
      <c r="CN1510" s="1102">
        <v>12438.44675359143</v>
      </c>
      <c r="CO1510" s="1102">
        <v>16898.774474911748</v>
      </c>
      <c r="CP1510" s="1102">
        <v>13470.298214644699</v>
      </c>
      <c r="CQ1510" s="1106">
        <f t="shared" si="223"/>
        <v>14848.462071075659</v>
      </c>
      <c r="CR1510" s="23" t="s">
        <v>542</v>
      </c>
      <c r="DQ1510"/>
      <c r="DR1510"/>
    </row>
    <row r="1511" spans="58:122" ht="13">
      <c r="BF1511" s="1135">
        <v>1503</v>
      </c>
      <c r="BG1511" s="1102">
        <v>47324.890434097622</v>
      </c>
      <c r="BH1511" s="1102">
        <v>48261.086803409416</v>
      </c>
      <c r="BI1511" s="1102">
        <v>42589.451349218776</v>
      </c>
      <c r="BJ1511" s="1102">
        <v>46961.023304572569</v>
      </c>
      <c r="BK1511" s="1102">
        <v>55364.554099365458</v>
      </c>
      <c r="BL1511" s="1102">
        <v>74103.034169664563</v>
      </c>
      <c r="BM1511" s="1102">
        <v>67077.072950620903</v>
      </c>
      <c r="BN1511" s="1102">
        <v>76992.590460463238</v>
      </c>
      <c r="BO1511" s="1102">
        <v>86240.254475780952</v>
      </c>
      <c r="BP1511" s="1102">
        <v>86222.127655558928</v>
      </c>
      <c r="BQ1511" s="1102">
        <v>66631.170126281664</v>
      </c>
      <c r="BR1511" s="1102">
        <v>55099.25028442085</v>
      </c>
      <c r="BS1511" s="1102">
        <v>45815.097817827402</v>
      </c>
      <c r="BT1511" s="1102">
        <v>29428.8969296838</v>
      </c>
      <c r="BU1511" s="1102">
        <v>17210.732034331795</v>
      </c>
      <c r="BV1511" s="1102">
        <v>13986.91697359098</v>
      </c>
      <c r="BW1511" s="1102">
        <v>15600.504491309301</v>
      </c>
      <c r="BX1511" s="1102">
        <v>25583.6596062303</v>
      </c>
      <c r="BY1511" s="1102">
        <v>18640.098451902813</v>
      </c>
      <c r="BZ1511" s="1102">
        <v>16210.106604510931</v>
      </c>
      <c r="CA1511" s="1102">
        <v>10662.012115643878</v>
      </c>
      <c r="CB1511" s="1102">
        <v>6313.5069604039363</v>
      </c>
      <c r="CC1511" s="1102">
        <v>9938.5373412756453</v>
      </c>
      <c r="CD1511" s="1102">
        <v>10921.293377777209</v>
      </c>
      <c r="CE1511" s="1102">
        <v>15792.892512457582</v>
      </c>
      <c r="CF1511" s="1102">
        <v>12069.149743247886</v>
      </c>
      <c r="CG1511" s="1102">
        <v>9974.159874707897</v>
      </c>
      <c r="CH1511" s="1102">
        <v>11397.594520208953</v>
      </c>
      <c r="CI1511" s="1102">
        <v>15809.791068414759</v>
      </c>
      <c r="CJ1511" s="1102">
        <v>15740.070600817442</v>
      </c>
      <c r="CK1511" s="1102">
        <v>20446.774912684854</v>
      </c>
      <c r="CL1511" s="1102">
        <v>15906.21345562098</v>
      </c>
      <c r="CM1511" s="1102">
        <v>22134.156433644599</v>
      </c>
      <c r="CN1511" s="1102">
        <v>19205.809196607934</v>
      </c>
      <c r="CO1511" s="1102">
        <v>20649.57439997045</v>
      </c>
      <c r="CP1511" s="1102">
        <v>19456.301512500831</v>
      </c>
      <c r="CQ1511" s="1106">
        <f t="shared" si="223"/>
        <v>21446.90120799977</v>
      </c>
      <c r="CR1511" s="23" t="s">
        <v>542</v>
      </c>
      <c r="DQ1511"/>
      <c r="DR1511"/>
    </row>
    <row r="1512" spans="58:122" ht="13">
      <c r="BF1512" s="1135">
        <v>1504</v>
      </c>
      <c r="BG1512" s="1102">
        <v>62494.996401805089</v>
      </c>
      <c r="BH1512" s="1102">
        <v>66497.395132140911</v>
      </c>
      <c r="BI1512" s="1102">
        <v>57561.443102974583</v>
      </c>
      <c r="BJ1512" s="1102">
        <v>56086.310375930152</v>
      </c>
      <c r="BK1512" s="1102">
        <v>67073.187238142054</v>
      </c>
      <c r="BL1512" s="1102">
        <v>97130.700391870036</v>
      </c>
      <c r="BM1512" s="1102">
        <v>89966.945686702078</v>
      </c>
      <c r="BN1512" s="1102">
        <v>95976.63046322632</v>
      </c>
      <c r="BO1512" s="1102">
        <v>136149.36303839949</v>
      </c>
      <c r="BP1512" s="1102">
        <v>125248.6102144256</v>
      </c>
      <c r="BQ1512" s="1102">
        <v>97573.232394466424</v>
      </c>
      <c r="BR1512" s="1102">
        <v>72247.743665736125</v>
      </c>
      <c r="BS1512" s="1102">
        <v>68426.292123900581</v>
      </c>
      <c r="BT1512" s="1102">
        <v>38919.62088210701</v>
      </c>
      <c r="BU1512" s="1102">
        <v>17885.52753689712</v>
      </c>
      <c r="BV1512" s="1102">
        <v>14521.161120987752</v>
      </c>
      <c r="BW1512" s="1102">
        <v>13599.310436049402</v>
      </c>
      <c r="BX1512" s="1102">
        <v>25761.981327827696</v>
      </c>
      <c r="BY1512" s="1102">
        <v>18231.589454052621</v>
      </c>
      <c r="BZ1512" s="1102">
        <v>13733.593498990484</v>
      </c>
      <c r="CA1512" s="1102">
        <v>10664.704231958649</v>
      </c>
      <c r="CB1512" s="1102">
        <v>8389.2091059757859</v>
      </c>
      <c r="CC1512" s="1102">
        <v>10051.428654835299</v>
      </c>
      <c r="CD1512" s="1102">
        <v>13469.500977671836</v>
      </c>
      <c r="CE1512" s="1102">
        <v>17772.062770594439</v>
      </c>
      <c r="CF1512" s="1102">
        <v>15379.302485891301</v>
      </c>
      <c r="CG1512" s="1102">
        <v>13473.192250456786</v>
      </c>
      <c r="CH1512" s="1102">
        <v>15602.706533262752</v>
      </c>
      <c r="CI1512" s="1102">
        <v>20555.074052881551</v>
      </c>
      <c r="CJ1512" s="1102">
        <v>22099.179623244025</v>
      </c>
      <c r="CK1512" s="1102">
        <v>22629.361569393655</v>
      </c>
      <c r="CL1512" s="1102">
        <v>21020.993406143658</v>
      </c>
      <c r="CM1512" s="1102">
        <v>24643.417531831961</v>
      </c>
      <c r="CN1512" s="1102">
        <v>24991.998783408915</v>
      </c>
      <c r="CO1512" s="1102">
        <v>23948.333747299017</v>
      </c>
      <c r="CP1512" s="1102">
        <v>26838.152202721263</v>
      </c>
      <c r="CQ1512" s="1106">
        <f t="shared" si="223"/>
        <v>29583.998712561061</v>
      </c>
      <c r="CR1512" s="23" t="s">
        <v>542</v>
      </c>
      <c r="DQ1512"/>
      <c r="DR1512"/>
    </row>
    <row r="1513" spans="58:122" ht="13">
      <c r="BF1513" s="1135">
        <v>1505</v>
      </c>
      <c r="BG1513" s="1102">
        <v>53412.937668078535</v>
      </c>
      <c r="BH1513" s="1102">
        <v>48861.927370154466</v>
      </c>
      <c r="BI1513" s="1102">
        <v>37225.406848668514</v>
      </c>
      <c r="BJ1513" s="1102">
        <v>40040.529089120093</v>
      </c>
      <c r="BK1513" s="1102">
        <v>63313.552170713461</v>
      </c>
      <c r="BL1513" s="1102">
        <v>91472.52167632863</v>
      </c>
      <c r="BM1513" s="1102">
        <v>76028.104693315196</v>
      </c>
      <c r="BN1513" s="1102">
        <v>76639.663523987227</v>
      </c>
      <c r="BO1513" s="1102">
        <v>99758.853738394755</v>
      </c>
      <c r="BP1513" s="1102">
        <v>93016.89887784746</v>
      </c>
      <c r="BQ1513" s="1102">
        <v>74774.850470557081</v>
      </c>
      <c r="BR1513" s="1102">
        <v>60153.57212878771</v>
      </c>
      <c r="BS1513" s="1102">
        <v>65409.677412436024</v>
      </c>
      <c r="BT1513" s="1102">
        <v>31751.957213507209</v>
      </c>
      <c r="BU1513" s="1102">
        <v>17739.061722664315</v>
      </c>
      <c r="BV1513" s="1102">
        <v>13148.378264684683</v>
      </c>
      <c r="BW1513" s="1102">
        <v>12919.142764889657</v>
      </c>
      <c r="BX1513" s="1102">
        <v>23969.821658771831</v>
      </c>
      <c r="BY1513" s="1102">
        <v>16065.561331594061</v>
      </c>
      <c r="BZ1513" s="1102">
        <v>14811.706134768025</v>
      </c>
      <c r="CA1513" s="1102">
        <v>10672.518675719704</v>
      </c>
      <c r="CB1513" s="1102">
        <v>7290.0482251633639</v>
      </c>
      <c r="CC1513" s="1102">
        <v>10170.097641380095</v>
      </c>
      <c r="CD1513" s="1102">
        <v>10627.585819431024</v>
      </c>
      <c r="CE1513" s="1102">
        <v>16229.16715773235</v>
      </c>
      <c r="CF1513" s="1102">
        <v>13701.33629889533</v>
      </c>
      <c r="CG1513" s="1102">
        <v>12102.520760466206</v>
      </c>
      <c r="CH1513" s="1102">
        <v>11344.415605770891</v>
      </c>
      <c r="CI1513" s="1102">
        <v>15313.582515818209</v>
      </c>
      <c r="CJ1513" s="1102">
        <v>16192.159414822654</v>
      </c>
      <c r="CK1513" s="1102">
        <v>20493.510873181742</v>
      </c>
      <c r="CL1513" s="1102">
        <v>18192.292369519033</v>
      </c>
      <c r="CM1513" s="1102">
        <v>21920.904234966212</v>
      </c>
      <c r="CN1513" s="1102">
        <v>18614.721195019658</v>
      </c>
      <c r="CO1513" s="1102">
        <v>19040.262577187958</v>
      </c>
      <c r="CP1513" s="1102">
        <v>20047.423602592742</v>
      </c>
      <c r="CQ1513" s="1106">
        <f t="shared" si="223"/>
        <v>22098.501773498923</v>
      </c>
      <c r="CR1513" s="23" t="s">
        <v>542</v>
      </c>
      <c r="DQ1513"/>
      <c r="DR1513"/>
    </row>
    <row r="1514" spans="58:122" ht="13">
      <c r="BF1514" s="1135">
        <v>1506</v>
      </c>
      <c r="BG1514" s="1102">
        <v>59709.793115095621</v>
      </c>
      <c r="BH1514" s="1102">
        <v>56418.560960480201</v>
      </c>
      <c r="BI1514" s="1102">
        <v>48035.222047726762</v>
      </c>
      <c r="BJ1514" s="1102">
        <v>54437.583951562716</v>
      </c>
      <c r="BK1514" s="1102">
        <v>67728.773090999821</v>
      </c>
      <c r="BL1514" s="1102">
        <v>87188.149840931495</v>
      </c>
      <c r="BM1514" s="1102">
        <v>78678.637588946323</v>
      </c>
      <c r="BN1514" s="1102">
        <v>92113.340950660888</v>
      </c>
      <c r="BO1514" s="1102">
        <v>129022.49954615247</v>
      </c>
      <c r="BP1514" s="1102">
        <v>123243.44923173891</v>
      </c>
      <c r="BQ1514" s="1102">
        <v>94832.787852094625</v>
      </c>
      <c r="BR1514" s="1102">
        <v>66960.624709439173</v>
      </c>
      <c r="BS1514" s="1102">
        <v>49944.550621682058</v>
      </c>
      <c r="BT1514" s="1102">
        <v>23487.098611824826</v>
      </c>
      <c r="BU1514" s="1102">
        <v>11282.958286762541</v>
      </c>
      <c r="BV1514" s="1102">
        <v>14086.56430283826</v>
      </c>
      <c r="BW1514" s="1102">
        <v>22210.093154568443</v>
      </c>
      <c r="BX1514" s="1102">
        <v>29449.897564958173</v>
      </c>
      <c r="BY1514" s="1102">
        <v>19400.453467943753</v>
      </c>
      <c r="BZ1514" s="1102">
        <v>16398.605877439564</v>
      </c>
      <c r="CA1514" s="1102">
        <v>10677.565306020702</v>
      </c>
      <c r="CB1514" s="1102">
        <v>7440.5161780785238</v>
      </c>
      <c r="CC1514" s="1102">
        <v>10020.851162845667</v>
      </c>
      <c r="CD1514" s="1102">
        <v>11279.720342746517</v>
      </c>
      <c r="CE1514" s="1102">
        <v>17076.243203309932</v>
      </c>
      <c r="CF1514" s="1102">
        <v>13462.671658295081</v>
      </c>
      <c r="CG1514" s="1102">
        <v>11731.242243932134</v>
      </c>
      <c r="CH1514" s="1102">
        <v>13906.673380399719</v>
      </c>
      <c r="CI1514" s="1102">
        <v>18008.326591461693</v>
      </c>
      <c r="CJ1514" s="1102">
        <v>18922.005244042168</v>
      </c>
      <c r="CK1514" s="1102">
        <v>20307.336629963349</v>
      </c>
      <c r="CL1514" s="1102">
        <v>16594.834917631313</v>
      </c>
      <c r="CM1514" s="1102">
        <v>19057.369386704504</v>
      </c>
      <c r="CN1514" s="1102">
        <v>18481.610398632296</v>
      </c>
      <c r="CO1514" s="1102">
        <v>19081.792411812359</v>
      </c>
      <c r="CP1514" s="1102">
        <v>19742.55231652518</v>
      </c>
      <c r="CQ1514" s="1106">
        <f t="shared" si="223"/>
        <v>21762.438706772406</v>
      </c>
      <c r="CR1514" s="23" t="s">
        <v>542</v>
      </c>
      <c r="DQ1514"/>
      <c r="DR1514"/>
    </row>
    <row r="1515" spans="58:122" ht="13">
      <c r="BF1515" s="1135">
        <v>1507</v>
      </c>
      <c r="BG1515" s="1102">
        <v>56378.195687670064</v>
      </c>
      <c r="BH1515" s="1102">
        <v>47957.659616530837</v>
      </c>
      <c r="BI1515" s="1102">
        <v>41769.042780393567</v>
      </c>
      <c r="BJ1515" s="1102">
        <v>50176.297134741959</v>
      </c>
      <c r="BK1515" s="1102">
        <v>65773.248933869254</v>
      </c>
      <c r="BL1515" s="1102">
        <v>92878.515512203681</v>
      </c>
      <c r="BM1515" s="1102">
        <v>83486.541923374025</v>
      </c>
      <c r="BN1515" s="1102">
        <v>91937.592866549719</v>
      </c>
      <c r="BO1515" s="1102">
        <v>133564.08978557269</v>
      </c>
      <c r="BP1515" s="1102">
        <v>126717.90443901646</v>
      </c>
      <c r="BQ1515" s="1102">
        <v>99450.284534983002</v>
      </c>
      <c r="BR1515" s="1102">
        <v>80253.418397086789</v>
      </c>
      <c r="BS1515" s="1102">
        <v>102131.91901097384</v>
      </c>
      <c r="BT1515" s="1102">
        <v>42161.264521048462</v>
      </c>
      <c r="BU1515" s="1102">
        <v>18069.157105310362</v>
      </c>
      <c r="BV1515" s="1102">
        <v>16523.742684010671</v>
      </c>
      <c r="BW1515" s="1102">
        <v>14860.504644353876</v>
      </c>
      <c r="BX1515" s="1102">
        <v>28315.300653266448</v>
      </c>
      <c r="BY1515" s="1102">
        <v>18931.681736318631</v>
      </c>
      <c r="BZ1515" s="1102">
        <v>14839.307358413938</v>
      </c>
      <c r="CA1515" s="1102">
        <v>10678.591909752688</v>
      </c>
      <c r="CB1515" s="1102">
        <v>7755.368235329518</v>
      </c>
      <c r="CC1515" s="1102">
        <v>10560.064559738163</v>
      </c>
      <c r="CD1515" s="1102">
        <v>12853.862597559952</v>
      </c>
      <c r="CE1515" s="1102">
        <v>16651.761886380806</v>
      </c>
      <c r="CF1515" s="1102">
        <v>12148.635058932041</v>
      </c>
      <c r="CG1515" s="1102">
        <v>11007.834788734323</v>
      </c>
      <c r="CH1515" s="1102">
        <v>14822.366010216681</v>
      </c>
      <c r="CI1515" s="1102">
        <v>21049.179945696327</v>
      </c>
      <c r="CJ1515" s="1102">
        <v>23168.993392129945</v>
      </c>
      <c r="CK1515" s="1102">
        <v>23932.694058250876</v>
      </c>
      <c r="CL1515" s="1102">
        <v>20014.050395477625</v>
      </c>
      <c r="CM1515" s="1102">
        <v>22415.724881986731</v>
      </c>
      <c r="CN1515" s="1102">
        <v>20198.394477496495</v>
      </c>
      <c r="CO1515" s="1102">
        <v>22174.21577082849</v>
      </c>
      <c r="CP1515" s="1102">
        <v>21997.760599756486</v>
      </c>
      <c r="CQ1515" s="1106">
        <f t="shared" si="223"/>
        <v>24248.380303783957</v>
      </c>
      <c r="CR1515" s="23" t="s">
        <v>542</v>
      </c>
      <c r="DQ1515"/>
      <c r="DR1515"/>
    </row>
    <row r="1516" spans="58:122" ht="13">
      <c r="BF1516" s="1135">
        <v>1508</v>
      </c>
      <c r="BG1516" s="1102">
        <v>65507.171340857989</v>
      </c>
      <c r="BH1516" s="1102">
        <v>61898.687787833158</v>
      </c>
      <c r="BI1516" s="1102">
        <v>50033.669171268106</v>
      </c>
      <c r="BJ1516" s="1102">
        <v>56101.646805767879</v>
      </c>
      <c r="BK1516" s="1102">
        <v>65483.072799043992</v>
      </c>
      <c r="BL1516" s="1102">
        <v>82552.632794413395</v>
      </c>
      <c r="BM1516" s="1102">
        <v>75358.718110300353</v>
      </c>
      <c r="BN1516" s="1102">
        <v>80041.453985654938</v>
      </c>
      <c r="BO1516" s="1102">
        <v>111888.39656829603</v>
      </c>
      <c r="BP1516" s="1102">
        <v>102976.80699728725</v>
      </c>
      <c r="BQ1516" s="1102">
        <v>77547.082879483802</v>
      </c>
      <c r="BR1516" s="1102">
        <v>55136.723107470141</v>
      </c>
      <c r="BS1516" s="1102">
        <v>50320.235148670217</v>
      </c>
      <c r="BT1516" s="1102">
        <v>23357.647675213058</v>
      </c>
      <c r="BU1516" s="1102">
        <v>12273.791739468457</v>
      </c>
      <c r="BV1516" s="1102">
        <v>10341.480377459353</v>
      </c>
      <c r="BW1516" s="1102">
        <v>15830.887656045199</v>
      </c>
      <c r="BX1516" s="1102">
        <v>21207.922591046219</v>
      </c>
      <c r="BY1516" s="1102">
        <v>17755.277634935162</v>
      </c>
      <c r="BZ1516" s="1102">
        <v>14020.761086529001</v>
      </c>
      <c r="CA1516" s="1102">
        <v>10679.404704594621</v>
      </c>
      <c r="CB1516" s="1102">
        <v>6786.7377537920065</v>
      </c>
      <c r="CC1516" s="1102">
        <v>8142.7621439038448</v>
      </c>
      <c r="CD1516" s="1102">
        <v>12364.070915540771</v>
      </c>
      <c r="CE1516" s="1102">
        <v>16828.044563306474</v>
      </c>
      <c r="CF1516" s="1102">
        <v>12604.291941368208</v>
      </c>
      <c r="CG1516" s="1102">
        <v>8861.0573516428412</v>
      </c>
      <c r="CH1516" s="1102">
        <v>9142.7408741448726</v>
      </c>
      <c r="CI1516" s="1102">
        <v>12535.056505563298</v>
      </c>
      <c r="CJ1516" s="1102">
        <v>13896.410919175973</v>
      </c>
      <c r="CK1516" s="1102">
        <v>14602.739787182696</v>
      </c>
      <c r="CL1516" s="1102">
        <v>11904.052348200856</v>
      </c>
      <c r="CM1516" s="1102">
        <v>14016.977444958033</v>
      </c>
      <c r="CN1516" s="1102">
        <v>15023.82484521942</v>
      </c>
      <c r="CO1516" s="1102">
        <v>16015.846697443072</v>
      </c>
      <c r="CP1516" s="1102">
        <v>14679.755287490128</v>
      </c>
      <c r="CQ1516" s="1106">
        <f t="shared" si="223"/>
        <v>16181.660281432669</v>
      </c>
      <c r="CR1516" s="23" t="s">
        <v>542</v>
      </c>
      <c r="DQ1516"/>
      <c r="DR1516"/>
    </row>
    <row r="1517" spans="58:122" ht="13">
      <c r="BF1517" s="1135">
        <v>1509</v>
      </c>
      <c r="BG1517" s="1102">
        <v>65390.252170724263</v>
      </c>
      <c r="BH1517" s="1102">
        <v>61850.879699562254</v>
      </c>
      <c r="BI1517" s="1102">
        <v>50052.010495978444</v>
      </c>
      <c r="BJ1517" s="1102">
        <v>56108.219170919932</v>
      </c>
      <c r="BK1517" s="1102">
        <v>65494.530349022207</v>
      </c>
      <c r="BL1517" s="1102">
        <v>82576.51937582063</v>
      </c>
      <c r="BM1517" s="1102">
        <v>75381.175285993959</v>
      </c>
      <c r="BN1517" s="1102">
        <v>80108.623597792044</v>
      </c>
      <c r="BO1517" s="1102">
        <v>111711.00411495962</v>
      </c>
      <c r="BP1517" s="1102">
        <v>103059.66718733509</v>
      </c>
      <c r="BQ1517" s="1102">
        <v>77589.116878464338</v>
      </c>
      <c r="BR1517" s="1102">
        <v>55174.395250703659</v>
      </c>
      <c r="BS1517" s="1102">
        <v>50361.45004638916</v>
      </c>
      <c r="BT1517" s="1102">
        <v>23345.161312815631</v>
      </c>
      <c r="BU1517" s="1102">
        <v>12272.783469956599</v>
      </c>
      <c r="BV1517" s="1102">
        <v>10349.456773259404</v>
      </c>
      <c r="BW1517" s="1102">
        <v>15811.324130102294</v>
      </c>
      <c r="BX1517" s="1102">
        <v>21220.652945995222</v>
      </c>
      <c r="BY1517" s="1102">
        <v>17758.265378719909</v>
      </c>
      <c r="BZ1517" s="1102">
        <v>14019.911463544873</v>
      </c>
      <c r="CA1517" s="1102">
        <v>10681.769215222843</v>
      </c>
      <c r="CB1517" s="1102">
        <v>6791.8089495568411</v>
      </c>
      <c r="CC1517" s="1102">
        <v>8143.3761872202031</v>
      </c>
      <c r="CD1517" s="1102">
        <v>12362.937602897155</v>
      </c>
      <c r="CE1517" s="1102">
        <v>16824.34988553853</v>
      </c>
      <c r="CF1517" s="1102">
        <v>12607.332173287161</v>
      </c>
      <c r="CG1517" s="1102">
        <v>8863.895623755112</v>
      </c>
      <c r="CH1517" s="1102">
        <v>9147.2255553921586</v>
      </c>
      <c r="CI1517" s="1102">
        <v>12535.64662078607</v>
      </c>
      <c r="CJ1517" s="1102">
        <v>13899.043900283554</v>
      </c>
      <c r="CK1517" s="1102">
        <v>14607.085797533249</v>
      </c>
      <c r="CL1517" s="1102">
        <v>11906.095574720315</v>
      </c>
      <c r="CM1517" s="1102">
        <v>14028.102047483511</v>
      </c>
      <c r="CN1517" s="1102">
        <v>15046.244248093359</v>
      </c>
      <c r="CO1517" s="1102">
        <v>16015.220636219587</v>
      </c>
      <c r="CP1517" s="1102">
        <v>14697.879737377263</v>
      </c>
      <c r="CQ1517" s="1106">
        <f t="shared" si="223"/>
        <v>16201.639067530787</v>
      </c>
      <c r="CR1517" s="23" t="s">
        <v>542</v>
      </c>
      <c r="DQ1517"/>
      <c r="DR1517"/>
    </row>
    <row r="1518" spans="58:122" ht="13">
      <c r="BF1518" s="1135">
        <v>1510</v>
      </c>
      <c r="BG1518" s="1102">
        <v>58766.556917126312</v>
      </c>
      <c r="BH1518" s="1102">
        <v>54951.755289979475</v>
      </c>
      <c r="BI1518" s="1102">
        <v>48225.571055142973</v>
      </c>
      <c r="BJ1518" s="1102">
        <v>54426.070433792142</v>
      </c>
      <c r="BK1518" s="1102">
        <v>71090.927867108243</v>
      </c>
      <c r="BL1518" s="1102">
        <v>99647.471081057345</v>
      </c>
      <c r="BM1518" s="1102">
        <v>87363.094443832364</v>
      </c>
      <c r="BN1518" s="1102">
        <v>84137.26148352465</v>
      </c>
      <c r="BO1518" s="1102">
        <v>117492.84583965779</v>
      </c>
      <c r="BP1518" s="1102">
        <v>107236.90318982792</v>
      </c>
      <c r="BQ1518" s="1102">
        <v>81184.399141691873</v>
      </c>
      <c r="BR1518" s="1102">
        <v>63612.568092036105</v>
      </c>
      <c r="BS1518" s="1102">
        <v>95012.626442841007</v>
      </c>
      <c r="BT1518" s="1102">
        <v>34944.505873080336</v>
      </c>
      <c r="BU1518" s="1102">
        <v>14179.163924708198</v>
      </c>
      <c r="BV1518" s="1102">
        <v>12086.628599778138</v>
      </c>
      <c r="BW1518" s="1102">
        <v>18300.364925085814</v>
      </c>
      <c r="BX1518" s="1102">
        <v>23419.652888470591</v>
      </c>
      <c r="BY1518" s="1102">
        <v>20420.053602520307</v>
      </c>
      <c r="BZ1518" s="1102">
        <v>16006.19886619978</v>
      </c>
      <c r="CA1518" s="1102">
        <v>10682.387375399363</v>
      </c>
      <c r="CB1518" s="1102">
        <v>7234.4668661358301</v>
      </c>
      <c r="CC1518" s="1102">
        <v>8877.5113828461599</v>
      </c>
      <c r="CD1518" s="1102">
        <v>13003.806599225389</v>
      </c>
      <c r="CE1518" s="1102">
        <v>19314.23369284139</v>
      </c>
      <c r="CF1518" s="1102">
        <v>14593.181782082012</v>
      </c>
      <c r="CG1518" s="1102">
        <v>11106.747602607898</v>
      </c>
      <c r="CH1518" s="1102">
        <v>11172.675759744605</v>
      </c>
      <c r="CI1518" s="1102">
        <v>16245.260961761145</v>
      </c>
      <c r="CJ1518" s="1102">
        <v>19035.175229281827</v>
      </c>
      <c r="CK1518" s="1102">
        <v>20794.816069839966</v>
      </c>
      <c r="CL1518" s="1102">
        <v>16749.997012969678</v>
      </c>
      <c r="CM1518" s="1102">
        <v>18948.393599507035</v>
      </c>
      <c r="CN1518" s="1102">
        <v>17852.284285871545</v>
      </c>
      <c r="CO1518" s="1102">
        <v>22268.400234727123</v>
      </c>
      <c r="CP1518" s="1102">
        <v>18208.356185403663</v>
      </c>
      <c r="CQ1518" s="1106">
        <f t="shared" si="223"/>
        <v>20071.276959678915</v>
      </c>
      <c r="CR1518" s="23" t="s">
        <v>542</v>
      </c>
      <c r="DQ1518"/>
      <c r="DR1518"/>
    </row>
    <row r="1519" spans="58:122" ht="13">
      <c r="BF1519" s="1135">
        <v>1511</v>
      </c>
      <c r="BG1519" s="1102">
        <v>47224.671715674041</v>
      </c>
      <c r="BH1519" s="1102">
        <v>51431.513345864878</v>
      </c>
      <c r="BI1519" s="1102">
        <v>48327.940459642377</v>
      </c>
      <c r="BJ1519" s="1102">
        <v>60895.822489744874</v>
      </c>
      <c r="BK1519" s="1102">
        <v>71898.726563813936</v>
      </c>
      <c r="BL1519" s="1102">
        <v>89033.475454232277</v>
      </c>
      <c r="BM1519" s="1102">
        <v>78747.801825180359</v>
      </c>
      <c r="BN1519" s="1102">
        <v>89557.682113142888</v>
      </c>
      <c r="BO1519" s="1102">
        <v>112832.89772111853</v>
      </c>
      <c r="BP1519" s="1102">
        <v>103881.4757708672</v>
      </c>
      <c r="BQ1519" s="1102">
        <v>81279.255269161687</v>
      </c>
      <c r="BR1519" s="1102">
        <v>61901.149926767503</v>
      </c>
      <c r="BS1519" s="1102">
        <v>58082.569408931427</v>
      </c>
      <c r="BT1519" s="1102">
        <v>27438.507130866503</v>
      </c>
      <c r="BU1519" s="1102">
        <v>12642.951997818129</v>
      </c>
      <c r="BV1519" s="1102">
        <v>13747.825176206734</v>
      </c>
      <c r="BW1519" s="1102">
        <v>21893.032459287871</v>
      </c>
      <c r="BX1519" s="1102">
        <v>25087.146761171527</v>
      </c>
      <c r="BY1519" s="1102">
        <v>18141.018619168986</v>
      </c>
      <c r="BZ1519" s="1102">
        <v>17201.839741787768</v>
      </c>
      <c r="CA1519" s="1102">
        <v>10684.363845569065</v>
      </c>
      <c r="CB1519" s="1102">
        <v>5916.2509891532764</v>
      </c>
      <c r="CC1519" s="1102">
        <v>8357.484879043297</v>
      </c>
      <c r="CD1519" s="1102">
        <v>9309.4585401209188</v>
      </c>
      <c r="CE1519" s="1102">
        <v>21083.284022863849</v>
      </c>
      <c r="CF1519" s="1102">
        <v>14590.411014292771</v>
      </c>
      <c r="CG1519" s="1102">
        <v>9832.2617330542435</v>
      </c>
      <c r="CH1519" s="1102">
        <v>11716.029175575091</v>
      </c>
      <c r="CI1519" s="1102">
        <v>13916.657886917128</v>
      </c>
      <c r="CJ1519" s="1102">
        <v>17033.281337843317</v>
      </c>
      <c r="CK1519" s="1102">
        <v>20056.079021813479</v>
      </c>
      <c r="CL1519" s="1102">
        <v>15550.255519144499</v>
      </c>
      <c r="CM1519" s="1102">
        <v>21615.676853203873</v>
      </c>
      <c r="CN1519" s="1102">
        <v>17802.984364473625</v>
      </c>
      <c r="CO1519" s="1102">
        <v>23543.475434383308</v>
      </c>
      <c r="CP1519" s="1102">
        <v>19262.04830459589</v>
      </c>
      <c r="CQ1519" s="1106">
        <f t="shared" si="223"/>
        <v>21232.773699922374</v>
      </c>
      <c r="CR1519" s="23" t="s">
        <v>542</v>
      </c>
      <c r="DQ1519"/>
      <c r="DR1519"/>
    </row>
    <row r="1520" spans="58:122" ht="13">
      <c r="BF1520" s="1135">
        <v>1512</v>
      </c>
      <c r="BG1520" s="1102">
        <v>55856.430784094744</v>
      </c>
      <c r="BH1520" s="1102">
        <v>52353.714543870396</v>
      </c>
      <c r="BI1520" s="1102">
        <v>45704.473696622314</v>
      </c>
      <c r="BJ1520" s="1102">
        <v>50688.210737332032</v>
      </c>
      <c r="BK1520" s="1102">
        <v>60487.838322593641</v>
      </c>
      <c r="BL1520" s="1102">
        <v>77451.145063706746</v>
      </c>
      <c r="BM1520" s="1102">
        <v>67593.891422222063</v>
      </c>
      <c r="BN1520" s="1102">
        <v>69404.179831098314</v>
      </c>
      <c r="BO1520" s="1102">
        <v>98875.778506991526</v>
      </c>
      <c r="BP1520" s="1102">
        <v>103581.9017750028</v>
      </c>
      <c r="BQ1520" s="1102">
        <v>82849.831028612054</v>
      </c>
      <c r="BR1520" s="1102">
        <v>64250.850465587653</v>
      </c>
      <c r="BS1520" s="1102">
        <v>63158.638514349179</v>
      </c>
      <c r="BT1520" s="1102">
        <v>32551.357178026861</v>
      </c>
      <c r="BU1520" s="1102">
        <v>19644.18147961998</v>
      </c>
      <c r="BV1520" s="1102">
        <v>14945.563183465445</v>
      </c>
      <c r="BW1520" s="1102">
        <v>12708.11566832264</v>
      </c>
      <c r="BX1520" s="1102">
        <v>21792.930293917834</v>
      </c>
      <c r="BY1520" s="1102">
        <v>20188.429002820227</v>
      </c>
      <c r="BZ1520" s="1102">
        <v>15996.550163664338</v>
      </c>
      <c r="CA1520" s="1102">
        <v>10685.594086017352</v>
      </c>
      <c r="CB1520" s="1102">
        <v>6522.3206805336231</v>
      </c>
      <c r="CC1520" s="1102">
        <v>8461.420277209816</v>
      </c>
      <c r="CD1520" s="1102">
        <v>13368.247654564379</v>
      </c>
      <c r="CE1520" s="1102">
        <v>17507.397671486418</v>
      </c>
      <c r="CF1520" s="1102">
        <v>13299.19874102366</v>
      </c>
      <c r="CG1520" s="1102">
        <v>10934.550768860025</v>
      </c>
      <c r="CH1520" s="1102">
        <v>12748.094745024595</v>
      </c>
      <c r="CI1520" s="1102">
        <v>19098.524201108565</v>
      </c>
      <c r="CJ1520" s="1102">
        <v>20172.913164234906</v>
      </c>
      <c r="CK1520" s="1102">
        <v>19887.460339995581</v>
      </c>
      <c r="CL1520" s="1102">
        <v>16207.106143518982</v>
      </c>
      <c r="CM1520" s="1102">
        <v>18333.270319960622</v>
      </c>
      <c r="CN1520" s="1102">
        <v>17444.623788790013</v>
      </c>
      <c r="CO1520" s="1102">
        <v>18000.907079171269</v>
      </c>
      <c r="CP1520" s="1102">
        <v>18815.166520047602</v>
      </c>
      <c r="CQ1520" s="1106">
        <f t="shared" si="223"/>
        <v>20740.170854581811</v>
      </c>
      <c r="CR1520" s="23" t="s">
        <v>542</v>
      </c>
      <c r="DQ1520"/>
      <c r="DR1520"/>
    </row>
    <row r="1521" spans="58:122" ht="13">
      <c r="BF1521" s="1135">
        <v>1513</v>
      </c>
      <c r="BG1521" s="1102">
        <v>66989.023662455686</v>
      </c>
      <c r="BH1521" s="1102">
        <v>63552.029705536741</v>
      </c>
      <c r="BI1521" s="1102">
        <v>60759.541970138634</v>
      </c>
      <c r="BJ1521" s="1102">
        <v>78845.224589408754</v>
      </c>
      <c r="BK1521" s="1102">
        <v>101536.74616130334</v>
      </c>
      <c r="BL1521" s="1102">
        <v>129786.02975294153</v>
      </c>
      <c r="BM1521" s="1102">
        <v>97317.789384764634</v>
      </c>
      <c r="BN1521" s="1102">
        <v>92454.978220609162</v>
      </c>
      <c r="BO1521" s="1102">
        <v>116696.86459372411</v>
      </c>
      <c r="BP1521" s="1102">
        <v>104540.95386175775</v>
      </c>
      <c r="BQ1521" s="1102">
        <v>75019.997022707685</v>
      </c>
      <c r="BR1521" s="1102">
        <v>49592.109606123398</v>
      </c>
      <c r="BS1521" s="1102">
        <v>43499.893868775966</v>
      </c>
      <c r="BT1521" s="1102">
        <v>30833.183146529362</v>
      </c>
      <c r="BU1521" s="1102">
        <v>14125.823217129882</v>
      </c>
      <c r="BV1521" s="1102">
        <v>13089.815153997179</v>
      </c>
      <c r="BW1521" s="1102">
        <v>23135.414392749095</v>
      </c>
      <c r="BX1521" s="1102">
        <v>27698.604107047744</v>
      </c>
      <c r="BY1521" s="1102">
        <v>22375.357150432083</v>
      </c>
      <c r="BZ1521" s="1102">
        <v>18721.291769408395</v>
      </c>
      <c r="CA1521" s="1102">
        <v>10691.45703332527</v>
      </c>
      <c r="CB1521" s="1102">
        <v>6371.5304846796771</v>
      </c>
      <c r="CC1521" s="1102">
        <v>8667.8540090088045</v>
      </c>
      <c r="CD1521" s="1102">
        <v>13800.921599709132</v>
      </c>
      <c r="CE1521" s="1102">
        <v>21525.800880099345</v>
      </c>
      <c r="CF1521" s="1102">
        <v>14658.20795283832</v>
      </c>
      <c r="CG1521" s="1102">
        <v>9031.5261588108515</v>
      </c>
      <c r="CH1521" s="1102">
        <v>12907.709640589706</v>
      </c>
      <c r="CI1521" s="1102">
        <v>16922.35430499187</v>
      </c>
      <c r="CJ1521" s="1102">
        <v>23090.721049472093</v>
      </c>
      <c r="CK1521" s="1102">
        <v>20296.461701876484</v>
      </c>
      <c r="CL1521" s="1102">
        <v>13699.407248165127</v>
      </c>
      <c r="CM1521" s="1102">
        <v>15859.867188843027</v>
      </c>
      <c r="CN1521" s="1102">
        <v>14700.806110745012</v>
      </c>
      <c r="CO1521" s="1102">
        <v>17709.932143752845</v>
      </c>
      <c r="CP1521" s="1102">
        <v>14519.343017846844</v>
      </c>
      <c r="CQ1521" s="1106">
        <f t="shared" si="223"/>
        <v>16004.836022342108</v>
      </c>
      <c r="CR1521" s="23" t="s">
        <v>542</v>
      </c>
      <c r="DQ1521"/>
      <c r="DR1521"/>
    </row>
    <row r="1522" spans="58:122" ht="13">
      <c r="BF1522" s="1135">
        <v>1514</v>
      </c>
      <c r="BG1522" s="1102">
        <v>46819.752037735758</v>
      </c>
      <c r="BH1522" s="1102">
        <v>55713.035398896885</v>
      </c>
      <c r="BI1522" s="1102">
        <v>52053.138668862528</v>
      </c>
      <c r="BJ1522" s="1102">
        <v>52428.540450928973</v>
      </c>
      <c r="BK1522" s="1102">
        <v>61471.634259803097</v>
      </c>
      <c r="BL1522" s="1102">
        <v>88194.744006676425</v>
      </c>
      <c r="BM1522" s="1102">
        <v>82303.146933649856</v>
      </c>
      <c r="BN1522" s="1102">
        <v>80780.127792191546</v>
      </c>
      <c r="BO1522" s="1102">
        <v>103671.65178121105</v>
      </c>
      <c r="BP1522" s="1102">
        <v>107918.34308934526</v>
      </c>
      <c r="BQ1522" s="1102">
        <v>84057.532185060933</v>
      </c>
      <c r="BR1522" s="1102">
        <v>61636.0384233894</v>
      </c>
      <c r="BS1522" s="1102">
        <v>66878.797247119888</v>
      </c>
      <c r="BT1522" s="1102">
        <v>36801.080607036456</v>
      </c>
      <c r="BU1522" s="1102">
        <v>15100.482208978859</v>
      </c>
      <c r="BV1522" s="1102">
        <v>12597.000313565486</v>
      </c>
      <c r="BW1522" s="1102">
        <v>20110.455458478613</v>
      </c>
      <c r="BX1522" s="1102">
        <v>20448.28730364412</v>
      </c>
      <c r="BY1522" s="1102">
        <v>19736.964341463838</v>
      </c>
      <c r="BZ1522" s="1102">
        <v>11472.546641684023</v>
      </c>
      <c r="CA1522" s="1102">
        <v>10694.5294289915</v>
      </c>
      <c r="CB1522" s="1102">
        <v>6193.330253023174</v>
      </c>
      <c r="CC1522" s="1102">
        <v>7229.927452258361</v>
      </c>
      <c r="CD1522" s="1102">
        <v>8622.6145887942203</v>
      </c>
      <c r="CE1522" s="1102">
        <v>21332.158331316889</v>
      </c>
      <c r="CF1522" s="1102">
        <v>15513.738816963551</v>
      </c>
      <c r="CG1522" s="1102">
        <v>10175.09144135618</v>
      </c>
      <c r="CH1522" s="1102">
        <v>10009.485691548727</v>
      </c>
      <c r="CI1522" s="1102">
        <v>14868.172545956691</v>
      </c>
      <c r="CJ1522" s="1102">
        <v>19204.902476351403</v>
      </c>
      <c r="CK1522" s="1102">
        <v>22789.041107362704</v>
      </c>
      <c r="CL1522" s="1102">
        <v>17849.414533298477</v>
      </c>
      <c r="CM1522" s="1102">
        <v>18113.30549274481</v>
      </c>
      <c r="CN1522" s="1102">
        <v>15692.028320166359</v>
      </c>
      <c r="CO1522" s="1102">
        <v>22045.627723075035</v>
      </c>
      <c r="CP1522" s="1102">
        <v>16211.707960916096</v>
      </c>
      <c r="CQ1522" s="1106">
        <f t="shared" si="223"/>
        <v>17870.349039734851</v>
      </c>
      <c r="CR1522" s="23" t="s">
        <v>542</v>
      </c>
      <c r="DQ1522"/>
      <c r="DR1522"/>
    </row>
    <row r="1523" spans="58:122" ht="13">
      <c r="BF1523" s="1135">
        <v>1515</v>
      </c>
      <c r="BG1523" s="1102">
        <v>43739.257741276953</v>
      </c>
      <c r="BH1523" s="1102">
        <v>48787.958929094581</v>
      </c>
      <c r="BI1523" s="1102">
        <v>46721.221735387655</v>
      </c>
      <c r="BJ1523" s="1102">
        <v>52625.21419380654</v>
      </c>
      <c r="BK1523" s="1102">
        <v>59675.538278074397</v>
      </c>
      <c r="BL1523" s="1102">
        <v>84402.64478333178</v>
      </c>
      <c r="BM1523" s="1102">
        <v>77029.065134019198</v>
      </c>
      <c r="BN1523" s="1102">
        <v>82206.012246910221</v>
      </c>
      <c r="BO1523" s="1102">
        <v>102029.18496115379</v>
      </c>
      <c r="BP1523" s="1102">
        <v>107391.96442688366</v>
      </c>
      <c r="BQ1523" s="1102">
        <v>81437.843409137902</v>
      </c>
      <c r="BR1523" s="1102">
        <v>62328.109866728664</v>
      </c>
      <c r="BS1523" s="1102">
        <v>72958.823593987472</v>
      </c>
      <c r="BT1523" s="1102">
        <v>28388.683542159582</v>
      </c>
      <c r="BU1523" s="1102">
        <v>11688.949135407511</v>
      </c>
      <c r="BV1523" s="1102">
        <v>11526.999897565001</v>
      </c>
      <c r="BW1523" s="1102">
        <v>18305.678239084118</v>
      </c>
      <c r="BX1523" s="1102">
        <v>27258.068131323726</v>
      </c>
      <c r="BY1523" s="1102">
        <v>18812.861264222956</v>
      </c>
      <c r="BZ1523" s="1102">
        <v>15065.111772821308</v>
      </c>
      <c r="CA1523" s="1102">
        <v>10701.650305363673</v>
      </c>
      <c r="CB1523" s="1102">
        <v>7327.1006584632723</v>
      </c>
      <c r="CC1523" s="1102">
        <v>8741.1169333384132</v>
      </c>
      <c r="CD1523" s="1102">
        <v>10636.917048718851</v>
      </c>
      <c r="CE1523" s="1102">
        <v>17529.710531350556</v>
      </c>
      <c r="CF1523" s="1102">
        <v>14027.154410131845</v>
      </c>
      <c r="CG1523" s="1102">
        <v>10416.573247620141</v>
      </c>
      <c r="CH1523" s="1102">
        <v>13555.970580066418</v>
      </c>
      <c r="CI1523" s="1102">
        <v>15907.072144226458</v>
      </c>
      <c r="CJ1523" s="1102">
        <v>20576.446276988372</v>
      </c>
      <c r="CK1523" s="1102">
        <v>20859.224967318638</v>
      </c>
      <c r="CL1523" s="1102">
        <v>18127.613734332353</v>
      </c>
      <c r="CM1523" s="1102">
        <v>21001.408015853642</v>
      </c>
      <c r="CN1523" s="1102">
        <v>19050.787749271251</v>
      </c>
      <c r="CO1523" s="1102">
        <v>20336.200305061335</v>
      </c>
      <c r="CP1523" s="1102">
        <v>20220.262958596293</v>
      </c>
      <c r="CQ1523" s="1106">
        <f t="shared" si="223"/>
        <v>22289.024550434755</v>
      </c>
      <c r="CR1523" s="23" t="s">
        <v>542</v>
      </c>
      <c r="DQ1523"/>
      <c r="DR1523"/>
    </row>
    <row r="1524" spans="58:122" ht="13">
      <c r="BF1524" s="1135">
        <v>1516</v>
      </c>
      <c r="BG1524" s="1102">
        <v>47160.172422639989</v>
      </c>
      <c r="BH1524" s="1102">
        <v>44316.244701093921</v>
      </c>
      <c r="BI1524" s="1102">
        <v>36330.640054595366</v>
      </c>
      <c r="BJ1524" s="1102">
        <v>40459.5171721773</v>
      </c>
      <c r="BK1524" s="1102">
        <v>55260.782457795518</v>
      </c>
      <c r="BL1524" s="1102">
        <v>74996.866389438554</v>
      </c>
      <c r="BM1524" s="1102">
        <v>66399.840129446995</v>
      </c>
      <c r="BN1524" s="1102">
        <v>73031.646010612356</v>
      </c>
      <c r="BO1524" s="1102">
        <v>108868.47752903172</v>
      </c>
      <c r="BP1524" s="1102">
        <v>101678.17454348673</v>
      </c>
      <c r="BQ1524" s="1102">
        <v>78090.313531429798</v>
      </c>
      <c r="BR1524" s="1102">
        <v>59491.69894694633</v>
      </c>
      <c r="BS1524" s="1102">
        <v>68595.896692152048</v>
      </c>
      <c r="BT1524" s="1102">
        <v>31133.522328349445</v>
      </c>
      <c r="BU1524" s="1102">
        <v>13430.63047433167</v>
      </c>
      <c r="BV1524" s="1102">
        <v>15130.25186451266</v>
      </c>
      <c r="BW1524" s="1102">
        <v>15444.519056114461</v>
      </c>
      <c r="BX1524" s="1102">
        <v>26628.260927184405</v>
      </c>
      <c r="BY1524" s="1102">
        <v>20235.610014363665</v>
      </c>
      <c r="BZ1524" s="1102">
        <v>15040.226521501934</v>
      </c>
      <c r="CA1524" s="1102">
        <v>10710.750021130269</v>
      </c>
      <c r="CB1524" s="1102">
        <v>7518.3879592060803</v>
      </c>
      <c r="CC1524" s="1102">
        <v>8062.5861495493809</v>
      </c>
      <c r="CD1524" s="1102">
        <v>9963.1594166634859</v>
      </c>
      <c r="CE1524" s="1102">
        <v>13288.650780256898</v>
      </c>
      <c r="CF1524" s="1102">
        <v>11389.980123524798</v>
      </c>
      <c r="CG1524" s="1102">
        <v>10164.548692789313</v>
      </c>
      <c r="CH1524" s="1102">
        <v>11937.562747943393</v>
      </c>
      <c r="CI1524" s="1102">
        <v>15651.775493343881</v>
      </c>
      <c r="CJ1524" s="1102">
        <v>18307.002048684888</v>
      </c>
      <c r="CK1524" s="1102">
        <v>20122.910621951676</v>
      </c>
      <c r="CL1524" s="1102">
        <v>16869.622947972955</v>
      </c>
      <c r="CM1524" s="1102">
        <v>17249.886126708447</v>
      </c>
      <c r="CN1524" s="1102">
        <v>14837.508234208561</v>
      </c>
      <c r="CO1524" s="1102">
        <v>14849.08842507326</v>
      </c>
      <c r="CP1524" s="1102">
        <v>15773.695279051271</v>
      </c>
      <c r="CQ1524" s="1106">
        <f t="shared" si="223"/>
        <v>17387.522706591822</v>
      </c>
      <c r="CR1524" s="23" t="s">
        <v>542</v>
      </c>
      <c r="DQ1524"/>
      <c r="DR1524"/>
    </row>
    <row r="1525" spans="58:122" ht="13">
      <c r="BF1525" s="1135">
        <v>1517</v>
      </c>
      <c r="BG1525" s="1102">
        <v>53502.711253455935</v>
      </c>
      <c r="BH1525" s="1102">
        <v>60257.040030896831</v>
      </c>
      <c r="BI1525" s="1102">
        <v>54863.76188849844</v>
      </c>
      <c r="BJ1525" s="1102">
        <v>59198.544576789966</v>
      </c>
      <c r="BK1525" s="1102">
        <v>64238.962659501965</v>
      </c>
      <c r="BL1525" s="1102">
        <v>81015.628273019538</v>
      </c>
      <c r="BM1525" s="1102">
        <v>76395.391843086763</v>
      </c>
      <c r="BN1525" s="1102">
        <v>87854.230572698987</v>
      </c>
      <c r="BO1525" s="1102">
        <v>98672.028705779201</v>
      </c>
      <c r="BP1525" s="1102">
        <v>104103.03258518333</v>
      </c>
      <c r="BQ1525" s="1102">
        <v>79597.197665289423</v>
      </c>
      <c r="BR1525" s="1102">
        <v>61894.446029160245</v>
      </c>
      <c r="BS1525" s="1102">
        <v>48229.622907608893</v>
      </c>
      <c r="BT1525" s="1102">
        <v>26385.611046250771</v>
      </c>
      <c r="BU1525" s="1102">
        <v>14887.103481959351</v>
      </c>
      <c r="BV1525" s="1102">
        <v>13087.457145451084</v>
      </c>
      <c r="BW1525" s="1102">
        <v>14555.205026333555</v>
      </c>
      <c r="BX1525" s="1102">
        <v>25164.247969028194</v>
      </c>
      <c r="BY1525" s="1102">
        <v>20806.530033846786</v>
      </c>
      <c r="BZ1525" s="1102">
        <v>15800.791024002716</v>
      </c>
      <c r="CA1525" s="1102">
        <v>10712.926057008011</v>
      </c>
      <c r="CB1525" s="1102">
        <v>7155.7638930353505</v>
      </c>
      <c r="CC1525" s="1102">
        <v>11186.095961229581</v>
      </c>
      <c r="CD1525" s="1102">
        <v>16625.035007070957</v>
      </c>
      <c r="CE1525" s="1102">
        <v>19867.436096107667</v>
      </c>
      <c r="CF1525" s="1102">
        <v>13752.69063544257</v>
      </c>
      <c r="CG1525" s="1102">
        <v>10845.458692178792</v>
      </c>
      <c r="CH1525" s="1102">
        <v>13232.235062164695</v>
      </c>
      <c r="CI1525" s="1102">
        <v>18873.552149307525</v>
      </c>
      <c r="CJ1525" s="1102">
        <v>19673.304695831917</v>
      </c>
      <c r="CK1525" s="1102">
        <v>19610.084970610929</v>
      </c>
      <c r="CL1525" s="1102">
        <v>16533.41603249004</v>
      </c>
      <c r="CM1525" s="1102">
        <v>19970.865397350328</v>
      </c>
      <c r="CN1525" s="1102">
        <v>20059.339868101099</v>
      </c>
      <c r="CO1525" s="1102">
        <v>18943.584835389811</v>
      </c>
      <c r="CP1525" s="1102">
        <v>21203.567737602407</v>
      </c>
      <c r="CQ1525" s="1106">
        <f t="shared" si="223"/>
        <v>23372.932529510243</v>
      </c>
      <c r="CR1525" s="23" t="s">
        <v>542</v>
      </c>
      <c r="DQ1525"/>
      <c r="DR1525"/>
    </row>
    <row r="1526" spans="58:122" ht="13">
      <c r="BF1526" s="1135">
        <v>1518</v>
      </c>
      <c r="BG1526" s="1102">
        <v>57292.634496816201</v>
      </c>
      <c r="BH1526" s="1102">
        <v>65578.40544518306</v>
      </c>
      <c r="BI1526" s="1102">
        <v>60990.795368871128</v>
      </c>
      <c r="BJ1526" s="1102">
        <v>69820.493709798335</v>
      </c>
      <c r="BK1526" s="1102">
        <v>81836.660731609198</v>
      </c>
      <c r="BL1526" s="1102">
        <v>102500.31073257857</v>
      </c>
      <c r="BM1526" s="1102">
        <v>90980.048005224133</v>
      </c>
      <c r="BN1526" s="1102">
        <v>98408.590247910339</v>
      </c>
      <c r="BO1526" s="1102">
        <v>122012.21428244947</v>
      </c>
      <c r="BP1526" s="1102">
        <v>134581.04802729646</v>
      </c>
      <c r="BQ1526" s="1102">
        <v>100261.11101704277</v>
      </c>
      <c r="BR1526" s="1102">
        <v>73407.369535772625</v>
      </c>
      <c r="BS1526" s="1102">
        <v>62496.839760054288</v>
      </c>
      <c r="BT1526" s="1102">
        <v>20300.320104167939</v>
      </c>
      <c r="BU1526" s="1102">
        <v>13030.089919038262</v>
      </c>
      <c r="BV1526" s="1102">
        <v>19617.203134488962</v>
      </c>
      <c r="BW1526" s="1102">
        <v>23418.876976657495</v>
      </c>
      <c r="BX1526" s="1102">
        <v>21109.307572042293</v>
      </c>
      <c r="BY1526" s="1102">
        <v>17510.566436301688</v>
      </c>
      <c r="BZ1526" s="1102">
        <v>13160.489715803997</v>
      </c>
      <c r="CA1526" s="1102">
        <v>10714.235337670751</v>
      </c>
      <c r="CB1526" s="1102">
        <v>7756.4804994942988</v>
      </c>
      <c r="CC1526" s="1102">
        <v>9403.8610139254379</v>
      </c>
      <c r="CD1526" s="1102">
        <v>11433.338690311786</v>
      </c>
      <c r="CE1526" s="1102">
        <v>18423.372394462152</v>
      </c>
      <c r="CF1526" s="1102">
        <v>14998.3344965082</v>
      </c>
      <c r="CG1526" s="1102">
        <v>12630.829434175977</v>
      </c>
      <c r="CH1526" s="1102">
        <v>13816.882054629295</v>
      </c>
      <c r="CI1526" s="1102">
        <v>20346.07714284899</v>
      </c>
      <c r="CJ1526" s="1102">
        <v>21576.59676147018</v>
      </c>
      <c r="CK1526" s="1102">
        <v>23789.518765163539</v>
      </c>
      <c r="CL1526" s="1102">
        <v>19284.491667021008</v>
      </c>
      <c r="CM1526" s="1102">
        <v>20525.334424400189</v>
      </c>
      <c r="CN1526" s="1102">
        <v>18316.167564149549</v>
      </c>
      <c r="CO1526" s="1102">
        <v>21204.558612533041</v>
      </c>
      <c r="CP1526" s="1102">
        <v>18960.591999874501</v>
      </c>
      <c r="CQ1526" s="1106">
        <f t="shared" si="223"/>
        <v>20900.47500575718</v>
      </c>
      <c r="CR1526" s="23" t="s">
        <v>542</v>
      </c>
      <c r="DQ1526"/>
      <c r="DR1526"/>
    </row>
    <row r="1527" spans="58:122" ht="13">
      <c r="BF1527" s="1135">
        <v>1519</v>
      </c>
      <c r="BG1527" s="1102">
        <v>48142.013968313411</v>
      </c>
      <c r="BH1527" s="1102">
        <v>47544.907612027462</v>
      </c>
      <c r="BI1527" s="1102">
        <v>41767.808735252045</v>
      </c>
      <c r="BJ1527" s="1102">
        <v>53789.699399055848</v>
      </c>
      <c r="BK1527" s="1102">
        <v>66820.58573300892</v>
      </c>
      <c r="BL1527" s="1102">
        <v>80849.679348256948</v>
      </c>
      <c r="BM1527" s="1102">
        <v>65661.617918919219</v>
      </c>
      <c r="BN1527" s="1102">
        <v>74926.58474157039</v>
      </c>
      <c r="BO1527" s="1102">
        <v>103243.15618212147</v>
      </c>
      <c r="BP1527" s="1102">
        <v>99451.285476889097</v>
      </c>
      <c r="BQ1527" s="1102">
        <v>81005.399821893341</v>
      </c>
      <c r="BR1527" s="1102">
        <v>67484.220348792805</v>
      </c>
      <c r="BS1527" s="1102">
        <v>76547.790686782348</v>
      </c>
      <c r="BT1527" s="1102">
        <v>35066.933971115875</v>
      </c>
      <c r="BU1527" s="1102">
        <v>16615.886753384329</v>
      </c>
      <c r="BV1527" s="1102">
        <v>15009.751736343751</v>
      </c>
      <c r="BW1527" s="1102">
        <v>20104.489519321236</v>
      </c>
      <c r="BX1527" s="1102">
        <v>28859.984035698806</v>
      </c>
      <c r="BY1527" s="1102">
        <v>19115.198181466883</v>
      </c>
      <c r="BZ1527" s="1102">
        <v>14635.968170564136</v>
      </c>
      <c r="CA1527" s="1102">
        <v>10715.860495547407</v>
      </c>
      <c r="CB1527" s="1102">
        <v>8198.3898588211941</v>
      </c>
      <c r="CC1527" s="1102">
        <v>9991.9374803749306</v>
      </c>
      <c r="CD1527" s="1102">
        <v>11932.448991986033</v>
      </c>
      <c r="CE1527" s="1102">
        <v>17940.375531593061</v>
      </c>
      <c r="CF1527" s="1102">
        <v>15884.721212841008</v>
      </c>
      <c r="CG1527" s="1102">
        <v>14025.900271158625</v>
      </c>
      <c r="CH1527" s="1102">
        <v>16536.852333643976</v>
      </c>
      <c r="CI1527" s="1102">
        <v>19704.441129406052</v>
      </c>
      <c r="CJ1527" s="1102">
        <v>22891.42817357754</v>
      </c>
      <c r="CK1527" s="1102">
        <v>25486.712795776999</v>
      </c>
      <c r="CL1527" s="1102">
        <v>22633.523737145322</v>
      </c>
      <c r="CM1527" s="1102">
        <v>24852.059510819567</v>
      </c>
      <c r="CN1527" s="1102">
        <v>23025.150349071835</v>
      </c>
      <c r="CO1527" s="1102">
        <v>22762.233870898872</v>
      </c>
      <c r="CP1527" s="1102">
        <v>23905.061764699807</v>
      </c>
      <c r="CQ1527" s="1106">
        <f t="shared" si="223"/>
        <v>26350.819949477154</v>
      </c>
      <c r="CR1527" s="23" t="s">
        <v>542</v>
      </c>
      <c r="DQ1527"/>
      <c r="DR1527"/>
    </row>
    <row r="1528" spans="58:122" ht="13">
      <c r="BF1528" s="1135">
        <v>1520</v>
      </c>
      <c r="BG1528" s="1102">
        <v>65823.115292635863</v>
      </c>
      <c r="BH1528" s="1102">
        <v>62380.041609055625</v>
      </c>
      <c r="BI1528" s="1102">
        <v>48089.195588704628</v>
      </c>
      <c r="BJ1528" s="1102">
        <v>48512.02217563193</v>
      </c>
      <c r="BK1528" s="1102">
        <v>68358.793375904759</v>
      </c>
      <c r="BL1528" s="1102">
        <v>86650.583808419877</v>
      </c>
      <c r="BM1528" s="1102">
        <v>62877.682880048284</v>
      </c>
      <c r="BN1528" s="1102">
        <v>60959.310162428032</v>
      </c>
      <c r="BO1528" s="1102">
        <v>96609.409081840087</v>
      </c>
      <c r="BP1528" s="1102">
        <v>89472.764482414175</v>
      </c>
      <c r="BQ1528" s="1102">
        <v>66850.77435408665</v>
      </c>
      <c r="BR1528" s="1102">
        <v>48279.070791366583</v>
      </c>
      <c r="BS1528" s="1102">
        <v>55574.969526229936</v>
      </c>
      <c r="BT1528" s="1102">
        <v>29801.730197730089</v>
      </c>
      <c r="BU1528" s="1102">
        <v>13535.926242845051</v>
      </c>
      <c r="BV1528" s="1102">
        <v>14146.443400847696</v>
      </c>
      <c r="BW1528" s="1102">
        <v>15483.473436411035</v>
      </c>
      <c r="BX1528" s="1102">
        <v>23556.137551378961</v>
      </c>
      <c r="BY1528" s="1102">
        <v>24618.131112117713</v>
      </c>
      <c r="BZ1528" s="1102">
        <v>19231.404338254364</v>
      </c>
      <c r="CA1528" s="1102">
        <v>10717.345820208959</v>
      </c>
      <c r="CB1528" s="1102">
        <v>6135.7931793479338</v>
      </c>
      <c r="CC1528" s="1102">
        <v>8335.3652062333877</v>
      </c>
      <c r="CD1528" s="1102">
        <v>12826.603890104372</v>
      </c>
      <c r="CE1528" s="1102">
        <v>19816.258924566871</v>
      </c>
      <c r="CF1528" s="1102">
        <v>12299.159469205591</v>
      </c>
      <c r="CG1528" s="1102">
        <v>9504.3827316434054</v>
      </c>
      <c r="CH1528" s="1102">
        <v>12619.947078716958</v>
      </c>
      <c r="CI1528" s="1102">
        <v>20224.661823319104</v>
      </c>
      <c r="CJ1528" s="1102">
        <v>22380.758318147498</v>
      </c>
      <c r="CK1528" s="1102">
        <v>20884.07659237679</v>
      </c>
      <c r="CL1528" s="1102">
        <v>14440.13770230077</v>
      </c>
      <c r="CM1528" s="1102">
        <v>16782.309835523742</v>
      </c>
      <c r="CN1528" s="1102">
        <v>14217.431494785318</v>
      </c>
      <c r="CO1528" s="1102">
        <v>23658.557810808819</v>
      </c>
      <c r="CP1528" s="1102">
        <v>14838.893549632385</v>
      </c>
      <c r="CQ1528" s="1106">
        <f t="shared" si="223"/>
        <v>16357.080187645823</v>
      </c>
      <c r="CR1528" s="23" t="s">
        <v>542</v>
      </c>
      <c r="DQ1528"/>
      <c r="DR1528"/>
    </row>
    <row r="1529" spans="58:122" ht="13">
      <c r="BF1529" s="1135">
        <v>1521</v>
      </c>
      <c r="BG1529" s="1102">
        <v>59524.610513695581</v>
      </c>
      <c r="BH1529" s="1102">
        <v>61973.814838133199</v>
      </c>
      <c r="BI1529" s="1102">
        <v>56789.137504473103</v>
      </c>
      <c r="BJ1529" s="1102">
        <v>64063.534661152997</v>
      </c>
      <c r="BK1529" s="1102">
        <v>78776.250259446999</v>
      </c>
      <c r="BL1529" s="1102">
        <v>98328.347302271242</v>
      </c>
      <c r="BM1529" s="1102">
        <v>85146.659372072172</v>
      </c>
      <c r="BN1529" s="1102">
        <v>81691.712746221703</v>
      </c>
      <c r="BO1529" s="1102">
        <v>110458.16888536977</v>
      </c>
      <c r="BP1529" s="1102">
        <v>105726.73004754065</v>
      </c>
      <c r="BQ1529" s="1102">
        <v>79271.338228220702</v>
      </c>
      <c r="BR1529" s="1102">
        <v>61530.48331982948</v>
      </c>
      <c r="BS1529" s="1102">
        <v>82510.385046766038</v>
      </c>
      <c r="BT1529" s="1102">
        <v>26442.099730548609</v>
      </c>
      <c r="BU1529" s="1102">
        <v>11424.13035893063</v>
      </c>
      <c r="BV1529" s="1102">
        <v>9670.5251939931368</v>
      </c>
      <c r="BW1529" s="1102">
        <v>18989.650243308581</v>
      </c>
      <c r="BX1529" s="1102">
        <v>20735.484409815544</v>
      </c>
      <c r="BY1529" s="1102">
        <v>18931.715357423778</v>
      </c>
      <c r="BZ1529" s="1102">
        <v>14923.860748167373</v>
      </c>
      <c r="CA1529" s="1102">
        <v>10719.936855409633</v>
      </c>
      <c r="CB1529" s="1102">
        <v>5802.3390662758875</v>
      </c>
      <c r="CC1529" s="1102">
        <v>6244.2494025246933</v>
      </c>
      <c r="CD1529" s="1102">
        <v>10530.079757433778</v>
      </c>
      <c r="CE1529" s="1102">
        <v>18834.516887114187</v>
      </c>
      <c r="CF1529" s="1102">
        <v>13729.750607297006</v>
      </c>
      <c r="CG1529" s="1102">
        <v>8739.1191355715873</v>
      </c>
      <c r="CH1529" s="1102">
        <v>9634.3708415420515</v>
      </c>
      <c r="CI1529" s="1102">
        <v>15629.744147429499</v>
      </c>
      <c r="CJ1529" s="1102">
        <v>19462.667908060062</v>
      </c>
      <c r="CK1529" s="1102">
        <v>19693.760333363556</v>
      </c>
      <c r="CL1529" s="1102">
        <v>15355.694406249753</v>
      </c>
      <c r="CM1529" s="1102">
        <v>17470.655735333941</v>
      </c>
      <c r="CN1529" s="1102">
        <v>16149.043823203436</v>
      </c>
      <c r="CO1529" s="1102">
        <v>16618.999739394891</v>
      </c>
      <c r="CP1529" s="1102">
        <v>17237.731043912288</v>
      </c>
      <c r="CQ1529" s="1106">
        <f t="shared" si="223"/>
        <v>19001.345888442622</v>
      </c>
      <c r="CR1529" s="23" t="s">
        <v>542</v>
      </c>
      <c r="DQ1529"/>
      <c r="DR1529"/>
    </row>
    <row r="1530" spans="58:122" ht="13">
      <c r="BF1530" s="1135">
        <v>1522</v>
      </c>
      <c r="BG1530" s="1102">
        <v>55451.607562441612</v>
      </c>
      <c r="BH1530" s="1102">
        <v>57219.925712361153</v>
      </c>
      <c r="BI1530" s="1102">
        <v>52192.020145304021</v>
      </c>
      <c r="BJ1530" s="1102">
        <v>67930.540825282151</v>
      </c>
      <c r="BK1530" s="1102">
        <v>82634.130174051606</v>
      </c>
      <c r="BL1530" s="1102">
        <v>95232.559291131707</v>
      </c>
      <c r="BM1530" s="1102">
        <v>77975.108342931242</v>
      </c>
      <c r="BN1530" s="1102">
        <v>89861.413419192337</v>
      </c>
      <c r="BO1530" s="1102">
        <v>114330.37736395058</v>
      </c>
      <c r="BP1530" s="1102">
        <v>107638.31599317072</v>
      </c>
      <c r="BQ1530" s="1102">
        <v>84469.357373584236</v>
      </c>
      <c r="BR1530" s="1102">
        <v>70363.585204289528</v>
      </c>
      <c r="BS1530" s="1102">
        <v>72372.92573376029</v>
      </c>
      <c r="BT1530" s="1102">
        <v>29557.05708132618</v>
      </c>
      <c r="BU1530" s="1102">
        <v>12672.286583776402</v>
      </c>
      <c r="BV1530" s="1102">
        <v>11693.261312300847</v>
      </c>
      <c r="BW1530" s="1102">
        <v>21794.292700114438</v>
      </c>
      <c r="BX1530" s="1102">
        <v>24069.328628488827</v>
      </c>
      <c r="BY1530" s="1102">
        <v>22666.842524231419</v>
      </c>
      <c r="BZ1530" s="1102">
        <v>18898.619019204976</v>
      </c>
      <c r="CA1530" s="1102">
        <v>10721.962552517149</v>
      </c>
      <c r="CB1530" s="1102">
        <v>6292.4847037280888</v>
      </c>
      <c r="CC1530" s="1102">
        <v>9278.7342504517455</v>
      </c>
      <c r="CD1530" s="1102">
        <v>12543.805354382239</v>
      </c>
      <c r="CE1530" s="1102">
        <v>24473.175900337992</v>
      </c>
      <c r="CF1530" s="1102">
        <v>15471.795092889284</v>
      </c>
      <c r="CG1530" s="1102">
        <v>10726.375801869708</v>
      </c>
      <c r="CH1530" s="1102">
        <v>11841.841765890529</v>
      </c>
      <c r="CI1530" s="1102">
        <v>14799.390197501398</v>
      </c>
      <c r="CJ1530" s="1102">
        <v>17760.393845064031</v>
      </c>
      <c r="CK1530" s="1102">
        <v>20380.219285645613</v>
      </c>
      <c r="CL1530" s="1102">
        <v>17159.542687393496</v>
      </c>
      <c r="CM1530" s="1102">
        <v>24234.119508250864</v>
      </c>
      <c r="CN1530" s="1102">
        <v>19396.956382905071</v>
      </c>
      <c r="CO1530" s="1102">
        <v>24732.499669937337</v>
      </c>
      <c r="CP1530" s="1102">
        <v>19737.685774088626</v>
      </c>
      <c r="CQ1530" s="1106">
        <f t="shared" si="223"/>
        <v>21757.074262003996</v>
      </c>
      <c r="CR1530" s="23" t="s">
        <v>542</v>
      </c>
      <c r="DQ1530"/>
      <c r="DR1530"/>
    </row>
    <row r="1531" spans="58:122" ht="13">
      <c r="BF1531" s="1135">
        <v>1523</v>
      </c>
      <c r="BG1531" s="1102">
        <v>53054.919851773237</v>
      </c>
      <c r="BH1531" s="1102">
        <v>52603.557141433761</v>
      </c>
      <c r="BI1531" s="1102">
        <v>43086.500643033112</v>
      </c>
      <c r="BJ1531" s="1102">
        <v>46580.178856399318</v>
      </c>
      <c r="BK1531" s="1102">
        <v>56536.31620456247</v>
      </c>
      <c r="BL1531" s="1102">
        <v>80297.31601450294</v>
      </c>
      <c r="BM1531" s="1102">
        <v>73434.491259544913</v>
      </c>
      <c r="BN1531" s="1102">
        <v>91506.377119266253</v>
      </c>
      <c r="BO1531" s="1102">
        <v>131908.80740024816</v>
      </c>
      <c r="BP1531" s="1102">
        <v>133950.59417176928</v>
      </c>
      <c r="BQ1531" s="1102">
        <v>104692.17779552829</v>
      </c>
      <c r="BR1531" s="1102">
        <v>80315.890208035344</v>
      </c>
      <c r="BS1531" s="1102">
        <v>79946.033217790435</v>
      </c>
      <c r="BT1531" s="1102">
        <v>35109.936219453411</v>
      </c>
      <c r="BU1531" s="1102">
        <v>17658.358264368395</v>
      </c>
      <c r="BV1531" s="1102">
        <v>16187.857090028085</v>
      </c>
      <c r="BW1531" s="1102">
        <v>16347.688764855602</v>
      </c>
      <c r="BX1531" s="1102">
        <v>27414.43769609636</v>
      </c>
      <c r="BY1531" s="1102">
        <v>20018.442281650747</v>
      </c>
      <c r="BZ1531" s="1102">
        <v>14790.117476088462</v>
      </c>
      <c r="CA1531" s="1102">
        <v>10726.073144178099</v>
      </c>
      <c r="CB1531" s="1102">
        <v>7225.991434761766</v>
      </c>
      <c r="CC1531" s="1102">
        <v>10516.344858971683</v>
      </c>
      <c r="CD1531" s="1102">
        <v>14287.004372765838</v>
      </c>
      <c r="CE1531" s="1102">
        <v>16510.577115864078</v>
      </c>
      <c r="CF1531" s="1102">
        <v>13374.674049814201</v>
      </c>
      <c r="CG1531" s="1102">
        <v>11340.449427241581</v>
      </c>
      <c r="CH1531" s="1102">
        <v>13513.849365619933</v>
      </c>
      <c r="CI1531" s="1102">
        <v>18804.009968453152</v>
      </c>
      <c r="CJ1531" s="1102">
        <v>18771.394831840964</v>
      </c>
      <c r="CK1531" s="1102">
        <v>19351.545640553257</v>
      </c>
      <c r="CL1531" s="1102">
        <v>17439.623754822904</v>
      </c>
      <c r="CM1531" s="1102">
        <v>19553.693477770226</v>
      </c>
      <c r="CN1531" s="1102">
        <v>21495.399039015945</v>
      </c>
      <c r="CO1531" s="1102">
        <v>20666.435494721591</v>
      </c>
      <c r="CP1531" s="1102">
        <v>20692.437117483576</v>
      </c>
      <c r="CQ1531" s="1106">
        <f t="shared" si="223"/>
        <v>22809.507466065945</v>
      </c>
      <c r="CR1531" s="23" t="s">
        <v>542</v>
      </c>
      <c r="DQ1531"/>
      <c r="DR1531"/>
    </row>
    <row r="1532" spans="58:122" ht="13">
      <c r="BF1532" s="1135">
        <v>1524</v>
      </c>
      <c r="BG1532" s="1102">
        <v>54431.143914738364</v>
      </c>
      <c r="BH1532" s="1102">
        <v>61192.664202822001</v>
      </c>
      <c r="BI1532" s="1102">
        <v>53359.038107406937</v>
      </c>
      <c r="BJ1532" s="1102">
        <v>55052.259626752224</v>
      </c>
      <c r="BK1532" s="1102">
        <v>58339.086524774517</v>
      </c>
      <c r="BL1532" s="1102">
        <v>75030.035028668513</v>
      </c>
      <c r="BM1532" s="1102">
        <v>67429.118402543216</v>
      </c>
      <c r="BN1532" s="1102">
        <v>73312.269810048703</v>
      </c>
      <c r="BO1532" s="1102">
        <v>118870.14616659883</v>
      </c>
      <c r="BP1532" s="1102">
        <v>110613.66852495048</v>
      </c>
      <c r="BQ1532" s="1102">
        <v>89141.215981881833</v>
      </c>
      <c r="BR1532" s="1102">
        <v>65587.556587609564</v>
      </c>
      <c r="BS1532" s="1102">
        <v>64105.412059704722</v>
      </c>
      <c r="BT1532" s="1102">
        <v>32988.64969644315</v>
      </c>
      <c r="BU1532" s="1102">
        <v>15508.034397212577</v>
      </c>
      <c r="BV1532" s="1102">
        <v>13958.770827111925</v>
      </c>
      <c r="BW1532" s="1102">
        <v>17946.679910579773</v>
      </c>
      <c r="BX1532" s="1102">
        <v>22579.078961992705</v>
      </c>
      <c r="BY1532" s="1102">
        <v>19026.596323459544</v>
      </c>
      <c r="BZ1532" s="1102">
        <v>16051.293880285943</v>
      </c>
      <c r="CA1532" s="1102">
        <v>10726.227102966559</v>
      </c>
      <c r="CB1532" s="1102">
        <v>7431.0876973867553</v>
      </c>
      <c r="CC1532" s="1102">
        <v>10925.363587206706</v>
      </c>
      <c r="CD1532" s="1102">
        <v>12069.811446649386</v>
      </c>
      <c r="CE1532" s="1102">
        <v>18727.706836765057</v>
      </c>
      <c r="CF1532" s="1102">
        <v>13665.811021085756</v>
      </c>
      <c r="CG1532" s="1102">
        <v>10193.117657303119</v>
      </c>
      <c r="CH1532" s="1102">
        <v>13962.435934639661</v>
      </c>
      <c r="CI1532" s="1102">
        <v>16287.317540444094</v>
      </c>
      <c r="CJ1532" s="1102">
        <v>21903.582225662794</v>
      </c>
      <c r="CK1532" s="1102">
        <v>22449.230740834588</v>
      </c>
      <c r="CL1532" s="1102">
        <v>16348.5770603605</v>
      </c>
      <c r="CM1532" s="1102">
        <v>20470.698390173267</v>
      </c>
      <c r="CN1532" s="1102">
        <v>15154.582687790022</v>
      </c>
      <c r="CO1532" s="1102">
        <v>21324.292762231831</v>
      </c>
      <c r="CP1532" s="1102">
        <v>16484.107729509833</v>
      </c>
      <c r="CQ1532" s="1106">
        <f t="shared" si="223"/>
        <v>18170.61838549711</v>
      </c>
      <c r="CR1532" s="23" t="s">
        <v>542</v>
      </c>
      <c r="DQ1532"/>
      <c r="DR1532"/>
    </row>
    <row r="1533" spans="58:122" ht="13">
      <c r="BF1533" s="1135">
        <v>1525</v>
      </c>
      <c r="BG1533" s="1102">
        <v>40903.881488907195</v>
      </c>
      <c r="BH1533" s="1102">
        <v>51408.433666454926</v>
      </c>
      <c r="BI1533" s="1102">
        <v>51973.309963698885</v>
      </c>
      <c r="BJ1533" s="1102">
        <v>59336.931242449326</v>
      </c>
      <c r="BK1533" s="1102">
        <v>71420.160517294687</v>
      </c>
      <c r="BL1533" s="1102">
        <v>98621.521948790323</v>
      </c>
      <c r="BM1533" s="1102">
        <v>88881.322655213124</v>
      </c>
      <c r="BN1533" s="1102">
        <v>91777.910111574805</v>
      </c>
      <c r="BO1533" s="1102">
        <v>119651.14677432197</v>
      </c>
      <c r="BP1533" s="1102">
        <v>127059.27244846162</v>
      </c>
      <c r="BQ1533" s="1102">
        <v>98136.785408643627</v>
      </c>
      <c r="BR1533" s="1102">
        <v>75960.526133125255</v>
      </c>
      <c r="BS1533" s="1102">
        <v>76818.083532566554</v>
      </c>
      <c r="BT1533" s="1102">
        <v>25499.068073239268</v>
      </c>
      <c r="BU1533" s="1102">
        <v>11598.350877219809</v>
      </c>
      <c r="BV1533" s="1102">
        <v>11447.815283500255</v>
      </c>
      <c r="BW1533" s="1102">
        <v>22702.294208695905</v>
      </c>
      <c r="BX1533" s="1102">
        <v>34634.056011218963</v>
      </c>
      <c r="BY1533" s="1102">
        <v>36176.522594159287</v>
      </c>
      <c r="BZ1533" s="1102">
        <v>18687.389251771616</v>
      </c>
      <c r="CA1533" s="1102">
        <v>10729.622485573796</v>
      </c>
      <c r="CB1533" s="1102">
        <v>7417.852105320294</v>
      </c>
      <c r="CC1533" s="1102">
        <v>11784.404860740466</v>
      </c>
      <c r="CD1533" s="1102">
        <v>17240.953375361954</v>
      </c>
      <c r="CE1533" s="1102">
        <v>25558.348635941071</v>
      </c>
      <c r="CF1533" s="1102">
        <v>14395.835979254296</v>
      </c>
      <c r="CG1533" s="1102">
        <v>13468.072734116189</v>
      </c>
      <c r="CH1533" s="1102">
        <v>15856.466206944484</v>
      </c>
      <c r="CI1533" s="1102">
        <v>27309.111833841802</v>
      </c>
      <c r="CJ1533" s="1102">
        <v>26547.371538388557</v>
      </c>
      <c r="CK1533" s="1102">
        <v>24738.042838511356</v>
      </c>
      <c r="CL1533" s="1102">
        <v>19332.158284463781</v>
      </c>
      <c r="CM1533" s="1102">
        <v>26070.912365715412</v>
      </c>
      <c r="CN1533" s="1102">
        <v>29478.965609766481</v>
      </c>
      <c r="CO1533" s="1102">
        <v>29127.564723201529</v>
      </c>
      <c r="CP1533" s="1102">
        <v>32522.929003024608</v>
      </c>
      <c r="CQ1533" s="1106">
        <f t="shared" si="223"/>
        <v>35850.392474361048</v>
      </c>
      <c r="CR1533" s="23" t="s">
        <v>542</v>
      </c>
      <c r="DQ1533"/>
      <c r="DR1533"/>
    </row>
    <row r="1534" spans="58:122" ht="13">
      <c r="BF1534" s="1135">
        <v>1526</v>
      </c>
      <c r="BG1534" s="1102">
        <v>61339.496174811895</v>
      </c>
      <c r="BH1534" s="1102">
        <v>59693.13125861455</v>
      </c>
      <c r="BI1534" s="1102">
        <v>46039.399529498209</v>
      </c>
      <c r="BJ1534" s="1102">
        <v>45747.522753923993</v>
      </c>
      <c r="BK1534" s="1102">
        <v>61088.949254497107</v>
      </c>
      <c r="BL1534" s="1102">
        <v>77645.522538102654</v>
      </c>
      <c r="BM1534" s="1102">
        <v>64779.969304627077</v>
      </c>
      <c r="BN1534" s="1102">
        <v>70770.216822695496</v>
      </c>
      <c r="BO1534" s="1102">
        <v>98804.341556890111</v>
      </c>
      <c r="BP1534" s="1102">
        <v>93150.710914467956</v>
      </c>
      <c r="BQ1534" s="1102">
        <v>74641.014658291606</v>
      </c>
      <c r="BR1534" s="1102">
        <v>58232.308032713976</v>
      </c>
      <c r="BS1534" s="1102">
        <v>74023.223325530242</v>
      </c>
      <c r="BT1534" s="1102">
        <v>31516.067986108428</v>
      </c>
      <c r="BU1534" s="1102">
        <v>14498.089273269085</v>
      </c>
      <c r="BV1534" s="1102">
        <v>13529.42242803605</v>
      </c>
      <c r="BW1534" s="1102">
        <v>22991.818754643595</v>
      </c>
      <c r="BX1534" s="1102">
        <v>24620.780195304149</v>
      </c>
      <c r="BY1534" s="1102">
        <v>19438.020569230546</v>
      </c>
      <c r="BZ1534" s="1102">
        <v>15563.574611500562</v>
      </c>
      <c r="CA1534" s="1102">
        <v>10730.990617665921</v>
      </c>
      <c r="CB1534" s="1102">
        <v>7498.1436122874902</v>
      </c>
      <c r="CC1534" s="1102">
        <v>8352.9746261580131</v>
      </c>
      <c r="CD1534" s="1102">
        <v>12488.35538861623</v>
      </c>
      <c r="CE1534" s="1102">
        <v>19800.903109410123</v>
      </c>
      <c r="CF1534" s="1102">
        <v>14046.150044617794</v>
      </c>
      <c r="CG1534" s="1102">
        <v>10769.994138221737</v>
      </c>
      <c r="CH1534" s="1102">
        <v>11834.014275464755</v>
      </c>
      <c r="CI1534" s="1102">
        <v>16565.966200576768</v>
      </c>
      <c r="CJ1534" s="1102">
        <v>18913.382805034034</v>
      </c>
      <c r="CK1534" s="1102">
        <v>21062.693987125091</v>
      </c>
      <c r="CL1534" s="1102">
        <v>18366.26334095659</v>
      </c>
      <c r="CM1534" s="1102">
        <v>19453.303246695163</v>
      </c>
      <c r="CN1534" s="1102">
        <v>19120.983596496364</v>
      </c>
      <c r="CO1534" s="1102">
        <v>20521.77740976711</v>
      </c>
      <c r="CP1534" s="1102">
        <v>19953.918131079343</v>
      </c>
      <c r="CQ1534" s="1106">
        <f t="shared" si="223"/>
        <v>21995.429634702821</v>
      </c>
      <c r="CR1534" s="23" t="s">
        <v>542</v>
      </c>
      <c r="DQ1534"/>
      <c r="DR1534"/>
    </row>
    <row r="1535" spans="58:122" ht="13">
      <c r="BF1535" s="1135">
        <v>1527</v>
      </c>
      <c r="BG1535" s="1102">
        <v>62349.477672830879</v>
      </c>
      <c r="BH1535" s="1102">
        <v>77878.984201037747</v>
      </c>
      <c r="BI1535" s="1102">
        <v>76417.867362176505</v>
      </c>
      <c r="BJ1535" s="1102">
        <v>83825.098015771728</v>
      </c>
      <c r="BK1535" s="1102">
        <v>87047.812296604316</v>
      </c>
      <c r="BL1535" s="1102">
        <v>100209.93304085793</v>
      </c>
      <c r="BM1535" s="1102">
        <v>76877.563160072663</v>
      </c>
      <c r="BN1535" s="1102">
        <v>77386.401661242475</v>
      </c>
      <c r="BO1535" s="1102">
        <v>97521.808392508407</v>
      </c>
      <c r="BP1535" s="1102">
        <v>115003.67699851921</v>
      </c>
      <c r="BQ1535" s="1102">
        <v>89207.956731250728</v>
      </c>
      <c r="BR1535" s="1102">
        <v>66429.43174134547</v>
      </c>
      <c r="BS1535" s="1102">
        <v>60400.584444348366</v>
      </c>
      <c r="BT1535" s="1102">
        <v>55528.507560565376</v>
      </c>
      <c r="BU1535" s="1102">
        <v>18830.354391429744</v>
      </c>
      <c r="BV1535" s="1102">
        <v>14760.337605338142</v>
      </c>
      <c r="BW1535" s="1102">
        <v>13611.083989603845</v>
      </c>
      <c r="BX1535" s="1102">
        <v>23101.776309400848</v>
      </c>
      <c r="BY1535" s="1102">
        <v>20871.061620384084</v>
      </c>
      <c r="BZ1535" s="1102">
        <v>15850.70087634932</v>
      </c>
      <c r="CA1535" s="1102">
        <v>10731.417015216724</v>
      </c>
      <c r="CB1535" s="1102">
        <v>6770.9694091481824</v>
      </c>
      <c r="CC1535" s="1102">
        <v>9422.9438231226522</v>
      </c>
      <c r="CD1535" s="1102">
        <v>15050.157439665885</v>
      </c>
      <c r="CE1535" s="1102">
        <v>18101.910058576446</v>
      </c>
      <c r="CF1535" s="1102">
        <v>12380.08094457217</v>
      </c>
      <c r="CG1535" s="1102">
        <v>10556.903462018847</v>
      </c>
      <c r="CH1535" s="1102">
        <v>13800.71902336303</v>
      </c>
      <c r="CI1535" s="1102">
        <v>21130.172643028855</v>
      </c>
      <c r="CJ1535" s="1102">
        <v>20604.650777693347</v>
      </c>
      <c r="CK1535" s="1102">
        <v>19341.997879296516</v>
      </c>
      <c r="CL1535" s="1102">
        <v>15741.204266253959</v>
      </c>
      <c r="CM1535" s="1102">
        <v>17754.415281345053</v>
      </c>
      <c r="CN1535" s="1102">
        <v>18690.150688813737</v>
      </c>
      <c r="CO1535" s="1102">
        <v>17807.399971085593</v>
      </c>
      <c r="CP1535" s="1102">
        <v>19092.917929785304</v>
      </c>
      <c r="CQ1535" s="1106">
        <f t="shared" si="223"/>
        <v>21046.339374904124</v>
      </c>
      <c r="CR1535" s="23" t="s">
        <v>542</v>
      </c>
      <c r="DQ1535"/>
      <c r="DR1535"/>
    </row>
    <row r="1536" spans="58:122" ht="13">
      <c r="BF1536" s="1135">
        <v>1528</v>
      </c>
      <c r="BG1536" s="1102">
        <v>61384.033387652031</v>
      </c>
      <c r="BH1536" s="1102">
        <v>67736.574719781711</v>
      </c>
      <c r="BI1536" s="1102">
        <v>68377.701321687113</v>
      </c>
      <c r="BJ1536" s="1102">
        <v>87303.645382525501</v>
      </c>
      <c r="BK1536" s="1102">
        <v>99520.631886774587</v>
      </c>
      <c r="BL1536" s="1102">
        <v>116247.74321212218</v>
      </c>
      <c r="BM1536" s="1102">
        <v>99791.700206160182</v>
      </c>
      <c r="BN1536" s="1102">
        <v>101380.44878773988</v>
      </c>
      <c r="BO1536" s="1102">
        <v>124458.88930468833</v>
      </c>
      <c r="BP1536" s="1102">
        <v>118249.94260365484</v>
      </c>
      <c r="BQ1536" s="1102">
        <v>86680.690276492984</v>
      </c>
      <c r="BR1536" s="1102">
        <v>67169.641761984079</v>
      </c>
      <c r="BS1536" s="1102">
        <v>82695.822509774138</v>
      </c>
      <c r="BT1536" s="1102">
        <v>31083.776527014477</v>
      </c>
      <c r="BU1536" s="1102">
        <v>17531.659825710311</v>
      </c>
      <c r="BV1536" s="1102">
        <v>17960.528098167735</v>
      </c>
      <c r="BW1536" s="1102">
        <v>27421.210234646511</v>
      </c>
      <c r="BX1536" s="1102">
        <v>30323.201442762525</v>
      </c>
      <c r="BY1536" s="1102">
        <v>23906.51702468023</v>
      </c>
      <c r="BZ1536" s="1102">
        <v>15582.311176056826</v>
      </c>
      <c r="CA1536" s="1102">
        <v>10733.089232564886</v>
      </c>
      <c r="CB1536" s="1102">
        <v>8149.014592188616</v>
      </c>
      <c r="CC1536" s="1102">
        <v>12770.670054517748</v>
      </c>
      <c r="CD1536" s="1102">
        <v>17111.781175026961</v>
      </c>
      <c r="CE1536" s="1102">
        <v>22861.819762334377</v>
      </c>
      <c r="CF1536" s="1102">
        <v>17913.226613617473</v>
      </c>
      <c r="CG1536" s="1102">
        <v>15402.964686369742</v>
      </c>
      <c r="CH1536" s="1102">
        <v>17966.405030573751</v>
      </c>
      <c r="CI1536" s="1102">
        <v>21963.433535354041</v>
      </c>
      <c r="CJ1536" s="1102">
        <v>22056.618053018672</v>
      </c>
      <c r="CK1536" s="1102">
        <v>23891.265516542178</v>
      </c>
      <c r="CL1536" s="1102">
        <v>21180.853684865586</v>
      </c>
      <c r="CM1536" s="1102">
        <v>24892.912162013014</v>
      </c>
      <c r="CN1536" s="1102">
        <v>22360.260469825029</v>
      </c>
      <c r="CO1536" s="1102">
        <v>22038.606474208482</v>
      </c>
      <c r="CP1536" s="1102">
        <v>23689.053505784806</v>
      </c>
      <c r="CQ1536" s="1106">
        <f t="shared" si="223"/>
        <v>26112.711602621741</v>
      </c>
      <c r="CR1536" s="23" t="s">
        <v>542</v>
      </c>
      <c r="DQ1536"/>
      <c r="DR1536"/>
    </row>
    <row r="1537" spans="58:122" ht="13">
      <c r="BF1537" s="1135">
        <v>1529</v>
      </c>
      <c r="BG1537" s="1102">
        <v>60416.212831206431</v>
      </c>
      <c r="BH1537" s="1102">
        <v>62634.60834030703</v>
      </c>
      <c r="BI1537" s="1102">
        <v>58869.941454483378</v>
      </c>
      <c r="BJ1537" s="1102">
        <v>69187.679959440662</v>
      </c>
      <c r="BK1537" s="1102">
        <v>79544.199158055169</v>
      </c>
      <c r="BL1537" s="1102">
        <v>103046.21951095301</v>
      </c>
      <c r="BM1537" s="1102">
        <v>98127.782698403171</v>
      </c>
      <c r="BN1537" s="1102">
        <v>106165.09373686944</v>
      </c>
      <c r="BO1537" s="1102">
        <v>120942.30882532362</v>
      </c>
      <c r="BP1537" s="1102">
        <v>122484.11472591478</v>
      </c>
      <c r="BQ1537" s="1102">
        <v>98533.231094197705</v>
      </c>
      <c r="BR1537" s="1102">
        <v>87241.197623822154</v>
      </c>
      <c r="BS1537" s="1102">
        <v>94432.220902907808</v>
      </c>
      <c r="BT1537" s="1102">
        <v>33623.000110931462</v>
      </c>
      <c r="BU1537" s="1102">
        <v>13693.024094600059</v>
      </c>
      <c r="BV1537" s="1102">
        <v>15064.916737229827</v>
      </c>
      <c r="BW1537" s="1102">
        <v>25058.365177859938</v>
      </c>
      <c r="BX1537" s="1102">
        <v>27456.897199685307</v>
      </c>
      <c r="BY1537" s="1102">
        <v>24757.939581527276</v>
      </c>
      <c r="BZ1537" s="1102">
        <v>15581.825181762864</v>
      </c>
      <c r="CA1537" s="1102">
        <v>10733.915021493134</v>
      </c>
      <c r="CB1537" s="1102">
        <v>9628.6627048986629</v>
      </c>
      <c r="CC1537" s="1102">
        <v>11485.861616746237</v>
      </c>
      <c r="CD1537" s="1102">
        <v>16091.633238950832</v>
      </c>
      <c r="CE1537" s="1102">
        <v>24361.055928302296</v>
      </c>
      <c r="CF1537" s="1102">
        <v>19146.054744867608</v>
      </c>
      <c r="CG1537" s="1102">
        <v>14112.108335148576</v>
      </c>
      <c r="CH1537" s="1102">
        <v>15558.002005269516</v>
      </c>
      <c r="CI1537" s="1102">
        <v>21681.979004517343</v>
      </c>
      <c r="CJ1537" s="1102">
        <v>25132.113138780798</v>
      </c>
      <c r="CK1537" s="1102">
        <v>26215.115833561598</v>
      </c>
      <c r="CL1537" s="1102">
        <v>19750.860450688058</v>
      </c>
      <c r="CM1537" s="1102">
        <v>22148.676682828893</v>
      </c>
      <c r="CN1537" s="1102">
        <v>19806.986190143587</v>
      </c>
      <c r="CO1537" s="1102">
        <v>24292.042567161629</v>
      </c>
      <c r="CP1537" s="1102">
        <v>19358.619479024717</v>
      </c>
      <c r="CQ1537" s="1106">
        <f t="shared" si="223"/>
        <v>21339.225197715252</v>
      </c>
      <c r="CR1537" s="23" t="s">
        <v>542</v>
      </c>
      <c r="DQ1537"/>
      <c r="DR1537"/>
    </row>
    <row r="1538" spans="58:122" ht="13">
      <c r="BF1538" s="1135">
        <v>1530</v>
      </c>
      <c r="BG1538" s="1102">
        <v>45316.688211935922</v>
      </c>
      <c r="BH1538" s="1102">
        <v>46035.818188682977</v>
      </c>
      <c r="BI1538" s="1102">
        <v>38660.168672987413</v>
      </c>
      <c r="BJ1538" s="1102">
        <v>41163.495536920142</v>
      </c>
      <c r="BK1538" s="1102">
        <v>56851.001930084916</v>
      </c>
      <c r="BL1538" s="1102">
        <v>86636.884555519602</v>
      </c>
      <c r="BM1538" s="1102">
        <v>83795.592369016842</v>
      </c>
      <c r="BN1538" s="1102">
        <v>92094.605137213046</v>
      </c>
      <c r="BO1538" s="1102">
        <v>110781.88636885087</v>
      </c>
      <c r="BP1538" s="1102">
        <v>111740.16175819006</v>
      </c>
      <c r="BQ1538" s="1102">
        <v>86205.684119338315</v>
      </c>
      <c r="BR1538" s="1102">
        <v>65191.333275945639</v>
      </c>
      <c r="BS1538" s="1102">
        <v>62171.112800904739</v>
      </c>
      <c r="BT1538" s="1102">
        <v>26563.661209704675</v>
      </c>
      <c r="BU1538" s="1102">
        <v>12705.272645330057</v>
      </c>
      <c r="BV1538" s="1102">
        <v>14907.783341023905</v>
      </c>
      <c r="BW1538" s="1102">
        <v>20125.783591381525</v>
      </c>
      <c r="BX1538" s="1102">
        <v>19236.787514078209</v>
      </c>
      <c r="BY1538" s="1102">
        <v>18467.498969537242</v>
      </c>
      <c r="BZ1538" s="1102">
        <v>12619.458710715237</v>
      </c>
      <c r="CA1538" s="1102">
        <v>10738.618104459345</v>
      </c>
      <c r="CB1538" s="1102">
        <v>7582.6320317400177</v>
      </c>
      <c r="CC1538" s="1102">
        <v>9450.9182575056293</v>
      </c>
      <c r="CD1538" s="1102">
        <v>9701.1531595872184</v>
      </c>
      <c r="CE1538" s="1102">
        <v>14234.733049557924</v>
      </c>
      <c r="CF1538" s="1102">
        <v>10910.81569672118</v>
      </c>
      <c r="CG1538" s="1102">
        <v>9822.5111941903178</v>
      </c>
      <c r="CH1538" s="1102">
        <v>10199.092224081547</v>
      </c>
      <c r="CI1538" s="1102">
        <v>14637.491154782396</v>
      </c>
      <c r="CJ1538" s="1102">
        <v>15695.001117628311</v>
      </c>
      <c r="CK1538" s="1102">
        <v>19193.49471302969</v>
      </c>
      <c r="CL1538" s="1102">
        <v>16102.335974714266</v>
      </c>
      <c r="CM1538" s="1102">
        <v>19490.621337457371</v>
      </c>
      <c r="CN1538" s="1102">
        <v>15600.468477649465</v>
      </c>
      <c r="CO1538" s="1102">
        <v>18131.948251819867</v>
      </c>
      <c r="CP1538" s="1102">
        <v>17208.299296636083</v>
      </c>
      <c r="CQ1538" s="1106">
        <f t="shared" si="223"/>
        <v>18968.902940546999</v>
      </c>
      <c r="CR1538" s="23" t="s">
        <v>542</v>
      </c>
      <c r="DQ1538"/>
      <c r="DR1538"/>
    </row>
    <row r="1539" spans="58:122" ht="13">
      <c r="BF1539" s="1135">
        <v>1531</v>
      </c>
      <c r="BG1539" s="1102">
        <v>44956.42697351503</v>
      </c>
      <c r="BH1539" s="1102">
        <v>42138.233328682363</v>
      </c>
      <c r="BI1539" s="1102">
        <v>36619.674017427373</v>
      </c>
      <c r="BJ1539" s="1102">
        <v>43156.573401856214</v>
      </c>
      <c r="BK1539" s="1102">
        <v>65927.12166900358</v>
      </c>
      <c r="BL1539" s="1102">
        <v>110991.42392200101</v>
      </c>
      <c r="BM1539" s="1102">
        <v>100443.32686659688</v>
      </c>
      <c r="BN1539" s="1102">
        <v>100968.11378228074</v>
      </c>
      <c r="BO1539" s="1102">
        <v>140972.01192567887</v>
      </c>
      <c r="BP1539" s="1102">
        <v>135734.24091965312</v>
      </c>
      <c r="BQ1539" s="1102">
        <v>101755.33465219269</v>
      </c>
      <c r="BR1539" s="1102">
        <v>66100.67345396585</v>
      </c>
      <c r="BS1539" s="1102">
        <v>67091.502234077037</v>
      </c>
      <c r="BT1539" s="1102">
        <v>36912.907839616368</v>
      </c>
      <c r="BU1539" s="1102">
        <v>15574.998767541932</v>
      </c>
      <c r="BV1539" s="1102">
        <v>12617.806913266968</v>
      </c>
      <c r="BW1539" s="1102">
        <v>17373.683570765235</v>
      </c>
      <c r="BX1539" s="1102">
        <v>27981.412166026537</v>
      </c>
      <c r="BY1539" s="1102">
        <v>19882.334575365956</v>
      </c>
      <c r="BZ1539" s="1102">
        <v>13951.924121217451</v>
      </c>
      <c r="CA1539" s="1102">
        <v>10739.450932358226</v>
      </c>
      <c r="CB1539" s="1102">
        <v>7874.9177017999818</v>
      </c>
      <c r="CC1539" s="1102">
        <v>9008.6049988673058</v>
      </c>
      <c r="CD1539" s="1102">
        <v>14827.136082797873</v>
      </c>
      <c r="CE1539" s="1102">
        <v>17651.079690643415</v>
      </c>
      <c r="CF1539" s="1102">
        <v>12510.578018362114</v>
      </c>
      <c r="CG1539" s="1102">
        <v>10285.805302163693</v>
      </c>
      <c r="CH1539" s="1102">
        <v>13359.793390602132</v>
      </c>
      <c r="CI1539" s="1102">
        <v>20122.885820299623</v>
      </c>
      <c r="CJ1539" s="1102">
        <v>19820.748980937216</v>
      </c>
      <c r="CK1539" s="1102">
        <v>17567.209331128724</v>
      </c>
      <c r="CL1539" s="1102">
        <v>15461.585898397143</v>
      </c>
      <c r="CM1539" s="1102">
        <v>18213.609675206979</v>
      </c>
      <c r="CN1539" s="1102">
        <v>18905.150646659131</v>
      </c>
      <c r="CO1539" s="1102">
        <v>17044.047969992196</v>
      </c>
      <c r="CP1539" s="1102">
        <v>20596.760620039127</v>
      </c>
      <c r="CQ1539" s="1106">
        <f t="shared" si="223"/>
        <v>22704.042180831741</v>
      </c>
      <c r="CR1539" s="23" t="s">
        <v>542</v>
      </c>
      <c r="DQ1539"/>
      <c r="DR1539"/>
    </row>
    <row r="1540" spans="58:122" ht="13">
      <c r="BF1540" s="1135">
        <v>1532</v>
      </c>
      <c r="BG1540" s="1102">
        <v>52226.605215363241</v>
      </c>
      <c r="BH1540" s="1102">
        <v>47749.538102002218</v>
      </c>
      <c r="BI1540" s="1102">
        <v>46105.639345563221</v>
      </c>
      <c r="BJ1540" s="1102">
        <v>58068.004835153399</v>
      </c>
      <c r="BK1540" s="1102">
        <v>63354.086872951084</v>
      </c>
      <c r="BL1540" s="1102">
        <v>71111.409461067844</v>
      </c>
      <c r="BM1540" s="1102">
        <v>58669.002082230698</v>
      </c>
      <c r="BN1540" s="1102">
        <v>66108.274165901123</v>
      </c>
      <c r="BO1540" s="1102">
        <v>87471.147673124782</v>
      </c>
      <c r="BP1540" s="1102">
        <v>83860.780838934705</v>
      </c>
      <c r="BQ1540" s="1102">
        <v>68552.56345722136</v>
      </c>
      <c r="BR1540" s="1102">
        <v>60119.086963617294</v>
      </c>
      <c r="BS1540" s="1102">
        <v>71428.911232499115</v>
      </c>
      <c r="BT1540" s="1102">
        <v>31003.576899054686</v>
      </c>
      <c r="BU1540" s="1102">
        <v>14129.987219746226</v>
      </c>
      <c r="BV1540" s="1102">
        <v>10494.672794337685</v>
      </c>
      <c r="BW1540" s="1102">
        <v>12482.463527854532</v>
      </c>
      <c r="BX1540" s="1102">
        <v>18702.324654015316</v>
      </c>
      <c r="BY1540" s="1102">
        <v>15771.7803965765</v>
      </c>
      <c r="BZ1540" s="1102">
        <v>15974.046322255439</v>
      </c>
      <c r="CA1540" s="1102">
        <v>10739.566043723096</v>
      </c>
      <c r="CB1540" s="1102">
        <v>7825.3983074184362</v>
      </c>
      <c r="CC1540" s="1102">
        <v>9026.6768283562978</v>
      </c>
      <c r="CD1540" s="1102">
        <v>8903.3654791514073</v>
      </c>
      <c r="CE1540" s="1102">
        <v>16235.713083591183</v>
      </c>
      <c r="CF1540" s="1102">
        <v>12718.711826888935</v>
      </c>
      <c r="CG1540" s="1102">
        <v>10894.693088120674</v>
      </c>
      <c r="CH1540" s="1102">
        <v>11045.470317116589</v>
      </c>
      <c r="CI1540" s="1102">
        <v>13631.800061213127</v>
      </c>
      <c r="CJ1540" s="1102">
        <v>15289.707099495094</v>
      </c>
      <c r="CK1540" s="1102">
        <v>17253.363262337574</v>
      </c>
      <c r="CL1540" s="1102">
        <v>14379.630617348828</v>
      </c>
      <c r="CM1540" s="1102">
        <v>17795.933994563275</v>
      </c>
      <c r="CN1540" s="1102">
        <v>16062.434523388796</v>
      </c>
      <c r="CO1540" s="1102">
        <v>18144.918963502911</v>
      </c>
      <c r="CP1540" s="1102">
        <v>16930.902748638757</v>
      </c>
      <c r="CQ1540" s="1106">
        <f t="shared" si="223"/>
        <v>18663.125588334588</v>
      </c>
      <c r="CR1540" s="23" t="s">
        <v>542</v>
      </c>
      <c r="DQ1540"/>
      <c r="DR1540"/>
    </row>
    <row r="1541" spans="58:122" ht="13">
      <c r="BF1541" s="1135">
        <v>1533</v>
      </c>
      <c r="BG1541" s="1102">
        <v>46395.812885782078</v>
      </c>
      <c r="BH1541" s="1102">
        <v>51600.490019324112</v>
      </c>
      <c r="BI1541" s="1102">
        <v>46366.61636959717</v>
      </c>
      <c r="BJ1541" s="1102">
        <v>47917.509240268708</v>
      </c>
      <c r="BK1541" s="1102">
        <v>63362.390728956438</v>
      </c>
      <c r="BL1541" s="1102">
        <v>94829.733814443811</v>
      </c>
      <c r="BM1541" s="1102">
        <v>86663.716109865869</v>
      </c>
      <c r="BN1541" s="1102">
        <v>85431.642447617909</v>
      </c>
      <c r="BO1541" s="1102">
        <v>111823.57569907661</v>
      </c>
      <c r="BP1541" s="1102">
        <v>104534.1462484362</v>
      </c>
      <c r="BQ1541" s="1102">
        <v>83533.425135885467</v>
      </c>
      <c r="BR1541" s="1102">
        <v>63746.246265075024</v>
      </c>
      <c r="BS1541" s="1102">
        <v>80558.575787951646</v>
      </c>
      <c r="BT1541" s="1102">
        <v>35398.143320040232</v>
      </c>
      <c r="BU1541" s="1102">
        <v>17059.359416479139</v>
      </c>
      <c r="BV1541" s="1102">
        <v>13202.431124767618</v>
      </c>
      <c r="BW1541" s="1102">
        <v>21796.955361373006</v>
      </c>
      <c r="BX1541" s="1102">
        <v>26209.050141227355</v>
      </c>
      <c r="BY1541" s="1102">
        <v>22278.820920837647</v>
      </c>
      <c r="BZ1541" s="1102">
        <v>17934.50544689767</v>
      </c>
      <c r="CA1541" s="1102">
        <v>10754.045948358596</v>
      </c>
      <c r="CB1541" s="1102">
        <v>6514.2859708225651</v>
      </c>
      <c r="CC1541" s="1102">
        <v>7321.116594113535</v>
      </c>
      <c r="CD1541" s="1102">
        <v>13194.462339648804</v>
      </c>
      <c r="CE1541" s="1102">
        <v>20367.092631766598</v>
      </c>
      <c r="CF1541" s="1102">
        <v>14328.504655016788</v>
      </c>
      <c r="CG1541" s="1102">
        <v>11468.722732972838</v>
      </c>
      <c r="CH1541" s="1102">
        <v>15241.164468277471</v>
      </c>
      <c r="CI1541" s="1102">
        <v>20341.724930997905</v>
      </c>
      <c r="CJ1541" s="1102">
        <v>19327.749739935618</v>
      </c>
      <c r="CK1541" s="1102">
        <v>16204.854553111792</v>
      </c>
      <c r="CL1541" s="1102">
        <v>12804.094491275306</v>
      </c>
      <c r="CM1541" s="1102">
        <v>15668.123658213111</v>
      </c>
      <c r="CN1541" s="1102">
        <v>16891.713358935682</v>
      </c>
      <c r="CO1541" s="1102">
        <v>19199.329306370346</v>
      </c>
      <c r="CP1541" s="1102">
        <v>17079.939377337188</v>
      </c>
      <c r="CQ1541" s="1106">
        <f t="shared" si="223"/>
        <v>18827.41034975314</v>
      </c>
      <c r="CR1541" s="23" t="s">
        <v>542</v>
      </c>
      <c r="DQ1541"/>
      <c r="DR1541"/>
    </row>
    <row r="1542" spans="58:122" ht="13">
      <c r="BF1542" s="1135">
        <v>1534</v>
      </c>
      <c r="BG1542" s="1102">
        <v>68807.022839526762</v>
      </c>
      <c r="BH1542" s="1102">
        <v>67514.458803021</v>
      </c>
      <c r="BI1542" s="1102">
        <v>62885.586607728153</v>
      </c>
      <c r="BJ1542" s="1102">
        <v>79270.002623382767</v>
      </c>
      <c r="BK1542" s="1102">
        <v>88791.624062472532</v>
      </c>
      <c r="BL1542" s="1102">
        <v>101912.49417236626</v>
      </c>
      <c r="BM1542" s="1102">
        <v>88140.941677871</v>
      </c>
      <c r="BN1542" s="1102">
        <v>99697.510312634142</v>
      </c>
      <c r="BO1542" s="1102">
        <v>118023.9447174724</v>
      </c>
      <c r="BP1542" s="1102">
        <v>108892.21228647103</v>
      </c>
      <c r="BQ1542" s="1102">
        <v>87548.133967127957</v>
      </c>
      <c r="BR1542" s="1102">
        <v>81283.82057806899</v>
      </c>
      <c r="BS1542" s="1102">
        <v>86531.25744278908</v>
      </c>
      <c r="BT1542" s="1102">
        <v>42575.937416327833</v>
      </c>
      <c r="BU1542" s="1102">
        <v>20341.423308981513</v>
      </c>
      <c r="BV1542" s="1102">
        <v>15028.296248774925</v>
      </c>
      <c r="BW1542" s="1102">
        <v>14998.438155241352</v>
      </c>
      <c r="BX1542" s="1102">
        <v>26048.303680162855</v>
      </c>
      <c r="BY1542" s="1102">
        <v>21608.691976117141</v>
      </c>
      <c r="BZ1542" s="1102">
        <v>15985.027071013499</v>
      </c>
      <c r="CA1542" s="1102">
        <v>10754.617091749125</v>
      </c>
      <c r="CB1542" s="1102">
        <v>6647.7346521349664</v>
      </c>
      <c r="CC1542" s="1102">
        <v>9745.2550388902673</v>
      </c>
      <c r="CD1542" s="1102">
        <v>14454.680784177885</v>
      </c>
      <c r="CE1542" s="1102">
        <v>17373.155552758628</v>
      </c>
      <c r="CF1542" s="1102">
        <v>12321.534301673806</v>
      </c>
      <c r="CG1542" s="1102">
        <v>9720.8660682834125</v>
      </c>
      <c r="CH1542" s="1102">
        <v>11718.230635060281</v>
      </c>
      <c r="CI1542" s="1102">
        <v>16501.064756945834</v>
      </c>
      <c r="CJ1542" s="1102">
        <v>17934.636055822913</v>
      </c>
      <c r="CK1542" s="1102">
        <v>19120.221443611317</v>
      </c>
      <c r="CL1542" s="1102">
        <v>17499.84011896791</v>
      </c>
      <c r="CM1542" s="1102">
        <v>19845.85654546948</v>
      </c>
      <c r="CN1542" s="1102">
        <v>19110.147571353933</v>
      </c>
      <c r="CO1542" s="1102">
        <v>16705.98961916694</v>
      </c>
      <c r="CP1542" s="1102">
        <v>20166.071199644633</v>
      </c>
      <c r="CQ1542" s="1106">
        <f t="shared" si="223"/>
        <v>22229.288361633546</v>
      </c>
      <c r="CR1542" s="23" t="s">
        <v>542</v>
      </c>
      <c r="DQ1542"/>
      <c r="DR1542"/>
    </row>
    <row r="1543" spans="58:122" ht="13">
      <c r="BF1543" s="1135">
        <v>1535</v>
      </c>
      <c r="BG1543" s="1102">
        <v>55977.12680245893</v>
      </c>
      <c r="BH1543" s="1102">
        <v>57847.044879101966</v>
      </c>
      <c r="BI1543" s="1102">
        <v>52881.438952035875</v>
      </c>
      <c r="BJ1543" s="1102">
        <v>69332.637606498189</v>
      </c>
      <c r="BK1543" s="1102">
        <v>85359.355178932776</v>
      </c>
      <c r="BL1543" s="1102">
        <v>98537.0896614956</v>
      </c>
      <c r="BM1543" s="1102">
        <v>77357.512072332829</v>
      </c>
      <c r="BN1543" s="1102">
        <v>90264.858635484867</v>
      </c>
      <c r="BO1543" s="1102">
        <v>115630.23019017557</v>
      </c>
      <c r="BP1543" s="1102">
        <v>109437.15624780304</v>
      </c>
      <c r="BQ1543" s="1102">
        <v>84906.372097352432</v>
      </c>
      <c r="BR1543" s="1102">
        <v>69292.442585419514</v>
      </c>
      <c r="BS1543" s="1102">
        <v>72732.395485137982</v>
      </c>
      <c r="BT1543" s="1102">
        <v>29315.858417147367</v>
      </c>
      <c r="BU1543" s="1102">
        <v>12636.067219878485</v>
      </c>
      <c r="BV1543" s="1102">
        <v>11476.297425359429</v>
      </c>
      <c r="BW1543" s="1102">
        <v>22087.327099082511</v>
      </c>
      <c r="BX1543" s="1102">
        <v>24617.187835814704</v>
      </c>
      <c r="BY1543" s="1102">
        <v>23207.716436652805</v>
      </c>
      <c r="BZ1543" s="1102">
        <v>19464.358920894796</v>
      </c>
      <c r="CA1543" s="1102">
        <v>10757.105068892397</v>
      </c>
      <c r="CB1543" s="1102">
        <v>6281.7601489489571</v>
      </c>
      <c r="CC1543" s="1102">
        <v>9264.6599500256998</v>
      </c>
      <c r="CD1543" s="1102">
        <v>12662.025184471046</v>
      </c>
      <c r="CE1543" s="1102">
        <v>25292.690677600287</v>
      </c>
      <c r="CF1543" s="1102">
        <v>15574.097878313434</v>
      </c>
      <c r="CG1543" s="1102">
        <v>10740.659928331115</v>
      </c>
      <c r="CH1543" s="1102">
        <v>12052.91616293384</v>
      </c>
      <c r="CI1543" s="1102">
        <v>14910.963848871397</v>
      </c>
      <c r="CJ1543" s="1102">
        <v>18256.820755120425</v>
      </c>
      <c r="CK1543" s="1102">
        <v>20674.06351219536</v>
      </c>
      <c r="CL1543" s="1102">
        <v>17225.27125099385</v>
      </c>
      <c r="CM1543" s="1102">
        <v>24743.045201070057</v>
      </c>
      <c r="CN1543" s="1102">
        <v>19264.715989155757</v>
      </c>
      <c r="CO1543" s="1102">
        <v>25431.702031892739</v>
      </c>
      <c r="CP1543" s="1102">
        <v>19516.220804496319</v>
      </c>
      <c r="CQ1543" s="1106">
        <f t="shared" si="223"/>
        <v>21512.950921253589</v>
      </c>
      <c r="CR1543" s="23" t="s">
        <v>542</v>
      </c>
      <c r="DQ1543"/>
      <c r="DR1543"/>
    </row>
    <row r="1544" spans="58:122" ht="13">
      <c r="BF1544" s="1135">
        <v>1536</v>
      </c>
      <c r="BG1544" s="1102">
        <v>52986.701689358546</v>
      </c>
      <c r="BH1544" s="1102">
        <v>52957.915798435788</v>
      </c>
      <c r="BI1544" s="1102">
        <v>47539.362863638809</v>
      </c>
      <c r="BJ1544" s="1102">
        <v>50276.521586894705</v>
      </c>
      <c r="BK1544" s="1102">
        <v>65387.729826760798</v>
      </c>
      <c r="BL1544" s="1102">
        <v>88338.140873911354</v>
      </c>
      <c r="BM1544" s="1102">
        <v>75774.365554849821</v>
      </c>
      <c r="BN1544" s="1102">
        <v>75484.847020444038</v>
      </c>
      <c r="BO1544" s="1102">
        <v>99815.179136583232</v>
      </c>
      <c r="BP1544" s="1102">
        <v>91965.773443360929</v>
      </c>
      <c r="BQ1544" s="1102">
        <v>70506.836422012566</v>
      </c>
      <c r="BR1544" s="1102">
        <v>58383.285273475893</v>
      </c>
      <c r="BS1544" s="1102">
        <v>74899.716009992801</v>
      </c>
      <c r="BT1544" s="1102">
        <v>27170.426544789803</v>
      </c>
      <c r="BU1544" s="1102">
        <v>12514.671124674824</v>
      </c>
      <c r="BV1544" s="1102">
        <v>10289.712352106413</v>
      </c>
      <c r="BW1544" s="1102">
        <v>17810.753863095215</v>
      </c>
      <c r="BX1544" s="1102">
        <v>25522.756995416323</v>
      </c>
      <c r="BY1544" s="1102">
        <v>21616.914881729565</v>
      </c>
      <c r="BZ1544" s="1102">
        <v>15798.900010774612</v>
      </c>
      <c r="CA1544" s="1102">
        <v>10758.527155247089</v>
      </c>
      <c r="CB1544" s="1102">
        <v>6730.7143910326276</v>
      </c>
      <c r="CC1544" s="1102">
        <v>10099.904631455953</v>
      </c>
      <c r="CD1544" s="1102">
        <v>15880.322556099332</v>
      </c>
      <c r="CE1544" s="1102">
        <v>20382.18448196317</v>
      </c>
      <c r="CF1544" s="1102">
        <v>13072.486506474183</v>
      </c>
      <c r="CG1544" s="1102">
        <v>8710.6597059043779</v>
      </c>
      <c r="CH1544" s="1102">
        <v>10165.489909976357</v>
      </c>
      <c r="CI1544" s="1102">
        <v>15533.062448407032</v>
      </c>
      <c r="CJ1544" s="1102">
        <v>17487.303080717822</v>
      </c>
      <c r="CK1544" s="1102">
        <v>17482.264833423738</v>
      </c>
      <c r="CL1544" s="1102">
        <v>12705.597403619444</v>
      </c>
      <c r="CM1544" s="1102">
        <v>14086.402438858393</v>
      </c>
      <c r="CN1544" s="1102">
        <v>14024.447329416098</v>
      </c>
      <c r="CO1544" s="1102">
        <v>13937.949498710768</v>
      </c>
      <c r="CP1544" s="1102">
        <v>14768.349943533944</v>
      </c>
      <c r="CQ1544" s="1106">
        <f t="shared" si="223"/>
        <v>16279.319172795327</v>
      </c>
      <c r="CR1544" s="23" t="s">
        <v>542</v>
      </c>
      <c r="DQ1544"/>
      <c r="DR1544"/>
    </row>
    <row r="1545" spans="58:122" ht="13">
      <c r="BF1545" s="1135">
        <v>1537</v>
      </c>
      <c r="BG1545" s="1102">
        <v>68747.773589976699</v>
      </c>
      <c r="BH1545" s="1102">
        <v>67418.362375061173</v>
      </c>
      <c r="BI1545" s="1102">
        <v>62825.864973969808</v>
      </c>
      <c r="BJ1545" s="1102">
        <v>79264.257190083677</v>
      </c>
      <c r="BK1545" s="1102">
        <v>88910.62960740838</v>
      </c>
      <c r="BL1545" s="1102">
        <v>102097.22099485903</v>
      </c>
      <c r="BM1545" s="1102">
        <v>88156.864340400934</v>
      </c>
      <c r="BN1545" s="1102">
        <v>99454.62019136826</v>
      </c>
      <c r="BO1545" s="1102">
        <v>117973.04652642853</v>
      </c>
      <c r="BP1545" s="1102">
        <v>108863.00084919605</v>
      </c>
      <c r="BQ1545" s="1102">
        <v>87610.146471803921</v>
      </c>
      <c r="BR1545" s="1102">
        <v>81319.19414242018</v>
      </c>
      <c r="BS1545" s="1102">
        <v>86663.876682524409</v>
      </c>
      <c r="BT1545" s="1102">
        <v>42582.196207676308</v>
      </c>
      <c r="BU1545" s="1102">
        <v>20341.650230522071</v>
      </c>
      <c r="BV1545" s="1102">
        <v>15035.93106915251</v>
      </c>
      <c r="BW1545" s="1102">
        <v>14981.092583936152</v>
      </c>
      <c r="BX1545" s="1102">
        <v>26051.336864222154</v>
      </c>
      <c r="BY1545" s="1102">
        <v>21623.162927995148</v>
      </c>
      <c r="BZ1545" s="1102">
        <v>15991.271090573542</v>
      </c>
      <c r="CA1545" s="1102">
        <v>10760.628425034472</v>
      </c>
      <c r="CB1545" s="1102">
        <v>6649.8999820508589</v>
      </c>
      <c r="CC1545" s="1102">
        <v>9743.2063977756625</v>
      </c>
      <c r="CD1545" s="1102">
        <v>14463.68644223591</v>
      </c>
      <c r="CE1545" s="1102">
        <v>17376.148166394923</v>
      </c>
      <c r="CF1545" s="1102">
        <v>12330.27642235279</v>
      </c>
      <c r="CG1545" s="1102">
        <v>9721.2342145749662</v>
      </c>
      <c r="CH1545" s="1102">
        <v>11718.908293421922</v>
      </c>
      <c r="CI1545" s="1102">
        <v>16508.801976121023</v>
      </c>
      <c r="CJ1545" s="1102">
        <v>17940.143687457246</v>
      </c>
      <c r="CK1545" s="1102">
        <v>19117.182834379328</v>
      </c>
      <c r="CL1545" s="1102">
        <v>17504.052164377536</v>
      </c>
      <c r="CM1545" s="1102">
        <v>19852.364943818542</v>
      </c>
      <c r="CN1545" s="1102">
        <v>19130.453159083372</v>
      </c>
      <c r="CO1545" s="1102">
        <v>16710.849053244379</v>
      </c>
      <c r="CP1545" s="1102">
        <v>20188.147837727316</v>
      </c>
      <c r="CQ1545" s="1106">
        <f t="shared" si="223"/>
        <v>22253.623689478864</v>
      </c>
      <c r="CR1545" s="23" t="s">
        <v>542</v>
      </c>
      <c r="DQ1545"/>
      <c r="DR1545"/>
    </row>
    <row r="1546" spans="58:122" ht="13">
      <c r="BF1546" s="1135">
        <v>1538</v>
      </c>
      <c r="BG1546" s="1102">
        <v>42149.994946637373</v>
      </c>
      <c r="BH1546" s="1102">
        <v>45053.071627829035</v>
      </c>
      <c r="BI1546" s="1102">
        <v>38757.449509978156</v>
      </c>
      <c r="BJ1546" s="1102">
        <v>38907.136839082516</v>
      </c>
      <c r="BK1546" s="1102">
        <v>50346.875800504546</v>
      </c>
      <c r="BL1546" s="1102">
        <v>68926.233486867408</v>
      </c>
      <c r="BM1546" s="1102">
        <v>61802.432015440965</v>
      </c>
      <c r="BN1546" s="1102">
        <v>66259.663788828824</v>
      </c>
      <c r="BO1546" s="1102">
        <v>101023.63819736225</v>
      </c>
      <c r="BP1546" s="1102">
        <v>101104.01769795739</v>
      </c>
      <c r="BQ1546" s="1102">
        <v>82843.005563133804</v>
      </c>
      <c r="BR1546" s="1102">
        <v>62181.508388402654</v>
      </c>
      <c r="BS1546" s="1102">
        <v>63198.508152374794</v>
      </c>
      <c r="BT1546" s="1102">
        <v>28006.827344842397</v>
      </c>
      <c r="BU1546" s="1102">
        <v>13000.65658680072</v>
      </c>
      <c r="BV1546" s="1102">
        <v>11593.135986731049</v>
      </c>
      <c r="BW1546" s="1102">
        <v>19596.263734541426</v>
      </c>
      <c r="BX1546" s="1102">
        <v>19184.974596876767</v>
      </c>
      <c r="BY1546" s="1102">
        <v>18197.943077241936</v>
      </c>
      <c r="BZ1546" s="1102">
        <v>12356.771911081585</v>
      </c>
      <c r="CA1546" s="1102">
        <v>10761.423218042899</v>
      </c>
      <c r="CB1546" s="1102">
        <v>7855.1129574198876</v>
      </c>
      <c r="CC1546" s="1102">
        <v>7332.5580823724504</v>
      </c>
      <c r="CD1546" s="1102">
        <v>8251.2819993393368</v>
      </c>
      <c r="CE1546" s="1102">
        <v>12763.925210364383</v>
      </c>
      <c r="CF1546" s="1102">
        <v>11014.323466470882</v>
      </c>
      <c r="CG1546" s="1102">
        <v>10812.464983711345</v>
      </c>
      <c r="CH1546" s="1102">
        <v>12848.140800011652</v>
      </c>
      <c r="CI1546" s="1102">
        <v>15635.685007547581</v>
      </c>
      <c r="CJ1546" s="1102">
        <v>15803.659789565241</v>
      </c>
      <c r="CK1546" s="1102">
        <v>15663.224698817658</v>
      </c>
      <c r="CL1546" s="1102">
        <v>13436.991490793447</v>
      </c>
      <c r="CM1546" s="1102">
        <v>16905.628908486586</v>
      </c>
      <c r="CN1546" s="1102">
        <v>15725.59960402079</v>
      </c>
      <c r="CO1546" s="1102">
        <v>17702.113197443425</v>
      </c>
      <c r="CP1546" s="1102">
        <v>17315.523209541669</v>
      </c>
      <c r="CQ1546" s="1106">
        <f t="shared" ref="CQ1546:CQ1609" si="224">CP1546*1.10231131</f>
        <v>19087.097072445282</v>
      </c>
      <c r="CR1546" s="23" t="s">
        <v>542</v>
      </c>
      <c r="DQ1546"/>
      <c r="DR1546"/>
    </row>
    <row r="1547" spans="58:122" ht="13">
      <c r="BF1547" s="1135">
        <v>1539</v>
      </c>
      <c r="BG1547" s="1102">
        <v>49243.166691746148</v>
      </c>
      <c r="BH1547" s="1102">
        <v>55302.014070754012</v>
      </c>
      <c r="BI1547" s="1102">
        <v>51141.45168661014</v>
      </c>
      <c r="BJ1547" s="1102">
        <v>54294.492368588399</v>
      </c>
      <c r="BK1547" s="1102">
        <v>56813.006403287232</v>
      </c>
      <c r="BL1547" s="1102">
        <v>74481.386676756272</v>
      </c>
      <c r="BM1547" s="1102">
        <v>71273.110344078028</v>
      </c>
      <c r="BN1547" s="1102">
        <v>67453.822703513986</v>
      </c>
      <c r="BO1547" s="1102">
        <v>108901.11136906756</v>
      </c>
      <c r="BP1547" s="1102">
        <v>100241.38282545387</v>
      </c>
      <c r="BQ1547" s="1102">
        <v>77819.129797973423</v>
      </c>
      <c r="BR1547" s="1102">
        <v>62863.018243590064</v>
      </c>
      <c r="BS1547" s="1102">
        <v>64834.885095698461</v>
      </c>
      <c r="BT1547" s="1102">
        <v>38001.607172110867</v>
      </c>
      <c r="BU1547" s="1102">
        <v>12063.837971974268</v>
      </c>
      <c r="BV1547" s="1102">
        <v>14818.664942993726</v>
      </c>
      <c r="BW1547" s="1102">
        <v>14680.373747785316</v>
      </c>
      <c r="BX1547" s="1102">
        <v>21422.363144099287</v>
      </c>
      <c r="BY1547" s="1102">
        <v>19446.187105704852</v>
      </c>
      <c r="BZ1547" s="1102">
        <v>16031.53151130335</v>
      </c>
      <c r="CA1547" s="1102">
        <v>10765.043595545247</v>
      </c>
      <c r="CB1547" s="1102">
        <v>6479.6493571023575</v>
      </c>
      <c r="CC1547" s="1102">
        <v>7299.5614723282451</v>
      </c>
      <c r="CD1547" s="1102">
        <v>9854.58409482139</v>
      </c>
      <c r="CE1547" s="1102">
        <v>16143.392573881792</v>
      </c>
      <c r="CF1547" s="1102">
        <v>13268.024927562494</v>
      </c>
      <c r="CG1547" s="1102">
        <v>11431.469128196321</v>
      </c>
      <c r="CH1547" s="1102">
        <v>13206.107433882227</v>
      </c>
      <c r="CI1547" s="1102">
        <v>17228.672997440608</v>
      </c>
      <c r="CJ1547" s="1102">
        <v>19669.609656190758</v>
      </c>
      <c r="CK1547" s="1102">
        <v>19468.078296054566</v>
      </c>
      <c r="CL1547" s="1102">
        <v>16800.550584616307</v>
      </c>
      <c r="CM1547" s="1102">
        <v>18851.856019105246</v>
      </c>
      <c r="CN1547" s="1102">
        <v>18268.317398680018</v>
      </c>
      <c r="CO1547" s="1102">
        <v>22213.89549674778</v>
      </c>
      <c r="CP1547" s="1102">
        <v>18848.284175754779</v>
      </c>
      <c r="CQ1547" s="1106">
        <f t="shared" si="224"/>
        <v>20776.676821028519</v>
      </c>
      <c r="CR1547" s="23" t="s">
        <v>542</v>
      </c>
      <c r="DQ1547"/>
      <c r="DR1547"/>
    </row>
    <row r="1548" spans="58:122" ht="13">
      <c r="BF1548" s="1135">
        <v>1540</v>
      </c>
      <c r="BG1548" s="1102">
        <v>43735.965262550468</v>
      </c>
      <c r="BH1548" s="1102">
        <v>44638.171973357756</v>
      </c>
      <c r="BI1548" s="1102">
        <v>41974.121365818435</v>
      </c>
      <c r="BJ1548" s="1102">
        <v>49297.581253819764</v>
      </c>
      <c r="BK1548" s="1102">
        <v>52091.239727862812</v>
      </c>
      <c r="BL1548" s="1102">
        <v>60031.275964752851</v>
      </c>
      <c r="BM1548" s="1102">
        <v>47071.329228271985</v>
      </c>
      <c r="BN1548" s="1102">
        <v>54237.222777639574</v>
      </c>
      <c r="BO1548" s="1102">
        <v>79343.742431740306</v>
      </c>
      <c r="BP1548" s="1102">
        <v>77250.799381959398</v>
      </c>
      <c r="BQ1548" s="1102">
        <v>65146.492434871732</v>
      </c>
      <c r="BR1548" s="1102">
        <v>59107.991827471298</v>
      </c>
      <c r="BS1548" s="1102">
        <v>65375.463639282047</v>
      </c>
      <c r="BT1548" s="1102">
        <v>25353.978243779784</v>
      </c>
      <c r="BU1548" s="1102">
        <v>9923.5806327880782</v>
      </c>
      <c r="BV1548" s="1102">
        <v>9842.1239041717545</v>
      </c>
      <c r="BW1548" s="1102">
        <v>17135.224822810069</v>
      </c>
      <c r="BX1548" s="1102">
        <v>27408.64266584046</v>
      </c>
      <c r="BY1548" s="1102">
        <v>20555.846343095658</v>
      </c>
      <c r="BZ1548" s="1102">
        <v>15413.17421404396</v>
      </c>
      <c r="CA1548" s="1102">
        <v>10766.480918810976</v>
      </c>
      <c r="CB1548" s="1102">
        <v>7619.9303831322686</v>
      </c>
      <c r="CC1548" s="1102">
        <v>8260.8188136827121</v>
      </c>
      <c r="CD1548" s="1102">
        <v>10347.64468627518</v>
      </c>
      <c r="CE1548" s="1102">
        <v>13837.663883162213</v>
      </c>
      <c r="CF1548" s="1102">
        <v>10791.5072947722</v>
      </c>
      <c r="CG1548" s="1102">
        <v>8200.8628565371273</v>
      </c>
      <c r="CH1548" s="1102">
        <v>8679.6304829496803</v>
      </c>
      <c r="CI1548" s="1102">
        <v>13214.485547477163</v>
      </c>
      <c r="CJ1548" s="1102">
        <v>15989.212831303626</v>
      </c>
      <c r="CK1548" s="1102">
        <v>16633.311033739839</v>
      </c>
      <c r="CL1548" s="1102">
        <v>12924.41369521426</v>
      </c>
      <c r="CM1548" s="1102">
        <v>13837.791687494811</v>
      </c>
      <c r="CN1548" s="1102">
        <v>13095.624662758139</v>
      </c>
      <c r="CO1548" s="1102">
        <v>15985.724600684065</v>
      </c>
      <c r="CP1548" s="1102">
        <v>13929.673584367079</v>
      </c>
      <c r="CQ1548" s="1106">
        <f t="shared" si="224"/>
        <v>15354.836736656071</v>
      </c>
      <c r="CR1548" s="23" t="s">
        <v>542</v>
      </c>
      <c r="DQ1548"/>
      <c r="DR1548"/>
    </row>
    <row r="1549" spans="58:122" ht="13">
      <c r="BF1549" s="1135">
        <v>1541</v>
      </c>
      <c r="BG1549" s="1102">
        <v>53849.136061532467</v>
      </c>
      <c r="BH1549" s="1102">
        <v>53328.090216178505</v>
      </c>
      <c r="BI1549" s="1102">
        <v>47456.281186765867</v>
      </c>
      <c r="BJ1549" s="1102">
        <v>50056.61515238366</v>
      </c>
      <c r="BK1549" s="1102">
        <v>65093.053730950138</v>
      </c>
      <c r="BL1549" s="1102">
        <v>87977.74696336528</v>
      </c>
      <c r="BM1549" s="1102">
        <v>76006.459189012312</v>
      </c>
      <c r="BN1549" s="1102">
        <v>76477.658287668266</v>
      </c>
      <c r="BO1549" s="1102">
        <v>101222.73961748254</v>
      </c>
      <c r="BP1549" s="1102">
        <v>92694.198195197605</v>
      </c>
      <c r="BQ1549" s="1102">
        <v>69390.360253944338</v>
      </c>
      <c r="BR1549" s="1102">
        <v>58007.680622742468</v>
      </c>
      <c r="BS1549" s="1102">
        <v>75359.515359414407</v>
      </c>
      <c r="BT1549" s="1102">
        <v>27271.606073483614</v>
      </c>
      <c r="BU1549" s="1102">
        <v>12491.956310918671</v>
      </c>
      <c r="BV1549" s="1102">
        <v>10313.223721660041</v>
      </c>
      <c r="BW1549" s="1102">
        <v>17816.487140320674</v>
      </c>
      <c r="BX1549" s="1102">
        <v>25552.080722833492</v>
      </c>
      <c r="BY1549" s="1102">
        <v>21641.845641805896</v>
      </c>
      <c r="BZ1549" s="1102">
        <v>15804.505737890177</v>
      </c>
      <c r="CA1549" s="1102">
        <v>10766.907750121252</v>
      </c>
      <c r="CB1549" s="1102">
        <v>6741.6177735950287</v>
      </c>
      <c r="CC1549" s="1102">
        <v>10122.889758431378</v>
      </c>
      <c r="CD1549" s="1102">
        <v>15908.720563782097</v>
      </c>
      <c r="CE1549" s="1102">
        <v>20387.360295538838</v>
      </c>
      <c r="CF1549" s="1102">
        <v>13082.629128965425</v>
      </c>
      <c r="CG1549" s="1102">
        <v>8725.0913964864412</v>
      </c>
      <c r="CH1549" s="1102">
        <v>10177.418066741706</v>
      </c>
      <c r="CI1549" s="1102">
        <v>15554.291704260166</v>
      </c>
      <c r="CJ1549" s="1102">
        <v>17508.06382512661</v>
      </c>
      <c r="CK1549" s="1102">
        <v>17495.071024551238</v>
      </c>
      <c r="CL1549" s="1102">
        <v>12718.22964786834</v>
      </c>
      <c r="CM1549" s="1102">
        <v>14102.389468002844</v>
      </c>
      <c r="CN1549" s="1102">
        <v>14051.309352161647</v>
      </c>
      <c r="CO1549" s="1102">
        <v>13947.148647533297</v>
      </c>
      <c r="CP1549" s="1102">
        <v>14796.034673893684</v>
      </c>
      <c r="CQ1549" s="1106">
        <f t="shared" si="224"/>
        <v>16309.836364185168</v>
      </c>
      <c r="CR1549" s="23" t="s">
        <v>542</v>
      </c>
      <c r="DQ1549"/>
      <c r="DR1549"/>
    </row>
    <row r="1550" spans="58:122" ht="13">
      <c r="BF1550" s="1135">
        <v>1542</v>
      </c>
      <c r="BG1550" s="1102">
        <v>62865.71231733734</v>
      </c>
      <c r="BH1550" s="1102">
        <v>65619.954245013534</v>
      </c>
      <c r="BI1550" s="1102">
        <v>58824.143625549725</v>
      </c>
      <c r="BJ1550" s="1102">
        <v>66570.07786503066</v>
      </c>
      <c r="BK1550" s="1102">
        <v>77110.74111500624</v>
      </c>
      <c r="BL1550" s="1102">
        <v>93558.346529060611</v>
      </c>
      <c r="BM1550" s="1102">
        <v>83980.715143800946</v>
      </c>
      <c r="BN1550" s="1102">
        <v>104708.36239074341</v>
      </c>
      <c r="BO1550" s="1102">
        <v>117037.52946924613</v>
      </c>
      <c r="BP1550" s="1102">
        <v>117711.34377836353</v>
      </c>
      <c r="BQ1550" s="1102">
        <v>93093.337831268494</v>
      </c>
      <c r="BR1550" s="1102">
        <v>83978.426808457138</v>
      </c>
      <c r="BS1550" s="1102">
        <v>75953.559447307969</v>
      </c>
      <c r="BT1550" s="1102">
        <v>29626.032985418082</v>
      </c>
      <c r="BU1550" s="1102">
        <v>14315.127715791919</v>
      </c>
      <c r="BV1550" s="1102">
        <v>16941.748348807025</v>
      </c>
      <c r="BW1550" s="1102">
        <v>20597.803019041101</v>
      </c>
      <c r="BX1550" s="1102">
        <v>35493.01080441114</v>
      </c>
      <c r="BY1550" s="1102">
        <v>19334.802123155961</v>
      </c>
      <c r="BZ1550" s="1102">
        <v>16107.800810234212</v>
      </c>
      <c r="CA1550" s="1102">
        <v>10769.862958500104</v>
      </c>
      <c r="CB1550" s="1102">
        <v>6672.7310633185871</v>
      </c>
      <c r="CC1550" s="1102">
        <v>15043.895816456303</v>
      </c>
      <c r="CD1550" s="1102">
        <v>14807.493789777798</v>
      </c>
      <c r="CE1550" s="1102">
        <v>20959.593704326715</v>
      </c>
      <c r="CF1550" s="1102">
        <v>14432.686473337948</v>
      </c>
      <c r="CG1550" s="1102">
        <v>11908.78304421694</v>
      </c>
      <c r="CH1550" s="1102">
        <v>17984.732762854866</v>
      </c>
      <c r="CI1550" s="1102">
        <v>20678.528882337338</v>
      </c>
      <c r="CJ1550" s="1102">
        <v>21480.164500320665</v>
      </c>
      <c r="CK1550" s="1102">
        <v>24852.618257292666</v>
      </c>
      <c r="CL1550" s="1102">
        <v>18178.180546303007</v>
      </c>
      <c r="CM1550" s="1102">
        <v>24036.301563732821</v>
      </c>
      <c r="CN1550" s="1102">
        <v>17908.861056500176</v>
      </c>
      <c r="CO1550" s="1102">
        <v>16917.247916141736</v>
      </c>
      <c r="CP1550" s="1102">
        <v>19507.814512423698</v>
      </c>
      <c r="CQ1550" s="1106">
        <f t="shared" si="224"/>
        <v>21503.684570426776</v>
      </c>
      <c r="CR1550" s="23" t="s">
        <v>542</v>
      </c>
      <c r="DQ1550"/>
      <c r="DR1550"/>
    </row>
    <row r="1551" spans="58:122" ht="13">
      <c r="BF1551" s="1135">
        <v>1543</v>
      </c>
      <c r="BG1551" s="1102">
        <v>43572.911291395743</v>
      </c>
      <c r="BH1551" s="1102">
        <v>45975.076138273565</v>
      </c>
      <c r="BI1551" s="1102">
        <v>39059.458754257874</v>
      </c>
      <c r="BJ1551" s="1102">
        <v>39666.299330551927</v>
      </c>
      <c r="BK1551" s="1102">
        <v>53664.818010660769</v>
      </c>
      <c r="BL1551" s="1102">
        <v>73073.944883868418</v>
      </c>
      <c r="BM1551" s="1102">
        <v>55592.817122225606</v>
      </c>
      <c r="BN1551" s="1102">
        <v>64068.700549975794</v>
      </c>
      <c r="BO1551" s="1102">
        <v>100645.2327196306</v>
      </c>
      <c r="BP1551" s="1102">
        <v>101434.13796304379</v>
      </c>
      <c r="BQ1551" s="1102">
        <v>83626.516736869264</v>
      </c>
      <c r="BR1551" s="1102">
        <v>62445.526603024213</v>
      </c>
      <c r="BS1551" s="1102">
        <v>63406.023039360902</v>
      </c>
      <c r="BT1551" s="1102">
        <v>28173.784621550163</v>
      </c>
      <c r="BU1551" s="1102">
        <v>13024.218081331042</v>
      </c>
      <c r="BV1551" s="1102">
        <v>11602.066931697816</v>
      </c>
      <c r="BW1551" s="1102">
        <v>19589.141205366283</v>
      </c>
      <c r="BX1551" s="1102">
        <v>19240.896872500318</v>
      </c>
      <c r="BY1551" s="1102">
        <v>18207.670029529785</v>
      </c>
      <c r="BZ1551" s="1102">
        <v>12379.134720896869</v>
      </c>
      <c r="CA1551" s="1102">
        <v>10771.105479017508</v>
      </c>
      <c r="CB1551" s="1102">
        <v>7849.6644777206002</v>
      </c>
      <c r="CC1551" s="1102">
        <v>7341.7294812165283</v>
      </c>
      <c r="CD1551" s="1102">
        <v>8289.492200323677</v>
      </c>
      <c r="CE1551" s="1102">
        <v>12773.851498292966</v>
      </c>
      <c r="CF1551" s="1102">
        <v>11020.499052309509</v>
      </c>
      <c r="CG1551" s="1102">
        <v>10831.333399513016</v>
      </c>
      <c r="CH1551" s="1102">
        <v>12874.254242399102</v>
      </c>
      <c r="CI1551" s="1102">
        <v>15667.655899065336</v>
      </c>
      <c r="CJ1551" s="1102">
        <v>15809.947798365116</v>
      </c>
      <c r="CK1551" s="1102">
        <v>15648.873455609184</v>
      </c>
      <c r="CL1551" s="1102">
        <v>13483.88278873719</v>
      </c>
      <c r="CM1551" s="1102">
        <v>16902.913153485348</v>
      </c>
      <c r="CN1551" s="1102">
        <v>15808.277479205508</v>
      </c>
      <c r="CO1551" s="1102">
        <v>17722.132574646461</v>
      </c>
      <c r="CP1551" s="1102">
        <v>17423.974061777695</v>
      </c>
      <c r="CQ1551" s="1106">
        <f t="shared" si="224"/>
        <v>19206.643673444192</v>
      </c>
      <c r="CR1551" s="23" t="s">
        <v>542</v>
      </c>
      <c r="DQ1551"/>
      <c r="DR1551"/>
    </row>
    <row r="1552" spans="58:122" ht="13">
      <c r="BF1552" s="1135">
        <v>1544</v>
      </c>
      <c r="BG1552" s="1102">
        <v>45873.589884605775</v>
      </c>
      <c r="BH1552" s="1102">
        <v>40642.407686985542</v>
      </c>
      <c r="BI1552" s="1102">
        <v>36394.745955606486</v>
      </c>
      <c r="BJ1552" s="1102">
        <v>49866.045241622764</v>
      </c>
      <c r="BK1552" s="1102">
        <v>60296.155153527703</v>
      </c>
      <c r="BL1552" s="1102">
        <v>79718.054790660273</v>
      </c>
      <c r="BM1552" s="1102">
        <v>78787.790195052512</v>
      </c>
      <c r="BN1552" s="1102">
        <v>110335.4865963812</v>
      </c>
      <c r="BO1552" s="1102">
        <v>120666.45811882077</v>
      </c>
      <c r="BP1552" s="1102">
        <v>114017.16237888426</v>
      </c>
      <c r="BQ1552" s="1102">
        <v>92381.827757123014</v>
      </c>
      <c r="BR1552" s="1102">
        <v>81714.807012745179</v>
      </c>
      <c r="BS1552" s="1102">
        <v>65583.010566219411</v>
      </c>
      <c r="BT1552" s="1102">
        <v>23311.853093526883</v>
      </c>
      <c r="BU1552" s="1102">
        <v>9239.7581318596913</v>
      </c>
      <c r="BV1552" s="1102">
        <v>10367.862442416405</v>
      </c>
      <c r="BW1552" s="1102">
        <v>20783.453882815436</v>
      </c>
      <c r="BX1552" s="1102">
        <v>23439.601793247497</v>
      </c>
      <c r="BY1552" s="1102">
        <v>19824.819014417677</v>
      </c>
      <c r="BZ1552" s="1102">
        <v>14598.934735005274</v>
      </c>
      <c r="CA1552" s="1102">
        <v>10773.032270149353</v>
      </c>
      <c r="CB1552" s="1102">
        <v>5200.6870004379844</v>
      </c>
      <c r="CC1552" s="1102">
        <v>7980.0261274511704</v>
      </c>
      <c r="CD1552" s="1102">
        <v>11255.363375945197</v>
      </c>
      <c r="CE1552" s="1102">
        <v>18505.1940294171</v>
      </c>
      <c r="CF1552" s="1102">
        <v>13461.65606288601</v>
      </c>
      <c r="CG1552" s="1102">
        <v>8075.0779176975793</v>
      </c>
      <c r="CH1552" s="1102">
        <v>12719.963797094189</v>
      </c>
      <c r="CI1552" s="1102">
        <v>16456.029737295376</v>
      </c>
      <c r="CJ1552" s="1102">
        <v>21295.403730427355</v>
      </c>
      <c r="CK1552" s="1102">
        <v>20261.19986488374</v>
      </c>
      <c r="CL1552" s="1102">
        <v>14817.45444435277</v>
      </c>
      <c r="CM1552" s="1102">
        <v>18376.359398983626</v>
      </c>
      <c r="CN1552" s="1102">
        <v>17046.255422249142</v>
      </c>
      <c r="CO1552" s="1102">
        <v>16660.695348360347</v>
      </c>
      <c r="CP1552" s="1102">
        <v>17799.260013795119</v>
      </c>
      <c r="CQ1552" s="1106">
        <f t="shared" si="224"/>
        <v>19620.325622837114</v>
      </c>
      <c r="CR1552" s="23" t="s">
        <v>542</v>
      </c>
      <c r="DQ1552"/>
      <c r="DR1552"/>
    </row>
    <row r="1553" spans="58:122" ht="13">
      <c r="BF1553" s="1135">
        <v>1545</v>
      </c>
      <c r="BG1553" s="1102">
        <v>40891.236662263778</v>
      </c>
      <c r="BH1553" s="1102">
        <v>45594.014737476005</v>
      </c>
      <c r="BI1553" s="1102">
        <v>42762.096494106554</v>
      </c>
      <c r="BJ1553" s="1102">
        <v>50750.255426140429</v>
      </c>
      <c r="BK1553" s="1102">
        <v>63502.216021678592</v>
      </c>
      <c r="BL1553" s="1102">
        <v>85226.392510362624</v>
      </c>
      <c r="BM1553" s="1102">
        <v>78582.515722196418</v>
      </c>
      <c r="BN1553" s="1102">
        <v>79897.599024081588</v>
      </c>
      <c r="BO1553" s="1102">
        <v>96068.311332827769</v>
      </c>
      <c r="BP1553" s="1102">
        <v>94285.697380839207</v>
      </c>
      <c r="BQ1553" s="1102">
        <v>70534.640313840937</v>
      </c>
      <c r="BR1553" s="1102">
        <v>57266.227304439744</v>
      </c>
      <c r="BS1553" s="1102">
        <v>75540.550987356895</v>
      </c>
      <c r="BT1553" s="1102">
        <v>30320.184242374486</v>
      </c>
      <c r="BU1553" s="1102">
        <v>18025.195657985685</v>
      </c>
      <c r="BV1553" s="1102">
        <v>14292.64645942505</v>
      </c>
      <c r="BW1553" s="1102">
        <v>11641.219333048068</v>
      </c>
      <c r="BX1553" s="1102">
        <v>22213.903684195997</v>
      </c>
      <c r="BY1553" s="1102">
        <v>21796.542339223684</v>
      </c>
      <c r="BZ1553" s="1102">
        <v>15951.486017882737</v>
      </c>
      <c r="CA1553" s="1102">
        <v>10781.600292401161</v>
      </c>
      <c r="CB1553" s="1102">
        <v>6644.8171374216581</v>
      </c>
      <c r="CC1553" s="1102">
        <v>10950.924396093926</v>
      </c>
      <c r="CD1553" s="1102">
        <v>20304.357020948202</v>
      </c>
      <c r="CE1553" s="1102">
        <v>22241.676684415917</v>
      </c>
      <c r="CF1553" s="1102">
        <v>15220.444995581052</v>
      </c>
      <c r="CG1553" s="1102">
        <v>10990.20393677318</v>
      </c>
      <c r="CH1553" s="1102">
        <v>13040.443669472392</v>
      </c>
      <c r="CI1553" s="1102">
        <v>21512.562843846546</v>
      </c>
      <c r="CJ1553" s="1102">
        <v>22396.252820466874</v>
      </c>
      <c r="CK1553" s="1102">
        <v>19733.902948510105</v>
      </c>
      <c r="CL1553" s="1102">
        <v>16482.937650173277</v>
      </c>
      <c r="CM1553" s="1102">
        <v>18246.471675622921</v>
      </c>
      <c r="CN1553" s="1102">
        <v>19603.527647357463</v>
      </c>
      <c r="CO1553" s="1102">
        <v>17906.449668682239</v>
      </c>
      <c r="CP1553" s="1102">
        <v>19677.071151500622</v>
      </c>
      <c r="CQ1553" s="1106">
        <f t="shared" si="224"/>
        <v>21690.258077973856</v>
      </c>
      <c r="CR1553" s="23" t="s">
        <v>542</v>
      </c>
      <c r="DQ1553"/>
      <c r="DR1553"/>
    </row>
    <row r="1554" spans="58:122" ht="13">
      <c r="BF1554" s="1135">
        <v>1546</v>
      </c>
      <c r="BG1554" s="1102">
        <v>66062.491316955231</v>
      </c>
      <c r="BH1554" s="1102">
        <v>60416.815994580902</v>
      </c>
      <c r="BI1554" s="1102">
        <v>48096.532595709752</v>
      </c>
      <c r="BJ1554" s="1102">
        <v>52783.688016479486</v>
      </c>
      <c r="BK1554" s="1102">
        <v>62270.790651324773</v>
      </c>
      <c r="BL1554" s="1102">
        <v>85311.16968589506</v>
      </c>
      <c r="BM1554" s="1102">
        <v>78236.733751243228</v>
      </c>
      <c r="BN1554" s="1102">
        <v>84082.231380362646</v>
      </c>
      <c r="BO1554" s="1102">
        <v>113989.23363788251</v>
      </c>
      <c r="BP1554" s="1102">
        <v>104796.15106059084</v>
      </c>
      <c r="BQ1554" s="1102">
        <v>80602.693366556399</v>
      </c>
      <c r="BR1554" s="1102">
        <v>62980.206477424043</v>
      </c>
      <c r="BS1554" s="1102">
        <v>70567.469588438107</v>
      </c>
      <c r="BT1554" s="1102">
        <v>32659.573043779081</v>
      </c>
      <c r="BU1554" s="1102">
        <v>15569.646239247497</v>
      </c>
      <c r="BV1554" s="1102">
        <v>14751.703497021383</v>
      </c>
      <c r="BW1554" s="1102">
        <v>14513.598028129867</v>
      </c>
      <c r="BX1554" s="1102">
        <v>15653.021563225811</v>
      </c>
      <c r="BY1554" s="1102">
        <v>17873.520587880525</v>
      </c>
      <c r="BZ1554" s="1102">
        <v>16282.277061452263</v>
      </c>
      <c r="CA1554" s="1102">
        <v>10783.336597058331</v>
      </c>
      <c r="CB1554" s="1102">
        <v>6511.1413744269139</v>
      </c>
      <c r="CC1554" s="1102">
        <v>8134.04045143246</v>
      </c>
      <c r="CD1554" s="1102">
        <v>8252.6557223052332</v>
      </c>
      <c r="CE1554" s="1102">
        <v>15190.291832482</v>
      </c>
      <c r="CF1554" s="1102">
        <v>11691.582523153633</v>
      </c>
      <c r="CG1554" s="1102">
        <v>9505.6451856654567</v>
      </c>
      <c r="CH1554" s="1102">
        <v>10665.147428994684</v>
      </c>
      <c r="CI1554" s="1102">
        <v>15762.620771905047</v>
      </c>
      <c r="CJ1554" s="1102">
        <v>19910.169232432178</v>
      </c>
      <c r="CK1554" s="1102">
        <v>22646.912293638557</v>
      </c>
      <c r="CL1554" s="1102">
        <v>16591.672123997174</v>
      </c>
      <c r="CM1554" s="1102">
        <v>20231.464029971976</v>
      </c>
      <c r="CN1554" s="1102">
        <v>15215.798655411074</v>
      </c>
      <c r="CO1554" s="1102">
        <v>20239.976597554429</v>
      </c>
      <c r="CP1554" s="1102">
        <v>16512.376276488583</v>
      </c>
      <c r="CQ1554" s="1106">
        <f t="shared" si="224"/>
        <v>18201.779124549052</v>
      </c>
      <c r="CR1554" s="23" t="s">
        <v>542</v>
      </c>
      <c r="DQ1554"/>
      <c r="DR1554"/>
    </row>
    <row r="1555" spans="58:122" ht="13">
      <c r="BF1555" s="1135">
        <v>1547</v>
      </c>
      <c r="BG1555" s="1102">
        <v>43710.477918238743</v>
      </c>
      <c r="BH1555" s="1102">
        <v>48159.011711298052</v>
      </c>
      <c r="BI1555" s="1102">
        <v>43757.15847145646</v>
      </c>
      <c r="BJ1555" s="1102">
        <v>53600.932645636938</v>
      </c>
      <c r="BK1555" s="1102">
        <v>64726.879902541543</v>
      </c>
      <c r="BL1555" s="1102">
        <v>81677.879854173108</v>
      </c>
      <c r="BM1555" s="1102">
        <v>71924.80708757331</v>
      </c>
      <c r="BN1555" s="1102">
        <v>82868.140213990904</v>
      </c>
      <c r="BO1555" s="1102">
        <v>96341.662744115121</v>
      </c>
      <c r="BP1555" s="1102">
        <v>96617.527518163915</v>
      </c>
      <c r="BQ1555" s="1102">
        <v>73110.01530704365</v>
      </c>
      <c r="BR1555" s="1102">
        <v>59337.494487151875</v>
      </c>
      <c r="BS1555" s="1102">
        <v>54492.971630619722</v>
      </c>
      <c r="BT1555" s="1102">
        <v>24899.22976131114</v>
      </c>
      <c r="BU1555" s="1102">
        <v>16593.46875661704</v>
      </c>
      <c r="BV1555" s="1102">
        <v>17147.756789757441</v>
      </c>
      <c r="BW1555" s="1102">
        <v>17424.866349057535</v>
      </c>
      <c r="BX1555" s="1102">
        <v>18115.711901805538</v>
      </c>
      <c r="BY1555" s="1102">
        <v>18406.671300202637</v>
      </c>
      <c r="BZ1555" s="1102">
        <v>17043.505445561867</v>
      </c>
      <c r="CA1555" s="1102">
        <v>10783.785306181098</v>
      </c>
      <c r="CB1555" s="1102">
        <v>6036.1932818743371</v>
      </c>
      <c r="CC1555" s="1102">
        <v>8218.8034107907952</v>
      </c>
      <c r="CD1555" s="1102">
        <v>11841.941491117477</v>
      </c>
      <c r="CE1555" s="1102">
        <v>19731.470566231179</v>
      </c>
      <c r="CF1555" s="1102">
        <v>14356.454989179629</v>
      </c>
      <c r="CG1555" s="1102">
        <v>9954.764925828862</v>
      </c>
      <c r="CH1555" s="1102">
        <v>10761.709587352301</v>
      </c>
      <c r="CI1555" s="1102">
        <v>14206.906049342442</v>
      </c>
      <c r="CJ1555" s="1102">
        <v>17160.609006817678</v>
      </c>
      <c r="CK1555" s="1102">
        <v>19777.068663584298</v>
      </c>
      <c r="CL1555" s="1102">
        <v>16881.258471092475</v>
      </c>
      <c r="CM1555" s="1102">
        <v>18094.478136086243</v>
      </c>
      <c r="CN1555" s="1102">
        <v>13817.140757630383</v>
      </c>
      <c r="CO1555" s="1102">
        <v>17910.742082970366</v>
      </c>
      <c r="CP1555" s="1102">
        <v>15196.932743157133</v>
      </c>
      <c r="CQ1555" s="1106">
        <f t="shared" si="224"/>
        <v>16751.75084009143</v>
      </c>
      <c r="CR1555" s="23" t="s">
        <v>542</v>
      </c>
      <c r="DQ1555"/>
      <c r="DR1555"/>
    </row>
    <row r="1556" spans="58:122" ht="13">
      <c r="BF1556" s="1135">
        <v>1548</v>
      </c>
      <c r="BG1556" s="1102">
        <v>40894.880834222262</v>
      </c>
      <c r="BH1556" s="1102">
        <v>45581.762665440401</v>
      </c>
      <c r="BI1556" s="1102">
        <v>42746.000648159272</v>
      </c>
      <c r="BJ1556" s="1102">
        <v>50762.972538933391</v>
      </c>
      <c r="BK1556" s="1102">
        <v>63519.429687884571</v>
      </c>
      <c r="BL1556" s="1102">
        <v>85243.976182235245</v>
      </c>
      <c r="BM1556" s="1102">
        <v>78600.978094616934</v>
      </c>
      <c r="BN1556" s="1102">
        <v>79919.591181161435</v>
      </c>
      <c r="BO1556" s="1102">
        <v>96108.180838016488</v>
      </c>
      <c r="BP1556" s="1102">
        <v>94307.643043831791</v>
      </c>
      <c r="BQ1556" s="1102">
        <v>70553.99186399483</v>
      </c>
      <c r="BR1556" s="1102">
        <v>57294.556792289863</v>
      </c>
      <c r="BS1556" s="1102">
        <v>75571.125681559934</v>
      </c>
      <c r="BT1556" s="1102">
        <v>30312.903060593839</v>
      </c>
      <c r="BU1556" s="1102">
        <v>18016.721921576373</v>
      </c>
      <c r="BV1556" s="1102">
        <v>14288.171689662075</v>
      </c>
      <c r="BW1556" s="1102">
        <v>11640.834432571261</v>
      </c>
      <c r="BX1556" s="1102">
        <v>22211.728200662194</v>
      </c>
      <c r="BY1556" s="1102">
        <v>21796.399710657824</v>
      </c>
      <c r="BZ1556" s="1102">
        <v>15957.268901024998</v>
      </c>
      <c r="CA1556" s="1102">
        <v>10785.677921336937</v>
      </c>
      <c r="CB1556" s="1102">
        <v>6647.5310095314499</v>
      </c>
      <c r="CC1556" s="1102">
        <v>10957.35631384049</v>
      </c>
      <c r="CD1556" s="1102">
        <v>20309.520510792645</v>
      </c>
      <c r="CE1556" s="1102">
        <v>22242.036909604052</v>
      </c>
      <c r="CF1556" s="1102">
        <v>15217.607476284649</v>
      </c>
      <c r="CG1556" s="1102">
        <v>10990.597385179668</v>
      </c>
      <c r="CH1556" s="1102">
        <v>13044.432201654265</v>
      </c>
      <c r="CI1556" s="1102">
        <v>21514.990398647486</v>
      </c>
      <c r="CJ1556" s="1102">
        <v>22398.451397136338</v>
      </c>
      <c r="CK1556" s="1102">
        <v>19736.303256896732</v>
      </c>
      <c r="CL1556" s="1102">
        <v>16483.381094958626</v>
      </c>
      <c r="CM1556" s="1102">
        <v>18247.631889556564</v>
      </c>
      <c r="CN1556" s="1102">
        <v>19610.551476837507</v>
      </c>
      <c r="CO1556" s="1102">
        <v>17913.814714497421</v>
      </c>
      <c r="CP1556" s="1102">
        <v>19679.996263231464</v>
      </c>
      <c r="CQ1556" s="1106">
        <f t="shared" si="224"/>
        <v>21693.482461717776</v>
      </c>
      <c r="CR1556" s="23" t="s">
        <v>542</v>
      </c>
      <c r="DQ1556"/>
      <c r="DR1556"/>
    </row>
    <row r="1557" spans="58:122" ht="13">
      <c r="BF1557" s="1135">
        <v>1549</v>
      </c>
      <c r="BG1557" s="1102">
        <v>50013.654817428316</v>
      </c>
      <c r="BH1557" s="1102">
        <v>52340.813215758637</v>
      </c>
      <c r="BI1557" s="1102">
        <v>47075.47686661753</v>
      </c>
      <c r="BJ1557" s="1102">
        <v>54150.313524854166</v>
      </c>
      <c r="BK1557" s="1102">
        <v>62162.165498231938</v>
      </c>
      <c r="BL1557" s="1102">
        <v>76047.716509617196</v>
      </c>
      <c r="BM1557" s="1102">
        <v>64804.44503937487</v>
      </c>
      <c r="BN1557" s="1102">
        <v>77215.66697643591</v>
      </c>
      <c r="BO1557" s="1102">
        <v>102929.83714724702</v>
      </c>
      <c r="BP1557" s="1102">
        <v>97793.011366862193</v>
      </c>
      <c r="BQ1557" s="1102">
        <v>73158.886858521713</v>
      </c>
      <c r="BR1557" s="1102">
        <v>58992.371757791567</v>
      </c>
      <c r="BS1557" s="1102">
        <v>66869.930808770267</v>
      </c>
      <c r="BT1557" s="1102">
        <v>24285.543695256187</v>
      </c>
      <c r="BU1557" s="1102">
        <v>11231.544811047512</v>
      </c>
      <c r="BV1557" s="1102">
        <v>10667.760806487757</v>
      </c>
      <c r="BW1557" s="1102">
        <v>18689.671002814728</v>
      </c>
      <c r="BX1557" s="1102">
        <v>22643.600788829139</v>
      </c>
      <c r="BY1557" s="1102">
        <v>19492.158860240143</v>
      </c>
      <c r="BZ1557" s="1102">
        <v>15970.435906298895</v>
      </c>
      <c r="CA1557" s="1102">
        <v>10785.85931791212</v>
      </c>
      <c r="CB1557" s="1102">
        <v>7283.9669212180524</v>
      </c>
      <c r="CC1557" s="1102">
        <v>7914.1071296774871</v>
      </c>
      <c r="CD1557" s="1102">
        <v>12012.528971056854</v>
      </c>
      <c r="CE1557" s="1102">
        <v>16375.824349825103</v>
      </c>
      <c r="CF1557" s="1102">
        <v>11259.2764916334</v>
      </c>
      <c r="CG1557" s="1102">
        <v>10027.382972127751</v>
      </c>
      <c r="CH1557" s="1102">
        <v>11451.737947586216</v>
      </c>
      <c r="CI1557" s="1102">
        <v>14856.052208105591</v>
      </c>
      <c r="CJ1557" s="1102">
        <v>14849.695327590976</v>
      </c>
      <c r="CK1557" s="1102">
        <v>15193.485117972885</v>
      </c>
      <c r="CL1557" s="1102">
        <v>14863.43951846553</v>
      </c>
      <c r="CM1557" s="1102">
        <v>17252.498959440818</v>
      </c>
      <c r="CN1557" s="1102">
        <v>17293.068543838359</v>
      </c>
      <c r="CO1557" s="1102">
        <v>14670.047923131051</v>
      </c>
      <c r="CP1557" s="1102">
        <v>18865.988150029749</v>
      </c>
      <c r="CQ1557" s="1106">
        <f t="shared" si="224"/>
        <v>20796.192112103767</v>
      </c>
      <c r="CR1557" s="23" t="s">
        <v>542</v>
      </c>
      <c r="DQ1557"/>
      <c r="DR1557"/>
    </row>
    <row r="1558" spans="58:122" ht="13">
      <c r="BF1558" s="1135">
        <v>1550</v>
      </c>
      <c r="BG1558" s="1102">
        <v>68208.479142866621</v>
      </c>
      <c r="BH1558" s="1102">
        <v>68282.047714275745</v>
      </c>
      <c r="BI1558" s="1102">
        <v>57232.243430172166</v>
      </c>
      <c r="BJ1558" s="1102">
        <v>64629.527352573255</v>
      </c>
      <c r="BK1558" s="1102">
        <v>78114.09223949755</v>
      </c>
      <c r="BL1558" s="1102">
        <v>95712.043089122526</v>
      </c>
      <c r="BM1558" s="1102">
        <v>82439.984299148506</v>
      </c>
      <c r="BN1558" s="1102">
        <v>90098.230346728815</v>
      </c>
      <c r="BO1558" s="1102">
        <v>100184.64263167398</v>
      </c>
      <c r="BP1558" s="1102">
        <v>91092.749518846031</v>
      </c>
      <c r="BQ1558" s="1102">
        <v>67753.397993832652</v>
      </c>
      <c r="BR1558" s="1102">
        <v>58867.726214356422</v>
      </c>
      <c r="BS1558" s="1102">
        <v>65152.685747538562</v>
      </c>
      <c r="BT1558" s="1102">
        <v>35478.541269435562</v>
      </c>
      <c r="BU1558" s="1102">
        <v>17543.748174146836</v>
      </c>
      <c r="BV1558" s="1102">
        <v>12628.528613962022</v>
      </c>
      <c r="BW1558" s="1102">
        <v>17840.565565745066</v>
      </c>
      <c r="BX1558" s="1102">
        <v>25922.019308153132</v>
      </c>
      <c r="BY1558" s="1102">
        <v>20598.88198396068</v>
      </c>
      <c r="BZ1558" s="1102">
        <v>14542.765018005086</v>
      </c>
      <c r="CA1558" s="1102">
        <v>10787.270735007643</v>
      </c>
      <c r="CB1558" s="1102">
        <v>8067.4503128791466</v>
      </c>
      <c r="CC1558" s="1102">
        <v>8000.5097617876791</v>
      </c>
      <c r="CD1558" s="1102">
        <v>12226.266978637077</v>
      </c>
      <c r="CE1558" s="1102">
        <v>16165.333784914901</v>
      </c>
      <c r="CF1558" s="1102">
        <v>10829.816206084186</v>
      </c>
      <c r="CG1558" s="1102">
        <v>9343.5019983204675</v>
      </c>
      <c r="CH1558" s="1102">
        <v>13465.377874007048</v>
      </c>
      <c r="CI1558" s="1102">
        <v>22949.773718777171</v>
      </c>
      <c r="CJ1558" s="1102">
        <v>25440.257274162694</v>
      </c>
      <c r="CK1558" s="1102">
        <v>24625.34374695045</v>
      </c>
      <c r="CL1558" s="1102">
        <v>19746.025715480093</v>
      </c>
      <c r="CM1558" s="1102">
        <v>18804.872970999473</v>
      </c>
      <c r="CN1558" s="1102">
        <v>16950.360850582365</v>
      </c>
      <c r="CO1558" s="1102">
        <v>18138.639568361476</v>
      </c>
      <c r="CP1558" s="1102">
        <v>17494.189763793333</v>
      </c>
      <c r="CQ1558" s="1106">
        <f t="shared" si="224"/>
        <v>19284.043235915618</v>
      </c>
      <c r="CR1558" s="23" t="s">
        <v>542</v>
      </c>
      <c r="DQ1558"/>
      <c r="DR1558"/>
    </row>
    <row r="1559" spans="58:122" ht="13">
      <c r="BF1559" s="1135">
        <v>1551</v>
      </c>
      <c r="BG1559" s="1102">
        <v>49519.20509736806</v>
      </c>
      <c r="BH1559" s="1102">
        <v>55617.266052176623</v>
      </c>
      <c r="BI1559" s="1102">
        <v>51389.837150511397</v>
      </c>
      <c r="BJ1559" s="1102">
        <v>54870.727082591126</v>
      </c>
      <c r="BK1559" s="1102">
        <v>57095.366450785863</v>
      </c>
      <c r="BL1559" s="1102">
        <v>74851.807084478132</v>
      </c>
      <c r="BM1559" s="1102">
        <v>71730.85088467937</v>
      </c>
      <c r="BN1559" s="1102">
        <v>67576.762929757038</v>
      </c>
      <c r="BO1559" s="1102">
        <v>108987.82177590857</v>
      </c>
      <c r="BP1559" s="1102">
        <v>100451.41516917897</v>
      </c>
      <c r="BQ1559" s="1102">
        <v>78907.229316747107</v>
      </c>
      <c r="BR1559" s="1102">
        <v>63432.963746466812</v>
      </c>
      <c r="BS1559" s="1102">
        <v>65022.509590613932</v>
      </c>
      <c r="BT1559" s="1102">
        <v>38151.196306192389</v>
      </c>
      <c r="BU1559" s="1102">
        <v>12179.421845894749</v>
      </c>
      <c r="BV1559" s="1102">
        <v>14873.27306283402</v>
      </c>
      <c r="BW1559" s="1102">
        <v>14711.219331932465</v>
      </c>
      <c r="BX1559" s="1102">
        <v>21840.75445736487</v>
      </c>
      <c r="BY1559" s="1102">
        <v>19554.512194914703</v>
      </c>
      <c r="BZ1559" s="1102">
        <v>16045.54164119798</v>
      </c>
      <c r="CA1559" s="1102">
        <v>10787.960702456487</v>
      </c>
      <c r="CB1559" s="1102">
        <v>6502.3165548328834</v>
      </c>
      <c r="CC1559" s="1102">
        <v>7343.7032153322598</v>
      </c>
      <c r="CD1559" s="1102">
        <v>9925.407961132636</v>
      </c>
      <c r="CE1559" s="1102">
        <v>16208.403203887394</v>
      </c>
      <c r="CF1559" s="1102">
        <v>13398.437058654228</v>
      </c>
      <c r="CG1559" s="1102">
        <v>11466.778521196335</v>
      </c>
      <c r="CH1559" s="1102">
        <v>13325.054931855799</v>
      </c>
      <c r="CI1559" s="1102">
        <v>17306.808996434203</v>
      </c>
      <c r="CJ1559" s="1102">
        <v>19692.373983683476</v>
      </c>
      <c r="CK1559" s="1102">
        <v>19447.110216929788</v>
      </c>
      <c r="CL1559" s="1102">
        <v>16889.466105927389</v>
      </c>
      <c r="CM1559" s="1102">
        <v>18971.616360937056</v>
      </c>
      <c r="CN1559" s="1102">
        <v>18847.917018802007</v>
      </c>
      <c r="CO1559" s="1102">
        <v>22189.089058973168</v>
      </c>
      <c r="CP1559" s="1102">
        <v>19606.825049122956</v>
      </c>
      <c r="CQ1559" s="1106">
        <f t="shared" si="224"/>
        <v>21612.825004839538</v>
      </c>
      <c r="CR1559" s="23" t="s">
        <v>542</v>
      </c>
      <c r="DQ1559"/>
      <c r="DR1559"/>
    </row>
    <row r="1560" spans="58:122" ht="13">
      <c r="BF1560" s="1135">
        <v>1552</v>
      </c>
      <c r="BG1560" s="1102">
        <v>64467.967022628254</v>
      </c>
      <c r="BH1560" s="1102">
        <v>58938.781671307115</v>
      </c>
      <c r="BI1560" s="1102">
        <v>49504.846104920791</v>
      </c>
      <c r="BJ1560" s="1102">
        <v>53874.179483021187</v>
      </c>
      <c r="BK1560" s="1102">
        <v>62557.557659825674</v>
      </c>
      <c r="BL1560" s="1102">
        <v>85447.705182615638</v>
      </c>
      <c r="BM1560" s="1102">
        <v>78284.149003304497</v>
      </c>
      <c r="BN1560" s="1102">
        <v>84266.011707697136</v>
      </c>
      <c r="BO1560" s="1102">
        <v>114219.70477852671</v>
      </c>
      <c r="BP1560" s="1102">
        <v>104938.96985847052</v>
      </c>
      <c r="BQ1560" s="1102">
        <v>80626.98275552773</v>
      </c>
      <c r="BR1560" s="1102">
        <v>62991.262861175215</v>
      </c>
      <c r="BS1560" s="1102">
        <v>70727.203873025821</v>
      </c>
      <c r="BT1560" s="1102">
        <v>32993.653600928104</v>
      </c>
      <c r="BU1560" s="1102">
        <v>15596.674072568923</v>
      </c>
      <c r="BV1560" s="1102">
        <v>14745.105685469691</v>
      </c>
      <c r="BW1560" s="1102">
        <v>14567.605598848068</v>
      </c>
      <c r="BX1560" s="1102">
        <v>16063.51139668929</v>
      </c>
      <c r="BY1560" s="1102">
        <v>17916.503914677243</v>
      </c>
      <c r="BZ1560" s="1102">
        <v>16314.505784144843</v>
      </c>
      <c r="CA1560" s="1102">
        <v>10790.756005016741</v>
      </c>
      <c r="CB1560" s="1102">
        <v>6501.3442133482595</v>
      </c>
      <c r="CC1560" s="1102">
        <v>8119.2469747831701</v>
      </c>
      <c r="CD1560" s="1102">
        <v>8215.7354398516673</v>
      </c>
      <c r="CE1560" s="1102">
        <v>15160.761479125715</v>
      </c>
      <c r="CF1560" s="1102">
        <v>11857.89082169301</v>
      </c>
      <c r="CG1560" s="1102">
        <v>9386.2842982088932</v>
      </c>
      <c r="CH1560" s="1102">
        <v>11078.591665965818</v>
      </c>
      <c r="CI1560" s="1102">
        <v>15752.184275515576</v>
      </c>
      <c r="CJ1560" s="1102">
        <v>19902.794317699656</v>
      </c>
      <c r="CK1560" s="1102">
        <v>22822.174382660476</v>
      </c>
      <c r="CL1560" s="1102">
        <v>16637.043898329292</v>
      </c>
      <c r="CM1560" s="1102">
        <v>20329.001476514542</v>
      </c>
      <c r="CN1560" s="1102">
        <v>15124.027285718743</v>
      </c>
      <c r="CO1560" s="1102">
        <v>20533.565287606332</v>
      </c>
      <c r="CP1560" s="1102">
        <v>16330.766610738898</v>
      </c>
      <c r="CQ1560" s="1106">
        <f t="shared" si="224"/>
        <v>18001.588735987854</v>
      </c>
      <c r="CR1560" s="23" t="s">
        <v>542</v>
      </c>
      <c r="DQ1560"/>
      <c r="DR1560"/>
    </row>
    <row r="1561" spans="58:122" ht="13">
      <c r="BF1561" s="1135">
        <v>1553</v>
      </c>
      <c r="BG1561" s="1102">
        <v>50664.621197178974</v>
      </c>
      <c r="BH1561" s="1102">
        <v>53989.199258595167</v>
      </c>
      <c r="BI1561" s="1102">
        <v>48090.64969137017</v>
      </c>
      <c r="BJ1561" s="1102">
        <v>51900.189423140677</v>
      </c>
      <c r="BK1561" s="1102">
        <v>61187.34129552848</v>
      </c>
      <c r="BL1561" s="1102">
        <v>76073.801236294676</v>
      </c>
      <c r="BM1561" s="1102">
        <v>65129.229593181342</v>
      </c>
      <c r="BN1561" s="1102">
        <v>77523.175749233837</v>
      </c>
      <c r="BO1561" s="1102">
        <v>102578.82673002286</v>
      </c>
      <c r="BP1561" s="1102">
        <v>98113.758669560077</v>
      </c>
      <c r="BQ1561" s="1102">
        <v>73490.823500495346</v>
      </c>
      <c r="BR1561" s="1102">
        <v>59086.798152148149</v>
      </c>
      <c r="BS1561" s="1102">
        <v>66784.182672062292</v>
      </c>
      <c r="BT1561" s="1102">
        <v>24311.79103643254</v>
      </c>
      <c r="BU1561" s="1102">
        <v>11240.020078948566</v>
      </c>
      <c r="BV1561" s="1102">
        <v>10677.983222216317</v>
      </c>
      <c r="BW1561" s="1102">
        <v>18658.977345791434</v>
      </c>
      <c r="BX1561" s="1102">
        <v>22665.592920832554</v>
      </c>
      <c r="BY1561" s="1102">
        <v>19496.249535152292</v>
      </c>
      <c r="BZ1561" s="1102">
        <v>15966.015399154026</v>
      </c>
      <c r="CA1561" s="1102">
        <v>10793.718910236559</v>
      </c>
      <c r="CB1561" s="1102">
        <v>7295.3102448673044</v>
      </c>
      <c r="CC1561" s="1102">
        <v>7917.8215195699586</v>
      </c>
      <c r="CD1561" s="1102">
        <v>12020.480841270863</v>
      </c>
      <c r="CE1561" s="1102">
        <v>16374.761674878126</v>
      </c>
      <c r="CF1561" s="1102">
        <v>11269.509221663682</v>
      </c>
      <c r="CG1561" s="1102">
        <v>10031.226735670041</v>
      </c>
      <c r="CH1561" s="1102">
        <v>11454.984541982876</v>
      </c>
      <c r="CI1561" s="1102">
        <v>14858.659533770846</v>
      </c>
      <c r="CJ1561" s="1102">
        <v>14857.115830563238</v>
      </c>
      <c r="CK1561" s="1102">
        <v>15203.107285798451</v>
      </c>
      <c r="CL1561" s="1102">
        <v>14867.602314583259</v>
      </c>
      <c r="CM1561" s="1102">
        <v>17262.478973589881</v>
      </c>
      <c r="CN1561" s="1102">
        <v>17339.61235479762</v>
      </c>
      <c r="CO1561" s="1102">
        <v>14674.796621672556</v>
      </c>
      <c r="CP1561" s="1102">
        <v>18889.134424524789</v>
      </c>
      <c r="CQ1561" s="1106">
        <f t="shared" si="224"/>
        <v>20821.706512264016</v>
      </c>
      <c r="CR1561" s="23" t="s">
        <v>542</v>
      </c>
      <c r="DQ1561"/>
      <c r="DR1561"/>
    </row>
    <row r="1562" spans="58:122" ht="13">
      <c r="BF1562" s="1135">
        <v>1554</v>
      </c>
      <c r="BG1562" s="1102">
        <v>46137.543458806416</v>
      </c>
      <c r="BH1562" s="1102">
        <v>49336.81795593362</v>
      </c>
      <c r="BI1562" s="1102">
        <v>44226.155369010688</v>
      </c>
      <c r="BJ1562" s="1102">
        <v>50720.012258937466</v>
      </c>
      <c r="BK1562" s="1102">
        <v>56716.458321922604</v>
      </c>
      <c r="BL1562" s="1102">
        <v>70149.647191105105</v>
      </c>
      <c r="BM1562" s="1102">
        <v>61503.785899608993</v>
      </c>
      <c r="BN1562" s="1102">
        <v>64727.526278646852</v>
      </c>
      <c r="BO1562" s="1102">
        <v>78972.24781835264</v>
      </c>
      <c r="BP1562" s="1102">
        <v>74250.350383819954</v>
      </c>
      <c r="BQ1562" s="1102">
        <v>54807.805324856396</v>
      </c>
      <c r="BR1562" s="1102">
        <v>39707.90608538848</v>
      </c>
      <c r="BS1562" s="1102">
        <v>36989.231332325115</v>
      </c>
      <c r="BT1562" s="1102">
        <v>22877.840730523316</v>
      </c>
      <c r="BU1562" s="1102">
        <v>13722.829784230653</v>
      </c>
      <c r="BV1562" s="1102">
        <v>13567.755225614175</v>
      </c>
      <c r="BW1562" s="1102">
        <v>13831.825757703711</v>
      </c>
      <c r="BX1562" s="1102">
        <v>19217.232657212695</v>
      </c>
      <c r="BY1562" s="1102">
        <v>17599.460824784997</v>
      </c>
      <c r="BZ1562" s="1102">
        <v>16764.761129784358</v>
      </c>
      <c r="CA1562" s="1102">
        <v>10799.772256407405</v>
      </c>
      <c r="CB1562" s="1102">
        <v>7540.214040981401</v>
      </c>
      <c r="CC1562" s="1102">
        <v>8273.0757416271554</v>
      </c>
      <c r="CD1562" s="1102">
        <v>10920.826180562619</v>
      </c>
      <c r="CE1562" s="1102">
        <v>18474.563682701315</v>
      </c>
      <c r="CF1562" s="1102">
        <v>14008.458737202851</v>
      </c>
      <c r="CG1562" s="1102">
        <v>10209.69354890656</v>
      </c>
      <c r="CH1562" s="1102">
        <v>10155.988574089786</v>
      </c>
      <c r="CI1562" s="1102">
        <v>14183.791538006944</v>
      </c>
      <c r="CJ1562" s="1102">
        <v>15130.32691560352</v>
      </c>
      <c r="CK1562" s="1102">
        <v>16373.750447826074</v>
      </c>
      <c r="CL1562" s="1102">
        <v>12818.873416706343</v>
      </c>
      <c r="CM1562" s="1102">
        <v>17016.551899297829</v>
      </c>
      <c r="CN1562" s="1102">
        <v>15724.472225765143</v>
      </c>
      <c r="CO1562" s="1102">
        <v>22102.414789648028</v>
      </c>
      <c r="CP1562" s="1102">
        <v>16604.555262118414</v>
      </c>
      <c r="CQ1562" s="1106">
        <f t="shared" si="224"/>
        <v>18303.389062953142</v>
      </c>
      <c r="CR1562" s="23" t="s">
        <v>542</v>
      </c>
      <c r="DQ1562"/>
      <c r="DR1562"/>
    </row>
    <row r="1563" spans="58:122" ht="13">
      <c r="BF1563" s="1135">
        <v>1555</v>
      </c>
      <c r="BG1563" s="1102">
        <v>62131.751448953051</v>
      </c>
      <c r="BH1563" s="1102">
        <v>77731.442132659169</v>
      </c>
      <c r="BI1563" s="1102">
        <v>76302.609016552553</v>
      </c>
      <c r="BJ1563" s="1102">
        <v>83687.104210136313</v>
      </c>
      <c r="BK1563" s="1102">
        <v>86990.894425946768</v>
      </c>
      <c r="BL1563" s="1102">
        <v>100187.28894508515</v>
      </c>
      <c r="BM1563" s="1102">
        <v>76707.380122045055</v>
      </c>
      <c r="BN1563" s="1102">
        <v>77067.415933670025</v>
      </c>
      <c r="BO1563" s="1102">
        <v>97343.434114373202</v>
      </c>
      <c r="BP1563" s="1102">
        <v>114715.36722822074</v>
      </c>
      <c r="BQ1563" s="1102">
        <v>88818.496595219869</v>
      </c>
      <c r="BR1563" s="1102">
        <v>66201.497769548558</v>
      </c>
      <c r="BS1563" s="1102">
        <v>60254.921825904952</v>
      </c>
      <c r="BT1563" s="1102">
        <v>55154.329672473017</v>
      </c>
      <c r="BU1563" s="1102">
        <v>18919.515759323192</v>
      </c>
      <c r="BV1563" s="1102">
        <v>14854.849394794313</v>
      </c>
      <c r="BW1563" s="1102">
        <v>13613.867767117654</v>
      </c>
      <c r="BX1563" s="1102">
        <v>22511.462751469437</v>
      </c>
      <c r="BY1563" s="1102">
        <v>20696.817716055353</v>
      </c>
      <c r="BZ1563" s="1102">
        <v>15930.743139844069</v>
      </c>
      <c r="CA1563" s="1102">
        <v>10801.122820653378</v>
      </c>
      <c r="CB1563" s="1102">
        <v>6834.3250346820751</v>
      </c>
      <c r="CC1563" s="1102">
        <v>9392.1781919617679</v>
      </c>
      <c r="CD1563" s="1102">
        <v>14882.565277401201</v>
      </c>
      <c r="CE1563" s="1102">
        <v>18241.67095201592</v>
      </c>
      <c r="CF1563" s="1102">
        <v>12449.224457843762</v>
      </c>
      <c r="CG1563" s="1102">
        <v>10426.083858690208</v>
      </c>
      <c r="CH1563" s="1102">
        <v>13409.683436819094</v>
      </c>
      <c r="CI1563" s="1102">
        <v>21077.158078258908</v>
      </c>
      <c r="CJ1563" s="1102">
        <v>20656.770441834673</v>
      </c>
      <c r="CK1563" s="1102">
        <v>19519.655702193413</v>
      </c>
      <c r="CL1563" s="1102">
        <v>15741.578736067213</v>
      </c>
      <c r="CM1563" s="1102">
        <v>17760.664636784382</v>
      </c>
      <c r="CN1563" s="1102">
        <v>18463.999895328961</v>
      </c>
      <c r="CO1563" s="1102">
        <v>17789.762481673617</v>
      </c>
      <c r="CP1563" s="1102">
        <v>18926.743180494908</v>
      </c>
      <c r="CQ1563" s="1106">
        <f t="shared" si="224"/>
        <v>20863.163069324906</v>
      </c>
      <c r="CR1563" s="23" t="s">
        <v>542</v>
      </c>
      <c r="DQ1563"/>
      <c r="DR1563"/>
    </row>
    <row r="1564" spans="58:122" ht="13">
      <c r="BF1564" s="1135">
        <v>1556</v>
      </c>
      <c r="BG1564" s="1102">
        <v>63877.770924141711</v>
      </c>
      <c r="BH1564" s="1102">
        <v>62261.644181725547</v>
      </c>
      <c r="BI1564" s="1102">
        <v>54429.821902912518</v>
      </c>
      <c r="BJ1564" s="1102">
        <v>58552.126408691853</v>
      </c>
      <c r="BK1564" s="1102">
        <v>72716.197094556599</v>
      </c>
      <c r="BL1564" s="1102">
        <v>95155.971821893268</v>
      </c>
      <c r="BM1564" s="1102">
        <v>87322.551529253105</v>
      </c>
      <c r="BN1564" s="1102">
        <v>96421.81562787955</v>
      </c>
      <c r="BO1564" s="1102">
        <v>116853.40416907072</v>
      </c>
      <c r="BP1564" s="1102">
        <v>113078.09371450293</v>
      </c>
      <c r="BQ1564" s="1102">
        <v>86823.614257137262</v>
      </c>
      <c r="BR1564" s="1102">
        <v>66478.512418913218</v>
      </c>
      <c r="BS1564" s="1102">
        <v>65044.028041371785</v>
      </c>
      <c r="BT1564" s="1102">
        <v>42617.584953147911</v>
      </c>
      <c r="BU1564" s="1102">
        <v>21452.224821451076</v>
      </c>
      <c r="BV1564" s="1102">
        <v>15046.237520494966</v>
      </c>
      <c r="BW1564" s="1102">
        <v>14784.36420332643</v>
      </c>
      <c r="BX1564" s="1102">
        <v>29691.74523818526</v>
      </c>
      <c r="BY1564" s="1102">
        <v>20662.492405674842</v>
      </c>
      <c r="BZ1564" s="1102">
        <v>13568.937346287121</v>
      </c>
      <c r="CA1564" s="1102">
        <v>10807.374250052895</v>
      </c>
      <c r="CB1564" s="1102">
        <v>8142.0228580518115</v>
      </c>
      <c r="CC1564" s="1102">
        <v>10506.807604131798</v>
      </c>
      <c r="CD1564" s="1102">
        <v>14631.7851907769</v>
      </c>
      <c r="CE1564" s="1102">
        <v>15458.267450076299</v>
      </c>
      <c r="CF1564" s="1102">
        <v>11509.622182162562</v>
      </c>
      <c r="CG1564" s="1102">
        <v>10156.419990679979</v>
      </c>
      <c r="CH1564" s="1102">
        <v>12497.429300114462</v>
      </c>
      <c r="CI1564" s="1102">
        <v>18206.717658510024</v>
      </c>
      <c r="CJ1564" s="1102">
        <v>18661.264898114285</v>
      </c>
      <c r="CK1564" s="1102">
        <v>19412.260217040606</v>
      </c>
      <c r="CL1564" s="1102">
        <v>17312.368757001226</v>
      </c>
      <c r="CM1564" s="1102">
        <v>18859.906887015622</v>
      </c>
      <c r="CN1564" s="1102">
        <v>18243.358277059237</v>
      </c>
      <c r="CO1564" s="1102">
        <v>18768.523105447304</v>
      </c>
      <c r="CP1564" s="1102">
        <v>19604.75911514174</v>
      </c>
      <c r="CQ1564" s="1106">
        <f t="shared" si="224"/>
        <v>21610.547702446333</v>
      </c>
      <c r="CR1564" s="23" t="s">
        <v>542</v>
      </c>
      <c r="DQ1564"/>
      <c r="DR1564"/>
    </row>
    <row r="1565" spans="58:122" ht="13">
      <c r="BF1565" s="1135">
        <v>1557</v>
      </c>
      <c r="BG1565" s="1102">
        <v>63332.050606754485</v>
      </c>
      <c r="BH1565" s="1102">
        <v>64293.259580393133</v>
      </c>
      <c r="BI1565" s="1102">
        <v>56159.780117156988</v>
      </c>
      <c r="BJ1565" s="1102">
        <v>56206.899749456934</v>
      </c>
      <c r="BK1565" s="1102">
        <v>62869.102493518738</v>
      </c>
      <c r="BL1565" s="1102">
        <v>73877.446971021083</v>
      </c>
      <c r="BM1565" s="1102">
        <v>63150.142049455972</v>
      </c>
      <c r="BN1565" s="1102">
        <v>71486.124210320864</v>
      </c>
      <c r="BO1565" s="1102">
        <v>103911.76966623031</v>
      </c>
      <c r="BP1565" s="1102">
        <v>96686.148183807672</v>
      </c>
      <c r="BQ1565" s="1102">
        <v>75235.826149460685</v>
      </c>
      <c r="BR1565" s="1102">
        <v>60045.26954231468</v>
      </c>
      <c r="BS1565" s="1102">
        <v>68037.75994626277</v>
      </c>
      <c r="BT1565" s="1102">
        <v>31571.289505208319</v>
      </c>
      <c r="BU1565" s="1102">
        <v>17196.911948868998</v>
      </c>
      <c r="BV1565" s="1102">
        <v>14411.057477314433</v>
      </c>
      <c r="BW1565" s="1102">
        <v>17875.778213935049</v>
      </c>
      <c r="BX1565" s="1102">
        <v>19947.282414101202</v>
      </c>
      <c r="BY1565" s="1102">
        <v>18867.869794871091</v>
      </c>
      <c r="BZ1565" s="1102">
        <v>15967.618850239302</v>
      </c>
      <c r="CA1565" s="1102">
        <v>10813.403595230906</v>
      </c>
      <c r="CB1565" s="1102">
        <v>6885.7724873628504</v>
      </c>
      <c r="CC1565" s="1102">
        <v>7877.4945345031656</v>
      </c>
      <c r="CD1565" s="1102">
        <v>12357.074166506896</v>
      </c>
      <c r="CE1565" s="1102">
        <v>17320.074164897516</v>
      </c>
      <c r="CF1565" s="1102">
        <v>13381.856398213804</v>
      </c>
      <c r="CG1565" s="1102">
        <v>10388.420536485597</v>
      </c>
      <c r="CH1565" s="1102">
        <v>10897.177146590711</v>
      </c>
      <c r="CI1565" s="1102">
        <v>15372.984364431883</v>
      </c>
      <c r="CJ1565" s="1102">
        <v>17841.245549327657</v>
      </c>
      <c r="CK1565" s="1102">
        <v>18852.402452982162</v>
      </c>
      <c r="CL1565" s="1102">
        <v>15703.735280166968</v>
      </c>
      <c r="CM1565" s="1102">
        <v>17243.511633862148</v>
      </c>
      <c r="CN1565" s="1102">
        <v>15832.352108861063</v>
      </c>
      <c r="CO1565" s="1102">
        <v>14748.342087715146</v>
      </c>
      <c r="CP1565" s="1102">
        <v>16518.315530166874</v>
      </c>
      <c r="CQ1565" s="1106">
        <f t="shared" si="224"/>
        <v>18208.326031051591</v>
      </c>
      <c r="CR1565" s="23" t="s">
        <v>542</v>
      </c>
      <c r="DQ1565"/>
      <c r="DR1565"/>
    </row>
    <row r="1566" spans="58:122" ht="13">
      <c r="BF1566" s="1135">
        <v>1558</v>
      </c>
      <c r="BG1566" s="1102">
        <v>46120.45593732391</v>
      </c>
      <c r="BH1566" s="1102">
        <v>49265.75248741595</v>
      </c>
      <c r="BI1566" s="1102">
        <v>44201.250585099842</v>
      </c>
      <c r="BJ1566" s="1102">
        <v>50648.561329107113</v>
      </c>
      <c r="BK1566" s="1102">
        <v>56413.800265545702</v>
      </c>
      <c r="BL1566" s="1102">
        <v>69289.378657026726</v>
      </c>
      <c r="BM1566" s="1102">
        <v>60891.509384230092</v>
      </c>
      <c r="BN1566" s="1102">
        <v>64899.648723095008</v>
      </c>
      <c r="BO1566" s="1102">
        <v>79222.718092547555</v>
      </c>
      <c r="BP1566" s="1102">
        <v>74856.101905607036</v>
      </c>
      <c r="BQ1566" s="1102">
        <v>55726.802161112784</v>
      </c>
      <c r="BR1566" s="1102">
        <v>41050.715849081083</v>
      </c>
      <c r="BS1566" s="1102">
        <v>36441.691000833773</v>
      </c>
      <c r="BT1566" s="1102">
        <v>21389.012628132321</v>
      </c>
      <c r="BU1566" s="1102">
        <v>13718.236140183611</v>
      </c>
      <c r="BV1566" s="1102">
        <v>13693.880440071433</v>
      </c>
      <c r="BW1566" s="1102">
        <v>14073.540776150861</v>
      </c>
      <c r="BX1566" s="1102">
        <v>19145.110273903269</v>
      </c>
      <c r="BY1566" s="1102">
        <v>17598.826373279218</v>
      </c>
      <c r="BZ1566" s="1102">
        <v>16918.381610499608</v>
      </c>
      <c r="CA1566" s="1102">
        <v>10815.295707338064</v>
      </c>
      <c r="CB1566" s="1102">
        <v>7534.7084465753132</v>
      </c>
      <c r="CC1566" s="1102">
        <v>8240.0244858715268</v>
      </c>
      <c r="CD1566" s="1102">
        <v>10903.96334685136</v>
      </c>
      <c r="CE1566" s="1102">
        <v>18589.18318462334</v>
      </c>
      <c r="CF1566" s="1102">
        <v>14000.00238652651</v>
      </c>
      <c r="CG1566" s="1102">
        <v>10157.403292337211</v>
      </c>
      <c r="CH1566" s="1102">
        <v>10123.79349101009</v>
      </c>
      <c r="CI1566" s="1102">
        <v>14192.852331881015</v>
      </c>
      <c r="CJ1566" s="1102">
        <v>15135.244590581779</v>
      </c>
      <c r="CK1566" s="1102">
        <v>16379.034686642477</v>
      </c>
      <c r="CL1566" s="1102">
        <v>12779.183212627448</v>
      </c>
      <c r="CM1566" s="1102">
        <v>17039.33224069035</v>
      </c>
      <c r="CN1566" s="1102">
        <v>15673.894396342443</v>
      </c>
      <c r="CO1566" s="1102">
        <v>22158.587884244032</v>
      </c>
      <c r="CP1566" s="1102">
        <v>16554.323337227579</v>
      </c>
      <c r="CQ1566" s="1106">
        <f t="shared" si="224"/>
        <v>18248.017844022903</v>
      </c>
      <c r="CR1566" s="23" t="s">
        <v>542</v>
      </c>
      <c r="DQ1566"/>
      <c r="DR1566"/>
    </row>
    <row r="1567" spans="58:122" ht="13">
      <c r="BF1567" s="1135">
        <v>1559</v>
      </c>
      <c r="BG1567" s="1102">
        <v>40755.359836843738</v>
      </c>
      <c r="BH1567" s="1102">
        <v>46980.510026225471</v>
      </c>
      <c r="BI1567" s="1102">
        <v>45361.050205137537</v>
      </c>
      <c r="BJ1567" s="1102">
        <v>53880.569962846763</v>
      </c>
      <c r="BK1567" s="1102">
        <v>66231.502999663979</v>
      </c>
      <c r="BL1567" s="1102">
        <v>98646.566419135212</v>
      </c>
      <c r="BM1567" s="1102">
        <v>93613.331617467484</v>
      </c>
      <c r="BN1567" s="1102">
        <v>96169.56342851244</v>
      </c>
      <c r="BO1567" s="1102">
        <v>116918.48334378636</v>
      </c>
      <c r="BP1567" s="1102">
        <v>123195.78569016822</v>
      </c>
      <c r="BQ1567" s="1102">
        <v>92580.927212433278</v>
      </c>
      <c r="BR1567" s="1102">
        <v>61921.787579726959</v>
      </c>
      <c r="BS1567" s="1102">
        <v>58838.251924582692</v>
      </c>
      <c r="BT1567" s="1102">
        <v>25333.993557016791</v>
      </c>
      <c r="BU1567" s="1102">
        <v>12414.142919753498</v>
      </c>
      <c r="BV1567" s="1102">
        <v>11887.006499628664</v>
      </c>
      <c r="BW1567" s="1102">
        <v>17769.184180128726</v>
      </c>
      <c r="BX1567" s="1102">
        <v>29681.172080809825</v>
      </c>
      <c r="BY1567" s="1102">
        <v>20615.746729553608</v>
      </c>
      <c r="BZ1567" s="1102">
        <v>15147.778360843762</v>
      </c>
      <c r="CA1567" s="1102">
        <v>10819.978276244368</v>
      </c>
      <c r="CB1567" s="1102">
        <v>7310.906874526805</v>
      </c>
      <c r="CC1567" s="1102">
        <v>9220.9707349487708</v>
      </c>
      <c r="CD1567" s="1102">
        <v>12408.24234098443</v>
      </c>
      <c r="CE1567" s="1102">
        <v>17095.43475436062</v>
      </c>
      <c r="CF1567" s="1102">
        <v>13505.293626157507</v>
      </c>
      <c r="CG1567" s="1102">
        <v>10953.188393376204</v>
      </c>
      <c r="CH1567" s="1102">
        <v>12533.688962437129</v>
      </c>
      <c r="CI1567" s="1102">
        <v>16937.163588281343</v>
      </c>
      <c r="CJ1567" s="1102">
        <v>19091.393985189039</v>
      </c>
      <c r="CK1567" s="1102">
        <v>21093.555374334457</v>
      </c>
      <c r="CL1567" s="1102">
        <v>18385.806099122394</v>
      </c>
      <c r="CM1567" s="1102">
        <v>18137.970482733472</v>
      </c>
      <c r="CN1567" s="1102">
        <v>16302.257885078547</v>
      </c>
      <c r="CO1567" s="1102">
        <v>15087.9576344252</v>
      </c>
      <c r="CP1567" s="1102">
        <v>17210.096243608627</v>
      </c>
      <c r="CQ1567" s="1106">
        <f t="shared" si="224"/>
        <v>18970.883735518302</v>
      </c>
      <c r="CR1567" s="23" t="s">
        <v>542</v>
      </c>
      <c r="DQ1567"/>
      <c r="DR1567"/>
    </row>
    <row r="1568" spans="58:122" ht="13">
      <c r="BF1568" s="1135">
        <v>1560</v>
      </c>
      <c r="BG1568" s="1102">
        <v>57297.992089660431</v>
      </c>
      <c r="BH1568" s="1102">
        <v>58336.359276732313</v>
      </c>
      <c r="BI1568" s="1102">
        <v>51221.738058545096</v>
      </c>
      <c r="BJ1568" s="1102">
        <v>51125.887675040212</v>
      </c>
      <c r="BK1568" s="1102">
        <v>70242.752195802721</v>
      </c>
      <c r="BL1568" s="1102">
        <v>97958.941554130666</v>
      </c>
      <c r="BM1568" s="1102">
        <v>88902.365997722591</v>
      </c>
      <c r="BN1568" s="1102">
        <v>89440.524030083514</v>
      </c>
      <c r="BO1568" s="1102">
        <v>118957.08813290468</v>
      </c>
      <c r="BP1568" s="1102">
        <v>108885.4006120729</v>
      </c>
      <c r="BQ1568" s="1102">
        <v>82714.359047260077</v>
      </c>
      <c r="BR1568" s="1102">
        <v>64231.026343553916</v>
      </c>
      <c r="BS1568" s="1102">
        <v>96734.799376951589</v>
      </c>
      <c r="BT1568" s="1102">
        <v>33315.634738212568</v>
      </c>
      <c r="BU1568" s="1102">
        <v>13034.684896288862</v>
      </c>
      <c r="BV1568" s="1102">
        <v>10858.231572175879</v>
      </c>
      <c r="BW1568" s="1102">
        <v>18023.469979041787</v>
      </c>
      <c r="BX1568" s="1102">
        <v>27308.895429314493</v>
      </c>
      <c r="BY1568" s="1102">
        <v>22532.647472777404</v>
      </c>
      <c r="BZ1568" s="1102">
        <v>16857.407833171656</v>
      </c>
      <c r="CA1568" s="1102">
        <v>10822.41503231251</v>
      </c>
      <c r="CB1568" s="1102">
        <v>6397.2298695977552</v>
      </c>
      <c r="CC1568" s="1102">
        <v>8244.3726793396017</v>
      </c>
      <c r="CD1568" s="1102">
        <v>11145.133072971832</v>
      </c>
      <c r="CE1568" s="1102">
        <v>16858.386761039594</v>
      </c>
      <c r="CF1568" s="1102">
        <v>12346.381854581781</v>
      </c>
      <c r="CG1568" s="1102">
        <v>11018.071715589527</v>
      </c>
      <c r="CH1568" s="1102">
        <v>12206.760050751222</v>
      </c>
      <c r="CI1568" s="1102">
        <v>17232.53583209731</v>
      </c>
      <c r="CJ1568" s="1102">
        <v>17897.372269599629</v>
      </c>
      <c r="CK1568" s="1102">
        <v>18648.358489351285</v>
      </c>
      <c r="CL1568" s="1102">
        <v>15938.321688261902</v>
      </c>
      <c r="CM1568" s="1102">
        <v>17835.85687702533</v>
      </c>
      <c r="CN1568" s="1102">
        <v>16867.592379612004</v>
      </c>
      <c r="CO1568" s="1102">
        <v>15125.556367439449</v>
      </c>
      <c r="CP1568" s="1102">
        <v>17942.507154728151</v>
      </c>
      <c r="CQ1568" s="1106">
        <f t="shared" si="224"/>
        <v>19778.228566412759</v>
      </c>
      <c r="CR1568" s="23" t="s">
        <v>542</v>
      </c>
      <c r="DQ1568"/>
      <c r="DR1568"/>
    </row>
    <row r="1569" spans="58:122" ht="13">
      <c r="BF1569" s="1135">
        <v>1561</v>
      </c>
      <c r="BG1569" s="1102">
        <v>57506.513011736191</v>
      </c>
      <c r="BH1569" s="1102">
        <v>58575.77106424408</v>
      </c>
      <c r="BI1569" s="1102">
        <v>51446.383837796362</v>
      </c>
      <c r="BJ1569" s="1102">
        <v>51358.158165401437</v>
      </c>
      <c r="BK1569" s="1102">
        <v>70533.443984405385</v>
      </c>
      <c r="BL1569" s="1102">
        <v>98345.332840320334</v>
      </c>
      <c r="BM1569" s="1102">
        <v>89256.282360952391</v>
      </c>
      <c r="BN1569" s="1102">
        <v>89756.163612819306</v>
      </c>
      <c r="BO1569" s="1102">
        <v>119364.01372786099</v>
      </c>
      <c r="BP1569" s="1102">
        <v>109250.18891129157</v>
      </c>
      <c r="BQ1569" s="1102">
        <v>83013.109661659721</v>
      </c>
      <c r="BR1569" s="1102">
        <v>64483.581936319933</v>
      </c>
      <c r="BS1569" s="1102">
        <v>97059.345287566743</v>
      </c>
      <c r="BT1569" s="1102">
        <v>33402.35444967237</v>
      </c>
      <c r="BU1569" s="1102">
        <v>13036.06990510618</v>
      </c>
      <c r="BV1569" s="1102">
        <v>10923.440325580459</v>
      </c>
      <c r="BW1569" s="1102">
        <v>18083.589922368708</v>
      </c>
      <c r="BX1569" s="1102">
        <v>27422.886936782215</v>
      </c>
      <c r="BY1569" s="1102">
        <v>22390.431279227527</v>
      </c>
      <c r="BZ1569" s="1102">
        <v>16745.872516023061</v>
      </c>
      <c r="CA1569" s="1102">
        <v>10829.527264471088</v>
      </c>
      <c r="CB1569" s="1102">
        <v>6471.1520204218696</v>
      </c>
      <c r="CC1569" s="1102">
        <v>8482.7051520114728</v>
      </c>
      <c r="CD1569" s="1102">
        <v>11523.937688341248</v>
      </c>
      <c r="CE1569" s="1102">
        <v>16845.4793646873</v>
      </c>
      <c r="CF1569" s="1102">
        <v>12347.745429544568</v>
      </c>
      <c r="CG1569" s="1102">
        <v>10594.866435755554</v>
      </c>
      <c r="CH1569" s="1102">
        <v>12516.026852490766</v>
      </c>
      <c r="CI1569" s="1102">
        <v>17522.057663027415</v>
      </c>
      <c r="CJ1569" s="1102">
        <v>17909.020949472313</v>
      </c>
      <c r="CK1569" s="1102">
        <v>18732.135540970696</v>
      </c>
      <c r="CL1569" s="1102">
        <v>16030.624981417714</v>
      </c>
      <c r="CM1569" s="1102">
        <v>17928.947780720617</v>
      </c>
      <c r="CN1569" s="1102">
        <v>16894.966906898782</v>
      </c>
      <c r="CO1569" s="1102">
        <v>15158.766346861576</v>
      </c>
      <c r="CP1569" s="1102">
        <v>18041.327921428165</v>
      </c>
      <c r="CQ1569" s="1106">
        <f t="shared" si="224"/>
        <v>19887.159815209056</v>
      </c>
      <c r="CR1569" s="23" t="s">
        <v>542</v>
      </c>
      <c r="DQ1569"/>
      <c r="DR1569"/>
    </row>
    <row r="1570" spans="58:122" ht="13">
      <c r="BF1570" s="1135">
        <v>1562</v>
      </c>
      <c r="BG1570" s="1102">
        <v>56786.061822220137</v>
      </c>
      <c r="BH1570" s="1102">
        <v>62043.319650957026</v>
      </c>
      <c r="BI1570" s="1102">
        <v>53356.333531579367</v>
      </c>
      <c r="BJ1570" s="1102">
        <v>54589.93976318671</v>
      </c>
      <c r="BK1570" s="1102">
        <v>57969.020631732536</v>
      </c>
      <c r="BL1570" s="1102">
        <v>74313.540582614834</v>
      </c>
      <c r="BM1570" s="1102">
        <v>67250.006439692646</v>
      </c>
      <c r="BN1570" s="1102">
        <v>74034.188019014196</v>
      </c>
      <c r="BO1570" s="1102">
        <v>116465.78572734453</v>
      </c>
      <c r="BP1570" s="1102">
        <v>111787.17103472167</v>
      </c>
      <c r="BQ1570" s="1102">
        <v>89995.966677172764</v>
      </c>
      <c r="BR1570" s="1102">
        <v>66476.137224492515</v>
      </c>
      <c r="BS1570" s="1102">
        <v>64281.451518701753</v>
      </c>
      <c r="BT1570" s="1102">
        <v>32240.363272808878</v>
      </c>
      <c r="BU1570" s="1102">
        <v>17180.77493631508</v>
      </c>
      <c r="BV1570" s="1102">
        <v>13409.366631204142</v>
      </c>
      <c r="BW1570" s="1102">
        <v>17452.49503921896</v>
      </c>
      <c r="BX1570" s="1102">
        <v>21722.714700057757</v>
      </c>
      <c r="BY1570" s="1102">
        <v>19359.359420607689</v>
      </c>
      <c r="BZ1570" s="1102">
        <v>16536.930132777008</v>
      </c>
      <c r="CA1570" s="1102">
        <v>10838.154909360914</v>
      </c>
      <c r="CB1570" s="1102">
        <v>7525.2859236678232</v>
      </c>
      <c r="CC1570" s="1102">
        <v>10885.1268308364</v>
      </c>
      <c r="CD1570" s="1102">
        <v>12250.762805641149</v>
      </c>
      <c r="CE1570" s="1102">
        <v>18792.879123466919</v>
      </c>
      <c r="CF1570" s="1102">
        <v>13612.273887527606</v>
      </c>
      <c r="CG1570" s="1102">
        <v>10113.828852127674</v>
      </c>
      <c r="CH1570" s="1102">
        <v>14131.733352738447</v>
      </c>
      <c r="CI1570" s="1102">
        <v>16248.078504557781</v>
      </c>
      <c r="CJ1570" s="1102">
        <v>22033.092803866999</v>
      </c>
      <c r="CK1570" s="1102">
        <v>22562.817404813268</v>
      </c>
      <c r="CL1570" s="1102">
        <v>16168.012234807798</v>
      </c>
      <c r="CM1570" s="1102">
        <v>20634.181126277002</v>
      </c>
      <c r="CN1570" s="1102">
        <v>14948.830111066894</v>
      </c>
      <c r="CO1570" s="1102">
        <v>21304.013087311199</v>
      </c>
      <c r="CP1570" s="1102">
        <v>16282.438166989799</v>
      </c>
      <c r="CQ1570" s="1106">
        <f t="shared" si="224"/>
        <v>17948.315745848522</v>
      </c>
      <c r="CR1570" s="23" t="s">
        <v>542</v>
      </c>
      <c r="DQ1570"/>
      <c r="DR1570"/>
    </row>
    <row r="1571" spans="58:122" ht="13">
      <c r="BF1571" s="1135">
        <v>1563</v>
      </c>
      <c r="BG1571" s="1102">
        <v>59701.943230319717</v>
      </c>
      <c r="BH1571" s="1102">
        <v>65913.972038958746</v>
      </c>
      <c r="BI1571" s="1102">
        <v>63695.782522438771</v>
      </c>
      <c r="BJ1571" s="1102">
        <v>77151.883474769944</v>
      </c>
      <c r="BK1571" s="1102">
        <v>99825.07754245463</v>
      </c>
      <c r="BL1571" s="1102">
        <v>128458.39343331926</v>
      </c>
      <c r="BM1571" s="1102">
        <v>107347.82470015762</v>
      </c>
      <c r="BN1571" s="1102">
        <v>102485.33514330715</v>
      </c>
      <c r="BO1571" s="1102">
        <v>128770.04160978399</v>
      </c>
      <c r="BP1571" s="1102">
        <v>122995.55202613387</v>
      </c>
      <c r="BQ1571" s="1102">
        <v>90937.312991031911</v>
      </c>
      <c r="BR1571" s="1102">
        <v>65059.096592437934</v>
      </c>
      <c r="BS1571" s="1102">
        <v>79820.89452898239</v>
      </c>
      <c r="BT1571" s="1102">
        <v>33681.702358767448</v>
      </c>
      <c r="BU1571" s="1102">
        <v>15129.993421523004</v>
      </c>
      <c r="BV1571" s="1102">
        <v>12739.897120296344</v>
      </c>
      <c r="BW1571" s="1102">
        <v>19780.837985384045</v>
      </c>
      <c r="BX1571" s="1102">
        <v>27637.509531555974</v>
      </c>
      <c r="BY1571" s="1102">
        <v>20246.780525259077</v>
      </c>
      <c r="BZ1571" s="1102">
        <v>15972.774210930116</v>
      </c>
      <c r="CA1571" s="1102">
        <v>10849.700625337018</v>
      </c>
      <c r="CB1571" s="1102">
        <v>7010.8757692795425</v>
      </c>
      <c r="CC1571" s="1102">
        <v>11210.578971366855</v>
      </c>
      <c r="CD1571" s="1102">
        <v>13307.211204096868</v>
      </c>
      <c r="CE1571" s="1102">
        <v>21461.436024719154</v>
      </c>
      <c r="CF1571" s="1102">
        <v>16290.650566690352</v>
      </c>
      <c r="CG1571" s="1102">
        <v>11763.227905150334</v>
      </c>
      <c r="CH1571" s="1102">
        <v>12468.177595394836</v>
      </c>
      <c r="CI1571" s="1102">
        <v>16535.994511911384</v>
      </c>
      <c r="CJ1571" s="1102">
        <v>19787.463835362658</v>
      </c>
      <c r="CK1571" s="1102">
        <v>22453.994930669331</v>
      </c>
      <c r="CL1571" s="1102">
        <v>18974.580102600354</v>
      </c>
      <c r="CM1571" s="1102">
        <v>23856.387835480804</v>
      </c>
      <c r="CN1571" s="1102">
        <v>20748.233227931873</v>
      </c>
      <c r="CO1571" s="1102">
        <v>25044.823159554438</v>
      </c>
      <c r="CP1571" s="1251">
        <v>21106.483300249416</v>
      </c>
      <c r="CQ1571" s="1252">
        <f t="shared" si="224"/>
        <v>23265.915256191056</v>
      </c>
      <c r="CR1571" s="23" t="s">
        <v>542</v>
      </c>
      <c r="DQ1571"/>
      <c r="DR1571"/>
    </row>
    <row r="1572" spans="58:122" ht="13">
      <c r="BF1572" s="1135">
        <v>1564</v>
      </c>
      <c r="BG1572" s="1102">
        <v>43870.934364198351</v>
      </c>
      <c r="BH1572" s="1102">
        <v>44490.261654668531</v>
      </c>
      <c r="BI1572" s="1102">
        <v>42167.371713377062</v>
      </c>
      <c r="BJ1572" s="1102">
        <v>49895.977097353811</v>
      </c>
      <c r="BK1572" s="1102">
        <v>53115.089792410959</v>
      </c>
      <c r="BL1572" s="1102">
        <v>62387.478652300997</v>
      </c>
      <c r="BM1572" s="1102">
        <v>48569.750265620016</v>
      </c>
      <c r="BN1572" s="1102">
        <v>51851.379230107596</v>
      </c>
      <c r="BO1572" s="1102">
        <v>77320.432908934774</v>
      </c>
      <c r="BP1572" s="1102">
        <v>76607.517583683002</v>
      </c>
      <c r="BQ1572" s="1102">
        <v>65226.31089608444</v>
      </c>
      <c r="BR1572" s="1102">
        <v>60151.745447213383</v>
      </c>
      <c r="BS1572" s="1102">
        <v>66055.58555617978</v>
      </c>
      <c r="BT1572" s="1102">
        <v>25168.575061572461</v>
      </c>
      <c r="BU1572" s="1102">
        <v>9946.2905980622891</v>
      </c>
      <c r="BV1572" s="1102">
        <v>9898.0173774301729</v>
      </c>
      <c r="BW1572" s="1102">
        <v>17044.688702118136</v>
      </c>
      <c r="BX1572" s="1102">
        <v>27693.809951092215</v>
      </c>
      <c r="BY1572" s="1102">
        <v>20620.230672490627</v>
      </c>
      <c r="BZ1572" s="1102">
        <v>15478.4582003003</v>
      </c>
      <c r="CA1572" s="1102">
        <v>10855.621240201879</v>
      </c>
      <c r="CB1572" s="1102">
        <v>7636.5092921219748</v>
      </c>
      <c r="CC1572" s="1102">
        <v>8268.4732384003601</v>
      </c>
      <c r="CD1572" s="1102">
        <v>10317.624989927466</v>
      </c>
      <c r="CE1572" s="1102">
        <v>13849.504839443571</v>
      </c>
      <c r="CF1572" s="1102">
        <v>10832.72597132525</v>
      </c>
      <c r="CG1572" s="1102">
        <v>8237.9935687432862</v>
      </c>
      <c r="CH1572" s="1102">
        <v>8715.9019176462461</v>
      </c>
      <c r="CI1572" s="1102">
        <v>13257.326629351353</v>
      </c>
      <c r="CJ1572" s="1102">
        <v>16020.499519408335</v>
      </c>
      <c r="CK1572" s="1102">
        <v>16647.615032588772</v>
      </c>
      <c r="CL1572" s="1102">
        <v>12982.665470087582</v>
      </c>
      <c r="CM1572" s="1102">
        <v>13882.110095660228</v>
      </c>
      <c r="CN1572" s="1102">
        <v>13180.066902118233</v>
      </c>
      <c r="CO1572" s="1102">
        <v>16020.934155104342</v>
      </c>
      <c r="CP1572" s="1251">
        <v>14016.307978702338</v>
      </c>
      <c r="CQ1572" s="1252">
        <f t="shared" si="224"/>
        <v>15450.334809366825</v>
      </c>
      <c r="CR1572" s="23" t="s">
        <v>542</v>
      </c>
      <c r="DQ1572"/>
      <c r="DR1572"/>
    </row>
    <row r="1573" spans="58:122" ht="13">
      <c r="BF1573" s="1135">
        <v>1565</v>
      </c>
      <c r="BG1573" s="1102">
        <v>63318.287707527037</v>
      </c>
      <c r="BH1573" s="1102">
        <v>65221.390154083711</v>
      </c>
      <c r="BI1573" s="1102">
        <v>56587.149952572843</v>
      </c>
      <c r="BJ1573" s="1102">
        <v>56563.347068856216</v>
      </c>
      <c r="BK1573" s="1102">
        <v>64437.667917762708</v>
      </c>
      <c r="BL1573" s="1102">
        <v>77401.213634862579</v>
      </c>
      <c r="BM1573" s="1102">
        <v>65997.512360174151</v>
      </c>
      <c r="BN1573" s="1102">
        <v>68396.229532274665</v>
      </c>
      <c r="BO1573" s="1102">
        <v>105898.15674917951</v>
      </c>
      <c r="BP1573" s="1102">
        <v>97939.67913131672</v>
      </c>
      <c r="BQ1573" s="1102">
        <v>75248.613628909603</v>
      </c>
      <c r="BR1573" s="1102">
        <v>59638.594584739745</v>
      </c>
      <c r="BS1573" s="1102">
        <v>67989.796217243478</v>
      </c>
      <c r="BT1573" s="1102">
        <v>32549.954579643927</v>
      </c>
      <c r="BU1573" s="1102">
        <v>17058.129128112603</v>
      </c>
      <c r="BV1573" s="1102">
        <v>14444.398949982582</v>
      </c>
      <c r="BW1573" s="1102">
        <v>17984.772574590781</v>
      </c>
      <c r="BX1573" s="1102">
        <v>20006.057343592998</v>
      </c>
      <c r="BY1573" s="1102">
        <v>18762.713463030756</v>
      </c>
      <c r="BZ1573" s="1102">
        <v>15867.447583065621</v>
      </c>
      <c r="CA1573" s="1102">
        <v>10858.969808006419</v>
      </c>
      <c r="CB1573" s="1102">
        <v>6969.5574900088723</v>
      </c>
      <c r="CC1573" s="1102">
        <v>7970.2064926923867</v>
      </c>
      <c r="CD1573" s="1102">
        <v>12167.641412188514</v>
      </c>
      <c r="CE1573" s="1102">
        <v>17479.634881879978</v>
      </c>
      <c r="CF1573" s="1102">
        <v>13468.244133746772</v>
      </c>
      <c r="CG1573" s="1102">
        <v>10295.725643854194</v>
      </c>
      <c r="CH1573" s="1102">
        <v>10612.705671455737</v>
      </c>
      <c r="CI1573" s="1102">
        <v>15922.950790477697</v>
      </c>
      <c r="CJ1573" s="1102">
        <v>18393.859008192281</v>
      </c>
      <c r="CK1573" s="1102">
        <v>19014.752294228281</v>
      </c>
      <c r="CL1573" s="1102">
        <v>15634.096336640632</v>
      </c>
      <c r="CM1573" s="1102">
        <v>17292.489459536133</v>
      </c>
      <c r="CN1573" s="1102">
        <v>15865.002786310528</v>
      </c>
      <c r="CO1573" s="1102">
        <v>14876.797001817389</v>
      </c>
      <c r="CP1573" s="1251">
        <v>16684.467934021155</v>
      </c>
      <c r="CQ1573" s="1252">
        <f t="shared" si="224"/>
        <v>18391.47770500385</v>
      </c>
      <c r="CR1573" s="23" t="s">
        <v>542</v>
      </c>
      <c r="DQ1573"/>
      <c r="DR1573"/>
    </row>
    <row r="1574" spans="58:122" ht="13">
      <c r="BF1574" s="1135">
        <v>1566</v>
      </c>
      <c r="BG1574" s="1102">
        <v>51157.428243891569</v>
      </c>
      <c r="BH1574" s="1102">
        <v>51722.461530746368</v>
      </c>
      <c r="BI1574" s="1102">
        <v>45538.619340500452</v>
      </c>
      <c r="BJ1574" s="1102">
        <v>56152.129852971542</v>
      </c>
      <c r="BK1574" s="1102">
        <v>75321.311774726608</v>
      </c>
      <c r="BL1574" s="1102">
        <v>98262.930734075562</v>
      </c>
      <c r="BM1574" s="1102">
        <v>74637.994748578654</v>
      </c>
      <c r="BN1574" s="1102">
        <v>73125.074506820049</v>
      </c>
      <c r="BO1574" s="1102">
        <v>97197.081114582834</v>
      </c>
      <c r="BP1574" s="1102">
        <v>89914.347467593645</v>
      </c>
      <c r="BQ1574" s="1102">
        <v>70992.816038691904</v>
      </c>
      <c r="BR1574" s="1102">
        <v>58015.81865056519</v>
      </c>
      <c r="BS1574" s="1102">
        <v>59935.860523777214</v>
      </c>
      <c r="BT1574" s="1102">
        <v>26435.710365322499</v>
      </c>
      <c r="BU1574" s="1102">
        <v>12745.760196501826</v>
      </c>
      <c r="BV1574" s="1102">
        <v>11347.874242792726</v>
      </c>
      <c r="BW1574" s="1102">
        <v>17500.827447278767</v>
      </c>
      <c r="BX1574" s="1102">
        <v>21587.401756094387</v>
      </c>
      <c r="BY1574" s="1102">
        <v>19384.203158240372</v>
      </c>
      <c r="BZ1574" s="1102">
        <v>17030.233611579137</v>
      </c>
      <c r="CA1574" s="1102">
        <v>10859.631594718661</v>
      </c>
      <c r="CB1574" s="1102">
        <v>6271.8059362923004</v>
      </c>
      <c r="CC1574" s="1102">
        <v>8425.8738508299266</v>
      </c>
      <c r="CD1574" s="1102">
        <v>13377.440202407515</v>
      </c>
      <c r="CE1574" s="1102">
        <v>20732.923742774739</v>
      </c>
      <c r="CF1574" s="1102">
        <v>15590.932928285594</v>
      </c>
      <c r="CG1574" s="1102">
        <v>12051.768249158506</v>
      </c>
      <c r="CH1574" s="1102">
        <v>11487.143999090275</v>
      </c>
      <c r="CI1574" s="1102">
        <v>14553.949761286827</v>
      </c>
      <c r="CJ1574" s="1102">
        <v>15254.025952516733</v>
      </c>
      <c r="CK1574" s="1102">
        <v>15960.208897830882</v>
      </c>
      <c r="CL1574" s="1102">
        <v>14447.473190810679</v>
      </c>
      <c r="CM1574" s="1102">
        <v>18469.55322129956</v>
      </c>
      <c r="CN1574" s="1102">
        <v>20465.720778103172</v>
      </c>
      <c r="CO1574" s="1102">
        <v>20480.725686286041</v>
      </c>
      <c r="CP1574" s="1251">
        <v>21316.904419278788</v>
      </c>
      <c r="CQ1574" s="1252">
        <f t="shared" si="224"/>
        <v>23497.864835559987</v>
      </c>
      <c r="CR1574" s="23" t="s">
        <v>542</v>
      </c>
      <c r="DQ1574"/>
      <c r="DR1574"/>
    </row>
    <row r="1575" spans="58:122" ht="13">
      <c r="BF1575" s="1135">
        <v>1567</v>
      </c>
      <c r="BG1575" s="1102">
        <v>50883.183380635463</v>
      </c>
      <c r="BH1575" s="1102">
        <v>60572.772639694085</v>
      </c>
      <c r="BI1575" s="1102">
        <v>57666.206819516425</v>
      </c>
      <c r="BJ1575" s="1102">
        <v>59671.558481309286</v>
      </c>
      <c r="BK1575" s="1102">
        <v>70535.619860840481</v>
      </c>
      <c r="BL1575" s="1102">
        <v>92290.926918244048</v>
      </c>
      <c r="BM1575" s="1102">
        <v>80780.287559961725</v>
      </c>
      <c r="BN1575" s="1102">
        <v>85107.182576736202</v>
      </c>
      <c r="BO1575" s="1102">
        <v>115656.75417488182</v>
      </c>
      <c r="BP1575" s="1102">
        <v>110434.55290093602</v>
      </c>
      <c r="BQ1575" s="1102">
        <v>84186.48257326716</v>
      </c>
      <c r="BR1575" s="1102">
        <v>61626.739525573721</v>
      </c>
      <c r="BS1575" s="1102">
        <v>59969.570920670049</v>
      </c>
      <c r="BT1575" s="1102">
        <v>30618.154164992629</v>
      </c>
      <c r="BU1575" s="1102">
        <v>16496.306823486098</v>
      </c>
      <c r="BV1575" s="1102">
        <v>16751.736919576917</v>
      </c>
      <c r="BW1575" s="1102">
        <v>17234.591820795507</v>
      </c>
      <c r="BX1575" s="1102">
        <v>22808.56779065097</v>
      </c>
      <c r="BY1575" s="1102">
        <v>19140.429036908004</v>
      </c>
      <c r="BZ1575" s="1102">
        <v>15562.412942270572</v>
      </c>
      <c r="CA1575" s="1102">
        <v>10862.925300270123</v>
      </c>
      <c r="CB1575" s="1102">
        <v>6919.0121032375582</v>
      </c>
      <c r="CC1575" s="1102">
        <v>8998.0132160203375</v>
      </c>
      <c r="CD1575" s="1102">
        <v>11036.236499456585</v>
      </c>
      <c r="CE1575" s="1102">
        <v>19368.370005732169</v>
      </c>
      <c r="CF1575" s="1102">
        <v>14994.292257385225</v>
      </c>
      <c r="CG1575" s="1102">
        <v>11213.591887184082</v>
      </c>
      <c r="CH1575" s="1102">
        <v>11120.196422246125</v>
      </c>
      <c r="CI1575" s="1102">
        <v>14005.14738843456</v>
      </c>
      <c r="CJ1575" s="1102">
        <v>16334.945114513959</v>
      </c>
      <c r="CK1575" s="1102">
        <v>18760.354871382708</v>
      </c>
      <c r="CL1575" s="1102">
        <v>16263.892113470123</v>
      </c>
      <c r="CM1575" s="1102">
        <v>19143.477191578084</v>
      </c>
      <c r="CN1575" s="1102">
        <v>16889.005834061434</v>
      </c>
      <c r="CO1575" s="1102">
        <v>20019.923945253526</v>
      </c>
      <c r="CP1575" s="1251">
        <v>17809.188098828778</v>
      </c>
      <c r="CQ1575" s="1252">
        <f t="shared" si="224"/>
        <v>19631.269463256358</v>
      </c>
      <c r="CR1575" s="23" t="s">
        <v>542</v>
      </c>
      <c r="DQ1575"/>
      <c r="DR1575"/>
    </row>
    <row r="1576" spans="58:122" ht="13">
      <c r="BF1576" s="1135">
        <v>1568</v>
      </c>
      <c r="BG1576" s="1102">
        <v>52340.633016672022</v>
      </c>
      <c r="BH1576" s="1102">
        <v>53781.729086703192</v>
      </c>
      <c r="BI1576" s="1102">
        <v>46153.611103651965</v>
      </c>
      <c r="BJ1576" s="1102">
        <v>46250.73050927541</v>
      </c>
      <c r="BK1576" s="1102">
        <v>56772.733989227534</v>
      </c>
      <c r="BL1576" s="1102">
        <v>81936.243671739387</v>
      </c>
      <c r="BM1576" s="1102">
        <v>79696.74134945852</v>
      </c>
      <c r="BN1576" s="1102">
        <v>87336.640723526842</v>
      </c>
      <c r="BO1576" s="1102">
        <v>116384.8072078471</v>
      </c>
      <c r="BP1576" s="1102">
        <v>113581.22645340822</v>
      </c>
      <c r="BQ1576" s="1102">
        <v>88136.82641257123</v>
      </c>
      <c r="BR1576" s="1102">
        <v>69536.308445401839</v>
      </c>
      <c r="BS1576" s="1102">
        <v>78446.196302433411</v>
      </c>
      <c r="BT1576" s="1102">
        <v>30973.762215529285</v>
      </c>
      <c r="BU1576" s="1102">
        <v>15891.055465243157</v>
      </c>
      <c r="BV1576" s="1102">
        <v>14923.167530796018</v>
      </c>
      <c r="BW1576" s="1102">
        <v>15231.219697757711</v>
      </c>
      <c r="BX1576" s="1102">
        <v>21743.244029333116</v>
      </c>
      <c r="BY1576" s="1102">
        <v>20973.34465769567</v>
      </c>
      <c r="BZ1576" s="1102">
        <v>16926.912585348418</v>
      </c>
      <c r="CA1576" s="1102">
        <v>10863.591925293389</v>
      </c>
      <c r="CB1576" s="1102">
        <v>6231.7258568958378</v>
      </c>
      <c r="CC1576" s="1102">
        <v>6567.9347109612336</v>
      </c>
      <c r="CD1576" s="1102">
        <v>10551.941334632778</v>
      </c>
      <c r="CE1576" s="1102">
        <v>17845.1763653788</v>
      </c>
      <c r="CF1576" s="1102">
        <v>15072.558771341095</v>
      </c>
      <c r="CG1576" s="1102">
        <v>9626.8170596668806</v>
      </c>
      <c r="CH1576" s="1102">
        <v>9995.5133140925209</v>
      </c>
      <c r="CI1576" s="1102">
        <v>16363.54177127428</v>
      </c>
      <c r="CJ1576" s="1102">
        <v>20926.231461157433</v>
      </c>
      <c r="CK1576" s="1102">
        <v>21301.815079540916</v>
      </c>
      <c r="CL1576" s="1102">
        <v>17103.52349389486</v>
      </c>
      <c r="CM1576" s="1102">
        <v>19148.494361037541</v>
      </c>
      <c r="CN1576" s="1102">
        <v>17723.259270747832</v>
      </c>
      <c r="CO1576" s="1102">
        <v>17749.871783824281</v>
      </c>
      <c r="CP1576" s="1102">
        <v>18126.902503278081</v>
      </c>
      <c r="CQ1576" s="1106">
        <f t="shared" si="224"/>
        <v>19981.489644630739</v>
      </c>
      <c r="CR1576" s="23" t="s">
        <v>542</v>
      </c>
      <c r="DQ1576"/>
      <c r="DR1576"/>
    </row>
    <row r="1577" spans="58:122" ht="13">
      <c r="BF1577" s="1135">
        <v>1569</v>
      </c>
      <c r="BG1577" s="1102">
        <v>39195.947914928387</v>
      </c>
      <c r="BH1577" s="1102">
        <v>44558.100375372487</v>
      </c>
      <c r="BI1577" s="1102">
        <v>42647.884987003534</v>
      </c>
      <c r="BJ1577" s="1102">
        <v>49548.47937720982</v>
      </c>
      <c r="BK1577" s="1102">
        <v>58694.637440310667</v>
      </c>
      <c r="BL1577" s="1102">
        <v>78767.257683459116</v>
      </c>
      <c r="BM1577" s="1102">
        <v>75200.878133741382</v>
      </c>
      <c r="BN1577" s="1102">
        <v>76118.385377611543</v>
      </c>
      <c r="BO1577" s="1102">
        <v>101642.07177683913</v>
      </c>
      <c r="BP1577" s="1102">
        <v>112427.13227098057</v>
      </c>
      <c r="BQ1577" s="1102">
        <v>86817.257094213594</v>
      </c>
      <c r="BR1577" s="1102">
        <v>65056.422587234032</v>
      </c>
      <c r="BS1577" s="1102">
        <v>81873.135485215287</v>
      </c>
      <c r="BT1577" s="1102">
        <v>32446.387457031167</v>
      </c>
      <c r="BU1577" s="1102">
        <v>13554.769891544805</v>
      </c>
      <c r="BV1577" s="1102">
        <v>14453.510150145297</v>
      </c>
      <c r="BW1577" s="1102">
        <v>15863.8363986444</v>
      </c>
      <c r="BX1577" s="1102">
        <v>24705.999131615295</v>
      </c>
      <c r="BY1577" s="1102">
        <v>19685.657898890066</v>
      </c>
      <c r="BZ1577" s="1102">
        <v>16512.83027144181</v>
      </c>
      <c r="CA1577" s="1102">
        <v>10867.782598784204</v>
      </c>
      <c r="CB1577" s="1102">
        <v>7110.5709503688649</v>
      </c>
      <c r="CC1577" s="1102">
        <v>9645.1541520634273</v>
      </c>
      <c r="CD1577" s="1102">
        <v>11875.831881571288</v>
      </c>
      <c r="CE1577" s="1102">
        <v>22842.825364795066</v>
      </c>
      <c r="CF1577" s="1102">
        <v>15373.686533791888</v>
      </c>
      <c r="CG1577" s="1102">
        <v>10525.187173909029</v>
      </c>
      <c r="CH1577" s="1102">
        <v>10090.349185814803</v>
      </c>
      <c r="CI1577" s="1102">
        <v>15936.80140243522</v>
      </c>
      <c r="CJ1577" s="1102">
        <v>21515.409660275225</v>
      </c>
      <c r="CK1577" s="1102">
        <v>23265.692791781137</v>
      </c>
      <c r="CL1577" s="1102">
        <v>19079.906241577664</v>
      </c>
      <c r="CM1577" s="1102">
        <v>23985.306262302027</v>
      </c>
      <c r="CN1577" s="1102">
        <v>24229.221617693049</v>
      </c>
      <c r="CO1577" s="1102">
        <v>31878.024981142386</v>
      </c>
      <c r="CP1577" s="1102">
        <v>24790.11975468733</v>
      </c>
      <c r="CQ1577" s="1106">
        <f t="shared" si="224"/>
        <v>27326.429381846268</v>
      </c>
      <c r="CR1577" s="23" t="s">
        <v>542</v>
      </c>
      <c r="DQ1577"/>
      <c r="DR1577"/>
    </row>
    <row r="1578" spans="58:122" ht="13">
      <c r="BF1578" s="1135">
        <v>1570</v>
      </c>
      <c r="BG1578" s="1102">
        <v>61748.084674495563</v>
      </c>
      <c r="BH1578" s="1102">
        <v>54744.263258076593</v>
      </c>
      <c r="BI1578" s="1102">
        <v>46645.640034317119</v>
      </c>
      <c r="BJ1578" s="1102">
        <v>54271.452790420226</v>
      </c>
      <c r="BK1578" s="1102">
        <v>64719.895964229116</v>
      </c>
      <c r="BL1578" s="1102">
        <v>84372.426428845225</v>
      </c>
      <c r="BM1578" s="1102">
        <v>74139.198678300207</v>
      </c>
      <c r="BN1578" s="1102">
        <v>82185.475134221531</v>
      </c>
      <c r="BO1578" s="1102">
        <v>103338.52336898085</v>
      </c>
      <c r="BP1578" s="1102">
        <v>94713.29682774363</v>
      </c>
      <c r="BQ1578" s="1102">
        <v>71363.350530633295</v>
      </c>
      <c r="BR1578" s="1102">
        <v>55570.59803303238</v>
      </c>
      <c r="BS1578" s="1102">
        <v>53433.292662659129</v>
      </c>
      <c r="BT1578" s="1102">
        <v>27446.310635587088</v>
      </c>
      <c r="BU1578" s="1102">
        <v>13700.532141482709</v>
      </c>
      <c r="BV1578" s="1102">
        <v>12776.305844885492</v>
      </c>
      <c r="BW1578" s="1102">
        <v>19219.220900033331</v>
      </c>
      <c r="BX1578" s="1102">
        <v>22141.528212758269</v>
      </c>
      <c r="BY1578" s="1102">
        <v>20088.158499937737</v>
      </c>
      <c r="BZ1578" s="1102">
        <v>16548.783228337117</v>
      </c>
      <c r="CA1578" s="1102">
        <v>10868.385526251757</v>
      </c>
      <c r="CB1578" s="1102">
        <v>6609.1107697355919</v>
      </c>
      <c r="CC1578" s="1102">
        <v>9057.8169363682409</v>
      </c>
      <c r="CD1578" s="1102">
        <v>13698.099627939195</v>
      </c>
      <c r="CE1578" s="1102">
        <v>19246.94077911459</v>
      </c>
      <c r="CF1578" s="1102">
        <v>13928.291635877338</v>
      </c>
      <c r="CG1578" s="1102">
        <v>10388.010324700264</v>
      </c>
      <c r="CH1578" s="1102">
        <v>12303.826395907863</v>
      </c>
      <c r="CI1578" s="1102">
        <v>17518.631187584378</v>
      </c>
      <c r="CJ1578" s="1102">
        <v>19911.582554742025</v>
      </c>
      <c r="CK1578" s="1102">
        <v>19840.786101213216</v>
      </c>
      <c r="CL1578" s="1102">
        <v>16408.072108347933</v>
      </c>
      <c r="CM1578" s="1102">
        <v>16394.258803107085</v>
      </c>
      <c r="CN1578" s="1102">
        <v>16081.107328304019</v>
      </c>
      <c r="CO1578" s="1102">
        <v>14460.351068326145</v>
      </c>
      <c r="CP1578" s="1102">
        <v>16805.024269519759</v>
      </c>
      <c r="CQ1578" s="1106">
        <f t="shared" si="224"/>
        <v>18524.368317116117</v>
      </c>
      <c r="CR1578" s="23" t="s">
        <v>542</v>
      </c>
      <c r="DQ1578"/>
      <c r="DR1578"/>
    </row>
    <row r="1579" spans="58:122" ht="13">
      <c r="BF1579" s="1135">
        <v>1571</v>
      </c>
      <c r="BG1579" s="1102">
        <v>69692.11274563639</v>
      </c>
      <c r="BH1579" s="1102">
        <v>67042.652835089626</v>
      </c>
      <c r="BI1579" s="1102">
        <v>60723.532869234405</v>
      </c>
      <c r="BJ1579" s="1102">
        <v>69256.314206197072</v>
      </c>
      <c r="BK1579" s="1102">
        <v>79247.159122954923</v>
      </c>
      <c r="BL1579" s="1102">
        <v>84515.422266240057</v>
      </c>
      <c r="BM1579" s="1102">
        <v>66292.677362455521</v>
      </c>
      <c r="BN1579" s="1102">
        <v>81915.056526472035</v>
      </c>
      <c r="BO1579" s="1102">
        <v>110764.36380024174</v>
      </c>
      <c r="BP1579" s="1102">
        <v>110039.12309825626</v>
      </c>
      <c r="BQ1579" s="1102">
        <v>88458.064091881039</v>
      </c>
      <c r="BR1579" s="1102">
        <v>71560.082138910861</v>
      </c>
      <c r="BS1579" s="1102">
        <v>73437.248388358159</v>
      </c>
      <c r="BT1579" s="1102">
        <v>34385.081849171278</v>
      </c>
      <c r="BU1579" s="1102">
        <v>13893.715045472502</v>
      </c>
      <c r="BV1579" s="1102">
        <v>13096.069499674002</v>
      </c>
      <c r="BW1579" s="1102">
        <v>14924.284157571699</v>
      </c>
      <c r="BX1579" s="1102">
        <v>27115.159059120786</v>
      </c>
      <c r="BY1579" s="1102">
        <v>22337.644939508515</v>
      </c>
      <c r="BZ1579" s="1102">
        <v>15390.652082862127</v>
      </c>
      <c r="CA1579" s="1102">
        <v>10876.24346226174</v>
      </c>
      <c r="CB1579" s="1102">
        <v>7154.9277515194362</v>
      </c>
      <c r="CC1579" s="1102">
        <v>8882.0347176763571</v>
      </c>
      <c r="CD1579" s="1102">
        <v>14052.974996785806</v>
      </c>
      <c r="CE1579" s="1102">
        <v>16879.537037574504</v>
      </c>
      <c r="CF1579" s="1102">
        <v>12722.461434577801</v>
      </c>
      <c r="CG1579" s="1102">
        <v>9699.057447210289</v>
      </c>
      <c r="CH1579" s="1102">
        <v>12020.720033630058</v>
      </c>
      <c r="CI1579" s="1102">
        <v>20017.101665695536</v>
      </c>
      <c r="CJ1579" s="1102">
        <v>21027.204039541371</v>
      </c>
      <c r="CK1579" s="1102">
        <v>19431.027094389774</v>
      </c>
      <c r="CL1579" s="1102">
        <v>17439.335875388027</v>
      </c>
      <c r="CM1579" s="1102">
        <v>19703.144278042681</v>
      </c>
      <c r="CN1579" s="1102">
        <v>19899.547460903039</v>
      </c>
      <c r="CO1579" s="1102">
        <v>16720.682572780708</v>
      </c>
      <c r="CP1579" s="1102">
        <v>21061.584469059449</v>
      </c>
      <c r="CQ1579" s="1106">
        <f t="shared" si="224"/>
        <v>23216.422766764575</v>
      </c>
      <c r="CR1579" s="23" t="s">
        <v>542</v>
      </c>
      <c r="DQ1579"/>
      <c r="DR1579"/>
    </row>
    <row r="1580" spans="58:122" ht="13">
      <c r="BF1580" s="1135">
        <v>1572</v>
      </c>
      <c r="BG1580" s="1102">
        <v>46899.6471196118</v>
      </c>
      <c r="BH1580" s="1102">
        <v>48816.302077807923</v>
      </c>
      <c r="BI1580" s="1102">
        <v>44633.875964173065</v>
      </c>
      <c r="BJ1580" s="1102">
        <v>47011.392192006497</v>
      </c>
      <c r="BK1580" s="1102">
        <v>64787.583264883375</v>
      </c>
      <c r="BL1580" s="1102">
        <v>83303.26021678558</v>
      </c>
      <c r="BM1580" s="1102">
        <v>69169.424016826582</v>
      </c>
      <c r="BN1580" s="1102">
        <v>72662.733409172652</v>
      </c>
      <c r="BO1580" s="1102">
        <v>111867.06035051153</v>
      </c>
      <c r="BP1580" s="1102">
        <v>103879.08619721195</v>
      </c>
      <c r="BQ1580" s="1102">
        <v>81691.066742754483</v>
      </c>
      <c r="BR1580" s="1102">
        <v>60971.940269286533</v>
      </c>
      <c r="BS1580" s="1102">
        <v>59888.467266091422</v>
      </c>
      <c r="BT1580" s="1102">
        <v>30131.429597677896</v>
      </c>
      <c r="BU1580" s="1102">
        <v>15110.793754018418</v>
      </c>
      <c r="BV1580" s="1102">
        <v>12643.340366922403</v>
      </c>
      <c r="BW1580" s="1102">
        <v>12756.23014896823</v>
      </c>
      <c r="BX1580" s="1102">
        <v>27764.097424895815</v>
      </c>
      <c r="BY1580" s="1102">
        <v>19518.940059917459</v>
      </c>
      <c r="BZ1580" s="1102">
        <v>14326.870234481366</v>
      </c>
      <c r="CA1580" s="1102">
        <v>10879.318567333021</v>
      </c>
      <c r="CB1580" s="1102">
        <v>8104.8182234091237</v>
      </c>
      <c r="CC1580" s="1102">
        <v>11915.291302956597</v>
      </c>
      <c r="CD1580" s="1102">
        <v>15399.38680815211</v>
      </c>
      <c r="CE1580" s="1102">
        <v>18705.010626184328</v>
      </c>
      <c r="CF1580" s="1102">
        <v>15998.739485116703</v>
      </c>
      <c r="CG1580" s="1102">
        <v>14695.015196094442</v>
      </c>
      <c r="CH1580" s="1102">
        <v>16509.448189668085</v>
      </c>
      <c r="CI1580" s="1102">
        <v>19736.792467867897</v>
      </c>
      <c r="CJ1580" s="1102">
        <v>19242.210723164062</v>
      </c>
      <c r="CK1580" s="1102">
        <v>19441.639188995752</v>
      </c>
      <c r="CL1580" s="1102">
        <v>16517.238432317787</v>
      </c>
      <c r="CM1580" s="1102">
        <v>18662.547524565758</v>
      </c>
      <c r="CN1580" s="1102">
        <v>18593.257752955495</v>
      </c>
      <c r="CO1580" s="1102">
        <v>18929.815057278898</v>
      </c>
      <c r="CP1580" s="1102">
        <v>18726.67984460403</v>
      </c>
      <c r="CQ1580" s="1106">
        <f t="shared" si="224"/>
        <v>20642.630991456062</v>
      </c>
      <c r="CR1580" s="23" t="s">
        <v>542</v>
      </c>
      <c r="DQ1580"/>
      <c r="DR1580"/>
    </row>
    <row r="1581" spans="58:122" ht="13">
      <c r="BF1581" s="1135">
        <v>1573</v>
      </c>
      <c r="BG1581" s="1102">
        <v>41315.697338357204</v>
      </c>
      <c r="BH1581" s="1102">
        <v>51771.512843174925</v>
      </c>
      <c r="BI1581" s="1102">
        <v>50422.557157740375</v>
      </c>
      <c r="BJ1581" s="1102">
        <v>57650.804082305112</v>
      </c>
      <c r="BK1581" s="1102">
        <v>70030.44900891275</v>
      </c>
      <c r="BL1581" s="1102">
        <v>89626.915302828507</v>
      </c>
      <c r="BM1581" s="1102">
        <v>73869.901052454923</v>
      </c>
      <c r="BN1581" s="1102">
        <v>76990.812662549826</v>
      </c>
      <c r="BO1581" s="1102">
        <v>106270.09497814046</v>
      </c>
      <c r="BP1581" s="1102">
        <v>112439.33331133419</v>
      </c>
      <c r="BQ1581" s="1102">
        <v>87558.318238832668</v>
      </c>
      <c r="BR1581" s="1102">
        <v>67359.996593719232</v>
      </c>
      <c r="BS1581" s="1102">
        <v>73438.902477866344</v>
      </c>
      <c r="BT1581" s="1102">
        <v>38948.249109625438</v>
      </c>
      <c r="BU1581" s="1102">
        <v>17934.91095099676</v>
      </c>
      <c r="BV1581" s="1102">
        <v>16622.928288365256</v>
      </c>
      <c r="BW1581" s="1102">
        <v>16304.255274921343</v>
      </c>
      <c r="BX1581" s="1102">
        <v>29904.441313720567</v>
      </c>
      <c r="BY1581" s="1102">
        <v>23447.414410160694</v>
      </c>
      <c r="BZ1581" s="1102">
        <v>16839.563145133136</v>
      </c>
      <c r="CA1581" s="1102">
        <v>10880.246468257106</v>
      </c>
      <c r="CB1581" s="1102">
        <v>6230.4200524683902</v>
      </c>
      <c r="CC1581" s="1102">
        <v>8506.0737938936782</v>
      </c>
      <c r="CD1581" s="1102">
        <v>13291.424961320536</v>
      </c>
      <c r="CE1581" s="1102">
        <v>19159.470710790483</v>
      </c>
      <c r="CF1581" s="1102">
        <v>14774.249243047874</v>
      </c>
      <c r="CG1581" s="1102">
        <v>11648.96082144325</v>
      </c>
      <c r="CH1581" s="1102">
        <v>13775.841913304619</v>
      </c>
      <c r="CI1581" s="1102">
        <v>18710.661789852813</v>
      </c>
      <c r="CJ1581" s="1102">
        <v>21109.118530242245</v>
      </c>
      <c r="CK1581" s="1102">
        <v>20904.242395026256</v>
      </c>
      <c r="CL1581" s="1102">
        <v>17566.539624106299</v>
      </c>
      <c r="CM1581" s="1102">
        <v>19442.958904861753</v>
      </c>
      <c r="CN1581" s="1102">
        <v>18378.437743694638</v>
      </c>
      <c r="CO1581" s="1102">
        <v>18497.470211611988</v>
      </c>
      <c r="CP1581" s="1102">
        <v>19126.429622094918</v>
      </c>
      <c r="CQ1581" s="1106">
        <f t="shared" si="224"/>
        <v>21083.279692354252</v>
      </c>
      <c r="CR1581" s="23" t="s">
        <v>542</v>
      </c>
      <c r="DQ1581"/>
      <c r="DR1581"/>
    </row>
    <row r="1582" spans="58:122" ht="13">
      <c r="BF1582" s="1135">
        <v>1574</v>
      </c>
      <c r="BG1582" s="1102">
        <v>33135.289065169403</v>
      </c>
      <c r="BH1582" s="1102">
        <v>39617.47904213985</v>
      </c>
      <c r="BI1582" s="1102">
        <v>38057.488107365374</v>
      </c>
      <c r="BJ1582" s="1102">
        <v>47226.34478396285</v>
      </c>
      <c r="BK1582" s="1102">
        <v>53475.125022858592</v>
      </c>
      <c r="BL1582" s="1102">
        <v>71687.260706095127</v>
      </c>
      <c r="BM1582" s="1102">
        <v>73774.466057182552</v>
      </c>
      <c r="BN1582" s="1102">
        <v>91155.695718179108</v>
      </c>
      <c r="BO1582" s="1102">
        <v>96485.344728266267</v>
      </c>
      <c r="BP1582" s="1102">
        <v>112203.44823514539</v>
      </c>
      <c r="BQ1582" s="1102">
        <v>91180.349236447364</v>
      </c>
      <c r="BR1582" s="1102">
        <v>89238.783571968874</v>
      </c>
      <c r="BS1582" s="1102">
        <v>80337.483280544009</v>
      </c>
      <c r="BT1582" s="1102">
        <v>30454.400966207486</v>
      </c>
      <c r="BU1582" s="1102">
        <v>14430.598436713371</v>
      </c>
      <c r="BV1582" s="1102">
        <v>11200.586886930458</v>
      </c>
      <c r="BW1582" s="1102">
        <v>14164.373568697871</v>
      </c>
      <c r="BX1582" s="1102">
        <v>31063.709636312731</v>
      </c>
      <c r="BY1582" s="1102">
        <v>23223.362861098736</v>
      </c>
      <c r="BZ1582" s="1102">
        <v>15320.948919847657</v>
      </c>
      <c r="CA1582" s="1102">
        <v>10881.142367472195</v>
      </c>
      <c r="CB1582" s="1102">
        <v>7300.9300069299679</v>
      </c>
      <c r="CC1582" s="1102">
        <v>11225.010220729318</v>
      </c>
      <c r="CD1582" s="1102">
        <v>17872.199313033954</v>
      </c>
      <c r="CE1582" s="1102">
        <v>19659.489621959459</v>
      </c>
      <c r="CF1582" s="1102">
        <v>13964.423908792327</v>
      </c>
      <c r="CG1582" s="1102">
        <v>11761.805964076009</v>
      </c>
      <c r="CH1582" s="1102">
        <v>14927.543051936873</v>
      </c>
      <c r="CI1582" s="1102">
        <v>21636.976942480771</v>
      </c>
      <c r="CJ1582" s="1102">
        <v>20498.605094144514</v>
      </c>
      <c r="CK1582" s="1102">
        <v>19425.750850828728</v>
      </c>
      <c r="CL1582" s="1102">
        <v>17717.142184052878</v>
      </c>
      <c r="CM1582" s="1102">
        <v>20722.127850004184</v>
      </c>
      <c r="CN1582" s="1102">
        <v>21473.169459490251</v>
      </c>
      <c r="CO1582" s="1102">
        <v>19715.803740821168</v>
      </c>
      <c r="CP1582" s="1102">
        <v>22519.606128436739</v>
      </c>
      <c r="CQ1582" s="1106">
        <f t="shared" si="224"/>
        <v>24823.616532121127</v>
      </c>
      <c r="CR1582" s="23" t="s">
        <v>542</v>
      </c>
      <c r="DQ1582"/>
      <c r="DR1582"/>
    </row>
    <row r="1583" spans="58:122" ht="13">
      <c r="BF1583" s="1135">
        <v>1575</v>
      </c>
      <c r="BG1583" s="1102">
        <v>70218.286075487122</v>
      </c>
      <c r="BH1583" s="1102">
        <v>72733.378470396594</v>
      </c>
      <c r="BI1583" s="1102">
        <v>57913.237776249363</v>
      </c>
      <c r="BJ1583" s="1102">
        <v>55213.897335858499</v>
      </c>
      <c r="BK1583" s="1102">
        <v>68262.928441566764</v>
      </c>
      <c r="BL1583" s="1102">
        <v>101267.28372875991</v>
      </c>
      <c r="BM1583" s="1102">
        <v>99532.104742377021</v>
      </c>
      <c r="BN1583" s="1102">
        <v>104227.58954100087</v>
      </c>
      <c r="BO1583" s="1102">
        <v>134593.30906009374</v>
      </c>
      <c r="BP1583" s="1102">
        <v>123963.49107028572</v>
      </c>
      <c r="BQ1583" s="1102">
        <v>98575.536830811674</v>
      </c>
      <c r="BR1583" s="1102">
        <v>73318.232208136003</v>
      </c>
      <c r="BS1583" s="1102">
        <v>68510.090446903589</v>
      </c>
      <c r="BT1583" s="1102">
        <v>26405.413840623954</v>
      </c>
      <c r="BU1583" s="1102">
        <v>11971.385635953182</v>
      </c>
      <c r="BV1583" s="1102">
        <v>11610.631204893249</v>
      </c>
      <c r="BW1583" s="1102">
        <v>25776.967429189979</v>
      </c>
      <c r="BX1583" s="1102">
        <v>25281.730398345811</v>
      </c>
      <c r="BY1583" s="1102">
        <v>27141.741115384742</v>
      </c>
      <c r="BZ1583" s="1102">
        <v>16383.682402670547</v>
      </c>
      <c r="CA1583" s="1102">
        <v>10884.615811172929</v>
      </c>
      <c r="CB1583" s="1102">
        <v>8776.9971907181825</v>
      </c>
      <c r="CC1583" s="1102">
        <v>8864.9702400822316</v>
      </c>
      <c r="CD1583" s="1102">
        <v>12464.100402368265</v>
      </c>
      <c r="CE1583" s="1102">
        <v>21226.746724030061</v>
      </c>
      <c r="CF1583" s="1102">
        <v>15366.420712514993</v>
      </c>
      <c r="CG1583" s="1102">
        <v>10564.469372732894</v>
      </c>
      <c r="CH1583" s="1102">
        <v>11905.421621366768</v>
      </c>
      <c r="CI1583" s="1102">
        <v>16300.039568909355</v>
      </c>
      <c r="CJ1583" s="1102">
        <v>22420.844167102594</v>
      </c>
      <c r="CK1583" s="1102">
        <v>21857.994433662618</v>
      </c>
      <c r="CL1583" s="1102">
        <v>18602.972412705698</v>
      </c>
      <c r="CM1583" s="1102">
        <v>22871.293830747345</v>
      </c>
      <c r="CN1583" s="1102">
        <v>20742.6524478051</v>
      </c>
      <c r="CO1583" s="1102">
        <v>22875.442370805882</v>
      </c>
      <c r="CP1583" s="1102">
        <v>21557.551642239425</v>
      </c>
      <c r="CQ1583" s="1106">
        <f t="shared" si="224"/>
        <v>23763.132991149589</v>
      </c>
      <c r="CR1583" s="23" t="s">
        <v>542</v>
      </c>
      <c r="DQ1583"/>
      <c r="DR1583"/>
    </row>
    <row r="1584" spans="58:122" ht="13">
      <c r="BF1584" s="1135">
        <v>1576</v>
      </c>
      <c r="BG1584" s="1102">
        <v>55087.099802022181</v>
      </c>
      <c r="BH1584" s="1102">
        <v>67190.54614623994</v>
      </c>
      <c r="BI1584" s="1102">
        <v>60772.598076975031</v>
      </c>
      <c r="BJ1584" s="1102">
        <v>68268.978545480612</v>
      </c>
      <c r="BK1584" s="1102">
        <v>78218.255447703981</v>
      </c>
      <c r="BL1584" s="1102">
        <v>104745.30411846153</v>
      </c>
      <c r="BM1584" s="1102">
        <v>90114.771745280232</v>
      </c>
      <c r="BN1584" s="1102">
        <v>92511.3554426255</v>
      </c>
      <c r="BO1584" s="1102">
        <v>108209.25015539858</v>
      </c>
      <c r="BP1584" s="1102">
        <v>100478.17507491994</v>
      </c>
      <c r="BQ1584" s="1102">
        <v>76733.932981055157</v>
      </c>
      <c r="BR1584" s="1102">
        <v>56706.734524419633</v>
      </c>
      <c r="BS1584" s="1102">
        <v>54603.284312173113</v>
      </c>
      <c r="BT1584" s="1102">
        <v>38631.812016534546</v>
      </c>
      <c r="BU1584" s="1102">
        <v>20959.620450056998</v>
      </c>
      <c r="BV1584" s="1102">
        <v>15589.871800852987</v>
      </c>
      <c r="BW1584" s="1102">
        <v>14591.040509667233</v>
      </c>
      <c r="BX1584" s="1102">
        <v>22251.42065584955</v>
      </c>
      <c r="BY1584" s="1102">
        <v>20654.503025626083</v>
      </c>
      <c r="BZ1584" s="1102">
        <v>17651.931127348835</v>
      </c>
      <c r="CA1584" s="1102">
        <v>10886.693765746259</v>
      </c>
      <c r="CB1584" s="1102">
        <v>7419.1963838988531</v>
      </c>
      <c r="CC1584" s="1102">
        <v>9508.5422618049852</v>
      </c>
      <c r="CD1584" s="1102">
        <v>13131.278639884638</v>
      </c>
      <c r="CE1584" s="1102">
        <v>16983.028546596848</v>
      </c>
      <c r="CF1584" s="1102">
        <v>12737.069086597799</v>
      </c>
      <c r="CG1584" s="1102">
        <v>11479.615557153908</v>
      </c>
      <c r="CH1584" s="1102">
        <v>14030.382372355416</v>
      </c>
      <c r="CI1584" s="1102">
        <v>17759.964403784765</v>
      </c>
      <c r="CJ1584" s="1102">
        <v>19608.742457020489</v>
      </c>
      <c r="CK1584" s="1102">
        <v>19571.583724654469</v>
      </c>
      <c r="CL1584" s="1102">
        <v>18219.95138704883</v>
      </c>
      <c r="CM1584" s="1102">
        <v>19089.17286197704</v>
      </c>
      <c r="CN1584" s="1102">
        <v>17044.283546718718</v>
      </c>
      <c r="CO1584" s="1102">
        <v>13922.142336072298</v>
      </c>
      <c r="CP1584" s="1102">
        <v>18919.454722359493</v>
      </c>
      <c r="CQ1584" s="1106">
        <f t="shared" si="224"/>
        <v>20855.128919489776</v>
      </c>
      <c r="CR1584" s="23" t="s">
        <v>542</v>
      </c>
      <c r="DQ1584"/>
      <c r="DR1584"/>
    </row>
    <row r="1585" spans="58:122" ht="13">
      <c r="BF1585" s="1135">
        <v>1577</v>
      </c>
      <c r="BG1585" s="1102">
        <v>48436.354378187119</v>
      </c>
      <c r="BH1585" s="1102">
        <v>47625.839602234628</v>
      </c>
      <c r="BI1585" s="1102">
        <v>45189.573813560135</v>
      </c>
      <c r="BJ1585" s="1102">
        <v>56571.728131660238</v>
      </c>
      <c r="BK1585" s="1102">
        <v>69892.916448511984</v>
      </c>
      <c r="BL1585" s="1102">
        <v>88709.046207515858</v>
      </c>
      <c r="BM1585" s="1102">
        <v>78496.152868740945</v>
      </c>
      <c r="BN1585" s="1102">
        <v>75556.168520156076</v>
      </c>
      <c r="BO1585" s="1102">
        <v>115447.81099142125</v>
      </c>
      <c r="BP1585" s="1102">
        <v>108004.12078787843</v>
      </c>
      <c r="BQ1585" s="1102">
        <v>83318.208503756614</v>
      </c>
      <c r="BR1585" s="1102">
        <v>62137.391027452628</v>
      </c>
      <c r="BS1585" s="1102">
        <v>63809.221381768351</v>
      </c>
      <c r="BT1585" s="1102">
        <v>26527.265132851851</v>
      </c>
      <c r="BU1585" s="1102">
        <v>10971.991025944786</v>
      </c>
      <c r="BV1585" s="1102">
        <v>9477.3392276356117</v>
      </c>
      <c r="BW1585" s="1102">
        <v>15483.391357020719</v>
      </c>
      <c r="BX1585" s="1102">
        <v>25191.642156191228</v>
      </c>
      <c r="BY1585" s="1102">
        <v>21270.809664501772</v>
      </c>
      <c r="BZ1585" s="1102">
        <v>16404.439923317572</v>
      </c>
      <c r="CA1585" s="1102">
        <v>10889.492777677231</v>
      </c>
      <c r="CB1585" s="1102">
        <v>6721.6489366389005</v>
      </c>
      <c r="CC1585" s="1102">
        <v>9567.4269931287326</v>
      </c>
      <c r="CD1585" s="1102">
        <v>13260.726083873913</v>
      </c>
      <c r="CE1585" s="1102">
        <v>17758.680383961328</v>
      </c>
      <c r="CF1585" s="1102">
        <v>13095.134977032418</v>
      </c>
      <c r="CG1585" s="1102">
        <v>10501.857331251402</v>
      </c>
      <c r="CH1585" s="1102">
        <v>13498.685631022798</v>
      </c>
      <c r="CI1585" s="1102">
        <v>18633.86586886194</v>
      </c>
      <c r="CJ1585" s="1102">
        <v>20882.810770248234</v>
      </c>
      <c r="CK1585" s="1102">
        <v>21580.536778722733</v>
      </c>
      <c r="CL1585" s="1102">
        <v>17229.001195177996</v>
      </c>
      <c r="CM1585" s="1102">
        <v>18865.155479469755</v>
      </c>
      <c r="CN1585" s="1102">
        <v>17748.4116354568</v>
      </c>
      <c r="CO1585" s="1102">
        <v>18682.942418597064</v>
      </c>
      <c r="CP1585" s="1102">
        <v>18368.587659300858</v>
      </c>
      <c r="CQ1585" s="1106">
        <f t="shared" si="224"/>
        <v>20247.901925573762</v>
      </c>
      <c r="CR1585" s="23" t="s">
        <v>542</v>
      </c>
      <c r="DQ1585"/>
      <c r="DR1585"/>
    </row>
    <row r="1586" spans="58:122" ht="13">
      <c r="BF1586" s="1135">
        <v>1578</v>
      </c>
      <c r="BG1586" s="1102">
        <v>45738.546524039673</v>
      </c>
      <c r="BH1586" s="1102">
        <v>50420.557998128206</v>
      </c>
      <c r="BI1586" s="1102">
        <v>45064.354414655325</v>
      </c>
      <c r="BJ1586" s="1102">
        <v>50192.559704201965</v>
      </c>
      <c r="BK1586" s="1102">
        <v>64423.157324172804</v>
      </c>
      <c r="BL1586" s="1102">
        <v>97155.499591339496</v>
      </c>
      <c r="BM1586" s="1102">
        <v>86920.828424822626</v>
      </c>
      <c r="BN1586" s="1102">
        <v>83752.375878322462</v>
      </c>
      <c r="BO1586" s="1102">
        <v>112441.542567588</v>
      </c>
      <c r="BP1586" s="1102">
        <v>104210.78447109929</v>
      </c>
      <c r="BQ1586" s="1102">
        <v>82817.179630930958</v>
      </c>
      <c r="BR1586" s="1102">
        <v>63448.786281051151</v>
      </c>
      <c r="BS1586" s="1102">
        <v>80726.58657500564</v>
      </c>
      <c r="BT1586" s="1102">
        <v>34043.882046818595</v>
      </c>
      <c r="BU1586" s="1102">
        <v>16953.623030404626</v>
      </c>
      <c r="BV1586" s="1102">
        <v>13423.02630046931</v>
      </c>
      <c r="BW1586" s="1102">
        <v>21530.354950388864</v>
      </c>
      <c r="BX1586" s="1102">
        <v>25371.089369715111</v>
      </c>
      <c r="BY1586" s="1102">
        <v>21227.112005824489</v>
      </c>
      <c r="BZ1586" s="1102">
        <v>16910.018574384325</v>
      </c>
      <c r="CA1586" s="1102">
        <v>10889.509759550338</v>
      </c>
      <c r="CB1586" s="1102">
        <v>6829.4772798502718</v>
      </c>
      <c r="CC1586" s="1102">
        <v>7677.7228111439108</v>
      </c>
      <c r="CD1586" s="1102">
        <v>13397.005889779735</v>
      </c>
      <c r="CE1586" s="1102">
        <v>19441.625027154907</v>
      </c>
      <c r="CF1586" s="1102">
        <v>14343.329401985906</v>
      </c>
      <c r="CG1586" s="1102">
        <v>11901.068514908393</v>
      </c>
      <c r="CH1586" s="1102">
        <v>15233.30427547454</v>
      </c>
      <c r="CI1586" s="1102">
        <v>20487.924915925876</v>
      </c>
      <c r="CJ1586" s="1102">
        <v>19279.956166789874</v>
      </c>
      <c r="CK1586" s="1102">
        <v>16477.449360598104</v>
      </c>
      <c r="CL1586" s="1102">
        <v>12676.052842834679</v>
      </c>
      <c r="CM1586" s="1102">
        <v>15548.794863830126</v>
      </c>
      <c r="CN1586" s="1102">
        <v>17070.158345325715</v>
      </c>
      <c r="CO1586" s="1102">
        <v>18900.020084563374</v>
      </c>
      <c r="CP1586" s="1102">
        <v>17369.331273110678</v>
      </c>
      <c r="CQ1586" s="1106">
        <f t="shared" si="224"/>
        <v>19146.410309486597</v>
      </c>
      <c r="CR1586" s="23" t="s">
        <v>542</v>
      </c>
      <c r="DQ1586"/>
      <c r="DR1586"/>
    </row>
    <row r="1587" spans="58:122" ht="13">
      <c r="BF1587" s="1135">
        <v>1579</v>
      </c>
      <c r="BG1587" s="1102">
        <v>39672.084812213565</v>
      </c>
      <c r="BH1587" s="1102">
        <v>49819.73691452216</v>
      </c>
      <c r="BI1587" s="1102">
        <v>49862.531298306392</v>
      </c>
      <c r="BJ1587" s="1102">
        <v>63686.546035243686</v>
      </c>
      <c r="BK1587" s="1102">
        <v>81846.926476711684</v>
      </c>
      <c r="BL1587" s="1102">
        <v>121750.99623951779</v>
      </c>
      <c r="BM1587" s="1102">
        <v>116542.92065727198</v>
      </c>
      <c r="BN1587" s="1102">
        <v>119119.49823077302</v>
      </c>
      <c r="BO1587" s="1102">
        <v>140322.19427924088</v>
      </c>
      <c r="BP1587" s="1102">
        <v>154180.27099028489</v>
      </c>
      <c r="BQ1587" s="1102">
        <v>113863.95449652082</v>
      </c>
      <c r="BR1587" s="1102">
        <v>79986.595816714122</v>
      </c>
      <c r="BS1587" s="1102">
        <v>79599.799436949252</v>
      </c>
      <c r="BT1587" s="1102">
        <v>41396.755160544642</v>
      </c>
      <c r="BU1587" s="1102">
        <v>21167.307612025015</v>
      </c>
      <c r="BV1587" s="1102">
        <v>17220.135518792449</v>
      </c>
      <c r="BW1587" s="1102">
        <v>15064.242044620547</v>
      </c>
      <c r="BX1587" s="1102">
        <v>23874.770150969849</v>
      </c>
      <c r="BY1587" s="1102">
        <v>18358.994960890363</v>
      </c>
      <c r="BZ1587" s="1102">
        <v>16777.773720903217</v>
      </c>
      <c r="CA1587" s="1102">
        <v>10890.883382700569</v>
      </c>
      <c r="CB1587" s="1102">
        <v>6689.4666796461306</v>
      </c>
      <c r="CC1587" s="1102">
        <v>10099.96990422903</v>
      </c>
      <c r="CD1587" s="1102">
        <v>11483.915653894321</v>
      </c>
      <c r="CE1587" s="1102">
        <v>18058.799681188884</v>
      </c>
      <c r="CF1587" s="1102">
        <v>15602.153570368402</v>
      </c>
      <c r="CG1587" s="1102">
        <v>11994.515885540448</v>
      </c>
      <c r="CH1587" s="1102">
        <v>12831.039115774545</v>
      </c>
      <c r="CI1587" s="1102">
        <v>15145.640490878382</v>
      </c>
      <c r="CJ1587" s="1102">
        <v>16513.950793687742</v>
      </c>
      <c r="CK1587" s="1102">
        <v>18435.617026949389</v>
      </c>
      <c r="CL1587" s="1102">
        <v>16020.591672368853</v>
      </c>
      <c r="CM1587" s="1102">
        <v>21538.015816503801</v>
      </c>
      <c r="CN1587" s="1102">
        <v>19197.25459749949</v>
      </c>
      <c r="CO1587" s="1102">
        <v>21848.876431139393</v>
      </c>
      <c r="CP1587" s="1102">
        <v>21376.14086975098</v>
      </c>
      <c r="CQ1587" s="1106">
        <f t="shared" si="224"/>
        <v>23563.161844879742</v>
      </c>
      <c r="CR1587" s="23" t="s">
        <v>542</v>
      </c>
      <c r="DQ1587"/>
      <c r="DR1587"/>
    </row>
    <row r="1588" spans="58:122" ht="13">
      <c r="BF1588" s="1135">
        <v>1580</v>
      </c>
      <c r="BG1588" s="1102">
        <v>35482.415395317199</v>
      </c>
      <c r="BH1588" s="1102">
        <v>39294.312678432419</v>
      </c>
      <c r="BI1588" s="1102">
        <v>38762.932078121667</v>
      </c>
      <c r="BJ1588" s="1102">
        <v>54907.05829035645</v>
      </c>
      <c r="BK1588" s="1102">
        <v>66788.318481733237</v>
      </c>
      <c r="BL1588" s="1102">
        <v>83194.07591155995</v>
      </c>
      <c r="BM1588" s="1102">
        <v>67499.724631732533</v>
      </c>
      <c r="BN1588" s="1102">
        <v>75038.3256259099</v>
      </c>
      <c r="BO1588" s="1102">
        <v>94573.740313181348</v>
      </c>
      <c r="BP1588" s="1102">
        <v>85596.483980170102</v>
      </c>
      <c r="BQ1588" s="1102">
        <v>61122.540988834371</v>
      </c>
      <c r="BR1588" s="1102">
        <v>45972.435115481181</v>
      </c>
      <c r="BS1588" s="1102">
        <v>47341.308915481321</v>
      </c>
      <c r="BT1588" s="1102">
        <v>22856.68814185361</v>
      </c>
      <c r="BU1588" s="1102">
        <v>10691.052589728095</v>
      </c>
      <c r="BV1588" s="1102">
        <v>9524.6777029484037</v>
      </c>
      <c r="BW1588" s="1102">
        <v>17673.393368912981</v>
      </c>
      <c r="BX1588" s="1102">
        <v>18737.867646838713</v>
      </c>
      <c r="BY1588" s="1102">
        <v>18261.771637656791</v>
      </c>
      <c r="BZ1588" s="1102">
        <v>15193.358310551965</v>
      </c>
      <c r="CA1588" s="1102">
        <v>10893.379887544359</v>
      </c>
      <c r="CB1588" s="1102">
        <v>5422.2986602614692</v>
      </c>
      <c r="CC1588" s="1102">
        <v>7975.9019380383334</v>
      </c>
      <c r="CD1588" s="1102">
        <v>8779.855748818165</v>
      </c>
      <c r="CE1588" s="1102">
        <v>19087.506940089192</v>
      </c>
      <c r="CF1588" s="1102">
        <v>12194.269263765818</v>
      </c>
      <c r="CG1588" s="1102">
        <v>7705.1905365785042</v>
      </c>
      <c r="CH1588" s="1102">
        <v>9258.0187566695076</v>
      </c>
      <c r="CI1588" s="1102">
        <v>12271.046544154899</v>
      </c>
      <c r="CJ1588" s="1102">
        <v>15898.810643208453</v>
      </c>
      <c r="CK1588" s="1102">
        <v>15053.624234835153</v>
      </c>
      <c r="CL1588" s="1102">
        <v>9746.369077343923</v>
      </c>
      <c r="CM1588" s="1102">
        <v>17429.224498902979</v>
      </c>
      <c r="CN1588" s="1102">
        <v>14170.958983263734</v>
      </c>
      <c r="CO1588" s="1102">
        <v>21694.824501692714</v>
      </c>
      <c r="CP1588" s="1102">
        <v>14533.133095425686</v>
      </c>
      <c r="CQ1588" s="1106">
        <f t="shared" si="224"/>
        <v>16020.036980823043</v>
      </c>
      <c r="CR1588" s="23" t="s">
        <v>542</v>
      </c>
      <c r="DQ1588"/>
      <c r="DR1588"/>
    </row>
    <row r="1589" spans="58:122" ht="13">
      <c r="BF1589" s="1135">
        <v>1581</v>
      </c>
      <c r="BG1589" s="1102">
        <v>62063.344468209099</v>
      </c>
      <c r="BH1589" s="1102">
        <v>59622.088843640035</v>
      </c>
      <c r="BI1589" s="1102">
        <v>51307.720310963225</v>
      </c>
      <c r="BJ1589" s="1102">
        <v>55792.646796959249</v>
      </c>
      <c r="BK1589" s="1102">
        <v>66687.083028806373</v>
      </c>
      <c r="BL1589" s="1102">
        <v>79286.257100891104</v>
      </c>
      <c r="BM1589" s="1102">
        <v>66149.017402318277</v>
      </c>
      <c r="BN1589" s="1102">
        <v>67700.336879569863</v>
      </c>
      <c r="BO1589" s="1102">
        <v>81997.333799268177</v>
      </c>
      <c r="BP1589" s="1102">
        <v>75441.362321558234</v>
      </c>
      <c r="BQ1589" s="1102">
        <v>56568.754877908032</v>
      </c>
      <c r="BR1589" s="1102">
        <v>44272.252774311863</v>
      </c>
      <c r="BS1589" s="1102">
        <v>54481.296637530759</v>
      </c>
      <c r="BT1589" s="1102">
        <v>22797.846286197004</v>
      </c>
      <c r="BU1589" s="1102">
        <v>13125.72991267249</v>
      </c>
      <c r="BV1589" s="1102">
        <v>10929.990354228445</v>
      </c>
      <c r="BW1589" s="1102">
        <v>15765.267154484007</v>
      </c>
      <c r="BX1589" s="1102">
        <v>18544.078576707827</v>
      </c>
      <c r="BY1589" s="1102">
        <v>16438.011745299591</v>
      </c>
      <c r="BZ1589" s="1102">
        <v>16385.250142621506</v>
      </c>
      <c r="CA1589" s="1102">
        <v>10902.037481549174</v>
      </c>
      <c r="CB1589" s="1102">
        <v>7525.8987737154257</v>
      </c>
      <c r="CC1589" s="1102">
        <v>8706.7603449741055</v>
      </c>
      <c r="CD1589" s="1102">
        <v>10920.947465135418</v>
      </c>
      <c r="CE1589" s="1102">
        <v>17681.349401507847</v>
      </c>
      <c r="CF1589" s="1102">
        <v>14524.265806261144</v>
      </c>
      <c r="CG1589" s="1102">
        <v>10902.809095439301</v>
      </c>
      <c r="CH1589" s="1102">
        <v>11712.688444435124</v>
      </c>
      <c r="CI1589" s="1102">
        <v>13692.771255129155</v>
      </c>
      <c r="CJ1589" s="1102">
        <v>15926.408264278542</v>
      </c>
      <c r="CK1589" s="1102">
        <v>15629.476964854532</v>
      </c>
      <c r="CL1589" s="1102">
        <v>14391.182970211887</v>
      </c>
      <c r="CM1589" s="1102">
        <v>16837.467727214909</v>
      </c>
      <c r="CN1589" s="1102">
        <v>16006.269420324728</v>
      </c>
      <c r="CO1589" s="1102">
        <v>17672.244556468526</v>
      </c>
      <c r="CP1589" s="1102">
        <v>17690.77134651204</v>
      </c>
      <c r="CQ1589" s="1106">
        <f t="shared" si="224"/>
        <v>19500.737337884148</v>
      </c>
      <c r="CR1589" s="23" t="s">
        <v>542</v>
      </c>
      <c r="DQ1589"/>
      <c r="DR1589"/>
    </row>
    <row r="1590" spans="58:122" ht="13">
      <c r="BF1590" s="1135">
        <v>1582</v>
      </c>
      <c r="BG1590" s="1102">
        <v>63246.687949671119</v>
      </c>
      <c r="BH1590" s="1102">
        <v>66141.830846306257</v>
      </c>
      <c r="BI1590" s="1102">
        <v>59057.846781258697</v>
      </c>
      <c r="BJ1590" s="1102">
        <v>65329.642812815742</v>
      </c>
      <c r="BK1590" s="1102">
        <v>77171.70674349941</v>
      </c>
      <c r="BL1590" s="1102">
        <v>95643.687226673384</v>
      </c>
      <c r="BM1590" s="1102">
        <v>85957.771582488378</v>
      </c>
      <c r="BN1590" s="1102">
        <v>106144.04751931853</v>
      </c>
      <c r="BO1590" s="1102">
        <v>123266.57246087788</v>
      </c>
      <c r="BP1590" s="1102">
        <v>119270.85456975276</v>
      </c>
      <c r="BQ1590" s="1102">
        <v>92629.35307484139</v>
      </c>
      <c r="BR1590" s="1102">
        <v>81313.633047634736</v>
      </c>
      <c r="BS1590" s="1102">
        <v>76243.086172674608</v>
      </c>
      <c r="BT1590" s="1102">
        <v>29005.02523333727</v>
      </c>
      <c r="BU1590" s="1102">
        <v>15016.250603072031</v>
      </c>
      <c r="BV1590" s="1102">
        <v>16340.433767644554</v>
      </c>
      <c r="BW1590" s="1102">
        <v>21214.245735202716</v>
      </c>
      <c r="BX1590" s="1102">
        <v>35114.598415375178</v>
      </c>
      <c r="BY1590" s="1102">
        <v>19197.885560368952</v>
      </c>
      <c r="BZ1590" s="1102">
        <v>16361.895890225411</v>
      </c>
      <c r="CA1590" s="1102">
        <v>10903.477576586296</v>
      </c>
      <c r="CB1590" s="1102">
        <v>6712.0919504331459</v>
      </c>
      <c r="CC1590" s="1102">
        <v>15198.398614553698</v>
      </c>
      <c r="CD1590" s="1102">
        <v>14905.927656862797</v>
      </c>
      <c r="CE1590" s="1102">
        <v>21081.261677503335</v>
      </c>
      <c r="CF1590" s="1102">
        <v>14472.948044478011</v>
      </c>
      <c r="CG1590" s="1102">
        <v>11934.891774217158</v>
      </c>
      <c r="CH1590" s="1102">
        <v>18174.255231732022</v>
      </c>
      <c r="CI1590" s="1102">
        <v>20798.585274297602</v>
      </c>
      <c r="CJ1590" s="1102">
        <v>21544.387984556379</v>
      </c>
      <c r="CK1590" s="1102">
        <v>25018.637137258269</v>
      </c>
      <c r="CL1590" s="1102">
        <v>18245.891070427282</v>
      </c>
      <c r="CM1590" s="1102">
        <v>24218.50429356068</v>
      </c>
      <c r="CN1590" s="1102">
        <v>17900.007764106595</v>
      </c>
      <c r="CO1590" s="1102">
        <v>16930.01275238</v>
      </c>
      <c r="CP1590" s="1102">
        <v>19590.176844039714</v>
      </c>
      <c r="CQ1590" s="1106">
        <f t="shared" si="224"/>
        <v>21594.473500085081</v>
      </c>
      <c r="CR1590" s="23" t="s">
        <v>542</v>
      </c>
      <c r="DQ1590"/>
      <c r="DR1590"/>
    </row>
    <row r="1591" spans="58:122" ht="13">
      <c r="BF1591" s="1135">
        <v>1583</v>
      </c>
      <c r="BG1591" s="1102">
        <v>45550.566038337085</v>
      </c>
      <c r="BH1591" s="1102">
        <v>57479.655065413717</v>
      </c>
      <c r="BI1591" s="1102">
        <v>50973.734600850388</v>
      </c>
      <c r="BJ1591" s="1102">
        <v>51846.732614262495</v>
      </c>
      <c r="BK1591" s="1102">
        <v>66045.051209516707</v>
      </c>
      <c r="BL1591" s="1102">
        <v>89023.38407162443</v>
      </c>
      <c r="BM1591" s="1102">
        <v>75991.828537519876</v>
      </c>
      <c r="BN1591" s="1102">
        <v>78571.913119911507</v>
      </c>
      <c r="BO1591" s="1102">
        <v>103581.72276303932</v>
      </c>
      <c r="BP1591" s="1102">
        <v>114654.47654109731</v>
      </c>
      <c r="BQ1591" s="1102">
        <v>88824.778860646271</v>
      </c>
      <c r="BR1591" s="1102">
        <v>68888.955113912802</v>
      </c>
      <c r="BS1591" s="1102">
        <v>73208.655104187026</v>
      </c>
      <c r="BT1591" s="1102">
        <v>38796.999733545883</v>
      </c>
      <c r="BU1591" s="1102">
        <v>18020.413973916035</v>
      </c>
      <c r="BV1591" s="1102">
        <v>16336.58609972715</v>
      </c>
      <c r="BW1591" s="1102">
        <v>16601.994072912436</v>
      </c>
      <c r="BX1591" s="1102">
        <v>29977.628593660804</v>
      </c>
      <c r="BY1591" s="1102">
        <v>23548.982256558094</v>
      </c>
      <c r="BZ1591" s="1102">
        <v>16904.789991837089</v>
      </c>
      <c r="CA1591" s="1102">
        <v>10908.57078974399</v>
      </c>
      <c r="CB1591" s="1102">
        <v>6225.6370060058262</v>
      </c>
      <c r="CC1591" s="1102">
        <v>8545.9169754558134</v>
      </c>
      <c r="CD1591" s="1102">
        <v>13378.368091630666</v>
      </c>
      <c r="CE1591" s="1102">
        <v>19223.073972904567</v>
      </c>
      <c r="CF1591" s="1102">
        <v>14785.39604098352</v>
      </c>
      <c r="CG1591" s="1102">
        <v>11670.403087927023</v>
      </c>
      <c r="CH1591" s="1102">
        <v>13832.43478320314</v>
      </c>
      <c r="CI1591" s="1102">
        <v>18811.863482223605</v>
      </c>
      <c r="CJ1591" s="1102">
        <v>21168.195942989245</v>
      </c>
      <c r="CK1591" s="1102">
        <v>20942.779602047282</v>
      </c>
      <c r="CL1591" s="1102">
        <v>17609.659857347207</v>
      </c>
      <c r="CM1591" s="1102">
        <v>19510.517162847966</v>
      </c>
      <c r="CN1591" s="1102">
        <v>18436.373200076541</v>
      </c>
      <c r="CO1591" s="1102">
        <v>18504.53292712125</v>
      </c>
      <c r="CP1591" s="1102">
        <v>19199.425271930326</v>
      </c>
      <c r="CQ1591" s="1106">
        <f t="shared" si="224"/>
        <v>21163.743622748621</v>
      </c>
      <c r="CR1591" s="23" t="s">
        <v>542</v>
      </c>
      <c r="DQ1591"/>
      <c r="DR1591"/>
    </row>
    <row r="1592" spans="58:122" ht="13">
      <c r="BF1592" s="1135">
        <v>1584</v>
      </c>
      <c r="BG1592" s="1102">
        <v>54247.874813709139</v>
      </c>
      <c r="BH1592" s="1102">
        <v>58439.407027395544</v>
      </c>
      <c r="BI1592" s="1102">
        <v>53838.598254904769</v>
      </c>
      <c r="BJ1592" s="1102">
        <v>54225.551402397366</v>
      </c>
      <c r="BK1592" s="1102">
        <v>72374.323611522879</v>
      </c>
      <c r="BL1592" s="1102">
        <v>88238.39104961534</v>
      </c>
      <c r="BM1592" s="1102">
        <v>76845.798161805462</v>
      </c>
      <c r="BN1592" s="1102">
        <v>77643.63698114024</v>
      </c>
      <c r="BO1592" s="1102">
        <v>117247.65329876247</v>
      </c>
      <c r="BP1592" s="1102">
        <v>107917.61041846656</v>
      </c>
      <c r="BQ1592" s="1102">
        <v>81827.659135689653</v>
      </c>
      <c r="BR1592" s="1102">
        <v>57935.141058509405</v>
      </c>
      <c r="BS1592" s="1102">
        <v>60877.844179880703</v>
      </c>
      <c r="BT1592" s="1102">
        <v>22361.738525492085</v>
      </c>
      <c r="BU1592" s="1102">
        <v>11089.366826859075</v>
      </c>
      <c r="BV1592" s="1102">
        <v>19180.578913693473</v>
      </c>
      <c r="BW1592" s="1102">
        <v>31048.438918205771</v>
      </c>
      <c r="BX1592" s="1102">
        <v>25252.319096222654</v>
      </c>
      <c r="BY1592" s="1102">
        <v>23772.658883049386</v>
      </c>
      <c r="BZ1592" s="1102">
        <v>15619.184482009598</v>
      </c>
      <c r="CA1592" s="1102">
        <v>10909.0499519447</v>
      </c>
      <c r="CB1592" s="1102">
        <v>8379.5398947189042</v>
      </c>
      <c r="CC1592" s="1102">
        <v>10043.916320690907</v>
      </c>
      <c r="CD1592" s="1102">
        <v>8466.2632771782264</v>
      </c>
      <c r="CE1592" s="1102">
        <v>22106.942073900445</v>
      </c>
      <c r="CF1592" s="1102">
        <v>17793.707771155267</v>
      </c>
      <c r="CG1592" s="1102">
        <v>12954.922066351559</v>
      </c>
      <c r="CH1592" s="1102">
        <v>12864.539666772205</v>
      </c>
      <c r="CI1592" s="1102">
        <v>14411.677280059595</v>
      </c>
      <c r="CJ1592" s="1102">
        <v>22034.991665751455</v>
      </c>
      <c r="CK1592" s="1102">
        <v>25594.851563292243</v>
      </c>
      <c r="CL1592" s="1102">
        <v>17588.228942845886</v>
      </c>
      <c r="CM1592" s="1102">
        <v>25546.593579940305</v>
      </c>
      <c r="CN1592" s="1102">
        <v>20056.12938737886</v>
      </c>
      <c r="CO1592" s="1102">
        <v>29373.583122954071</v>
      </c>
      <c r="CP1592" s="1102">
        <v>20115.780505752369</v>
      </c>
      <c r="CQ1592" s="1106">
        <f t="shared" si="224"/>
        <v>22173.852360968354</v>
      </c>
      <c r="CR1592" s="23" t="s">
        <v>542</v>
      </c>
      <c r="DQ1592"/>
      <c r="DR1592"/>
    </row>
    <row r="1593" spans="58:122" ht="13">
      <c r="BF1593" s="1135">
        <v>1585</v>
      </c>
      <c r="BG1593" s="1102">
        <v>43488.760423790984</v>
      </c>
      <c r="BH1593" s="1102">
        <v>62716.400451500325</v>
      </c>
      <c r="BI1593" s="1102">
        <v>67327.706243767025</v>
      </c>
      <c r="BJ1593" s="1102">
        <v>83609.889511104688</v>
      </c>
      <c r="BK1593" s="1102">
        <v>94648.692482990722</v>
      </c>
      <c r="BL1593" s="1102">
        <v>126553.06618228614</v>
      </c>
      <c r="BM1593" s="1102">
        <v>120923.11253665826</v>
      </c>
      <c r="BN1593" s="1102">
        <v>121982.99954357388</v>
      </c>
      <c r="BO1593" s="1102">
        <v>127039.82193223436</v>
      </c>
      <c r="BP1593" s="1102">
        <v>143948.98674538647</v>
      </c>
      <c r="BQ1593" s="1102">
        <v>111499.13911137136</v>
      </c>
      <c r="BR1593" s="1102">
        <v>91703.377342609107</v>
      </c>
      <c r="BS1593" s="1102">
        <v>84171.22023548928</v>
      </c>
      <c r="BT1593" s="1102">
        <v>56319.254205003868</v>
      </c>
      <c r="BU1593" s="1102">
        <v>21012.385741367867</v>
      </c>
      <c r="BV1593" s="1102">
        <v>17215.303592085253</v>
      </c>
      <c r="BW1593" s="1102">
        <v>20812.244509832275</v>
      </c>
      <c r="BX1593" s="1102">
        <v>26936.507848348141</v>
      </c>
      <c r="BY1593" s="1102">
        <v>29232.28531304533</v>
      </c>
      <c r="BZ1593" s="1102">
        <v>17158.398603594629</v>
      </c>
      <c r="CA1593" s="1102">
        <v>10909.758245425079</v>
      </c>
      <c r="CB1593" s="1102">
        <v>7277.6888596659373</v>
      </c>
      <c r="CC1593" s="1102">
        <v>11285.828655048146</v>
      </c>
      <c r="CD1593" s="1102">
        <v>15414.861683100899</v>
      </c>
      <c r="CE1593" s="1102">
        <v>22156.000821225425</v>
      </c>
      <c r="CF1593" s="1102">
        <v>16738.121513570437</v>
      </c>
      <c r="CG1593" s="1102">
        <v>12960.65160292164</v>
      </c>
      <c r="CH1593" s="1102">
        <v>17815.505625181318</v>
      </c>
      <c r="CI1593" s="1102">
        <v>21310.785360977272</v>
      </c>
      <c r="CJ1593" s="1102">
        <v>23949.125843090267</v>
      </c>
      <c r="CK1593" s="1102">
        <v>25783.066985142625</v>
      </c>
      <c r="CL1593" s="1102">
        <v>22357.632692166255</v>
      </c>
      <c r="CM1593" s="1102">
        <v>27502.589100729805</v>
      </c>
      <c r="CN1593" s="1102">
        <v>22691.161031369465</v>
      </c>
      <c r="CO1593" s="1102">
        <v>22636.734014288159</v>
      </c>
      <c r="CP1593" s="1102">
        <v>23502.13966282348</v>
      </c>
      <c r="CQ1593" s="1106">
        <f t="shared" si="224"/>
        <v>25906.674359529905</v>
      </c>
      <c r="CR1593" s="23" t="s">
        <v>542</v>
      </c>
      <c r="DQ1593"/>
      <c r="DR1593"/>
    </row>
    <row r="1594" spans="58:122" ht="13">
      <c r="BF1594" s="1135">
        <v>1586</v>
      </c>
      <c r="BG1594" s="1102">
        <v>60866.043437800923</v>
      </c>
      <c r="BH1594" s="1102">
        <v>64265.105303209144</v>
      </c>
      <c r="BI1594" s="1102">
        <v>55398.911553144688</v>
      </c>
      <c r="BJ1594" s="1102">
        <v>64117.926539054773</v>
      </c>
      <c r="BK1594" s="1102">
        <v>89466.967197551785</v>
      </c>
      <c r="BL1594" s="1102">
        <v>121014.43143617481</v>
      </c>
      <c r="BM1594" s="1102">
        <v>102547.55396531711</v>
      </c>
      <c r="BN1594" s="1102">
        <v>93410.122825255356</v>
      </c>
      <c r="BO1594" s="1102">
        <v>141817.3952396652</v>
      </c>
      <c r="BP1594" s="1102">
        <v>130382.62130966842</v>
      </c>
      <c r="BQ1594" s="1102">
        <v>99531.816999501592</v>
      </c>
      <c r="BR1594" s="1102">
        <v>72642.274272080205</v>
      </c>
      <c r="BS1594" s="1102">
        <v>87321.092195392368</v>
      </c>
      <c r="BT1594" s="1102">
        <v>26713.346039218883</v>
      </c>
      <c r="BU1594" s="1102">
        <v>13104.063406423498</v>
      </c>
      <c r="BV1594" s="1102">
        <v>14832.183319369693</v>
      </c>
      <c r="BW1594" s="1102">
        <v>24318.641446962341</v>
      </c>
      <c r="BX1594" s="1102">
        <v>25364.564191374018</v>
      </c>
      <c r="BY1594" s="1102">
        <v>19967.767204011689</v>
      </c>
      <c r="BZ1594" s="1102">
        <v>16546.707129591094</v>
      </c>
      <c r="CA1594" s="1102">
        <v>10912.301402748159</v>
      </c>
      <c r="CB1594" s="1102">
        <v>8110.7269569385244</v>
      </c>
      <c r="CC1594" s="1102">
        <v>9304.4251061642681</v>
      </c>
      <c r="CD1594" s="1102">
        <v>12475.00792759979</v>
      </c>
      <c r="CE1594" s="1102">
        <v>24693.721273691743</v>
      </c>
      <c r="CF1594" s="1102">
        <v>20278.376122685786</v>
      </c>
      <c r="CG1594" s="1102">
        <v>14560.495962835172</v>
      </c>
      <c r="CH1594" s="1102">
        <v>12557.901254621513</v>
      </c>
      <c r="CI1594" s="1102">
        <v>16372.073367714152</v>
      </c>
      <c r="CJ1594" s="1102">
        <v>18330.890169734575</v>
      </c>
      <c r="CK1594" s="1102">
        <v>22107.023745758688</v>
      </c>
      <c r="CL1594" s="1102">
        <v>17161.462647701184</v>
      </c>
      <c r="CM1594" s="1102">
        <v>23749.959640064702</v>
      </c>
      <c r="CN1594" s="1102">
        <v>19615.734984254439</v>
      </c>
      <c r="CO1594" s="1102">
        <v>25438.884004479467</v>
      </c>
      <c r="CP1594" s="1102">
        <v>20866.634878815614</v>
      </c>
      <c r="CQ1594" s="1106">
        <f t="shared" si="224"/>
        <v>23001.527628558928</v>
      </c>
      <c r="CR1594" s="23" t="s">
        <v>542</v>
      </c>
      <c r="DQ1594"/>
      <c r="DR1594"/>
    </row>
    <row r="1595" spans="58:122" ht="13">
      <c r="BF1595" s="1135">
        <v>1587</v>
      </c>
      <c r="BG1595" s="1102">
        <v>62736.795482350855</v>
      </c>
      <c r="BH1595" s="1102">
        <v>66505.973749021112</v>
      </c>
      <c r="BI1595" s="1102">
        <v>54367.951126370455</v>
      </c>
      <c r="BJ1595" s="1102">
        <v>63932.708152660918</v>
      </c>
      <c r="BK1595" s="1102">
        <v>89205.066420612609</v>
      </c>
      <c r="BL1595" s="1102">
        <v>119177.96752754011</v>
      </c>
      <c r="BM1595" s="1102">
        <v>100814.23477862858</v>
      </c>
      <c r="BN1595" s="1102">
        <v>98318.026566201879</v>
      </c>
      <c r="BO1595" s="1102">
        <v>142965.81160810142</v>
      </c>
      <c r="BP1595" s="1102">
        <v>131330.22304668423</v>
      </c>
      <c r="BQ1595" s="1102">
        <v>99953.887260677104</v>
      </c>
      <c r="BR1595" s="1102">
        <v>73188.618413650489</v>
      </c>
      <c r="BS1595" s="1102">
        <v>86374.951729162509</v>
      </c>
      <c r="BT1595" s="1102">
        <v>29573.22225654811</v>
      </c>
      <c r="BU1595" s="1102">
        <v>12460.754676690605</v>
      </c>
      <c r="BV1595" s="1102">
        <v>14983.990324956667</v>
      </c>
      <c r="BW1595" s="1102">
        <v>25293.488015238916</v>
      </c>
      <c r="BX1595" s="1102">
        <v>25275.58451025499</v>
      </c>
      <c r="BY1595" s="1102">
        <v>20857.196506936722</v>
      </c>
      <c r="BZ1595" s="1102">
        <v>17189.987493208657</v>
      </c>
      <c r="CA1595" s="1102">
        <v>10914.416750245118</v>
      </c>
      <c r="CB1595" s="1102">
        <v>7998.0795882824223</v>
      </c>
      <c r="CC1595" s="1102">
        <v>9186.5364087626567</v>
      </c>
      <c r="CD1595" s="1102">
        <v>13038.072119832816</v>
      </c>
      <c r="CE1595" s="1102">
        <v>25447.379693454161</v>
      </c>
      <c r="CF1595" s="1102">
        <v>20291.075447551029</v>
      </c>
      <c r="CG1595" s="1102">
        <v>14445.152599356859</v>
      </c>
      <c r="CH1595" s="1102">
        <v>12382.338542859627</v>
      </c>
      <c r="CI1595" s="1102">
        <v>16480.189793728106</v>
      </c>
      <c r="CJ1595" s="1102">
        <v>18564.460207606036</v>
      </c>
      <c r="CK1595" s="1102">
        <v>22358.181583804853</v>
      </c>
      <c r="CL1595" s="1102">
        <v>17084.713658925957</v>
      </c>
      <c r="CM1595" s="1102">
        <v>24119.053854307309</v>
      </c>
      <c r="CN1595" s="1102">
        <v>19564.246680638109</v>
      </c>
      <c r="CO1595" s="1102">
        <v>25908.347879514455</v>
      </c>
      <c r="CP1595" s="1102">
        <v>20932.311633374291</v>
      </c>
      <c r="CQ1595" s="1106">
        <f t="shared" si="224"/>
        <v>23073.923857913054</v>
      </c>
      <c r="CR1595" s="23" t="s">
        <v>542</v>
      </c>
      <c r="DQ1595"/>
      <c r="DR1595"/>
    </row>
    <row r="1596" spans="58:122" ht="13">
      <c r="BF1596" s="1135">
        <v>1588</v>
      </c>
      <c r="BG1596" s="1102">
        <v>51021.631147309643</v>
      </c>
      <c r="BH1596" s="1102">
        <v>46367.342454431287</v>
      </c>
      <c r="BI1596" s="1102">
        <v>41648.624379354063</v>
      </c>
      <c r="BJ1596" s="1102">
        <v>47706.634833029959</v>
      </c>
      <c r="BK1596" s="1102">
        <v>63558.397808765323</v>
      </c>
      <c r="BL1596" s="1102">
        <v>83239.454195040395</v>
      </c>
      <c r="BM1596" s="1102">
        <v>72275.107509151654</v>
      </c>
      <c r="BN1596" s="1102">
        <v>74178.242373030254</v>
      </c>
      <c r="BO1596" s="1102">
        <v>101593.81200244756</v>
      </c>
      <c r="BP1596" s="1102">
        <v>93211.793085157056</v>
      </c>
      <c r="BQ1596" s="1102">
        <v>69480.170912110101</v>
      </c>
      <c r="BR1596" s="1102">
        <v>49352.628467139206</v>
      </c>
      <c r="BS1596" s="1102">
        <v>47457.658521563651</v>
      </c>
      <c r="BT1596" s="1102">
        <v>25921.266283579916</v>
      </c>
      <c r="BU1596" s="1102">
        <v>12893.817859139388</v>
      </c>
      <c r="BV1596" s="1102">
        <v>11304.238783383358</v>
      </c>
      <c r="BW1596" s="1102">
        <v>16880.497253434132</v>
      </c>
      <c r="BX1596" s="1102">
        <v>23989.927900158509</v>
      </c>
      <c r="BY1596" s="1102">
        <v>19132.025814309225</v>
      </c>
      <c r="BZ1596" s="1102">
        <v>15568.897121466607</v>
      </c>
      <c r="CA1596" s="1102">
        <v>10915.841818177916</v>
      </c>
      <c r="CB1596" s="1102">
        <v>7401.5680862294421</v>
      </c>
      <c r="CC1596" s="1102">
        <v>8208.7914388799672</v>
      </c>
      <c r="CD1596" s="1102">
        <v>9814.5690591308612</v>
      </c>
      <c r="CE1596" s="1102">
        <v>14359.511224236019</v>
      </c>
      <c r="CF1596" s="1102">
        <v>11859.847428026356</v>
      </c>
      <c r="CG1596" s="1102">
        <v>9128.7617890779293</v>
      </c>
      <c r="CH1596" s="1102">
        <v>10476.372500091415</v>
      </c>
      <c r="CI1596" s="1102">
        <v>13656.427229977002</v>
      </c>
      <c r="CJ1596" s="1102">
        <v>17339.523517332149</v>
      </c>
      <c r="CK1596" s="1102">
        <v>19446.34404391699</v>
      </c>
      <c r="CL1596" s="1102">
        <v>17005.00416379144</v>
      </c>
      <c r="CM1596" s="1102">
        <v>19658.361879849537</v>
      </c>
      <c r="CN1596" s="1102">
        <v>18363.263766000804</v>
      </c>
      <c r="CO1596" s="1102">
        <v>22980.742985171222</v>
      </c>
      <c r="CP1596" s="1102">
        <v>19551.218630796222</v>
      </c>
      <c r="CQ1596" s="1106">
        <f t="shared" si="224"/>
        <v>21551.529421009389</v>
      </c>
      <c r="CR1596" s="23" t="s">
        <v>542</v>
      </c>
      <c r="DQ1596"/>
      <c r="DR1596"/>
    </row>
    <row r="1597" spans="58:122" ht="13">
      <c r="BF1597" s="1135">
        <v>1589</v>
      </c>
      <c r="BG1597" s="1102">
        <v>49992.821742096356</v>
      </c>
      <c r="BH1597" s="1102">
        <v>48526.26361690848</v>
      </c>
      <c r="BI1597" s="1102">
        <v>43970.30598962713</v>
      </c>
      <c r="BJ1597" s="1102">
        <v>53166.412141131041</v>
      </c>
      <c r="BK1597" s="1102">
        <v>65358.414681880531</v>
      </c>
      <c r="BL1597" s="1102">
        <v>83485.678416951836</v>
      </c>
      <c r="BM1597" s="1102">
        <v>75059.786639567086</v>
      </c>
      <c r="BN1597" s="1102">
        <v>84188.368830354026</v>
      </c>
      <c r="BO1597" s="1102">
        <v>96531.187152701707</v>
      </c>
      <c r="BP1597" s="1102">
        <v>91739.811450079462</v>
      </c>
      <c r="BQ1597" s="1102">
        <v>68542.202666267054</v>
      </c>
      <c r="BR1597" s="1102">
        <v>57561.733293158359</v>
      </c>
      <c r="BS1597" s="1102">
        <v>62592.848048817512</v>
      </c>
      <c r="BT1597" s="1102">
        <v>29080.376075406319</v>
      </c>
      <c r="BU1597" s="1102">
        <v>16369.013316343628</v>
      </c>
      <c r="BV1597" s="1102">
        <v>11203.761120941839</v>
      </c>
      <c r="BW1597" s="1102">
        <v>13334.952188564213</v>
      </c>
      <c r="BX1597" s="1102">
        <v>18246.627305312835</v>
      </c>
      <c r="BY1597" s="1102">
        <v>18564.550884644668</v>
      </c>
      <c r="BZ1597" s="1102">
        <v>17132.352494098905</v>
      </c>
      <c r="CA1597" s="1102">
        <v>10921.279868122117</v>
      </c>
      <c r="CB1597" s="1102">
        <v>6263.1142933220726</v>
      </c>
      <c r="CC1597" s="1102">
        <v>7415.4319095799528</v>
      </c>
      <c r="CD1597" s="1102">
        <v>9557.0936130935697</v>
      </c>
      <c r="CE1597" s="1102">
        <v>18318.020452112276</v>
      </c>
      <c r="CF1597" s="1102">
        <v>12234.931825679058</v>
      </c>
      <c r="CG1597" s="1102">
        <v>9084.1072813056435</v>
      </c>
      <c r="CH1597" s="1102">
        <v>9433.570910595432</v>
      </c>
      <c r="CI1597" s="1102">
        <v>15372.473965627934</v>
      </c>
      <c r="CJ1597" s="1102">
        <v>18592.202636728351</v>
      </c>
      <c r="CK1597" s="1102">
        <v>16252.620733586751</v>
      </c>
      <c r="CL1597" s="1102">
        <v>12504.117284584756</v>
      </c>
      <c r="CM1597" s="1102">
        <v>13224.553677300313</v>
      </c>
      <c r="CN1597" s="1102">
        <v>15022.53983423667</v>
      </c>
      <c r="CO1597" s="1102">
        <v>16626.741513000972</v>
      </c>
      <c r="CP1597" s="1102">
        <v>15161.43068407295</v>
      </c>
      <c r="CQ1597" s="1106">
        <f t="shared" si="224"/>
        <v>16712.616518834649</v>
      </c>
      <c r="CR1597" s="23" t="s">
        <v>542</v>
      </c>
      <c r="DQ1597"/>
      <c r="DR1597"/>
    </row>
    <row r="1598" spans="58:122" ht="13">
      <c r="BF1598" s="1135">
        <v>1590</v>
      </c>
      <c r="BG1598" s="1102">
        <v>54154.163726295483</v>
      </c>
      <c r="BH1598" s="1102">
        <v>50626.289429921933</v>
      </c>
      <c r="BI1598" s="1102">
        <v>44986.731281959408</v>
      </c>
      <c r="BJ1598" s="1102">
        <v>53407.400298297929</v>
      </c>
      <c r="BK1598" s="1102">
        <v>55076.003148539756</v>
      </c>
      <c r="BL1598" s="1102">
        <v>62811.284623284504</v>
      </c>
      <c r="BM1598" s="1102">
        <v>58559.136121839496</v>
      </c>
      <c r="BN1598" s="1102">
        <v>80808.426212499835</v>
      </c>
      <c r="BO1598" s="1102">
        <v>91434.352325761472</v>
      </c>
      <c r="BP1598" s="1102">
        <v>90627.374264243947</v>
      </c>
      <c r="BQ1598" s="1102">
        <v>69388.886366265142</v>
      </c>
      <c r="BR1598" s="1102">
        <v>54965.990802989472</v>
      </c>
      <c r="BS1598" s="1102">
        <v>40477.308163161106</v>
      </c>
      <c r="BT1598" s="1102">
        <v>28414.026565624245</v>
      </c>
      <c r="BU1598" s="1102">
        <v>15924.87481826888</v>
      </c>
      <c r="BV1598" s="1102">
        <v>13522.301017240108</v>
      </c>
      <c r="BW1598" s="1102">
        <v>15932.33087504869</v>
      </c>
      <c r="BX1598" s="1102">
        <v>18516.556645968445</v>
      </c>
      <c r="BY1598" s="1102">
        <v>16833.594142172682</v>
      </c>
      <c r="BZ1598" s="1102">
        <v>15941.243463139481</v>
      </c>
      <c r="CA1598" s="1102">
        <v>10922.652965640631</v>
      </c>
      <c r="CB1598" s="1102">
        <v>6866.6348556450457</v>
      </c>
      <c r="CC1598" s="1102">
        <v>8045.5502222727227</v>
      </c>
      <c r="CD1598" s="1102">
        <v>9352.7016917652927</v>
      </c>
      <c r="CE1598" s="1102">
        <v>14767.182677088795</v>
      </c>
      <c r="CF1598" s="1102">
        <v>11431.408299332083</v>
      </c>
      <c r="CG1598" s="1102">
        <v>9503.3683126406304</v>
      </c>
      <c r="CH1598" s="1102">
        <v>12100.613353086343</v>
      </c>
      <c r="CI1598" s="1102">
        <v>16765.577097531856</v>
      </c>
      <c r="CJ1598" s="1102">
        <v>19261.477695545553</v>
      </c>
      <c r="CK1598" s="1102">
        <v>17768.453415243719</v>
      </c>
      <c r="CL1598" s="1102">
        <v>13254.073177345741</v>
      </c>
      <c r="CM1598" s="1102">
        <v>15268.54196299184</v>
      </c>
      <c r="CN1598" s="1102">
        <v>14407.352857767561</v>
      </c>
      <c r="CO1598" s="1102">
        <v>17680.738892887352</v>
      </c>
      <c r="CP1598" s="1102">
        <v>15788.978954677716</v>
      </c>
      <c r="CQ1598" s="1106">
        <f t="shared" si="224"/>
        <v>17404.370075093222</v>
      </c>
      <c r="CR1598" s="23" t="s">
        <v>542</v>
      </c>
      <c r="DQ1598"/>
      <c r="DR1598"/>
    </row>
    <row r="1599" spans="58:122" ht="13">
      <c r="BF1599" s="1135">
        <v>1591</v>
      </c>
      <c r="BG1599" s="1102">
        <v>50736.170198028805</v>
      </c>
      <c r="BH1599" s="1102">
        <v>50336.577613978305</v>
      </c>
      <c r="BI1599" s="1102">
        <v>45111.006673676231</v>
      </c>
      <c r="BJ1599" s="1102">
        <v>50046.779250882166</v>
      </c>
      <c r="BK1599" s="1102">
        <v>63204.983929882321</v>
      </c>
      <c r="BL1599" s="1102">
        <v>81185.985213392385</v>
      </c>
      <c r="BM1599" s="1102">
        <v>74550.153650233056</v>
      </c>
      <c r="BN1599" s="1102">
        <v>85138.742812367796</v>
      </c>
      <c r="BO1599" s="1102">
        <v>97470.367928912165</v>
      </c>
      <c r="BP1599" s="1102">
        <v>90552.904753381663</v>
      </c>
      <c r="BQ1599" s="1102">
        <v>70682.071758795995</v>
      </c>
      <c r="BR1599" s="1102">
        <v>58442.896968595269</v>
      </c>
      <c r="BS1599" s="1102">
        <v>62612.974133128162</v>
      </c>
      <c r="BT1599" s="1102">
        <v>27386.558673939464</v>
      </c>
      <c r="BU1599" s="1102">
        <v>16402.616084459281</v>
      </c>
      <c r="BV1599" s="1102">
        <v>11357.753645709414</v>
      </c>
      <c r="BW1599" s="1102">
        <v>13462.472602598067</v>
      </c>
      <c r="BX1599" s="1102">
        <v>18332.107227600591</v>
      </c>
      <c r="BY1599" s="1102">
        <v>18582.972168279142</v>
      </c>
      <c r="BZ1599" s="1102">
        <v>17277.275965374534</v>
      </c>
      <c r="CA1599" s="1102">
        <v>10929.395226122722</v>
      </c>
      <c r="CB1599" s="1102">
        <v>6189.8328521914291</v>
      </c>
      <c r="CC1599" s="1102">
        <v>7339.0584429944483</v>
      </c>
      <c r="CD1599" s="1102">
        <v>9283.3754880206925</v>
      </c>
      <c r="CE1599" s="1102">
        <v>18545.72934668597</v>
      </c>
      <c r="CF1599" s="1102">
        <v>12304.969124443523</v>
      </c>
      <c r="CG1599" s="1102">
        <v>8776.4082975123129</v>
      </c>
      <c r="CH1599" s="1102">
        <v>9923.0200106029934</v>
      </c>
      <c r="CI1599" s="1102">
        <v>15060.638496503539</v>
      </c>
      <c r="CJ1599" s="1102">
        <v>18476.473609219265</v>
      </c>
      <c r="CK1599" s="1102">
        <v>16212.364799365194</v>
      </c>
      <c r="CL1599" s="1102">
        <v>12468.025688231493</v>
      </c>
      <c r="CM1599" s="1102">
        <v>13097.723189287884</v>
      </c>
      <c r="CN1599" s="1102">
        <v>15104.28314429706</v>
      </c>
      <c r="CO1599" s="1102">
        <v>16768.61856380933</v>
      </c>
      <c r="CP1599" s="1102">
        <v>15225.354087249732</v>
      </c>
      <c r="CQ1599" s="1106">
        <f t="shared" si="224"/>
        <v>16783.080009130106</v>
      </c>
      <c r="CR1599" s="23" t="s">
        <v>542</v>
      </c>
      <c r="DQ1599"/>
      <c r="DR1599"/>
    </row>
    <row r="1600" spans="58:122" ht="13">
      <c r="BF1600" s="1135">
        <v>1592</v>
      </c>
      <c r="BG1600" s="1102">
        <v>59637.186430160975</v>
      </c>
      <c r="BH1600" s="1102">
        <v>66086.457913792008</v>
      </c>
      <c r="BI1600" s="1102">
        <v>63813.119975640628</v>
      </c>
      <c r="BJ1600" s="1102">
        <v>76922.898255983237</v>
      </c>
      <c r="BK1600" s="1102">
        <v>101058.92071957218</v>
      </c>
      <c r="BL1600" s="1102">
        <v>133000.61284976269</v>
      </c>
      <c r="BM1600" s="1102">
        <v>108833.82889854467</v>
      </c>
      <c r="BN1600" s="1102">
        <v>103162.782668238</v>
      </c>
      <c r="BO1600" s="1102">
        <v>132045.38977767431</v>
      </c>
      <c r="BP1600" s="1102">
        <v>127028.31014633072</v>
      </c>
      <c r="BQ1600" s="1102">
        <v>90293.095108121663</v>
      </c>
      <c r="BR1600" s="1102">
        <v>61701.268644801457</v>
      </c>
      <c r="BS1600" s="1102">
        <v>82261.211395248291</v>
      </c>
      <c r="BT1600" s="1102">
        <v>31035.671606105396</v>
      </c>
      <c r="BU1600" s="1102">
        <v>16160.229115209189</v>
      </c>
      <c r="BV1600" s="1102">
        <v>12793.532952303809</v>
      </c>
      <c r="BW1600" s="1102">
        <v>19813.344761331122</v>
      </c>
      <c r="BX1600" s="1102">
        <v>27669.206908642314</v>
      </c>
      <c r="BY1600" s="1102">
        <v>20369.423348348668</v>
      </c>
      <c r="BZ1600" s="1102">
        <v>16465.704571456779</v>
      </c>
      <c r="CA1600" s="1102">
        <v>10932.226585945371</v>
      </c>
      <c r="CB1600" s="1102">
        <v>6912.9085705094367</v>
      </c>
      <c r="CC1600" s="1102">
        <v>11055.586166923871</v>
      </c>
      <c r="CD1600" s="1102">
        <v>13207.622070837879</v>
      </c>
      <c r="CE1600" s="1102">
        <v>21665.373258035281</v>
      </c>
      <c r="CF1600" s="1102">
        <v>16437.275338423256</v>
      </c>
      <c r="CG1600" s="1102">
        <v>11726.323412369649</v>
      </c>
      <c r="CH1600" s="1102">
        <v>12909.45428174185</v>
      </c>
      <c r="CI1600" s="1102">
        <v>16581.762940494747</v>
      </c>
      <c r="CJ1600" s="1102">
        <v>19581.621803579677</v>
      </c>
      <c r="CK1600" s="1102">
        <v>22424.564606171702</v>
      </c>
      <c r="CL1600" s="1102">
        <v>19112.734533355564</v>
      </c>
      <c r="CM1600" s="1102">
        <v>24002.480029156217</v>
      </c>
      <c r="CN1600" s="1102">
        <v>20752.442272451208</v>
      </c>
      <c r="CO1600" s="1102">
        <v>25097.752090159731</v>
      </c>
      <c r="CP1600" s="1102">
        <v>21172.709624033207</v>
      </c>
      <c r="CQ1600" s="1106">
        <f t="shared" si="224"/>
        <v>23338.917281917649</v>
      </c>
      <c r="CR1600" s="23" t="s">
        <v>542</v>
      </c>
      <c r="DQ1600"/>
      <c r="DR1600"/>
    </row>
    <row r="1601" spans="58:122" ht="13">
      <c r="BF1601" s="1135">
        <v>1593</v>
      </c>
      <c r="BG1601" s="1102">
        <v>54335.268252736219</v>
      </c>
      <c r="BH1601" s="1102">
        <v>56914.604957295531</v>
      </c>
      <c r="BI1601" s="1102">
        <v>54140.989906081486</v>
      </c>
      <c r="BJ1601" s="1102">
        <v>61185.221113790882</v>
      </c>
      <c r="BK1601" s="1102">
        <v>72719.079105349956</v>
      </c>
      <c r="BL1601" s="1102">
        <v>93569.111052251887</v>
      </c>
      <c r="BM1601" s="1102">
        <v>81943.845842530456</v>
      </c>
      <c r="BN1601" s="1102">
        <v>76773.586168058042</v>
      </c>
      <c r="BO1601" s="1102">
        <v>107119.36030784986</v>
      </c>
      <c r="BP1601" s="1102">
        <v>104002.70808521981</v>
      </c>
      <c r="BQ1601" s="1102">
        <v>83848.550566007267</v>
      </c>
      <c r="BR1601" s="1102">
        <v>60846.117414759487</v>
      </c>
      <c r="BS1601" s="1102">
        <v>68940.093236442437</v>
      </c>
      <c r="BT1601" s="1102">
        <v>35996.943732893109</v>
      </c>
      <c r="BU1601" s="1102">
        <v>15918.09969479097</v>
      </c>
      <c r="BV1601" s="1102">
        <v>15466.035862567136</v>
      </c>
      <c r="BW1601" s="1102">
        <v>14456.91368279716</v>
      </c>
      <c r="BX1601" s="1102">
        <v>26234.275948862898</v>
      </c>
      <c r="BY1601" s="1102">
        <v>20142.732125440201</v>
      </c>
      <c r="BZ1601" s="1102">
        <v>16815.589196209279</v>
      </c>
      <c r="CA1601" s="1102">
        <v>10933.335135441313</v>
      </c>
      <c r="CB1601" s="1102">
        <v>6310.4341493414449</v>
      </c>
      <c r="CC1601" s="1102">
        <v>8164.6285274250349</v>
      </c>
      <c r="CD1601" s="1102">
        <v>11564.459586874289</v>
      </c>
      <c r="CE1601" s="1102">
        <v>21361.04458357831</v>
      </c>
      <c r="CF1601" s="1102">
        <v>18394.64430278261</v>
      </c>
      <c r="CG1601" s="1102">
        <v>12998.910782722262</v>
      </c>
      <c r="CH1601" s="1102">
        <v>13696.847501254271</v>
      </c>
      <c r="CI1601" s="1102">
        <v>17835.942992771474</v>
      </c>
      <c r="CJ1601" s="1102">
        <v>24067.958533600689</v>
      </c>
      <c r="CK1601" s="1102">
        <v>24046.489568349349</v>
      </c>
      <c r="CL1601" s="1102">
        <v>19321.698001878114</v>
      </c>
      <c r="CM1601" s="1102">
        <v>20489.485560555109</v>
      </c>
      <c r="CN1601" s="1102">
        <v>20060.458223335681</v>
      </c>
      <c r="CO1601" s="1102">
        <v>24108.950654823675</v>
      </c>
      <c r="CP1601" s="1102">
        <v>19931.928375901505</v>
      </c>
      <c r="CQ1601" s="1106">
        <f t="shared" si="224"/>
        <v>21971.190078866159</v>
      </c>
      <c r="CR1601" s="23" t="s">
        <v>542</v>
      </c>
      <c r="DQ1601"/>
      <c r="DR1601"/>
    </row>
    <row r="1602" spans="58:122" ht="13">
      <c r="BF1602" s="1135">
        <v>1594</v>
      </c>
      <c r="BG1602" s="1102">
        <v>62850.220619469968</v>
      </c>
      <c r="BH1602" s="1102">
        <v>60990.715830316694</v>
      </c>
      <c r="BI1602" s="1102">
        <v>52188.88267193862</v>
      </c>
      <c r="BJ1602" s="1102">
        <v>53727.834708833587</v>
      </c>
      <c r="BK1602" s="1102">
        <v>65761.989012262828</v>
      </c>
      <c r="BL1602" s="1102">
        <v>79046.051493242543</v>
      </c>
      <c r="BM1602" s="1102">
        <v>66239.356062646315</v>
      </c>
      <c r="BN1602" s="1102">
        <v>68037.060755451312</v>
      </c>
      <c r="BO1602" s="1102">
        <v>81857.277664241105</v>
      </c>
      <c r="BP1602" s="1102">
        <v>75488.120181054008</v>
      </c>
      <c r="BQ1602" s="1102">
        <v>56597.398572772116</v>
      </c>
      <c r="BR1602" s="1102">
        <v>44412.879244580668</v>
      </c>
      <c r="BS1602" s="1102">
        <v>54449.716988927277</v>
      </c>
      <c r="BT1602" s="1102">
        <v>22733.491323824888</v>
      </c>
      <c r="BU1602" s="1102">
        <v>13108.296555279352</v>
      </c>
      <c r="BV1602" s="1102">
        <v>10981.34629377013</v>
      </c>
      <c r="BW1602" s="1102">
        <v>15821.589997046127</v>
      </c>
      <c r="BX1602" s="1102">
        <v>18517.861060918214</v>
      </c>
      <c r="BY1602" s="1102">
        <v>16392.664788998249</v>
      </c>
      <c r="BZ1602" s="1102">
        <v>16400.926017113125</v>
      </c>
      <c r="CA1602" s="1102">
        <v>10933.806958238389</v>
      </c>
      <c r="CB1602" s="1102">
        <v>7526.8613009864857</v>
      </c>
      <c r="CC1602" s="1102">
        <v>8779.8688510074116</v>
      </c>
      <c r="CD1602" s="1102">
        <v>10866.063490521012</v>
      </c>
      <c r="CE1602" s="1102">
        <v>17644.867327680946</v>
      </c>
      <c r="CF1602" s="1102">
        <v>14552.502918437371</v>
      </c>
      <c r="CG1602" s="1102">
        <v>11010.160612249374</v>
      </c>
      <c r="CH1602" s="1102">
        <v>11709.980649989866</v>
      </c>
      <c r="CI1602" s="1102">
        <v>13613.96274024682</v>
      </c>
      <c r="CJ1602" s="1102">
        <v>15807.942038130328</v>
      </c>
      <c r="CK1602" s="1102">
        <v>15703.252324004745</v>
      </c>
      <c r="CL1602" s="1102">
        <v>14384.404938744803</v>
      </c>
      <c r="CM1602" s="1102">
        <v>16961.155516616476</v>
      </c>
      <c r="CN1602" s="1102">
        <v>15869.150817523718</v>
      </c>
      <c r="CO1602" s="1102">
        <v>17655.415397965429</v>
      </c>
      <c r="CP1602" s="1102">
        <v>17600.253839980498</v>
      </c>
      <c r="CQ1602" s="1106">
        <f t="shared" si="224"/>
        <v>19400.958866681431</v>
      </c>
      <c r="CR1602" s="23" t="s">
        <v>542</v>
      </c>
      <c r="DQ1602"/>
      <c r="DR1602"/>
    </row>
    <row r="1603" spans="58:122" ht="13">
      <c r="BF1603" s="1135">
        <v>1595</v>
      </c>
      <c r="BG1603" s="1102">
        <v>52810.310284224041</v>
      </c>
      <c r="BH1603" s="1102">
        <v>53899.171856017878</v>
      </c>
      <c r="BI1603" s="1102">
        <v>46014.739778923482</v>
      </c>
      <c r="BJ1603" s="1102">
        <v>52896.223210825796</v>
      </c>
      <c r="BK1603" s="1102">
        <v>75177.640412944485</v>
      </c>
      <c r="BL1603" s="1102">
        <v>103442.61266794121</v>
      </c>
      <c r="BM1603" s="1102">
        <v>85995.982238458644</v>
      </c>
      <c r="BN1603" s="1102">
        <v>90707.72107093595</v>
      </c>
      <c r="BO1603" s="1102">
        <v>122540.00112191366</v>
      </c>
      <c r="BP1603" s="1102">
        <v>116195.17175315566</v>
      </c>
      <c r="BQ1603" s="1102">
        <v>83060.765674429</v>
      </c>
      <c r="BR1603" s="1102">
        <v>55502.7845106858</v>
      </c>
      <c r="BS1603" s="1102">
        <v>56117.753861072379</v>
      </c>
      <c r="BT1603" s="1102">
        <v>33898.649646171762</v>
      </c>
      <c r="BU1603" s="1102">
        <v>15543.674715541341</v>
      </c>
      <c r="BV1603" s="1102">
        <v>14378.373482477798</v>
      </c>
      <c r="BW1603" s="1102">
        <v>12437.337069971923</v>
      </c>
      <c r="BX1603" s="1102">
        <v>17088.6439682458</v>
      </c>
      <c r="BY1603" s="1102">
        <v>16527.759480124605</v>
      </c>
      <c r="BZ1603" s="1102">
        <v>14153.130339257421</v>
      </c>
      <c r="CA1603" s="1102">
        <v>10939.29005863991</v>
      </c>
      <c r="CB1603" s="1102">
        <v>6737.7548199224821</v>
      </c>
      <c r="CC1603" s="1102">
        <v>8209.2698584949321</v>
      </c>
      <c r="CD1603" s="1102">
        <v>14730.873469907274</v>
      </c>
      <c r="CE1603" s="1102">
        <v>18982.157729052968</v>
      </c>
      <c r="CF1603" s="1102">
        <v>14420.147544089479</v>
      </c>
      <c r="CG1603" s="1102">
        <v>10105.253920434938</v>
      </c>
      <c r="CH1603" s="1102">
        <v>10628.463452619564</v>
      </c>
      <c r="CI1603" s="1102">
        <v>16678.55574773013</v>
      </c>
      <c r="CJ1603" s="1102">
        <v>18736.343693693529</v>
      </c>
      <c r="CK1603" s="1102">
        <v>19295.387833842487</v>
      </c>
      <c r="CL1603" s="1102">
        <v>19054.778899669342</v>
      </c>
      <c r="CM1603" s="1102">
        <v>22062.004268749155</v>
      </c>
      <c r="CN1603" s="1102">
        <v>21032.664866084036</v>
      </c>
      <c r="CO1603" s="1102">
        <v>16651.318127753766</v>
      </c>
      <c r="CP1603" s="1102">
        <v>22269.885244178549</v>
      </c>
      <c r="CQ1603" s="1106">
        <f t="shared" si="224"/>
        <v>24548.346377060127</v>
      </c>
      <c r="CR1603" s="23" t="s">
        <v>542</v>
      </c>
      <c r="DQ1603"/>
      <c r="DR1603"/>
    </row>
    <row r="1604" spans="58:122" ht="13">
      <c r="BF1604" s="1135">
        <v>1596</v>
      </c>
      <c r="BG1604" s="1102">
        <v>47862.500119750344</v>
      </c>
      <c r="BH1604" s="1102">
        <v>56827.968849324519</v>
      </c>
      <c r="BI1604" s="1102">
        <v>53111.500385780033</v>
      </c>
      <c r="BJ1604" s="1102">
        <v>53156.054923369258</v>
      </c>
      <c r="BK1604" s="1102">
        <v>62622.795695804685</v>
      </c>
      <c r="BL1604" s="1102">
        <v>90173.478935182749</v>
      </c>
      <c r="BM1604" s="1102">
        <v>82964.030181226291</v>
      </c>
      <c r="BN1604" s="1102">
        <v>80152.612187828636</v>
      </c>
      <c r="BO1604" s="1102">
        <v>105027.29792768945</v>
      </c>
      <c r="BP1604" s="1102">
        <v>111871.76632163672</v>
      </c>
      <c r="BQ1604" s="1102">
        <v>87255.014798534554</v>
      </c>
      <c r="BR1604" s="1102">
        <v>62065.735395322452</v>
      </c>
      <c r="BS1604" s="1102">
        <v>65159.307740427132</v>
      </c>
      <c r="BT1604" s="1102">
        <v>38645.517973009446</v>
      </c>
      <c r="BU1604" s="1102">
        <v>13516.116158883007</v>
      </c>
      <c r="BV1604" s="1102">
        <v>13850.714729939342</v>
      </c>
      <c r="BW1604" s="1102">
        <v>21965.671084828031</v>
      </c>
      <c r="BX1604" s="1102">
        <v>20837.636801392575</v>
      </c>
      <c r="BY1604" s="1102">
        <v>19985.255327484418</v>
      </c>
      <c r="BZ1604" s="1102">
        <v>11575.994470600204</v>
      </c>
      <c r="CA1604" s="1102">
        <v>10945.154224642218</v>
      </c>
      <c r="CB1604" s="1102">
        <v>6268.3180850293811</v>
      </c>
      <c r="CC1604" s="1102">
        <v>7344.0195216851525</v>
      </c>
      <c r="CD1604" s="1102">
        <v>8641.8327769855059</v>
      </c>
      <c r="CE1604" s="1102">
        <v>21887.834092135556</v>
      </c>
      <c r="CF1604" s="1102">
        <v>15874.036366369532</v>
      </c>
      <c r="CG1604" s="1102">
        <v>10371.73115924708</v>
      </c>
      <c r="CH1604" s="1102">
        <v>10172.722465504428</v>
      </c>
      <c r="CI1604" s="1102">
        <v>15125.394058929152</v>
      </c>
      <c r="CJ1604" s="1102">
        <v>19616.773140585363</v>
      </c>
      <c r="CK1604" s="1102">
        <v>23203.218654807137</v>
      </c>
      <c r="CL1604" s="1102">
        <v>18252.084808846761</v>
      </c>
      <c r="CM1604" s="1102">
        <v>18456.99356735943</v>
      </c>
      <c r="CN1604" s="1102">
        <v>15968.841081347613</v>
      </c>
      <c r="CO1604" s="1102">
        <v>22658.289236393641</v>
      </c>
      <c r="CP1604" s="1102">
        <v>16607.38530496529</v>
      </c>
      <c r="CQ1604" s="1106">
        <f t="shared" si="224"/>
        <v>18306.508651191038</v>
      </c>
      <c r="CR1604" s="23" t="s">
        <v>542</v>
      </c>
      <c r="DQ1604"/>
      <c r="DR1604"/>
    </row>
    <row r="1605" spans="58:122" ht="13">
      <c r="BF1605" s="1135">
        <v>1597</v>
      </c>
      <c r="BG1605" s="1102">
        <v>57546.342278727767</v>
      </c>
      <c r="BH1605" s="1102">
        <v>59353.982214673902</v>
      </c>
      <c r="BI1605" s="1102">
        <v>52989.56596506638</v>
      </c>
      <c r="BJ1605" s="1102">
        <v>59054.820353846815</v>
      </c>
      <c r="BK1605" s="1102">
        <v>66922.8488418942</v>
      </c>
      <c r="BL1605" s="1102">
        <v>78404.744512462814</v>
      </c>
      <c r="BM1605" s="1102">
        <v>67473.883287190474</v>
      </c>
      <c r="BN1605" s="1102">
        <v>79824.495664493108</v>
      </c>
      <c r="BO1605" s="1102">
        <v>109199.62849873735</v>
      </c>
      <c r="BP1605" s="1102">
        <v>101867.89542176908</v>
      </c>
      <c r="BQ1605" s="1102">
        <v>81270.327095066517</v>
      </c>
      <c r="BR1605" s="1102">
        <v>67260.021776598122</v>
      </c>
      <c r="BS1605" s="1102">
        <v>74404.829381850315</v>
      </c>
      <c r="BT1605" s="1102">
        <v>29025.184509153089</v>
      </c>
      <c r="BU1605" s="1102">
        <v>13151.496731038822</v>
      </c>
      <c r="BV1605" s="1102">
        <v>11809.318071546146</v>
      </c>
      <c r="BW1605" s="1102">
        <v>17760.874538717642</v>
      </c>
      <c r="BX1605" s="1102">
        <v>23243.539027865674</v>
      </c>
      <c r="BY1605" s="1102">
        <v>21142.494719522543</v>
      </c>
      <c r="BZ1605" s="1102">
        <v>16267.88262166684</v>
      </c>
      <c r="CA1605" s="1102">
        <v>10947.147050119691</v>
      </c>
      <c r="CB1605" s="1102">
        <v>6869.2915401023583</v>
      </c>
      <c r="CC1605" s="1102">
        <v>7409.3312134842636</v>
      </c>
      <c r="CD1605" s="1102">
        <v>12368.807229273125</v>
      </c>
      <c r="CE1605" s="1102">
        <v>17578.786427761446</v>
      </c>
      <c r="CF1605" s="1102">
        <v>13760.389885527211</v>
      </c>
      <c r="CG1605" s="1102">
        <v>10428.12142060808</v>
      </c>
      <c r="CH1605" s="1102">
        <v>11733.066732910722</v>
      </c>
      <c r="CI1605" s="1102">
        <v>17229.165854085473</v>
      </c>
      <c r="CJ1605" s="1102">
        <v>20940.470130191923</v>
      </c>
      <c r="CK1605" s="1102">
        <v>22885.691236264312</v>
      </c>
      <c r="CL1605" s="1102">
        <v>20322.614007458702</v>
      </c>
      <c r="CM1605" s="1102">
        <v>19895.545564228374</v>
      </c>
      <c r="CN1605" s="1102">
        <v>17621.878298754091</v>
      </c>
      <c r="CO1605" s="1102">
        <v>17853.907627236491</v>
      </c>
      <c r="CP1605" s="1102">
        <v>19080.222534705765</v>
      </c>
      <c r="CQ1605" s="1106">
        <f t="shared" si="224"/>
        <v>21032.345097323032</v>
      </c>
      <c r="CR1605" s="23" t="s">
        <v>542</v>
      </c>
      <c r="DQ1605"/>
      <c r="DR1605"/>
    </row>
    <row r="1606" spans="58:122" ht="13">
      <c r="BF1606" s="1135">
        <v>1598</v>
      </c>
      <c r="BG1606" s="1102">
        <v>42288.708218358472</v>
      </c>
      <c r="BH1606" s="1102">
        <v>43567.85418992777</v>
      </c>
      <c r="BI1606" s="1102">
        <v>39858.704738688728</v>
      </c>
      <c r="BJ1606" s="1102">
        <v>49020.199863702335</v>
      </c>
      <c r="BK1606" s="1102">
        <v>58430.781274435038</v>
      </c>
      <c r="BL1606" s="1102">
        <v>76914.934973431315</v>
      </c>
      <c r="BM1606" s="1102">
        <v>70557.562815551166</v>
      </c>
      <c r="BN1606" s="1102">
        <v>83458.135123033018</v>
      </c>
      <c r="BO1606" s="1102">
        <v>96319.075916282643</v>
      </c>
      <c r="BP1606" s="1102">
        <v>99069.629344109097</v>
      </c>
      <c r="BQ1606" s="1102">
        <v>79028.351780814293</v>
      </c>
      <c r="BR1606" s="1102">
        <v>74888.353955120532</v>
      </c>
      <c r="BS1606" s="1102">
        <v>78215.580243900724</v>
      </c>
      <c r="BT1606" s="1102">
        <v>32993.935194753481</v>
      </c>
      <c r="BU1606" s="1102">
        <v>14596.225337623124</v>
      </c>
      <c r="BV1606" s="1102">
        <v>11142.464279922353</v>
      </c>
      <c r="BW1606" s="1102">
        <v>14383.719601339137</v>
      </c>
      <c r="BX1606" s="1102">
        <v>23991.302353185292</v>
      </c>
      <c r="BY1606" s="1102">
        <v>21505.947052076379</v>
      </c>
      <c r="BZ1606" s="1102">
        <v>16047.842271454547</v>
      </c>
      <c r="CA1606" s="1102">
        <v>10949.715794230025</v>
      </c>
      <c r="CB1606" s="1102">
        <v>6900.1461035665889</v>
      </c>
      <c r="CC1606" s="1102">
        <v>7994.2202690710501</v>
      </c>
      <c r="CD1606" s="1102">
        <v>13041.658558196232</v>
      </c>
      <c r="CE1606" s="1102">
        <v>18994.056324053789</v>
      </c>
      <c r="CF1606" s="1102">
        <v>14371.468811782666</v>
      </c>
      <c r="CG1606" s="1102">
        <v>10304.151472411046</v>
      </c>
      <c r="CH1606" s="1102">
        <v>10823.601642292257</v>
      </c>
      <c r="CI1606" s="1102">
        <v>16826.844999059264</v>
      </c>
      <c r="CJ1606" s="1102">
        <v>20682.603122031331</v>
      </c>
      <c r="CK1606" s="1102">
        <v>19531.926724586508</v>
      </c>
      <c r="CL1606" s="1102">
        <v>16088.670205467321</v>
      </c>
      <c r="CM1606" s="1102">
        <v>16438.978498345416</v>
      </c>
      <c r="CN1606" s="1102">
        <v>15992.78740037928</v>
      </c>
      <c r="CO1606" s="1102">
        <v>17328.376429426182</v>
      </c>
      <c r="CP1606" s="1102">
        <v>15638.840908988224</v>
      </c>
      <c r="CQ1606" s="1106">
        <f t="shared" si="224"/>
        <v>17238.8712092684</v>
      </c>
      <c r="CR1606" s="23" t="s">
        <v>542</v>
      </c>
      <c r="DQ1606"/>
      <c r="DR1606"/>
    </row>
    <row r="1607" spans="58:122" ht="13">
      <c r="BF1607" s="1135">
        <v>1599</v>
      </c>
      <c r="BG1607" s="1102">
        <v>60735.918145634409</v>
      </c>
      <c r="BH1607" s="1102">
        <v>62320.158444952525</v>
      </c>
      <c r="BI1607" s="1102">
        <v>58588.660334423163</v>
      </c>
      <c r="BJ1607" s="1102">
        <v>70682.230995876322</v>
      </c>
      <c r="BK1607" s="1102">
        <v>85913.309755806433</v>
      </c>
      <c r="BL1607" s="1102">
        <v>113625.360557045</v>
      </c>
      <c r="BM1607" s="1102">
        <v>103242.29628755456</v>
      </c>
      <c r="BN1607" s="1102">
        <v>95168.259129165599</v>
      </c>
      <c r="BO1607" s="1102">
        <v>136735.21855868149</v>
      </c>
      <c r="BP1607" s="1102">
        <v>124308.57385743433</v>
      </c>
      <c r="BQ1607" s="1102">
        <v>97816.58533496641</v>
      </c>
      <c r="BR1607" s="1102">
        <v>74504.050435658399</v>
      </c>
      <c r="BS1607" s="1102">
        <v>105725.73667596812</v>
      </c>
      <c r="BT1607" s="1102">
        <v>57151.521330174255</v>
      </c>
      <c r="BU1607" s="1102">
        <v>15002.818547317676</v>
      </c>
      <c r="BV1607" s="1102">
        <v>12868.321971380381</v>
      </c>
      <c r="BW1607" s="1102">
        <v>21784.509268203081</v>
      </c>
      <c r="BX1607" s="1102">
        <v>29096.559738980952</v>
      </c>
      <c r="BY1607" s="1102">
        <v>22132.598978796967</v>
      </c>
      <c r="BZ1607" s="1102">
        <v>17101.093030118467</v>
      </c>
      <c r="CA1607" s="1102">
        <v>10951.657566706612</v>
      </c>
      <c r="CB1607" s="1102">
        <v>7975.5233498731268</v>
      </c>
      <c r="CC1607" s="1102">
        <v>9039.6939388166084</v>
      </c>
      <c r="CD1607" s="1102">
        <v>12435.864884116418</v>
      </c>
      <c r="CE1607" s="1102">
        <v>17009.286540889909</v>
      </c>
      <c r="CF1607" s="1102">
        <v>11731.584716031864</v>
      </c>
      <c r="CG1607" s="1102">
        <v>9981.7523230150291</v>
      </c>
      <c r="CH1607" s="1102">
        <v>12811.17757701253</v>
      </c>
      <c r="CI1607" s="1102">
        <v>19924.299617187826</v>
      </c>
      <c r="CJ1607" s="1102">
        <v>22220.884559760325</v>
      </c>
      <c r="CK1607" s="1102">
        <v>19382.696915081233</v>
      </c>
      <c r="CL1607" s="1102">
        <v>15911.312586720414</v>
      </c>
      <c r="CM1607" s="1102">
        <v>19301.73647911787</v>
      </c>
      <c r="CN1607" s="1102">
        <v>20514.482107139425</v>
      </c>
      <c r="CO1607" s="1102">
        <v>25106.225425586912</v>
      </c>
      <c r="CP1607" s="1102">
        <v>22168.951648591923</v>
      </c>
      <c r="CQ1607" s="1106">
        <f t="shared" si="224"/>
        <v>24437.086133086021</v>
      </c>
      <c r="CR1607" s="23" t="s">
        <v>542</v>
      </c>
      <c r="DQ1607"/>
      <c r="DR1607"/>
    </row>
    <row r="1608" spans="58:122" ht="13">
      <c r="BF1608" s="1135">
        <v>1600</v>
      </c>
      <c r="BG1608" s="1102">
        <v>54872.958393929883</v>
      </c>
      <c r="BH1608" s="1102">
        <v>67069.894242156923</v>
      </c>
      <c r="BI1608" s="1102">
        <v>61253.993670761665</v>
      </c>
      <c r="BJ1608" s="1102">
        <v>64218.830152226968</v>
      </c>
      <c r="BK1608" s="1102">
        <v>76401.431193643628</v>
      </c>
      <c r="BL1608" s="1102">
        <v>105336.48178648915</v>
      </c>
      <c r="BM1608" s="1102">
        <v>90249.67229834896</v>
      </c>
      <c r="BN1608" s="1102">
        <v>91428.271995420015</v>
      </c>
      <c r="BO1608" s="1102">
        <v>106202.53442797119</v>
      </c>
      <c r="BP1608" s="1102">
        <v>103311.82432213702</v>
      </c>
      <c r="BQ1608" s="1102">
        <v>77175.587577604048</v>
      </c>
      <c r="BR1608" s="1102">
        <v>54063.905226215087</v>
      </c>
      <c r="BS1608" s="1102">
        <v>55362.718174731897</v>
      </c>
      <c r="BT1608" s="1102">
        <v>36378.448255494157</v>
      </c>
      <c r="BU1608" s="1102">
        <v>19906.219104582407</v>
      </c>
      <c r="BV1608" s="1102">
        <v>16043.410420051878</v>
      </c>
      <c r="BW1608" s="1102">
        <v>14250.724577584329</v>
      </c>
      <c r="BX1608" s="1102">
        <v>20518.154259998311</v>
      </c>
      <c r="BY1608" s="1102">
        <v>20484.482644416094</v>
      </c>
      <c r="BZ1608" s="1102">
        <v>18058.381882639616</v>
      </c>
      <c r="CA1608" s="1102">
        <v>10958.25051008127</v>
      </c>
      <c r="CB1608" s="1102">
        <v>7333.3689481347292</v>
      </c>
      <c r="CC1608" s="1102">
        <v>9464.7717818995879</v>
      </c>
      <c r="CD1608" s="1102">
        <v>13109.559564639245</v>
      </c>
      <c r="CE1608" s="1102">
        <v>16790.290754908798</v>
      </c>
      <c r="CF1608" s="1102">
        <v>12497.792057261015</v>
      </c>
      <c r="CG1608" s="1102">
        <v>11336.928588265666</v>
      </c>
      <c r="CH1608" s="1102">
        <v>13990.674882037372</v>
      </c>
      <c r="CI1608" s="1102">
        <v>17585.562273592954</v>
      </c>
      <c r="CJ1608" s="1102">
        <v>19152.79712970871</v>
      </c>
      <c r="CK1608" s="1102">
        <v>19206.028745540014</v>
      </c>
      <c r="CL1608" s="1102">
        <v>17986.37824042176</v>
      </c>
      <c r="CM1608" s="1102">
        <v>18887.872034880231</v>
      </c>
      <c r="CN1608" s="1102">
        <v>16752.18441645414</v>
      </c>
      <c r="CO1608" s="1102">
        <v>13430.258934036008</v>
      </c>
      <c r="CP1608" s="1102">
        <v>18681.329080429976</v>
      </c>
      <c r="CQ1608" s="1106">
        <f t="shared" si="224"/>
        <v>20592.640331189861</v>
      </c>
      <c r="CR1608" s="23" t="s">
        <v>542</v>
      </c>
      <c r="DQ1608"/>
      <c r="DR1608"/>
    </row>
    <row r="1609" spans="58:122" ht="13">
      <c r="BF1609" s="1135">
        <v>1601</v>
      </c>
      <c r="BG1609" s="1102">
        <v>32507.52195090548</v>
      </c>
      <c r="BH1609" s="1102">
        <v>39958.298986993614</v>
      </c>
      <c r="BI1609" s="1102">
        <v>38521.708756593354</v>
      </c>
      <c r="BJ1609" s="1102">
        <v>47720.877114234099</v>
      </c>
      <c r="BK1609" s="1102">
        <v>53938.673301250106</v>
      </c>
      <c r="BL1609" s="1102">
        <v>72022.574927567228</v>
      </c>
      <c r="BM1609" s="1102">
        <v>74368.238209730713</v>
      </c>
      <c r="BN1609" s="1102">
        <v>91707.545427052595</v>
      </c>
      <c r="BO1609" s="1102">
        <v>95500.82325766854</v>
      </c>
      <c r="BP1609" s="1102">
        <v>110801.11258723339</v>
      </c>
      <c r="BQ1609" s="1102">
        <v>90013.105348692319</v>
      </c>
      <c r="BR1609" s="1102">
        <v>88687.408873636945</v>
      </c>
      <c r="BS1609" s="1102">
        <v>83781.570492114668</v>
      </c>
      <c r="BT1609" s="1102">
        <v>32763.141280861197</v>
      </c>
      <c r="BU1609" s="1102">
        <v>14084.930066652807</v>
      </c>
      <c r="BV1609" s="1102">
        <v>11203.10303505975</v>
      </c>
      <c r="BW1609" s="1102">
        <v>14108.688569833792</v>
      </c>
      <c r="BX1609" s="1102">
        <v>30762.660435604437</v>
      </c>
      <c r="BY1609" s="1102">
        <v>23323.10947473082</v>
      </c>
      <c r="BZ1609" s="1102">
        <v>15440.893116109048</v>
      </c>
      <c r="CA1609" s="1102">
        <v>10958.781508206721</v>
      </c>
      <c r="CB1609" s="1102">
        <v>7349.7800972497289</v>
      </c>
      <c r="CC1609" s="1102">
        <v>11327.650700973712</v>
      </c>
      <c r="CD1609" s="1102">
        <v>18024.4988414367</v>
      </c>
      <c r="CE1609" s="1102">
        <v>19715.434419323778</v>
      </c>
      <c r="CF1609" s="1102">
        <v>13990.285518341854</v>
      </c>
      <c r="CG1609" s="1102">
        <v>11791.590486325189</v>
      </c>
      <c r="CH1609" s="1102">
        <v>15028.810351434284</v>
      </c>
      <c r="CI1609" s="1102">
        <v>21787.391313295891</v>
      </c>
      <c r="CJ1609" s="1102">
        <v>20573.319934522609</v>
      </c>
      <c r="CK1609" s="1102">
        <v>19491.241318293651</v>
      </c>
      <c r="CL1609" s="1102">
        <v>17794.649382404881</v>
      </c>
      <c r="CM1609" s="1102">
        <v>20820.782602933949</v>
      </c>
      <c r="CN1609" s="1102">
        <v>21585.176907996101</v>
      </c>
      <c r="CO1609" s="1102">
        <v>19706.952887363954</v>
      </c>
      <c r="CP1609" s="1102">
        <v>22625.344886836905</v>
      </c>
      <c r="CQ1609" s="1106">
        <f t="shared" si="224"/>
        <v>24940.173561410989</v>
      </c>
      <c r="CR1609" s="23" t="s">
        <v>542</v>
      </c>
      <c r="DQ1609"/>
      <c r="DR1609"/>
    </row>
    <row r="1610" spans="58:122" ht="13">
      <c r="BF1610" s="1135">
        <v>1602</v>
      </c>
      <c r="BG1610" s="1102">
        <v>38740.303381384045</v>
      </c>
      <c r="BH1610" s="1102">
        <v>42645.61994466513</v>
      </c>
      <c r="BI1610" s="1102">
        <v>38851.684054138634</v>
      </c>
      <c r="BJ1610" s="1102">
        <v>50070.702793429948</v>
      </c>
      <c r="BK1610" s="1102">
        <v>66256.211054273474</v>
      </c>
      <c r="BL1610" s="1102">
        <v>87473.172174940541</v>
      </c>
      <c r="BM1610" s="1102">
        <v>74226.820688928099</v>
      </c>
      <c r="BN1610" s="1102">
        <v>89380.548500852557</v>
      </c>
      <c r="BO1610" s="1102">
        <v>114319.78149216143</v>
      </c>
      <c r="BP1610" s="1102">
        <v>114661.77146929782</v>
      </c>
      <c r="BQ1610" s="1102">
        <v>86722.577420427653</v>
      </c>
      <c r="BR1610" s="1102">
        <v>63887.296907181939</v>
      </c>
      <c r="BS1610" s="1102">
        <v>55265.560275680269</v>
      </c>
      <c r="BT1610" s="1102">
        <v>23299.219790273775</v>
      </c>
      <c r="BU1610" s="1102">
        <v>11279.455135036129</v>
      </c>
      <c r="BV1610" s="1102">
        <v>13559.490960046631</v>
      </c>
      <c r="BW1610" s="1102">
        <v>18063.781389165149</v>
      </c>
      <c r="BX1610" s="1102">
        <v>18176.551510604269</v>
      </c>
      <c r="BY1610" s="1102">
        <v>16807.156307746889</v>
      </c>
      <c r="BZ1610" s="1102">
        <v>15861.650733130195</v>
      </c>
      <c r="CA1610" s="1102">
        <v>10961.326041567794</v>
      </c>
      <c r="CB1610" s="1102">
        <v>6982.897134871293</v>
      </c>
      <c r="CC1610" s="1102">
        <v>7428.5399662112286</v>
      </c>
      <c r="CD1610" s="1102">
        <v>10085.576326214097</v>
      </c>
      <c r="CE1610" s="1102">
        <v>17323.269865355134</v>
      </c>
      <c r="CF1610" s="1102">
        <v>13204.811381736527</v>
      </c>
      <c r="CG1610" s="1102">
        <v>11172.082559662322</v>
      </c>
      <c r="CH1610" s="1102">
        <v>11375.403634035418</v>
      </c>
      <c r="CI1610" s="1102">
        <v>17470.405741099337</v>
      </c>
      <c r="CJ1610" s="1102">
        <v>19955.990917162067</v>
      </c>
      <c r="CK1610" s="1102">
        <v>21257.179956379678</v>
      </c>
      <c r="CL1610" s="1102">
        <v>17028.414158126438</v>
      </c>
      <c r="CM1610" s="1102">
        <v>19213.293816452879</v>
      </c>
      <c r="CN1610" s="1102">
        <v>17220.280858476599</v>
      </c>
      <c r="CO1610" s="1102">
        <v>17908.334789255576</v>
      </c>
      <c r="CP1610" s="1102">
        <v>17782.860034466932</v>
      </c>
      <c r="CQ1610" s="1106">
        <f t="shared" ref="CQ1610:CQ1673" si="225">CP1610*1.10231131</f>
        <v>19602.247740139886</v>
      </c>
      <c r="CR1610" s="23" t="s">
        <v>542</v>
      </c>
      <c r="DQ1610"/>
      <c r="DR1610"/>
    </row>
    <row r="1611" spans="58:122" ht="13">
      <c r="BF1611" s="1135">
        <v>1603</v>
      </c>
      <c r="BG1611" s="1102">
        <v>56342.799922116232</v>
      </c>
      <c r="BH1611" s="1102">
        <v>55383.409243858914</v>
      </c>
      <c r="BI1611" s="1102">
        <v>46911.006907959352</v>
      </c>
      <c r="BJ1611" s="1102">
        <v>47787.256042265792</v>
      </c>
      <c r="BK1611" s="1102">
        <v>61419.70462863642</v>
      </c>
      <c r="BL1611" s="1102">
        <v>77490.473088084604</v>
      </c>
      <c r="BM1611" s="1102">
        <v>64657.088320973518</v>
      </c>
      <c r="BN1611" s="1102">
        <v>70598.949522817769</v>
      </c>
      <c r="BO1611" s="1102">
        <v>97568.692506247418</v>
      </c>
      <c r="BP1611" s="1102">
        <v>92087.101842160337</v>
      </c>
      <c r="BQ1611" s="1102">
        <v>73371.38796334753</v>
      </c>
      <c r="BR1611" s="1102">
        <v>58303.276979538561</v>
      </c>
      <c r="BS1611" s="1102">
        <v>75348.509856448087</v>
      </c>
      <c r="BT1611" s="1102">
        <v>29442.099690467243</v>
      </c>
      <c r="BU1611" s="1102">
        <v>14741.394236951248</v>
      </c>
      <c r="BV1611" s="1102">
        <v>13712.57006205781</v>
      </c>
      <c r="BW1611" s="1102">
        <v>23589.279621442507</v>
      </c>
      <c r="BX1611" s="1102">
        <v>23412.87391186384</v>
      </c>
      <c r="BY1611" s="1102">
        <v>19141.298082324483</v>
      </c>
      <c r="BZ1611" s="1102">
        <v>16239.555200069895</v>
      </c>
      <c r="CA1611" s="1102">
        <v>10963.437046715802</v>
      </c>
      <c r="CB1611" s="1102">
        <v>7386.0178083381534</v>
      </c>
      <c r="CC1611" s="1102">
        <v>8071.4502178838302</v>
      </c>
      <c r="CD1611" s="1102">
        <v>12586.018450874852</v>
      </c>
      <c r="CE1611" s="1102">
        <v>19953.434837476249</v>
      </c>
      <c r="CF1611" s="1102">
        <v>13770.969910176085</v>
      </c>
      <c r="CG1611" s="1102">
        <v>10497.442236422356</v>
      </c>
      <c r="CH1611" s="1102">
        <v>11707.245753741681</v>
      </c>
      <c r="CI1611" s="1102">
        <v>16491.471180766537</v>
      </c>
      <c r="CJ1611" s="1102">
        <v>18718.461235144037</v>
      </c>
      <c r="CK1611" s="1102">
        <v>20578.635551161067</v>
      </c>
      <c r="CL1611" s="1102">
        <v>18045.144756163656</v>
      </c>
      <c r="CM1611" s="1102">
        <v>19054.775944186746</v>
      </c>
      <c r="CN1611" s="1102">
        <v>19456.139757959925</v>
      </c>
      <c r="CO1611" s="1102">
        <v>20125.580363249472</v>
      </c>
      <c r="CP1611" s="1102">
        <v>20314.771725436331</v>
      </c>
      <c r="CQ1611" s="1106">
        <f t="shared" si="225"/>
        <v>22393.202633016681</v>
      </c>
      <c r="CR1611" s="23" t="s">
        <v>542</v>
      </c>
      <c r="DQ1611"/>
      <c r="DR1611"/>
    </row>
    <row r="1612" spans="58:122" ht="13">
      <c r="BF1612" s="1135">
        <v>1604</v>
      </c>
      <c r="BG1612" s="1102">
        <v>58911.394647146408</v>
      </c>
      <c r="BH1612" s="1102">
        <v>62873.976741547514</v>
      </c>
      <c r="BI1612" s="1102">
        <v>57280.76477373395</v>
      </c>
      <c r="BJ1612" s="1102">
        <v>64469.469947755017</v>
      </c>
      <c r="BK1612" s="1102">
        <v>73974.280124247904</v>
      </c>
      <c r="BL1612" s="1102">
        <v>87221.40491620572</v>
      </c>
      <c r="BM1612" s="1102">
        <v>72937.192833367779</v>
      </c>
      <c r="BN1612" s="1102">
        <v>76496.395881648175</v>
      </c>
      <c r="BO1612" s="1102">
        <v>103242.95604510402</v>
      </c>
      <c r="BP1612" s="1102">
        <v>94901.858549343626</v>
      </c>
      <c r="BQ1612" s="1102">
        <v>73485.602094259113</v>
      </c>
      <c r="BR1612" s="1102">
        <v>58666.502114273026</v>
      </c>
      <c r="BS1612" s="1102">
        <v>60900.262767939217</v>
      </c>
      <c r="BT1612" s="1102">
        <v>23766.769230480215</v>
      </c>
      <c r="BU1612" s="1102">
        <v>10935.61646008053</v>
      </c>
      <c r="BV1612" s="1102">
        <v>8791.0076565898835</v>
      </c>
      <c r="BW1612" s="1102">
        <v>16204.454861678554</v>
      </c>
      <c r="BX1612" s="1102">
        <v>19584.806423151218</v>
      </c>
      <c r="BY1612" s="1102">
        <v>21231.183722024212</v>
      </c>
      <c r="BZ1612" s="1102">
        <v>13391.918754203833</v>
      </c>
      <c r="CA1612" s="1102">
        <v>10963.541467277237</v>
      </c>
      <c r="CB1612" s="1102">
        <v>6038.4010692656148</v>
      </c>
      <c r="CC1612" s="1102">
        <v>6026.7121825821014</v>
      </c>
      <c r="CD1612" s="1102">
        <v>9304.0428232509021</v>
      </c>
      <c r="CE1612" s="1102">
        <v>15033.91534081019</v>
      </c>
      <c r="CF1612" s="1102">
        <v>12007.71935737706</v>
      </c>
      <c r="CG1612" s="1102">
        <v>8558.8654261448519</v>
      </c>
      <c r="CH1612" s="1102">
        <v>10569.004245229098</v>
      </c>
      <c r="CI1612" s="1102">
        <v>13392.373973576197</v>
      </c>
      <c r="CJ1612" s="1102">
        <v>17226.333699823474</v>
      </c>
      <c r="CK1612" s="1102">
        <v>16832.374689934244</v>
      </c>
      <c r="CL1612" s="1102">
        <v>14606.173019552351</v>
      </c>
      <c r="CM1612" s="1102">
        <v>16053.999446935748</v>
      </c>
      <c r="CN1612" s="1102">
        <v>13608.73729381265</v>
      </c>
      <c r="CO1612" s="1102">
        <v>15075.15312687181</v>
      </c>
      <c r="CP1612" s="1102">
        <v>14712.322724907088</v>
      </c>
      <c r="CQ1612" s="1106">
        <f t="shared" si="225"/>
        <v>16217.5597360351</v>
      </c>
      <c r="CR1612" s="23" t="s">
        <v>542</v>
      </c>
      <c r="DQ1612"/>
      <c r="DR1612"/>
    </row>
    <row r="1613" spans="58:122" ht="13">
      <c r="BF1613" s="1135">
        <v>1605</v>
      </c>
      <c r="BG1613" s="1102">
        <v>51569.42800242189</v>
      </c>
      <c r="BH1613" s="1102">
        <v>60464.040151211666</v>
      </c>
      <c r="BI1613" s="1102">
        <v>61388.093136566524</v>
      </c>
      <c r="BJ1613" s="1102">
        <v>68254.062056388764</v>
      </c>
      <c r="BK1613" s="1102">
        <v>75703.299280943771</v>
      </c>
      <c r="BL1613" s="1102">
        <v>99359.692152748918</v>
      </c>
      <c r="BM1613" s="1102">
        <v>86900.295107496175</v>
      </c>
      <c r="BN1613" s="1102">
        <v>86537.405264920817</v>
      </c>
      <c r="BO1613" s="1102">
        <v>118076.92290911009</v>
      </c>
      <c r="BP1613" s="1102">
        <v>118222.01956878652</v>
      </c>
      <c r="BQ1613" s="1102">
        <v>91153.110319938176</v>
      </c>
      <c r="BR1613" s="1102">
        <v>69156.889565666352</v>
      </c>
      <c r="BS1613" s="1102">
        <v>86820.182983195235</v>
      </c>
      <c r="BT1613" s="1102">
        <v>46064.844097273519</v>
      </c>
      <c r="BU1613" s="1102">
        <v>22736.098999149042</v>
      </c>
      <c r="BV1613" s="1102">
        <v>17448.217548805067</v>
      </c>
      <c r="BW1613" s="1102">
        <v>13890.08250450406</v>
      </c>
      <c r="BX1613" s="1102">
        <v>27467.591756607941</v>
      </c>
      <c r="BY1613" s="1102">
        <v>19162.377217927235</v>
      </c>
      <c r="BZ1613" s="1102">
        <v>14686.983629627144</v>
      </c>
      <c r="CA1613" s="1102">
        <v>10965.021949479975</v>
      </c>
      <c r="CB1613" s="1102">
        <v>8232.6906746127406</v>
      </c>
      <c r="CC1613" s="1102">
        <v>11710.239075449992</v>
      </c>
      <c r="CD1613" s="1102">
        <v>16193.577057864848</v>
      </c>
      <c r="CE1613" s="1102">
        <v>20037.85998089955</v>
      </c>
      <c r="CF1613" s="1102">
        <v>15852.362127998196</v>
      </c>
      <c r="CG1613" s="1102">
        <v>13830.515148157647</v>
      </c>
      <c r="CH1613" s="1102">
        <v>17707.904127290058</v>
      </c>
      <c r="CI1613" s="1102">
        <v>24585.273082459185</v>
      </c>
      <c r="CJ1613" s="1102">
        <v>25204.169871930317</v>
      </c>
      <c r="CK1613" s="1102">
        <v>24555.884386376176</v>
      </c>
      <c r="CL1613" s="1102">
        <v>19766.903129026636</v>
      </c>
      <c r="CM1613" s="1102">
        <v>21504.840078894696</v>
      </c>
      <c r="CN1613" s="1102">
        <v>19878.958092194691</v>
      </c>
      <c r="CO1613" s="1102">
        <v>17811.783629531052</v>
      </c>
      <c r="CP1613" s="1102">
        <v>21958.281523516431</v>
      </c>
      <c r="CQ1613" s="1106">
        <f t="shared" si="225"/>
        <v>24204.86207153619</v>
      </c>
      <c r="CR1613" s="23" t="s">
        <v>542</v>
      </c>
      <c r="DQ1613"/>
      <c r="DR1613"/>
    </row>
    <row r="1614" spans="58:122" ht="13">
      <c r="BF1614" s="1135">
        <v>1606</v>
      </c>
      <c r="BG1614" s="1102">
        <v>55060.794530814092</v>
      </c>
      <c r="BH1614" s="1102">
        <v>54410.504770916043</v>
      </c>
      <c r="BI1614" s="1102">
        <v>43052.718322853201</v>
      </c>
      <c r="BJ1614" s="1102">
        <v>52802.173211650566</v>
      </c>
      <c r="BK1614" s="1102">
        <v>69931.804496711484</v>
      </c>
      <c r="BL1614" s="1102">
        <v>91455.557536865759</v>
      </c>
      <c r="BM1614" s="1102">
        <v>78921.234429523756</v>
      </c>
      <c r="BN1614" s="1102">
        <v>80841.259832644224</v>
      </c>
      <c r="BO1614" s="1102">
        <v>100427.61372512362</v>
      </c>
      <c r="BP1614" s="1102">
        <v>92097.006347198039</v>
      </c>
      <c r="BQ1614" s="1102">
        <v>70831.034395854193</v>
      </c>
      <c r="BR1614" s="1102">
        <v>57444.292415529053</v>
      </c>
      <c r="BS1614" s="1102">
        <v>59802.588794602823</v>
      </c>
      <c r="BT1614" s="1102">
        <v>26178.493732657058</v>
      </c>
      <c r="BU1614" s="1102">
        <v>12870.936566623619</v>
      </c>
      <c r="BV1614" s="1102">
        <v>11337.142781712144</v>
      </c>
      <c r="BW1614" s="1102">
        <v>17635.02678265973</v>
      </c>
      <c r="BX1614" s="1102">
        <v>21309.504499211063</v>
      </c>
      <c r="BY1614" s="1102">
        <v>19476.853333094801</v>
      </c>
      <c r="BZ1614" s="1102">
        <v>17354.997132470446</v>
      </c>
      <c r="CA1614" s="1102">
        <v>10966.969912966208</v>
      </c>
      <c r="CB1614" s="1102">
        <v>6263.4560980129463</v>
      </c>
      <c r="CC1614" s="1102">
        <v>8424.4642960440087</v>
      </c>
      <c r="CD1614" s="1102">
        <v>13477.424407913701</v>
      </c>
      <c r="CE1614" s="1102">
        <v>20902.890841427627</v>
      </c>
      <c r="CF1614" s="1102">
        <v>15580.330524382252</v>
      </c>
      <c r="CG1614" s="1102">
        <v>12019.937944079962</v>
      </c>
      <c r="CH1614" s="1102">
        <v>11500.25592224604</v>
      </c>
      <c r="CI1614" s="1102">
        <v>14614.139954721761</v>
      </c>
      <c r="CJ1614" s="1102">
        <v>15248.517340759519</v>
      </c>
      <c r="CK1614" s="1102">
        <v>15947.490632950687</v>
      </c>
      <c r="CL1614" s="1102">
        <v>14458.619538372544</v>
      </c>
      <c r="CM1614" s="1102">
        <v>18572.275847960249</v>
      </c>
      <c r="CN1614" s="1102">
        <v>20596.482082838698</v>
      </c>
      <c r="CO1614" s="1102">
        <v>20411.582515828213</v>
      </c>
      <c r="CP1614" s="1102">
        <v>21409.811203024226</v>
      </c>
      <c r="CQ1614" s="1106">
        <f t="shared" si="225"/>
        <v>23600.277034058308</v>
      </c>
      <c r="CR1614" s="23" t="s">
        <v>542</v>
      </c>
      <c r="DQ1614"/>
      <c r="DR1614"/>
    </row>
    <row r="1615" spans="58:122" ht="13">
      <c r="BF1615" s="1135">
        <v>1607</v>
      </c>
      <c r="BG1615" s="1102">
        <v>50063.904327336932</v>
      </c>
      <c r="BH1615" s="1102">
        <v>60595.340990087469</v>
      </c>
      <c r="BI1615" s="1102">
        <v>56988.256109296395</v>
      </c>
      <c r="BJ1615" s="1102">
        <v>58446.979387726751</v>
      </c>
      <c r="BK1615" s="1102">
        <v>63977.683886554216</v>
      </c>
      <c r="BL1615" s="1102">
        <v>82077.692362449146</v>
      </c>
      <c r="BM1615" s="1102">
        <v>75512.805960765298</v>
      </c>
      <c r="BN1615" s="1102">
        <v>79844.272176293845</v>
      </c>
      <c r="BO1615" s="1102">
        <v>100665.9473133783</v>
      </c>
      <c r="BP1615" s="1102">
        <v>103547.85824783193</v>
      </c>
      <c r="BQ1615" s="1102">
        <v>79408.744420642557</v>
      </c>
      <c r="BR1615" s="1102">
        <v>65405.193421796052</v>
      </c>
      <c r="BS1615" s="1102">
        <v>83830.218910454365</v>
      </c>
      <c r="BT1615" s="1102">
        <v>30482.770652945732</v>
      </c>
      <c r="BU1615" s="1102">
        <v>12316.259010783207</v>
      </c>
      <c r="BV1615" s="1102">
        <v>11424.60774666543</v>
      </c>
      <c r="BW1615" s="1102">
        <v>16813.551844625323</v>
      </c>
      <c r="BX1615" s="1102">
        <v>22148.599892937509</v>
      </c>
      <c r="BY1615" s="1102">
        <v>17853.518166973572</v>
      </c>
      <c r="BZ1615" s="1102">
        <v>14795.909377133694</v>
      </c>
      <c r="CA1615" s="1102">
        <v>10967.437092516237</v>
      </c>
      <c r="CB1615" s="1102">
        <v>8714.8119225551272</v>
      </c>
      <c r="CC1615" s="1102">
        <v>8961.7763175857126</v>
      </c>
      <c r="CD1615" s="1102">
        <v>12022.474290502072</v>
      </c>
      <c r="CE1615" s="1102">
        <v>18173.827413374886</v>
      </c>
      <c r="CF1615" s="1102">
        <v>14643.715886111209</v>
      </c>
      <c r="CG1615" s="1102">
        <v>10473.34346920823</v>
      </c>
      <c r="CH1615" s="1102">
        <v>11044.688851259463</v>
      </c>
      <c r="CI1615" s="1102">
        <v>13421.843616174458</v>
      </c>
      <c r="CJ1615" s="1102">
        <v>15810.070879472825</v>
      </c>
      <c r="CK1615" s="1102">
        <v>17205.238734040755</v>
      </c>
      <c r="CL1615" s="1102">
        <v>14231.857923506248</v>
      </c>
      <c r="CM1615" s="1102">
        <v>17787.10344368346</v>
      </c>
      <c r="CN1615" s="1102">
        <v>17327.93380777647</v>
      </c>
      <c r="CO1615" s="1102">
        <v>20047.162976838179</v>
      </c>
      <c r="CP1615" s="1102">
        <v>18210.431940564707</v>
      </c>
      <c r="CQ1615" s="1106">
        <f t="shared" si="225"/>
        <v>20073.565088069725</v>
      </c>
      <c r="CR1615" s="23" t="s">
        <v>542</v>
      </c>
      <c r="DQ1615"/>
      <c r="DR1615"/>
    </row>
    <row r="1616" spans="58:122" ht="13">
      <c r="BF1616" s="1135">
        <v>1608</v>
      </c>
      <c r="BG1616" s="1102">
        <v>58635.460257183149</v>
      </c>
      <c r="BH1616" s="1102">
        <v>61116.754646954098</v>
      </c>
      <c r="BI1616" s="1102">
        <v>54174.727861891181</v>
      </c>
      <c r="BJ1616" s="1102">
        <v>57013.845946880734</v>
      </c>
      <c r="BK1616" s="1102">
        <v>66172.809746775325</v>
      </c>
      <c r="BL1616" s="1102">
        <v>78415.079643407182</v>
      </c>
      <c r="BM1616" s="1102">
        <v>67859.79316659474</v>
      </c>
      <c r="BN1616" s="1102">
        <v>80881.94404583922</v>
      </c>
      <c r="BO1616" s="1102">
        <v>109405.85698177635</v>
      </c>
      <c r="BP1616" s="1102">
        <v>102183.07495933188</v>
      </c>
      <c r="BQ1616" s="1102">
        <v>81515.986002933321</v>
      </c>
      <c r="BR1616" s="1102">
        <v>67776.993492729249</v>
      </c>
      <c r="BS1616" s="1102">
        <v>74319.242150336373</v>
      </c>
      <c r="BT1616" s="1102">
        <v>29081.656589374601</v>
      </c>
      <c r="BU1616" s="1102">
        <v>13172.091120003515</v>
      </c>
      <c r="BV1616" s="1102">
        <v>11864.58083637185</v>
      </c>
      <c r="BW1616" s="1102">
        <v>17835.309148050037</v>
      </c>
      <c r="BX1616" s="1102">
        <v>23346.209122386659</v>
      </c>
      <c r="BY1616" s="1102">
        <v>21335.505292448368</v>
      </c>
      <c r="BZ1616" s="1102">
        <v>16314.603743103642</v>
      </c>
      <c r="CA1616" s="1102">
        <v>10971.434295833718</v>
      </c>
      <c r="CB1616" s="1102">
        <v>6874.6983137465431</v>
      </c>
      <c r="CC1616" s="1102">
        <v>7347.0827184686204</v>
      </c>
      <c r="CD1616" s="1102">
        <v>12373.609848927041</v>
      </c>
      <c r="CE1616" s="1102">
        <v>17559.075400158159</v>
      </c>
      <c r="CF1616" s="1102">
        <v>13855.817241281475</v>
      </c>
      <c r="CG1616" s="1102">
        <v>10670.435502725792</v>
      </c>
      <c r="CH1616" s="1102">
        <v>11676.383321898997</v>
      </c>
      <c r="CI1616" s="1102">
        <v>17267.997748390757</v>
      </c>
      <c r="CJ1616" s="1102">
        <v>21046.362891983696</v>
      </c>
      <c r="CK1616" s="1102">
        <v>22937.375738217033</v>
      </c>
      <c r="CL1616" s="1102">
        <v>20397.329274462318</v>
      </c>
      <c r="CM1616" s="1102">
        <v>19940.799600240636</v>
      </c>
      <c r="CN1616" s="1102">
        <v>17707.262188516572</v>
      </c>
      <c r="CO1616" s="1102">
        <v>17822.16311122066</v>
      </c>
      <c r="CP1616" s="1102">
        <v>19163.976776083877</v>
      </c>
      <c r="CQ1616" s="1106">
        <f t="shared" si="225"/>
        <v>21124.668344854592</v>
      </c>
      <c r="CR1616" s="23" t="s">
        <v>542</v>
      </c>
      <c r="DQ1616"/>
      <c r="DR1616"/>
    </row>
    <row r="1617" spans="58:122" ht="13">
      <c r="BF1617" s="1135">
        <v>1609</v>
      </c>
      <c r="BG1617" s="1102">
        <v>69012.39767300454</v>
      </c>
      <c r="BH1617" s="1102">
        <v>64468.882476153136</v>
      </c>
      <c r="BI1617" s="1102">
        <v>52908.597665873225</v>
      </c>
      <c r="BJ1617" s="1102">
        <v>55143.819811822497</v>
      </c>
      <c r="BK1617" s="1102">
        <v>68342.317763725572</v>
      </c>
      <c r="BL1617" s="1102">
        <v>89910.180943574727</v>
      </c>
      <c r="BM1617" s="1102">
        <v>81944.616047975607</v>
      </c>
      <c r="BN1617" s="1102">
        <v>93403.91448614304</v>
      </c>
      <c r="BO1617" s="1102">
        <v>117011.61797923807</v>
      </c>
      <c r="BP1617" s="1102">
        <v>107674.83919469177</v>
      </c>
      <c r="BQ1617" s="1102">
        <v>82663.774710937869</v>
      </c>
      <c r="BR1617" s="1102">
        <v>64630.747906589109</v>
      </c>
      <c r="BS1617" s="1102">
        <v>56058.547623777114</v>
      </c>
      <c r="BT1617" s="1102">
        <v>32244.080510705604</v>
      </c>
      <c r="BU1617" s="1102">
        <v>16943.149230511648</v>
      </c>
      <c r="BV1617" s="1102">
        <v>11840.672884952925</v>
      </c>
      <c r="BW1617" s="1102">
        <v>12888.993493222979</v>
      </c>
      <c r="BX1617" s="1102">
        <v>18167.012918148448</v>
      </c>
      <c r="BY1617" s="1102">
        <v>21050.413194617217</v>
      </c>
      <c r="BZ1617" s="1102">
        <v>17723.496400007887</v>
      </c>
      <c r="CA1617" s="1102">
        <v>10978.918740611687</v>
      </c>
      <c r="CB1617" s="1102">
        <v>6094.9352289732533</v>
      </c>
      <c r="CC1617" s="1102">
        <v>10637.634068463889</v>
      </c>
      <c r="CD1617" s="1102">
        <v>13720.214452924391</v>
      </c>
      <c r="CE1617" s="1102">
        <v>21986.38103189076</v>
      </c>
      <c r="CF1617" s="1102">
        <v>15565.874011683469</v>
      </c>
      <c r="CG1617" s="1102">
        <v>10254.109564176246</v>
      </c>
      <c r="CH1617" s="1102">
        <v>12858.155994234818</v>
      </c>
      <c r="CI1617" s="1102">
        <v>14079.728375690232</v>
      </c>
      <c r="CJ1617" s="1102">
        <v>17728.605202787588</v>
      </c>
      <c r="CK1617" s="1102">
        <v>18394.8864648735</v>
      </c>
      <c r="CL1617" s="1102">
        <v>16741.597900935103</v>
      </c>
      <c r="CM1617" s="1102">
        <v>20079.795577678102</v>
      </c>
      <c r="CN1617" s="1102">
        <v>16787.759217912102</v>
      </c>
      <c r="CO1617" s="1102">
        <v>15881.872738988071</v>
      </c>
      <c r="CP1617" s="1102">
        <v>18904.713164662087</v>
      </c>
      <c r="CQ1617" s="1106">
        <f t="shared" si="225"/>
        <v>20838.879133712911</v>
      </c>
      <c r="CR1617" s="23" t="s">
        <v>542</v>
      </c>
      <c r="DQ1617"/>
      <c r="DR1617"/>
    </row>
    <row r="1618" spans="58:122" ht="13">
      <c r="BF1618" s="1135">
        <v>1610</v>
      </c>
      <c r="BG1618" s="1102">
        <v>38386.52779217354</v>
      </c>
      <c r="BH1618" s="1102">
        <v>42177.867369713385</v>
      </c>
      <c r="BI1618" s="1102">
        <v>38860.382655601126</v>
      </c>
      <c r="BJ1618" s="1102">
        <v>49538.976722080384</v>
      </c>
      <c r="BK1618" s="1102">
        <v>63475.436336731567</v>
      </c>
      <c r="BL1618" s="1102">
        <v>85648.458105856058</v>
      </c>
      <c r="BM1618" s="1102">
        <v>78020.775890161196</v>
      </c>
      <c r="BN1618" s="1102">
        <v>91359.54138752057</v>
      </c>
      <c r="BO1618" s="1102">
        <v>111659.50148397451</v>
      </c>
      <c r="BP1618" s="1102">
        <v>115484.31965253534</v>
      </c>
      <c r="BQ1618" s="1102">
        <v>86909.621021793078</v>
      </c>
      <c r="BR1618" s="1102">
        <v>64402.834410830495</v>
      </c>
      <c r="BS1618" s="1102">
        <v>54426.478615676759</v>
      </c>
      <c r="BT1618" s="1102">
        <v>22756.401325074756</v>
      </c>
      <c r="BU1618" s="1102">
        <v>11205.541103576194</v>
      </c>
      <c r="BV1618" s="1102">
        <v>13538.964248346052</v>
      </c>
      <c r="BW1618" s="1102">
        <v>17908.306413220267</v>
      </c>
      <c r="BX1618" s="1102">
        <v>18205.287875225291</v>
      </c>
      <c r="BY1618" s="1102">
        <v>16525.39983691282</v>
      </c>
      <c r="BZ1618" s="1102">
        <v>15778.94316903041</v>
      </c>
      <c r="CA1618" s="1102">
        <v>10980.090593829316</v>
      </c>
      <c r="CB1618" s="1102">
        <v>7051.9380309645676</v>
      </c>
      <c r="CC1618" s="1102">
        <v>7414.8394871898072</v>
      </c>
      <c r="CD1618" s="1102">
        <v>9966.9494448066889</v>
      </c>
      <c r="CE1618" s="1102">
        <v>17184.790625776728</v>
      </c>
      <c r="CF1618" s="1102">
        <v>13196.614586031475</v>
      </c>
      <c r="CG1618" s="1102">
        <v>11144.812294595869</v>
      </c>
      <c r="CH1618" s="1102">
        <v>11373.822786125284</v>
      </c>
      <c r="CI1618" s="1102">
        <v>17443.520105847332</v>
      </c>
      <c r="CJ1618" s="1102">
        <v>19958.557406314241</v>
      </c>
      <c r="CK1618" s="1102">
        <v>21514.161178949322</v>
      </c>
      <c r="CL1618" s="1102">
        <v>17099.576025526843</v>
      </c>
      <c r="CM1618" s="1102">
        <v>19488.725635967261</v>
      </c>
      <c r="CN1618" s="1102">
        <v>16489.486858282555</v>
      </c>
      <c r="CO1618" s="1102">
        <v>17917.396117291588</v>
      </c>
      <c r="CP1618" s="1102">
        <v>16980.081192615355</v>
      </c>
      <c r="CQ1618" s="1106">
        <f t="shared" si="225"/>
        <v>18717.335543338191</v>
      </c>
      <c r="CR1618" s="23" t="s">
        <v>542</v>
      </c>
      <c r="DQ1618"/>
      <c r="DR1618"/>
    </row>
    <row r="1619" spans="58:122" ht="13">
      <c r="BF1619" s="1135">
        <v>1611</v>
      </c>
      <c r="BG1619" s="1102">
        <v>59565.414497320671</v>
      </c>
      <c r="BH1619" s="1102">
        <v>67489.558572748574</v>
      </c>
      <c r="BI1619" s="1102">
        <v>64177.487532541883</v>
      </c>
      <c r="BJ1619" s="1102">
        <v>85827.961081445013</v>
      </c>
      <c r="BK1619" s="1102">
        <v>100352.81878319614</v>
      </c>
      <c r="BL1619" s="1102">
        <v>118594.79127994578</v>
      </c>
      <c r="BM1619" s="1102">
        <v>98523.795554950048</v>
      </c>
      <c r="BN1619" s="1102">
        <v>103364.73259386678</v>
      </c>
      <c r="BO1619" s="1102">
        <v>125914.03542641723</v>
      </c>
      <c r="BP1619" s="1102">
        <v>115871.57770830925</v>
      </c>
      <c r="BQ1619" s="1102">
        <v>92905.952595186769</v>
      </c>
      <c r="BR1619" s="1102">
        <v>87038.444455105157</v>
      </c>
      <c r="BS1619" s="1102">
        <v>110726.45881019367</v>
      </c>
      <c r="BT1619" s="1102">
        <v>38743.583040888938</v>
      </c>
      <c r="BU1619" s="1102">
        <v>18600.099906843403</v>
      </c>
      <c r="BV1619" s="1102">
        <v>15889.696083906787</v>
      </c>
      <c r="BW1619" s="1102">
        <v>17313.502523703006</v>
      </c>
      <c r="BX1619" s="1102">
        <v>25065.773098810892</v>
      </c>
      <c r="BY1619" s="1102">
        <v>21035.621648493383</v>
      </c>
      <c r="BZ1619" s="1102">
        <v>16042.49740114532</v>
      </c>
      <c r="CA1619" s="1102">
        <v>10980.209261703112</v>
      </c>
      <c r="CB1619" s="1102">
        <v>7488.4544347608162</v>
      </c>
      <c r="CC1619" s="1102">
        <v>10203.67098249027</v>
      </c>
      <c r="CD1619" s="1102">
        <v>17092.433930047169</v>
      </c>
      <c r="CE1619" s="1102">
        <v>23654.864541023126</v>
      </c>
      <c r="CF1619" s="1102">
        <v>16686.438055870454</v>
      </c>
      <c r="CG1619" s="1102">
        <v>11526.377268409249</v>
      </c>
      <c r="CH1619" s="1102">
        <v>12306.375848435719</v>
      </c>
      <c r="CI1619" s="1102">
        <v>17078.699665408796</v>
      </c>
      <c r="CJ1619" s="1102">
        <v>18934.77962265052</v>
      </c>
      <c r="CK1619" s="1102">
        <v>21168.738746288516</v>
      </c>
      <c r="CL1619" s="1102">
        <v>18468.466625912406</v>
      </c>
      <c r="CM1619" s="1102">
        <v>20951.935349147334</v>
      </c>
      <c r="CN1619" s="1102">
        <v>19067.931287609867</v>
      </c>
      <c r="CO1619" s="1102">
        <v>19095.290786053127</v>
      </c>
      <c r="CP1619" s="1102">
        <v>19115.489218386709</v>
      </c>
      <c r="CQ1619" s="1106">
        <f t="shared" si="225"/>
        <v>21071.219961610728</v>
      </c>
      <c r="CR1619" s="23" t="s">
        <v>542</v>
      </c>
      <c r="DQ1619"/>
      <c r="DR1619"/>
    </row>
    <row r="1620" spans="58:122" ht="13">
      <c r="BF1620" s="1135">
        <v>1612</v>
      </c>
      <c r="BG1620" s="1102">
        <v>57818.608758463044</v>
      </c>
      <c r="BH1620" s="1102">
        <v>52079.381298469307</v>
      </c>
      <c r="BI1620" s="1102">
        <v>46512.83060886195</v>
      </c>
      <c r="BJ1620" s="1102">
        <v>53133.744458417539</v>
      </c>
      <c r="BK1620" s="1102">
        <v>61109.181626736463</v>
      </c>
      <c r="BL1620" s="1102">
        <v>74348.725224046866</v>
      </c>
      <c r="BM1620" s="1102">
        <v>61886.505704305266</v>
      </c>
      <c r="BN1620" s="1102">
        <v>72149.509821779997</v>
      </c>
      <c r="BO1620" s="1102">
        <v>104938.01277029517</v>
      </c>
      <c r="BP1620" s="1102">
        <v>98884.949090951879</v>
      </c>
      <c r="BQ1620" s="1102">
        <v>78080.503373893298</v>
      </c>
      <c r="BR1620" s="1102">
        <v>57617.945635529606</v>
      </c>
      <c r="BS1620" s="1102">
        <v>55270.527712851406</v>
      </c>
      <c r="BT1620" s="1102">
        <v>29282.771223335112</v>
      </c>
      <c r="BU1620" s="1102">
        <v>16047.402808758879</v>
      </c>
      <c r="BV1620" s="1102">
        <v>11856.422449573613</v>
      </c>
      <c r="BW1620" s="1102">
        <v>14921.553652374934</v>
      </c>
      <c r="BX1620" s="1102">
        <v>19224.529427264002</v>
      </c>
      <c r="BY1620" s="1102">
        <v>20384.323445155038</v>
      </c>
      <c r="BZ1620" s="1102">
        <v>17891.632657388767</v>
      </c>
      <c r="CA1620" s="1102">
        <v>10980.507420378874</v>
      </c>
      <c r="CB1620" s="1102">
        <v>5994.3642190786368</v>
      </c>
      <c r="CC1620" s="1102">
        <v>7085.0549674906142</v>
      </c>
      <c r="CD1620" s="1102">
        <v>12554.361717903517</v>
      </c>
      <c r="CE1620" s="1102">
        <v>19882.761203156679</v>
      </c>
      <c r="CF1620" s="1102">
        <v>14798.241987698151</v>
      </c>
      <c r="CG1620" s="1102">
        <v>10267.911494824451</v>
      </c>
      <c r="CH1620" s="1102">
        <v>12049.814018118357</v>
      </c>
      <c r="CI1620" s="1102">
        <v>16466.13508354071</v>
      </c>
      <c r="CJ1620" s="1102">
        <v>19858.59800959321</v>
      </c>
      <c r="CK1620" s="1102">
        <v>16727.113325059458</v>
      </c>
      <c r="CL1620" s="1102">
        <v>13258.550661305315</v>
      </c>
      <c r="CM1620" s="1102">
        <v>15256.333129574803</v>
      </c>
      <c r="CN1620" s="1102">
        <v>16338.486291078621</v>
      </c>
      <c r="CO1620" s="1102">
        <v>17594.945079393299</v>
      </c>
      <c r="CP1620" s="1102">
        <v>17365.935350704949</v>
      </c>
      <c r="CQ1620" s="1106">
        <f t="shared" si="225"/>
        <v>19142.666945810881</v>
      </c>
      <c r="CR1620" s="23" t="s">
        <v>542</v>
      </c>
      <c r="DQ1620"/>
      <c r="DR1620"/>
    </row>
    <row r="1621" spans="58:122" ht="13">
      <c r="BF1621" s="1135">
        <v>1613</v>
      </c>
      <c r="BG1621" s="1102">
        <v>58635.558275022551</v>
      </c>
      <c r="BH1621" s="1102">
        <v>62792.736737319094</v>
      </c>
      <c r="BI1621" s="1102">
        <v>58077.451471779445</v>
      </c>
      <c r="BJ1621" s="1102">
        <v>61196.149394205546</v>
      </c>
      <c r="BK1621" s="1102">
        <v>74179.152702328487</v>
      </c>
      <c r="BL1621" s="1102">
        <v>92086.460715686946</v>
      </c>
      <c r="BM1621" s="1102">
        <v>81133.566012783645</v>
      </c>
      <c r="BN1621" s="1102">
        <v>83588.176683549813</v>
      </c>
      <c r="BO1621" s="1102">
        <v>111556.82865148218</v>
      </c>
      <c r="BP1621" s="1102">
        <v>117253.09641256834</v>
      </c>
      <c r="BQ1621" s="1102">
        <v>90965.37963529244</v>
      </c>
      <c r="BR1621" s="1102">
        <v>65116.427358101384</v>
      </c>
      <c r="BS1621" s="1102">
        <v>54636.901675976304</v>
      </c>
      <c r="BT1621" s="1102">
        <v>29473.844124179599</v>
      </c>
      <c r="BU1621" s="1102">
        <v>13099.347716101214</v>
      </c>
      <c r="BV1621" s="1102">
        <v>13537.134223208863</v>
      </c>
      <c r="BW1621" s="1102">
        <v>23648.881314378774</v>
      </c>
      <c r="BX1621" s="1102">
        <v>27437.91129175706</v>
      </c>
      <c r="BY1621" s="1102">
        <v>22544.481707940213</v>
      </c>
      <c r="BZ1621" s="1102">
        <v>12743.136948397603</v>
      </c>
      <c r="CA1621" s="1102">
        <v>10989.263011924668</v>
      </c>
      <c r="CB1621" s="1102">
        <v>6245.0053190890376</v>
      </c>
      <c r="CC1621" s="1102">
        <v>10340.705270495779</v>
      </c>
      <c r="CD1621" s="1102">
        <v>12396.183837361528</v>
      </c>
      <c r="CE1621" s="1102">
        <v>21993.651300488207</v>
      </c>
      <c r="CF1621" s="1102">
        <v>15555.462713153414</v>
      </c>
      <c r="CG1621" s="1102">
        <v>14229.75170699893</v>
      </c>
      <c r="CH1621" s="1102">
        <v>17859.93352256947</v>
      </c>
      <c r="CI1621" s="1102">
        <v>23904.814620211964</v>
      </c>
      <c r="CJ1621" s="1102">
        <v>25045.760484283008</v>
      </c>
      <c r="CK1621" s="1102">
        <v>23463.370500107278</v>
      </c>
      <c r="CL1621" s="1102">
        <v>17548.60491067265</v>
      </c>
      <c r="CM1621" s="1102">
        <v>21231.546279031663</v>
      </c>
      <c r="CN1621" s="1102">
        <v>17816.410501573235</v>
      </c>
      <c r="CO1621" s="1102">
        <v>20855.673284641191</v>
      </c>
      <c r="CP1621" s="1102">
        <v>19958.369000408471</v>
      </c>
      <c r="CQ1621" s="1106">
        <f t="shared" si="225"/>
        <v>22000.335878303649</v>
      </c>
      <c r="CR1621" s="23" t="s">
        <v>542</v>
      </c>
      <c r="DQ1621"/>
      <c r="DR1621"/>
    </row>
    <row r="1622" spans="58:122" ht="13">
      <c r="BF1622" s="1135">
        <v>1614</v>
      </c>
      <c r="BG1622" s="1102">
        <v>65727.346668260594</v>
      </c>
      <c r="BH1622" s="1102">
        <v>63956.893485444067</v>
      </c>
      <c r="BI1622" s="1102">
        <v>57441.272746063063</v>
      </c>
      <c r="BJ1622" s="1102">
        <v>62155.167695576776</v>
      </c>
      <c r="BK1622" s="1102">
        <v>66984.275224404933</v>
      </c>
      <c r="BL1622" s="1102">
        <v>80943.605036165274</v>
      </c>
      <c r="BM1622" s="1102">
        <v>74491.844074440989</v>
      </c>
      <c r="BN1622" s="1102">
        <v>95139.150118777339</v>
      </c>
      <c r="BO1622" s="1102">
        <v>149786.88467758271</v>
      </c>
      <c r="BP1622" s="1102">
        <v>140041.66308633776</v>
      </c>
      <c r="BQ1622" s="1102">
        <v>113704.42638631604</v>
      </c>
      <c r="BR1622" s="1102">
        <v>96220.469983892253</v>
      </c>
      <c r="BS1622" s="1102">
        <v>112020.36522039192</v>
      </c>
      <c r="BT1622" s="1102">
        <v>47419.452320720746</v>
      </c>
      <c r="BU1622" s="1102">
        <v>18524.173938509666</v>
      </c>
      <c r="BV1622" s="1102">
        <v>14188.242399575356</v>
      </c>
      <c r="BW1622" s="1102">
        <v>13817.479738917789</v>
      </c>
      <c r="BX1622" s="1102">
        <v>26587.749443711087</v>
      </c>
      <c r="BY1622" s="1102">
        <v>20122.603759521437</v>
      </c>
      <c r="BZ1622" s="1102">
        <v>16179.285730253645</v>
      </c>
      <c r="CA1622" s="1102">
        <v>10990.253655602124</v>
      </c>
      <c r="CB1622" s="1102">
        <v>7667.3270246884977</v>
      </c>
      <c r="CC1622" s="1102">
        <v>11684.762061429807</v>
      </c>
      <c r="CD1622" s="1102">
        <v>14713.002581709368</v>
      </c>
      <c r="CE1622" s="1102">
        <v>19989.312832138814</v>
      </c>
      <c r="CF1622" s="1102">
        <v>15653.323795711693</v>
      </c>
      <c r="CG1622" s="1102">
        <v>12493.902761026175</v>
      </c>
      <c r="CH1622" s="1102">
        <v>15158.897504871378</v>
      </c>
      <c r="CI1622" s="1102">
        <v>17899.099437587316</v>
      </c>
      <c r="CJ1622" s="1102">
        <v>21960.724703003041</v>
      </c>
      <c r="CK1622" s="1102">
        <v>23064.362812881518</v>
      </c>
      <c r="CL1622" s="1102">
        <v>20716.270152769001</v>
      </c>
      <c r="CM1622" s="1102">
        <v>21702.601074876209</v>
      </c>
      <c r="CN1622" s="1102">
        <v>18370.601601907067</v>
      </c>
      <c r="CO1622" s="1102">
        <v>16777.807549794201</v>
      </c>
      <c r="CP1622" s="1102">
        <v>19256.570778630838</v>
      </c>
      <c r="CQ1622" s="1106">
        <f t="shared" si="225"/>
        <v>21226.735761100277</v>
      </c>
      <c r="CR1622" s="23" t="s">
        <v>542</v>
      </c>
      <c r="DQ1622"/>
      <c r="DR1622"/>
    </row>
    <row r="1623" spans="58:122" ht="13">
      <c r="BF1623" s="1135">
        <v>1615</v>
      </c>
      <c r="BG1623" s="1102">
        <v>79414.429736608145</v>
      </c>
      <c r="BH1623" s="1102">
        <v>78534.738694040439</v>
      </c>
      <c r="BI1623" s="1102">
        <v>73408.612605812494</v>
      </c>
      <c r="BJ1623" s="1102">
        <v>84132.414549198817</v>
      </c>
      <c r="BK1623" s="1102">
        <v>85159.082052884158</v>
      </c>
      <c r="BL1623" s="1102">
        <v>95067.888320769154</v>
      </c>
      <c r="BM1623" s="1102">
        <v>88764.04982204485</v>
      </c>
      <c r="BN1623" s="1102">
        <v>115649.0376489067</v>
      </c>
      <c r="BO1623" s="1102">
        <v>134120.39234717266</v>
      </c>
      <c r="BP1623" s="1102">
        <v>125056.23256848179</v>
      </c>
      <c r="BQ1623" s="1102">
        <v>100799.22640535339</v>
      </c>
      <c r="BR1623" s="1102">
        <v>81511.7405237645</v>
      </c>
      <c r="BS1623" s="1102">
        <v>60111.159523639464</v>
      </c>
      <c r="BT1623" s="1102">
        <v>52598.466571674828</v>
      </c>
      <c r="BU1623" s="1102">
        <v>14309.512530198321</v>
      </c>
      <c r="BV1623" s="1102">
        <v>16904.866272895884</v>
      </c>
      <c r="BW1623" s="1102">
        <v>25834.705031580073</v>
      </c>
      <c r="BX1623" s="1102">
        <v>23568.684670328472</v>
      </c>
      <c r="BY1623" s="1102">
        <v>20021.216606289247</v>
      </c>
      <c r="BZ1623" s="1102">
        <v>17485.362389236954</v>
      </c>
      <c r="CA1623" s="1102">
        <v>10992.819946235861</v>
      </c>
      <c r="CB1623" s="1102">
        <v>7294.919588824092</v>
      </c>
      <c r="CC1623" s="1102">
        <v>9281.2692627370925</v>
      </c>
      <c r="CD1623" s="1102">
        <v>11174.663403903831</v>
      </c>
      <c r="CE1623" s="1102">
        <v>20462.109175062851</v>
      </c>
      <c r="CF1623" s="1102">
        <v>15790.889529525506</v>
      </c>
      <c r="CG1623" s="1102">
        <v>13898.798419378867</v>
      </c>
      <c r="CH1623" s="1102">
        <v>12738.474920581813</v>
      </c>
      <c r="CI1623" s="1102">
        <v>16990.182395483032</v>
      </c>
      <c r="CJ1623" s="1102">
        <v>16106.354791186335</v>
      </c>
      <c r="CK1623" s="1102">
        <v>21862.347946548245</v>
      </c>
      <c r="CL1623" s="1102">
        <v>16289.852622551021</v>
      </c>
      <c r="CM1623" s="1102">
        <v>24293.912041401763</v>
      </c>
      <c r="CN1623" s="1102">
        <v>17914.007291798782</v>
      </c>
      <c r="CO1623" s="1102">
        <v>21624.55637338095</v>
      </c>
      <c r="CP1623" s="1102">
        <v>18571.827199823867</v>
      </c>
      <c r="CQ1623" s="1106">
        <f t="shared" si="225"/>
        <v>20471.935169731478</v>
      </c>
      <c r="CR1623" s="23" t="s">
        <v>542</v>
      </c>
      <c r="DQ1623"/>
      <c r="DR1623"/>
    </row>
    <row r="1624" spans="58:122" ht="13">
      <c r="BF1624" s="1135">
        <v>1616</v>
      </c>
      <c r="BG1624" s="1102">
        <v>71157.93765434745</v>
      </c>
      <c r="BH1624" s="1102">
        <v>78364.961458586986</v>
      </c>
      <c r="BI1624" s="1102">
        <v>72516.844278677439</v>
      </c>
      <c r="BJ1624" s="1102">
        <v>71464.767690054214</v>
      </c>
      <c r="BK1624" s="1102">
        <v>77429.355628545352</v>
      </c>
      <c r="BL1624" s="1102">
        <v>102781.33767245257</v>
      </c>
      <c r="BM1624" s="1102">
        <v>89321.131641935426</v>
      </c>
      <c r="BN1624" s="1102">
        <v>91532.016030611296</v>
      </c>
      <c r="BO1624" s="1102">
        <v>123189.0376946044</v>
      </c>
      <c r="BP1624" s="1102">
        <v>121266.66923227345</v>
      </c>
      <c r="BQ1624" s="1102">
        <v>91668.770013022033</v>
      </c>
      <c r="BR1624" s="1102">
        <v>63417.56103787326</v>
      </c>
      <c r="BS1624" s="1102">
        <v>63794.889431875308</v>
      </c>
      <c r="BT1624" s="1102">
        <v>26538.889727733</v>
      </c>
      <c r="BU1624" s="1102">
        <v>15239.265120698579</v>
      </c>
      <c r="BV1624" s="1102">
        <v>14416.576913107065</v>
      </c>
      <c r="BW1624" s="1102">
        <v>13139.579595251211</v>
      </c>
      <c r="BX1624" s="1102">
        <v>18237.479873758708</v>
      </c>
      <c r="BY1624" s="1102">
        <v>18595.73557018346</v>
      </c>
      <c r="BZ1624" s="1102">
        <v>17642.338679775905</v>
      </c>
      <c r="CA1624" s="1102">
        <v>10995.501647315381</v>
      </c>
      <c r="CB1624" s="1102">
        <v>6987.6743014181748</v>
      </c>
      <c r="CC1624" s="1102">
        <v>9525.4048934227667</v>
      </c>
      <c r="CD1624" s="1102">
        <v>13438.898600197394</v>
      </c>
      <c r="CE1624" s="1102">
        <v>23143.644252535672</v>
      </c>
      <c r="CF1624" s="1102">
        <v>14729.445798977262</v>
      </c>
      <c r="CG1624" s="1102">
        <v>10045.326287452941</v>
      </c>
      <c r="CH1624" s="1102">
        <v>12004.84120267137</v>
      </c>
      <c r="CI1624" s="1102">
        <v>17105.925584287241</v>
      </c>
      <c r="CJ1624" s="1102">
        <v>21445.92520921192</v>
      </c>
      <c r="CK1624" s="1102">
        <v>20650.411691567744</v>
      </c>
      <c r="CL1624" s="1102">
        <v>17106.534277046732</v>
      </c>
      <c r="CM1624" s="1102">
        <v>20279.105318149996</v>
      </c>
      <c r="CN1624" s="1102">
        <v>17346.494202550279</v>
      </c>
      <c r="CO1624" s="1102">
        <v>16292.997147608987</v>
      </c>
      <c r="CP1624" s="1102">
        <v>18885.231270825076</v>
      </c>
      <c r="CQ1624" s="1106">
        <f t="shared" si="225"/>
        <v>20817.404021796152</v>
      </c>
      <c r="CR1624" s="23" t="s">
        <v>542</v>
      </c>
      <c r="DQ1624"/>
      <c r="DR1624"/>
    </row>
    <row r="1625" spans="58:122" ht="13">
      <c r="BF1625" s="1135">
        <v>1617</v>
      </c>
      <c r="BG1625" s="1102">
        <v>48069.850502008761</v>
      </c>
      <c r="BH1625" s="1102">
        <v>49964.495574990906</v>
      </c>
      <c r="BI1625" s="1102">
        <v>48598.344757578925</v>
      </c>
      <c r="BJ1625" s="1102">
        <v>64565.101643704409</v>
      </c>
      <c r="BK1625" s="1102">
        <v>82001.291897642761</v>
      </c>
      <c r="BL1625" s="1102">
        <v>108858.40776737334</v>
      </c>
      <c r="BM1625" s="1102">
        <v>87115.554235705873</v>
      </c>
      <c r="BN1625" s="1102">
        <v>82124.522987240052</v>
      </c>
      <c r="BO1625" s="1102">
        <v>105453.50280717309</v>
      </c>
      <c r="BP1625" s="1102">
        <v>98149.401130175102</v>
      </c>
      <c r="BQ1625" s="1102">
        <v>71680.800130994874</v>
      </c>
      <c r="BR1625" s="1102">
        <v>53342.503676832479</v>
      </c>
      <c r="BS1625" s="1102">
        <v>60550.763983596371</v>
      </c>
      <c r="BT1625" s="1102">
        <v>28628.868048419605</v>
      </c>
      <c r="BU1625" s="1102">
        <v>14064.735331659171</v>
      </c>
      <c r="BV1625" s="1102">
        <v>12110.534648808536</v>
      </c>
      <c r="BW1625" s="1102">
        <v>16198.770494472194</v>
      </c>
      <c r="BX1625" s="1102">
        <v>21351.841599418287</v>
      </c>
      <c r="BY1625" s="1102">
        <v>19564.263516759169</v>
      </c>
      <c r="BZ1625" s="1102">
        <v>16269.578822555181</v>
      </c>
      <c r="CA1625" s="1102">
        <v>10996.714013428009</v>
      </c>
      <c r="CB1625" s="1102">
        <v>6909.1135052936825</v>
      </c>
      <c r="CC1625" s="1102">
        <v>8852.9448896007998</v>
      </c>
      <c r="CD1625" s="1102">
        <v>14114.216091270902</v>
      </c>
      <c r="CE1625" s="1102">
        <v>17544.983370148249</v>
      </c>
      <c r="CF1625" s="1102">
        <v>12365.661304627518</v>
      </c>
      <c r="CG1625" s="1102">
        <v>11434.273822203173</v>
      </c>
      <c r="CH1625" s="1102">
        <v>14596.22580986838</v>
      </c>
      <c r="CI1625" s="1102">
        <v>19785.877153125406</v>
      </c>
      <c r="CJ1625" s="1102">
        <v>18128.952156269319</v>
      </c>
      <c r="CK1625" s="1102">
        <v>16451.161025836198</v>
      </c>
      <c r="CL1625" s="1102">
        <v>14372.392428477197</v>
      </c>
      <c r="CM1625" s="1102">
        <v>17818.377620009025</v>
      </c>
      <c r="CN1625" s="1102">
        <v>19254.41972048258</v>
      </c>
      <c r="CO1625" s="1102">
        <v>17900.267603020518</v>
      </c>
      <c r="CP1625" s="1102">
        <v>20781.336953087259</v>
      </c>
      <c r="CQ1625" s="1106">
        <f t="shared" si="225"/>
        <v>22907.502760309024</v>
      </c>
      <c r="CR1625" s="23" t="s">
        <v>542</v>
      </c>
      <c r="DQ1625"/>
      <c r="DR1625"/>
    </row>
    <row r="1626" spans="58:122" ht="13">
      <c r="BF1626" s="1135">
        <v>1618</v>
      </c>
      <c r="BG1626" s="1102">
        <v>58585.875226320139</v>
      </c>
      <c r="BH1626" s="1102">
        <v>56593.206808722694</v>
      </c>
      <c r="BI1626" s="1102">
        <v>52783.179458857041</v>
      </c>
      <c r="BJ1626" s="1102">
        <v>60334.333778500797</v>
      </c>
      <c r="BK1626" s="1102">
        <v>67551.738780422602</v>
      </c>
      <c r="BL1626" s="1102">
        <v>89323.763227580377</v>
      </c>
      <c r="BM1626" s="1102">
        <v>73952.082122271589</v>
      </c>
      <c r="BN1626" s="1102">
        <v>78273.791952317042</v>
      </c>
      <c r="BO1626" s="1102">
        <v>116577.24110847409</v>
      </c>
      <c r="BP1626" s="1102">
        <v>114295.43919387276</v>
      </c>
      <c r="BQ1626" s="1102">
        <v>94168.545741411537</v>
      </c>
      <c r="BR1626" s="1102">
        <v>79331.909813045466</v>
      </c>
      <c r="BS1626" s="1102">
        <v>87655.012036508007</v>
      </c>
      <c r="BT1626" s="1102">
        <v>28773.108325222096</v>
      </c>
      <c r="BU1626" s="1102">
        <v>13170.398104834565</v>
      </c>
      <c r="BV1626" s="1102">
        <v>14508.200324145588</v>
      </c>
      <c r="BW1626" s="1102">
        <v>13529.422000692141</v>
      </c>
      <c r="BX1626" s="1102">
        <v>25030.665206954553</v>
      </c>
      <c r="BY1626" s="1102">
        <v>18223.285795993015</v>
      </c>
      <c r="BZ1626" s="1102">
        <v>14694.885723823343</v>
      </c>
      <c r="CA1626" s="1102">
        <v>11004.715698676049</v>
      </c>
      <c r="CB1626" s="1102">
        <v>8122.4484190648755</v>
      </c>
      <c r="CC1626" s="1102">
        <v>10751.158499635487</v>
      </c>
      <c r="CD1626" s="1102">
        <v>14260.439862207439</v>
      </c>
      <c r="CE1626" s="1102">
        <v>18476.018712498964</v>
      </c>
      <c r="CF1626" s="1102">
        <v>13919.886669129721</v>
      </c>
      <c r="CG1626" s="1102">
        <v>12022.402702582476</v>
      </c>
      <c r="CH1626" s="1102">
        <v>12425.540249289352</v>
      </c>
      <c r="CI1626" s="1102">
        <v>15789.275664015109</v>
      </c>
      <c r="CJ1626" s="1102">
        <v>15741.287008580908</v>
      </c>
      <c r="CK1626" s="1102">
        <v>17654.963315990655</v>
      </c>
      <c r="CL1626" s="1102">
        <v>16081.82660568221</v>
      </c>
      <c r="CM1626" s="1102">
        <v>19377.961740717725</v>
      </c>
      <c r="CN1626" s="1102">
        <v>19531.870329756272</v>
      </c>
      <c r="CO1626" s="1102">
        <v>19035.591499690872</v>
      </c>
      <c r="CP1626" s="1102">
        <v>19762.852271287567</v>
      </c>
      <c r="CQ1626" s="1106">
        <f t="shared" si="225"/>
        <v>21784.815576499474</v>
      </c>
      <c r="CR1626" s="23" t="s">
        <v>542</v>
      </c>
      <c r="DQ1626"/>
      <c r="DR1626"/>
    </row>
    <row r="1627" spans="58:122" ht="13">
      <c r="BF1627" s="1135">
        <v>1619</v>
      </c>
      <c r="BG1627" s="1102">
        <v>49837.549375236063</v>
      </c>
      <c r="BH1627" s="1102">
        <v>50715.002296040555</v>
      </c>
      <c r="BI1627" s="1102">
        <v>46718.590109740762</v>
      </c>
      <c r="BJ1627" s="1102">
        <v>51697.405179872934</v>
      </c>
      <c r="BK1627" s="1102">
        <v>68092.804446311173</v>
      </c>
      <c r="BL1627" s="1102">
        <v>96243.731219486697</v>
      </c>
      <c r="BM1627" s="1102">
        <v>89836.271270399302</v>
      </c>
      <c r="BN1627" s="1102">
        <v>87975.859188849528</v>
      </c>
      <c r="BO1627" s="1102">
        <v>110877.54927399031</v>
      </c>
      <c r="BP1627" s="1102">
        <v>101805.09563303716</v>
      </c>
      <c r="BQ1627" s="1102">
        <v>77749.939024198029</v>
      </c>
      <c r="BR1627" s="1102">
        <v>55355.517662326944</v>
      </c>
      <c r="BS1627" s="1102">
        <v>64635.686727741217</v>
      </c>
      <c r="BT1627" s="1102">
        <v>26617.927888401435</v>
      </c>
      <c r="BU1627" s="1102">
        <v>13556.87386242251</v>
      </c>
      <c r="BV1627" s="1102">
        <v>11883.229862068216</v>
      </c>
      <c r="BW1627" s="1102">
        <v>18411.681368403915</v>
      </c>
      <c r="BX1627" s="1102">
        <v>22656.134877037137</v>
      </c>
      <c r="BY1627" s="1102">
        <v>18775.723337013689</v>
      </c>
      <c r="BZ1627" s="1102">
        <v>15131.279980084706</v>
      </c>
      <c r="CA1627" s="1102">
        <v>11006.339003076866</v>
      </c>
      <c r="CB1627" s="1102">
        <v>7877.9531569329129</v>
      </c>
      <c r="CC1627" s="1102">
        <v>8540.497457027519</v>
      </c>
      <c r="CD1627" s="1102">
        <v>10711.461363875997</v>
      </c>
      <c r="CE1627" s="1102">
        <v>15157.413544798188</v>
      </c>
      <c r="CF1627" s="1102">
        <v>13524.375326361938</v>
      </c>
      <c r="CG1627" s="1102">
        <v>11948.189272097416</v>
      </c>
      <c r="CH1627" s="1102">
        <v>12848.82755268718</v>
      </c>
      <c r="CI1627" s="1102">
        <v>16059.975771087016</v>
      </c>
      <c r="CJ1627" s="1102">
        <v>15562.031895868218</v>
      </c>
      <c r="CK1627" s="1102">
        <v>17353.288600718068</v>
      </c>
      <c r="CL1627" s="1102">
        <v>15018.522899635578</v>
      </c>
      <c r="CM1627" s="1102">
        <v>19808.167807523765</v>
      </c>
      <c r="CN1627" s="1102">
        <v>18919.552602734908</v>
      </c>
      <c r="CO1627" s="1102">
        <v>21773.655190285779</v>
      </c>
      <c r="CP1627" s="1102">
        <v>20229.353535550224</v>
      </c>
      <c r="CQ1627" s="1106">
        <f t="shared" si="225"/>
        <v>22299.045196225499</v>
      </c>
      <c r="CR1627" s="23" t="s">
        <v>542</v>
      </c>
      <c r="DQ1627"/>
      <c r="DR1627"/>
    </row>
    <row r="1628" spans="58:122" ht="13">
      <c r="BF1628" s="1135">
        <v>1620</v>
      </c>
      <c r="BG1628" s="1102">
        <v>49228.816033935094</v>
      </c>
      <c r="BH1628" s="1102">
        <v>57609.192855253925</v>
      </c>
      <c r="BI1628" s="1102">
        <v>55523.874306703954</v>
      </c>
      <c r="BJ1628" s="1102">
        <v>65897.541616001414</v>
      </c>
      <c r="BK1628" s="1102">
        <v>72275.379165394144</v>
      </c>
      <c r="BL1628" s="1102">
        <v>89556.423654484097</v>
      </c>
      <c r="BM1628" s="1102">
        <v>83764.86129411259</v>
      </c>
      <c r="BN1628" s="1102">
        <v>96399.079277686484</v>
      </c>
      <c r="BO1628" s="1102">
        <v>102442.81231334277</v>
      </c>
      <c r="BP1628" s="1102">
        <v>112551.77616901181</v>
      </c>
      <c r="BQ1628" s="1102">
        <v>89483.989303721333</v>
      </c>
      <c r="BR1628" s="1102">
        <v>76945.313129271206</v>
      </c>
      <c r="BS1628" s="1102">
        <v>65506.339979843149</v>
      </c>
      <c r="BT1628" s="1102">
        <v>36354.421285327218</v>
      </c>
      <c r="BU1628" s="1102">
        <v>18035.624739109848</v>
      </c>
      <c r="BV1628" s="1102">
        <v>13807.602968973091</v>
      </c>
      <c r="BW1628" s="1102">
        <v>16001.537390635536</v>
      </c>
      <c r="BX1628" s="1102">
        <v>23245.527243850625</v>
      </c>
      <c r="BY1628" s="1102">
        <v>19625.698847826672</v>
      </c>
      <c r="BZ1628" s="1102">
        <v>15950.964069026228</v>
      </c>
      <c r="CA1628" s="1102">
        <v>11011.681655811781</v>
      </c>
      <c r="CB1628" s="1102">
        <v>7080.2612586515497</v>
      </c>
      <c r="CC1628" s="1102">
        <v>9141.6813431871196</v>
      </c>
      <c r="CD1628" s="1102">
        <v>12902.96438269479</v>
      </c>
      <c r="CE1628" s="1102">
        <v>19401.573179324052</v>
      </c>
      <c r="CF1628" s="1102">
        <v>15266.021957563553</v>
      </c>
      <c r="CG1628" s="1102">
        <v>11624.405841445838</v>
      </c>
      <c r="CH1628" s="1102">
        <v>13426.208332299915</v>
      </c>
      <c r="CI1628" s="1102">
        <v>19138.336741277104</v>
      </c>
      <c r="CJ1628" s="1102">
        <v>21690.890281980686</v>
      </c>
      <c r="CK1628" s="1102">
        <v>20218.851017568722</v>
      </c>
      <c r="CL1628" s="1102">
        <v>14833.256919242904</v>
      </c>
      <c r="CM1628" s="1102">
        <v>16141.181571451363</v>
      </c>
      <c r="CN1628" s="1102">
        <v>16003.537706132607</v>
      </c>
      <c r="CO1628" s="1102">
        <v>19149.163161944685</v>
      </c>
      <c r="CP1628" s="1102">
        <v>17140.765067501608</v>
      </c>
      <c r="CQ1628" s="1106">
        <f t="shared" si="225"/>
        <v>18894.459195959935</v>
      </c>
      <c r="CR1628" s="23" t="s">
        <v>542</v>
      </c>
      <c r="DQ1628"/>
      <c r="DR1628"/>
    </row>
    <row r="1629" spans="58:122" ht="13">
      <c r="BF1629" s="1135">
        <v>1621</v>
      </c>
      <c r="BG1629" s="1102">
        <v>48623.609935802036</v>
      </c>
      <c r="BH1629" s="1102">
        <v>50115.49776826553</v>
      </c>
      <c r="BI1629" s="1102">
        <v>48680.497299776493</v>
      </c>
      <c r="BJ1629" s="1102">
        <v>64729.694888302438</v>
      </c>
      <c r="BK1629" s="1102">
        <v>82721.749367898694</v>
      </c>
      <c r="BL1629" s="1102">
        <v>106812.20530849195</v>
      </c>
      <c r="BM1629" s="1102">
        <v>80009.398820948816</v>
      </c>
      <c r="BN1629" s="1102">
        <v>84162.507552373121</v>
      </c>
      <c r="BO1629" s="1102">
        <v>107301.34150994149</v>
      </c>
      <c r="BP1629" s="1102">
        <v>98338.252228810597</v>
      </c>
      <c r="BQ1629" s="1102">
        <v>72322.735801546616</v>
      </c>
      <c r="BR1629" s="1102">
        <v>52861.736368494188</v>
      </c>
      <c r="BS1629" s="1102">
        <v>61084.344767281407</v>
      </c>
      <c r="BT1629" s="1102">
        <v>28607.871407187798</v>
      </c>
      <c r="BU1629" s="1102">
        <v>14121.00061528856</v>
      </c>
      <c r="BV1629" s="1102">
        <v>12042.883042734515</v>
      </c>
      <c r="BW1629" s="1102">
        <v>16254.034614861797</v>
      </c>
      <c r="BX1629" s="1102">
        <v>21240.615462834543</v>
      </c>
      <c r="BY1629" s="1102">
        <v>19613.163330425035</v>
      </c>
      <c r="BZ1629" s="1102">
        <v>16356.813684134468</v>
      </c>
      <c r="CA1629" s="1102">
        <v>11012.856272417283</v>
      </c>
      <c r="CB1629" s="1102">
        <v>6879.7201511325984</v>
      </c>
      <c r="CC1629" s="1102">
        <v>8808.6934033517828</v>
      </c>
      <c r="CD1629" s="1102">
        <v>14109.74004944122</v>
      </c>
      <c r="CE1629" s="1102">
        <v>17582.091692649206</v>
      </c>
      <c r="CF1629" s="1102">
        <v>12332.473392584761</v>
      </c>
      <c r="CG1629" s="1102">
        <v>11386.056142805744</v>
      </c>
      <c r="CH1629" s="1102">
        <v>14599.886986015246</v>
      </c>
      <c r="CI1629" s="1102">
        <v>19844.468706158776</v>
      </c>
      <c r="CJ1629" s="1102">
        <v>18193.837122001951</v>
      </c>
      <c r="CK1629" s="1102">
        <v>16436.501875581496</v>
      </c>
      <c r="CL1629" s="1102">
        <v>14333.144096069856</v>
      </c>
      <c r="CM1629" s="1102">
        <v>17774.364907072813</v>
      </c>
      <c r="CN1629" s="1102">
        <v>19174.301222157377</v>
      </c>
      <c r="CO1629" s="1102">
        <v>17916.958843896005</v>
      </c>
      <c r="CP1629" s="1102">
        <v>20747.640690093751</v>
      </c>
      <c r="CQ1629" s="1106">
        <f t="shared" si="225"/>
        <v>22870.358988506545</v>
      </c>
      <c r="CR1629" s="23" t="s">
        <v>542</v>
      </c>
      <c r="DQ1629"/>
      <c r="DR1629"/>
    </row>
    <row r="1630" spans="58:122" ht="13">
      <c r="BF1630" s="1135">
        <v>1622</v>
      </c>
      <c r="BG1630" s="1102">
        <v>67450.482629978185</v>
      </c>
      <c r="BH1630" s="1102">
        <v>66113.523580837413</v>
      </c>
      <c r="BI1630" s="1102">
        <v>57881.497695250451</v>
      </c>
      <c r="BJ1630" s="1102">
        <v>60572.852487780219</v>
      </c>
      <c r="BK1630" s="1102">
        <v>75677.220860592977</v>
      </c>
      <c r="BL1630" s="1102">
        <v>97561.582001762465</v>
      </c>
      <c r="BM1630" s="1102">
        <v>87910.360653101568</v>
      </c>
      <c r="BN1630" s="1102">
        <v>98708.302998291547</v>
      </c>
      <c r="BO1630" s="1102">
        <v>130481.35877791673</v>
      </c>
      <c r="BP1630" s="1102">
        <v>120933.22854926456</v>
      </c>
      <c r="BQ1630" s="1102">
        <v>95448.293754937171</v>
      </c>
      <c r="BR1630" s="1102">
        <v>83790.061396330377</v>
      </c>
      <c r="BS1630" s="1102">
        <v>99908.773074839308</v>
      </c>
      <c r="BT1630" s="1102">
        <v>37545.372996967679</v>
      </c>
      <c r="BU1630" s="1102">
        <v>16869.988888910801</v>
      </c>
      <c r="BV1630" s="1102">
        <v>13094.24452454508</v>
      </c>
      <c r="BW1630" s="1102">
        <v>14773.108145313323</v>
      </c>
      <c r="BX1630" s="1102">
        <v>24147.138627605051</v>
      </c>
      <c r="BY1630" s="1102">
        <v>19923.372293451088</v>
      </c>
      <c r="BZ1630" s="1102">
        <v>15731.199660381721</v>
      </c>
      <c r="CA1630" s="1102">
        <v>11016.572052287725</v>
      </c>
      <c r="CB1630" s="1102">
        <v>7251.3342466375789</v>
      </c>
      <c r="CC1630" s="1102">
        <v>9268.6864120313221</v>
      </c>
      <c r="CD1630" s="1102">
        <v>12850.446410075798</v>
      </c>
      <c r="CE1630" s="1102">
        <v>19738.7065624311</v>
      </c>
      <c r="CF1630" s="1102">
        <v>16642.333909047691</v>
      </c>
      <c r="CG1630" s="1102">
        <v>13421.855474606198</v>
      </c>
      <c r="CH1630" s="1102">
        <v>15459.42050315013</v>
      </c>
      <c r="CI1630" s="1102">
        <v>19393.565091068034</v>
      </c>
      <c r="CJ1630" s="1102">
        <v>20729.53587435167</v>
      </c>
      <c r="CK1630" s="1102">
        <v>20669.916869239867</v>
      </c>
      <c r="CL1630" s="1102">
        <v>17832.35412203618</v>
      </c>
      <c r="CM1630" s="1102">
        <v>23435.636019156493</v>
      </c>
      <c r="CN1630" s="1102">
        <v>25873.144991117973</v>
      </c>
      <c r="CO1630" s="1102">
        <v>27134.713139784384</v>
      </c>
      <c r="CP1630" s="1102">
        <v>26640.444755354663</v>
      </c>
      <c r="CQ1630" s="1106">
        <f t="shared" si="225"/>
        <v>29366.063557257628</v>
      </c>
      <c r="CR1630" s="23" t="s">
        <v>542</v>
      </c>
      <c r="DQ1630"/>
      <c r="DR1630"/>
    </row>
    <row r="1631" spans="58:122" ht="13">
      <c r="BF1631" s="1135">
        <v>1623</v>
      </c>
      <c r="BG1631" s="1102">
        <v>57648.30779285141</v>
      </c>
      <c r="BH1631" s="1102">
        <v>53174.090985924209</v>
      </c>
      <c r="BI1631" s="1102">
        <v>48699.910021466989</v>
      </c>
      <c r="BJ1631" s="1102">
        <v>59528.072931569972</v>
      </c>
      <c r="BK1631" s="1102">
        <v>65114.265619470221</v>
      </c>
      <c r="BL1631" s="1102">
        <v>74608.364673079341</v>
      </c>
      <c r="BM1631" s="1102">
        <v>66632.672472430262</v>
      </c>
      <c r="BN1631" s="1102">
        <v>89606.469324467369</v>
      </c>
      <c r="BO1631" s="1102">
        <v>116948.46153730586</v>
      </c>
      <c r="BP1631" s="1102">
        <v>115706.697121925</v>
      </c>
      <c r="BQ1631" s="1102">
        <v>93685.250307289651</v>
      </c>
      <c r="BR1631" s="1102">
        <v>77009.699445734776</v>
      </c>
      <c r="BS1631" s="1102">
        <v>67822.656946881965</v>
      </c>
      <c r="BT1631" s="1102">
        <v>34915.92922980032</v>
      </c>
      <c r="BU1631" s="1102">
        <v>18667.606621837072</v>
      </c>
      <c r="BV1631" s="1102">
        <v>17014.678650678394</v>
      </c>
      <c r="BW1631" s="1102">
        <v>18866.350092551431</v>
      </c>
      <c r="BX1631" s="1102">
        <v>23226.891445847148</v>
      </c>
      <c r="BY1631" s="1102">
        <v>20225.828465737806</v>
      </c>
      <c r="BZ1631" s="1102">
        <v>16245.849089868354</v>
      </c>
      <c r="CA1631" s="1102">
        <v>11018.593273303972</v>
      </c>
      <c r="CB1631" s="1102">
        <v>7117.1101330969868</v>
      </c>
      <c r="CC1631" s="1102">
        <v>9509.501247111828</v>
      </c>
      <c r="CD1631" s="1102">
        <v>13319.012337784587</v>
      </c>
      <c r="CE1631" s="1102">
        <v>19406.706165868014</v>
      </c>
      <c r="CF1631" s="1102">
        <v>13725.090714177708</v>
      </c>
      <c r="CG1631" s="1102">
        <v>11672.950040567903</v>
      </c>
      <c r="CH1631" s="1102">
        <v>12172.349461946431</v>
      </c>
      <c r="CI1631" s="1102">
        <v>17779.238893357418</v>
      </c>
      <c r="CJ1631" s="1102">
        <v>17288.190142668551</v>
      </c>
      <c r="CK1631" s="1102">
        <v>18130.68610479953</v>
      </c>
      <c r="CL1631" s="1102">
        <v>15643.481129279719</v>
      </c>
      <c r="CM1631" s="1102">
        <v>20641.383306279986</v>
      </c>
      <c r="CN1631" s="1102">
        <v>19673.689108031354</v>
      </c>
      <c r="CO1631" s="1102">
        <v>20462.462160616305</v>
      </c>
      <c r="CP1631" s="1102">
        <v>21882.432420508034</v>
      </c>
      <c r="CQ1631" s="1106">
        <f t="shared" si="225"/>
        <v>24121.25274743668</v>
      </c>
      <c r="CR1631" s="23" t="s">
        <v>542</v>
      </c>
      <c r="DQ1631"/>
      <c r="DR1631"/>
    </row>
    <row r="1632" spans="58:122" ht="13">
      <c r="BF1632" s="1135">
        <v>1624</v>
      </c>
      <c r="BG1632" s="1102">
        <v>64348.925470111986</v>
      </c>
      <c r="BH1632" s="1102">
        <v>60554.153960627751</v>
      </c>
      <c r="BI1632" s="1102">
        <v>49487.028571285424</v>
      </c>
      <c r="BJ1632" s="1102">
        <v>46574.885821674543</v>
      </c>
      <c r="BK1632" s="1102">
        <v>62139.263388129919</v>
      </c>
      <c r="BL1632" s="1102">
        <v>102881.43063595241</v>
      </c>
      <c r="BM1632" s="1102">
        <v>95332.902712566836</v>
      </c>
      <c r="BN1632" s="1102">
        <v>95908.056918981732</v>
      </c>
      <c r="BO1632" s="1102">
        <v>127098.87016127759</v>
      </c>
      <c r="BP1632" s="1102">
        <v>116430.81285373642</v>
      </c>
      <c r="BQ1632" s="1102">
        <v>89980.717241547216</v>
      </c>
      <c r="BR1632" s="1102">
        <v>69688.825166268594</v>
      </c>
      <c r="BS1632" s="1102">
        <v>76424.231034850134</v>
      </c>
      <c r="BT1632" s="1102">
        <v>35842.491239978102</v>
      </c>
      <c r="BU1632" s="1102">
        <v>14933.65071244568</v>
      </c>
      <c r="BV1632" s="1102">
        <v>11581.917186294258</v>
      </c>
      <c r="BW1632" s="1102">
        <v>16210.092931402041</v>
      </c>
      <c r="BX1632" s="1102">
        <v>30358.599097822433</v>
      </c>
      <c r="BY1632" s="1102">
        <v>24028.981821592723</v>
      </c>
      <c r="BZ1632" s="1102">
        <v>16338.416279813169</v>
      </c>
      <c r="CA1632" s="1102">
        <v>11019.611167623212</v>
      </c>
      <c r="CB1632" s="1102">
        <v>6957.3891526748384</v>
      </c>
      <c r="CC1632" s="1102">
        <v>9031.8211003360339</v>
      </c>
      <c r="CD1632" s="1102">
        <v>15227.777761659205</v>
      </c>
      <c r="CE1632" s="1102">
        <v>19340.545642650082</v>
      </c>
      <c r="CF1632" s="1102">
        <v>14305.025542577103</v>
      </c>
      <c r="CG1632" s="1102">
        <v>11014.992578216614</v>
      </c>
      <c r="CH1632" s="1102">
        <v>12380.108358428433</v>
      </c>
      <c r="CI1632" s="1102">
        <v>17577.630479185966</v>
      </c>
      <c r="CJ1632" s="1102">
        <v>18110.46601077083</v>
      </c>
      <c r="CK1632" s="1102">
        <v>17766.878799147507</v>
      </c>
      <c r="CL1632" s="1102">
        <v>16554.062665387508</v>
      </c>
      <c r="CM1632" s="1102">
        <v>20498.476998567217</v>
      </c>
      <c r="CN1632" s="1102">
        <v>22669.180315842863</v>
      </c>
      <c r="CO1632" s="1102">
        <v>22313.468430599754</v>
      </c>
      <c r="CP1632" s="1102">
        <v>23230.616093142977</v>
      </c>
      <c r="CQ1632" s="1106">
        <f t="shared" si="225"/>
        <v>25607.370857739515</v>
      </c>
      <c r="CR1632" s="23" t="s">
        <v>542</v>
      </c>
      <c r="DQ1632"/>
      <c r="DR1632"/>
    </row>
    <row r="1633" spans="58:122" ht="13">
      <c r="BF1633" s="1135">
        <v>1625</v>
      </c>
      <c r="BG1633" s="1102">
        <v>49431.945601417428</v>
      </c>
      <c r="BH1633" s="1102">
        <v>52176.720544280295</v>
      </c>
      <c r="BI1633" s="1102">
        <v>49743.559334832869</v>
      </c>
      <c r="BJ1633" s="1102">
        <v>56781.876005553189</v>
      </c>
      <c r="BK1633" s="1102">
        <v>68601.977875082885</v>
      </c>
      <c r="BL1633" s="1102">
        <v>88228.642813045648</v>
      </c>
      <c r="BM1633" s="1102">
        <v>74155.956772455087</v>
      </c>
      <c r="BN1633" s="1102">
        <v>77407.817805646657</v>
      </c>
      <c r="BO1633" s="1102">
        <v>104593.54525953085</v>
      </c>
      <c r="BP1633" s="1102">
        <v>98291.405964913909</v>
      </c>
      <c r="BQ1633" s="1102">
        <v>75672.281386953924</v>
      </c>
      <c r="BR1633" s="1102">
        <v>61878.317123074594</v>
      </c>
      <c r="BS1633" s="1102">
        <v>70608.636880674414</v>
      </c>
      <c r="BT1633" s="1102">
        <v>26015.787286590872</v>
      </c>
      <c r="BU1633" s="1102">
        <v>11914.036365947459</v>
      </c>
      <c r="BV1633" s="1102">
        <v>10434.532391515719</v>
      </c>
      <c r="BW1633" s="1102">
        <v>18791.374143415931</v>
      </c>
      <c r="BX1633" s="1102">
        <v>22954.657413906411</v>
      </c>
      <c r="BY1633" s="1102">
        <v>21402.901399000624</v>
      </c>
      <c r="BZ1633" s="1102">
        <v>17728.872415263333</v>
      </c>
      <c r="CA1633" s="1102">
        <v>11022.752636507328</v>
      </c>
      <c r="CB1633" s="1102">
        <v>6222.8809848340834</v>
      </c>
      <c r="CC1633" s="1102">
        <v>7674.8541269038024</v>
      </c>
      <c r="CD1633" s="1102">
        <v>10962.625773598846</v>
      </c>
      <c r="CE1633" s="1102">
        <v>18436.286396340747</v>
      </c>
      <c r="CF1633" s="1102">
        <v>12706.732608913069</v>
      </c>
      <c r="CG1633" s="1102">
        <v>9429.7978318737332</v>
      </c>
      <c r="CH1633" s="1102">
        <v>11528.869430682555</v>
      </c>
      <c r="CI1633" s="1102">
        <v>15925.095509796531</v>
      </c>
      <c r="CJ1633" s="1102">
        <v>18482.185461478763</v>
      </c>
      <c r="CK1633" s="1102">
        <v>17170.965421227018</v>
      </c>
      <c r="CL1633" s="1102">
        <v>13725.388375515351</v>
      </c>
      <c r="CM1633" s="1102">
        <v>13542.127702924832</v>
      </c>
      <c r="CN1633" s="1102">
        <v>12560.89599894212</v>
      </c>
      <c r="CO1633" s="1102">
        <v>17106.199673262054</v>
      </c>
      <c r="CP1633" s="1102">
        <v>13715.273280398804</v>
      </c>
      <c r="CQ1633" s="1106">
        <f t="shared" si="225"/>
        <v>15118.500856724402</v>
      </c>
      <c r="CR1633" s="23" t="s">
        <v>542</v>
      </c>
      <c r="DQ1633"/>
      <c r="DR1633"/>
    </row>
    <row r="1634" spans="58:122" ht="13">
      <c r="BF1634" s="1135">
        <v>1626</v>
      </c>
      <c r="BG1634" s="1102">
        <v>61476.83593932465</v>
      </c>
      <c r="BH1634" s="1102">
        <v>62766.88503232714</v>
      </c>
      <c r="BI1634" s="1102">
        <v>58915.764121475098</v>
      </c>
      <c r="BJ1634" s="1102">
        <v>71026.782738980895</v>
      </c>
      <c r="BK1634" s="1102">
        <v>86233.7227056595</v>
      </c>
      <c r="BL1634" s="1102">
        <v>113968.27637093856</v>
      </c>
      <c r="BM1634" s="1102">
        <v>104140.26485689926</v>
      </c>
      <c r="BN1634" s="1102">
        <v>97005.254078891172</v>
      </c>
      <c r="BO1634" s="1102">
        <v>139357.19566964137</v>
      </c>
      <c r="BP1634" s="1102">
        <v>126465.47112011674</v>
      </c>
      <c r="BQ1634" s="1102">
        <v>97121.028487291042</v>
      </c>
      <c r="BR1634" s="1102">
        <v>74138.548178715748</v>
      </c>
      <c r="BS1634" s="1102">
        <v>106787.37580066739</v>
      </c>
      <c r="BT1634" s="1102">
        <v>57629.973718658046</v>
      </c>
      <c r="BU1634" s="1102">
        <v>15072.106306885127</v>
      </c>
      <c r="BV1634" s="1102">
        <v>12993.682058075678</v>
      </c>
      <c r="BW1634" s="1102">
        <v>22011.408518587577</v>
      </c>
      <c r="BX1634" s="1102">
        <v>29586.38992603682</v>
      </c>
      <c r="BY1634" s="1102">
        <v>22292.71064705239</v>
      </c>
      <c r="BZ1634" s="1102">
        <v>17134.981885617632</v>
      </c>
      <c r="CA1634" s="1102">
        <v>11024.196548569364</v>
      </c>
      <c r="CB1634" s="1102">
        <v>8054.1439298539317</v>
      </c>
      <c r="CC1634" s="1102">
        <v>9121.3454153299535</v>
      </c>
      <c r="CD1634" s="1102">
        <v>12501.685610680186</v>
      </c>
      <c r="CE1634" s="1102">
        <v>17140.039905492868</v>
      </c>
      <c r="CF1634" s="1102">
        <v>11883.579810222887</v>
      </c>
      <c r="CG1634" s="1102">
        <v>10093.03865542068</v>
      </c>
      <c r="CH1634" s="1102">
        <v>12877.798299125012</v>
      </c>
      <c r="CI1634" s="1102">
        <v>20122.854050226219</v>
      </c>
      <c r="CJ1634" s="1102">
        <v>22485.870170719572</v>
      </c>
      <c r="CK1634" s="1102">
        <v>19612.585511733363</v>
      </c>
      <c r="CL1634" s="1102">
        <v>16078.969161632864</v>
      </c>
      <c r="CM1634" s="1102">
        <v>19437.08529777376</v>
      </c>
      <c r="CN1634" s="1102">
        <v>20712.497281725431</v>
      </c>
      <c r="CO1634" s="1102">
        <v>25460.092257445969</v>
      </c>
      <c r="CP1634" s="1102">
        <v>22350.581786969567</v>
      </c>
      <c r="CQ1634" s="1106">
        <f t="shared" si="225"/>
        <v>24637.299088856562</v>
      </c>
      <c r="CR1634" s="23" t="s">
        <v>542</v>
      </c>
      <c r="DQ1634"/>
      <c r="DR1634"/>
    </row>
    <row r="1635" spans="58:122" ht="13">
      <c r="BF1635" s="1135">
        <v>1627</v>
      </c>
      <c r="BG1635" s="1102">
        <v>49500.634941006727</v>
      </c>
      <c r="BH1635" s="1102">
        <v>59744.017283065754</v>
      </c>
      <c r="BI1635" s="1102">
        <v>56126.02647214508</v>
      </c>
      <c r="BJ1635" s="1102">
        <v>60119.141847225837</v>
      </c>
      <c r="BK1635" s="1102">
        <v>66130.58058199205</v>
      </c>
      <c r="BL1635" s="1102">
        <v>85120.314258314567</v>
      </c>
      <c r="BM1635" s="1102">
        <v>76138.541600152006</v>
      </c>
      <c r="BN1635" s="1102">
        <v>78280.894991654961</v>
      </c>
      <c r="BO1635" s="1102">
        <v>104275.98830033257</v>
      </c>
      <c r="BP1635" s="1102">
        <v>100132.5439050038</v>
      </c>
      <c r="BQ1635" s="1102">
        <v>77442.694085491064</v>
      </c>
      <c r="BR1635" s="1102">
        <v>64295.940095947321</v>
      </c>
      <c r="BS1635" s="1102">
        <v>88216.361414151092</v>
      </c>
      <c r="BT1635" s="1102">
        <v>28336.544591764679</v>
      </c>
      <c r="BU1635" s="1102">
        <v>11106.152958399247</v>
      </c>
      <c r="BV1635" s="1102">
        <v>12290.155165234301</v>
      </c>
      <c r="BW1635" s="1102">
        <v>17999.898586353898</v>
      </c>
      <c r="BX1635" s="1102">
        <v>22256.539348241677</v>
      </c>
      <c r="BY1635" s="1102">
        <v>17789.325013973845</v>
      </c>
      <c r="BZ1635" s="1102">
        <v>14878.171652809218</v>
      </c>
      <c r="CA1635" s="1102">
        <v>11024.494844105748</v>
      </c>
      <c r="CB1635" s="1102">
        <v>8705.379213821001</v>
      </c>
      <c r="CC1635" s="1102">
        <v>8878.5984552625941</v>
      </c>
      <c r="CD1635" s="1102">
        <v>11952.718045188785</v>
      </c>
      <c r="CE1635" s="1102">
        <v>18360.217777528142</v>
      </c>
      <c r="CF1635" s="1102">
        <v>14741.019225413776</v>
      </c>
      <c r="CG1635" s="1102">
        <v>10436.818765662139</v>
      </c>
      <c r="CH1635" s="1102">
        <v>11047.199227021416</v>
      </c>
      <c r="CI1635" s="1102">
        <v>13413.176812704176</v>
      </c>
      <c r="CJ1635" s="1102">
        <v>15839.99082037904</v>
      </c>
      <c r="CK1635" s="1102">
        <v>17223.440662708817</v>
      </c>
      <c r="CL1635" s="1102">
        <v>14207.660628273445</v>
      </c>
      <c r="CM1635" s="1102">
        <v>17869.426774090676</v>
      </c>
      <c r="CN1635" s="1102">
        <v>17390.924587264075</v>
      </c>
      <c r="CO1635" s="1102">
        <v>20118.92202388154</v>
      </c>
      <c r="CP1635" s="1102">
        <v>18307.82854442652</v>
      </c>
      <c r="CQ1635" s="1106">
        <f t="shared" si="225"/>
        <v>20180.926466062188</v>
      </c>
      <c r="CR1635" s="23" t="s">
        <v>542</v>
      </c>
      <c r="DQ1635"/>
      <c r="DR1635"/>
    </row>
    <row r="1636" spans="58:122" ht="13">
      <c r="BF1636" s="1135">
        <v>1628</v>
      </c>
      <c r="BG1636" s="1102">
        <v>58283.527677734513</v>
      </c>
      <c r="BH1636" s="1102">
        <v>52845.55867386741</v>
      </c>
      <c r="BI1636" s="1102">
        <v>47006.450895756512</v>
      </c>
      <c r="BJ1636" s="1102">
        <v>53053.577696859255</v>
      </c>
      <c r="BK1636" s="1102">
        <v>61347.996502181755</v>
      </c>
      <c r="BL1636" s="1102">
        <v>74977.12644668686</v>
      </c>
      <c r="BM1636" s="1102">
        <v>62478.936468287859</v>
      </c>
      <c r="BN1636" s="1102">
        <v>72480.538957472221</v>
      </c>
      <c r="BO1636" s="1102">
        <v>106576.9660762491</v>
      </c>
      <c r="BP1636" s="1102">
        <v>99420.171041608424</v>
      </c>
      <c r="BQ1636" s="1102">
        <v>78430.954619889832</v>
      </c>
      <c r="BR1636" s="1102">
        <v>57940.961748110625</v>
      </c>
      <c r="BS1636" s="1102">
        <v>55686.576268782621</v>
      </c>
      <c r="BT1636" s="1102">
        <v>28469.875204327829</v>
      </c>
      <c r="BU1636" s="1102">
        <v>15788.063284324564</v>
      </c>
      <c r="BV1636" s="1102">
        <v>12197.135598623772</v>
      </c>
      <c r="BW1636" s="1102">
        <v>15140.7940065816</v>
      </c>
      <c r="BX1636" s="1102">
        <v>19512.2959649884</v>
      </c>
      <c r="BY1636" s="1102">
        <v>20452.279669879288</v>
      </c>
      <c r="BZ1636" s="1102">
        <v>17917.325555623989</v>
      </c>
      <c r="CA1636" s="1102">
        <v>11028.041669065522</v>
      </c>
      <c r="CB1636" s="1102">
        <v>6057.8441681778731</v>
      </c>
      <c r="CC1636" s="1102">
        <v>7119.2913876293851</v>
      </c>
      <c r="CD1636" s="1102">
        <v>12584.028832499198</v>
      </c>
      <c r="CE1636" s="1102">
        <v>20013.673838463717</v>
      </c>
      <c r="CF1636" s="1102">
        <v>14961.514844603389</v>
      </c>
      <c r="CG1636" s="1102">
        <v>10408.171245900081</v>
      </c>
      <c r="CH1636" s="1102">
        <v>12109.718587360167</v>
      </c>
      <c r="CI1636" s="1102">
        <v>16567.993237589268</v>
      </c>
      <c r="CJ1636" s="1102">
        <v>19967.841471243843</v>
      </c>
      <c r="CK1636" s="1102">
        <v>16928.936677627658</v>
      </c>
      <c r="CL1636" s="1102">
        <v>13369.688060238004</v>
      </c>
      <c r="CM1636" s="1102">
        <v>15361.458614493216</v>
      </c>
      <c r="CN1636" s="1102">
        <v>16330.96725053181</v>
      </c>
      <c r="CO1636" s="1102">
        <v>17845.01185079979</v>
      </c>
      <c r="CP1636" s="1102">
        <v>17321.151112516858</v>
      </c>
      <c r="CQ1636" s="1106">
        <f t="shared" si="225"/>
        <v>19093.300773546413</v>
      </c>
      <c r="CR1636" s="23" t="s">
        <v>542</v>
      </c>
      <c r="DQ1636"/>
      <c r="DR1636"/>
    </row>
    <row r="1637" spans="58:122" ht="13">
      <c r="BF1637" s="1135">
        <v>1629</v>
      </c>
      <c r="BG1637" s="1102">
        <v>55001.292341533655</v>
      </c>
      <c r="BH1637" s="1102">
        <v>51324.224577141213</v>
      </c>
      <c r="BI1637" s="1102">
        <v>45856.547778537599</v>
      </c>
      <c r="BJ1637" s="1102">
        <v>58955.925357532673</v>
      </c>
      <c r="BK1637" s="1102">
        <v>80813.6746640442</v>
      </c>
      <c r="BL1637" s="1102">
        <v>108239.74994084869</v>
      </c>
      <c r="BM1637" s="1102">
        <v>97894.343753622132</v>
      </c>
      <c r="BN1637" s="1102">
        <v>99941.289588292828</v>
      </c>
      <c r="BO1637" s="1102">
        <v>123702.84940101106</v>
      </c>
      <c r="BP1637" s="1102">
        <v>119585.38632467654</v>
      </c>
      <c r="BQ1637" s="1102">
        <v>86309.911728714054</v>
      </c>
      <c r="BR1637" s="1102">
        <v>63916.985361478699</v>
      </c>
      <c r="BS1637" s="1102">
        <v>77560.258258513917</v>
      </c>
      <c r="BT1637" s="1102">
        <v>34470.988572876267</v>
      </c>
      <c r="BU1637" s="1102">
        <v>18877.846377007176</v>
      </c>
      <c r="BV1637" s="1102">
        <v>19246.893645836051</v>
      </c>
      <c r="BW1637" s="1102">
        <v>19364.710432212069</v>
      </c>
      <c r="BX1637" s="1102">
        <v>25313.176947971631</v>
      </c>
      <c r="BY1637" s="1102">
        <v>18785.368802744342</v>
      </c>
      <c r="BZ1637" s="1102">
        <v>14704.79458338354</v>
      </c>
      <c r="CA1637" s="1102">
        <v>11033.621677089961</v>
      </c>
      <c r="CB1637" s="1102">
        <v>8287.410223051842</v>
      </c>
      <c r="CC1637" s="1102">
        <v>9315.3087986666906</v>
      </c>
      <c r="CD1637" s="1102">
        <v>11828.470476496763</v>
      </c>
      <c r="CE1637" s="1102">
        <v>15392.559872323916</v>
      </c>
      <c r="CF1637" s="1102">
        <v>13973.006431032934</v>
      </c>
      <c r="CG1637" s="1102">
        <v>11472.582307832634</v>
      </c>
      <c r="CH1637" s="1102">
        <v>13926.219525558156</v>
      </c>
      <c r="CI1637" s="1102">
        <v>17283.343111081449</v>
      </c>
      <c r="CJ1637" s="1102">
        <v>19446.081347037602</v>
      </c>
      <c r="CK1637" s="1102">
        <v>19681.894467143266</v>
      </c>
      <c r="CL1637" s="1102">
        <v>17058.940913476999</v>
      </c>
      <c r="CM1637" s="1102">
        <v>19194.915528067217</v>
      </c>
      <c r="CN1637" s="1102">
        <v>19504.022917757473</v>
      </c>
      <c r="CO1637" s="1102">
        <v>17937.907439802359</v>
      </c>
      <c r="CP1637" s="1102">
        <v>20819.478770657312</v>
      </c>
      <c r="CQ1637" s="1106">
        <f t="shared" si="225"/>
        <v>22949.546917200449</v>
      </c>
      <c r="CR1637" s="23" t="s">
        <v>542</v>
      </c>
      <c r="DQ1637"/>
      <c r="DR1637"/>
    </row>
    <row r="1638" spans="58:122" ht="13">
      <c r="BF1638" s="1135">
        <v>1630</v>
      </c>
      <c r="BG1638" s="1102">
        <v>70082.911909611998</v>
      </c>
      <c r="BH1638" s="1102">
        <v>66541.359315165391</v>
      </c>
      <c r="BI1638" s="1102">
        <v>53559.473594100775</v>
      </c>
      <c r="BJ1638" s="1102">
        <v>60468.783444727567</v>
      </c>
      <c r="BK1638" s="1102">
        <v>72168.798049530276</v>
      </c>
      <c r="BL1638" s="1102">
        <v>87994.073175124126</v>
      </c>
      <c r="BM1638" s="1102">
        <v>76381.229265276488</v>
      </c>
      <c r="BN1638" s="1102">
        <v>92030.65691382128</v>
      </c>
      <c r="BO1638" s="1102">
        <v>120769.07241427794</v>
      </c>
      <c r="BP1638" s="1102">
        <v>115958.90475820654</v>
      </c>
      <c r="BQ1638" s="1102">
        <v>93639.256148465807</v>
      </c>
      <c r="BR1638" s="1102">
        <v>69753.076364400113</v>
      </c>
      <c r="BS1638" s="1102">
        <v>55513.205192406298</v>
      </c>
      <c r="BT1638" s="1102">
        <v>22100.020557401254</v>
      </c>
      <c r="BU1638" s="1102">
        <v>8784.7009763434962</v>
      </c>
      <c r="BV1638" s="1102">
        <v>10601.280824356674</v>
      </c>
      <c r="BW1638" s="1102">
        <v>16801.904295142805</v>
      </c>
      <c r="BX1638" s="1102">
        <v>19885.171404428696</v>
      </c>
      <c r="BY1638" s="1102">
        <v>16969.015929151457</v>
      </c>
      <c r="BZ1638" s="1102">
        <v>13431.208904718902</v>
      </c>
      <c r="CA1638" s="1102">
        <v>11034.755007874981</v>
      </c>
      <c r="CB1638" s="1102">
        <v>7080.6561629615371</v>
      </c>
      <c r="CC1638" s="1102">
        <v>10702.731357424165</v>
      </c>
      <c r="CD1638" s="1102">
        <v>14349.50561865851</v>
      </c>
      <c r="CE1638" s="1102">
        <v>19235.911179661864</v>
      </c>
      <c r="CF1638" s="1102">
        <v>14264.279763237102</v>
      </c>
      <c r="CG1638" s="1102">
        <v>11292.23850073111</v>
      </c>
      <c r="CH1638" s="1102">
        <v>13262.268897296624</v>
      </c>
      <c r="CI1638" s="1102">
        <v>16708.670142875013</v>
      </c>
      <c r="CJ1638" s="1102">
        <v>17529.186372383989</v>
      </c>
      <c r="CK1638" s="1102">
        <v>17528.981715548594</v>
      </c>
      <c r="CL1638" s="1102">
        <v>14836.959217866366</v>
      </c>
      <c r="CM1638" s="1102">
        <v>17475.456698003029</v>
      </c>
      <c r="CN1638" s="1102">
        <v>16951.798780141522</v>
      </c>
      <c r="CO1638" s="1102">
        <v>17130.57012621353</v>
      </c>
      <c r="CP1638" s="1102">
        <v>17389.293395922268</v>
      </c>
      <c r="CQ1638" s="1106">
        <f t="shared" si="225"/>
        <v>19168.414783233424</v>
      </c>
      <c r="CR1638" s="23" t="s">
        <v>542</v>
      </c>
      <c r="DQ1638"/>
      <c r="DR1638"/>
    </row>
    <row r="1639" spans="58:122" ht="13">
      <c r="BF1639" s="1135">
        <v>1631</v>
      </c>
      <c r="BG1639" s="1102">
        <v>70103.995548283929</v>
      </c>
      <c r="BH1639" s="1102">
        <v>66608.070454177563</v>
      </c>
      <c r="BI1639" s="1102">
        <v>53607.902481492194</v>
      </c>
      <c r="BJ1639" s="1102">
        <v>60482.694691389886</v>
      </c>
      <c r="BK1639" s="1102">
        <v>72242.976699806342</v>
      </c>
      <c r="BL1639" s="1102">
        <v>88282.40104837167</v>
      </c>
      <c r="BM1639" s="1102">
        <v>77167.788365916014</v>
      </c>
      <c r="BN1639" s="1102">
        <v>93453.144843143644</v>
      </c>
      <c r="BO1639" s="1102">
        <v>121726.78064470894</v>
      </c>
      <c r="BP1639" s="1102">
        <v>114330.14264391789</v>
      </c>
      <c r="BQ1639" s="1102">
        <v>92763.530549727817</v>
      </c>
      <c r="BR1639" s="1102">
        <v>69671.869444836193</v>
      </c>
      <c r="BS1639" s="1102">
        <v>55902.489012660502</v>
      </c>
      <c r="BT1639" s="1102">
        <v>22223.372305769059</v>
      </c>
      <c r="BU1639" s="1102">
        <v>8791.9910707939034</v>
      </c>
      <c r="BV1639" s="1102">
        <v>10584.371107421359</v>
      </c>
      <c r="BW1639" s="1102">
        <v>16785.866541323416</v>
      </c>
      <c r="BX1639" s="1102">
        <v>19913.07018638507</v>
      </c>
      <c r="BY1639" s="1102">
        <v>16999.911291272445</v>
      </c>
      <c r="BZ1639" s="1102">
        <v>13447.789760360125</v>
      </c>
      <c r="CA1639" s="1102">
        <v>11039.454169121673</v>
      </c>
      <c r="CB1639" s="1102">
        <v>7082.2815245581369</v>
      </c>
      <c r="CC1639" s="1102">
        <v>10719.050381396912</v>
      </c>
      <c r="CD1639" s="1102">
        <v>14384.851710203298</v>
      </c>
      <c r="CE1639" s="1102">
        <v>19254.322972282716</v>
      </c>
      <c r="CF1639" s="1102">
        <v>14269.898265295493</v>
      </c>
      <c r="CG1639" s="1102">
        <v>11301.781958552718</v>
      </c>
      <c r="CH1639" s="1102">
        <v>13276.100356084462</v>
      </c>
      <c r="CI1639" s="1102">
        <v>16733.228824730875</v>
      </c>
      <c r="CJ1639" s="1102">
        <v>17550.196545513929</v>
      </c>
      <c r="CK1639" s="1102">
        <v>17509.801505900479</v>
      </c>
      <c r="CL1639" s="1102">
        <v>14860.502645027103</v>
      </c>
      <c r="CM1639" s="1102">
        <v>17490.921889809862</v>
      </c>
      <c r="CN1639" s="1102">
        <v>17062.967784923709</v>
      </c>
      <c r="CO1639" s="1102">
        <v>17113.062096349684</v>
      </c>
      <c r="CP1639" s="1102">
        <v>17501.723832125776</v>
      </c>
      <c r="CQ1639" s="1106">
        <f t="shared" si="225"/>
        <v>19292.348124648783</v>
      </c>
      <c r="CR1639" s="23" t="s">
        <v>542</v>
      </c>
      <c r="DQ1639"/>
      <c r="DR1639"/>
    </row>
    <row r="1640" spans="58:122" ht="13">
      <c r="BF1640" s="1135">
        <v>1632</v>
      </c>
      <c r="BG1640" s="1102">
        <v>56665.593734789436</v>
      </c>
      <c r="BH1640" s="1102">
        <v>60009.184573532621</v>
      </c>
      <c r="BI1640" s="1102">
        <v>54266.933818653233</v>
      </c>
      <c r="BJ1640" s="1102">
        <v>54381.573696392217</v>
      </c>
      <c r="BK1640" s="1102">
        <v>72924.07018282522</v>
      </c>
      <c r="BL1640" s="1102">
        <v>88703.918797962091</v>
      </c>
      <c r="BM1640" s="1102">
        <v>77286.084429158698</v>
      </c>
      <c r="BN1640" s="1102">
        <v>78034.84047533902</v>
      </c>
      <c r="BO1640" s="1102">
        <v>118461.96434201846</v>
      </c>
      <c r="BP1640" s="1102">
        <v>109024.03552863486</v>
      </c>
      <c r="BQ1640" s="1102">
        <v>82651.218495927504</v>
      </c>
      <c r="BR1640" s="1102">
        <v>58419.972612362879</v>
      </c>
      <c r="BS1640" s="1102">
        <v>61515.335730239538</v>
      </c>
      <c r="BT1640" s="1102">
        <v>22775.502011817611</v>
      </c>
      <c r="BU1640" s="1102">
        <v>11172.121876866226</v>
      </c>
      <c r="BV1640" s="1102">
        <v>19356.480961082565</v>
      </c>
      <c r="BW1640" s="1102">
        <v>31479.562490172662</v>
      </c>
      <c r="BX1640" s="1102">
        <v>25680.825629944495</v>
      </c>
      <c r="BY1640" s="1102">
        <v>24366.902367193623</v>
      </c>
      <c r="BZ1640" s="1102">
        <v>15912.127565628412</v>
      </c>
      <c r="CA1640" s="1102">
        <v>11041.970208362907</v>
      </c>
      <c r="CB1640" s="1102">
        <v>8482.2137444183718</v>
      </c>
      <c r="CC1640" s="1102">
        <v>10163.620332232953</v>
      </c>
      <c r="CD1640" s="1102">
        <v>8427.878136905525</v>
      </c>
      <c r="CE1640" s="1102">
        <v>22448.704355725506</v>
      </c>
      <c r="CF1640" s="1102">
        <v>18125.536867854036</v>
      </c>
      <c r="CG1640" s="1102">
        <v>12815.629234580767</v>
      </c>
      <c r="CH1640" s="1102">
        <v>13557.110283097014</v>
      </c>
      <c r="CI1640" s="1102">
        <v>14363.183088312155</v>
      </c>
      <c r="CJ1640" s="1102">
        <v>22382.69883637047</v>
      </c>
      <c r="CK1640" s="1102">
        <v>25521.74770528057</v>
      </c>
      <c r="CL1640" s="1102">
        <v>18387.128203238393</v>
      </c>
      <c r="CM1640" s="1102">
        <v>26079.31806631375</v>
      </c>
      <c r="CN1640" s="1102">
        <v>20002.933998104058</v>
      </c>
      <c r="CO1640" s="1102">
        <v>30023.591041634863</v>
      </c>
      <c r="CP1640" s="1102">
        <v>20057.885806158713</v>
      </c>
      <c r="CQ1640" s="1106">
        <f t="shared" si="225"/>
        <v>22110.034378817214</v>
      </c>
      <c r="CR1640" s="23" t="s">
        <v>542</v>
      </c>
      <c r="DQ1640"/>
      <c r="DR1640"/>
    </row>
    <row r="1641" spans="58:122" ht="13">
      <c r="BF1641" s="1135">
        <v>1633</v>
      </c>
      <c r="BG1641" s="1102">
        <v>68905.17118482299</v>
      </c>
      <c r="BH1641" s="1102">
        <v>64808.58324927299</v>
      </c>
      <c r="BI1641" s="1102">
        <v>61306.980429021904</v>
      </c>
      <c r="BJ1641" s="1102">
        <v>82865.202181513843</v>
      </c>
      <c r="BK1641" s="1102">
        <v>91955.714717887546</v>
      </c>
      <c r="BL1641" s="1102">
        <v>100490.69385814341</v>
      </c>
      <c r="BM1641" s="1102">
        <v>84082.491879174806</v>
      </c>
      <c r="BN1641" s="1102">
        <v>101333.61144494297</v>
      </c>
      <c r="BO1641" s="1102">
        <v>114581.04201718827</v>
      </c>
      <c r="BP1641" s="1102">
        <v>106263.171293065</v>
      </c>
      <c r="BQ1641" s="1102">
        <v>80735.075455293889</v>
      </c>
      <c r="BR1641" s="1102">
        <v>64558.091304118083</v>
      </c>
      <c r="BS1641" s="1102">
        <v>49403.780515884209</v>
      </c>
      <c r="BT1641" s="1102">
        <v>33591.812168718352</v>
      </c>
      <c r="BU1641" s="1102">
        <v>18652.271508827249</v>
      </c>
      <c r="BV1641" s="1102">
        <v>14845.689249282763</v>
      </c>
      <c r="BW1641" s="1102">
        <v>18443.194465729182</v>
      </c>
      <c r="BX1641" s="1102">
        <v>21481.57120931819</v>
      </c>
      <c r="BY1641" s="1102">
        <v>19427.133346217626</v>
      </c>
      <c r="BZ1641" s="1102">
        <v>15416.976660928258</v>
      </c>
      <c r="CA1641" s="1102">
        <v>11043.22624850865</v>
      </c>
      <c r="CB1641" s="1102">
        <v>7545.1541212875672</v>
      </c>
      <c r="CC1641" s="1102">
        <v>9991.5865940026906</v>
      </c>
      <c r="CD1641" s="1102">
        <v>14634.326145603423</v>
      </c>
      <c r="CE1641" s="1102">
        <v>19267.600479210992</v>
      </c>
      <c r="CF1641" s="1102">
        <v>14559.529189614981</v>
      </c>
      <c r="CG1641" s="1102">
        <v>11845.396805602772</v>
      </c>
      <c r="CH1641" s="1102">
        <v>12949.060333836707</v>
      </c>
      <c r="CI1641" s="1102">
        <v>17403.197715840182</v>
      </c>
      <c r="CJ1641" s="1102">
        <v>18407.021347142192</v>
      </c>
      <c r="CK1641" s="1102">
        <v>18885.937374583515</v>
      </c>
      <c r="CL1641" s="1102">
        <v>16339.470075924517</v>
      </c>
      <c r="CM1641" s="1102">
        <v>19792.288635259789</v>
      </c>
      <c r="CN1641" s="1102">
        <v>21073.56669916425</v>
      </c>
      <c r="CO1641" s="1102">
        <v>21894.258771839748</v>
      </c>
      <c r="CP1641" s="1102">
        <v>21679.192222243892</v>
      </c>
      <c r="CQ1641" s="1106">
        <f t="shared" si="225"/>
        <v>23897.218778243474</v>
      </c>
      <c r="CR1641" s="23" t="s">
        <v>542</v>
      </c>
      <c r="DQ1641"/>
      <c r="DR1641"/>
    </row>
    <row r="1642" spans="58:122" ht="13">
      <c r="BF1642" s="1135">
        <v>1634</v>
      </c>
      <c r="BG1642" s="1102">
        <v>40913.653735243446</v>
      </c>
      <c r="BH1642" s="1102">
        <v>49926.083451514081</v>
      </c>
      <c r="BI1642" s="1102">
        <v>45216.982295702619</v>
      </c>
      <c r="BJ1642" s="1102">
        <v>54449.110225354219</v>
      </c>
      <c r="BK1642" s="1102">
        <v>72000.299122544326</v>
      </c>
      <c r="BL1642" s="1102">
        <v>87910.884313720861</v>
      </c>
      <c r="BM1642" s="1102">
        <v>74146.674492138016</v>
      </c>
      <c r="BN1642" s="1102">
        <v>73146.710877526377</v>
      </c>
      <c r="BO1642" s="1102">
        <v>95949.713627475634</v>
      </c>
      <c r="BP1642" s="1102">
        <v>87045.978498335928</v>
      </c>
      <c r="BQ1642" s="1102">
        <v>63021.360930480994</v>
      </c>
      <c r="BR1642" s="1102">
        <v>47640.002721121826</v>
      </c>
      <c r="BS1642" s="1102">
        <v>71439.342679036243</v>
      </c>
      <c r="BT1642" s="1102">
        <v>31616.606616336328</v>
      </c>
      <c r="BU1642" s="1102">
        <v>11156.762721475696</v>
      </c>
      <c r="BV1642" s="1102">
        <v>11629.698548921033</v>
      </c>
      <c r="BW1642" s="1102">
        <v>21462.432593027941</v>
      </c>
      <c r="BX1642" s="1102">
        <v>29207.20850932406</v>
      </c>
      <c r="BY1642" s="1102">
        <v>18772.072011979679</v>
      </c>
      <c r="BZ1642" s="1102">
        <v>15506.59804033044</v>
      </c>
      <c r="CA1642" s="1102">
        <v>11047.800048154108</v>
      </c>
      <c r="CB1642" s="1102">
        <v>7812.7941467790852</v>
      </c>
      <c r="CC1642" s="1102">
        <v>9729.9956460175817</v>
      </c>
      <c r="CD1642" s="1102">
        <v>11795.81742176081</v>
      </c>
      <c r="CE1642" s="1102">
        <v>16824.88199258607</v>
      </c>
      <c r="CF1642" s="1102">
        <v>14132.177227072547</v>
      </c>
      <c r="CG1642" s="1102">
        <v>10859.059683117779</v>
      </c>
      <c r="CH1642" s="1102">
        <v>13348.27691732604</v>
      </c>
      <c r="CI1642" s="1102">
        <v>16748.470494228266</v>
      </c>
      <c r="CJ1642" s="1102">
        <v>20624.821261458354</v>
      </c>
      <c r="CK1642" s="1102">
        <v>25783.204267253415</v>
      </c>
      <c r="CL1642" s="1102">
        <v>21435.20811803978</v>
      </c>
      <c r="CM1642" s="1102">
        <v>27734.274216103382</v>
      </c>
      <c r="CN1642" s="1102">
        <v>23498.205431387207</v>
      </c>
      <c r="CO1642" s="1102">
        <v>25249.781431551179</v>
      </c>
      <c r="CP1642" s="1102">
        <v>24560.402019734091</v>
      </c>
      <c r="CQ1642" s="1106">
        <f t="shared" si="225"/>
        <v>27073.20892449973</v>
      </c>
      <c r="CR1642" s="23" t="s">
        <v>542</v>
      </c>
      <c r="DQ1642"/>
      <c r="DR1642"/>
    </row>
    <row r="1643" spans="58:122" ht="13">
      <c r="BF1643" s="1135">
        <v>1635</v>
      </c>
      <c r="BG1643" s="1102">
        <v>47442.677250672939</v>
      </c>
      <c r="BH1643" s="1102">
        <v>48858.754391751099</v>
      </c>
      <c r="BI1643" s="1102">
        <v>45407.924670915236</v>
      </c>
      <c r="BJ1643" s="1102">
        <v>52955.510255215144</v>
      </c>
      <c r="BK1643" s="1102">
        <v>60026.735456900395</v>
      </c>
      <c r="BL1643" s="1102">
        <v>73581.460252773497</v>
      </c>
      <c r="BM1643" s="1102">
        <v>64641.929228938599</v>
      </c>
      <c r="BN1643" s="1102">
        <v>68810.758736066404</v>
      </c>
      <c r="BO1643" s="1102">
        <v>85613.815393605953</v>
      </c>
      <c r="BP1643" s="1102">
        <v>83512.696115670915</v>
      </c>
      <c r="BQ1643" s="1102">
        <v>61691.469722694776</v>
      </c>
      <c r="BR1643" s="1102">
        <v>45055.260561791249</v>
      </c>
      <c r="BS1643" s="1102">
        <v>42314.779971602482</v>
      </c>
      <c r="BT1643" s="1102">
        <v>23826.761605329128</v>
      </c>
      <c r="BU1643" s="1102">
        <v>13739.761470910827</v>
      </c>
      <c r="BV1643" s="1102">
        <v>12175.853841412185</v>
      </c>
      <c r="BW1643" s="1102">
        <v>12710.70185596135</v>
      </c>
      <c r="BX1643" s="1102">
        <v>17458.439032224382</v>
      </c>
      <c r="BY1643" s="1102">
        <v>16149.098666618684</v>
      </c>
      <c r="BZ1643" s="1102">
        <v>14216.447882752122</v>
      </c>
      <c r="CA1643" s="1102">
        <v>11050.911663141682</v>
      </c>
      <c r="CB1643" s="1102">
        <v>8549.7352899731377</v>
      </c>
      <c r="CC1643" s="1102">
        <v>8070.2132990046948</v>
      </c>
      <c r="CD1643" s="1102">
        <v>10256.523928298353</v>
      </c>
      <c r="CE1643" s="1102">
        <v>14196.844762289549</v>
      </c>
      <c r="CF1643" s="1102">
        <v>12335.49145026732</v>
      </c>
      <c r="CG1643" s="1102">
        <v>10616.338529164601</v>
      </c>
      <c r="CH1643" s="1102">
        <v>11802.574883679437</v>
      </c>
      <c r="CI1643" s="1102">
        <v>16304.292007640117</v>
      </c>
      <c r="CJ1643" s="1102">
        <v>17684.136568016482</v>
      </c>
      <c r="CK1643" s="1102">
        <v>16727.251109108805</v>
      </c>
      <c r="CL1643" s="1102">
        <v>13462.329766755907</v>
      </c>
      <c r="CM1643" s="1102">
        <v>15014.30751324077</v>
      </c>
      <c r="CN1643" s="1102">
        <v>16498.708320601672</v>
      </c>
      <c r="CO1643" s="1102">
        <v>18515.556191916523</v>
      </c>
      <c r="CP1643" s="1102">
        <v>16478.900092447158</v>
      </c>
      <c r="CQ1643" s="1106">
        <f t="shared" si="225"/>
        <v>18164.877948264548</v>
      </c>
      <c r="CR1643" s="23" t="s">
        <v>542</v>
      </c>
      <c r="DQ1643"/>
      <c r="DR1643"/>
    </row>
    <row r="1644" spans="58:122" ht="13">
      <c r="BF1644" s="1135">
        <v>1636</v>
      </c>
      <c r="BG1644" s="1102">
        <v>51175.66667874658</v>
      </c>
      <c r="BH1644" s="1102">
        <v>46591.162786313362</v>
      </c>
      <c r="BI1644" s="1102">
        <v>41962.918394767563</v>
      </c>
      <c r="BJ1644" s="1102">
        <v>48134.895300005883</v>
      </c>
      <c r="BK1644" s="1102">
        <v>64190.448742214263</v>
      </c>
      <c r="BL1644" s="1102">
        <v>84078.087382558006</v>
      </c>
      <c r="BM1644" s="1102">
        <v>72618.643630039267</v>
      </c>
      <c r="BN1644" s="1102">
        <v>73852.808625908219</v>
      </c>
      <c r="BO1644" s="1102">
        <v>100906.44611622207</v>
      </c>
      <c r="BP1644" s="1102">
        <v>92851.457094106518</v>
      </c>
      <c r="BQ1644" s="1102">
        <v>70720.230555576185</v>
      </c>
      <c r="BR1644" s="1102">
        <v>50233.90253036932</v>
      </c>
      <c r="BS1644" s="1102">
        <v>47583.609309894928</v>
      </c>
      <c r="BT1644" s="1102">
        <v>25846.830299811321</v>
      </c>
      <c r="BU1644" s="1102">
        <v>12984.734278996875</v>
      </c>
      <c r="BV1644" s="1102">
        <v>11371.798315697542</v>
      </c>
      <c r="BW1644" s="1102">
        <v>16917.719185038161</v>
      </c>
      <c r="BX1644" s="1102">
        <v>24210.992850409031</v>
      </c>
      <c r="BY1644" s="1102">
        <v>19243.04606061169</v>
      </c>
      <c r="BZ1644" s="1102">
        <v>15668.20101754395</v>
      </c>
      <c r="CA1644" s="1102">
        <v>11051.163283230448</v>
      </c>
      <c r="CB1644" s="1102">
        <v>7455.0963101110074</v>
      </c>
      <c r="CC1644" s="1102">
        <v>8325.1792564771531</v>
      </c>
      <c r="CD1644" s="1102">
        <v>9809.1512200407888</v>
      </c>
      <c r="CE1644" s="1102">
        <v>14376.452781739777</v>
      </c>
      <c r="CF1644" s="1102">
        <v>11928.749018437578</v>
      </c>
      <c r="CG1644" s="1102">
        <v>9226.1915910607331</v>
      </c>
      <c r="CH1644" s="1102">
        <v>10620.548936911677</v>
      </c>
      <c r="CI1644" s="1102">
        <v>13823.991723057414</v>
      </c>
      <c r="CJ1644" s="1102">
        <v>17392.541161963283</v>
      </c>
      <c r="CK1644" s="1102">
        <v>19484.120625386378</v>
      </c>
      <c r="CL1644" s="1102">
        <v>17102.119087201769</v>
      </c>
      <c r="CM1644" s="1102">
        <v>19771.240709724694</v>
      </c>
      <c r="CN1644" s="1102">
        <v>18791.402064726375</v>
      </c>
      <c r="CO1644" s="1102">
        <v>22771.598574152376</v>
      </c>
      <c r="CP1644" s="1102">
        <v>19769.330933644433</v>
      </c>
      <c r="CQ1644" s="1106">
        <f t="shared" si="225"/>
        <v>21791.957079289117</v>
      </c>
      <c r="CR1644" s="23" t="s">
        <v>542</v>
      </c>
      <c r="DQ1644"/>
      <c r="DR1644"/>
    </row>
    <row r="1645" spans="58:122" ht="13">
      <c r="BF1645" s="1135">
        <v>1637</v>
      </c>
      <c r="BG1645" s="1102">
        <v>65114.334568179067</v>
      </c>
      <c r="BH1645" s="1102">
        <v>63414.154391281183</v>
      </c>
      <c r="BI1645" s="1102">
        <v>56530.920588846639</v>
      </c>
      <c r="BJ1645" s="1102">
        <v>61196.733869404234</v>
      </c>
      <c r="BK1645" s="1102">
        <v>70389.725715310546</v>
      </c>
      <c r="BL1645" s="1102">
        <v>84047.21266778835</v>
      </c>
      <c r="BM1645" s="1102">
        <v>76623.800938781409</v>
      </c>
      <c r="BN1645" s="1102">
        <v>92218.367642844678</v>
      </c>
      <c r="BO1645" s="1102">
        <v>112283.70426687259</v>
      </c>
      <c r="BP1645" s="1102">
        <v>104157.06694735392</v>
      </c>
      <c r="BQ1645" s="1102">
        <v>80055.86850870846</v>
      </c>
      <c r="BR1645" s="1102">
        <v>70157.351649180171</v>
      </c>
      <c r="BS1645" s="1102">
        <v>79197.232997212195</v>
      </c>
      <c r="BT1645" s="1102">
        <v>40272.872618060959</v>
      </c>
      <c r="BU1645" s="1102">
        <v>18988.028926601561</v>
      </c>
      <c r="BV1645" s="1102">
        <v>14344.504508335043</v>
      </c>
      <c r="BW1645" s="1102">
        <v>15413.137827412083</v>
      </c>
      <c r="BX1645" s="1102">
        <v>20917.73180584667</v>
      </c>
      <c r="BY1645" s="1102">
        <v>16720.959469557816</v>
      </c>
      <c r="BZ1645" s="1102">
        <v>16364.831011682569</v>
      </c>
      <c r="CA1645" s="1102">
        <v>11054.09481223916</v>
      </c>
      <c r="CB1645" s="1102">
        <v>8617.1425344567051</v>
      </c>
      <c r="CC1645" s="1102">
        <v>10843.328135497559</v>
      </c>
      <c r="CD1645" s="1102">
        <v>11266.383070617992</v>
      </c>
      <c r="CE1645" s="1102">
        <v>16773.934065511057</v>
      </c>
      <c r="CF1645" s="1102">
        <v>15175.667483666375</v>
      </c>
      <c r="CG1645" s="1102">
        <v>13310.450515959334</v>
      </c>
      <c r="CH1645" s="1102">
        <v>14734.403248923782</v>
      </c>
      <c r="CI1645" s="1102">
        <v>19138.99698719435</v>
      </c>
      <c r="CJ1645" s="1102">
        <v>21044.16498323702</v>
      </c>
      <c r="CK1645" s="1102">
        <v>23213.569690952554</v>
      </c>
      <c r="CL1645" s="1102">
        <v>18520.76738895911</v>
      </c>
      <c r="CM1645" s="1102">
        <v>21394.726824787143</v>
      </c>
      <c r="CN1645" s="1102">
        <v>15373.302683770808</v>
      </c>
      <c r="CO1645" s="1102">
        <v>18422.9582172431</v>
      </c>
      <c r="CP1645" s="1102">
        <v>18062.650201379751</v>
      </c>
      <c r="CQ1645" s="1106">
        <f t="shared" si="225"/>
        <v>19910.663605554677</v>
      </c>
      <c r="CR1645" s="23" t="s">
        <v>542</v>
      </c>
      <c r="DQ1645"/>
      <c r="DR1645"/>
    </row>
    <row r="1646" spans="58:122" ht="13">
      <c r="BF1646" s="1135">
        <v>1638</v>
      </c>
      <c r="BG1646" s="1102">
        <v>50799.32261812959</v>
      </c>
      <c r="BH1646" s="1102">
        <v>51906.869314515083</v>
      </c>
      <c r="BI1646" s="1102">
        <v>47519.808937363523</v>
      </c>
      <c r="BJ1646" s="1102">
        <v>49686.590159515945</v>
      </c>
      <c r="BK1646" s="1102">
        <v>66868.540300077264</v>
      </c>
      <c r="BL1646" s="1102">
        <v>95340.580890013618</v>
      </c>
      <c r="BM1646" s="1102">
        <v>90291.332723941305</v>
      </c>
      <c r="BN1646" s="1102">
        <v>90249.014452516552</v>
      </c>
      <c r="BO1646" s="1102">
        <v>113549.60237892909</v>
      </c>
      <c r="BP1646" s="1102">
        <v>103723.10798592147</v>
      </c>
      <c r="BQ1646" s="1102">
        <v>76427.965413611339</v>
      </c>
      <c r="BR1646" s="1102">
        <v>54679.214796207671</v>
      </c>
      <c r="BS1646" s="1102">
        <v>64626.684088624534</v>
      </c>
      <c r="BT1646" s="1102">
        <v>26571.510020508693</v>
      </c>
      <c r="BU1646" s="1102">
        <v>13520.351639389844</v>
      </c>
      <c r="BV1646" s="1102">
        <v>11990.424359975947</v>
      </c>
      <c r="BW1646" s="1102">
        <v>18563.830735753716</v>
      </c>
      <c r="BX1646" s="1102">
        <v>22429.10068320929</v>
      </c>
      <c r="BY1646" s="1102">
        <v>18912.495306296725</v>
      </c>
      <c r="BZ1646" s="1102">
        <v>15282.294493701169</v>
      </c>
      <c r="CA1646" s="1102">
        <v>11054.451257336148</v>
      </c>
      <c r="CB1646" s="1102">
        <v>7850.2861980067437</v>
      </c>
      <c r="CC1646" s="1102">
        <v>8549.7464565221817</v>
      </c>
      <c r="CD1646" s="1102">
        <v>10753.996689461186</v>
      </c>
      <c r="CE1646" s="1102">
        <v>15230.906954934408</v>
      </c>
      <c r="CF1646" s="1102">
        <v>13530.385064691332</v>
      </c>
      <c r="CG1646" s="1102">
        <v>11924.349273785576</v>
      </c>
      <c r="CH1646" s="1102">
        <v>12823.334104809841</v>
      </c>
      <c r="CI1646" s="1102">
        <v>16029.051658855056</v>
      </c>
      <c r="CJ1646" s="1102">
        <v>15607.169588476776</v>
      </c>
      <c r="CK1646" s="1102">
        <v>17468.093752593817</v>
      </c>
      <c r="CL1646" s="1102">
        <v>15029.20505806401</v>
      </c>
      <c r="CM1646" s="1102">
        <v>19829.43553566654</v>
      </c>
      <c r="CN1646" s="1102">
        <v>18824.039813078409</v>
      </c>
      <c r="CO1646" s="1102">
        <v>21838.201292313453</v>
      </c>
      <c r="CP1646" s="1102">
        <v>20136.337799766254</v>
      </c>
      <c r="CQ1646" s="1106">
        <f t="shared" si="225"/>
        <v>22196.512898662855</v>
      </c>
      <c r="CR1646" s="23" t="s">
        <v>542</v>
      </c>
      <c r="DQ1646"/>
      <c r="DR1646"/>
    </row>
    <row r="1647" spans="58:122" ht="13">
      <c r="BF1647" s="1135">
        <v>1639</v>
      </c>
      <c r="BG1647" s="1102">
        <v>51687.966904932502</v>
      </c>
      <c r="BH1647" s="1102">
        <v>60714.92992670586</v>
      </c>
      <c r="BI1647" s="1102">
        <v>60602.912225838889</v>
      </c>
      <c r="BJ1647" s="1102">
        <v>74313.236216903533</v>
      </c>
      <c r="BK1647" s="1102">
        <v>85450.81873608366</v>
      </c>
      <c r="BL1647" s="1102">
        <v>104867.32959838721</v>
      </c>
      <c r="BM1647" s="1102">
        <v>79504.004812968924</v>
      </c>
      <c r="BN1647" s="1102">
        <v>78569.756876297586</v>
      </c>
      <c r="BO1647" s="1102">
        <v>94891.660262654885</v>
      </c>
      <c r="BP1647" s="1102">
        <v>96627.230650206533</v>
      </c>
      <c r="BQ1647" s="1102">
        <v>69948.240127775702</v>
      </c>
      <c r="BR1647" s="1102">
        <v>52945.808307438427</v>
      </c>
      <c r="BS1647" s="1102">
        <v>53520.242712772713</v>
      </c>
      <c r="BT1647" s="1102">
        <v>22774.953475830029</v>
      </c>
      <c r="BU1647" s="1102">
        <v>10344.841828008783</v>
      </c>
      <c r="BV1647" s="1102">
        <v>11382.623339613192</v>
      </c>
      <c r="BW1647" s="1102">
        <v>18902.371622509054</v>
      </c>
      <c r="BX1647" s="1102">
        <v>24174.08254508712</v>
      </c>
      <c r="BY1647" s="1102">
        <v>22750.121456278368</v>
      </c>
      <c r="BZ1647" s="1102">
        <v>18530.896605418369</v>
      </c>
      <c r="CA1647" s="1102">
        <v>11059.195135390824</v>
      </c>
      <c r="CB1647" s="1102">
        <v>5768.2412370096417</v>
      </c>
      <c r="CC1647" s="1102">
        <v>7512.506203287373</v>
      </c>
      <c r="CD1647" s="1102">
        <v>12085.366886462085</v>
      </c>
      <c r="CE1647" s="1102">
        <v>21199.564819648444</v>
      </c>
      <c r="CF1647" s="1102">
        <v>14241.435072777578</v>
      </c>
      <c r="CG1647" s="1102">
        <v>10747.927048857257</v>
      </c>
      <c r="CH1647" s="1102">
        <v>11826.971529583578</v>
      </c>
      <c r="CI1647" s="1102">
        <v>17463.674418970342</v>
      </c>
      <c r="CJ1647" s="1102">
        <v>22086.525301522299</v>
      </c>
      <c r="CK1647" s="1102">
        <v>21697.865074900998</v>
      </c>
      <c r="CL1647" s="1102">
        <v>19489.543514497112</v>
      </c>
      <c r="CM1647" s="1102">
        <v>19715.671676995349</v>
      </c>
      <c r="CN1647" s="1102">
        <v>18155.149232145199</v>
      </c>
      <c r="CO1647" s="1102">
        <v>18821.140953220376</v>
      </c>
      <c r="CP1647" s="1102">
        <v>19516.873222918595</v>
      </c>
      <c r="CQ1647" s="1106">
        <f t="shared" si="225"/>
        <v>21513.670089459316</v>
      </c>
      <c r="CR1647" s="23" t="s">
        <v>542</v>
      </c>
      <c r="DQ1647"/>
      <c r="DR1647"/>
    </row>
    <row r="1648" spans="58:122" ht="13">
      <c r="BF1648" s="1135">
        <v>1640</v>
      </c>
      <c r="BG1648" s="1102">
        <v>54744.640753791071</v>
      </c>
      <c r="BH1648" s="1102">
        <v>60100.673376341307</v>
      </c>
      <c r="BI1648" s="1102">
        <v>59452.694388838383</v>
      </c>
      <c r="BJ1648" s="1102">
        <v>70978.198769241164</v>
      </c>
      <c r="BK1648" s="1102">
        <v>78644.838234950221</v>
      </c>
      <c r="BL1648" s="1102">
        <v>97338.168780995606</v>
      </c>
      <c r="BM1648" s="1102">
        <v>79794.538575640967</v>
      </c>
      <c r="BN1648" s="1102">
        <v>76097.562135513406</v>
      </c>
      <c r="BO1648" s="1102">
        <v>101025.21373009979</v>
      </c>
      <c r="BP1648" s="1102">
        <v>99170.983945695451</v>
      </c>
      <c r="BQ1648" s="1102">
        <v>78584.023736165196</v>
      </c>
      <c r="BR1648" s="1102">
        <v>61600.741777096104</v>
      </c>
      <c r="BS1648" s="1102">
        <v>53933.388940643337</v>
      </c>
      <c r="BT1648" s="1102">
        <v>37360.68128858674</v>
      </c>
      <c r="BU1648" s="1102">
        <v>19042.662202430471</v>
      </c>
      <c r="BV1648" s="1102">
        <v>14722.863614594889</v>
      </c>
      <c r="BW1648" s="1102">
        <v>14784.066046517164</v>
      </c>
      <c r="BX1648" s="1102">
        <v>24342.325460657663</v>
      </c>
      <c r="BY1648" s="1102">
        <v>18725.608307262421</v>
      </c>
      <c r="BZ1648" s="1102">
        <v>15965.848318531653</v>
      </c>
      <c r="CA1648" s="1102">
        <v>11059.709978893181</v>
      </c>
      <c r="CB1648" s="1102">
        <v>7801.4357661261211</v>
      </c>
      <c r="CC1648" s="1102">
        <v>10462.58872489223</v>
      </c>
      <c r="CD1648" s="1102">
        <v>11505.687067922159</v>
      </c>
      <c r="CE1648" s="1102">
        <v>17476.964342738556</v>
      </c>
      <c r="CF1648" s="1102">
        <v>14043.325512380257</v>
      </c>
      <c r="CG1648" s="1102">
        <v>11464.667771524704</v>
      </c>
      <c r="CH1648" s="1102">
        <v>12772.672738115902</v>
      </c>
      <c r="CI1648" s="1102">
        <v>14600.798533064837</v>
      </c>
      <c r="CJ1648" s="1102">
        <v>15408.52928294547</v>
      </c>
      <c r="CK1648" s="1102">
        <v>16142.004276832173</v>
      </c>
      <c r="CL1648" s="1102">
        <v>13173.753507055242</v>
      </c>
      <c r="CM1648" s="1102">
        <v>18511.148735353621</v>
      </c>
      <c r="CN1648" s="1102">
        <v>17314.939921202033</v>
      </c>
      <c r="CO1648" s="1102">
        <v>21258.980208074667</v>
      </c>
      <c r="CP1648" s="1102">
        <v>16629.58193170614</v>
      </c>
      <c r="CQ1648" s="1106">
        <f t="shared" si="225"/>
        <v>18330.976243891324</v>
      </c>
      <c r="CR1648" s="23" t="s">
        <v>542</v>
      </c>
      <c r="DQ1648"/>
      <c r="DR1648"/>
    </row>
    <row r="1649" spans="58:122" ht="13">
      <c r="BF1649" s="1135">
        <v>1641</v>
      </c>
      <c r="BG1649" s="1102">
        <v>53633.711885697638</v>
      </c>
      <c r="BH1649" s="1102">
        <v>63092.729321365317</v>
      </c>
      <c r="BI1649" s="1102">
        <v>54905.381286714342</v>
      </c>
      <c r="BJ1649" s="1102">
        <v>64160.538352315918</v>
      </c>
      <c r="BK1649" s="1102">
        <v>83740.75512752551</v>
      </c>
      <c r="BL1649" s="1102">
        <v>99784.989628002601</v>
      </c>
      <c r="BM1649" s="1102">
        <v>82100.907181498522</v>
      </c>
      <c r="BN1649" s="1102">
        <v>86410.13292125841</v>
      </c>
      <c r="BO1649" s="1102">
        <v>126351.48278791604</v>
      </c>
      <c r="BP1649" s="1102">
        <v>116090.18454029605</v>
      </c>
      <c r="BQ1649" s="1102">
        <v>84096.770729463082</v>
      </c>
      <c r="BR1649" s="1102">
        <v>58021.823172193566</v>
      </c>
      <c r="BS1649" s="1102">
        <v>66556.359115965621</v>
      </c>
      <c r="BT1649" s="1102">
        <v>28164.048130941912</v>
      </c>
      <c r="BU1649" s="1102">
        <v>12238.165414776735</v>
      </c>
      <c r="BV1649" s="1102">
        <v>13500.228902509063</v>
      </c>
      <c r="BW1649" s="1102">
        <v>12918.712830571105</v>
      </c>
      <c r="BX1649" s="1102">
        <v>18614.676675278988</v>
      </c>
      <c r="BY1649" s="1102">
        <v>19945.991780651162</v>
      </c>
      <c r="BZ1649" s="1102">
        <v>17763.861940352195</v>
      </c>
      <c r="CA1649" s="1102">
        <v>11064.874089534884</v>
      </c>
      <c r="CB1649" s="1102">
        <v>7027.4243277799651</v>
      </c>
      <c r="CC1649" s="1102">
        <v>8424.9191194676441</v>
      </c>
      <c r="CD1649" s="1102">
        <v>11297.598756070489</v>
      </c>
      <c r="CE1649" s="1102">
        <v>17695.854054536809</v>
      </c>
      <c r="CF1649" s="1102">
        <v>11874.093020826944</v>
      </c>
      <c r="CG1649" s="1102">
        <v>10011.942989147838</v>
      </c>
      <c r="CH1649" s="1102">
        <v>12354.711134423529</v>
      </c>
      <c r="CI1649" s="1102">
        <v>18201.753624426703</v>
      </c>
      <c r="CJ1649" s="1102">
        <v>19902.116293016908</v>
      </c>
      <c r="CK1649" s="1102">
        <v>21446.065784967683</v>
      </c>
      <c r="CL1649" s="1102">
        <v>18014.426243484253</v>
      </c>
      <c r="CM1649" s="1102">
        <v>18796.235201087638</v>
      </c>
      <c r="CN1649" s="1102">
        <v>16505.292132392166</v>
      </c>
      <c r="CO1649" s="1102">
        <v>15034.449485703532</v>
      </c>
      <c r="CP1649" s="1102">
        <v>18374.096641456046</v>
      </c>
      <c r="CQ1649" s="1106">
        <f t="shared" si="225"/>
        <v>20253.974538910014</v>
      </c>
      <c r="CR1649" s="23" t="s">
        <v>542</v>
      </c>
      <c r="DQ1649"/>
      <c r="DR1649"/>
    </row>
    <row r="1650" spans="58:122" ht="13">
      <c r="BF1650" s="1135">
        <v>1642</v>
      </c>
      <c r="BG1650" s="1102">
        <v>45725.481957938209</v>
      </c>
      <c r="BH1650" s="1102">
        <v>49401.816155599088</v>
      </c>
      <c r="BI1650" s="1102">
        <v>43719.053952765287</v>
      </c>
      <c r="BJ1650" s="1102">
        <v>45396.211653208113</v>
      </c>
      <c r="BK1650" s="1102">
        <v>52892.106870821772</v>
      </c>
      <c r="BL1650" s="1102">
        <v>72175.173497788346</v>
      </c>
      <c r="BM1650" s="1102">
        <v>64710.295774940438</v>
      </c>
      <c r="BN1650" s="1102">
        <v>80606.935577803204</v>
      </c>
      <c r="BO1650" s="1102">
        <v>108005.0652145585</v>
      </c>
      <c r="BP1650" s="1102">
        <v>114700.69380803694</v>
      </c>
      <c r="BQ1650" s="1102">
        <v>87461.30085058196</v>
      </c>
      <c r="BR1650" s="1102">
        <v>63453.036651778762</v>
      </c>
      <c r="BS1650" s="1102">
        <v>57587.235407386266</v>
      </c>
      <c r="BT1650" s="1102">
        <v>28474.28233550756</v>
      </c>
      <c r="BU1650" s="1102">
        <v>16009.923556024944</v>
      </c>
      <c r="BV1650" s="1102">
        <v>14888.223746326728</v>
      </c>
      <c r="BW1650" s="1102">
        <v>16455.806367184603</v>
      </c>
      <c r="BX1650" s="1102">
        <v>24099.113021891324</v>
      </c>
      <c r="BY1650" s="1102">
        <v>22255.66552905515</v>
      </c>
      <c r="BZ1650" s="1102">
        <v>18175.563188704564</v>
      </c>
      <c r="CA1650" s="1102">
        <v>11065.275651105758</v>
      </c>
      <c r="CB1650" s="1102">
        <v>5716.6828495919381</v>
      </c>
      <c r="CC1650" s="1102">
        <v>7077.1814192127322</v>
      </c>
      <c r="CD1650" s="1102">
        <v>11619.748796692873</v>
      </c>
      <c r="CE1650" s="1102">
        <v>18177.103197965138</v>
      </c>
      <c r="CF1650" s="1102">
        <v>13034.999462735108</v>
      </c>
      <c r="CG1650" s="1102">
        <v>8715.4796782711546</v>
      </c>
      <c r="CH1650" s="1102">
        <v>10970.057982931517</v>
      </c>
      <c r="CI1650" s="1102">
        <v>16496.433272720227</v>
      </c>
      <c r="CJ1650" s="1102">
        <v>21083.587331779501</v>
      </c>
      <c r="CK1650" s="1102">
        <v>20317.683558342218</v>
      </c>
      <c r="CL1650" s="1102">
        <v>15297.32214739723</v>
      </c>
      <c r="CM1650" s="1102">
        <v>14290.259510541924</v>
      </c>
      <c r="CN1650" s="1102">
        <v>14373.556263766381</v>
      </c>
      <c r="CO1650" s="1102">
        <v>17868.756610171251</v>
      </c>
      <c r="CP1650" s="1102">
        <v>14283.707739881438</v>
      </c>
      <c r="CQ1650" s="1106">
        <f t="shared" si="225"/>
        <v>15745.092590405846</v>
      </c>
      <c r="CR1650" s="23" t="s">
        <v>542</v>
      </c>
      <c r="DQ1650"/>
      <c r="DR1650"/>
    </row>
    <row r="1651" spans="58:122" ht="13">
      <c r="BF1651" s="1135">
        <v>1643</v>
      </c>
      <c r="BG1651" s="1102">
        <v>55928.218955522818</v>
      </c>
      <c r="BH1651" s="1102">
        <v>62083.457773282978</v>
      </c>
      <c r="BI1651" s="1102">
        <v>57024.728040257651</v>
      </c>
      <c r="BJ1651" s="1102">
        <v>65597.366114282137</v>
      </c>
      <c r="BK1651" s="1102">
        <v>75786.195824962168</v>
      </c>
      <c r="BL1651" s="1102">
        <v>93285.484331819986</v>
      </c>
      <c r="BM1651" s="1102">
        <v>80002.023666735942</v>
      </c>
      <c r="BN1651" s="1102">
        <v>82594.096480665452</v>
      </c>
      <c r="BO1651" s="1102">
        <v>105008.36767575523</v>
      </c>
      <c r="BP1651" s="1102">
        <v>101171.12446675875</v>
      </c>
      <c r="BQ1651" s="1102">
        <v>75785.013984741716</v>
      </c>
      <c r="BR1651" s="1102">
        <v>57456.11966635217</v>
      </c>
      <c r="BS1651" s="1102">
        <v>64589.104837892111</v>
      </c>
      <c r="BT1651" s="1102">
        <v>34581.323107614618</v>
      </c>
      <c r="BU1651" s="1102">
        <v>18794.296827238348</v>
      </c>
      <c r="BV1651" s="1102">
        <v>15159.182515830666</v>
      </c>
      <c r="BW1651" s="1102">
        <v>18481.943537871251</v>
      </c>
      <c r="BX1651" s="1102">
        <v>18776.958651355329</v>
      </c>
      <c r="BY1651" s="1102">
        <v>15696.027265729343</v>
      </c>
      <c r="BZ1651" s="1102">
        <v>13239.627114067718</v>
      </c>
      <c r="CA1651" s="1102">
        <v>11069.825326222926</v>
      </c>
      <c r="CB1651" s="1102">
        <v>6512.9059747441115</v>
      </c>
      <c r="CC1651" s="1102">
        <v>10461.270470399972</v>
      </c>
      <c r="CD1651" s="1102">
        <v>10791.505274542667</v>
      </c>
      <c r="CE1651" s="1102">
        <v>18085.333424827921</v>
      </c>
      <c r="CF1651" s="1102">
        <v>12918.930609657866</v>
      </c>
      <c r="CG1651" s="1102">
        <v>11444.177099482442</v>
      </c>
      <c r="CH1651" s="1102">
        <v>12457.942032778497</v>
      </c>
      <c r="CI1651" s="1102">
        <v>16172.706857554545</v>
      </c>
      <c r="CJ1651" s="1102">
        <v>17423.496582662348</v>
      </c>
      <c r="CK1651" s="1102">
        <v>18694.348181963564</v>
      </c>
      <c r="CL1651" s="1102">
        <v>14443.278584584292</v>
      </c>
      <c r="CM1651" s="1102">
        <v>18668.712858347506</v>
      </c>
      <c r="CN1651" s="1102">
        <v>14744.957071562425</v>
      </c>
      <c r="CO1651" s="1102">
        <v>18243.206620659992</v>
      </c>
      <c r="CP1651" s="1102">
        <v>15978.760919090982</v>
      </c>
      <c r="CQ1651" s="1106">
        <f t="shared" si="225"/>
        <v>17613.568880899984</v>
      </c>
      <c r="CR1651" s="23" t="s">
        <v>542</v>
      </c>
      <c r="DQ1651"/>
      <c r="DR1651"/>
    </row>
    <row r="1652" spans="58:122" ht="13">
      <c r="BF1652" s="1135">
        <v>1644</v>
      </c>
      <c r="BG1652" s="1102">
        <v>53723.951433117501</v>
      </c>
      <c r="BH1652" s="1102">
        <v>63138.392659399156</v>
      </c>
      <c r="BI1652" s="1102">
        <v>54918.177747994923</v>
      </c>
      <c r="BJ1652" s="1102">
        <v>64189.667368696595</v>
      </c>
      <c r="BK1652" s="1102">
        <v>83786.2246080365</v>
      </c>
      <c r="BL1652" s="1102">
        <v>99826.839145185455</v>
      </c>
      <c r="BM1652" s="1102">
        <v>82095.764072695252</v>
      </c>
      <c r="BN1652" s="1102">
        <v>86434.652437162702</v>
      </c>
      <c r="BO1652" s="1102">
        <v>126384.30361117113</v>
      </c>
      <c r="BP1652" s="1102">
        <v>116124.16114157239</v>
      </c>
      <c r="BQ1652" s="1102">
        <v>84092.299237704559</v>
      </c>
      <c r="BR1652" s="1102">
        <v>58003.879285292853</v>
      </c>
      <c r="BS1652" s="1102">
        <v>66579.45826671955</v>
      </c>
      <c r="BT1652" s="1102">
        <v>28139.050538161991</v>
      </c>
      <c r="BU1652" s="1102">
        <v>12232.631186738085</v>
      </c>
      <c r="BV1652" s="1102">
        <v>13501.686384507626</v>
      </c>
      <c r="BW1652" s="1102">
        <v>12924.698451553917</v>
      </c>
      <c r="BX1652" s="1102">
        <v>18604.954349952706</v>
      </c>
      <c r="BY1652" s="1102">
        <v>19922.883295986652</v>
      </c>
      <c r="BZ1652" s="1102">
        <v>17754.011858367092</v>
      </c>
      <c r="CA1652" s="1102">
        <v>11073.130670164997</v>
      </c>
      <c r="CB1652" s="1102">
        <v>7040.5832938873991</v>
      </c>
      <c r="CC1652" s="1102">
        <v>8432.9028789360673</v>
      </c>
      <c r="CD1652" s="1102">
        <v>11280.835917877535</v>
      </c>
      <c r="CE1652" s="1102">
        <v>17686.349501669491</v>
      </c>
      <c r="CF1652" s="1102">
        <v>11890.683808657061</v>
      </c>
      <c r="CG1652" s="1102">
        <v>10016.150684192255</v>
      </c>
      <c r="CH1652" s="1102">
        <v>12347.705995248816</v>
      </c>
      <c r="CI1652" s="1102">
        <v>18172.136722800347</v>
      </c>
      <c r="CJ1652" s="1102">
        <v>19903.503016637631</v>
      </c>
      <c r="CK1652" s="1102">
        <v>21455.891439667339</v>
      </c>
      <c r="CL1652" s="1102">
        <v>18002.502807082252</v>
      </c>
      <c r="CM1652" s="1102">
        <v>18795.398363218494</v>
      </c>
      <c r="CN1652" s="1102">
        <v>16580.82918057917</v>
      </c>
      <c r="CO1652" s="1102">
        <v>15007.166720494144</v>
      </c>
      <c r="CP1652" s="1102">
        <v>18365.780138861799</v>
      </c>
      <c r="CQ1652" s="1106">
        <f t="shared" si="225"/>
        <v>20244.807164040729</v>
      </c>
      <c r="CR1652" s="23" t="s">
        <v>542</v>
      </c>
      <c r="DQ1652"/>
      <c r="DR1652"/>
    </row>
    <row r="1653" spans="58:122" ht="13">
      <c r="BF1653" s="1135">
        <v>1645</v>
      </c>
      <c r="BG1653" s="1102">
        <v>55867.45802081842</v>
      </c>
      <c r="BH1653" s="1102">
        <v>61977.165971967799</v>
      </c>
      <c r="BI1653" s="1102">
        <v>57106.094373519911</v>
      </c>
      <c r="BJ1653" s="1102">
        <v>65699.688948638417</v>
      </c>
      <c r="BK1653" s="1102">
        <v>75832.470414007097</v>
      </c>
      <c r="BL1653" s="1102">
        <v>93478.570777459725</v>
      </c>
      <c r="BM1653" s="1102">
        <v>80320.865956155714</v>
      </c>
      <c r="BN1653" s="1102">
        <v>82792.157920475787</v>
      </c>
      <c r="BO1653" s="1102">
        <v>104860.42614210563</v>
      </c>
      <c r="BP1653" s="1102">
        <v>101265.83276372217</v>
      </c>
      <c r="BQ1653" s="1102">
        <v>75819.9893122301</v>
      </c>
      <c r="BR1653" s="1102">
        <v>57449.667471642468</v>
      </c>
      <c r="BS1653" s="1102">
        <v>64763.251995376988</v>
      </c>
      <c r="BT1653" s="1102">
        <v>34590.026617100419</v>
      </c>
      <c r="BU1653" s="1102">
        <v>18818.251346535624</v>
      </c>
      <c r="BV1653" s="1102">
        <v>15159.297560733516</v>
      </c>
      <c r="BW1653" s="1102">
        <v>18433.291727394193</v>
      </c>
      <c r="BX1653" s="1102">
        <v>18790.559604505255</v>
      </c>
      <c r="BY1653" s="1102">
        <v>15713.304252500124</v>
      </c>
      <c r="BZ1653" s="1102">
        <v>13248.00213852564</v>
      </c>
      <c r="CA1653" s="1102">
        <v>11080.855434036148</v>
      </c>
      <c r="CB1653" s="1102">
        <v>6510.6140345125777</v>
      </c>
      <c r="CC1653" s="1102">
        <v>10462.754552945004</v>
      </c>
      <c r="CD1653" s="1102">
        <v>10795.147459448914</v>
      </c>
      <c r="CE1653" s="1102">
        <v>18100.84912741273</v>
      </c>
      <c r="CF1653" s="1102">
        <v>12924.910288163026</v>
      </c>
      <c r="CG1653" s="1102">
        <v>11449.718238114481</v>
      </c>
      <c r="CH1653" s="1102">
        <v>12479.875936604229</v>
      </c>
      <c r="CI1653" s="1102">
        <v>16177.970471736853</v>
      </c>
      <c r="CJ1653" s="1102">
        <v>17445.176084672825</v>
      </c>
      <c r="CK1653" s="1102">
        <v>18700.68255789395</v>
      </c>
      <c r="CL1653" s="1102">
        <v>14458.398256900666</v>
      </c>
      <c r="CM1653" s="1102">
        <v>18667.876333228887</v>
      </c>
      <c r="CN1653" s="1102">
        <v>14761.643169918229</v>
      </c>
      <c r="CO1653" s="1102">
        <v>18249.83868587538</v>
      </c>
      <c r="CP1653" s="1102">
        <v>15986.635603302626</v>
      </c>
      <c r="CQ1653" s="1106">
        <f t="shared" si="225"/>
        <v>17622.249234369156</v>
      </c>
      <c r="CR1653" s="23" t="s">
        <v>542</v>
      </c>
      <c r="DQ1653"/>
      <c r="DR1653"/>
    </row>
    <row r="1654" spans="58:122" ht="13">
      <c r="BF1654" s="1135">
        <v>1646</v>
      </c>
      <c r="BG1654" s="1102">
        <v>58391.108599277635</v>
      </c>
      <c r="BH1654" s="1102">
        <v>55808.039555728574</v>
      </c>
      <c r="BI1654" s="1102">
        <v>52477.367039237077</v>
      </c>
      <c r="BJ1654" s="1102">
        <v>69278.621369540342</v>
      </c>
      <c r="BK1654" s="1102">
        <v>83638.877973640425</v>
      </c>
      <c r="BL1654" s="1102">
        <v>104379.63758901531</v>
      </c>
      <c r="BM1654" s="1102">
        <v>90929.237203746568</v>
      </c>
      <c r="BN1654" s="1102">
        <v>101727.01942380187</v>
      </c>
      <c r="BO1654" s="1102">
        <v>108434.35675305799</v>
      </c>
      <c r="BP1654" s="1102">
        <v>98906.675178198129</v>
      </c>
      <c r="BQ1654" s="1102">
        <v>75012.942648890312</v>
      </c>
      <c r="BR1654" s="1102">
        <v>64305.152234377856</v>
      </c>
      <c r="BS1654" s="1102">
        <v>57380.678517032909</v>
      </c>
      <c r="BT1654" s="1102">
        <v>30649.501396551052</v>
      </c>
      <c r="BU1654" s="1102">
        <v>15524.548235962318</v>
      </c>
      <c r="BV1654" s="1102">
        <v>11706.18578229442</v>
      </c>
      <c r="BW1654" s="1102">
        <v>16118.515079024868</v>
      </c>
      <c r="BX1654" s="1102">
        <v>24540.088590970503</v>
      </c>
      <c r="BY1654" s="1102">
        <v>19289.87398084758</v>
      </c>
      <c r="BZ1654" s="1102">
        <v>16106.250328265831</v>
      </c>
      <c r="CA1654" s="1102">
        <v>11083.642104739038</v>
      </c>
      <c r="CB1654" s="1102">
        <v>7095.9033826143586</v>
      </c>
      <c r="CC1654" s="1102">
        <v>10355.762112422812</v>
      </c>
      <c r="CD1654" s="1102">
        <v>12947.357747225429</v>
      </c>
      <c r="CE1654" s="1102">
        <v>19938.034765419769</v>
      </c>
      <c r="CF1654" s="1102">
        <v>15432.239930710548</v>
      </c>
      <c r="CG1654" s="1102">
        <v>12154.789555787147</v>
      </c>
      <c r="CH1654" s="1102">
        <v>12280.503934323615</v>
      </c>
      <c r="CI1654" s="1102">
        <v>16185.453895497203</v>
      </c>
      <c r="CJ1654" s="1102">
        <v>18920.713387124593</v>
      </c>
      <c r="CK1654" s="1102">
        <v>22349.185732396782</v>
      </c>
      <c r="CL1654" s="1102">
        <v>19657.549140210067</v>
      </c>
      <c r="CM1654" s="1102">
        <v>22616.814005407308</v>
      </c>
      <c r="CN1654" s="1102">
        <v>20232.83012353953</v>
      </c>
      <c r="CO1654" s="1102">
        <v>20999.772204663401</v>
      </c>
      <c r="CP1654" s="1102">
        <v>21418.058590472141</v>
      </c>
      <c r="CQ1654" s="1106">
        <f t="shared" si="225"/>
        <v>23609.368222520097</v>
      </c>
      <c r="CR1654" s="23" t="s">
        <v>542</v>
      </c>
      <c r="DQ1654"/>
      <c r="DR1654"/>
    </row>
    <row r="1655" spans="58:122" ht="13">
      <c r="BF1655" s="1135">
        <v>1647</v>
      </c>
      <c r="BG1655" s="1102">
        <v>55244.841638234779</v>
      </c>
      <c r="BH1655" s="1102">
        <v>50231.626588174891</v>
      </c>
      <c r="BI1655" s="1102">
        <v>40740.502880379667</v>
      </c>
      <c r="BJ1655" s="1102">
        <v>41970.887341014248</v>
      </c>
      <c r="BK1655" s="1102">
        <v>64873.455003856274</v>
      </c>
      <c r="BL1655" s="1102">
        <v>98173.733461287688</v>
      </c>
      <c r="BM1655" s="1102">
        <v>85282.246397484501</v>
      </c>
      <c r="BN1655" s="1102">
        <v>87718.165322627625</v>
      </c>
      <c r="BO1655" s="1102">
        <v>115643.52042486773</v>
      </c>
      <c r="BP1655" s="1102">
        <v>107118.96275670087</v>
      </c>
      <c r="BQ1655" s="1102">
        <v>86354.029966868547</v>
      </c>
      <c r="BR1655" s="1102">
        <v>68091.463264313817</v>
      </c>
      <c r="BS1655" s="1102">
        <v>82433.817162284657</v>
      </c>
      <c r="BT1655" s="1102">
        <v>32116.513701882639</v>
      </c>
      <c r="BU1655" s="1102">
        <v>14932.323545761681</v>
      </c>
      <c r="BV1655" s="1102">
        <v>18721.607005134651</v>
      </c>
      <c r="BW1655" s="1102">
        <v>15475.590419544853</v>
      </c>
      <c r="BX1655" s="1102">
        <v>21588.906908052431</v>
      </c>
      <c r="BY1655" s="1102">
        <v>16069.336963120761</v>
      </c>
      <c r="BZ1655" s="1102">
        <v>14426.260763802435</v>
      </c>
      <c r="CA1655" s="1102">
        <v>11086.138710553232</v>
      </c>
      <c r="CB1655" s="1102">
        <v>7955.3324036126169</v>
      </c>
      <c r="CC1655" s="1102">
        <v>10651.849254231731</v>
      </c>
      <c r="CD1655" s="1102">
        <v>13160.065231501725</v>
      </c>
      <c r="CE1655" s="1102">
        <v>14650.704640964763</v>
      </c>
      <c r="CF1655" s="1102">
        <v>11536.207360748173</v>
      </c>
      <c r="CG1655" s="1102">
        <v>9350.5809608638556</v>
      </c>
      <c r="CH1655" s="1102">
        <v>12327.518558388649</v>
      </c>
      <c r="CI1655" s="1102">
        <v>16061.498483854992</v>
      </c>
      <c r="CJ1655" s="1102">
        <v>16435.281140644525</v>
      </c>
      <c r="CK1655" s="1102">
        <v>18459.516753009353</v>
      </c>
      <c r="CL1655" s="1102">
        <v>15972.051375955938</v>
      </c>
      <c r="CM1655" s="1102">
        <v>19520.727688107516</v>
      </c>
      <c r="CN1655" s="1102">
        <v>17346.690484884348</v>
      </c>
      <c r="CO1655" s="1102">
        <v>17194.78088877815</v>
      </c>
      <c r="CP1655" s="1102">
        <v>18440.036028780836</v>
      </c>
      <c r="CQ1655" s="1106">
        <f t="shared" si="225"/>
        <v>20326.660271332599</v>
      </c>
      <c r="CR1655" s="23" t="s">
        <v>542</v>
      </c>
      <c r="DQ1655"/>
      <c r="DR1655"/>
    </row>
    <row r="1656" spans="58:122" ht="13">
      <c r="BF1656" s="1135">
        <v>1648</v>
      </c>
      <c r="BG1656" s="1102">
        <v>55922.234379761809</v>
      </c>
      <c r="BH1656" s="1102">
        <v>59663.103859440256</v>
      </c>
      <c r="BI1656" s="1102">
        <v>56893.773928362702</v>
      </c>
      <c r="BJ1656" s="1102">
        <v>57618.718752854802</v>
      </c>
      <c r="BK1656" s="1102">
        <v>72250.263909571891</v>
      </c>
      <c r="BL1656" s="1102">
        <v>95078.861414122686</v>
      </c>
      <c r="BM1656" s="1102">
        <v>84459.941841712513</v>
      </c>
      <c r="BN1656" s="1102">
        <v>81427.345546722441</v>
      </c>
      <c r="BO1656" s="1102">
        <v>110860.70341105229</v>
      </c>
      <c r="BP1656" s="1102">
        <v>102268.59382200557</v>
      </c>
      <c r="BQ1656" s="1102">
        <v>83163.12347752435</v>
      </c>
      <c r="BR1656" s="1102">
        <v>61479.283685492999</v>
      </c>
      <c r="BS1656" s="1102">
        <v>69804.338180550971</v>
      </c>
      <c r="BT1656" s="1102">
        <v>36662.438280398113</v>
      </c>
      <c r="BU1656" s="1102">
        <v>16189.762590401611</v>
      </c>
      <c r="BV1656" s="1102">
        <v>15571.007093407377</v>
      </c>
      <c r="BW1656" s="1102">
        <v>14800.326548759154</v>
      </c>
      <c r="BX1656" s="1102">
        <v>26513.436423082909</v>
      </c>
      <c r="BY1656" s="1102">
        <v>20442.018815615429</v>
      </c>
      <c r="BZ1656" s="1102">
        <v>17082.661555614883</v>
      </c>
      <c r="CA1656" s="1102">
        <v>11088.718855448171</v>
      </c>
      <c r="CB1656" s="1102">
        <v>6392.439768204692</v>
      </c>
      <c r="CC1656" s="1102">
        <v>8276.8132664550794</v>
      </c>
      <c r="CD1656" s="1102">
        <v>11738.698121082951</v>
      </c>
      <c r="CE1656" s="1102">
        <v>21675.024799843235</v>
      </c>
      <c r="CF1656" s="1102">
        <v>18634.686177262371</v>
      </c>
      <c r="CG1656" s="1102">
        <v>13155.780977991135</v>
      </c>
      <c r="CH1656" s="1102">
        <v>13871.514423833942</v>
      </c>
      <c r="CI1656" s="1102">
        <v>18101.661656875182</v>
      </c>
      <c r="CJ1656" s="1102">
        <v>24419.356310812691</v>
      </c>
      <c r="CK1656" s="1102">
        <v>24334.913544827672</v>
      </c>
      <c r="CL1656" s="1102">
        <v>19595.765991551001</v>
      </c>
      <c r="CM1656" s="1102">
        <v>20769.8508765447</v>
      </c>
      <c r="CN1656" s="1102">
        <v>20313.779331329762</v>
      </c>
      <c r="CO1656" s="1102">
        <v>24417.759334391056</v>
      </c>
      <c r="CP1656" s="1102">
        <v>20210.632727636352</v>
      </c>
      <c r="CQ1656" s="1106">
        <f t="shared" si="225"/>
        <v>22278.409037929698</v>
      </c>
      <c r="CR1656" s="23" t="s">
        <v>542</v>
      </c>
      <c r="DQ1656"/>
      <c r="DR1656"/>
    </row>
    <row r="1657" spans="58:122" ht="13">
      <c r="BF1657" s="1135">
        <v>1649</v>
      </c>
      <c r="BG1657" s="1102">
        <v>35667.227746439639</v>
      </c>
      <c r="BH1657" s="1102">
        <v>39514.27423471136</v>
      </c>
      <c r="BI1657" s="1102">
        <v>39004.706339013515</v>
      </c>
      <c r="BJ1657" s="1102">
        <v>55212.162879276344</v>
      </c>
      <c r="BK1657" s="1102">
        <v>67036.137091588185</v>
      </c>
      <c r="BL1657" s="1102">
        <v>83318.507529269104</v>
      </c>
      <c r="BM1657" s="1102">
        <v>67678.36369341721</v>
      </c>
      <c r="BN1657" s="1102">
        <v>75222.491207611543</v>
      </c>
      <c r="BO1657" s="1102">
        <v>94752.713141459331</v>
      </c>
      <c r="BP1657" s="1102">
        <v>85796.367098068644</v>
      </c>
      <c r="BQ1657" s="1102">
        <v>61587.315114589466</v>
      </c>
      <c r="BR1657" s="1102">
        <v>46587.518073467538</v>
      </c>
      <c r="BS1657" s="1102">
        <v>47432.852110497814</v>
      </c>
      <c r="BT1657" s="1102">
        <v>22804.043812886324</v>
      </c>
      <c r="BU1657" s="1102">
        <v>10872.707798313704</v>
      </c>
      <c r="BV1657" s="1102">
        <v>9611.8311633185422</v>
      </c>
      <c r="BW1657" s="1102">
        <v>17750.98714006328</v>
      </c>
      <c r="BX1657" s="1102">
        <v>18295.923891913972</v>
      </c>
      <c r="BY1657" s="1102">
        <v>18776.757515604135</v>
      </c>
      <c r="BZ1657" s="1102">
        <v>15812.817336031459</v>
      </c>
      <c r="CA1657" s="1102">
        <v>11092.173518685013</v>
      </c>
      <c r="CB1657" s="1102">
        <v>5361.8309040380536</v>
      </c>
      <c r="CC1657" s="1102">
        <v>7935.892843744331</v>
      </c>
      <c r="CD1657" s="1102">
        <v>8667.4581027551449</v>
      </c>
      <c r="CE1657" s="1102">
        <v>19424.70911769443</v>
      </c>
      <c r="CF1657" s="1102">
        <v>11904.171604464773</v>
      </c>
      <c r="CG1657" s="1102">
        <v>8167.6641751479547</v>
      </c>
      <c r="CH1657" s="1102">
        <v>9239.8040257810389</v>
      </c>
      <c r="CI1657" s="1102">
        <v>12196.083910915368</v>
      </c>
      <c r="CJ1657" s="1102">
        <v>16044.868282273861</v>
      </c>
      <c r="CK1657" s="1102">
        <v>15058.395673675574</v>
      </c>
      <c r="CL1657" s="1102">
        <v>9703.5967151179429</v>
      </c>
      <c r="CM1657" s="1102">
        <v>17609.465175778518</v>
      </c>
      <c r="CN1657" s="1102">
        <v>14305.834540220008</v>
      </c>
      <c r="CO1657" s="1102">
        <v>21662.765931320937</v>
      </c>
      <c r="CP1657" s="1102">
        <v>14712.160448699011</v>
      </c>
      <c r="CQ1657" s="1106">
        <f t="shared" si="225"/>
        <v>16217.380857135593</v>
      </c>
      <c r="CR1657" s="23" t="s">
        <v>542</v>
      </c>
      <c r="DQ1657"/>
      <c r="DR1657"/>
    </row>
    <row r="1658" spans="58:122" ht="13">
      <c r="BF1658" s="1135">
        <v>1650</v>
      </c>
      <c r="BG1658" s="1102">
        <v>46447.547699071562</v>
      </c>
      <c r="BH1658" s="1102">
        <v>66733.67786595528</v>
      </c>
      <c r="BI1658" s="1102">
        <v>69797.684196463073</v>
      </c>
      <c r="BJ1658" s="1102">
        <v>82044.748467905665</v>
      </c>
      <c r="BK1658" s="1102">
        <v>90823.824004116861</v>
      </c>
      <c r="BL1658" s="1102">
        <v>123281.11954278284</v>
      </c>
      <c r="BM1658" s="1102">
        <v>120323.01449660273</v>
      </c>
      <c r="BN1658" s="1102">
        <v>125786.32516511265</v>
      </c>
      <c r="BO1658" s="1102">
        <v>132734.439374118</v>
      </c>
      <c r="BP1658" s="1102">
        <v>148357.13012287635</v>
      </c>
      <c r="BQ1658" s="1102">
        <v>115760.12411181895</v>
      </c>
      <c r="BR1658" s="1102">
        <v>93968.920039168675</v>
      </c>
      <c r="BS1658" s="1102">
        <v>84503.427922942821</v>
      </c>
      <c r="BT1658" s="1102">
        <v>57702.978856580929</v>
      </c>
      <c r="BU1658" s="1102">
        <v>25368.288012561108</v>
      </c>
      <c r="BV1658" s="1102">
        <v>17963.26801756569</v>
      </c>
      <c r="BW1658" s="1102">
        <v>18947.442842659908</v>
      </c>
      <c r="BX1658" s="1102">
        <v>27347.264276955662</v>
      </c>
      <c r="BY1658" s="1102">
        <v>29590.695094589504</v>
      </c>
      <c r="BZ1658" s="1102">
        <v>17412.282413150922</v>
      </c>
      <c r="CA1658" s="1102">
        <v>11094.262403391494</v>
      </c>
      <c r="CB1658" s="1102">
        <v>7414.0803419955146</v>
      </c>
      <c r="CC1658" s="1102">
        <v>11451.100954248246</v>
      </c>
      <c r="CD1658" s="1102">
        <v>16168.182384529609</v>
      </c>
      <c r="CE1658" s="1102">
        <v>22474.150135375217</v>
      </c>
      <c r="CF1658" s="1102">
        <v>16695.30072255616</v>
      </c>
      <c r="CG1658" s="1102">
        <v>13358.314634628081</v>
      </c>
      <c r="CH1658" s="1102">
        <v>18139.973861352253</v>
      </c>
      <c r="CI1658" s="1102">
        <v>22263.005168131644</v>
      </c>
      <c r="CJ1658" s="1102">
        <v>24342.580982107553</v>
      </c>
      <c r="CK1658" s="1102">
        <v>25836.025758738426</v>
      </c>
      <c r="CL1658" s="1102">
        <v>23009.725671501408</v>
      </c>
      <c r="CM1658" s="1102">
        <v>27679.910665399595</v>
      </c>
      <c r="CN1658" s="1102">
        <v>23574.364427223303</v>
      </c>
      <c r="CO1658" s="1102">
        <v>22880.55392744538</v>
      </c>
      <c r="CP1658" s="1102">
        <v>24649.252701389007</v>
      </c>
      <c r="CQ1658" s="1106">
        <f t="shared" si="225"/>
        <v>27171.150035789153</v>
      </c>
      <c r="CR1658" s="23" t="s">
        <v>542</v>
      </c>
      <c r="DQ1658"/>
      <c r="DR1658"/>
    </row>
    <row r="1659" spans="58:122" ht="13">
      <c r="BF1659" s="1135">
        <v>1651</v>
      </c>
      <c r="BG1659" s="1102">
        <v>48025.075938575392</v>
      </c>
      <c r="BH1659" s="1102">
        <v>47544.624631635292</v>
      </c>
      <c r="BI1659" s="1102">
        <v>44988.796357026593</v>
      </c>
      <c r="BJ1659" s="1102">
        <v>57916.597538457645</v>
      </c>
      <c r="BK1659" s="1102">
        <v>73789.397844449049</v>
      </c>
      <c r="BL1659" s="1102">
        <v>92278.441379501382</v>
      </c>
      <c r="BM1659" s="1102">
        <v>67106.743375596241</v>
      </c>
      <c r="BN1659" s="1102">
        <v>74929.261368792897</v>
      </c>
      <c r="BO1659" s="1102">
        <v>113737.82525788524</v>
      </c>
      <c r="BP1659" s="1102">
        <v>115830.27196344556</v>
      </c>
      <c r="BQ1659" s="1102">
        <v>88459.932551689999</v>
      </c>
      <c r="BR1659" s="1102">
        <v>61403.493285677498</v>
      </c>
      <c r="BS1659" s="1102">
        <v>62235.048790321875</v>
      </c>
      <c r="BT1659" s="1102">
        <v>26200.151950179061</v>
      </c>
      <c r="BU1659" s="1102">
        <v>11246.788836925743</v>
      </c>
      <c r="BV1659" s="1102">
        <v>9229.9796622369158</v>
      </c>
      <c r="BW1659" s="1102">
        <v>15924.767409659109</v>
      </c>
      <c r="BX1659" s="1102">
        <v>24401.38259251606</v>
      </c>
      <c r="BY1659" s="1102">
        <v>21583.021630323223</v>
      </c>
      <c r="BZ1659" s="1102">
        <v>17094.747310284205</v>
      </c>
      <c r="CA1659" s="1102">
        <v>11105.453654676146</v>
      </c>
      <c r="CB1659" s="1102">
        <v>6648.5758992973915</v>
      </c>
      <c r="CC1659" s="1102">
        <v>9484.0380865526095</v>
      </c>
      <c r="CD1659" s="1102">
        <v>13265.498811670182</v>
      </c>
      <c r="CE1659" s="1102">
        <v>18057.274754935894</v>
      </c>
      <c r="CF1659" s="1102">
        <v>13139.811275259302</v>
      </c>
      <c r="CG1659" s="1102">
        <v>10489.609707511276</v>
      </c>
      <c r="CH1659" s="1102">
        <v>13752.271860686569</v>
      </c>
      <c r="CI1659" s="1102">
        <v>18952.259019872967</v>
      </c>
      <c r="CJ1659" s="1102">
        <v>20721.411361496554</v>
      </c>
      <c r="CK1659" s="1102">
        <v>21482.537805250191</v>
      </c>
      <c r="CL1659" s="1102">
        <v>17201.592605787369</v>
      </c>
      <c r="CM1659" s="1102">
        <v>19075.710987677103</v>
      </c>
      <c r="CN1659" s="1102">
        <v>17709.354849448217</v>
      </c>
      <c r="CO1659" s="1102">
        <v>18517.95906582912</v>
      </c>
      <c r="CP1659" s="1102">
        <v>18427.545546124078</v>
      </c>
      <c r="CQ1659" s="1106">
        <f t="shared" si="225"/>
        <v>20312.891871032698</v>
      </c>
      <c r="CR1659" s="23" t="s">
        <v>542</v>
      </c>
      <c r="DQ1659"/>
      <c r="DR1659"/>
    </row>
    <row r="1660" spans="58:122" ht="13">
      <c r="BF1660" s="1135">
        <v>1652</v>
      </c>
      <c r="BG1660" s="1102">
        <v>54001.346827791371</v>
      </c>
      <c r="BH1660" s="1102">
        <v>54713.978924991752</v>
      </c>
      <c r="BI1660" s="1102">
        <v>49761.500373649564</v>
      </c>
      <c r="BJ1660" s="1102">
        <v>59812.830128544731</v>
      </c>
      <c r="BK1660" s="1102">
        <v>71766.458423040123</v>
      </c>
      <c r="BL1660" s="1102">
        <v>91290.215030755324</v>
      </c>
      <c r="BM1660" s="1102">
        <v>70377.466756908718</v>
      </c>
      <c r="BN1660" s="1102">
        <v>62818.08884147631</v>
      </c>
      <c r="BO1660" s="1102">
        <v>106990.07497315385</v>
      </c>
      <c r="BP1660" s="1102">
        <v>97532.374858938798</v>
      </c>
      <c r="BQ1660" s="1102">
        <v>71327.47634358595</v>
      </c>
      <c r="BR1660" s="1102">
        <v>49213.946949056859</v>
      </c>
      <c r="BS1660" s="1102">
        <v>61340.533678577231</v>
      </c>
      <c r="BT1660" s="1102">
        <v>30052.467654527209</v>
      </c>
      <c r="BU1660" s="1102">
        <v>16684.649011666745</v>
      </c>
      <c r="BV1660" s="1102">
        <v>13496.671832748882</v>
      </c>
      <c r="BW1660" s="1102">
        <v>15993.575455456759</v>
      </c>
      <c r="BX1660" s="1102">
        <v>18785.355709296338</v>
      </c>
      <c r="BY1660" s="1102">
        <v>16044.296649621592</v>
      </c>
      <c r="BZ1660" s="1102">
        <v>16831.618024874704</v>
      </c>
      <c r="CA1660" s="1102">
        <v>11106.026014140993</v>
      </c>
      <c r="CB1660" s="1102">
        <v>6794.9550153130385</v>
      </c>
      <c r="CC1660" s="1102">
        <v>7582.8533754667023</v>
      </c>
      <c r="CD1660" s="1102">
        <v>9010.3978651822399</v>
      </c>
      <c r="CE1660" s="1102">
        <v>16660.065764439074</v>
      </c>
      <c r="CF1660" s="1102">
        <v>13824.373192369138</v>
      </c>
      <c r="CG1660" s="1102">
        <v>12002.151499252812</v>
      </c>
      <c r="CH1660" s="1102">
        <v>12990.625063716463</v>
      </c>
      <c r="CI1660" s="1102">
        <v>18242.168859615052</v>
      </c>
      <c r="CJ1660" s="1102">
        <v>22687.217195243644</v>
      </c>
      <c r="CK1660" s="1102">
        <v>20043.761866482633</v>
      </c>
      <c r="CL1660" s="1102">
        <v>15486.522627905553</v>
      </c>
      <c r="CM1660" s="1102">
        <v>17816.838027462691</v>
      </c>
      <c r="CN1660" s="1102">
        <v>16833.508020868663</v>
      </c>
      <c r="CO1660" s="1102">
        <v>21787.406855008332</v>
      </c>
      <c r="CP1660" s="1102">
        <v>17991.484188589951</v>
      </c>
      <c r="CQ1660" s="1106">
        <f t="shared" si="225"/>
        <v>19832.216504768876</v>
      </c>
      <c r="CR1660" s="23" t="s">
        <v>542</v>
      </c>
      <c r="DQ1660"/>
      <c r="DR1660"/>
    </row>
    <row r="1661" spans="58:122" ht="13">
      <c r="BF1661" s="1135">
        <v>1653</v>
      </c>
      <c r="BG1661" s="1102">
        <v>46808.549289109207</v>
      </c>
      <c r="BH1661" s="1102">
        <v>50096.866991305833</v>
      </c>
      <c r="BI1661" s="1102">
        <v>47327.619245158981</v>
      </c>
      <c r="BJ1661" s="1102">
        <v>66515.236155667211</v>
      </c>
      <c r="BK1661" s="1102">
        <v>86061.114833232044</v>
      </c>
      <c r="BL1661" s="1102">
        <v>113191.61988619559</v>
      </c>
      <c r="BM1661" s="1102">
        <v>101173.48249722765</v>
      </c>
      <c r="BN1661" s="1102">
        <v>111307.42035997524</v>
      </c>
      <c r="BO1661" s="1102">
        <v>122660.9258136736</v>
      </c>
      <c r="BP1661" s="1102">
        <v>124285.75872195394</v>
      </c>
      <c r="BQ1661" s="1102">
        <v>96226.969016690011</v>
      </c>
      <c r="BR1661" s="1102">
        <v>78411.06727893585</v>
      </c>
      <c r="BS1661" s="1102">
        <v>68827.176135003581</v>
      </c>
      <c r="BT1661" s="1102">
        <v>29476.220004571624</v>
      </c>
      <c r="BU1661" s="1102">
        <v>14421.540135019259</v>
      </c>
      <c r="BV1661" s="1102">
        <v>13070.91417677047</v>
      </c>
      <c r="BW1661" s="1102">
        <v>17987.17339427715</v>
      </c>
      <c r="BX1661" s="1102">
        <v>25304.216603924135</v>
      </c>
      <c r="BY1661" s="1102">
        <v>22384.987865306484</v>
      </c>
      <c r="BZ1661" s="1102">
        <v>17246.269897938389</v>
      </c>
      <c r="CA1661" s="1102">
        <v>11106.984300901269</v>
      </c>
      <c r="CB1661" s="1102">
        <v>6556.2836602716088</v>
      </c>
      <c r="CC1661" s="1102">
        <v>9271.484504922717</v>
      </c>
      <c r="CD1661" s="1102">
        <v>15827.462102950003</v>
      </c>
      <c r="CE1661" s="1102">
        <v>20495.961766957495</v>
      </c>
      <c r="CF1661" s="1102">
        <v>15174.777838392383</v>
      </c>
      <c r="CG1661" s="1102">
        <v>13352.214011688817</v>
      </c>
      <c r="CH1661" s="1102">
        <v>16850.771554951916</v>
      </c>
      <c r="CI1661" s="1102">
        <v>22851.75472398111</v>
      </c>
      <c r="CJ1661" s="1102">
        <v>22548.02301885566</v>
      </c>
      <c r="CK1661" s="1102">
        <v>20915.986257069537</v>
      </c>
      <c r="CL1661" s="1102">
        <v>16578.927775378175</v>
      </c>
      <c r="CM1661" s="1102">
        <v>16650.561018711629</v>
      </c>
      <c r="CN1661" s="1102">
        <v>16801.528195091323</v>
      </c>
      <c r="CO1661" s="1102">
        <v>16736.474319737983</v>
      </c>
      <c r="CP1661" s="1102">
        <v>16916.871218248794</v>
      </c>
      <c r="CQ1661" s="1106">
        <f t="shared" si="225"/>
        <v>18647.658473689124</v>
      </c>
      <c r="CR1661" s="23" t="s">
        <v>542</v>
      </c>
      <c r="DQ1661"/>
      <c r="DR1661"/>
    </row>
    <row r="1662" spans="58:122" ht="13">
      <c r="BF1662" s="1135">
        <v>1654</v>
      </c>
      <c r="BG1662" s="1102">
        <v>38106.330631498306</v>
      </c>
      <c r="BH1662" s="1102">
        <v>42156.919389500465</v>
      </c>
      <c r="BI1662" s="1102">
        <v>35919.703909288604</v>
      </c>
      <c r="BJ1662" s="1102">
        <v>44315.591555009938</v>
      </c>
      <c r="BK1662" s="1102">
        <v>65245.837173667212</v>
      </c>
      <c r="BL1662" s="1102">
        <v>91321.477176148677</v>
      </c>
      <c r="BM1662" s="1102">
        <v>77724.968614343044</v>
      </c>
      <c r="BN1662" s="1102">
        <v>81716.993586773635</v>
      </c>
      <c r="BO1662" s="1102">
        <v>114851.62896634976</v>
      </c>
      <c r="BP1662" s="1102">
        <v>110168.97247230032</v>
      </c>
      <c r="BQ1662" s="1102">
        <v>82693.296211474255</v>
      </c>
      <c r="BR1662" s="1102">
        <v>62707.702578818338</v>
      </c>
      <c r="BS1662" s="1102">
        <v>67116.90517677844</v>
      </c>
      <c r="BT1662" s="1102">
        <v>27995.266538198601</v>
      </c>
      <c r="BU1662" s="1102">
        <v>13435.398458191383</v>
      </c>
      <c r="BV1662" s="1102">
        <v>13850.620610406037</v>
      </c>
      <c r="BW1662" s="1102">
        <v>15856.060102388692</v>
      </c>
      <c r="BX1662" s="1102">
        <v>18877.89663458406</v>
      </c>
      <c r="BY1662" s="1102">
        <v>17149.652029091758</v>
      </c>
      <c r="BZ1662" s="1102">
        <v>14618.522481090395</v>
      </c>
      <c r="CA1662" s="1102">
        <v>11116.283690680937</v>
      </c>
      <c r="CB1662" s="1102">
        <v>6744.2225122907403</v>
      </c>
      <c r="CC1662" s="1102">
        <v>8422.2837111230419</v>
      </c>
      <c r="CD1662" s="1102">
        <v>14248.095091534917</v>
      </c>
      <c r="CE1662" s="1102">
        <v>18568.359120111963</v>
      </c>
      <c r="CF1662" s="1102">
        <v>13527.10764196339</v>
      </c>
      <c r="CG1662" s="1102">
        <v>9933.5375889450188</v>
      </c>
      <c r="CH1662" s="1102">
        <v>10969.931662352852</v>
      </c>
      <c r="CI1662" s="1102">
        <v>15671.463937188828</v>
      </c>
      <c r="CJ1662" s="1102">
        <v>16782.207751175603</v>
      </c>
      <c r="CK1662" s="1102">
        <v>17793.289327906015</v>
      </c>
      <c r="CL1662" s="1102">
        <v>16438.8536153516</v>
      </c>
      <c r="CM1662" s="1102">
        <v>18336.578048507767</v>
      </c>
      <c r="CN1662" s="1102">
        <v>16640.24536928672</v>
      </c>
      <c r="CO1662" s="1102">
        <v>15743.59936413679</v>
      </c>
      <c r="CP1662" s="1102">
        <v>17951.888325882112</v>
      </c>
      <c r="CQ1662" s="1106">
        <f t="shared" si="225"/>
        <v>19788.569537476815</v>
      </c>
      <c r="CR1662" s="23" t="s">
        <v>542</v>
      </c>
      <c r="DQ1662"/>
      <c r="DR1662"/>
    </row>
    <row r="1663" spans="58:122" ht="13">
      <c r="BF1663" s="1135">
        <v>1655</v>
      </c>
      <c r="BG1663" s="1102">
        <v>47580.412966748176</v>
      </c>
      <c r="BH1663" s="1102">
        <v>49016.316762254435</v>
      </c>
      <c r="BI1663" s="1102">
        <v>45552.487670848859</v>
      </c>
      <c r="BJ1663" s="1102">
        <v>53109.38761185413</v>
      </c>
      <c r="BK1663" s="1102">
        <v>60261.921644319926</v>
      </c>
      <c r="BL1663" s="1102">
        <v>73925.092163655005</v>
      </c>
      <c r="BM1663" s="1102">
        <v>64937.706788883894</v>
      </c>
      <c r="BN1663" s="1102">
        <v>69134.478853248074</v>
      </c>
      <c r="BO1663" s="1102">
        <v>85996.515495779066</v>
      </c>
      <c r="BP1663" s="1102">
        <v>83737.877126995794</v>
      </c>
      <c r="BQ1663" s="1102">
        <v>61835.287553153321</v>
      </c>
      <c r="BR1663" s="1102">
        <v>45156.779020578499</v>
      </c>
      <c r="BS1663" s="1102">
        <v>42383.039224268912</v>
      </c>
      <c r="BT1663" s="1102">
        <v>23872.700554117651</v>
      </c>
      <c r="BU1663" s="1102">
        <v>13783.64490487717</v>
      </c>
      <c r="BV1663" s="1102">
        <v>12249.932906191771</v>
      </c>
      <c r="BW1663" s="1102">
        <v>12781.542703334399</v>
      </c>
      <c r="BX1663" s="1102">
        <v>17496.165336022066</v>
      </c>
      <c r="BY1663" s="1102">
        <v>16250.8934283214</v>
      </c>
      <c r="BZ1663" s="1102">
        <v>14325.528569891119</v>
      </c>
      <c r="CA1663" s="1102">
        <v>11116.407704497329</v>
      </c>
      <c r="CB1663" s="1102">
        <v>8580.6155433223994</v>
      </c>
      <c r="CC1663" s="1102">
        <v>8097.7190650745879</v>
      </c>
      <c r="CD1663" s="1102">
        <v>10304.128583401944</v>
      </c>
      <c r="CE1663" s="1102">
        <v>14268.705225843551</v>
      </c>
      <c r="CF1663" s="1102">
        <v>12399.077573944935</v>
      </c>
      <c r="CG1663" s="1102">
        <v>10670.622139040575</v>
      </c>
      <c r="CH1663" s="1102">
        <v>11862.282285548272</v>
      </c>
      <c r="CI1663" s="1102">
        <v>16383.602497933698</v>
      </c>
      <c r="CJ1663" s="1102">
        <v>17761.331938382387</v>
      </c>
      <c r="CK1663" s="1102">
        <v>16795.798181410399</v>
      </c>
      <c r="CL1663" s="1102">
        <v>13513.487716886248</v>
      </c>
      <c r="CM1663" s="1102">
        <v>15072.527673559056</v>
      </c>
      <c r="CN1663" s="1102">
        <v>16535.835515742907</v>
      </c>
      <c r="CO1663" s="1102">
        <v>18595.162047345344</v>
      </c>
      <c r="CP1663" s="1102">
        <v>16527.515992696259</v>
      </c>
      <c r="CQ1663" s="1106">
        <f t="shared" si="225"/>
        <v>18218.467804954962</v>
      </c>
      <c r="CR1663" s="23" t="s">
        <v>542</v>
      </c>
      <c r="DQ1663"/>
      <c r="DR1663"/>
    </row>
    <row r="1664" spans="58:122" ht="13">
      <c r="BF1664" s="1135">
        <v>1656</v>
      </c>
      <c r="BG1664" s="1102">
        <v>44727.772975357104</v>
      </c>
      <c r="BH1664" s="1102">
        <v>51147.882160675916</v>
      </c>
      <c r="BI1664" s="1102">
        <v>48856.750556659994</v>
      </c>
      <c r="BJ1664" s="1102">
        <v>56554.599952719007</v>
      </c>
      <c r="BK1664" s="1102">
        <v>64468.223812552569</v>
      </c>
      <c r="BL1664" s="1102">
        <v>84587.713518849661</v>
      </c>
      <c r="BM1664" s="1102">
        <v>80806.380631619555</v>
      </c>
      <c r="BN1664" s="1102">
        <v>88965.118854371918</v>
      </c>
      <c r="BO1664" s="1102">
        <v>124670.79582175965</v>
      </c>
      <c r="BP1664" s="1102">
        <v>126656.61701551943</v>
      </c>
      <c r="BQ1664" s="1102">
        <v>98252.412248097942</v>
      </c>
      <c r="BR1664" s="1102">
        <v>75047.655474323939</v>
      </c>
      <c r="BS1664" s="1102">
        <v>85268.833535058322</v>
      </c>
      <c r="BT1664" s="1102">
        <v>38596.805649252346</v>
      </c>
      <c r="BU1664" s="1102">
        <v>13745.108361478746</v>
      </c>
      <c r="BV1664" s="1102">
        <v>12419.202485484208</v>
      </c>
      <c r="BW1664" s="1102">
        <v>18430.72399110534</v>
      </c>
      <c r="BX1664" s="1102">
        <v>28572.846707394969</v>
      </c>
      <c r="BY1664" s="1102">
        <v>19499.089879916744</v>
      </c>
      <c r="BZ1664" s="1102">
        <v>16158.2121756821</v>
      </c>
      <c r="CA1664" s="1102">
        <v>11120.030082588131</v>
      </c>
      <c r="CB1664" s="1102">
        <v>8152.9229502537401</v>
      </c>
      <c r="CC1664" s="1102">
        <v>10081.435658775772</v>
      </c>
      <c r="CD1664" s="1102">
        <v>12350.255987522232</v>
      </c>
      <c r="CE1664" s="1102">
        <v>19851.098203677342</v>
      </c>
      <c r="CF1664" s="1102">
        <v>16575.003139303168</v>
      </c>
      <c r="CG1664" s="1102">
        <v>13786.403919563036</v>
      </c>
      <c r="CH1664" s="1102">
        <v>14243.990182174772</v>
      </c>
      <c r="CI1664" s="1102">
        <v>18412.820709375679</v>
      </c>
      <c r="CJ1664" s="1102">
        <v>19396.720439541637</v>
      </c>
      <c r="CK1664" s="1102">
        <v>19782.179707899828</v>
      </c>
      <c r="CL1664" s="1102">
        <v>15383.500271038298</v>
      </c>
      <c r="CM1664" s="1102">
        <v>16582.518823978324</v>
      </c>
      <c r="CN1664" s="1102">
        <v>15115.804600512842</v>
      </c>
      <c r="CO1664" s="1102">
        <v>18587.379773154069</v>
      </c>
      <c r="CP1664" s="1102">
        <v>15498.85259258662</v>
      </c>
      <c r="CQ1664" s="1106">
        <f t="shared" si="225"/>
        <v>17084.560504831054</v>
      </c>
      <c r="CR1664" s="23" t="s">
        <v>542</v>
      </c>
      <c r="DQ1664"/>
      <c r="DR1664"/>
    </row>
    <row r="1665" spans="58:122" ht="13">
      <c r="BF1665" s="1135">
        <v>1657</v>
      </c>
      <c r="BG1665" s="1102">
        <v>62108.020051428743</v>
      </c>
      <c r="BH1665" s="1102">
        <v>59220.529917753629</v>
      </c>
      <c r="BI1665" s="1102">
        <v>45549.647375573673</v>
      </c>
      <c r="BJ1665" s="1102">
        <v>49883.674339574289</v>
      </c>
      <c r="BK1665" s="1102">
        <v>71364.998341830389</v>
      </c>
      <c r="BL1665" s="1102">
        <v>98823.306714978738</v>
      </c>
      <c r="BM1665" s="1102">
        <v>88088.503972710503</v>
      </c>
      <c r="BN1665" s="1102">
        <v>96971.290057322185</v>
      </c>
      <c r="BO1665" s="1102">
        <v>119085.96289486717</v>
      </c>
      <c r="BP1665" s="1102">
        <v>109947.55183741884</v>
      </c>
      <c r="BQ1665" s="1102">
        <v>81860.04511972054</v>
      </c>
      <c r="BR1665" s="1102">
        <v>61654.721791453485</v>
      </c>
      <c r="BS1665" s="1102">
        <v>59248.104320141436</v>
      </c>
      <c r="BT1665" s="1102">
        <v>26157.18501748352</v>
      </c>
      <c r="BU1665" s="1102">
        <v>11811.576237144627</v>
      </c>
      <c r="BV1665" s="1102">
        <v>9585.4315635451076</v>
      </c>
      <c r="BW1665" s="1102">
        <v>14828.579250687839</v>
      </c>
      <c r="BX1665" s="1102">
        <v>19495.300168806116</v>
      </c>
      <c r="BY1665" s="1102">
        <v>20661.944862808963</v>
      </c>
      <c r="BZ1665" s="1102">
        <v>17849.908629175497</v>
      </c>
      <c r="CA1665" s="1102">
        <v>11128.470674067305</v>
      </c>
      <c r="CB1665" s="1102">
        <v>6251.1790732257423</v>
      </c>
      <c r="CC1665" s="1102">
        <v>8262.4795130657003</v>
      </c>
      <c r="CD1665" s="1102">
        <v>10992.368462805765</v>
      </c>
      <c r="CE1665" s="1102">
        <v>18084.238013826794</v>
      </c>
      <c r="CF1665" s="1102">
        <v>12609.432769394953</v>
      </c>
      <c r="CG1665" s="1102">
        <v>9161.128253534891</v>
      </c>
      <c r="CH1665" s="1102">
        <v>10505.758314768744</v>
      </c>
      <c r="CI1665" s="1102">
        <v>14542.786778676544</v>
      </c>
      <c r="CJ1665" s="1102">
        <v>17596.50247593617</v>
      </c>
      <c r="CK1665" s="1102">
        <v>19571.833707756577</v>
      </c>
      <c r="CL1665" s="1102">
        <v>16400.853981581837</v>
      </c>
      <c r="CM1665" s="1102">
        <v>19449.246420662417</v>
      </c>
      <c r="CN1665" s="1102">
        <v>18714.469067676699</v>
      </c>
      <c r="CO1665" s="1102">
        <v>20585.105758515565</v>
      </c>
      <c r="CP1665" s="1102">
        <v>20115.954225598158</v>
      </c>
      <c r="CQ1665" s="1106">
        <f t="shared" si="225"/>
        <v>22174.043854319141</v>
      </c>
      <c r="CR1665" s="23" t="s">
        <v>542</v>
      </c>
      <c r="DQ1665"/>
      <c r="DR1665"/>
    </row>
    <row r="1666" spans="58:122" ht="13">
      <c r="BF1666" s="1135">
        <v>1658</v>
      </c>
      <c r="BG1666" s="1102">
        <v>58700.769573022852</v>
      </c>
      <c r="BH1666" s="1102">
        <v>61814.066101609096</v>
      </c>
      <c r="BI1666" s="1102">
        <v>51860.348230813805</v>
      </c>
      <c r="BJ1666" s="1102">
        <v>52541.785252006535</v>
      </c>
      <c r="BK1666" s="1102">
        <v>62090.815824684352</v>
      </c>
      <c r="BL1666" s="1102">
        <v>80496.946179284758</v>
      </c>
      <c r="BM1666" s="1102">
        <v>75964.189745798722</v>
      </c>
      <c r="BN1666" s="1102">
        <v>87481.385870904982</v>
      </c>
      <c r="BO1666" s="1102">
        <v>107909.36565735264</v>
      </c>
      <c r="BP1666" s="1102">
        <v>107108.9105034285</v>
      </c>
      <c r="BQ1666" s="1102">
        <v>82409.567705187481</v>
      </c>
      <c r="BR1666" s="1102">
        <v>68532.986363336779</v>
      </c>
      <c r="BS1666" s="1102">
        <v>73224.750718076306</v>
      </c>
      <c r="BT1666" s="1102">
        <v>43662.893577786694</v>
      </c>
      <c r="BU1666" s="1102">
        <v>13049.892630761282</v>
      </c>
      <c r="BV1666" s="1102">
        <v>13380.699050544521</v>
      </c>
      <c r="BW1666" s="1102">
        <v>22206.232526889227</v>
      </c>
      <c r="BX1666" s="1102">
        <v>32498.627515640925</v>
      </c>
      <c r="BY1666" s="1102">
        <v>22797.170005670036</v>
      </c>
      <c r="BZ1666" s="1102">
        <v>16983.574208155893</v>
      </c>
      <c r="CA1666" s="1102">
        <v>11131.052452485412</v>
      </c>
      <c r="CB1666" s="1102">
        <v>6799.2434073533832</v>
      </c>
      <c r="CC1666" s="1102">
        <v>11091.444117232229</v>
      </c>
      <c r="CD1666" s="1102">
        <v>14686.409877350137</v>
      </c>
      <c r="CE1666" s="1102">
        <v>23294.002624587843</v>
      </c>
      <c r="CF1666" s="1102">
        <v>18488.647061076907</v>
      </c>
      <c r="CG1666" s="1102">
        <v>13725.167925711374</v>
      </c>
      <c r="CH1666" s="1102">
        <v>14287.966910496989</v>
      </c>
      <c r="CI1666" s="1102">
        <v>18134.943489531688</v>
      </c>
      <c r="CJ1666" s="1102">
        <v>20346.388601224149</v>
      </c>
      <c r="CK1666" s="1102">
        <v>21724.48683789877</v>
      </c>
      <c r="CL1666" s="1102">
        <v>18123.215064892742</v>
      </c>
      <c r="CM1666" s="1102">
        <v>23379.350682037999</v>
      </c>
      <c r="CN1666" s="1102">
        <v>21567.62708706483</v>
      </c>
      <c r="CO1666" s="1102">
        <v>26319.603973325196</v>
      </c>
      <c r="CP1666" s="1102">
        <v>22312.585830768072</v>
      </c>
      <c r="CQ1666" s="1106">
        <f t="shared" si="225"/>
        <v>24595.41571660139</v>
      </c>
      <c r="CR1666" s="23" t="s">
        <v>542</v>
      </c>
      <c r="DQ1666"/>
      <c r="DR1666"/>
    </row>
    <row r="1667" spans="58:122" ht="13">
      <c r="BF1667" s="1135">
        <v>1659</v>
      </c>
      <c r="BG1667" s="1102">
        <v>47381.678184831158</v>
      </c>
      <c r="BH1667" s="1102">
        <v>50210.70848950978</v>
      </c>
      <c r="BI1667" s="1102">
        <v>42698.828572770326</v>
      </c>
      <c r="BJ1667" s="1102">
        <v>44982.616393228243</v>
      </c>
      <c r="BK1667" s="1102">
        <v>56244.916657992646</v>
      </c>
      <c r="BL1667" s="1102">
        <v>66741.60111258777</v>
      </c>
      <c r="BM1667" s="1102">
        <v>56561.411399335848</v>
      </c>
      <c r="BN1667" s="1102">
        <v>68052.9400620706</v>
      </c>
      <c r="BO1667" s="1102">
        <v>94464.615640819407</v>
      </c>
      <c r="BP1667" s="1102">
        <v>87548.25130099988</v>
      </c>
      <c r="BQ1667" s="1102">
        <v>65789.072274774837</v>
      </c>
      <c r="BR1667" s="1102">
        <v>50656.02800415508</v>
      </c>
      <c r="BS1667" s="1102">
        <v>54128.200494554352</v>
      </c>
      <c r="BT1667" s="1102">
        <v>28336.323616419642</v>
      </c>
      <c r="BU1667" s="1102">
        <v>13991.679860573073</v>
      </c>
      <c r="BV1667" s="1102">
        <v>11351.069426770269</v>
      </c>
      <c r="BW1667" s="1102">
        <v>17219.77165252417</v>
      </c>
      <c r="BX1667" s="1102">
        <v>20603.931902985925</v>
      </c>
      <c r="BY1667" s="1102">
        <v>17345.357779893402</v>
      </c>
      <c r="BZ1667" s="1102">
        <v>14467.398255832464</v>
      </c>
      <c r="CA1667" s="1102">
        <v>11139.430444922558</v>
      </c>
      <c r="CB1667" s="1102">
        <v>5840.8376699321734</v>
      </c>
      <c r="CC1667" s="1102">
        <v>9299.1222829851104</v>
      </c>
      <c r="CD1667" s="1102">
        <v>8682.1440130435385</v>
      </c>
      <c r="CE1667" s="1102">
        <v>17486.865823484441</v>
      </c>
      <c r="CF1667" s="1102">
        <v>11105.75762141256</v>
      </c>
      <c r="CG1667" s="1102">
        <v>8772.339567874893</v>
      </c>
      <c r="CH1667" s="1102">
        <v>10977.358041509216</v>
      </c>
      <c r="CI1667" s="1102">
        <v>14294.97800483209</v>
      </c>
      <c r="CJ1667" s="1102">
        <v>15708.978419447636</v>
      </c>
      <c r="CK1667" s="1102">
        <v>16618.556146428702</v>
      </c>
      <c r="CL1667" s="1102">
        <v>11814.595534641137</v>
      </c>
      <c r="CM1667" s="1102">
        <v>18061.469282469989</v>
      </c>
      <c r="CN1667" s="1102">
        <v>14653.733754136505</v>
      </c>
      <c r="CO1667" s="1102">
        <v>20802.10820962413</v>
      </c>
      <c r="CP1667" s="1102">
        <v>15454.459136883324</v>
      </c>
      <c r="CQ1667" s="1106">
        <f t="shared" si="225"/>
        <v>17035.625096519325</v>
      </c>
      <c r="CR1667" s="23" t="s">
        <v>542</v>
      </c>
      <c r="DQ1667"/>
      <c r="DR1667"/>
    </row>
    <row r="1668" spans="58:122" ht="13">
      <c r="BF1668" s="1135">
        <v>1660</v>
      </c>
      <c r="BG1668" s="1102">
        <v>63147.432040520856</v>
      </c>
      <c r="BH1668" s="1102">
        <v>64064.338554155933</v>
      </c>
      <c r="BI1668" s="1102">
        <v>58688.156116721104</v>
      </c>
      <c r="BJ1668" s="1102">
        <v>71676.408957145453</v>
      </c>
      <c r="BK1668" s="1102">
        <v>94387.981887811795</v>
      </c>
      <c r="BL1668" s="1102">
        <v>125677.56748001213</v>
      </c>
      <c r="BM1668" s="1102">
        <v>104104.4694805254</v>
      </c>
      <c r="BN1668" s="1102">
        <v>109591.86488502864</v>
      </c>
      <c r="BO1668" s="1102">
        <v>135829.84972920513</v>
      </c>
      <c r="BP1668" s="1102">
        <v>123784.26544206621</v>
      </c>
      <c r="BQ1668" s="1102">
        <v>91994.667939808671</v>
      </c>
      <c r="BR1668" s="1102">
        <v>69089.431513451054</v>
      </c>
      <c r="BS1668" s="1102">
        <v>68077.773996679403</v>
      </c>
      <c r="BT1668" s="1102">
        <v>48207.361977763569</v>
      </c>
      <c r="BU1668" s="1102">
        <v>23217.286003669604</v>
      </c>
      <c r="BV1668" s="1102">
        <v>16295.966814974163</v>
      </c>
      <c r="BW1668" s="1102">
        <v>15527.484934275268</v>
      </c>
      <c r="BX1668" s="1102">
        <v>24947.609320603151</v>
      </c>
      <c r="BY1668" s="1102">
        <v>20534.119480367433</v>
      </c>
      <c r="BZ1668" s="1102">
        <v>17903.135154073767</v>
      </c>
      <c r="CA1668" s="1102">
        <v>11140.817722133032</v>
      </c>
      <c r="CB1668" s="1102">
        <v>7646.5709506474532</v>
      </c>
      <c r="CC1668" s="1102">
        <v>12042.68538170168</v>
      </c>
      <c r="CD1668" s="1102">
        <v>16621.843158428695</v>
      </c>
      <c r="CE1668" s="1102">
        <v>24305.476583733976</v>
      </c>
      <c r="CF1668" s="1102">
        <v>17650.675849904139</v>
      </c>
      <c r="CG1668" s="1102">
        <v>12936.178907291855</v>
      </c>
      <c r="CH1668" s="1102">
        <v>13157.730458552471</v>
      </c>
      <c r="CI1668" s="1102">
        <v>19350.951872861933</v>
      </c>
      <c r="CJ1668" s="1102">
        <v>22032.747356899679</v>
      </c>
      <c r="CK1668" s="1102">
        <v>24762.81979312954</v>
      </c>
      <c r="CL1668" s="1102">
        <v>19760.404956389219</v>
      </c>
      <c r="CM1668" s="1102">
        <v>24940.366795685091</v>
      </c>
      <c r="CN1668" s="1102">
        <v>22625.774961191866</v>
      </c>
      <c r="CO1668" s="1102">
        <v>26065.207853655076</v>
      </c>
      <c r="CP1668" s="1102">
        <v>22399.973763234702</v>
      </c>
      <c r="CQ1668" s="1106">
        <f t="shared" si="225"/>
        <v>24691.744422916872</v>
      </c>
      <c r="CR1668" s="23" t="s">
        <v>542</v>
      </c>
      <c r="DQ1668"/>
      <c r="DR1668"/>
    </row>
    <row r="1669" spans="58:122" ht="13">
      <c r="BF1669" s="1135">
        <v>1661</v>
      </c>
      <c r="BG1669" s="1102">
        <v>58278.270500735511</v>
      </c>
      <c r="BH1669" s="1102">
        <v>55217.670338480777</v>
      </c>
      <c r="BI1669" s="1102">
        <v>46590.068751561572</v>
      </c>
      <c r="BJ1669" s="1102">
        <v>56848.353680039392</v>
      </c>
      <c r="BK1669" s="1102">
        <v>72250.383465993917</v>
      </c>
      <c r="BL1669" s="1102">
        <v>93955.906301111623</v>
      </c>
      <c r="BM1669" s="1102">
        <v>79704.183696448221</v>
      </c>
      <c r="BN1669" s="1102">
        <v>85524.091579363376</v>
      </c>
      <c r="BO1669" s="1102">
        <v>103311.45113719213</v>
      </c>
      <c r="BP1669" s="1102">
        <v>94394.809496018454</v>
      </c>
      <c r="BQ1669" s="1102">
        <v>68938.767102081663</v>
      </c>
      <c r="BR1669" s="1102">
        <v>54622.398503673132</v>
      </c>
      <c r="BS1669" s="1102">
        <v>49929.129963396896</v>
      </c>
      <c r="BT1669" s="1102">
        <v>27289.718546629701</v>
      </c>
      <c r="BU1669" s="1102">
        <v>14900.648743807653</v>
      </c>
      <c r="BV1669" s="1102">
        <v>12992.790313906708</v>
      </c>
      <c r="BW1669" s="1102">
        <v>19462.497677902524</v>
      </c>
      <c r="BX1669" s="1102">
        <v>22250.559951575266</v>
      </c>
      <c r="BY1669" s="1102">
        <v>21550.533377557316</v>
      </c>
      <c r="BZ1669" s="1102">
        <v>16756.329671374413</v>
      </c>
      <c r="CA1669" s="1102">
        <v>11141.573507373154</v>
      </c>
      <c r="CB1669" s="1102">
        <v>6965.7053887362381</v>
      </c>
      <c r="CC1669" s="1102">
        <v>7333.2165331490833</v>
      </c>
      <c r="CD1669" s="1102">
        <v>10408.296540550456</v>
      </c>
      <c r="CE1669" s="1102">
        <v>15347.447010753625</v>
      </c>
      <c r="CF1669" s="1102">
        <v>11306.861895350721</v>
      </c>
      <c r="CG1669" s="1102">
        <v>8885.611466101238</v>
      </c>
      <c r="CH1669" s="1102">
        <v>9688.5028377230883</v>
      </c>
      <c r="CI1669" s="1102">
        <v>15112.878448175816</v>
      </c>
      <c r="CJ1669" s="1102">
        <v>17108.906717014863</v>
      </c>
      <c r="CK1669" s="1102">
        <v>18361.511472477021</v>
      </c>
      <c r="CL1669" s="1102">
        <v>17162.445491572904</v>
      </c>
      <c r="CM1669" s="1102">
        <v>19837.959827488616</v>
      </c>
      <c r="CN1669" s="1102">
        <v>19948.789395601765</v>
      </c>
      <c r="CO1669" s="1102">
        <v>18180.529596037646</v>
      </c>
      <c r="CP1669" s="1102">
        <v>21639.734982933835</v>
      </c>
      <c r="CQ1669" s="1106">
        <f t="shared" si="225"/>
        <v>23853.724617090622</v>
      </c>
      <c r="CR1669" s="23" t="s">
        <v>542</v>
      </c>
      <c r="DQ1669"/>
      <c r="DR1669"/>
    </row>
    <row r="1670" spans="58:122" ht="13">
      <c r="BF1670" s="1135">
        <v>1662</v>
      </c>
      <c r="BG1670" s="1102">
        <v>60844.806524215179</v>
      </c>
      <c r="BH1670" s="1102">
        <v>57165.773210168205</v>
      </c>
      <c r="BI1670" s="1102">
        <v>45113.389632645121</v>
      </c>
      <c r="BJ1670" s="1102">
        <v>53006.30018398766</v>
      </c>
      <c r="BK1670" s="1102">
        <v>72613.309453283509</v>
      </c>
      <c r="BL1670" s="1102">
        <v>99081.795018076489</v>
      </c>
      <c r="BM1670" s="1102">
        <v>88088.625114405717</v>
      </c>
      <c r="BN1670" s="1102">
        <v>96918.032772228442</v>
      </c>
      <c r="BO1670" s="1102">
        <v>119438.55580833406</v>
      </c>
      <c r="BP1670" s="1102">
        <v>109830.56144611011</v>
      </c>
      <c r="BQ1670" s="1102">
        <v>81816.003702066941</v>
      </c>
      <c r="BR1670" s="1102">
        <v>61843.458614185736</v>
      </c>
      <c r="BS1670" s="1102">
        <v>59482.922059292163</v>
      </c>
      <c r="BT1670" s="1102">
        <v>26254.948540472513</v>
      </c>
      <c r="BU1670" s="1102">
        <v>11853.609700610337</v>
      </c>
      <c r="BV1670" s="1102">
        <v>9626.485801437866</v>
      </c>
      <c r="BW1670" s="1102">
        <v>14832.878108003997</v>
      </c>
      <c r="BX1670" s="1102">
        <v>19543.959823483623</v>
      </c>
      <c r="BY1670" s="1102">
        <v>20715.814916662232</v>
      </c>
      <c r="BZ1670" s="1102">
        <v>17855.387815532031</v>
      </c>
      <c r="CA1670" s="1102">
        <v>11150.837953865597</v>
      </c>
      <c r="CB1670" s="1102">
        <v>6280.2162060360852</v>
      </c>
      <c r="CC1670" s="1102">
        <v>8297.0940748599933</v>
      </c>
      <c r="CD1670" s="1102">
        <v>11083.280517320898</v>
      </c>
      <c r="CE1670" s="1102">
        <v>18092.900927062401</v>
      </c>
      <c r="CF1670" s="1102">
        <v>12632.283098770691</v>
      </c>
      <c r="CG1670" s="1102">
        <v>9208.6662705156414</v>
      </c>
      <c r="CH1670" s="1102">
        <v>10554.540662711181</v>
      </c>
      <c r="CI1670" s="1102">
        <v>14660.163330250507</v>
      </c>
      <c r="CJ1670" s="1102">
        <v>17688.575205429475</v>
      </c>
      <c r="CK1670" s="1102">
        <v>19360.387721775311</v>
      </c>
      <c r="CL1670" s="1102">
        <v>16443.456112148295</v>
      </c>
      <c r="CM1670" s="1102">
        <v>19252.357135679875</v>
      </c>
      <c r="CN1670" s="1102">
        <v>19396.678685415794</v>
      </c>
      <c r="CO1670" s="1102">
        <v>20524.994562988599</v>
      </c>
      <c r="CP1670" s="1102">
        <v>20673.433952054478</v>
      </c>
      <c r="CQ1670" s="1106">
        <f t="shared" si="225"/>
        <v>22788.560061887649</v>
      </c>
      <c r="CR1670" s="23" t="s">
        <v>542</v>
      </c>
      <c r="DQ1670"/>
      <c r="DR1670"/>
    </row>
    <row r="1671" spans="58:122" ht="13">
      <c r="BF1671" s="1135">
        <v>1663</v>
      </c>
      <c r="BG1671" s="1102">
        <v>51349.552364980998</v>
      </c>
      <c r="BH1671" s="1102">
        <v>49557.851538747324</v>
      </c>
      <c r="BI1671" s="1102">
        <v>41245.686976767771</v>
      </c>
      <c r="BJ1671" s="1102">
        <v>47372.072439285257</v>
      </c>
      <c r="BK1671" s="1102">
        <v>62936.34247714121</v>
      </c>
      <c r="BL1671" s="1102">
        <v>92128.985952001269</v>
      </c>
      <c r="BM1671" s="1102">
        <v>90229.276087973907</v>
      </c>
      <c r="BN1671" s="1102">
        <v>98889.13391418141</v>
      </c>
      <c r="BO1671" s="1102">
        <v>117961.89385033457</v>
      </c>
      <c r="BP1671" s="1102">
        <v>108185.96056935452</v>
      </c>
      <c r="BQ1671" s="1102">
        <v>83553.298081889967</v>
      </c>
      <c r="BR1671" s="1102">
        <v>70005.211096926927</v>
      </c>
      <c r="BS1671" s="1102">
        <v>72803.868801078745</v>
      </c>
      <c r="BT1671" s="1102">
        <v>35530.266266901948</v>
      </c>
      <c r="BU1671" s="1102">
        <v>12170.536819040608</v>
      </c>
      <c r="BV1671" s="1102">
        <v>10775.172858770737</v>
      </c>
      <c r="BW1671" s="1102">
        <v>17954.46074363021</v>
      </c>
      <c r="BX1671" s="1102">
        <v>26224.22455514715</v>
      </c>
      <c r="BY1671" s="1102">
        <v>21722.080439112113</v>
      </c>
      <c r="BZ1671" s="1102">
        <v>16669.431099060759</v>
      </c>
      <c r="CA1671" s="1102">
        <v>11152.946825664381</v>
      </c>
      <c r="CB1671" s="1102">
        <v>7699.9240563593467</v>
      </c>
      <c r="CC1671" s="1102">
        <v>8594.5966983439994</v>
      </c>
      <c r="CD1671" s="1102">
        <v>12279.435620591215</v>
      </c>
      <c r="CE1671" s="1102">
        <v>17925.806849684795</v>
      </c>
      <c r="CF1671" s="1102">
        <v>13755.77109733436</v>
      </c>
      <c r="CG1671" s="1102">
        <v>9670.4616103694188</v>
      </c>
      <c r="CH1671" s="1102">
        <v>11018.073982117689</v>
      </c>
      <c r="CI1671" s="1102">
        <v>15802.420631157987</v>
      </c>
      <c r="CJ1671" s="1102">
        <v>20617.587878253664</v>
      </c>
      <c r="CK1671" s="1102">
        <v>20911.697736761213</v>
      </c>
      <c r="CL1671" s="1102">
        <v>15025.935793914434</v>
      </c>
      <c r="CM1671" s="1102">
        <v>16464.601452378844</v>
      </c>
      <c r="CN1671" s="1102">
        <v>16892.312582233331</v>
      </c>
      <c r="CO1671" s="1102">
        <v>22748.509549725568</v>
      </c>
      <c r="CP1671" s="1102">
        <v>16926.074037091272</v>
      </c>
      <c r="CQ1671" s="1106">
        <f t="shared" si="225"/>
        <v>18657.802844983067</v>
      </c>
      <c r="CR1671" s="23" t="s">
        <v>542</v>
      </c>
      <c r="DQ1671"/>
      <c r="DR1671"/>
    </row>
    <row r="1672" spans="58:122" ht="13">
      <c r="BF1672" s="1135">
        <v>1664</v>
      </c>
      <c r="BG1672" s="1102">
        <v>58412.887692487406</v>
      </c>
      <c r="BH1672" s="1102">
        <v>58235.677457532889</v>
      </c>
      <c r="BI1672" s="1102">
        <v>48203.275952078511</v>
      </c>
      <c r="BJ1672" s="1102">
        <v>59360.380578970522</v>
      </c>
      <c r="BK1672" s="1102">
        <v>73481.072397774202</v>
      </c>
      <c r="BL1672" s="1102">
        <v>89394.201731811554</v>
      </c>
      <c r="BM1672" s="1102">
        <v>70689.209105257571</v>
      </c>
      <c r="BN1672" s="1102">
        <v>77211.980271383014</v>
      </c>
      <c r="BO1672" s="1102">
        <v>101653.57954304045</v>
      </c>
      <c r="BP1672" s="1102">
        <v>98068.887938500586</v>
      </c>
      <c r="BQ1672" s="1102">
        <v>79838.183588300933</v>
      </c>
      <c r="BR1672" s="1102">
        <v>57941.021968569519</v>
      </c>
      <c r="BS1672" s="1102">
        <v>49226.435450745725</v>
      </c>
      <c r="BT1672" s="1102">
        <v>28817.943272802062</v>
      </c>
      <c r="BU1672" s="1102">
        <v>12867.806062555877</v>
      </c>
      <c r="BV1672" s="1102">
        <v>13681.45864490601</v>
      </c>
      <c r="BW1672" s="1102">
        <v>13883.854264676525</v>
      </c>
      <c r="BX1672" s="1102">
        <v>20101.579606904619</v>
      </c>
      <c r="BY1672" s="1102">
        <v>17676.698445772061</v>
      </c>
      <c r="BZ1672" s="1102">
        <v>16713.733630449289</v>
      </c>
      <c r="CA1672" s="1102">
        <v>11156.185506984872</v>
      </c>
      <c r="CB1672" s="1102">
        <v>6664.8801539858423</v>
      </c>
      <c r="CC1672" s="1102">
        <v>9044.7782685668644</v>
      </c>
      <c r="CD1672" s="1102">
        <v>10251.039905076768</v>
      </c>
      <c r="CE1672" s="1102">
        <v>17709.495682296681</v>
      </c>
      <c r="CF1672" s="1102">
        <v>13262.817947147521</v>
      </c>
      <c r="CG1672" s="1102">
        <v>10834.284802247179</v>
      </c>
      <c r="CH1672" s="1102">
        <v>11447.736273456809</v>
      </c>
      <c r="CI1672" s="1102">
        <v>14271.660239484896</v>
      </c>
      <c r="CJ1672" s="1102">
        <v>16328.578379432767</v>
      </c>
      <c r="CK1672" s="1102">
        <v>18343.925945740215</v>
      </c>
      <c r="CL1672" s="1102">
        <v>14546.874639536622</v>
      </c>
      <c r="CM1672" s="1102">
        <v>17533.198727216579</v>
      </c>
      <c r="CN1672" s="1102">
        <v>15032.540143829958</v>
      </c>
      <c r="CO1672" s="1102">
        <v>17482.599700816696</v>
      </c>
      <c r="CP1672" s="1102">
        <v>15145.785376794947</v>
      </c>
      <c r="CQ1672" s="1106">
        <f t="shared" si="225"/>
        <v>16695.370519673681</v>
      </c>
      <c r="CR1672" s="23" t="s">
        <v>542</v>
      </c>
      <c r="DQ1672"/>
      <c r="DR1672"/>
    </row>
    <row r="1673" spans="58:122" ht="13">
      <c r="BF1673" s="1135">
        <v>1665</v>
      </c>
      <c r="BG1673" s="1102">
        <v>39860.183869711502</v>
      </c>
      <c r="BH1673" s="1102">
        <v>48978.807628874449</v>
      </c>
      <c r="BI1673" s="1102">
        <v>45062.841417980693</v>
      </c>
      <c r="BJ1673" s="1102">
        <v>49678.397851644011</v>
      </c>
      <c r="BK1673" s="1102">
        <v>55163.371425812838</v>
      </c>
      <c r="BL1673" s="1102">
        <v>72236.387141073588</v>
      </c>
      <c r="BM1673" s="1102">
        <v>62451.564761624904</v>
      </c>
      <c r="BN1673" s="1102">
        <v>74162.738500601306</v>
      </c>
      <c r="BO1673" s="1102">
        <v>87816.500520688773</v>
      </c>
      <c r="BP1673" s="1102">
        <v>104970.42858000826</v>
      </c>
      <c r="BQ1673" s="1102">
        <v>76695.499863708028</v>
      </c>
      <c r="BR1673" s="1102">
        <v>58913.749494946256</v>
      </c>
      <c r="BS1673" s="1102">
        <v>53619.543956851165</v>
      </c>
      <c r="BT1673" s="1102">
        <v>25646.187731559599</v>
      </c>
      <c r="BU1673" s="1102">
        <v>12683.971680416204</v>
      </c>
      <c r="BV1673" s="1102">
        <v>12876.878867227731</v>
      </c>
      <c r="BW1673" s="1102">
        <v>17057.225748310342</v>
      </c>
      <c r="BX1673" s="1102">
        <v>20744.166917069961</v>
      </c>
      <c r="BY1673" s="1102">
        <v>20647.490514880636</v>
      </c>
      <c r="BZ1673" s="1102">
        <v>17142.999192237388</v>
      </c>
      <c r="CA1673" s="1102">
        <v>11159.933570205025</v>
      </c>
      <c r="CB1673" s="1102">
        <v>7080.480962955281</v>
      </c>
      <c r="CC1673" s="1102">
        <v>7660.7676507841825</v>
      </c>
      <c r="CD1673" s="1102">
        <v>9924.5698664733973</v>
      </c>
      <c r="CE1673" s="1102">
        <v>16996.75412455617</v>
      </c>
      <c r="CF1673" s="1102">
        <v>12094.415568994236</v>
      </c>
      <c r="CG1673" s="1102">
        <v>9013.2422183803155</v>
      </c>
      <c r="CH1673" s="1102">
        <v>10793.58776846506</v>
      </c>
      <c r="CI1673" s="1102">
        <v>15184.684833071675</v>
      </c>
      <c r="CJ1673" s="1102">
        <v>17390.179972864404</v>
      </c>
      <c r="CK1673" s="1102">
        <v>18598.037627423972</v>
      </c>
      <c r="CL1673" s="1102">
        <v>15631.146085991966</v>
      </c>
      <c r="CM1673" s="1102">
        <v>18514.128573948921</v>
      </c>
      <c r="CN1673" s="1102">
        <v>15774.730064167328</v>
      </c>
      <c r="CO1673" s="1102">
        <v>16876.037261551555</v>
      </c>
      <c r="CP1673" s="1102">
        <v>15989.103142557957</v>
      </c>
      <c r="CQ1673" s="1106">
        <f t="shared" si="225"/>
        <v>17624.969230798179</v>
      </c>
      <c r="CR1673" s="23" t="s">
        <v>542</v>
      </c>
      <c r="DQ1673"/>
      <c r="DR1673"/>
    </row>
    <row r="1674" spans="58:122" ht="13">
      <c r="BF1674" s="1135">
        <v>1666</v>
      </c>
      <c r="BG1674" s="1102">
        <v>58211.929686734838</v>
      </c>
      <c r="BH1674" s="1102">
        <v>55824.475419937298</v>
      </c>
      <c r="BI1674" s="1102">
        <v>46809.7427522215</v>
      </c>
      <c r="BJ1674" s="1102">
        <v>56751.476852284315</v>
      </c>
      <c r="BK1674" s="1102">
        <v>72119.155911801106</v>
      </c>
      <c r="BL1674" s="1102">
        <v>94105.804965021583</v>
      </c>
      <c r="BM1674" s="1102">
        <v>80143.917640340136</v>
      </c>
      <c r="BN1674" s="1102">
        <v>85307.190179672893</v>
      </c>
      <c r="BO1674" s="1102">
        <v>103643.38809156518</v>
      </c>
      <c r="BP1674" s="1102">
        <v>94448.904243821758</v>
      </c>
      <c r="BQ1674" s="1102">
        <v>69406.323914057051</v>
      </c>
      <c r="BR1674" s="1102">
        <v>54894.97270788013</v>
      </c>
      <c r="BS1674" s="1102">
        <v>49904.862851488775</v>
      </c>
      <c r="BT1674" s="1102">
        <v>27757.662746374615</v>
      </c>
      <c r="BU1674" s="1102">
        <v>14929.744271391368</v>
      </c>
      <c r="BV1674" s="1102">
        <v>12959.370101843562</v>
      </c>
      <c r="BW1674" s="1102">
        <v>19640.450766451249</v>
      </c>
      <c r="BX1674" s="1102">
        <v>22452.320065661144</v>
      </c>
      <c r="BY1674" s="1102">
        <v>21857.303445155951</v>
      </c>
      <c r="BZ1674" s="1102">
        <v>16904.001482448435</v>
      </c>
      <c r="CA1674" s="1102">
        <v>11160.723997300951</v>
      </c>
      <c r="CB1674" s="1102">
        <v>6920.3065239723546</v>
      </c>
      <c r="CC1674" s="1102">
        <v>7321.467343971116</v>
      </c>
      <c r="CD1674" s="1102">
        <v>10335.341599196694</v>
      </c>
      <c r="CE1674" s="1102">
        <v>15312.035546305198</v>
      </c>
      <c r="CF1674" s="1102">
        <v>11299.150548688942</v>
      </c>
      <c r="CG1674" s="1102">
        <v>8816.0103237601179</v>
      </c>
      <c r="CH1674" s="1102">
        <v>10258.346368823501</v>
      </c>
      <c r="CI1674" s="1102">
        <v>14837.064240432755</v>
      </c>
      <c r="CJ1674" s="1102">
        <v>16949.500872588073</v>
      </c>
      <c r="CK1674" s="1102">
        <v>18411.869724777989</v>
      </c>
      <c r="CL1674" s="1102">
        <v>17298.684802610216</v>
      </c>
      <c r="CM1674" s="1102">
        <v>19883.918783453279</v>
      </c>
      <c r="CN1674" s="1102">
        <v>19976.304026701553</v>
      </c>
      <c r="CO1674" s="1102">
        <v>18454.168249211525</v>
      </c>
      <c r="CP1674" s="1102">
        <v>21612.122079538305</v>
      </c>
      <c r="CQ1674" s="1106">
        <f t="shared" ref="CQ1674:CQ1737" si="226">CP1674*1.10231131</f>
        <v>23823.286601375792</v>
      </c>
      <c r="CR1674" s="23" t="s">
        <v>542</v>
      </c>
      <c r="DQ1674"/>
      <c r="DR1674"/>
    </row>
    <row r="1675" spans="58:122" ht="13">
      <c r="BF1675" s="1135">
        <v>1667</v>
      </c>
      <c r="BG1675" s="1102">
        <v>46316.734010734392</v>
      </c>
      <c r="BH1675" s="1102">
        <v>41039.783086520889</v>
      </c>
      <c r="BI1675" s="1102">
        <v>36801.784733184693</v>
      </c>
      <c r="BJ1675" s="1102">
        <v>50416.221610546767</v>
      </c>
      <c r="BK1675" s="1102">
        <v>60665.835803530252</v>
      </c>
      <c r="BL1675" s="1102">
        <v>79785.497499900986</v>
      </c>
      <c r="BM1675" s="1102">
        <v>78962.813130288749</v>
      </c>
      <c r="BN1675" s="1102">
        <v>111037.87065828216</v>
      </c>
      <c r="BO1675" s="1102">
        <v>121282.12876862408</v>
      </c>
      <c r="BP1675" s="1102">
        <v>114582.5704860283</v>
      </c>
      <c r="BQ1675" s="1102">
        <v>92897.332722589868</v>
      </c>
      <c r="BR1675" s="1102">
        <v>82708.987059956547</v>
      </c>
      <c r="BS1675" s="1102">
        <v>66444.22413188628</v>
      </c>
      <c r="BT1675" s="1102">
        <v>22965.40806661627</v>
      </c>
      <c r="BU1675" s="1102">
        <v>9425.4767370634399</v>
      </c>
      <c r="BV1675" s="1102">
        <v>10632.159319939476</v>
      </c>
      <c r="BW1675" s="1102">
        <v>20942.010100935211</v>
      </c>
      <c r="BX1675" s="1102">
        <v>21471.757470354867</v>
      </c>
      <c r="BY1675" s="1102">
        <v>20824.887374347065</v>
      </c>
      <c r="BZ1675" s="1102">
        <v>16034.683012011295</v>
      </c>
      <c r="CA1675" s="1102">
        <v>11166.607273897307</v>
      </c>
      <c r="CB1675" s="1102">
        <v>5160.9252639859997</v>
      </c>
      <c r="CC1675" s="1102">
        <v>8033.8022895967842</v>
      </c>
      <c r="CD1675" s="1102">
        <v>11417.715660594606</v>
      </c>
      <c r="CE1675" s="1102">
        <v>19063.703243664197</v>
      </c>
      <c r="CF1675" s="1102">
        <v>13484.83357288277</v>
      </c>
      <c r="CG1675" s="1102">
        <v>7952.8695931433631</v>
      </c>
      <c r="CH1675" s="1102">
        <v>13172.831492704398</v>
      </c>
      <c r="CI1675" s="1102">
        <v>16579.713218545501</v>
      </c>
      <c r="CJ1675" s="1102">
        <v>21431.230180908853</v>
      </c>
      <c r="CK1675" s="1102">
        <v>20544.717523394851</v>
      </c>
      <c r="CL1675" s="1102">
        <v>14595.364856046168</v>
      </c>
      <c r="CM1675" s="1102">
        <v>18698.728479125744</v>
      </c>
      <c r="CN1675" s="1102">
        <v>16628.732879858522</v>
      </c>
      <c r="CO1675" s="1102">
        <v>16620.049998891489</v>
      </c>
      <c r="CP1675" s="1102">
        <v>16995.646901440778</v>
      </c>
      <c r="CQ1675" s="1106">
        <f t="shared" si="226"/>
        <v>18734.493800224624</v>
      </c>
      <c r="CR1675" s="23" t="s">
        <v>542</v>
      </c>
      <c r="DQ1675"/>
      <c r="DR1675"/>
    </row>
    <row r="1676" spans="58:122" ht="13">
      <c r="BF1676" s="1135">
        <v>1668</v>
      </c>
      <c r="BG1676" s="1102">
        <v>61823.188001070892</v>
      </c>
      <c r="BH1676" s="1102">
        <v>58641.446462453459</v>
      </c>
      <c r="BI1676" s="1102">
        <v>49974.380899981523</v>
      </c>
      <c r="BJ1676" s="1102">
        <v>52885.763691012369</v>
      </c>
      <c r="BK1676" s="1102">
        <v>62660.692800524215</v>
      </c>
      <c r="BL1676" s="1102">
        <v>83521.906680503787</v>
      </c>
      <c r="BM1676" s="1102">
        <v>76774.514278774572</v>
      </c>
      <c r="BN1676" s="1102">
        <v>85211.349874908017</v>
      </c>
      <c r="BO1676" s="1102">
        <v>106590.61937768832</v>
      </c>
      <c r="BP1676" s="1102">
        <v>100841.28672266968</v>
      </c>
      <c r="BQ1676" s="1102">
        <v>84256.257483900234</v>
      </c>
      <c r="BR1676" s="1102">
        <v>66010.030792212347</v>
      </c>
      <c r="BS1676" s="1102">
        <v>59423.927875663387</v>
      </c>
      <c r="BT1676" s="1102">
        <v>27074.754954018463</v>
      </c>
      <c r="BU1676" s="1102">
        <v>12742.646538381709</v>
      </c>
      <c r="BV1676" s="1102">
        <v>11789.074996957906</v>
      </c>
      <c r="BW1676" s="1102">
        <v>17436.561271453273</v>
      </c>
      <c r="BX1676" s="1102">
        <v>23468.484799058602</v>
      </c>
      <c r="BY1676" s="1102">
        <v>18592.497141718097</v>
      </c>
      <c r="BZ1676" s="1102">
        <v>14625.784707838506</v>
      </c>
      <c r="CA1676" s="1102">
        <v>11171.977699786621</v>
      </c>
      <c r="CB1676" s="1102">
        <v>7143.3539367377016</v>
      </c>
      <c r="CC1676" s="1102">
        <v>12410.809790830559</v>
      </c>
      <c r="CD1676" s="1102">
        <v>14291.374444252113</v>
      </c>
      <c r="CE1676" s="1102">
        <v>19327.61301025773</v>
      </c>
      <c r="CF1676" s="1102">
        <v>13975.907506547846</v>
      </c>
      <c r="CG1676" s="1102">
        <v>12740.130765150483</v>
      </c>
      <c r="CH1676" s="1102">
        <v>14536.846013270766</v>
      </c>
      <c r="CI1676" s="1102">
        <v>18872.733678327648</v>
      </c>
      <c r="CJ1676" s="1102">
        <v>18915.329729540234</v>
      </c>
      <c r="CK1676" s="1102">
        <v>19937.655340085927</v>
      </c>
      <c r="CL1676" s="1102">
        <v>16801.637543529319</v>
      </c>
      <c r="CM1676" s="1102">
        <v>18915.311239080405</v>
      </c>
      <c r="CN1676" s="1102">
        <v>17484.866413314619</v>
      </c>
      <c r="CO1676" s="1102">
        <v>18049.412877886156</v>
      </c>
      <c r="CP1676" s="1102">
        <v>18535.050309637292</v>
      </c>
      <c r="CQ1676" s="1106">
        <f t="shared" si="226"/>
        <v>20431.39558773219</v>
      </c>
      <c r="CR1676" s="23" t="s">
        <v>542</v>
      </c>
      <c r="DQ1676"/>
      <c r="DR1676"/>
    </row>
    <row r="1677" spans="58:122" ht="13">
      <c r="BF1677" s="1135">
        <v>1669</v>
      </c>
      <c r="BG1677" s="1102">
        <v>49771.736550672671</v>
      </c>
      <c r="BH1677" s="1102">
        <v>57898.60676938996</v>
      </c>
      <c r="BI1677" s="1102">
        <v>55738.775325951538</v>
      </c>
      <c r="BJ1677" s="1102">
        <v>66082.73099766612</v>
      </c>
      <c r="BK1677" s="1102">
        <v>72641.745050488709</v>
      </c>
      <c r="BL1677" s="1102">
        <v>90007.314644218874</v>
      </c>
      <c r="BM1677" s="1102">
        <v>84235.892761604075</v>
      </c>
      <c r="BN1677" s="1102">
        <v>97215.401362439225</v>
      </c>
      <c r="BO1677" s="1102">
        <v>104307.63229364628</v>
      </c>
      <c r="BP1677" s="1102">
        <v>114347.52613089932</v>
      </c>
      <c r="BQ1677" s="1102">
        <v>90286.847018007538</v>
      </c>
      <c r="BR1677" s="1102">
        <v>77434.828142869912</v>
      </c>
      <c r="BS1677" s="1102">
        <v>64864.978144654364</v>
      </c>
      <c r="BT1677" s="1102">
        <v>35362.987877561871</v>
      </c>
      <c r="BU1677" s="1102">
        <v>18445.762407682276</v>
      </c>
      <c r="BV1677" s="1102">
        <v>13868.42842695664</v>
      </c>
      <c r="BW1677" s="1102">
        <v>15937.518500379489</v>
      </c>
      <c r="BX1677" s="1102">
        <v>23472.264127735674</v>
      </c>
      <c r="BY1677" s="1102">
        <v>19886.695425205948</v>
      </c>
      <c r="BZ1677" s="1102">
        <v>16288.447854037046</v>
      </c>
      <c r="CA1677" s="1102">
        <v>11177.564322190825</v>
      </c>
      <c r="CB1677" s="1102">
        <v>7125.3771971196666</v>
      </c>
      <c r="CC1677" s="1102">
        <v>9133.9367707174988</v>
      </c>
      <c r="CD1677" s="1102">
        <v>12905.640716410951</v>
      </c>
      <c r="CE1677" s="1102">
        <v>19822.479767562985</v>
      </c>
      <c r="CF1677" s="1102">
        <v>15462.107470600815</v>
      </c>
      <c r="CG1677" s="1102">
        <v>11795.452564783885</v>
      </c>
      <c r="CH1677" s="1102">
        <v>12914.428632707873</v>
      </c>
      <c r="CI1677" s="1102">
        <v>18962.64437824181</v>
      </c>
      <c r="CJ1677" s="1102">
        <v>22014.303728220355</v>
      </c>
      <c r="CK1677" s="1102">
        <v>20482.242217566611</v>
      </c>
      <c r="CL1677" s="1102">
        <v>15618.503496551419</v>
      </c>
      <c r="CM1677" s="1102">
        <v>16277.37060377038</v>
      </c>
      <c r="CN1677" s="1102">
        <v>15778.428131929086</v>
      </c>
      <c r="CO1677" s="1102">
        <v>19343.282900152706</v>
      </c>
      <c r="CP1677" s="1102">
        <v>16762.919402760817</v>
      </c>
      <c r="CQ1677" s="1106">
        <f t="shared" si="226"/>
        <v>18477.955646281694</v>
      </c>
      <c r="CR1677" s="23" t="s">
        <v>542</v>
      </c>
      <c r="DQ1677"/>
      <c r="DR1677"/>
    </row>
    <row r="1678" spans="58:122" ht="13">
      <c r="BF1678" s="1135">
        <v>1670</v>
      </c>
      <c r="BG1678" s="1102">
        <v>40128.659831522586</v>
      </c>
      <c r="BH1678" s="1102">
        <v>45944.13325812613</v>
      </c>
      <c r="BI1678" s="1102">
        <v>44271.77817500315</v>
      </c>
      <c r="BJ1678" s="1102">
        <v>51172.896048230257</v>
      </c>
      <c r="BK1678" s="1102">
        <v>60490.561706476088</v>
      </c>
      <c r="BL1678" s="1102">
        <v>81275.251604615522</v>
      </c>
      <c r="BM1678" s="1102">
        <v>77519.244803424532</v>
      </c>
      <c r="BN1678" s="1102">
        <v>77688.825417737535</v>
      </c>
      <c r="BO1678" s="1102">
        <v>103754.11806614461</v>
      </c>
      <c r="BP1678" s="1102">
        <v>115436.00329736408</v>
      </c>
      <c r="BQ1678" s="1102">
        <v>89508.126983321388</v>
      </c>
      <c r="BR1678" s="1102">
        <v>66419.048943096859</v>
      </c>
      <c r="BS1678" s="1102">
        <v>83921.918702411043</v>
      </c>
      <c r="BT1678" s="1102">
        <v>33553.386031034192</v>
      </c>
      <c r="BU1678" s="1102">
        <v>13979.392736549578</v>
      </c>
      <c r="BV1678" s="1102">
        <v>14906.653105056657</v>
      </c>
      <c r="BW1678" s="1102">
        <v>16311.164756663362</v>
      </c>
      <c r="BX1678" s="1102">
        <v>25563.156085847411</v>
      </c>
      <c r="BY1678" s="1102">
        <v>20510.558924269029</v>
      </c>
      <c r="BZ1678" s="1102">
        <v>17201.300295508157</v>
      </c>
      <c r="CA1678" s="1102">
        <v>11177.611019104324</v>
      </c>
      <c r="CB1678" s="1102">
        <v>7314.1684186678031</v>
      </c>
      <c r="CC1678" s="1102">
        <v>9822.6975162731305</v>
      </c>
      <c r="CD1678" s="1102">
        <v>12440.692892639192</v>
      </c>
      <c r="CE1678" s="1102">
        <v>24017.922317106881</v>
      </c>
      <c r="CF1678" s="1102">
        <v>15951.126876245378</v>
      </c>
      <c r="CG1678" s="1102">
        <v>10745.176125359641</v>
      </c>
      <c r="CH1678" s="1102">
        <v>10231.431771893856</v>
      </c>
      <c r="CI1678" s="1102">
        <v>16506.743935011269</v>
      </c>
      <c r="CJ1678" s="1102">
        <v>22519.280053861283</v>
      </c>
      <c r="CK1678" s="1102">
        <v>24009.74601945293</v>
      </c>
      <c r="CL1678" s="1102">
        <v>19766.023572761998</v>
      </c>
      <c r="CM1678" s="1102">
        <v>24558.490953865195</v>
      </c>
      <c r="CN1678" s="1102">
        <v>25551.975116489775</v>
      </c>
      <c r="CO1678" s="1102">
        <v>33392.225128790371</v>
      </c>
      <c r="CP1678" s="1102">
        <v>26537.160143402733</v>
      </c>
      <c r="CQ1678" s="1106">
        <f t="shared" si="226"/>
        <v>29252.21176135405</v>
      </c>
      <c r="CR1678" s="23" t="s">
        <v>542</v>
      </c>
      <c r="DQ1678"/>
      <c r="DR1678"/>
    </row>
    <row r="1679" spans="58:122" ht="13">
      <c r="BF1679" s="1135">
        <v>1671</v>
      </c>
      <c r="BG1679" s="1102">
        <v>51868.907904748135</v>
      </c>
      <c r="BH1679" s="1102">
        <v>48577.567894779982</v>
      </c>
      <c r="BI1679" s="1102">
        <v>41284.785245179184</v>
      </c>
      <c r="BJ1679" s="1102">
        <v>42657.272978101675</v>
      </c>
      <c r="BK1679" s="1102">
        <v>53507.39531850291</v>
      </c>
      <c r="BL1679" s="1102">
        <v>73221.184486887156</v>
      </c>
      <c r="BM1679" s="1102">
        <v>68635.020894839108</v>
      </c>
      <c r="BN1679" s="1102">
        <v>76743.41817731224</v>
      </c>
      <c r="BO1679" s="1102">
        <v>93079.127011711258</v>
      </c>
      <c r="BP1679" s="1102">
        <v>87081.783084193201</v>
      </c>
      <c r="BQ1679" s="1102">
        <v>63917.802748503702</v>
      </c>
      <c r="BR1679" s="1102">
        <v>50550.107377862463</v>
      </c>
      <c r="BS1679" s="1102">
        <v>63551.26615092915</v>
      </c>
      <c r="BT1679" s="1102">
        <v>23070.15308751486</v>
      </c>
      <c r="BU1679" s="1102">
        <v>10919.510913012078</v>
      </c>
      <c r="BV1679" s="1102">
        <v>11361.373248397031</v>
      </c>
      <c r="BW1679" s="1102">
        <v>21105.861701528676</v>
      </c>
      <c r="BX1679" s="1102">
        <v>23386.410060528764</v>
      </c>
      <c r="BY1679" s="1102">
        <v>18837.873225875333</v>
      </c>
      <c r="BZ1679" s="1102">
        <v>16328.139146023994</v>
      </c>
      <c r="CA1679" s="1102">
        <v>11179.613539989672</v>
      </c>
      <c r="CB1679" s="1102">
        <v>7296.4787316791799</v>
      </c>
      <c r="CC1679" s="1102">
        <v>8409.9244694229474</v>
      </c>
      <c r="CD1679" s="1102">
        <v>9471.8223992070198</v>
      </c>
      <c r="CE1679" s="1102">
        <v>15945.372245388577</v>
      </c>
      <c r="CF1679" s="1102">
        <v>12507.740710021713</v>
      </c>
      <c r="CG1679" s="1102">
        <v>9557.5763543621179</v>
      </c>
      <c r="CH1679" s="1102">
        <v>11684.852836086922</v>
      </c>
      <c r="CI1679" s="1102">
        <v>13767.366499043243</v>
      </c>
      <c r="CJ1679" s="1102">
        <v>16054.456511025475</v>
      </c>
      <c r="CK1679" s="1102">
        <v>17743.419230896401</v>
      </c>
      <c r="CL1679" s="1102">
        <v>14555.29538550858</v>
      </c>
      <c r="CM1679" s="1102">
        <v>19085.886200860907</v>
      </c>
      <c r="CN1679" s="1102">
        <v>16509.753727302636</v>
      </c>
      <c r="CO1679" s="1102">
        <v>19509.834567062077</v>
      </c>
      <c r="CP1679" s="1102">
        <v>17318.802686954798</v>
      </c>
      <c r="CQ1679" s="1106">
        <f t="shared" si="226"/>
        <v>19090.712077488661</v>
      </c>
      <c r="CR1679" s="23" t="s">
        <v>542</v>
      </c>
      <c r="DQ1679"/>
      <c r="DR1679"/>
    </row>
    <row r="1680" spans="58:122" ht="13">
      <c r="BF1680" s="1135">
        <v>1672</v>
      </c>
      <c r="BG1680" s="1102">
        <v>46715.9106551761</v>
      </c>
      <c r="BH1680" s="1102">
        <v>49920.042295536565</v>
      </c>
      <c r="BI1680" s="1102">
        <v>42725.14714725472</v>
      </c>
      <c r="BJ1680" s="1102">
        <v>45090.574962780818</v>
      </c>
      <c r="BK1680" s="1102">
        <v>56283.588994464684</v>
      </c>
      <c r="BL1680" s="1102">
        <v>66751.738369192535</v>
      </c>
      <c r="BM1680" s="1102">
        <v>56657.356218971065</v>
      </c>
      <c r="BN1680" s="1102">
        <v>68320.784214882529</v>
      </c>
      <c r="BO1680" s="1102">
        <v>94657.258264769436</v>
      </c>
      <c r="BP1680" s="1102">
        <v>87585.228936325788</v>
      </c>
      <c r="BQ1680" s="1102">
        <v>65435.579885346946</v>
      </c>
      <c r="BR1680" s="1102">
        <v>50547.061817302732</v>
      </c>
      <c r="BS1680" s="1102">
        <v>54138.224063215021</v>
      </c>
      <c r="BT1680" s="1102">
        <v>28295.58999398139</v>
      </c>
      <c r="BU1680" s="1102">
        <v>14016.917117071487</v>
      </c>
      <c r="BV1680" s="1102">
        <v>11364.460442941076</v>
      </c>
      <c r="BW1680" s="1102">
        <v>17256.906238760821</v>
      </c>
      <c r="BX1680" s="1102">
        <v>20433.796888551828</v>
      </c>
      <c r="BY1680" s="1102">
        <v>17384.018141094046</v>
      </c>
      <c r="BZ1680" s="1102">
        <v>14595.938309055251</v>
      </c>
      <c r="CA1680" s="1102">
        <v>11180.539060726509</v>
      </c>
      <c r="CB1680" s="1102">
        <v>5830.2511966427137</v>
      </c>
      <c r="CC1680" s="1102">
        <v>9251.6817531662255</v>
      </c>
      <c r="CD1680" s="1102">
        <v>8674.0111067199177</v>
      </c>
      <c r="CE1680" s="1102">
        <v>17537.843919604471</v>
      </c>
      <c r="CF1680" s="1102">
        <v>11095.593018566318</v>
      </c>
      <c r="CG1680" s="1102">
        <v>8745.3605419087144</v>
      </c>
      <c r="CH1680" s="1102">
        <v>10960.888999297087</v>
      </c>
      <c r="CI1680" s="1102">
        <v>14288.946099310997</v>
      </c>
      <c r="CJ1680" s="1102">
        <v>15702.743237167277</v>
      </c>
      <c r="CK1680" s="1102">
        <v>16562.403194706774</v>
      </c>
      <c r="CL1680" s="1102">
        <v>11815.517248693217</v>
      </c>
      <c r="CM1680" s="1102">
        <v>17995.23747544748</v>
      </c>
      <c r="CN1680" s="1102">
        <v>14577.778803211035</v>
      </c>
      <c r="CO1680" s="1102">
        <v>21034.336446391768</v>
      </c>
      <c r="CP1680" s="1102">
        <v>15535.075556910939</v>
      </c>
      <c r="CQ1680" s="1106">
        <f t="shared" si="226"/>
        <v>17124.489488087474</v>
      </c>
      <c r="CR1680" s="23" t="s">
        <v>542</v>
      </c>
      <c r="DQ1680"/>
      <c r="DR1680"/>
    </row>
    <row r="1681" spans="58:122" ht="13">
      <c r="BF1681" s="1135">
        <v>1673</v>
      </c>
      <c r="BG1681" s="1102">
        <v>58238.659436877693</v>
      </c>
      <c r="BH1681" s="1102">
        <v>61610.508655243109</v>
      </c>
      <c r="BI1681" s="1102">
        <v>55439.567507072112</v>
      </c>
      <c r="BJ1681" s="1102">
        <v>58620.659746241239</v>
      </c>
      <c r="BK1681" s="1102">
        <v>72012.959018616501</v>
      </c>
      <c r="BL1681" s="1102">
        <v>91723.547207397351</v>
      </c>
      <c r="BM1681" s="1102">
        <v>80977.247287850871</v>
      </c>
      <c r="BN1681" s="1102">
        <v>84634.186576036343</v>
      </c>
      <c r="BO1681" s="1102">
        <v>107714.04081790065</v>
      </c>
      <c r="BP1681" s="1102">
        <v>98434.347719067271</v>
      </c>
      <c r="BQ1681" s="1102">
        <v>74388.35983444404</v>
      </c>
      <c r="BR1681" s="1102">
        <v>58255.999402579735</v>
      </c>
      <c r="BS1681" s="1102">
        <v>61792.919099270599</v>
      </c>
      <c r="BT1681" s="1102">
        <v>37538.691067498999</v>
      </c>
      <c r="BU1681" s="1102">
        <v>20482.164674078063</v>
      </c>
      <c r="BV1681" s="1102">
        <v>15364.221364328019</v>
      </c>
      <c r="BW1681" s="1102">
        <v>15874.277600622028</v>
      </c>
      <c r="BX1681" s="1102">
        <v>23332.832560067451</v>
      </c>
      <c r="BY1681" s="1102">
        <v>19286.725168061985</v>
      </c>
      <c r="BZ1681" s="1102">
        <v>16656.247643093808</v>
      </c>
      <c r="CA1681" s="1102">
        <v>11189.342438244625</v>
      </c>
      <c r="CB1681" s="1102">
        <v>6932.6280993660394</v>
      </c>
      <c r="CC1681" s="1102">
        <v>8837.4202523059539</v>
      </c>
      <c r="CD1681" s="1102">
        <v>10632.089228992194</v>
      </c>
      <c r="CE1681" s="1102">
        <v>18249.901462911501</v>
      </c>
      <c r="CF1681" s="1102">
        <v>15321.03443908615</v>
      </c>
      <c r="CG1681" s="1102">
        <v>12193.923200495903</v>
      </c>
      <c r="CH1681" s="1102">
        <v>11962.897711273921</v>
      </c>
      <c r="CI1681" s="1102">
        <v>16857.79122362355</v>
      </c>
      <c r="CJ1681" s="1102">
        <v>17472.032018327754</v>
      </c>
      <c r="CK1681" s="1102">
        <v>20968.705704827775</v>
      </c>
      <c r="CL1681" s="1102">
        <v>16925.111741621782</v>
      </c>
      <c r="CM1681" s="1102">
        <v>24715.900092434167</v>
      </c>
      <c r="CN1681" s="1102">
        <v>21779.100682216158</v>
      </c>
      <c r="CO1681" s="1102">
        <v>22581.218368904403</v>
      </c>
      <c r="CP1681" s="1102">
        <v>23817.931325263391</v>
      </c>
      <c r="CQ1681" s="1106">
        <f t="shared" si="226"/>
        <v>26254.775080641124</v>
      </c>
      <c r="CR1681" s="23" t="s">
        <v>542</v>
      </c>
      <c r="DQ1681"/>
      <c r="DR1681"/>
    </row>
    <row r="1682" spans="58:122" ht="13">
      <c r="BF1682" s="1135">
        <v>1674</v>
      </c>
      <c r="BG1682" s="1102">
        <v>46025.471471135897</v>
      </c>
      <c r="BH1682" s="1102">
        <v>50997.697605424044</v>
      </c>
      <c r="BI1682" s="1102">
        <v>45875.914258718381</v>
      </c>
      <c r="BJ1682" s="1102">
        <v>46302.593331566124</v>
      </c>
      <c r="BK1682" s="1102">
        <v>66284.426025867506</v>
      </c>
      <c r="BL1682" s="1102">
        <v>101506.85268488308</v>
      </c>
      <c r="BM1682" s="1102">
        <v>87610.952843613413</v>
      </c>
      <c r="BN1682" s="1102">
        <v>76171.877268736091</v>
      </c>
      <c r="BO1682" s="1102">
        <v>111365.47225509932</v>
      </c>
      <c r="BP1682" s="1102">
        <v>102988.21356967826</v>
      </c>
      <c r="BQ1682" s="1102">
        <v>74383.448165477501</v>
      </c>
      <c r="BR1682" s="1102">
        <v>48389.763630064961</v>
      </c>
      <c r="BS1682" s="1102">
        <v>66414.393222966624</v>
      </c>
      <c r="BT1682" s="1102">
        <v>25348.377182827448</v>
      </c>
      <c r="BU1682" s="1102">
        <v>10361.105506589245</v>
      </c>
      <c r="BV1682" s="1102">
        <v>10486.185270244547</v>
      </c>
      <c r="BW1682" s="1102">
        <v>16523.477516018163</v>
      </c>
      <c r="BX1682" s="1102">
        <v>25351.597757733412</v>
      </c>
      <c r="BY1682" s="1102">
        <v>22141.107143284498</v>
      </c>
      <c r="BZ1682" s="1102">
        <v>17080.011306432392</v>
      </c>
      <c r="CA1682" s="1102">
        <v>11197.487788897688</v>
      </c>
      <c r="CB1682" s="1102">
        <v>6666.0852918004675</v>
      </c>
      <c r="CC1682" s="1102">
        <v>8113.4945624882266</v>
      </c>
      <c r="CD1682" s="1102">
        <v>12230.798813189331</v>
      </c>
      <c r="CE1682" s="1102">
        <v>14780.662839775934</v>
      </c>
      <c r="CF1682" s="1102">
        <v>10936.496275814685</v>
      </c>
      <c r="CG1682" s="1102">
        <v>9339.983903865852</v>
      </c>
      <c r="CH1682" s="1102">
        <v>11979.956865187793</v>
      </c>
      <c r="CI1682" s="1102">
        <v>15322.618997306779</v>
      </c>
      <c r="CJ1682" s="1102">
        <v>14363.15258767916</v>
      </c>
      <c r="CK1682" s="1102">
        <v>14666.12210875856</v>
      </c>
      <c r="CL1682" s="1102">
        <v>13490.564059571781</v>
      </c>
      <c r="CM1682" s="1102">
        <v>16930.344746605206</v>
      </c>
      <c r="CN1682" s="1102">
        <v>15804.168466731358</v>
      </c>
      <c r="CO1682" s="1102">
        <v>15815.334657746514</v>
      </c>
      <c r="CP1682" s="1102">
        <v>16928.943088712433</v>
      </c>
      <c r="CQ1682" s="1106">
        <f t="shared" si="226"/>
        <v>18660.965433034045</v>
      </c>
      <c r="CR1682" s="23" t="s">
        <v>542</v>
      </c>
      <c r="DQ1682"/>
      <c r="DR1682"/>
    </row>
    <row r="1683" spans="58:122" ht="13">
      <c r="BF1683" s="1135">
        <v>1675</v>
      </c>
      <c r="BG1683" s="1102">
        <v>40488.483245127842</v>
      </c>
      <c r="BH1683" s="1102">
        <v>41662.975777744388</v>
      </c>
      <c r="BI1683" s="1102">
        <v>42916.114472521709</v>
      </c>
      <c r="BJ1683" s="1102">
        <v>56489.162220094928</v>
      </c>
      <c r="BK1683" s="1102">
        <v>75629.370417926431</v>
      </c>
      <c r="BL1683" s="1102">
        <v>110071.79672711848</v>
      </c>
      <c r="BM1683" s="1102">
        <v>103708.11852539575</v>
      </c>
      <c r="BN1683" s="1102">
        <v>106149.58549467307</v>
      </c>
      <c r="BO1683" s="1102">
        <v>122186.93935456168</v>
      </c>
      <c r="BP1683" s="1102">
        <v>108470.61306783804</v>
      </c>
      <c r="BQ1683" s="1102">
        <v>76088.731013249984</v>
      </c>
      <c r="BR1683" s="1102">
        <v>60404.700094445558</v>
      </c>
      <c r="BS1683" s="1102">
        <v>72115.265537919622</v>
      </c>
      <c r="BT1683" s="1102">
        <v>31711.712511233512</v>
      </c>
      <c r="BU1683" s="1102">
        <v>16287.693415375177</v>
      </c>
      <c r="BV1683" s="1102">
        <v>14382.168049931826</v>
      </c>
      <c r="BW1683" s="1102">
        <v>14485.013439006148</v>
      </c>
      <c r="BX1683" s="1102">
        <v>26908.044913539972</v>
      </c>
      <c r="BY1683" s="1102">
        <v>19831.822475965426</v>
      </c>
      <c r="BZ1683" s="1102">
        <v>16612.533833910871</v>
      </c>
      <c r="CA1683" s="1102">
        <v>11202.195950660211</v>
      </c>
      <c r="CB1683" s="1102">
        <v>6681.1539604561576</v>
      </c>
      <c r="CC1683" s="1102">
        <v>9567.5844446541014</v>
      </c>
      <c r="CD1683" s="1102">
        <v>10636.033841043918</v>
      </c>
      <c r="CE1683" s="1102">
        <v>17909.694153603494</v>
      </c>
      <c r="CF1683" s="1102">
        <v>13442.084875772742</v>
      </c>
      <c r="CG1683" s="1102">
        <v>10437.536165104928</v>
      </c>
      <c r="CH1683" s="1102">
        <v>12674.044042328727</v>
      </c>
      <c r="CI1683" s="1102">
        <v>15858.602556644502</v>
      </c>
      <c r="CJ1683" s="1102">
        <v>18189.506450865174</v>
      </c>
      <c r="CK1683" s="1102">
        <v>18043.455309259534</v>
      </c>
      <c r="CL1683" s="1102">
        <v>14744.604997865943</v>
      </c>
      <c r="CM1683" s="1102">
        <v>20505.32672387296</v>
      </c>
      <c r="CN1683" s="1102">
        <v>18413.267572422232</v>
      </c>
      <c r="CO1683" s="1102">
        <v>22417.466348591181</v>
      </c>
      <c r="CP1683" s="1102">
        <v>19864.264503010821</v>
      </c>
      <c r="CQ1683" s="1106">
        <f t="shared" si="226"/>
        <v>21896.603426500355</v>
      </c>
      <c r="CR1683" s="23" t="s">
        <v>542</v>
      </c>
      <c r="DQ1683"/>
      <c r="DR1683"/>
    </row>
    <row r="1684" spans="58:122" ht="13">
      <c r="BF1684" s="1135">
        <v>1676</v>
      </c>
      <c r="BG1684" s="1102">
        <v>70760.021035514583</v>
      </c>
      <c r="BH1684" s="1102">
        <v>75844.226654302111</v>
      </c>
      <c r="BI1684" s="1102">
        <v>71602.651617920143</v>
      </c>
      <c r="BJ1684" s="1102">
        <v>75220.379497337795</v>
      </c>
      <c r="BK1684" s="1102">
        <v>79100.208242518143</v>
      </c>
      <c r="BL1684" s="1102">
        <v>105738.82926344361</v>
      </c>
      <c r="BM1684" s="1102">
        <v>90147.585953759728</v>
      </c>
      <c r="BN1684" s="1102">
        <v>91891.26203391017</v>
      </c>
      <c r="BO1684" s="1102">
        <v>128979.79053383692</v>
      </c>
      <c r="BP1684" s="1102">
        <v>117911.03005443468</v>
      </c>
      <c r="BQ1684" s="1102">
        <v>89792.760109887342</v>
      </c>
      <c r="BR1684" s="1102">
        <v>63662.558704276067</v>
      </c>
      <c r="BS1684" s="1102">
        <v>64543.843095088203</v>
      </c>
      <c r="BT1684" s="1102">
        <v>26150.06478986422</v>
      </c>
      <c r="BU1684" s="1102">
        <v>14066.771722478377</v>
      </c>
      <c r="BV1684" s="1102">
        <v>11920.504758195038</v>
      </c>
      <c r="BW1684" s="1102">
        <v>15804.802797223501</v>
      </c>
      <c r="BX1684" s="1102">
        <v>19728.538055199133</v>
      </c>
      <c r="BY1684" s="1102">
        <v>18861.43034328473</v>
      </c>
      <c r="BZ1684" s="1102">
        <v>18175.271351922704</v>
      </c>
      <c r="CA1684" s="1102">
        <v>11202.334714521727</v>
      </c>
      <c r="CB1684" s="1102">
        <v>7197.3949441203895</v>
      </c>
      <c r="CC1684" s="1102">
        <v>9426.9244839443163</v>
      </c>
      <c r="CD1684" s="1102">
        <v>13214.796860474871</v>
      </c>
      <c r="CE1684" s="1102">
        <v>24519.797868069938</v>
      </c>
      <c r="CF1684" s="1102">
        <v>15225.008258619531</v>
      </c>
      <c r="CG1684" s="1102">
        <v>10280.700307862449</v>
      </c>
      <c r="CH1684" s="1102">
        <v>11148.821004231269</v>
      </c>
      <c r="CI1684" s="1102">
        <v>17392.516021697076</v>
      </c>
      <c r="CJ1684" s="1102">
        <v>22415.682627989179</v>
      </c>
      <c r="CK1684" s="1102">
        <v>21066.57568489257</v>
      </c>
      <c r="CL1684" s="1102">
        <v>17174.998337312583</v>
      </c>
      <c r="CM1684" s="1102">
        <v>20751.076111976185</v>
      </c>
      <c r="CN1684" s="1102">
        <v>17550.305326259575</v>
      </c>
      <c r="CO1684" s="1102">
        <v>17027.662278385735</v>
      </c>
      <c r="CP1684" s="1102">
        <v>19214.893339064169</v>
      </c>
      <c r="CQ1684" s="1106">
        <f t="shared" si="226"/>
        <v>21180.794248094098</v>
      </c>
      <c r="CR1684" s="23" t="s">
        <v>542</v>
      </c>
      <c r="DQ1684"/>
      <c r="DR1684"/>
    </row>
    <row r="1685" spans="58:122" ht="13">
      <c r="BF1685" s="1135">
        <v>1677</v>
      </c>
      <c r="BG1685" s="1102">
        <v>50427.388701883094</v>
      </c>
      <c r="BH1685" s="1102">
        <v>57772.842804178174</v>
      </c>
      <c r="BI1685" s="1102">
        <v>56978.374940936366</v>
      </c>
      <c r="BJ1685" s="1102">
        <v>68830.697883639281</v>
      </c>
      <c r="BK1685" s="1102">
        <v>80746.363562426457</v>
      </c>
      <c r="BL1685" s="1102">
        <v>107592.07548893962</v>
      </c>
      <c r="BM1685" s="1102">
        <v>95281.711155433877</v>
      </c>
      <c r="BN1685" s="1102">
        <v>98041.236959503134</v>
      </c>
      <c r="BO1685" s="1102">
        <v>118358.59929231793</v>
      </c>
      <c r="BP1685" s="1102">
        <v>118153.64853370609</v>
      </c>
      <c r="BQ1685" s="1102">
        <v>86886.894538889741</v>
      </c>
      <c r="BR1685" s="1102">
        <v>63032.381798252492</v>
      </c>
      <c r="BS1685" s="1102">
        <v>63464.2091083626</v>
      </c>
      <c r="BT1685" s="1102">
        <v>28783.687208762531</v>
      </c>
      <c r="BU1685" s="1102">
        <v>14430.634506126049</v>
      </c>
      <c r="BV1685" s="1102">
        <v>14640.565472960388</v>
      </c>
      <c r="BW1685" s="1102">
        <v>19554.917342731867</v>
      </c>
      <c r="BX1685" s="1102">
        <v>27821.104867834423</v>
      </c>
      <c r="BY1685" s="1102">
        <v>18705.402636400089</v>
      </c>
      <c r="BZ1685" s="1102">
        <v>15992.420299370664</v>
      </c>
      <c r="CA1685" s="1102">
        <v>11203.183707399779</v>
      </c>
      <c r="CB1685" s="1102">
        <v>8109.8263894971687</v>
      </c>
      <c r="CC1685" s="1102">
        <v>11923.843177933235</v>
      </c>
      <c r="CD1685" s="1102">
        <v>12715.260501327428</v>
      </c>
      <c r="CE1685" s="1102">
        <v>20127.176870975713</v>
      </c>
      <c r="CF1685" s="1102">
        <v>15405.952590809773</v>
      </c>
      <c r="CG1685" s="1102">
        <v>12340.830069908501</v>
      </c>
      <c r="CH1685" s="1102">
        <v>14121.004540271542</v>
      </c>
      <c r="CI1685" s="1102">
        <v>16526.986264542975</v>
      </c>
      <c r="CJ1685" s="1102">
        <v>19290.99644884824</v>
      </c>
      <c r="CK1685" s="1102">
        <v>21689.932263147086</v>
      </c>
      <c r="CL1685" s="1102">
        <v>18548.740817230275</v>
      </c>
      <c r="CM1685" s="1102">
        <v>22022.797656515653</v>
      </c>
      <c r="CN1685" s="1102">
        <v>20184.840207029116</v>
      </c>
      <c r="CO1685" s="1102">
        <v>21797.542888083535</v>
      </c>
      <c r="CP1685" s="1102">
        <v>21328.155260523716</v>
      </c>
      <c r="CQ1685" s="1106">
        <f t="shared" si="226"/>
        <v>23510.266765111286</v>
      </c>
      <c r="CR1685" s="23" t="s">
        <v>542</v>
      </c>
      <c r="DQ1685"/>
      <c r="DR1685"/>
    </row>
    <row r="1686" spans="58:122" ht="13">
      <c r="BF1686" s="1135">
        <v>1678</v>
      </c>
      <c r="BG1686" s="1102">
        <v>50849.048431034418</v>
      </c>
      <c r="BH1686" s="1102">
        <v>46599.206153474479</v>
      </c>
      <c r="BI1686" s="1102">
        <v>40695.080785834885</v>
      </c>
      <c r="BJ1686" s="1102">
        <v>38425.147411150996</v>
      </c>
      <c r="BK1686" s="1102">
        <v>48497.269950770184</v>
      </c>
      <c r="BL1686" s="1102">
        <v>70203.924770938742</v>
      </c>
      <c r="BM1686" s="1102">
        <v>60405.119452603933</v>
      </c>
      <c r="BN1686" s="1102">
        <v>61554.283328096994</v>
      </c>
      <c r="BO1686" s="1102">
        <v>97589.199822056617</v>
      </c>
      <c r="BP1686" s="1102">
        <v>90711.809962000945</v>
      </c>
      <c r="BQ1686" s="1102">
        <v>73172.949120415113</v>
      </c>
      <c r="BR1686" s="1102">
        <v>62122.123672473288</v>
      </c>
      <c r="BS1686" s="1102">
        <v>87250.292245327772</v>
      </c>
      <c r="BT1686" s="1102">
        <v>31103.48631921177</v>
      </c>
      <c r="BU1686" s="1102">
        <v>14049.475586538329</v>
      </c>
      <c r="BV1686" s="1102">
        <v>10879.649002159636</v>
      </c>
      <c r="BW1686" s="1102">
        <v>19374.36664993978</v>
      </c>
      <c r="BX1686" s="1102">
        <v>22424.677492999275</v>
      </c>
      <c r="BY1686" s="1102">
        <v>21918.571489392656</v>
      </c>
      <c r="BZ1686" s="1102">
        <v>18641.366496986037</v>
      </c>
      <c r="CA1686" s="1102">
        <v>11206.665980923426</v>
      </c>
      <c r="CB1686" s="1102">
        <v>6032.2682168262527</v>
      </c>
      <c r="CC1686" s="1102">
        <v>7722.7275725315112</v>
      </c>
      <c r="CD1686" s="1102">
        <v>8451.4441845238143</v>
      </c>
      <c r="CE1686" s="1102">
        <v>17962.494886107412</v>
      </c>
      <c r="CF1686" s="1102">
        <v>12400.458123962097</v>
      </c>
      <c r="CG1686" s="1102">
        <v>9888.777267210522</v>
      </c>
      <c r="CH1686" s="1102">
        <v>11958.717402926879</v>
      </c>
      <c r="CI1686" s="1102">
        <v>17718.099743533145</v>
      </c>
      <c r="CJ1686" s="1102">
        <v>19758.95037558327</v>
      </c>
      <c r="CK1686" s="1102">
        <v>19947.890628585021</v>
      </c>
      <c r="CL1686" s="1102">
        <v>14521.911894321223</v>
      </c>
      <c r="CM1686" s="1102">
        <v>16478.035078222845</v>
      </c>
      <c r="CN1686" s="1102">
        <v>15267.966857729218</v>
      </c>
      <c r="CO1686" s="1102">
        <v>18871.424833715206</v>
      </c>
      <c r="CP1686" s="1102">
        <v>16876.122746772919</v>
      </c>
      <c r="CQ1686" s="1106">
        <f t="shared" si="226"/>
        <v>18602.740972716052</v>
      </c>
      <c r="CR1686" s="23" t="s">
        <v>542</v>
      </c>
      <c r="DQ1686"/>
      <c r="DR1686"/>
    </row>
    <row r="1687" spans="58:122" ht="13">
      <c r="BF1687" s="1135">
        <v>1679</v>
      </c>
      <c r="BG1687" s="1102">
        <v>30855.522128144527</v>
      </c>
      <c r="BH1687" s="1102">
        <v>39908.460501496236</v>
      </c>
      <c r="BI1687" s="1102">
        <v>40907.828404325395</v>
      </c>
      <c r="BJ1687" s="1102">
        <v>51712.495043019422</v>
      </c>
      <c r="BK1687" s="1102">
        <v>62735.623071029506</v>
      </c>
      <c r="BL1687" s="1102">
        <v>85803.553562416477</v>
      </c>
      <c r="BM1687" s="1102">
        <v>75187.464135615533</v>
      </c>
      <c r="BN1687" s="1102">
        <v>73247.310710181904</v>
      </c>
      <c r="BO1687" s="1102">
        <v>89182.903109037012</v>
      </c>
      <c r="BP1687" s="1102">
        <v>102250.50036806031</v>
      </c>
      <c r="BQ1687" s="1102">
        <v>72903.437480440029</v>
      </c>
      <c r="BR1687" s="1102">
        <v>50286.746668072978</v>
      </c>
      <c r="BS1687" s="1102">
        <v>53642.985854425038</v>
      </c>
      <c r="BT1687" s="1102">
        <v>22082.932077764995</v>
      </c>
      <c r="BU1687" s="1102">
        <v>11580.569187432204</v>
      </c>
      <c r="BV1687" s="1102">
        <v>16020.247553688358</v>
      </c>
      <c r="BW1687" s="1102">
        <v>23082.455301530623</v>
      </c>
      <c r="BX1687" s="1102">
        <v>22140.0964841735</v>
      </c>
      <c r="BY1687" s="1102">
        <v>17998.173288199992</v>
      </c>
      <c r="BZ1687" s="1102">
        <v>11331.733004441536</v>
      </c>
      <c r="CA1687" s="1102">
        <v>11210.012202130096</v>
      </c>
      <c r="CB1687" s="1102">
        <v>6289.8569053603824</v>
      </c>
      <c r="CC1687" s="1102">
        <v>7573.0499581177282</v>
      </c>
      <c r="CD1687" s="1102">
        <v>10794.355545632645</v>
      </c>
      <c r="CE1687" s="1102">
        <v>24836.02898242453</v>
      </c>
      <c r="CF1687" s="1102">
        <v>17867.857385654635</v>
      </c>
      <c r="CG1687" s="1102">
        <v>12503.333927033873</v>
      </c>
      <c r="CH1687" s="1102">
        <v>12102.418054450429</v>
      </c>
      <c r="CI1687" s="1102">
        <v>15847.64540517915</v>
      </c>
      <c r="CJ1687" s="1102">
        <v>21360.346179837117</v>
      </c>
      <c r="CK1687" s="1102">
        <v>24458.447951491009</v>
      </c>
      <c r="CL1687" s="1102">
        <v>18768.929838340511</v>
      </c>
      <c r="CM1687" s="1102">
        <v>21840.038644383098</v>
      </c>
      <c r="CN1687" s="1102">
        <v>16866.594355571171</v>
      </c>
      <c r="CO1687" s="1102">
        <v>18810.85519495331</v>
      </c>
      <c r="CP1687" s="1102">
        <v>16899.131695181015</v>
      </c>
      <c r="CQ1687" s="1106">
        <f t="shared" si="226"/>
        <v>18628.103996777503</v>
      </c>
      <c r="CR1687" s="23" t="s">
        <v>542</v>
      </c>
      <c r="DQ1687"/>
      <c r="DR1687"/>
    </row>
    <row r="1688" spans="58:122" ht="13">
      <c r="BF1688" s="1135">
        <v>1680</v>
      </c>
      <c r="BG1688" s="1102">
        <v>59272.126410151177</v>
      </c>
      <c r="BH1688" s="1102">
        <v>55231.184549338643</v>
      </c>
      <c r="BI1688" s="1102">
        <v>50858.511704849327</v>
      </c>
      <c r="BJ1688" s="1102">
        <v>58704.57692100844</v>
      </c>
      <c r="BK1688" s="1102">
        <v>71729.695179456729</v>
      </c>
      <c r="BL1688" s="1102">
        <v>93273.230959500317</v>
      </c>
      <c r="BM1688" s="1102">
        <v>80420.40828661398</v>
      </c>
      <c r="BN1688" s="1102">
        <v>91324.135782523299</v>
      </c>
      <c r="BO1688" s="1102">
        <v>117570.66260135923</v>
      </c>
      <c r="BP1688" s="1102">
        <v>113697.09467770632</v>
      </c>
      <c r="BQ1688" s="1102">
        <v>84561.174787664539</v>
      </c>
      <c r="BR1688" s="1102">
        <v>60465.399394720975</v>
      </c>
      <c r="BS1688" s="1102">
        <v>57848.734636113339</v>
      </c>
      <c r="BT1688" s="1102">
        <v>39473.612718447293</v>
      </c>
      <c r="BU1688" s="1102">
        <v>20848.524189421943</v>
      </c>
      <c r="BV1688" s="1102">
        <v>15208.532787769362</v>
      </c>
      <c r="BW1688" s="1102">
        <v>14369.778426646477</v>
      </c>
      <c r="BX1688" s="1102">
        <v>19962.810709888592</v>
      </c>
      <c r="BY1688" s="1102">
        <v>18832.161235256342</v>
      </c>
      <c r="BZ1688" s="1102">
        <v>17298.322398305125</v>
      </c>
      <c r="CA1688" s="1102">
        <v>11210.988158465447</v>
      </c>
      <c r="CB1688" s="1102">
        <v>7409.9031866027271</v>
      </c>
      <c r="CC1688" s="1102">
        <v>9909.8657278022947</v>
      </c>
      <c r="CD1688" s="1102">
        <v>12854.00024030159</v>
      </c>
      <c r="CE1688" s="1102">
        <v>21130.15211118797</v>
      </c>
      <c r="CF1688" s="1102">
        <v>14151.939248746077</v>
      </c>
      <c r="CG1688" s="1102">
        <v>11081.7165604405</v>
      </c>
      <c r="CH1688" s="1102">
        <v>13240.771318894565</v>
      </c>
      <c r="CI1688" s="1102">
        <v>15643.035087239832</v>
      </c>
      <c r="CJ1688" s="1102">
        <v>16697.735794602519</v>
      </c>
      <c r="CK1688" s="1102">
        <v>15975.189286028093</v>
      </c>
      <c r="CL1688" s="1102">
        <v>15238.920383132123</v>
      </c>
      <c r="CM1688" s="1102">
        <v>21067.14095543346</v>
      </c>
      <c r="CN1688" s="1102">
        <v>19479.009744452946</v>
      </c>
      <c r="CO1688" s="1102">
        <v>19790.272025860919</v>
      </c>
      <c r="CP1688" s="1102">
        <v>20842.50083398632</v>
      </c>
      <c r="CQ1688" s="1106">
        <f t="shared" si="226"/>
        <v>22974.92439798755</v>
      </c>
      <c r="CR1688" s="23" t="s">
        <v>542</v>
      </c>
      <c r="DQ1688"/>
      <c r="DR1688"/>
    </row>
    <row r="1689" spans="58:122" ht="13">
      <c r="BF1689" s="1135">
        <v>1681</v>
      </c>
      <c r="BG1689" s="1102">
        <v>76184.43735553803</v>
      </c>
      <c r="BH1689" s="1102">
        <v>77948.669268123776</v>
      </c>
      <c r="BI1689" s="1102">
        <v>62330.587195924913</v>
      </c>
      <c r="BJ1689" s="1102">
        <v>59486.822719390781</v>
      </c>
      <c r="BK1689" s="1102">
        <v>67036.477316458506</v>
      </c>
      <c r="BL1689" s="1102">
        <v>93854.636091314693</v>
      </c>
      <c r="BM1689" s="1102">
        <v>92966.470728715154</v>
      </c>
      <c r="BN1689" s="1102">
        <v>99366.862309792297</v>
      </c>
      <c r="BO1689" s="1102">
        <v>122551.9532896718</v>
      </c>
      <c r="BP1689" s="1102">
        <v>112209.34893731592</v>
      </c>
      <c r="BQ1689" s="1102">
        <v>86653.498593881042</v>
      </c>
      <c r="BR1689" s="1102">
        <v>71944.800136586884</v>
      </c>
      <c r="BS1689" s="1102">
        <v>80419.697298374274</v>
      </c>
      <c r="BT1689" s="1102">
        <v>39221.939786077957</v>
      </c>
      <c r="BU1689" s="1102">
        <v>12845.114667745276</v>
      </c>
      <c r="BV1689" s="1102">
        <v>13438.848565764698</v>
      </c>
      <c r="BW1689" s="1102">
        <v>22242.696536560823</v>
      </c>
      <c r="BX1689" s="1102">
        <v>19221.296402001157</v>
      </c>
      <c r="BY1689" s="1102">
        <v>19449.286273997837</v>
      </c>
      <c r="BZ1689" s="1102">
        <v>12485.820699564156</v>
      </c>
      <c r="CA1689" s="1102">
        <v>11211.498423184163</v>
      </c>
      <c r="CB1689" s="1102">
        <v>7967.1330736178643</v>
      </c>
      <c r="CC1689" s="1102">
        <v>9805.8043815287856</v>
      </c>
      <c r="CD1689" s="1102">
        <v>11784.772574116958</v>
      </c>
      <c r="CE1689" s="1102">
        <v>19086.81779669242</v>
      </c>
      <c r="CF1689" s="1102">
        <v>15837.968651370094</v>
      </c>
      <c r="CG1689" s="1102">
        <v>11755.682868074682</v>
      </c>
      <c r="CH1689" s="1102">
        <v>14859.972964135197</v>
      </c>
      <c r="CI1689" s="1102">
        <v>16666.488709954141</v>
      </c>
      <c r="CJ1689" s="1102">
        <v>21078.627343204505</v>
      </c>
      <c r="CK1689" s="1102">
        <v>21384.576235258824</v>
      </c>
      <c r="CL1689" s="1102">
        <v>18137.069402908495</v>
      </c>
      <c r="CM1689" s="1102">
        <v>23307.482069669255</v>
      </c>
      <c r="CN1689" s="1102">
        <v>18379.585943477403</v>
      </c>
      <c r="CO1689" s="1102">
        <v>19653.373015952646</v>
      </c>
      <c r="CP1689" s="1102">
        <v>19692.825139659151</v>
      </c>
      <c r="CQ1689" s="1106">
        <f t="shared" si="226"/>
        <v>21707.623877298611</v>
      </c>
      <c r="CR1689" s="23" t="s">
        <v>542</v>
      </c>
      <c r="DQ1689"/>
      <c r="DR1689"/>
    </row>
    <row r="1690" spans="58:122" ht="13">
      <c r="BF1690" s="1135">
        <v>1682</v>
      </c>
      <c r="BG1690" s="1102">
        <v>43833.361851461064</v>
      </c>
      <c r="BH1690" s="1102">
        <v>45728.606293795288</v>
      </c>
      <c r="BI1690" s="1102">
        <v>40315.089850260541</v>
      </c>
      <c r="BJ1690" s="1102">
        <v>46423.867448966557</v>
      </c>
      <c r="BK1690" s="1102">
        <v>53232.285260298944</v>
      </c>
      <c r="BL1690" s="1102">
        <v>73667.553449731757</v>
      </c>
      <c r="BM1690" s="1102">
        <v>63339.457424759734</v>
      </c>
      <c r="BN1690" s="1102">
        <v>68633.327292728078</v>
      </c>
      <c r="BO1690" s="1102">
        <v>92898.251530301248</v>
      </c>
      <c r="BP1690" s="1102">
        <v>90026.559499961077</v>
      </c>
      <c r="BQ1690" s="1102">
        <v>67732.580461600097</v>
      </c>
      <c r="BR1690" s="1102">
        <v>49399.976410217758</v>
      </c>
      <c r="BS1690" s="1102">
        <v>57295.127055865691</v>
      </c>
      <c r="BT1690" s="1102">
        <v>27061.515337200504</v>
      </c>
      <c r="BU1690" s="1102">
        <v>16546.591232937149</v>
      </c>
      <c r="BV1690" s="1102">
        <v>13716.99601196872</v>
      </c>
      <c r="BW1690" s="1102">
        <v>12512.792933515342</v>
      </c>
      <c r="BX1690" s="1102">
        <v>19305.179909105347</v>
      </c>
      <c r="BY1690" s="1102">
        <v>18483.946373350595</v>
      </c>
      <c r="BZ1690" s="1102">
        <v>15497.196033828903</v>
      </c>
      <c r="CA1690" s="1102">
        <v>11212.3427100341</v>
      </c>
      <c r="CB1690" s="1102">
        <v>7033.7183674554617</v>
      </c>
      <c r="CC1690" s="1102">
        <v>9044.2795676681599</v>
      </c>
      <c r="CD1690" s="1102">
        <v>14342.396467665863</v>
      </c>
      <c r="CE1690" s="1102">
        <v>16484.53802215388</v>
      </c>
      <c r="CF1690" s="1102">
        <v>11553.765757445315</v>
      </c>
      <c r="CG1690" s="1102">
        <v>9528.7509065301019</v>
      </c>
      <c r="CH1690" s="1102">
        <v>12027.181159484979</v>
      </c>
      <c r="CI1690" s="1102">
        <v>17105.820509325356</v>
      </c>
      <c r="CJ1690" s="1102">
        <v>16519.343446070365</v>
      </c>
      <c r="CK1690" s="1102">
        <v>14765.55731630658</v>
      </c>
      <c r="CL1690" s="1102">
        <v>12927.879731823319</v>
      </c>
      <c r="CM1690" s="1102">
        <v>16224.000292931592</v>
      </c>
      <c r="CN1690" s="1102">
        <v>18861.900812403073</v>
      </c>
      <c r="CO1690" s="1102">
        <v>16336.389751931278</v>
      </c>
      <c r="CP1690" s="1102">
        <v>19419.634059915032</v>
      </c>
      <c r="CQ1690" s="1106">
        <f t="shared" si="226"/>
        <v>21406.482260305555</v>
      </c>
      <c r="CR1690" s="23" t="s">
        <v>542</v>
      </c>
      <c r="DQ1690"/>
      <c r="DR1690"/>
    </row>
    <row r="1691" spans="58:122" ht="13">
      <c r="BF1691" s="1135">
        <v>1683</v>
      </c>
      <c r="BG1691" s="1102">
        <v>53956.282364561514</v>
      </c>
      <c r="BH1691" s="1102">
        <v>49743.970943830282</v>
      </c>
      <c r="BI1691" s="1102">
        <v>44884.518803064086</v>
      </c>
      <c r="BJ1691" s="1102">
        <v>55492.52860666444</v>
      </c>
      <c r="BK1691" s="1102">
        <v>66813.739257166424</v>
      </c>
      <c r="BL1691" s="1102">
        <v>81054.513169988073</v>
      </c>
      <c r="BM1691" s="1102">
        <v>67605.184680848324</v>
      </c>
      <c r="BN1691" s="1102">
        <v>80849.608898119695</v>
      </c>
      <c r="BO1691" s="1102">
        <v>111129.71834688967</v>
      </c>
      <c r="BP1691" s="1102">
        <v>107327.77854327392</v>
      </c>
      <c r="BQ1691" s="1102">
        <v>85732.438281270472</v>
      </c>
      <c r="BR1691" s="1102">
        <v>69225.847849468439</v>
      </c>
      <c r="BS1691" s="1102">
        <v>69443.102049532914</v>
      </c>
      <c r="BT1691" s="1102">
        <v>39054.385139738537</v>
      </c>
      <c r="BU1691" s="1102">
        <v>14869.988528883679</v>
      </c>
      <c r="BV1691" s="1102">
        <v>11686.618698199505</v>
      </c>
      <c r="BW1691" s="1102">
        <v>13685.011020714035</v>
      </c>
      <c r="BX1691" s="1102">
        <v>20359.522600338991</v>
      </c>
      <c r="BY1691" s="1102">
        <v>18972.704632385146</v>
      </c>
      <c r="BZ1691" s="1102">
        <v>16342.584099693504</v>
      </c>
      <c r="CA1691" s="1102">
        <v>11213.278611398575</v>
      </c>
      <c r="CB1691" s="1102">
        <v>7114.9261342636801</v>
      </c>
      <c r="CC1691" s="1102">
        <v>8246.2579942410684</v>
      </c>
      <c r="CD1691" s="1102">
        <v>12007.259705266322</v>
      </c>
      <c r="CE1691" s="1102">
        <v>19904.066325978161</v>
      </c>
      <c r="CF1691" s="1102">
        <v>16370.238789167857</v>
      </c>
      <c r="CG1691" s="1102">
        <v>12569.472863559162</v>
      </c>
      <c r="CH1691" s="1102">
        <v>13196.502939006352</v>
      </c>
      <c r="CI1691" s="1102">
        <v>17672.779643095288</v>
      </c>
      <c r="CJ1691" s="1102">
        <v>20517.101837402701</v>
      </c>
      <c r="CK1691" s="1102">
        <v>20609.78401329917</v>
      </c>
      <c r="CL1691" s="1102">
        <v>17017.638982315686</v>
      </c>
      <c r="CM1691" s="1102">
        <v>17305.185027921754</v>
      </c>
      <c r="CN1691" s="1102">
        <v>17902.556604556958</v>
      </c>
      <c r="CO1691" s="1102">
        <v>20350.5606983248</v>
      </c>
      <c r="CP1691" s="1102">
        <v>18042.930015343405</v>
      </c>
      <c r="CQ1691" s="1106">
        <f t="shared" si="226"/>
        <v>19888.925821451507</v>
      </c>
      <c r="CR1691" s="23" t="s">
        <v>542</v>
      </c>
      <c r="DQ1691"/>
      <c r="DR1691"/>
    </row>
    <row r="1692" spans="58:122" ht="13">
      <c r="BF1692" s="1135">
        <v>1684</v>
      </c>
      <c r="BG1692" s="1102">
        <v>65574.685615498092</v>
      </c>
      <c r="BH1692" s="1102">
        <v>67424.286392615933</v>
      </c>
      <c r="BI1692" s="1102">
        <v>53151.537194834913</v>
      </c>
      <c r="BJ1692" s="1102">
        <v>52665.025013398728</v>
      </c>
      <c r="BK1692" s="1102">
        <v>62678.483294588019</v>
      </c>
      <c r="BL1692" s="1102">
        <v>81092.125301353721</v>
      </c>
      <c r="BM1692" s="1102">
        <v>76997.626835015166</v>
      </c>
      <c r="BN1692" s="1102">
        <v>91376.443156572757</v>
      </c>
      <c r="BO1692" s="1102">
        <v>122830.65205080267</v>
      </c>
      <c r="BP1692" s="1102">
        <v>113743.84937222191</v>
      </c>
      <c r="BQ1692" s="1102">
        <v>87971.007563601219</v>
      </c>
      <c r="BR1692" s="1102">
        <v>66564.046869496698</v>
      </c>
      <c r="BS1692" s="1102">
        <v>59632.018957254688</v>
      </c>
      <c r="BT1692" s="1102">
        <v>27039.005686748955</v>
      </c>
      <c r="BU1692" s="1102">
        <v>9732.3561828132169</v>
      </c>
      <c r="BV1692" s="1102">
        <v>10915.071951597492</v>
      </c>
      <c r="BW1692" s="1102">
        <v>22936.695609515307</v>
      </c>
      <c r="BX1692" s="1102">
        <v>22125.991083051889</v>
      </c>
      <c r="BY1692" s="1102">
        <v>21210.882111712192</v>
      </c>
      <c r="BZ1692" s="1102">
        <v>13661.000034263612</v>
      </c>
      <c r="CA1692" s="1102">
        <v>11213.559743585471</v>
      </c>
      <c r="CB1692" s="1102">
        <v>7294.5964956577664</v>
      </c>
      <c r="CC1692" s="1102">
        <v>8796.3390466982928</v>
      </c>
      <c r="CD1692" s="1102">
        <v>11090.55546117359</v>
      </c>
      <c r="CE1692" s="1102">
        <v>17865.210501732974</v>
      </c>
      <c r="CF1692" s="1102">
        <v>14951.052360956972</v>
      </c>
      <c r="CG1692" s="1102">
        <v>12477.782556403243</v>
      </c>
      <c r="CH1692" s="1102">
        <v>12995.826944086561</v>
      </c>
      <c r="CI1692" s="1102">
        <v>15956.379625681173</v>
      </c>
      <c r="CJ1692" s="1102">
        <v>15828.943420723795</v>
      </c>
      <c r="CK1692" s="1102">
        <v>17653.04149563914</v>
      </c>
      <c r="CL1692" s="1102">
        <v>14742.300910613971</v>
      </c>
      <c r="CM1692" s="1102">
        <v>17888.52839804754</v>
      </c>
      <c r="CN1692" s="1102">
        <v>17226.827191033448</v>
      </c>
      <c r="CO1692" s="1102">
        <v>20301.523376896537</v>
      </c>
      <c r="CP1692" s="1102">
        <v>18323.135182826245</v>
      </c>
      <c r="CQ1692" s="1106">
        <f t="shared" si="226"/>
        <v>20197.799146688285</v>
      </c>
      <c r="CR1692" s="23" t="s">
        <v>542</v>
      </c>
      <c r="DQ1692"/>
      <c r="DR1692"/>
    </row>
    <row r="1693" spans="58:122" ht="13">
      <c r="BF1693" s="1135">
        <v>1685</v>
      </c>
      <c r="BG1693" s="1102">
        <v>53929.900770475149</v>
      </c>
      <c r="BH1693" s="1102">
        <v>49720.320609759641</v>
      </c>
      <c r="BI1693" s="1102">
        <v>44866.539249899884</v>
      </c>
      <c r="BJ1693" s="1102">
        <v>55458.309301657333</v>
      </c>
      <c r="BK1693" s="1102">
        <v>66805.692275281064</v>
      </c>
      <c r="BL1693" s="1102">
        <v>81026.61005866011</v>
      </c>
      <c r="BM1693" s="1102">
        <v>67638.145949998274</v>
      </c>
      <c r="BN1693" s="1102">
        <v>80952.6829255021</v>
      </c>
      <c r="BO1693" s="1102">
        <v>111420.03900749999</v>
      </c>
      <c r="BP1693" s="1102">
        <v>107630.30029906676</v>
      </c>
      <c r="BQ1693" s="1102">
        <v>85440.402930701239</v>
      </c>
      <c r="BR1693" s="1102">
        <v>68936.74183410377</v>
      </c>
      <c r="BS1693" s="1102">
        <v>69462.210229600998</v>
      </c>
      <c r="BT1693" s="1102">
        <v>39187.136292573487</v>
      </c>
      <c r="BU1693" s="1102">
        <v>14868.4434747491</v>
      </c>
      <c r="BV1693" s="1102">
        <v>11684.805940110646</v>
      </c>
      <c r="BW1693" s="1102">
        <v>13689.538875493257</v>
      </c>
      <c r="BX1693" s="1102">
        <v>20387.234985409053</v>
      </c>
      <c r="BY1693" s="1102">
        <v>18976.298276228415</v>
      </c>
      <c r="BZ1693" s="1102">
        <v>16350.946650748752</v>
      </c>
      <c r="CA1693" s="1102">
        <v>11214.152464595356</v>
      </c>
      <c r="CB1693" s="1102">
        <v>7111.1420873250308</v>
      </c>
      <c r="CC1693" s="1102">
        <v>8247.3090832594971</v>
      </c>
      <c r="CD1693" s="1102">
        <v>11988.85806435736</v>
      </c>
      <c r="CE1693" s="1102">
        <v>19908.164221820498</v>
      </c>
      <c r="CF1693" s="1102">
        <v>16377.823730424658</v>
      </c>
      <c r="CG1693" s="1102">
        <v>12592.05783739338</v>
      </c>
      <c r="CH1693" s="1102">
        <v>13188.23842272185</v>
      </c>
      <c r="CI1693" s="1102">
        <v>17667.799107305942</v>
      </c>
      <c r="CJ1693" s="1102">
        <v>20517.512033027371</v>
      </c>
      <c r="CK1693" s="1102">
        <v>20606.179556703366</v>
      </c>
      <c r="CL1693" s="1102">
        <v>17001.976102503151</v>
      </c>
      <c r="CM1693" s="1102">
        <v>17299.824808863163</v>
      </c>
      <c r="CN1693" s="1102">
        <v>17964.267507849032</v>
      </c>
      <c r="CO1693" s="1102">
        <v>20390.872189960231</v>
      </c>
      <c r="CP1693" s="1102">
        <v>18073.557984374951</v>
      </c>
      <c r="CQ1693" s="1106">
        <f t="shared" si="226"/>
        <v>19922.687378117309</v>
      </c>
      <c r="CR1693" s="23" t="s">
        <v>542</v>
      </c>
      <c r="DQ1693"/>
      <c r="DR1693"/>
    </row>
    <row r="1694" spans="58:122" ht="13">
      <c r="BF1694" s="1135">
        <v>1686</v>
      </c>
      <c r="BG1694" s="1102">
        <v>50699.265719289106</v>
      </c>
      <c r="BH1694" s="1102">
        <v>58870.857444082147</v>
      </c>
      <c r="BI1694" s="1102">
        <v>57764.57218140363</v>
      </c>
      <c r="BJ1694" s="1102">
        <v>67523.661740774667</v>
      </c>
      <c r="BK1694" s="1102">
        <v>72176.147861831239</v>
      </c>
      <c r="BL1694" s="1102">
        <v>83978.4165715376</v>
      </c>
      <c r="BM1694" s="1102">
        <v>67984.671526579303</v>
      </c>
      <c r="BN1694" s="1102">
        <v>76003.398161597375</v>
      </c>
      <c r="BO1694" s="1102">
        <v>103301.10925084683</v>
      </c>
      <c r="BP1694" s="1102">
        <v>98254.081185854855</v>
      </c>
      <c r="BQ1694" s="1102">
        <v>74955.060403894502</v>
      </c>
      <c r="BR1694" s="1102">
        <v>63090.898517168818</v>
      </c>
      <c r="BS1694" s="1102">
        <v>65693.859546746986</v>
      </c>
      <c r="BT1694" s="1102">
        <v>28147.984051995263</v>
      </c>
      <c r="BU1694" s="1102">
        <v>13563.837867318576</v>
      </c>
      <c r="BV1694" s="1102">
        <v>11989.954100530447</v>
      </c>
      <c r="BW1694" s="1102">
        <v>17116.057023506677</v>
      </c>
      <c r="BX1694" s="1102">
        <v>26479.179442274202</v>
      </c>
      <c r="BY1694" s="1102">
        <v>20766.518783338404</v>
      </c>
      <c r="BZ1694" s="1102">
        <v>16845.085208863275</v>
      </c>
      <c r="CA1694" s="1102">
        <v>11220.658630777833</v>
      </c>
      <c r="CB1694" s="1102">
        <v>6929.8565348964703</v>
      </c>
      <c r="CC1694" s="1102">
        <v>12204.879180696938</v>
      </c>
      <c r="CD1694" s="1102">
        <v>15666.484716962786</v>
      </c>
      <c r="CE1694" s="1102">
        <v>19652.285292703633</v>
      </c>
      <c r="CF1694" s="1102">
        <v>13059.487833373139</v>
      </c>
      <c r="CG1694" s="1102">
        <v>11691.92974798905</v>
      </c>
      <c r="CH1694" s="1102">
        <v>13550.907826267234</v>
      </c>
      <c r="CI1694" s="1102">
        <v>19184.173456145865</v>
      </c>
      <c r="CJ1694" s="1102">
        <v>19106.55743939762</v>
      </c>
      <c r="CK1694" s="1102">
        <v>20110.561911124005</v>
      </c>
      <c r="CL1694" s="1102">
        <v>16194.995720276551</v>
      </c>
      <c r="CM1694" s="1102">
        <v>18216.321582210512</v>
      </c>
      <c r="CN1694" s="1102">
        <v>15201.50213253676</v>
      </c>
      <c r="CO1694" s="1102">
        <v>13931.311855400667</v>
      </c>
      <c r="CP1694" s="1102">
        <v>17127.970602686288</v>
      </c>
      <c r="CQ1694" s="1106">
        <f t="shared" si="226"/>
        <v>18880.355712688612</v>
      </c>
      <c r="CR1694" s="23" t="s">
        <v>542</v>
      </c>
      <c r="DQ1694"/>
      <c r="DR1694"/>
    </row>
    <row r="1695" spans="58:122" ht="13">
      <c r="BF1695" s="1135">
        <v>1687</v>
      </c>
      <c r="BG1695" s="1102">
        <v>65608.946800575344</v>
      </c>
      <c r="BH1695" s="1102">
        <v>47628.682209902458</v>
      </c>
      <c r="BI1695" s="1102">
        <v>41671.049202057991</v>
      </c>
      <c r="BJ1695" s="1102">
        <v>50733.09608904479</v>
      </c>
      <c r="BK1695" s="1102">
        <v>67292.463857441064</v>
      </c>
      <c r="BL1695" s="1102">
        <v>95048.620898369642</v>
      </c>
      <c r="BM1695" s="1102">
        <v>86339.012801013509</v>
      </c>
      <c r="BN1695" s="1102">
        <v>96239.403698480644</v>
      </c>
      <c r="BO1695" s="1102">
        <v>138348.93634956301</v>
      </c>
      <c r="BP1695" s="1102">
        <v>128022.76449385159</v>
      </c>
      <c r="BQ1695" s="1102">
        <v>100296.21512821186</v>
      </c>
      <c r="BR1695" s="1102">
        <v>81813.484471842065</v>
      </c>
      <c r="BS1695" s="1102">
        <v>105050.69917986465</v>
      </c>
      <c r="BT1695" s="1102">
        <v>42925.162432161291</v>
      </c>
      <c r="BU1695" s="1102">
        <v>17026.434438567525</v>
      </c>
      <c r="BV1695" s="1102">
        <v>13728.346225281412</v>
      </c>
      <c r="BW1695" s="1102">
        <v>17479.874419134689</v>
      </c>
      <c r="BX1695" s="1102">
        <v>28648.121541326494</v>
      </c>
      <c r="BY1695" s="1102">
        <v>20061.102758828416</v>
      </c>
      <c r="BZ1695" s="1102">
        <v>16444.386949445343</v>
      </c>
      <c r="CA1695" s="1102">
        <v>11220.771985456617</v>
      </c>
      <c r="CB1695" s="1102">
        <v>7887.5598985096731</v>
      </c>
      <c r="CC1695" s="1102">
        <v>11693.377349089969</v>
      </c>
      <c r="CD1695" s="1102">
        <v>12832.770316111706</v>
      </c>
      <c r="CE1695" s="1102">
        <v>17986.466697406424</v>
      </c>
      <c r="CF1695" s="1102">
        <v>11378.620835023105</v>
      </c>
      <c r="CG1695" s="1102">
        <v>11421.819383641941</v>
      </c>
      <c r="CH1695" s="1102">
        <v>15846.687371354154</v>
      </c>
      <c r="CI1695" s="1102">
        <v>21741.26060351932</v>
      </c>
      <c r="CJ1695" s="1102">
        <v>24057.437564927957</v>
      </c>
      <c r="CK1695" s="1102">
        <v>24776.165573717943</v>
      </c>
      <c r="CL1695" s="1102">
        <v>20553.888226236872</v>
      </c>
      <c r="CM1695" s="1102">
        <v>23474.096232298118</v>
      </c>
      <c r="CN1695" s="1102">
        <v>20485.161353564203</v>
      </c>
      <c r="CO1695" s="1102">
        <v>23222.437530327865</v>
      </c>
      <c r="CP1695" s="1102">
        <v>22793.243921001624</v>
      </c>
      <c r="CQ1695" s="1106">
        <f t="shared" si="226"/>
        <v>25125.250565708833</v>
      </c>
      <c r="CR1695" s="23" t="s">
        <v>542</v>
      </c>
      <c r="DQ1695"/>
      <c r="DR1695"/>
    </row>
    <row r="1696" spans="58:122" ht="13">
      <c r="BF1696" s="1135">
        <v>1688</v>
      </c>
      <c r="BG1696" s="1102">
        <v>53209.507000737314</v>
      </c>
      <c r="BH1696" s="1102">
        <v>58052.83743300935</v>
      </c>
      <c r="BI1696" s="1102">
        <v>52160.805818897483</v>
      </c>
      <c r="BJ1696" s="1102">
        <v>52389.87108447466</v>
      </c>
      <c r="BK1696" s="1102">
        <v>60288.845952082433</v>
      </c>
      <c r="BL1696" s="1102">
        <v>78619.774856440592</v>
      </c>
      <c r="BM1696" s="1102">
        <v>68759.813162316583</v>
      </c>
      <c r="BN1696" s="1102">
        <v>74437.699192281914</v>
      </c>
      <c r="BO1696" s="1102">
        <v>115799.85517903842</v>
      </c>
      <c r="BP1696" s="1102">
        <v>113652.97372036304</v>
      </c>
      <c r="BQ1696" s="1102">
        <v>88422.185280327889</v>
      </c>
      <c r="BR1696" s="1102">
        <v>71245.473081024218</v>
      </c>
      <c r="BS1696" s="1102">
        <v>89592.120723014581</v>
      </c>
      <c r="BT1696" s="1102">
        <v>30721.701589187447</v>
      </c>
      <c r="BU1696" s="1102">
        <v>12182.221678111435</v>
      </c>
      <c r="BV1696" s="1102">
        <v>10461.822577744624</v>
      </c>
      <c r="BW1696" s="1102">
        <v>16163.17074643639</v>
      </c>
      <c r="BX1696" s="1102">
        <v>24805.04340120704</v>
      </c>
      <c r="BY1696" s="1102">
        <v>20381.865448580971</v>
      </c>
      <c r="BZ1696" s="1102">
        <v>16654.071621680734</v>
      </c>
      <c r="CA1696" s="1102">
        <v>11222.263006574189</v>
      </c>
      <c r="CB1696" s="1102">
        <v>7048.0634868423249</v>
      </c>
      <c r="CC1696" s="1102">
        <v>8799.4843304775513</v>
      </c>
      <c r="CD1696" s="1102">
        <v>12165.556865235654</v>
      </c>
      <c r="CE1696" s="1102">
        <v>17727.835232811132</v>
      </c>
      <c r="CF1696" s="1102">
        <v>13039.439724935384</v>
      </c>
      <c r="CG1696" s="1102">
        <v>10272.957798884092</v>
      </c>
      <c r="CH1696" s="1102">
        <v>12278.997293867931</v>
      </c>
      <c r="CI1696" s="1102">
        <v>17252.543005145686</v>
      </c>
      <c r="CJ1696" s="1102">
        <v>18547.70474458528</v>
      </c>
      <c r="CK1696" s="1102">
        <v>19541.315272061267</v>
      </c>
      <c r="CL1696" s="1102">
        <v>16683.631734042589</v>
      </c>
      <c r="CM1696" s="1102">
        <v>21815.722925993683</v>
      </c>
      <c r="CN1696" s="1102">
        <v>20624.572526848227</v>
      </c>
      <c r="CO1696" s="1102">
        <v>20656.442797200281</v>
      </c>
      <c r="CP1696" s="1102">
        <v>21582.155400502288</v>
      </c>
      <c r="CQ1696" s="1106">
        <f t="shared" si="226"/>
        <v>23790.253992151251</v>
      </c>
      <c r="CR1696" s="23" t="s">
        <v>542</v>
      </c>
      <c r="DQ1696"/>
      <c r="DR1696"/>
    </row>
    <row r="1697" spans="58:122" ht="13">
      <c r="BF1697" s="1135">
        <v>1689</v>
      </c>
      <c r="BG1697" s="1102">
        <v>50731.003140044391</v>
      </c>
      <c r="BH1697" s="1102">
        <v>58902.389844168647</v>
      </c>
      <c r="BI1697" s="1102">
        <v>57764.465729529009</v>
      </c>
      <c r="BJ1697" s="1102">
        <v>67552.095907514522</v>
      </c>
      <c r="BK1697" s="1102">
        <v>72236.784887183981</v>
      </c>
      <c r="BL1697" s="1102">
        <v>83938.176558943742</v>
      </c>
      <c r="BM1697" s="1102">
        <v>67701.706243208464</v>
      </c>
      <c r="BN1697" s="1102">
        <v>75870.715180317726</v>
      </c>
      <c r="BO1697" s="1102">
        <v>103460.93456969496</v>
      </c>
      <c r="BP1697" s="1102">
        <v>98170.616708216519</v>
      </c>
      <c r="BQ1697" s="1102">
        <v>75089.560297753356</v>
      </c>
      <c r="BR1697" s="1102">
        <v>63239.921473983464</v>
      </c>
      <c r="BS1697" s="1102">
        <v>65559.62251324681</v>
      </c>
      <c r="BT1697" s="1102">
        <v>28164.580789557956</v>
      </c>
      <c r="BU1697" s="1102">
        <v>13557.733078860329</v>
      </c>
      <c r="BV1697" s="1102">
        <v>11995.824779832828</v>
      </c>
      <c r="BW1697" s="1102">
        <v>17159.980027726171</v>
      </c>
      <c r="BX1697" s="1102">
        <v>26530.221060430067</v>
      </c>
      <c r="BY1697" s="1102">
        <v>20801.195086867745</v>
      </c>
      <c r="BZ1697" s="1102">
        <v>16860.429887847349</v>
      </c>
      <c r="CA1697" s="1102">
        <v>11222.790728219157</v>
      </c>
      <c r="CB1697" s="1102">
        <v>6917.8900143836045</v>
      </c>
      <c r="CC1697" s="1102">
        <v>12215.2281483725</v>
      </c>
      <c r="CD1697" s="1102">
        <v>15642.107518335117</v>
      </c>
      <c r="CE1697" s="1102">
        <v>19608.031048213998</v>
      </c>
      <c r="CF1697" s="1102">
        <v>13096.517732503591</v>
      </c>
      <c r="CG1697" s="1102">
        <v>11712.825560651185</v>
      </c>
      <c r="CH1697" s="1102">
        <v>13644.431526074075</v>
      </c>
      <c r="CI1697" s="1102">
        <v>19151.145470230949</v>
      </c>
      <c r="CJ1697" s="1102">
        <v>19080.957844939265</v>
      </c>
      <c r="CK1697" s="1102">
        <v>20119.363708919846</v>
      </c>
      <c r="CL1697" s="1102">
        <v>16211.647005539104</v>
      </c>
      <c r="CM1697" s="1102">
        <v>18255.881722472612</v>
      </c>
      <c r="CN1697" s="1102">
        <v>15190.555573177809</v>
      </c>
      <c r="CO1697" s="1102">
        <v>13923.026541687888</v>
      </c>
      <c r="CP1697" s="1102">
        <v>17138.323051866333</v>
      </c>
      <c r="CQ1697" s="1106">
        <f t="shared" si="226"/>
        <v>18891.767334505974</v>
      </c>
      <c r="CR1697" s="23" t="s">
        <v>542</v>
      </c>
      <c r="DQ1697"/>
      <c r="DR1697"/>
    </row>
    <row r="1698" spans="58:122" ht="13">
      <c r="BF1698" s="1135">
        <v>1690</v>
      </c>
      <c r="BG1698" s="1102">
        <v>59618.730039722723</v>
      </c>
      <c r="BH1698" s="1102">
        <v>55887.505893315414</v>
      </c>
      <c r="BI1698" s="1102">
        <v>52546.806469963056</v>
      </c>
      <c r="BJ1698" s="1102">
        <v>67662.412362664094</v>
      </c>
      <c r="BK1698" s="1102">
        <v>77857.464778218011</v>
      </c>
      <c r="BL1698" s="1102">
        <v>90600.427012187996</v>
      </c>
      <c r="BM1698" s="1102">
        <v>73685.432526785822</v>
      </c>
      <c r="BN1698" s="1102">
        <v>79226.489228593855</v>
      </c>
      <c r="BO1698" s="1102">
        <v>96140.580465381267</v>
      </c>
      <c r="BP1698" s="1102">
        <v>88410.401117773348</v>
      </c>
      <c r="BQ1698" s="1102">
        <v>67472.711663952345</v>
      </c>
      <c r="BR1698" s="1102">
        <v>61780.120289106948</v>
      </c>
      <c r="BS1698" s="1102">
        <v>72972.704779149368</v>
      </c>
      <c r="BT1698" s="1102">
        <v>24338.095752681133</v>
      </c>
      <c r="BU1698" s="1102">
        <v>13091.128476539749</v>
      </c>
      <c r="BV1698" s="1102">
        <v>13595.598761143752</v>
      </c>
      <c r="BW1698" s="1102">
        <v>16818.507136263524</v>
      </c>
      <c r="BX1698" s="1102">
        <v>19341.395427345196</v>
      </c>
      <c r="BY1698" s="1102">
        <v>20442.075391159316</v>
      </c>
      <c r="BZ1698" s="1102">
        <v>18017.166962068797</v>
      </c>
      <c r="CA1698" s="1102">
        <v>11225.540884005139</v>
      </c>
      <c r="CB1698" s="1102">
        <v>6899.1459679460886</v>
      </c>
      <c r="CC1698" s="1102">
        <v>7077.782341151973</v>
      </c>
      <c r="CD1698" s="1102">
        <v>9523.8157979918396</v>
      </c>
      <c r="CE1698" s="1102">
        <v>17498.433107414574</v>
      </c>
      <c r="CF1698" s="1102">
        <v>13663.710409416504</v>
      </c>
      <c r="CG1698" s="1102">
        <v>10157.605234108749</v>
      </c>
      <c r="CH1698" s="1102">
        <v>10017.835027390129</v>
      </c>
      <c r="CI1698" s="1102">
        <v>14656.943053208417</v>
      </c>
      <c r="CJ1698" s="1102">
        <v>19931.402433239702</v>
      </c>
      <c r="CK1698" s="1102">
        <v>23379.12961273094</v>
      </c>
      <c r="CL1698" s="1102">
        <v>21689.282611161838</v>
      </c>
      <c r="CM1698" s="1102">
        <v>21138.932250214391</v>
      </c>
      <c r="CN1698" s="1102">
        <v>17668.197858596577</v>
      </c>
      <c r="CO1698" s="1102">
        <v>17813.444791092883</v>
      </c>
      <c r="CP1698" s="1102">
        <v>19901.022285858715</v>
      </c>
      <c r="CQ1698" s="1106">
        <f t="shared" si="226"/>
        <v>21937.121946264113</v>
      </c>
      <c r="CR1698" s="23" t="s">
        <v>542</v>
      </c>
      <c r="DQ1698"/>
      <c r="DR1698"/>
    </row>
    <row r="1699" spans="58:122" ht="13">
      <c r="BF1699" s="1135">
        <v>1691</v>
      </c>
      <c r="BG1699" s="1102">
        <v>41774.806722871261</v>
      </c>
      <c r="BH1699" s="1102">
        <v>41433.530394857909</v>
      </c>
      <c r="BI1699" s="1102">
        <v>38501.191330148744</v>
      </c>
      <c r="BJ1699" s="1102">
        <v>54312.308309048771</v>
      </c>
      <c r="BK1699" s="1102">
        <v>64278.071156971258</v>
      </c>
      <c r="BL1699" s="1102">
        <v>79737.235924606633</v>
      </c>
      <c r="BM1699" s="1102">
        <v>67504.367126860161</v>
      </c>
      <c r="BN1699" s="1102">
        <v>76138.814677429793</v>
      </c>
      <c r="BO1699" s="1102">
        <v>80597.873398841897</v>
      </c>
      <c r="BP1699" s="1102">
        <v>82578.123320139915</v>
      </c>
      <c r="BQ1699" s="1102">
        <v>63872.452033854104</v>
      </c>
      <c r="BR1699" s="1102">
        <v>62560.123602198699</v>
      </c>
      <c r="BS1699" s="1102">
        <v>66313.840041178584</v>
      </c>
      <c r="BT1699" s="1102">
        <v>29225.908311454215</v>
      </c>
      <c r="BU1699" s="1102">
        <v>14893.315529244761</v>
      </c>
      <c r="BV1699" s="1102">
        <v>9764.4826960639075</v>
      </c>
      <c r="BW1699" s="1102">
        <v>13176.587691691941</v>
      </c>
      <c r="BX1699" s="1102">
        <v>19938.64839459374</v>
      </c>
      <c r="BY1699" s="1102">
        <v>20288.677402457248</v>
      </c>
      <c r="BZ1699" s="1102">
        <v>16067.100898818529</v>
      </c>
      <c r="CA1699" s="1102">
        <v>11225.974804097643</v>
      </c>
      <c r="CB1699" s="1102">
        <v>5379.4559086507506</v>
      </c>
      <c r="CC1699" s="1102">
        <v>7406.2918010395169</v>
      </c>
      <c r="CD1699" s="1102">
        <v>10920.143723005438</v>
      </c>
      <c r="CE1699" s="1102">
        <v>16544.825081035087</v>
      </c>
      <c r="CF1699" s="1102">
        <v>10479.853418997851</v>
      </c>
      <c r="CG1699" s="1102">
        <v>8628.2782739812083</v>
      </c>
      <c r="CH1699" s="1102">
        <v>11906.451963714888</v>
      </c>
      <c r="CI1699" s="1102">
        <v>16680.60128155128</v>
      </c>
      <c r="CJ1699" s="1102">
        <v>17221.069984155121</v>
      </c>
      <c r="CK1699" s="1102">
        <v>17221.575940488994</v>
      </c>
      <c r="CL1699" s="1102">
        <v>13596.227273303595</v>
      </c>
      <c r="CM1699" s="1102">
        <v>17458.265983678542</v>
      </c>
      <c r="CN1699" s="1102">
        <v>14707.071217808842</v>
      </c>
      <c r="CO1699" s="1102">
        <v>16801.4276913412</v>
      </c>
      <c r="CP1699" s="1102">
        <v>16365.801275400243</v>
      </c>
      <c r="CQ1699" s="1106">
        <f t="shared" si="226"/>
        <v>18040.207843086111</v>
      </c>
      <c r="CR1699" s="23" t="s">
        <v>542</v>
      </c>
      <c r="DQ1699"/>
      <c r="DR1699"/>
    </row>
    <row r="1700" spans="58:122" ht="13">
      <c r="BF1700" s="1135">
        <v>1692</v>
      </c>
      <c r="BG1700" s="1102">
        <v>58875.042237359696</v>
      </c>
      <c r="BH1700" s="1102">
        <v>54238.245528108855</v>
      </c>
      <c r="BI1700" s="1102">
        <v>50787.117828966344</v>
      </c>
      <c r="BJ1700" s="1102">
        <v>58354.974307916142</v>
      </c>
      <c r="BK1700" s="1102">
        <v>72339.81134395815</v>
      </c>
      <c r="BL1700" s="1102">
        <v>99030.406045472118</v>
      </c>
      <c r="BM1700" s="1102">
        <v>86453.163930048773</v>
      </c>
      <c r="BN1700" s="1102">
        <v>80978.213808107961</v>
      </c>
      <c r="BO1700" s="1102">
        <v>117592.31125861961</v>
      </c>
      <c r="BP1700" s="1102">
        <v>106977.85333480549</v>
      </c>
      <c r="BQ1700" s="1102">
        <v>79940.662636364403</v>
      </c>
      <c r="BR1700" s="1102">
        <v>57724.720970428287</v>
      </c>
      <c r="BS1700" s="1102">
        <v>87139.821835501134</v>
      </c>
      <c r="BT1700" s="1102">
        <v>38237.059684860542</v>
      </c>
      <c r="BU1700" s="1102">
        <v>15787.197036170955</v>
      </c>
      <c r="BV1700" s="1102">
        <v>12472.294245199118</v>
      </c>
      <c r="BW1700" s="1102">
        <v>18608.339248119646</v>
      </c>
      <c r="BX1700" s="1102">
        <v>30192.409358147412</v>
      </c>
      <c r="BY1700" s="1102">
        <v>21910.8242231488</v>
      </c>
      <c r="BZ1700" s="1102">
        <v>16104.832424248048</v>
      </c>
      <c r="CA1700" s="1102">
        <v>11234.391984104805</v>
      </c>
      <c r="CB1700" s="1102">
        <v>7950.8870815835362</v>
      </c>
      <c r="CC1700" s="1102">
        <v>9105.9985808951205</v>
      </c>
      <c r="CD1700" s="1102">
        <v>14146.318575763384</v>
      </c>
      <c r="CE1700" s="1102">
        <v>20674.881176031031</v>
      </c>
      <c r="CF1700" s="1102">
        <v>14926.710873552445</v>
      </c>
      <c r="CG1700" s="1102">
        <v>12035.940023671827</v>
      </c>
      <c r="CH1700" s="1102">
        <v>13549.570547322824</v>
      </c>
      <c r="CI1700" s="1102">
        <v>18930.704380011295</v>
      </c>
      <c r="CJ1700" s="1102">
        <v>18897.103767542281</v>
      </c>
      <c r="CK1700" s="1102">
        <v>19709.249639268077</v>
      </c>
      <c r="CL1700" s="1102">
        <v>18862.860604418151</v>
      </c>
      <c r="CM1700" s="1102">
        <v>23034.93149786978</v>
      </c>
      <c r="CN1700" s="1102">
        <v>22938.374348660462</v>
      </c>
      <c r="CO1700" s="1102">
        <v>24456.74892234521</v>
      </c>
      <c r="CP1700" s="1102">
        <v>24861.085381440254</v>
      </c>
      <c r="CQ1700" s="1106">
        <f t="shared" si="226"/>
        <v>27404.655594837255</v>
      </c>
      <c r="CR1700" s="23" t="s">
        <v>542</v>
      </c>
      <c r="DQ1700"/>
      <c r="DR1700"/>
    </row>
    <row r="1701" spans="58:122" ht="13">
      <c r="BF1701" s="1135">
        <v>1693</v>
      </c>
      <c r="BG1701" s="1102">
        <v>57799.561063972658</v>
      </c>
      <c r="BH1701" s="1102">
        <v>63083.132751746576</v>
      </c>
      <c r="BI1701" s="1102">
        <v>59894.373627939764</v>
      </c>
      <c r="BJ1701" s="1102">
        <v>76489.227295562785</v>
      </c>
      <c r="BK1701" s="1102">
        <v>80497.651609750552</v>
      </c>
      <c r="BL1701" s="1102">
        <v>93519.15621945147</v>
      </c>
      <c r="BM1701" s="1102">
        <v>85807.966449291751</v>
      </c>
      <c r="BN1701" s="1102">
        <v>101443.4136702446</v>
      </c>
      <c r="BO1701" s="1102">
        <v>100934.79828315711</v>
      </c>
      <c r="BP1701" s="1102">
        <v>103182.44779413319</v>
      </c>
      <c r="BQ1701" s="1102">
        <v>83452.241267058882</v>
      </c>
      <c r="BR1701" s="1102">
        <v>83979.935074525303</v>
      </c>
      <c r="BS1701" s="1102">
        <v>76418.550764437896</v>
      </c>
      <c r="BT1701" s="1102">
        <v>33265.787366431243</v>
      </c>
      <c r="BU1701" s="1102">
        <v>17708.232282630786</v>
      </c>
      <c r="BV1701" s="1102">
        <v>13442.158565003494</v>
      </c>
      <c r="BW1701" s="1102">
        <v>15890.286283554458</v>
      </c>
      <c r="BX1701" s="1102">
        <v>23382.757735217176</v>
      </c>
      <c r="BY1701" s="1102">
        <v>22712.896904539441</v>
      </c>
      <c r="BZ1701" s="1102">
        <v>16597.256518777816</v>
      </c>
      <c r="CA1701" s="1102">
        <v>11236.546167035394</v>
      </c>
      <c r="CB1701" s="1102">
        <v>7001.0361123171242</v>
      </c>
      <c r="CC1701" s="1102">
        <v>9902.5337844402038</v>
      </c>
      <c r="CD1701" s="1102">
        <v>17521.158164410914</v>
      </c>
      <c r="CE1701" s="1102">
        <v>19383.563625943327</v>
      </c>
      <c r="CF1701" s="1102">
        <v>13916.306763220357</v>
      </c>
      <c r="CG1701" s="1102">
        <v>10847.942809093996</v>
      </c>
      <c r="CH1701" s="1102">
        <v>13485.078559371554</v>
      </c>
      <c r="CI1701" s="1102">
        <v>22196.835364743249</v>
      </c>
      <c r="CJ1701" s="1102">
        <v>23515.568115475129</v>
      </c>
      <c r="CK1701" s="1102">
        <v>23062.344619326948</v>
      </c>
      <c r="CL1701" s="1102">
        <v>20006.939749849844</v>
      </c>
      <c r="CM1701" s="1102">
        <v>19623.251805696684</v>
      </c>
      <c r="CN1701" s="1102">
        <v>17675.812203490095</v>
      </c>
      <c r="CO1701" s="1102">
        <v>17962.751277864671</v>
      </c>
      <c r="CP1701" s="1102">
        <v>19203.22963763637</v>
      </c>
      <c r="CQ1701" s="1106">
        <f t="shared" si="226"/>
        <v>21167.937218093772</v>
      </c>
      <c r="CR1701" s="23" t="s">
        <v>542</v>
      </c>
      <c r="DQ1701"/>
      <c r="DR1701"/>
    </row>
    <row r="1702" spans="58:122" ht="13">
      <c r="BF1702" s="1135">
        <v>1694</v>
      </c>
      <c r="BG1702" s="1102">
        <v>63000.024680041097</v>
      </c>
      <c r="BH1702" s="1102">
        <v>66945.579353692767</v>
      </c>
      <c r="BI1702" s="1102">
        <v>61384.822051717085</v>
      </c>
      <c r="BJ1702" s="1102">
        <v>67278.366064929869</v>
      </c>
      <c r="BK1702" s="1102">
        <v>83002.205849838239</v>
      </c>
      <c r="BL1702" s="1102">
        <v>99733.79243791815</v>
      </c>
      <c r="BM1702" s="1102">
        <v>81874.705626166295</v>
      </c>
      <c r="BN1702" s="1102">
        <v>77344.163631482064</v>
      </c>
      <c r="BO1702" s="1102">
        <v>109080.60111055295</v>
      </c>
      <c r="BP1702" s="1102">
        <v>107919.8787794066</v>
      </c>
      <c r="BQ1702" s="1102">
        <v>87051.087752670574</v>
      </c>
      <c r="BR1702" s="1102">
        <v>66068.124935717991</v>
      </c>
      <c r="BS1702" s="1102">
        <v>80990.30544232938</v>
      </c>
      <c r="BT1702" s="1102">
        <v>30993.559170011595</v>
      </c>
      <c r="BU1702" s="1102">
        <v>18521.673835675996</v>
      </c>
      <c r="BV1702" s="1102">
        <v>15169.17850301255</v>
      </c>
      <c r="BW1702" s="1102">
        <v>11577.524872388578</v>
      </c>
      <c r="BX1702" s="1102">
        <v>20906.207381538676</v>
      </c>
      <c r="BY1702" s="1102">
        <v>23433.668497418214</v>
      </c>
      <c r="BZ1702" s="1102">
        <v>18917.03694715559</v>
      </c>
      <c r="CA1702" s="1102">
        <v>11239.028854695673</v>
      </c>
      <c r="CB1702" s="1102">
        <v>5881.2881369271781</v>
      </c>
      <c r="CC1702" s="1102">
        <v>7700.6498156000198</v>
      </c>
      <c r="CD1702" s="1102">
        <v>13727.117158885623</v>
      </c>
      <c r="CE1702" s="1102">
        <v>20037.904884102139</v>
      </c>
      <c r="CF1702" s="1102">
        <v>13677.583084209955</v>
      </c>
      <c r="CG1702" s="1102">
        <v>9872.6728354606275</v>
      </c>
      <c r="CH1702" s="1102">
        <v>13251.380810175531</v>
      </c>
      <c r="CI1702" s="1102">
        <v>21820.951977214645</v>
      </c>
      <c r="CJ1702" s="1102">
        <v>24736.435484196682</v>
      </c>
      <c r="CK1702" s="1102">
        <v>24424.276253555887</v>
      </c>
      <c r="CL1702" s="1102">
        <v>18987.385722760628</v>
      </c>
      <c r="CM1702" s="1102">
        <v>18821.890027715406</v>
      </c>
      <c r="CN1702" s="1102">
        <v>15148.139272337439</v>
      </c>
      <c r="CO1702" s="1102">
        <v>15287.201896279832</v>
      </c>
      <c r="CP1702" s="1102">
        <v>15701.293512438717</v>
      </c>
      <c r="CQ1702" s="1106">
        <f t="shared" si="226"/>
        <v>17307.713420390821</v>
      </c>
      <c r="CR1702" s="23" t="s">
        <v>542</v>
      </c>
      <c r="DQ1702"/>
      <c r="DR1702"/>
    </row>
    <row r="1703" spans="58:122" ht="13">
      <c r="BF1703" s="1135">
        <v>1695</v>
      </c>
      <c r="BG1703" s="1102">
        <v>40586.104732762695</v>
      </c>
      <c r="BH1703" s="1102">
        <v>35717.168421475297</v>
      </c>
      <c r="BI1703" s="1102">
        <v>30620.49134553918</v>
      </c>
      <c r="BJ1703" s="1102">
        <v>41437.64201331517</v>
      </c>
      <c r="BK1703" s="1102">
        <v>48537.301231484744</v>
      </c>
      <c r="BL1703" s="1102">
        <v>58817.783932804348</v>
      </c>
      <c r="BM1703" s="1102">
        <v>52821.209838459785</v>
      </c>
      <c r="BN1703" s="1102">
        <v>78181.617303752253</v>
      </c>
      <c r="BO1703" s="1102">
        <v>92138.02927877607</v>
      </c>
      <c r="BP1703" s="1102">
        <v>90804.701679433871</v>
      </c>
      <c r="BQ1703" s="1102">
        <v>72418.278962021592</v>
      </c>
      <c r="BR1703" s="1102">
        <v>56614.668562038802</v>
      </c>
      <c r="BS1703" s="1102">
        <v>38297.468947969784</v>
      </c>
      <c r="BT1703" s="1102">
        <v>19255.408308898317</v>
      </c>
      <c r="BU1703" s="1102">
        <v>9075.475886782704</v>
      </c>
      <c r="BV1703" s="1102">
        <v>9503.0873658777036</v>
      </c>
      <c r="BW1703" s="1102">
        <v>16120.827954398705</v>
      </c>
      <c r="BX1703" s="1102">
        <v>20875.545787892737</v>
      </c>
      <c r="BY1703" s="1102">
        <v>16629.267329342641</v>
      </c>
      <c r="BZ1703" s="1102">
        <v>13068.19056968147</v>
      </c>
      <c r="CA1703" s="1102">
        <v>11241.140115239861</v>
      </c>
      <c r="CB1703" s="1102">
        <v>6097.3731139577021</v>
      </c>
      <c r="CC1703" s="1102">
        <v>9082.5720342907589</v>
      </c>
      <c r="CD1703" s="1102">
        <v>9652.9633515827918</v>
      </c>
      <c r="CE1703" s="1102">
        <v>16980.01591892463</v>
      </c>
      <c r="CF1703" s="1102">
        <v>13004.267449966826</v>
      </c>
      <c r="CG1703" s="1102">
        <v>11025.890237653095</v>
      </c>
      <c r="CH1703" s="1102">
        <v>11891.159887722311</v>
      </c>
      <c r="CI1703" s="1102">
        <v>17209.678327432055</v>
      </c>
      <c r="CJ1703" s="1102">
        <v>19105.528165654319</v>
      </c>
      <c r="CK1703" s="1102">
        <v>22174.55139117577</v>
      </c>
      <c r="CL1703" s="1102">
        <v>17447.167059829048</v>
      </c>
      <c r="CM1703" s="1102">
        <v>18239.78490391911</v>
      </c>
      <c r="CN1703" s="1102">
        <v>13548.484090521426</v>
      </c>
      <c r="CO1703" s="1102">
        <v>12259.421058308497</v>
      </c>
      <c r="CP1703" s="1102">
        <v>16060.19109790201</v>
      </c>
      <c r="CQ1703" s="1106">
        <f t="shared" si="226"/>
        <v>17703.330287978701</v>
      </c>
      <c r="CR1703" s="23" t="s">
        <v>542</v>
      </c>
      <c r="DQ1703"/>
      <c r="DR1703"/>
    </row>
    <row r="1704" spans="58:122" ht="13">
      <c r="BF1704" s="1135">
        <v>1696</v>
      </c>
      <c r="BG1704" s="1102">
        <v>53879.88862292625</v>
      </c>
      <c r="BH1704" s="1102">
        <v>58388.940456132761</v>
      </c>
      <c r="BI1704" s="1102">
        <v>52305.456609610694</v>
      </c>
      <c r="BJ1704" s="1102">
        <v>52411.793109026403</v>
      </c>
      <c r="BK1704" s="1102">
        <v>61055.886114504872</v>
      </c>
      <c r="BL1704" s="1102">
        <v>79628.607844995859</v>
      </c>
      <c r="BM1704" s="1102">
        <v>67985.203918451472</v>
      </c>
      <c r="BN1704" s="1102">
        <v>71982.200573592578</v>
      </c>
      <c r="BO1704" s="1102">
        <v>114164.6628338727</v>
      </c>
      <c r="BP1704" s="1102">
        <v>111077.25837898302</v>
      </c>
      <c r="BQ1704" s="1102">
        <v>90773.135057453459</v>
      </c>
      <c r="BR1704" s="1102">
        <v>72939.4955401099</v>
      </c>
      <c r="BS1704" s="1102">
        <v>89602.650592733757</v>
      </c>
      <c r="BT1704" s="1102">
        <v>30712.378873759073</v>
      </c>
      <c r="BU1704" s="1102">
        <v>12208.314125939611</v>
      </c>
      <c r="BV1704" s="1102">
        <v>10422.476774146626</v>
      </c>
      <c r="BW1704" s="1102">
        <v>16333.857706290042</v>
      </c>
      <c r="BX1704" s="1102">
        <v>24795.475323337196</v>
      </c>
      <c r="BY1704" s="1102">
        <v>20511.153629370499</v>
      </c>
      <c r="BZ1704" s="1102">
        <v>16765.330547926646</v>
      </c>
      <c r="CA1704" s="1102">
        <v>11247.595274535168</v>
      </c>
      <c r="CB1704" s="1102">
        <v>7036.760409731477</v>
      </c>
      <c r="CC1704" s="1102">
        <v>8715.2760468905799</v>
      </c>
      <c r="CD1704" s="1102">
        <v>12152.127042833867</v>
      </c>
      <c r="CE1704" s="1102">
        <v>17732.213588772542</v>
      </c>
      <c r="CF1704" s="1102">
        <v>13067.905599636031</v>
      </c>
      <c r="CG1704" s="1102">
        <v>10465.94176052607</v>
      </c>
      <c r="CH1704" s="1102">
        <v>12241.948792012443</v>
      </c>
      <c r="CI1704" s="1102">
        <v>17188.933269726578</v>
      </c>
      <c r="CJ1704" s="1102">
        <v>18544.478586936923</v>
      </c>
      <c r="CK1704" s="1102">
        <v>19528.822356283468</v>
      </c>
      <c r="CL1704" s="1102">
        <v>16927.968871308727</v>
      </c>
      <c r="CM1704" s="1102">
        <v>21796.395734581136</v>
      </c>
      <c r="CN1704" s="1102">
        <v>20601.704740140747</v>
      </c>
      <c r="CO1704" s="1102">
        <v>20528.945997880332</v>
      </c>
      <c r="CP1704" s="1102">
        <v>21442.735855549443</v>
      </c>
      <c r="CQ1704" s="1106">
        <f t="shared" si="226"/>
        <v>23636.570250914676</v>
      </c>
      <c r="CR1704" s="23" t="s">
        <v>542</v>
      </c>
      <c r="DQ1704"/>
      <c r="DR1704"/>
    </row>
    <row r="1705" spans="58:122" ht="13">
      <c r="BF1705" s="1135">
        <v>1697</v>
      </c>
      <c r="BG1705" s="1102">
        <v>62625.104874373545</v>
      </c>
      <c r="BH1705" s="1102">
        <v>66350.430426573337</v>
      </c>
      <c r="BI1705" s="1102">
        <v>57516.618996829697</v>
      </c>
      <c r="BJ1705" s="1102">
        <v>56171.409983093057</v>
      </c>
      <c r="BK1705" s="1102">
        <v>68501.206705303368</v>
      </c>
      <c r="BL1705" s="1102">
        <v>101776.6948077759</v>
      </c>
      <c r="BM1705" s="1102">
        <v>91873.018793540454</v>
      </c>
      <c r="BN1705" s="1102">
        <v>98218.827697101995</v>
      </c>
      <c r="BO1705" s="1102">
        <v>142404.69118858196</v>
      </c>
      <c r="BP1705" s="1102">
        <v>132884.23363495673</v>
      </c>
      <c r="BQ1705" s="1102">
        <v>101491.12621773273</v>
      </c>
      <c r="BR1705" s="1102">
        <v>70335.955316440159</v>
      </c>
      <c r="BS1705" s="1102">
        <v>68111.122100228517</v>
      </c>
      <c r="BT1705" s="1102">
        <v>33366.660596978843</v>
      </c>
      <c r="BU1705" s="1102">
        <v>16845.639929044613</v>
      </c>
      <c r="BV1705" s="1102">
        <v>15658.557838240327</v>
      </c>
      <c r="BW1705" s="1102">
        <v>14623.98193873446</v>
      </c>
      <c r="BX1705" s="1102">
        <v>26333.817160360439</v>
      </c>
      <c r="BY1705" s="1102">
        <v>17766.274064304591</v>
      </c>
      <c r="BZ1705" s="1102">
        <v>14354.560732776707</v>
      </c>
      <c r="CA1705" s="1102">
        <v>11248.697745656053</v>
      </c>
      <c r="CB1705" s="1102">
        <v>8476.7220934655106</v>
      </c>
      <c r="CC1705" s="1102">
        <v>9981.9031922234717</v>
      </c>
      <c r="CD1705" s="1102">
        <v>13373.487921375054</v>
      </c>
      <c r="CE1705" s="1102">
        <v>18207.42671783251</v>
      </c>
      <c r="CF1705" s="1102">
        <v>15888.314406249507</v>
      </c>
      <c r="CG1705" s="1102">
        <v>13683.825993642778</v>
      </c>
      <c r="CH1705" s="1102">
        <v>15735.599726324022</v>
      </c>
      <c r="CI1705" s="1102">
        <v>21008.072189942373</v>
      </c>
      <c r="CJ1705" s="1102">
        <v>22306.927303247114</v>
      </c>
      <c r="CK1705" s="1102">
        <v>22727.32993763344</v>
      </c>
      <c r="CL1705" s="1102">
        <v>21306.44368590973</v>
      </c>
      <c r="CM1705" s="1102">
        <v>25144.543920780619</v>
      </c>
      <c r="CN1705" s="1102">
        <v>25322.899115159278</v>
      </c>
      <c r="CO1705" s="1102">
        <v>23943.420598041979</v>
      </c>
      <c r="CP1705" s="1102">
        <v>27341.755588212691</v>
      </c>
      <c r="CQ1705" s="1106">
        <f t="shared" si="226"/>
        <v>30139.126420142551</v>
      </c>
      <c r="CR1705" s="23" t="s">
        <v>542</v>
      </c>
      <c r="DQ1705"/>
      <c r="DR1705"/>
    </row>
    <row r="1706" spans="58:122" ht="13">
      <c r="BF1706" s="1135">
        <v>1698</v>
      </c>
      <c r="BG1706" s="1102">
        <v>69074.685318906908</v>
      </c>
      <c r="BH1706" s="1102">
        <v>63521.265644393388</v>
      </c>
      <c r="BI1706" s="1102">
        <v>50857.13408092648</v>
      </c>
      <c r="BJ1706" s="1102">
        <v>56800.413598891209</v>
      </c>
      <c r="BK1706" s="1102">
        <v>69116.704184484581</v>
      </c>
      <c r="BL1706" s="1102">
        <v>90734.19071120568</v>
      </c>
      <c r="BM1706" s="1102">
        <v>82318.477154383756</v>
      </c>
      <c r="BN1706" s="1102">
        <v>92185.566717173657</v>
      </c>
      <c r="BO1706" s="1102">
        <v>117350.08891077296</v>
      </c>
      <c r="BP1706" s="1102">
        <v>107873.9641790263</v>
      </c>
      <c r="BQ1706" s="1102">
        <v>83080.667693463678</v>
      </c>
      <c r="BR1706" s="1102">
        <v>63790.281131527052</v>
      </c>
      <c r="BS1706" s="1102">
        <v>55861.643529956564</v>
      </c>
      <c r="BT1706" s="1102">
        <v>33448.673181421836</v>
      </c>
      <c r="BU1706" s="1102">
        <v>16955.605143507928</v>
      </c>
      <c r="BV1706" s="1102">
        <v>11807.05404314449</v>
      </c>
      <c r="BW1706" s="1102">
        <v>12874.185473015408</v>
      </c>
      <c r="BX1706" s="1102">
        <v>19617.069770305607</v>
      </c>
      <c r="BY1706" s="1102">
        <v>19560.546972835476</v>
      </c>
      <c r="BZ1706" s="1102">
        <v>15852.074040746749</v>
      </c>
      <c r="CA1706" s="1102">
        <v>11254.020579285292</v>
      </c>
      <c r="CB1706" s="1102">
        <v>6315.4979728141752</v>
      </c>
      <c r="CC1706" s="1102">
        <v>10639.134204926333</v>
      </c>
      <c r="CD1706" s="1102">
        <v>13439.59657100177</v>
      </c>
      <c r="CE1706" s="1102">
        <v>21988.005748331656</v>
      </c>
      <c r="CF1706" s="1102">
        <v>15676.607537756588</v>
      </c>
      <c r="CG1706" s="1102">
        <v>10611.508617973006</v>
      </c>
      <c r="CH1706" s="1102">
        <v>12655.068937436452</v>
      </c>
      <c r="CI1706" s="1102">
        <v>13940.41193485546</v>
      </c>
      <c r="CJ1706" s="1102">
        <v>17889.558183362096</v>
      </c>
      <c r="CK1706" s="1102">
        <v>18617.754053644901</v>
      </c>
      <c r="CL1706" s="1102">
        <v>16834.029765038806</v>
      </c>
      <c r="CM1706" s="1102">
        <v>20169.348223287601</v>
      </c>
      <c r="CN1706" s="1102">
        <v>16944.922952011413</v>
      </c>
      <c r="CO1706" s="1102">
        <v>16204.006114766375</v>
      </c>
      <c r="CP1706" s="1102">
        <v>18989.070796782733</v>
      </c>
      <c r="CQ1706" s="1106">
        <f t="shared" si="226"/>
        <v>20931.867505684317</v>
      </c>
      <c r="CR1706" s="23" t="s">
        <v>542</v>
      </c>
      <c r="DQ1706"/>
      <c r="DR1706"/>
    </row>
    <row r="1707" spans="58:122" ht="13">
      <c r="BF1707" s="1135">
        <v>1699</v>
      </c>
      <c r="BG1707" s="1102">
        <v>57119.950149830314</v>
      </c>
      <c r="BH1707" s="1102">
        <v>57477.273921361419</v>
      </c>
      <c r="BI1707" s="1102">
        <v>50082.748207473815</v>
      </c>
      <c r="BJ1707" s="1102">
        <v>60112.510452798277</v>
      </c>
      <c r="BK1707" s="1102">
        <v>71843.125261575682</v>
      </c>
      <c r="BL1707" s="1102">
        <v>88060.065461729231</v>
      </c>
      <c r="BM1707" s="1102">
        <v>75147.862933353434</v>
      </c>
      <c r="BN1707" s="1102">
        <v>77232.942689076852</v>
      </c>
      <c r="BO1707" s="1102">
        <v>100498.45914460238</v>
      </c>
      <c r="BP1707" s="1102">
        <v>101848.8492609258</v>
      </c>
      <c r="BQ1707" s="1102">
        <v>80744.85513890213</v>
      </c>
      <c r="BR1707" s="1102">
        <v>56601.791364204139</v>
      </c>
      <c r="BS1707" s="1102">
        <v>48154.326781136173</v>
      </c>
      <c r="BT1707" s="1102">
        <v>31048.342494850214</v>
      </c>
      <c r="BU1707" s="1102">
        <v>12640.166215947835</v>
      </c>
      <c r="BV1707" s="1102">
        <v>13657.974174615238</v>
      </c>
      <c r="BW1707" s="1102">
        <v>13792.599645425016</v>
      </c>
      <c r="BX1707" s="1102">
        <v>20018.145210876719</v>
      </c>
      <c r="BY1707" s="1102">
        <v>17729.84678956939</v>
      </c>
      <c r="BZ1707" s="1102">
        <v>16828.457649437612</v>
      </c>
      <c r="CA1707" s="1102">
        <v>11254.614447287135</v>
      </c>
      <c r="CB1707" s="1102">
        <v>6663.8986228197573</v>
      </c>
      <c r="CC1707" s="1102">
        <v>9096.5385946441857</v>
      </c>
      <c r="CD1707" s="1102">
        <v>10264.47459086762</v>
      </c>
      <c r="CE1707" s="1102">
        <v>17665.348047307922</v>
      </c>
      <c r="CF1707" s="1102">
        <v>13285.276137123719</v>
      </c>
      <c r="CG1707" s="1102">
        <v>10890.030691389553</v>
      </c>
      <c r="CH1707" s="1102">
        <v>11533.602313881176</v>
      </c>
      <c r="CI1707" s="1102">
        <v>14389.787553423548</v>
      </c>
      <c r="CJ1707" s="1102">
        <v>16263.382925135656</v>
      </c>
      <c r="CK1707" s="1102">
        <v>18272.490705512868</v>
      </c>
      <c r="CL1707" s="1102">
        <v>14600.895517669074</v>
      </c>
      <c r="CM1707" s="1102">
        <v>17531.093538029083</v>
      </c>
      <c r="CN1707" s="1102">
        <v>15200.267754909868</v>
      </c>
      <c r="CO1707" s="1102">
        <v>17429.031386140359</v>
      </c>
      <c r="CP1707" s="1102">
        <v>15313.310052905998</v>
      </c>
      <c r="CQ1707" s="1106">
        <f t="shared" si="226"/>
        <v>16880.034864854977</v>
      </c>
      <c r="CR1707" s="23" t="s">
        <v>542</v>
      </c>
      <c r="DQ1707"/>
      <c r="DR1707"/>
    </row>
    <row r="1708" spans="58:122" ht="13">
      <c r="BF1708" s="1135">
        <v>1700</v>
      </c>
      <c r="BG1708" s="1102">
        <v>55625.454165461866</v>
      </c>
      <c r="BH1708" s="1102">
        <v>53519.74663215701</v>
      </c>
      <c r="BI1708" s="1102">
        <v>45794.493028155732</v>
      </c>
      <c r="BJ1708" s="1102">
        <v>46778.544233652945</v>
      </c>
      <c r="BK1708" s="1102">
        <v>66927.2490770039</v>
      </c>
      <c r="BL1708" s="1102">
        <v>107432.54110743261</v>
      </c>
      <c r="BM1708" s="1102">
        <v>105973.6309363778</v>
      </c>
      <c r="BN1708" s="1102">
        <v>108804.31331640476</v>
      </c>
      <c r="BO1708" s="1102">
        <v>138935.75351389151</v>
      </c>
      <c r="BP1708" s="1102">
        <v>127553.58077210403</v>
      </c>
      <c r="BQ1708" s="1102">
        <v>96994.759548673333</v>
      </c>
      <c r="BR1708" s="1102">
        <v>67968.333987713981</v>
      </c>
      <c r="BS1708" s="1102">
        <v>63582.248853550918</v>
      </c>
      <c r="BT1708" s="1102">
        <v>35228.205319333734</v>
      </c>
      <c r="BU1708" s="1102">
        <v>16758.552550658929</v>
      </c>
      <c r="BV1708" s="1102">
        <v>13604.235302443531</v>
      </c>
      <c r="BW1708" s="1102">
        <v>20884.443317790709</v>
      </c>
      <c r="BX1708" s="1102">
        <v>26327.5234767535</v>
      </c>
      <c r="BY1708" s="1102">
        <v>21874.266177699436</v>
      </c>
      <c r="BZ1708" s="1102">
        <v>18025.803185013392</v>
      </c>
      <c r="CA1708" s="1102">
        <v>11260.632577358534</v>
      </c>
      <c r="CB1708" s="1102">
        <v>7310.2883156104963</v>
      </c>
      <c r="CC1708" s="1102">
        <v>9564.8780842100768</v>
      </c>
      <c r="CD1708" s="1102">
        <v>14249.083642347601</v>
      </c>
      <c r="CE1708" s="1102">
        <v>18416.486568936714</v>
      </c>
      <c r="CF1708" s="1102">
        <v>13908.091159407026</v>
      </c>
      <c r="CG1708" s="1102">
        <v>11671.011762270369</v>
      </c>
      <c r="CH1708" s="1102">
        <v>16243.243600494025</v>
      </c>
      <c r="CI1708" s="1102">
        <v>20915.689510545613</v>
      </c>
      <c r="CJ1708" s="1102">
        <v>22102.756552900988</v>
      </c>
      <c r="CK1708" s="1102">
        <v>20883.000243426173</v>
      </c>
      <c r="CL1708" s="1102">
        <v>18328.7915556962</v>
      </c>
      <c r="CM1708" s="1102">
        <v>20459.771989767229</v>
      </c>
      <c r="CN1708" s="1102">
        <v>17587.243315458218</v>
      </c>
      <c r="CO1708" s="1102">
        <v>18464.954928724168</v>
      </c>
      <c r="CP1708" s="1102">
        <v>20058.204844539221</v>
      </c>
      <c r="CQ1708" s="1106">
        <f t="shared" si="226"/>
        <v>22110.386058432374</v>
      </c>
      <c r="CR1708" s="23" t="s">
        <v>542</v>
      </c>
      <c r="DQ1708"/>
      <c r="DR1708"/>
    </row>
    <row r="1709" spans="58:122" ht="13">
      <c r="BF1709" s="1135">
        <v>1701</v>
      </c>
      <c r="BG1709" s="1102">
        <v>53109.050875828478</v>
      </c>
      <c r="BH1709" s="1102">
        <v>55219.373287765178</v>
      </c>
      <c r="BI1709" s="1102">
        <v>50221.500078803343</v>
      </c>
      <c r="BJ1709" s="1102">
        <v>59839.077539676</v>
      </c>
      <c r="BK1709" s="1102">
        <v>76665.308528411275</v>
      </c>
      <c r="BL1709" s="1102">
        <v>96858.029500185774</v>
      </c>
      <c r="BM1709" s="1102">
        <v>86683.556394978194</v>
      </c>
      <c r="BN1709" s="1102">
        <v>90276.362244260643</v>
      </c>
      <c r="BO1709" s="1102">
        <v>125478.96366285071</v>
      </c>
      <c r="BP1709" s="1102">
        <v>115133.15714137712</v>
      </c>
      <c r="BQ1709" s="1102">
        <v>88847.61035986981</v>
      </c>
      <c r="BR1709" s="1102">
        <v>67534.580184152626</v>
      </c>
      <c r="BS1709" s="1102">
        <v>67157.808058906303</v>
      </c>
      <c r="BT1709" s="1102">
        <v>35880.606551725607</v>
      </c>
      <c r="BU1709" s="1102">
        <v>17270.799290806142</v>
      </c>
      <c r="BV1709" s="1102">
        <v>17516.158341293143</v>
      </c>
      <c r="BW1709" s="1102">
        <v>15598.953953145656</v>
      </c>
      <c r="BX1709" s="1102">
        <v>23495.451464837217</v>
      </c>
      <c r="BY1709" s="1102">
        <v>20800.695195237502</v>
      </c>
      <c r="BZ1709" s="1102">
        <v>15630.757464586683</v>
      </c>
      <c r="CA1709" s="1102">
        <v>11265.499792171204</v>
      </c>
      <c r="CB1709" s="1102">
        <v>8046.126752631274</v>
      </c>
      <c r="CC1709" s="1102">
        <v>9834.0156280364627</v>
      </c>
      <c r="CD1709" s="1102">
        <v>15481.802777710453</v>
      </c>
      <c r="CE1709" s="1102">
        <v>19015.029448526791</v>
      </c>
      <c r="CF1709" s="1102">
        <v>15037.485813901585</v>
      </c>
      <c r="CG1709" s="1102">
        <v>13068.595608062877</v>
      </c>
      <c r="CH1709" s="1102">
        <v>14572.744428570895</v>
      </c>
      <c r="CI1709" s="1102">
        <v>19858.908894356216</v>
      </c>
      <c r="CJ1709" s="1102">
        <v>19869.093139295685</v>
      </c>
      <c r="CK1709" s="1102">
        <v>19132.651344525475</v>
      </c>
      <c r="CL1709" s="1102">
        <v>16163.380583169945</v>
      </c>
      <c r="CM1709" s="1102">
        <v>18768.146475241079</v>
      </c>
      <c r="CN1709" s="1102">
        <v>20656.773420017351</v>
      </c>
      <c r="CO1709" s="1102">
        <v>21060.887540885262</v>
      </c>
      <c r="CP1709" s="1102">
        <v>21209.689099709838</v>
      </c>
      <c r="CQ1709" s="1106">
        <f t="shared" si="226"/>
        <v>23379.68017619387</v>
      </c>
      <c r="CR1709" s="23" t="s">
        <v>542</v>
      </c>
      <c r="DQ1709"/>
      <c r="DR1709"/>
    </row>
    <row r="1710" spans="58:122" ht="13">
      <c r="BF1710" s="1135">
        <v>1702</v>
      </c>
      <c r="BG1710" s="1102">
        <v>53394.760856967798</v>
      </c>
      <c r="BH1710" s="1102">
        <v>52906.500791885148</v>
      </c>
      <c r="BI1710" s="1102">
        <v>46693.016746765912</v>
      </c>
      <c r="BJ1710" s="1102">
        <v>52082.823493684969</v>
      </c>
      <c r="BK1710" s="1102">
        <v>61970.730536035306</v>
      </c>
      <c r="BL1710" s="1102">
        <v>80011.143903089178</v>
      </c>
      <c r="BM1710" s="1102">
        <v>68213.49570289618</v>
      </c>
      <c r="BN1710" s="1102">
        <v>71654.719016145304</v>
      </c>
      <c r="BO1710" s="1102">
        <v>98120.231554732294</v>
      </c>
      <c r="BP1710" s="1102">
        <v>109170.64192451598</v>
      </c>
      <c r="BQ1710" s="1102">
        <v>85268.791806810346</v>
      </c>
      <c r="BR1710" s="1102">
        <v>62601.365644454665</v>
      </c>
      <c r="BS1710" s="1102">
        <v>63180.600714798762</v>
      </c>
      <c r="BT1710" s="1102">
        <v>28884.630128256951</v>
      </c>
      <c r="BU1710" s="1102">
        <v>15647.152485596696</v>
      </c>
      <c r="BV1710" s="1102">
        <v>15972.908813040094</v>
      </c>
      <c r="BW1710" s="1102">
        <v>14856.112877224343</v>
      </c>
      <c r="BX1710" s="1102">
        <v>21156.27516271545</v>
      </c>
      <c r="BY1710" s="1102">
        <v>20539.331639829717</v>
      </c>
      <c r="BZ1710" s="1102">
        <v>17590.899457623713</v>
      </c>
      <c r="CA1710" s="1102">
        <v>11270.143219283045</v>
      </c>
      <c r="CB1710" s="1102">
        <v>6326.1778686146372</v>
      </c>
      <c r="CC1710" s="1102">
        <v>8226.1328691198469</v>
      </c>
      <c r="CD1710" s="1102">
        <v>13375.544039420234</v>
      </c>
      <c r="CE1710" s="1102">
        <v>18167.248517056039</v>
      </c>
      <c r="CF1710" s="1102">
        <v>13566.85752423928</v>
      </c>
      <c r="CG1710" s="1102">
        <v>11022.518984926674</v>
      </c>
      <c r="CH1710" s="1102">
        <v>12742.995009583245</v>
      </c>
      <c r="CI1710" s="1102">
        <v>19032.148480523305</v>
      </c>
      <c r="CJ1710" s="1102">
        <v>20348.504539499711</v>
      </c>
      <c r="CK1710" s="1102">
        <v>20264.954500364332</v>
      </c>
      <c r="CL1710" s="1102">
        <v>16487.210734721299</v>
      </c>
      <c r="CM1710" s="1102">
        <v>18568.634881002465</v>
      </c>
      <c r="CN1710" s="1102">
        <v>17506.960487914286</v>
      </c>
      <c r="CO1710" s="1102">
        <v>18141.606094359304</v>
      </c>
      <c r="CP1710" s="1102">
        <v>18929.442173696207</v>
      </c>
      <c r="CQ1710" s="1106">
        <f t="shared" si="226"/>
        <v>20866.138200056314</v>
      </c>
      <c r="CR1710" s="23" t="s">
        <v>542</v>
      </c>
      <c r="DQ1710"/>
      <c r="DR1710"/>
    </row>
    <row r="1711" spans="58:122" ht="13">
      <c r="BF1711" s="1135">
        <v>1703</v>
      </c>
      <c r="BG1711" s="1102">
        <v>52816.684727594657</v>
      </c>
      <c r="BH1711" s="1102">
        <v>50247.622199872887</v>
      </c>
      <c r="BI1711" s="1102">
        <v>44032.542546393648</v>
      </c>
      <c r="BJ1711" s="1102">
        <v>42432.549879994745</v>
      </c>
      <c r="BK1711" s="1102">
        <v>48799.284099428121</v>
      </c>
      <c r="BL1711" s="1102">
        <v>73067.416123680305</v>
      </c>
      <c r="BM1711" s="1102">
        <v>76192.134238184342</v>
      </c>
      <c r="BN1711" s="1102">
        <v>85028.193667785279</v>
      </c>
      <c r="BO1711" s="1102">
        <v>115569.79362340309</v>
      </c>
      <c r="BP1711" s="1102">
        <v>106789.57870614785</v>
      </c>
      <c r="BQ1711" s="1102">
        <v>82552.632774912534</v>
      </c>
      <c r="BR1711" s="1102">
        <v>62641.181044633027</v>
      </c>
      <c r="BS1711" s="1102">
        <v>60843.37207555557</v>
      </c>
      <c r="BT1711" s="1102">
        <v>26333.496158365968</v>
      </c>
      <c r="BU1711" s="1102">
        <v>10208.538903182882</v>
      </c>
      <c r="BV1711" s="1102">
        <v>10418.278246053545</v>
      </c>
      <c r="BW1711" s="1102">
        <v>21752.635647856234</v>
      </c>
      <c r="BX1711" s="1102">
        <v>20771.123047371228</v>
      </c>
      <c r="BY1711" s="1102">
        <v>19579.994340790839</v>
      </c>
      <c r="BZ1711" s="1102">
        <v>13111.538883474212</v>
      </c>
      <c r="CA1711" s="1102">
        <v>11271.096813257695</v>
      </c>
      <c r="CB1711" s="1102">
        <v>7377.5940971073633</v>
      </c>
      <c r="CC1711" s="1102">
        <v>7488.2478901706399</v>
      </c>
      <c r="CD1711" s="1102">
        <v>10022.437727478728</v>
      </c>
      <c r="CE1711" s="1102">
        <v>17225.071224617033</v>
      </c>
      <c r="CF1711" s="1102">
        <v>13336.627876948227</v>
      </c>
      <c r="CG1711" s="1102">
        <v>11543.138094537127</v>
      </c>
      <c r="CH1711" s="1102">
        <v>13628.671038413062</v>
      </c>
      <c r="CI1711" s="1102">
        <v>19124.109446862905</v>
      </c>
      <c r="CJ1711" s="1102">
        <v>20250.435128375153</v>
      </c>
      <c r="CK1711" s="1102">
        <v>17018.777642747362</v>
      </c>
      <c r="CL1711" s="1102">
        <v>13882.167303273987</v>
      </c>
      <c r="CM1711" s="1102">
        <v>17266.239562963063</v>
      </c>
      <c r="CN1711" s="1102">
        <v>21043.688148243487</v>
      </c>
      <c r="CO1711" s="1102">
        <v>24873.254310690023</v>
      </c>
      <c r="CP1711" s="1102">
        <v>21310.211783543233</v>
      </c>
      <c r="CQ1711" s="1106">
        <f t="shared" si="226"/>
        <v>23490.487467494975</v>
      </c>
      <c r="CR1711" s="23" t="s">
        <v>542</v>
      </c>
      <c r="DQ1711"/>
      <c r="DR1711"/>
    </row>
    <row r="1712" spans="58:122" ht="13">
      <c r="BF1712" s="1135">
        <v>1704</v>
      </c>
      <c r="BG1712" s="1102">
        <v>56811.030701196069</v>
      </c>
      <c r="BH1712" s="1102">
        <v>57534.189047902626</v>
      </c>
      <c r="BI1712" s="1102">
        <v>50730.214411941437</v>
      </c>
      <c r="BJ1712" s="1102">
        <v>55433.009756329579</v>
      </c>
      <c r="BK1712" s="1102">
        <v>61914.46435798685</v>
      </c>
      <c r="BL1712" s="1102">
        <v>79037.225040587829</v>
      </c>
      <c r="BM1712" s="1102">
        <v>74109.043288934132</v>
      </c>
      <c r="BN1712" s="1102">
        <v>82166.40827977717</v>
      </c>
      <c r="BO1712" s="1102">
        <v>104928.99967198969</v>
      </c>
      <c r="BP1712" s="1102">
        <v>105531.85919293601</v>
      </c>
      <c r="BQ1712" s="1102">
        <v>81661.339003046931</v>
      </c>
      <c r="BR1712" s="1102">
        <v>67769.136752937527</v>
      </c>
      <c r="BS1712" s="1102">
        <v>73570.703359071398</v>
      </c>
      <c r="BT1712" s="1102">
        <v>41466.632554797092</v>
      </c>
      <c r="BU1712" s="1102">
        <v>13394.090887132448</v>
      </c>
      <c r="BV1712" s="1102">
        <v>12826.150905731978</v>
      </c>
      <c r="BW1712" s="1102">
        <v>24036.370644625124</v>
      </c>
      <c r="BX1712" s="1102">
        <v>27956.300121669668</v>
      </c>
      <c r="BY1712" s="1102">
        <v>24757.580011993479</v>
      </c>
      <c r="BZ1712" s="1102">
        <v>14668.490054387225</v>
      </c>
      <c r="CA1712" s="1102">
        <v>11271.718010731724</v>
      </c>
      <c r="CB1712" s="1102">
        <v>7104.4069580920814</v>
      </c>
      <c r="CC1712" s="1102">
        <v>10089.074130334875</v>
      </c>
      <c r="CD1712" s="1102">
        <v>15348.108858054649</v>
      </c>
      <c r="CE1712" s="1102">
        <v>24769.731689502372</v>
      </c>
      <c r="CF1712" s="1102">
        <v>17824.084827474388</v>
      </c>
      <c r="CG1712" s="1102">
        <v>12649.672286239962</v>
      </c>
      <c r="CH1712" s="1102">
        <v>13703.401542612146</v>
      </c>
      <c r="CI1712" s="1102">
        <v>18304.40989537369</v>
      </c>
      <c r="CJ1712" s="1102">
        <v>20339.986508590177</v>
      </c>
      <c r="CK1712" s="1102">
        <v>20720.979071972826</v>
      </c>
      <c r="CL1712" s="1102">
        <v>17479.479223316725</v>
      </c>
      <c r="CM1712" s="1102">
        <v>22572.595649894149</v>
      </c>
      <c r="CN1712" s="1102">
        <v>21551.477986799247</v>
      </c>
      <c r="CO1712" s="1102">
        <v>25482.981182881591</v>
      </c>
      <c r="CP1712" s="1102">
        <v>22327.987252383788</v>
      </c>
      <c r="CQ1712" s="1106">
        <f t="shared" si="226"/>
        <v>24612.392877838472</v>
      </c>
      <c r="CR1712" s="23" t="s">
        <v>542</v>
      </c>
      <c r="DQ1712"/>
      <c r="DR1712"/>
    </row>
    <row r="1713" spans="58:122" ht="13">
      <c r="BF1713" s="1135">
        <v>1705</v>
      </c>
      <c r="BG1713" s="1102">
        <v>32195.938080071486</v>
      </c>
      <c r="BH1713" s="1102">
        <v>40488.818341797465</v>
      </c>
      <c r="BI1713" s="1102">
        <v>40747.186235263543</v>
      </c>
      <c r="BJ1713" s="1102">
        <v>51536.435059350362</v>
      </c>
      <c r="BK1713" s="1102">
        <v>62327.293518169339</v>
      </c>
      <c r="BL1713" s="1102">
        <v>85415.665819045433</v>
      </c>
      <c r="BM1713" s="1102">
        <v>77391.47946324035</v>
      </c>
      <c r="BN1713" s="1102">
        <v>72932.955567646219</v>
      </c>
      <c r="BO1713" s="1102">
        <v>86407.382768153373</v>
      </c>
      <c r="BP1713" s="1102">
        <v>101375.21622547663</v>
      </c>
      <c r="BQ1713" s="1102">
        <v>73497.327012998881</v>
      </c>
      <c r="BR1713" s="1102">
        <v>51434.737358205632</v>
      </c>
      <c r="BS1713" s="1102">
        <v>53817.846698083027</v>
      </c>
      <c r="BT1713" s="1102">
        <v>22256.276101887655</v>
      </c>
      <c r="BU1713" s="1102">
        <v>11684.143537943724</v>
      </c>
      <c r="BV1713" s="1102">
        <v>15813.731876881322</v>
      </c>
      <c r="BW1713" s="1102">
        <v>22840.994014553416</v>
      </c>
      <c r="BX1713" s="1102">
        <v>22314.018759376995</v>
      </c>
      <c r="BY1713" s="1102">
        <v>18299.884642320663</v>
      </c>
      <c r="BZ1713" s="1102">
        <v>11373.54089500864</v>
      </c>
      <c r="CA1713" s="1102">
        <v>11272.765646648997</v>
      </c>
      <c r="CB1713" s="1102">
        <v>6372.42610207494</v>
      </c>
      <c r="CC1713" s="1102">
        <v>7626.624201715159</v>
      </c>
      <c r="CD1713" s="1102">
        <v>10845.57292215537</v>
      </c>
      <c r="CE1713" s="1102">
        <v>24968.824745505728</v>
      </c>
      <c r="CF1713" s="1102">
        <v>17922.776471948797</v>
      </c>
      <c r="CG1713" s="1102">
        <v>12511.077193664967</v>
      </c>
      <c r="CH1713" s="1102">
        <v>12001.034120596056</v>
      </c>
      <c r="CI1713" s="1102">
        <v>15811.674817431593</v>
      </c>
      <c r="CJ1713" s="1102">
        <v>21657.314370576947</v>
      </c>
      <c r="CK1713" s="1102">
        <v>24661.274307115647</v>
      </c>
      <c r="CL1713" s="1102">
        <v>18841.359638636332</v>
      </c>
      <c r="CM1713" s="1102">
        <v>21940.478913981202</v>
      </c>
      <c r="CN1713" s="1102">
        <v>16783.624257741616</v>
      </c>
      <c r="CO1713" s="1102">
        <v>19085.678946831467</v>
      </c>
      <c r="CP1713" s="1102">
        <v>16837.42298885285</v>
      </c>
      <c r="CQ1713" s="1106">
        <f t="shared" si="226"/>
        <v>18560.081791866498</v>
      </c>
      <c r="CR1713" s="23" t="s">
        <v>542</v>
      </c>
      <c r="DQ1713"/>
      <c r="DR1713"/>
    </row>
    <row r="1714" spans="58:122" ht="13">
      <c r="BF1714" s="1135">
        <v>1706</v>
      </c>
      <c r="BG1714" s="1102">
        <v>66217.493199162986</v>
      </c>
      <c r="BH1714" s="1102">
        <v>62985.929911801977</v>
      </c>
      <c r="BI1714" s="1102">
        <v>53878.985870960663</v>
      </c>
      <c r="BJ1714" s="1102">
        <v>57902.047616389922</v>
      </c>
      <c r="BK1714" s="1102">
        <v>71739.345103038955</v>
      </c>
      <c r="BL1714" s="1102">
        <v>96319.701954837903</v>
      </c>
      <c r="BM1714" s="1102">
        <v>83992.503406135656</v>
      </c>
      <c r="BN1714" s="1102">
        <v>94171.927143506502</v>
      </c>
      <c r="BO1714" s="1102">
        <v>138622.42470437314</v>
      </c>
      <c r="BP1714" s="1102">
        <v>128552.39408131929</v>
      </c>
      <c r="BQ1714" s="1102">
        <v>101302.10859789024</v>
      </c>
      <c r="BR1714" s="1102">
        <v>80720.378819141406</v>
      </c>
      <c r="BS1714" s="1102">
        <v>105262.45763095329</v>
      </c>
      <c r="BT1714" s="1102">
        <v>32104.976932520003</v>
      </c>
      <c r="BU1714" s="1102">
        <v>17362.711292104421</v>
      </c>
      <c r="BV1714" s="1102">
        <v>14589.437261116576</v>
      </c>
      <c r="BW1714" s="1102">
        <v>14461.204176509649</v>
      </c>
      <c r="BX1714" s="1102">
        <v>24829.604107438252</v>
      </c>
      <c r="BY1714" s="1102">
        <v>21397.391493969542</v>
      </c>
      <c r="BZ1714" s="1102">
        <v>18148.095910842138</v>
      </c>
      <c r="CA1714" s="1102">
        <v>11272.932858153839</v>
      </c>
      <c r="CB1714" s="1102">
        <v>6188.0852883425878</v>
      </c>
      <c r="CC1714" s="1102">
        <v>11065.996630113221</v>
      </c>
      <c r="CD1714" s="1102">
        <v>12727.745873144811</v>
      </c>
      <c r="CE1714" s="1102">
        <v>21755.566527532254</v>
      </c>
      <c r="CF1714" s="1102">
        <v>15987.092453919562</v>
      </c>
      <c r="CG1714" s="1102">
        <v>11775.082098424413</v>
      </c>
      <c r="CH1714" s="1102">
        <v>15834.802038243677</v>
      </c>
      <c r="CI1714" s="1102">
        <v>18776.067805940427</v>
      </c>
      <c r="CJ1714" s="1102">
        <v>22360.857280355332</v>
      </c>
      <c r="CK1714" s="1102">
        <v>22377.896468995372</v>
      </c>
      <c r="CL1714" s="1102">
        <v>19335.891852826768</v>
      </c>
      <c r="CM1714" s="1102">
        <v>23612.576325023623</v>
      </c>
      <c r="CN1714" s="1102">
        <v>21680.993653122143</v>
      </c>
      <c r="CO1714" s="1102">
        <v>23732.938867113968</v>
      </c>
      <c r="CP1714" s="1102">
        <v>24274.607328400634</v>
      </c>
      <c r="CQ1714" s="1106">
        <f t="shared" si="226"/>
        <v>26758.174203904902</v>
      </c>
      <c r="CR1714" s="23" t="s">
        <v>542</v>
      </c>
      <c r="DQ1714"/>
      <c r="DR1714"/>
    </row>
    <row r="1715" spans="58:122" ht="13">
      <c r="BF1715" s="1135">
        <v>1707</v>
      </c>
      <c r="BG1715" s="1102">
        <v>48820.385192011265</v>
      </c>
      <c r="BH1715" s="1102">
        <v>45847.357069124613</v>
      </c>
      <c r="BI1715" s="1102">
        <v>37900.510963175257</v>
      </c>
      <c r="BJ1715" s="1102">
        <v>42779.506982980398</v>
      </c>
      <c r="BK1715" s="1102">
        <v>57743.163397783901</v>
      </c>
      <c r="BL1715" s="1102">
        <v>78061.761074339869</v>
      </c>
      <c r="BM1715" s="1102">
        <v>69161.032580069121</v>
      </c>
      <c r="BN1715" s="1102">
        <v>76865.38512473568</v>
      </c>
      <c r="BO1715" s="1102">
        <v>112814.09643969685</v>
      </c>
      <c r="BP1715" s="1102">
        <v>105270.94629033086</v>
      </c>
      <c r="BQ1715" s="1102">
        <v>80620.593978066085</v>
      </c>
      <c r="BR1715" s="1102">
        <v>61267.626874649126</v>
      </c>
      <c r="BS1715" s="1102">
        <v>70807.145682672301</v>
      </c>
      <c r="BT1715" s="1102">
        <v>31437.050308864989</v>
      </c>
      <c r="BU1715" s="1102">
        <v>11730.907028183356</v>
      </c>
      <c r="BV1715" s="1102">
        <v>13655.172048413429</v>
      </c>
      <c r="BW1715" s="1102">
        <v>19563.328035062917</v>
      </c>
      <c r="BX1715" s="1102">
        <v>29055.155227690651</v>
      </c>
      <c r="BY1715" s="1102">
        <v>21715.596147679094</v>
      </c>
      <c r="BZ1715" s="1102">
        <v>16150.573164568588</v>
      </c>
      <c r="CA1715" s="1102">
        <v>11293.613091826319</v>
      </c>
      <c r="CB1715" s="1102">
        <v>7885.3568850801657</v>
      </c>
      <c r="CC1715" s="1102">
        <v>8100.4742489516047</v>
      </c>
      <c r="CD1715" s="1102">
        <v>10063.289268068489</v>
      </c>
      <c r="CE1715" s="1102">
        <v>14288.01215380967</v>
      </c>
      <c r="CF1715" s="1102">
        <v>12273.365140678858</v>
      </c>
      <c r="CG1715" s="1102">
        <v>10743.363827419704</v>
      </c>
      <c r="CH1715" s="1102">
        <v>12394.411931608232</v>
      </c>
      <c r="CI1715" s="1102">
        <v>16104.305386983959</v>
      </c>
      <c r="CJ1715" s="1102">
        <v>19484.165831005979</v>
      </c>
      <c r="CK1715" s="1102">
        <v>21513.015933354622</v>
      </c>
      <c r="CL1715" s="1102">
        <v>17969.873537093641</v>
      </c>
      <c r="CM1715" s="1102">
        <v>18283.055023928981</v>
      </c>
      <c r="CN1715" s="1102">
        <v>15773.02044552298</v>
      </c>
      <c r="CO1715" s="1102">
        <v>16187.257825113658</v>
      </c>
      <c r="CP1715" s="1102">
        <v>16682.878066750454</v>
      </c>
      <c r="CQ1715" s="1106">
        <f t="shared" si="226"/>
        <v>18389.725176329961</v>
      </c>
      <c r="CR1715" s="23" t="s">
        <v>542</v>
      </c>
      <c r="DQ1715"/>
      <c r="DR1715"/>
    </row>
    <row r="1716" spans="58:122" ht="13">
      <c r="BF1716" s="1135">
        <v>1708</v>
      </c>
      <c r="BG1716" s="1102">
        <v>58966.912694774619</v>
      </c>
      <c r="BH1716" s="1102">
        <v>63198.204268815753</v>
      </c>
      <c r="BI1716" s="1102">
        <v>59713.333897056989</v>
      </c>
      <c r="BJ1716" s="1102">
        <v>76373.49006174934</v>
      </c>
      <c r="BK1716" s="1102">
        <v>80860.60443589135</v>
      </c>
      <c r="BL1716" s="1102">
        <v>93341.529190629226</v>
      </c>
      <c r="BM1716" s="1102">
        <v>84974.089212320192</v>
      </c>
      <c r="BN1716" s="1102">
        <v>100549.46863665896</v>
      </c>
      <c r="BO1716" s="1102">
        <v>100056.17578910859</v>
      </c>
      <c r="BP1716" s="1102">
        <v>102711.59429575114</v>
      </c>
      <c r="BQ1716" s="1102">
        <v>84335.630857683253</v>
      </c>
      <c r="BR1716" s="1102">
        <v>85183.604083226222</v>
      </c>
      <c r="BS1716" s="1102">
        <v>76263.655896625482</v>
      </c>
      <c r="BT1716" s="1102">
        <v>33112.183253308787</v>
      </c>
      <c r="BU1716" s="1102">
        <v>17787.630732378668</v>
      </c>
      <c r="BV1716" s="1102">
        <v>13444.326646097656</v>
      </c>
      <c r="BW1716" s="1102">
        <v>15748.357289239362</v>
      </c>
      <c r="BX1716" s="1102">
        <v>22674.218485485697</v>
      </c>
      <c r="BY1716" s="1102">
        <v>22724.152962901171</v>
      </c>
      <c r="BZ1716" s="1102">
        <v>16747.340812882376</v>
      </c>
      <c r="CA1716" s="1102">
        <v>11297.861989444915</v>
      </c>
      <c r="CB1716" s="1102">
        <v>7005.1492100944179</v>
      </c>
      <c r="CC1716" s="1102">
        <v>9826.703024444465</v>
      </c>
      <c r="CD1716" s="1102">
        <v>17870.507473778289</v>
      </c>
      <c r="CE1716" s="1102">
        <v>19523.772771107004</v>
      </c>
      <c r="CF1716" s="1102">
        <v>13899.900813202867</v>
      </c>
      <c r="CG1716" s="1102">
        <v>10589.847713485575</v>
      </c>
      <c r="CH1716" s="1102">
        <v>13321.895883626774</v>
      </c>
      <c r="CI1716" s="1102">
        <v>22518.221853045085</v>
      </c>
      <c r="CJ1716" s="1102">
        <v>23575.814411753894</v>
      </c>
      <c r="CK1716" s="1102">
        <v>22861.608460825333</v>
      </c>
      <c r="CL1716" s="1102">
        <v>19939.658024503246</v>
      </c>
      <c r="CM1716" s="1102">
        <v>19623.276338467909</v>
      </c>
      <c r="CN1716" s="1102">
        <v>17771.156490853871</v>
      </c>
      <c r="CO1716" s="1102">
        <v>17779.117369124979</v>
      </c>
      <c r="CP1716" s="1102">
        <v>19353.234648650479</v>
      </c>
      <c r="CQ1716" s="1106">
        <f t="shared" si="226"/>
        <v>21333.2894382913</v>
      </c>
      <c r="CR1716" s="23" t="s">
        <v>542</v>
      </c>
      <c r="DQ1716"/>
      <c r="DR1716"/>
    </row>
    <row r="1717" spans="58:122" ht="13">
      <c r="BF1717" s="1135">
        <v>1709</v>
      </c>
      <c r="BG1717" s="1102">
        <v>46367.443409435618</v>
      </c>
      <c r="BH1717" s="1102">
        <v>51331.437397840797</v>
      </c>
      <c r="BI1717" s="1102">
        <v>48788.250924016735</v>
      </c>
      <c r="BJ1717" s="1102">
        <v>60464.432088013731</v>
      </c>
      <c r="BK1717" s="1102">
        <v>69799.979924395477</v>
      </c>
      <c r="BL1717" s="1102">
        <v>85487.073813133073</v>
      </c>
      <c r="BM1717" s="1102">
        <v>75771.738451195022</v>
      </c>
      <c r="BN1717" s="1102">
        <v>86812.007839454265</v>
      </c>
      <c r="BO1717" s="1102">
        <v>103841.92147682191</v>
      </c>
      <c r="BP1717" s="1102">
        <v>103252.62494508112</v>
      </c>
      <c r="BQ1717" s="1102">
        <v>82514.651890967943</v>
      </c>
      <c r="BR1717" s="1102">
        <v>67228.70629746429</v>
      </c>
      <c r="BS1717" s="1102">
        <v>50785.65803136176</v>
      </c>
      <c r="BT1717" s="1102">
        <v>28346.68297206741</v>
      </c>
      <c r="BU1717" s="1102">
        <v>17653.544366587808</v>
      </c>
      <c r="BV1717" s="1102">
        <v>14920.11401768255</v>
      </c>
      <c r="BW1717" s="1102">
        <v>16654.567784812018</v>
      </c>
      <c r="BX1717" s="1102">
        <v>22485.32821936638</v>
      </c>
      <c r="BY1717" s="1102">
        <v>19532.526173740567</v>
      </c>
      <c r="BZ1717" s="1102">
        <v>16476.722765090599</v>
      </c>
      <c r="CA1717" s="1102">
        <v>11298.699176375965</v>
      </c>
      <c r="CB1717" s="1102">
        <v>8000.7749341718272</v>
      </c>
      <c r="CC1717" s="1102">
        <v>10539.85064319768</v>
      </c>
      <c r="CD1717" s="1102">
        <v>15169.674569367578</v>
      </c>
      <c r="CE1717" s="1102">
        <v>22673.753897165399</v>
      </c>
      <c r="CF1717" s="1102">
        <v>17918.083205797302</v>
      </c>
      <c r="CG1717" s="1102">
        <v>13067.897131472133</v>
      </c>
      <c r="CH1717" s="1102">
        <v>12630.54722693636</v>
      </c>
      <c r="CI1717" s="1102">
        <v>16057.455129938329</v>
      </c>
      <c r="CJ1717" s="1102">
        <v>20775.085408190436</v>
      </c>
      <c r="CK1717" s="1102">
        <v>22982.502956165616</v>
      </c>
      <c r="CL1717" s="1102">
        <v>17921.891266871695</v>
      </c>
      <c r="CM1717" s="1102">
        <v>19427.87924134795</v>
      </c>
      <c r="CN1717" s="1102">
        <v>17809.591296167648</v>
      </c>
      <c r="CO1717" s="1102">
        <v>18291.204335718798</v>
      </c>
      <c r="CP1717" s="1102">
        <v>19104.593273090122</v>
      </c>
      <c r="CQ1717" s="1106">
        <f t="shared" si="226"/>
        <v>21059.209237877159</v>
      </c>
      <c r="CR1717" s="23" t="s">
        <v>542</v>
      </c>
      <c r="DQ1717"/>
      <c r="DR1717"/>
    </row>
    <row r="1718" spans="58:122" ht="13">
      <c r="BF1718" s="1135">
        <v>1710</v>
      </c>
      <c r="BG1718" s="1102">
        <v>66278.291318213189</v>
      </c>
      <c r="BH1718" s="1102">
        <v>63039.233074341581</v>
      </c>
      <c r="BI1718" s="1102">
        <v>53891.583698777082</v>
      </c>
      <c r="BJ1718" s="1102">
        <v>57987.935247521127</v>
      </c>
      <c r="BK1718" s="1102">
        <v>71854.644255112697</v>
      </c>
      <c r="BL1718" s="1102">
        <v>96530.329738950924</v>
      </c>
      <c r="BM1718" s="1102">
        <v>84151.095446840685</v>
      </c>
      <c r="BN1718" s="1102">
        <v>93736.756920521264</v>
      </c>
      <c r="BO1718" s="1102">
        <v>138179.0226892487</v>
      </c>
      <c r="BP1718" s="1102">
        <v>128308.24029904016</v>
      </c>
      <c r="BQ1718" s="1102">
        <v>101864.64934377657</v>
      </c>
      <c r="BR1718" s="1102">
        <v>81064.788734044472</v>
      </c>
      <c r="BS1718" s="1102">
        <v>105406.74508399969</v>
      </c>
      <c r="BT1718" s="1102">
        <v>32225.261630636327</v>
      </c>
      <c r="BU1718" s="1102">
        <v>17498.723225342965</v>
      </c>
      <c r="BV1718" s="1102">
        <v>14593.821424303664</v>
      </c>
      <c r="BW1718" s="1102">
        <v>14441.967275075274</v>
      </c>
      <c r="BX1718" s="1102">
        <v>25018.500717349074</v>
      </c>
      <c r="BY1718" s="1102">
        <v>21482.472274525942</v>
      </c>
      <c r="BZ1718" s="1102">
        <v>18218.986772660759</v>
      </c>
      <c r="CA1718" s="1102">
        <v>11308.537832218082</v>
      </c>
      <c r="CB1718" s="1102">
        <v>6201.4718448359254</v>
      </c>
      <c r="CC1718" s="1102">
        <v>11049.414464134612</v>
      </c>
      <c r="CD1718" s="1102">
        <v>12664.87194819748</v>
      </c>
      <c r="CE1718" s="1102">
        <v>21883.832867125911</v>
      </c>
      <c r="CF1718" s="1102">
        <v>16027.980266693015</v>
      </c>
      <c r="CG1718" s="1102">
        <v>11914.561734214114</v>
      </c>
      <c r="CH1718" s="1102">
        <v>15823.588725717391</v>
      </c>
      <c r="CI1718" s="1102">
        <v>18796.043519529325</v>
      </c>
      <c r="CJ1718" s="1102">
        <v>22498.008997379304</v>
      </c>
      <c r="CK1718" s="1102">
        <v>22591.825496017897</v>
      </c>
      <c r="CL1718" s="1102">
        <v>19290.005341800177</v>
      </c>
      <c r="CM1718" s="1102">
        <v>23634.958293534113</v>
      </c>
      <c r="CN1718" s="1102">
        <v>21356.870502241985</v>
      </c>
      <c r="CO1718" s="1102">
        <v>24174.16522263192</v>
      </c>
      <c r="CP1718" s="1102">
        <v>23938.798845861591</v>
      </c>
      <c r="CQ1718" s="1106">
        <f t="shared" si="226"/>
        <v>26388.008715608175</v>
      </c>
      <c r="CR1718" s="23" t="s">
        <v>542</v>
      </c>
      <c r="DQ1718"/>
      <c r="DR1718"/>
    </row>
    <row r="1719" spans="58:122" ht="13">
      <c r="BF1719" s="1135">
        <v>1711</v>
      </c>
      <c r="BG1719" s="1102">
        <v>50708.170030859459</v>
      </c>
      <c r="BH1719" s="1102">
        <v>58178.070728193728</v>
      </c>
      <c r="BI1719" s="1102">
        <v>57420.968862615722</v>
      </c>
      <c r="BJ1719" s="1102">
        <v>69342.044191343535</v>
      </c>
      <c r="BK1719" s="1102">
        <v>81288.636392604662</v>
      </c>
      <c r="BL1719" s="1102">
        <v>108313.72915904655</v>
      </c>
      <c r="BM1719" s="1102">
        <v>95871.090796476579</v>
      </c>
      <c r="BN1719" s="1102">
        <v>98628.942088904907</v>
      </c>
      <c r="BO1719" s="1102">
        <v>119056.07278271693</v>
      </c>
      <c r="BP1719" s="1102">
        <v>118754.71470985733</v>
      </c>
      <c r="BQ1719" s="1102">
        <v>87355.858194955508</v>
      </c>
      <c r="BR1719" s="1102">
        <v>63377.802979599954</v>
      </c>
      <c r="BS1719" s="1102">
        <v>63811.546299319336</v>
      </c>
      <c r="BT1719" s="1102">
        <v>29025.432285870615</v>
      </c>
      <c r="BU1719" s="1102">
        <v>14514.050613958438</v>
      </c>
      <c r="BV1719" s="1102">
        <v>14729.371196581167</v>
      </c>
      <c r="BW1719" s="1102">
        <v>19708.239965012966</v>
      </c>
      <c r="BX1719" s="1102">
        <v>27842.104764312819</v>
      </c>
      <c r="BY1719" s="1102">
        <v>18926.394765632293</v>
      </c>
      <c r="BZ1719" s="1102">
        <v>16240.918627380697</v>
      </c>
      <c r="CA1719" s="1102">
        <v>11309.313587272298</v>
      </c>
      <c r="CB1719" s="1102">
        <v>8143.9949884025336</v>
      </c>
      <c r="CC1719" s="1102">
        <v>11969.944984672107</v>
      </c>
      <c r="CD1719" s="1102">
        <v>12820.0099601812</v>
      </c>
      <c r="CE1719" s="1102">
        <v>20377.793307446136</v>
      </c>
      <c r="CF1719" s="1102">
        <v>15512.907052903909</v>
      </c>
      <c r="CG1719" s="1102">
        <v>12403.556500828676</v>
      </c>
      <c r="CH1719" s="1102">
        <v>14191.931205484436</v>
      </c>
      <c r="CI1719" s="1102">
        <v>16611.348798328363</v>
      </c>
      <c r="CJ1719" s="1102">
        <v>19439.180865196584</v>
      </c>
      <c r="CK1719" s="1102">
        <v>21775.441187287412</v>
      </c>
      <c r="CL1719" s="1102">
        <v>18725.172545438651</v>
      </c>
      <c r="CM1719" s="1102">
        <v>22110.394285886774</v>
      </c>
      <c r="CN1719" s="1102">
        <v>20496.47309400158</v>
      </c>
      <c r="CO1719" s="1102">
        <v>21987.681726008588</v>
      </c>
      <c r="CP1719" s="1102">
        <v>21712.94511587741</v>
      </c>
      <c r="CQ1719" s="1106">
        <f t="shared" si="226"/>
        <v>23934.42497464093</v>
      </c>
      <c r="CR1719" s="23" t="s">
        <v>542</v>
      </c>
      <c r="DQ1719"/>
      <c r="DR1719"/>
    </row>
    <row r="1720" spans="58:122" ht="13">
      <c r="BF1720" s="1135">
        <v>1712</v>
      </c>
      <c r="BG1720" s="1102">
        <v>51645.846529892755</v>
      </c>
      <c r="BH1720" s="1102">
        <v>44535.31471433051</v>
      </c>
      <c r="BI1720" s="1102">
        <v>35127.497225833598</v>
      </c>
      <c r="BJ1720" s="1102">
        <v>46908.742196724997</v>
      </c>
      <c r="BK1720" s="1102">
        <v>66232.667368008653</v>
      </c>
      <c r="BL1720" s="1102">
        <v>92607.980716833728</v>
      </c>
      <c r="BM1720" s="1102">
        <v>80514.974821142052</v>
      </c>
      <c r="BN1720" s="1102">
        <v>89238.044973040363</v>
      </c>
      <c r="BO1720" s="1102">
        <v>114367.36505332164</v>
      </c>
      <c r="BP1720" s="1102">
        <v>106068.74540119915</v>
      </c>
      <c r="BQ1720" s="1102">
        <v>80244.135487710824</v>
      </c>
      <c r="BR1720" s="1102">
        <v>58573.043894898598</v>
      </c>
      <c r="BS1720" s="1102">
        <v>56796.111620655291</v>
      </c>
      <c r="BT1720" s="1102">
        <v>25392.945490465827</v>
      </c>
      <c r="BU1720" s="1102">
        <v>11636.195362260725</v>
      </c>
      <c r="BV1720" s="1102">
        <v>10042.33170387366</v>
      </c>
      <c r="BW1720" s="1102">
        <v>17507.403500069107</v>
      </c>
      <c r="BX1720" s="1102">
        <v>18392.399940431704</v>
      </c>
      <c r="BY1720" s="1102">
        <v>19312.162688467444</v>
      </c>
      <c r="BZ1720" s="1102">
        <v>18928.267703750163</v>
      </c>
      <c r="CA1720" s="1102">
        <v>11310.542956332951</v>
      </c>
      <c r="CB1720" s="1102">
        <v>5965.7346651124126</v>
      </c>
      <c r="CC1720" s="1102">
        <v>6506.4990071321436</v>
      </c>
      <c r="CD1720" s="1102">
        <v>8985.38231862475</v>
      </c>
      <c r="CE1720" s="1102">
        <v>19236.459272164291</v>
      </c>
      <c r="CF1720" s="1102">
        <v>13267.340614881246</v>
      </c>
      <c r="CG1720" s="1102">
        <v>8113.7482252182372</v>
      </c>
      <c r="CH1720" s="1102">
        <v>7977.8135313373023</v>
      </c>
      <c r="CI1720" s="1102">
        <v>12805.025261574936</v>
      </c>
      <c r="CJ1720" s="1102">
        <v>17707.137117005444</v>
      </c>
      <c r="CK1720" s="1102">
        <v>16603.256791706932</v>
      </c>
      <c r="CL1720" s="1102">
        <v>12676.491565593309</v>
      </c>
      <c r="CM1720" s="1102">
        <v>16081.469024017055</v>
      </c>
      <c r="CN1720" s="1102">
        <v>14937.516895752737</v>
      </c>
      <c r="CO1720" s="1102">
        <v>21556.283587192571</v>
      </c>
      <c r="CP1720" s="1102">
        <v>14939.725198897993</v>
      </c>
      <c r="CQ1720" s="1106">
        <f t="shared" si="226"/>
        <v>16468.228055037256</v>
      </c>
      <c r="CR1720" s="23" t="s">
        <v>542</v>
      </c>
      <c r="DQ1720"/>
      <c r="DR1720"/>
    </row>
    <row r="1721" spans="58:122" ht="13">
      <c r="BF1721" s="1135">
        <v>1713</v>
      </c>
      <c r="BG1721" s="1102">
        <v>49467.233557922591</v>
      </c>
      <c r="BH1721" s="1102">
        <v>46909.680694151662</v>
      </c>
      <c r="BI1721" s="1102">
        <v>41407.162390240257</v>
      </c>
      <c r="BJ1721" s="1102">
        <v>46816.667217924914</v>
      </c>
      <c r="BK1721" s="1102">
        <v>56784.22499885819</v>
      </c>
      <c r="BL1721" s="1102">
        <v>71509.804785336455</v>
      </c>
      <c r="BM1721" s="1102">
        <v>60333.343951248862</v>
      </c>
      <c r="BN1721" s="1102">
        <v>63246.546450091912</v>
      </c>
      <c r="BO1721" s="1102">
        <v>93053.846229426636</v>
      </c>
      <c r="BP1721" s="1102">
        <v>85776.658872424916</v>
      </c>
      <c r="BQ1721" s="1102">
        <v>63259.44709210888</v>
      </c>
      <c r="BR1721" s="1102">
        <v>45866.04382477585</v>
      </c>
      <c r="BS1721" s="1102">
        <v>52539.615958628347</v>
      </c>
      <c r="BT1721" s="1102">
        <v>21845.220655659956</v>
      </c>
      <c r="BU1721" s="1102">
        <v>11858.379041166429</v>
      </c>
      <c r="BV1721" s="1102">
        <v>10760.680724363781</v>
      </c>
      <c r="BW1721" s="1102">
        <v>17075.426688609554</v>
      </c>
      <c r="BX1721" s="1102">
        <v>18396.077524556255</v>
      </c>
      <c r="BY1721" s="1102">
        <v>17299.067440877585</v>
      </c>
      <c r="BZ1721" s="1102">
        <v>17367.393164788071</v>
      </c>
      <c r="CA1721" s="1102">
        <v>11312.387929773591</v>
      </c>
      <c r="CB1721" s="1102">
        <v>6782.3164391253995</v>
      </c>
      <c r="CC1721" s="1102">
        <v>7838.8153913243577</v>
      </c>
      <c r="CD1721" s="1102">
        <v>8974.2081780997742</v>
      </c>
      <c r="CE1721" s="1102">
        <v>17304.317217268763</v>
      </c>
      <c r="CF1721" s="1102">
        <v>13197.931338588927</v>
      </c>
      <c r="CG1721" s="1102">
        <v>8902.4078387042391</v>
      </c>
      <c r="CH1721" s="1102">
        <v>9980.6930423742688</v>
      </c>
      <c r="CI1721" s="1102">
        <v>13649.022789585848</v>
      </c>
      <c r="CJ1721" s="1102">
        <v>19747.534368712146</v>
      </c>
      <c r="CK1721" s="1102">
        <v>19265.644584989779</v>
      </c>
      <c r="CL1721" s="1102">
        <v>14828.801346862385</v>
      </c>
      <c r="CM1721" s="1102">
        <v>16052.090012937602</v>
      </c>
      <c r="CN1721" s="1102">
        <v>14011.979259242784</v>
      </c>
      <c r="CO1721" s="1102">
        <v>16442.550028477173</v>
      </c>
      <c r="CP1721" s="1102">
        <v>15248.185708561803</v>
      </c>
      <c r="CQ1721" s="1106">
        <f t="shared" si="226"/>
        <v>16808.247563528039</v>
      </c>
      <c r="CR1721" s="23" t="s">
        <v>542</v>
      </c>
      <c r="DQ1721"/>
      <c r="DR1721"/>
    </row>
    <row r="1722" spans="58:122" ht="13">
      <c r="BF1722" s="1135">
        <v>1714</v>
      </c>
      <c r="BG1722" s="1102">
        <v>46943.723634063099</v>
      </c>
      <c r="BH1722" s="1102">
        <v>54448.890718373419</v>
      </c>
      <c r="BI1722" s="1102">
        <v>52784.939965531245</v>
      </c>
      <c r="BJ1722" s="1102">
        <v>64394.417083582426</v>
      </c>
      <c r="BK1722" s="1102">
        <v>76683.031526374863</v>
      </c>
      <c r="BL1722" s="1102">
        <v>93378.842564240476</v>
      </c>
      <c r="BM1722" s="1102">
        <v>75484.637133616008</v>
      </c>
      <c r="BN1722" s="1102">
        <v>71808.6071244466</v>
      </c>
      <c r="BO1722" s="1102">
        <v>121012.19946525962</v>
      </c>
      <c r="BP1722" s="1102">
        <v>112229.97962179939</v>
      </c>
      <c r="BQ1722" s="1102">
        <v>90607.820520375346</v>
      </c>
      <c r="BR1722" s="1102">
        <v>69131.759702248528</v>
      </c>
      <c r="BS1722" s="1102">
        <v>79331.628557257456</v>
      </c>
      <c r="BT1722" s="1102">
        <v>32788.568156595677</v>
      </c>
      <c r="BU1722" s="1102">
        <v>15433.616284095948</v>
      </c>
      <c r="BV1722" s="1102">
        <v>11694.507187640098</v>
      </c>
      <c r="BW1722" s="1102">
        <v>17907.744424662407</v>
      </c>
      <c r="BX1722" s="1102">
        <v>20421.546113974306</v>
      </c>
      <c r="BY1722" s="1102">
        <v>18173.914972224033</v>
      </c>
      <c r="BZ1722" s="1102">
        <v>17615.825870261779</v>
      </c>
      <c r="CA1722" s="1102">
        <v>11313.570305480293</v>
      </c>
      <c r="CB1722" s="1102">
        <v>6620.7421317454737</v>
      </c>
      <c r="CC1722" s="1102">
        <v>7873.3836487133776</v>
      </c>
      <c r="CD1722" s="1102">
        <v>10170.147282764845</v>
      </c>
      <c r="CE1722" s="1102">
        <v>17972.419309878787</v>
      </c>
      <c r="CF1722" s="1102">
        <v>14702.652971292549</v>
      </c>
      <c r="CG1722" s="1102">
        <v>11592.925678370528</v>
      </c>
      <c r="CH1722" s="1102">
        <v>13030.720005065225</v>
      </c>
      <c r="CI1722" s="1102">
        <v>15473.811991775478</v>
      </c>
      <c r="CJ1722" s="1102">
        <v>15746.187422117644</v>
      </c>
      <c r="CK1722" s="1102">
        <v>14982.480536481096</v>
      </c>
      <c r="CL1722" s="1102">
        <v>11670.90069685356</v>
      </c>
      <c r="CM1722" s="1102">
        <v>12892.739119388129</v>
      </c>
      <c r="CN1722" s="1102">
        <v>15804.941725606372</v>
      </c>
      <c r="CO1722" s="1102">
        <v>18572.937436221153</v>
      </c>
      <c r="CP1722" s="1102">
        <v>13385.867068319847</v>
      </c>
      <c r="CQ1722" s="1106">
        <f t="shared" si="226"/>
        <v>14755.39266356551</v>
      </c>
      <c r="CR1722" s="23" t="s">
        <v>542</v>
      </c>
      <c r="DQ1722"/>
      <c r="DR1722"/>
    </row>
    <row r="1723" spans="58:122" ht="13">
      <c r="BF1723" s="1135">
        <v>1715</v>
      </c>
      <c r="BG1723" s="1102">
        <v>43661.149359983632</v>
      </c>
      <c r="BH1723" s="1102">
        <v>55111.391040875984</v>
      </c>
      <c r="BI1723" s="1102">
        <v>48910.927481201477</v>
      </c>
      <c r="BJ1723" s="1102">
        <v>48114.293136240973</v>
      </c>
      <c r="BK1723" s="1102">
        <v>56867.12258042016</v>
      </c>
      <c r="BL1723" s="1102">
        <v>80259.960092413152</v>
      </c>
      <c r="BM1723" s="1102">
        <v>70973.662245753861</v>
      </c>
      <c r="BN1723" s="1102">
        <v>67414.894457103321</v>
      </c>
      <c r="BO1723" s="1102">
        <v>75540.018158040693</v>
      </c>
      <c r="BP1723" s="1102">
        <v>88613.999522698607</v>
      </c>
      <c r="BQ1723" s="1102">
        <v>63639.24783673491</v>
      </c>
      <c r="BR1723" s="1102">
        <v>46654.198845478124</v>
      </c>
      <c r="BS1723" s="1102">
        <v>49984.287058068912</v>
      </c>
      <c r="BT1723" s="1102">
        <v>26252.188528346007</v>
      </c>
      <c r="BU1723" s="1102">
        <v>15400.623632811681</v>
      </c>
      <c r="BV1723" s="1102">
        <v>14548.382554144127</v>
      </c>
      <c r="BW1723" s="1102">
        <v>17841.670477135656</v>
      </c>
      <c r="BX1723" s="1102">
        <v>21281.249115274317</v>
      </c>
      <c r="BY1723" s="1102">
        <v>18317.418747156757</v>
      </c>
      <c r="BZ1723" s="1102">
        <v>16511.570576633407</v>
      </c>
      <c r="CA1723" s="1102">
        <v>11326.759421348643</v>
      </c>
      <c r="CB1723" s="1102">
        <v>7133.6046017307763</v>
      </c>
      <c r="CC1723" s="1102">
        <v>7746.5892867824832</v>
      </c>
      <c r="CD1723" s="1102">
        <v>11563.562039106053</v>
      </c>
      <c r="CE1723" s="1102">
        <v>19166.180198425682</v>
      </c>
      <c r="CF1723" s="1102">
        <v>14128.571849099391</v>
      </c>
      <c r="CG1723" s="1102">
        <v>10415.236555517724</v>
      </c>
      <c r="CH1723" s="1102">
        <v>10759.579248276574</v>
      </c>
      <c r="CI1723" s="1102">
        <v>17021.352337920118</v>
      </c>
      <c r="CJ1723" s="1102">
        <v>20729.775521979009</v>
      </c>
      <c r="CK1723" s="1102">
        <v>21509.503270622936</v>
      </c>
      <c r="CL1723" s="1102">
        <v>17262.68392496559</v>
      </c>
      <c r="CM1723" s="1102">
        <v>17892.686779933945</v>
      </c>
      <c r="CN1723" s="1102">
        <v>19032.403662645309</v>
      </c>
      <c r="CO1723" s="1102">
        <v>18714.611747081719</v>
      </c>
      <c r="CP1723" s="1102">
        <v>19018.49536761834</v>
      </c>
      <c r="CQ1723" s="1106">
        <f t="shared" si="226"/>
        <v>20964.302542908303</v>
      </c>
      <c r="CR1723" s="23" t="s">
        <v>542</v>
      </c>
      <c r="DQ1723"/>
      <c r="DR1723"/>
    </row>
    <row r="1724" spans="58:122" ht="13">
      <c r="BF1724" s="1135">
        <v>1716</v>
      </c>
      <c r="BG1724" s="1102">
        <v>50780.349625612216</v>
      </c>
      <c r="BH1724" s="1102">
        <v>43869.722781571909</v>
      </c>
      <c r="BI1724" s="1102">
        <v>36502.033308982034</v>
      </c>
      <c r="BJ1724" s="1102">
        <v>47880.01377772804</v>
      </c>
      <c r="BK1724" s="1102">
        <v>65965.77307592603</v>
      </c>
      <c r="BL1724" s="1102">
        <v>90558.905596148368</v>
      </c>
      <c r="BM1724" s="1102">
        <v>79960.854968760352</v>
      </c>
      <c r="BN1724" s="1102">
        <v>88751.585295133918</v>
      </c>
      <c r="BO1724" s="1102">
        <v>113194.15252518692</v>
      </c>
      <c r="BP1724" s="1102">
        <v>104643.30055621671</v>
      </c>
      <c r="BQ1724" s="1102">
        <v>80284.779320358706</v>
      </c>
      <c r="BR1724" s="1102">
        <v>60415.114172040994</v>
      </c>
      <c r="BS1724" s="1102">
        <v>57468.122041320959</v>
      </c>
      <c r="BT1724" s="1102">
        <v>25373.690176815791</v>
      </c>
      <c r="BU1724" s="1102">
        <v>11795.370174198886</v>
      </c>
      <c r="BV1724" s="1102">
        <v>10210.403546251282</v>
      </c>
      <c r="BW1724" s="1102">
        <v>17510.720667402627</v>
      </c>
      <c r="BX1724" s="1102">
        <v>18209.925951592031</v>
      </c>
      <c r="BY1724" s="1102">
        <v>19385.311721234259</v>
      </c>
      <c r="BZ1724" s="1102">
        <v>18881.367528962724</v>
      </c>
      <c r="CA1724" s="1102">
        <v>11329.046211485793</v>
      </c>
      <c r="CB1724" s="1102">
        <v>6019.8827979610351</v>
      </c>
      <c r="CC1724" s="1102">
        <v>6582.7463877295322</v>
      </c>
      <c r="CD1724" s="1102">
        <v>9084.7820877122267</v>
      </c>
      <c r="CE1724" s="1102">
        <v>19238.648909347165</v>
      </c>
      <c r="CF1724" s="1102">
        <v>13344.24366894195</v>
      </c>
      <c r="CG1724" s="1102">
        <v>8023.1051850751246</v>
      </c>
      <c r="CH1724" s="1102">
        <v>7975.3646927113359</v>
      </c>
      <c r="CI1724" s="1102">
        <v>12844.112802816757</v>
      </c>
      <c r="CJ1724" s="1102">
        <v>17860.076837024437</v>
      </c>
      <c r="CK1724" s="1102">
        <v>16648.415917273756</v>
      </c>
      <c r="CL1724" s="1102">
        <v>12699.670395889007</v>
      </c>
      <c r="CM1724" s="1102">
        <v>15971.943604627519</v>
      </c>
      <c r="CN1724" s="1102">
        <v>15428.697035167972</v>
      </c>
      <c r="CO1724" s="1102">
        <v>21388.695083922186</v>
      </c>
      <c r="CP1724" s="1102">
        <v>15306.206408324391</v>
      </c>
      <c r="CQ1724" s="1106">
        <f t="shared" si="226"/>
        <v>16872.204437090455</v>
      </c>
      <c r="CR1724" s="23" t="s">
        <v>542</v>
      </c>
      <c r="DQ1724"/>
      <c r="DR1724"/>
    </row>
    <row r="1725" spans="58:122" ht="13">
      <c r="BF1725" s="1135">
        <v>1717</v>
      </c>
      <c r="BG1725" s="1102">
        <v>69992.413133951472</v>
      </c>
      <c r="BH1725" s="1102">
        <v>68876.425560086442</v>
      </c>
      <c r="BI1725" s="1102">
        <v>59345.977175071275</v>
      </c>
      <c r="BJ1725" s="1102">
        <v>72083.345806020734</v>
      </c>
      <c r="BK1725" s="1102">
        <v>85020.227891867646</v>
      </c>
      <c r="BL1725" s="1102">
        <v>102850.27842220828</v>
      </c>
      <c r="BM1725" s="1102">
        <v>86966.473473546284</v>
      </c>
      <c r="BN1725" s="1102">
        <v>95502.175715282152</v>
      </c>
      <c r="BO1725" s="1102">
        <v>104568.25117103448</v>
      </c>
      <c r="BP1725" s="1102">
        <v>94671.651615728188</v>
      </c>
      <c r="BQ1725" s="1102">
        <v>68804.93814153393</v>
      </c>
      <c r="BR1725" s="1102">
        <v>60639.928102431091</v>
      </c>
      <c r="BS1725" s="1102">
        <v>67125.258764460959</v>
      </c>
      <c r="BT1725" s="1102">
        <v>32068.202126253462</v>
      </c>
      <c r="BU1725" s="1102">
        <v>13573.693317536054</v>
      </c>
      <c r="BV1725" s="1102">
        <v>12340.608908626396</v>
      </c>
      <c r="BW1725" s="1102">
        <v>23964.43200606796</v>
      </c>
      <c r="BX1725" s="1102">
        <v>27763.798338728739</v>
      </c>
      <c r="BY1725" s="1102">
        <v>22516.964191332409</v>
      </c>
      <c r="BZ1725" s="1102">
        <v>16274.169291332128</v>
      </c>
      <c r="CA1725" s="1102">
        <v>11331.767653191115</v>
      </c>
      <c r="CB1725" s="1102">
        <v>8713.7275939419269</v>
      </c>
      <c r="CC1725" s="1102">
        <v>7901.2008179055065</v>
      </c>
      <c r="CD1725" s="1102">
        <v>11969.442991543938</v>
      </c>
      <c r="CE1725" s="1102">
        <v>18498.125056606736</v>
      </c>
      <c r="CF1725" s="1102">
        <v>11771.604117222027</v>
      </c>
      <c r="CG1725" s="1102">
        <v>9536.3635038475932</v>
      </c>
      <c r="CH1725" s="1102">
        <v>13781.606027923572</v>
      </c>
      <c r="CI1725" s="1102">
        <v>24010.742376702485</v>
      </c>
      <c r="CJ1725" s="1102">
        <v>27437.011340314297</v>
      </c>
      <c r="CK1725" s="1102">
        <v>26481.374801031059</v>
      </c>
      <c r="CL1725" s="1102">
        <v>20837.452861431429</v>
      </c>
      <c r="CM1725" s="1102">
        <v>20192.641967467589</v>
      </c>
      <c r="CN1725" s="1102">
        <v>17443.607303296452</v>
      </c>
      <c r="CO1725" s="1102">
        <v>20105.077654362853</v>
      </c>
      <c r="CP1725" s="1102">
        <v>17944.141667416185</v>
      </c>
      <c r="CQ1725" s="1106">
        <f t="shared" si="226"/>
        <v>19780.030308235117</v>
      </c>
      <c r="CR1725" s="23" t="s">
        <v>542</v>
      </c>
      <c r="DQ1725"/>
      <c r="DR1725"/>
    </row>
    <row r="1726" spans="58:122" ht="13">
      <c r="BF1726" s="1135">
        <v>1718</v>
      </c>
      <c r="BG1726" s="1102">
        <v>51960.141335998938</v>
      </c>
      <c r="BH1726" s="1102">
        <v>50136.066864358494</v>
      </c>
      <c r="BI1726" s="1102">
        <v>45961.747466346431</v>
      </c>
      <c r="BJ1726" s="1102">
        <v>58522.904222146077</v>
      </c>
      <c r="BK1726" s="1102">
        <v>70950.890633803545</v>
      </c>
      <c r="BL1726" s="1102">
        <v>92475.147247612753</v>
      </c>
      <c r="BM1726" s="1102">
        <v>83855.832513105051</v>
      </c>
      <c r="BN1726" s="1102">
        <v>85146.060769407486</v>
      </c>
      <c r="BO1726" s="1102">
        <v>95629.921667907329</v>
      </c>
      <c r="BP1726" s="1102">
        <v>93301.859660343252</v>
      </c>
      <c r="BQ1726" s="1102">
        <v>70367.263221523972</v>
      </c>
      <c r="BR1726" s="1102">
        <v>57333.630952950334</v>
      </c>
      <c r="BS1726" s="1102">
        <v>61941.644552999431</v>
      </c>
      <c r="BT1726" s="1102">
        <v>30905.431758606053</v>
      </c>
      <c r="BU1726" s="1102">
        <v>17719.735205853904</v>
      </c>
      <c r="BV1726" s="1102">
        <v>13697.729180470018</v>
      </c>
      <c r="BW1726" s="1102">
        <v>13750.948640093251</v>
      </c>
      <c r="BX1726" s="1102">
        <v>25209.408447625756</v>
      </c>
      <c r="BY1726" s="1102">
        <v>22801.021806975248</v>
      </c>
      <c r="BZ1726" s="1102">
        <v>16105.50427517157</v>
      </c>
      <c r="CA1726" s="1102">
        <v>11334.685281617996</v>
      </c>
      <c r="CB1726" s="1102">
        <v>7519.7564644322574</v>
      </c>
      <c r="CC1726" s="1102">
        <v>10114.823680696656</v>
      </c>
      <c r="CD1726" s="1102">
        <v>18073.768384032654</v>
      </c>
      <c r="CE1726" s="1102">
        <v>20234.427701374505</v>
      </c>
      <c r="CF1726" s="1102">
        <v>14168.017956509717</v>
      </c>
      <c r="CG1726" s="1102">
        <v>10817.558557450588</v>
      </c>
      <c r="CH1726" s="1102">
        <v>12883.447123012393</v>
      </c>
      <c r="CI1726" s="1102">
        <v>21388.498998581552</v>
      </c>
      <c r="CJ1726" s="1102">
        <v>22456.450462830042</v>
      </c>
      <c r="CK1726" s="1102">
        <v>20460.34938816982</v>
      </c>
      <c r="CL1726" s="1102">
        <v>17587.937014729127</v>
      </c>
      <c r="CM1726" s="1102">
        <v>19407.469927221086</v>
      </c>
      <c r="CN1726" s="1102">
        <v>20451.949915855279</v>
      </c>
      <c r="CO1726" s="1102">
        <v>18514.024597548407</v>
      </c>
      <c r="CP1726" s="1102">
        <v>21665.674377294687</v>
      </c>
      <c r="CQ1726" s="1106">
        <f t="shared" si="226"/>
        <v>23882.317904869138</v>
      </c>
      <c r="CR1726" s="23" t="s">
        <v>542</v>
      </c>
      <c r="DQ1726"/>
      <c r="DR1726"/>
    </row>
    <row r="1727" spans="58:122" ht="13">
      <c r="BF1727" s="1135">
        <v>1719</v>
      </c>
      <c r="BG1727" s="1102">
        <v>51576.419575782274</v>
      </c>
      <c r="BH1727" s="1102">
        <v>55889.446021740907</v>
      </c>
      <c r="BI1727" s="1102">
        <v>51073.96971105603</v>
      </c>
      <c r="BJ1727" s="1102">
        <v>57806.42874013992</v>
      </c>
      <c r="BK1727" s="1102">
        <v>64141.399189663789</v>
      </c>
      <c r="BL1727" s="1102">
        <v>76870.113201033528</v>
      </c>
      <c r="BM1727" s="1102">
        <v>62215.911994169212</v>
      </c>
      <c r="BN1727" s="1102">
        <v>69508.291066470527</v>
      </c>
      <c r="BO1727" s="1102">
        <v>94703.742708299527</v>
      </c>
      <c r="BP1727" s="1102">
        <v>106547.36072477541</v>
      </c>
      <c r="BQ1727" s="1102">
        <v>84650.550995626269</v>
      </c>
      <c r="BR1727" s="1102">
        <v>64104.01388883598</v>
      </c>
      <c r="BS1727" s="1102">
        <v>66617.168023752049</v>
      </c>
      <c r="BT1727" s="1102">
        <v>28936.571947523331</v>
      </c>
      <c r="BU1727" s="1102">
        <v>12098.117262519167</v>
      </c>
      <c r="BV1727" s="1102">
        <v>12741.553854454432</v>
      </c>
      <c r="BW1727" s="1102">
        <v>12999.463060720373</v>
      </c>
      <c r="BX1727" s="1102">
        <v>19956.109845350245</v>
      </c>
      <c r="BY1727" s="1102">
        <v>19086.734549409204</v>
      </c>
      <c r="BZ1727" s="1102">
        <v>15874.702027978368</v>
      </c>
      <c r="CA1727" s="1102">
        <v>11334.979953882752</v>
      </c>
      <c r="CB1727" s="1102">
        <v>7404.30602134729</v>
      </c>
      <c r="CC1727" s="1102">
        <v>10108.324222058311</v>
      </c>
      <c r="CD1727" s="1102">
        <v>15684.493943639947</v>
      </c>
      <c r="CE1727" s="1102">
        <v>19099.540388919773</v>
      </c>
      <c r="CF1727" s="1102">
        <v>15386.397781501297</v>
      </c>
      <c r="CG1727" s="1102">
        <v>13338.661061399409</v>
      </c>
      <c r="CH1727" s="1102">
        <v>15411.245830994991</v>
      </c>
      <c r="CI1727" s="1102">
        <v>21350.109251281676</v>
      </c>
      <c r="CJ1727" s="1102">
        <v>21677.571633270898</v>
      </c>
      <c r="CK1727" s="1102">
        <v>20423.201643120025</v>
      </c>
      <c r="CL1727" s="1102">
        <v>16557.822252197573</v>
      </c>
      <c r="CM1727" s="1102">
        <v>16962.786762250955</v>
      </c>
      <c r="CN1727" s="1102">
        <v>17007.082502917499</v>
      </c>
      <c r="CO1727" s="1102">
        <v>16941.947876022041</v>
      </c>
      <c r="CP1727" s="1102">
        <v>17310.958486805215</v>
      </c>
      <c r="CQ1727" s="1106">
        <f t="shared" si="226"/>
        <v>19082.065326945874</v>
      </c>
      <c r="CR1727" s="23" t="s">
        <v>542</v>
      </c>
      <c r="DQ1727"/>
      <c r="DR1727"/>
    </row>
    <row r="1728" spans="58:122" ht="13">
      <c r="BF1728" s="1135">
        <v>1720</v>
      </c>
      <c r="BG1728" s="1102">
        <v>42554.493934011713</v>
      </c>
      <c r="BH1728" s="1102">
        <v>45321.21591195486</v>
      </c>
      <c r="BI1728" s="1102">
        <v>40352.86525623301</v>
      </c>
      <c r="BJ1728" s="1102">
        <v>40538.151295066898</v>
      </c>
      <c r="BK1728" s="1102">
        <v>52902.039852199479</v>
      </c>
      <c r="BL1728" s="1102">
        <v>73273.288034540805</v>
      </c>
      <c r="BM1728" s="1102">
        <v>69134.215611457723</v>
      </c>
      <c r="BN1728" s="1102">
        <v>71993.317179384001</v>
      </c>
      <c r="BO1728" s="1102">
        <v>99255.308475935934</v>
      </c>
      <c r="BP1728" s="1102">
        <v>101597.82982303726</v>
      </c>
      <c r="BQ1728" s="1102">
        <v>81398.634511064432</v>
      </c>
      <c r="BR1728" s="1102">
        <v>61216.304504362561</v>
      </c>
      <c r="BS1728" s="1102">
        <v>69963.775159995072</v>
      </c>
      <c r="BT1728" s="1102">
        <v>27094.373023834349</v>
      </c>
      <c r="BU1728" s="1102">
        <v>11422.364069568086</v>
      </c>
      <c r="BV1728" s="1102">
        <v>14222.21775847241</v>
      </c>
      <c r="BW1728" s="1102">
        <v>14972.485556387197</v>
      </c>
      <c r="BX1728" s="1102">
        <v>20559.11570448647</v>
      </c>
      <c r="BY1728" s="1102">
        <v>20761.104731104628</v>
      </c>
      <c r="BZ1728" s="1102">
        <v>16846.494401250311</v>
      </c>
      <c r="CA1728" s="1102">
        <v>11336.656044173211</v>
      </c>
      <c r="CB1728" s="1102">
        <v>6903.7270589459022</v>
      </c>
      <c r="CC1728" s="1102">
        <v>6891.094864439081</v>
      </c>
      <c r="CD1728" s="1102">
        <v>8685.8602886252556</v>
      </c>
      <c r="CE1728" s="1102">
        <v>14837.900029387283</v>
      </c>
      <c r="CF1728" s="1102">
        <v>11637.389358831906</v>
      </c>
      <c r="CG1728" s="1102">
        <v>10151.619855409555</v>
      </c>
      <c r="CH1728" s="1102">
        <v>11954.699329819465</v>
      </c>
      <c r="CI1728" s="1102">
        <v>16396.782477620804</v>
      </c>
      <c r="CJ1728" s="1102">
        <v>18996.478298488408</v>
      </c>
      <c r="CK1728" s="1102">
        <v>16761.045754831506</v>
      </c>
      <c r="CL1728" s="1102">
        <v>12582.443271993858</v>
      </c>
      <c r="CM1728" s="1102">
        <v>14351.705323725057</v>
      </c>
      <c r="CN1728" s="1102">
        <v>14100.637416060194</v>
      </c>
      <c r="CO1728" s="1102">
        <v>16740.188859551221</v>
      </c>
      <c r="CP1728" s="1102">
        <v>15093.879835132908</v>
      </c>
      <c r="CQ1728" s="1106">
        <f t="shared" si="226"/>
        <v>16638.154454047937</v>
      </c>
      <c r="CR1728" s="23" t="s">
        <v>542</v>
      </c>
      <c r="DQ1728"/>
      <c r="DR1728"/>
    </row>
    <row r="1729" spans="58:122" ht="13">
      <c r="BF1729" s="1135">
        <v>1721</v>
      </c>
      <c r="BG1729" s="1102">
        <v>48777.181937679576</v>
      </c>
      <c r="BH1729" s="1102">
        <v>47037.922403384524</v>
      </c>
      <c r="BI1729" s="1102">
        <v>41016.468449641165</v>
      </c>
      <c r="BJ1729" s="1102">
        <v>51223.939349886525</v>
      </c>
      <c r="BK1729" s="1102">
        <v>59648.747754628814</v>
      </c>
      <c r="BL1729" s="1102">
        <v>74668.399052360692</v>
      </c>
      <c r="BM1729" s="1102">
        <v>64835.347994365904</v>
      </c>
      <c r="BN1729" s="1102">
        <v>71083.947228939796</v>
      </c>
      <c r="BO1729" s="1102">
        <v>85521.655511849516</v>
      </c>
      <c r="BP1729" s="1102">
        <v>79114.025702107829</v>
      </c>
      <c r="BQ1729" s="1102">
        <v>62101.354465887576</v>
      </c>
      <c r="BR1729" s="1102">
        <v>58245.185434316925</v>
      </c>
      <c r="BS1729" s="1102">
        <v>64772.606405785227</v>
      </c>
      <c r="BT1729" s="1102">
        <v>33709.08539175005</v>
      </c>
      <c r="BU1729" s="1102">
        <v>14877.527469154258</v>
      </c>
      <c r="BV1729" s="1102">
        <v>12577.386398207269</v>
      </c>
      <c r="BW1729" s="1102">
        <v>17071.268051281924</v>
      </c>
      <c r="BX1729" s="1102">
        <v>17989.294269314825</v>
      </c>
      <c r="BY1729" s="1102">
        <v>16038.455943672201</v>
      </c>
      <c r="BZ1729" s="1102">
        <v>13889.014693410014</v>
      </c>
      <c r="CA1729" s="1102">
        <v>11339.241427401845</v>
      </c>
      <c r="CB1729" s="1102">
        <v>6147.3129871173569</v>
      </c>
      <c r="CC1729" s="1102">
        <v>6648.121520673013</v>
      </c>
      <c r="CD1729" s="1102">
        <v>8668.9427047144218</v>
      </c>
      <c r="CE1729" s="1102">
        <v>15778.694447328131</v>
      </c>
      <c r="CF1729" s="1102">
        <v>12481.428328418709</v>
      </c>
      <c r="CG1729" s="1102">
        <v>8704.2472837100086</v>
      </c>
      <c r="CH1729" s="1102">
        <v>10053.438783910971</v>
      </c>
      <c r="CI1729" s="1102">
        <v>13069.977725718772</v>
      </c>
      <c r="CJ1729" s="1102">
        <v>15063.31797598501</v>
      </c>
      <c r="CK1729" s="1102">
        <v>14882.315035664598</v>
      </c>
      <c r="CL1729" s="1102">
        <v>11620.810320485467</v>
      </c>
      <c r="CM1729" s="1102">
        <v>16964.720105936125</v>
      </c>
      <c r="CN1729" s="1102">
        <v>12978.112458288791</v>
      </c>
      <c r="CO1729" s="1102">
        <v>18279.548470640995</v>
      </c>
      <c r="CP1729" s="1102">
        <v>14008.897606776201</v>
      </c>
      <c r="CQ1729" s="1106">
        <f t="shared" si="226"/>
        <v>15442.166272581338</v>
      </c>
      <c r="CR1729" s="23" t="s">
        <v>542</v>
      </c>
      <c r="DQ1729"/>
      <c r="DR1729"/>
    </row>
    <row r="1730" spans="58:122" ht="13">
      <c r="BF1730" s="1135">
        <v>1722</v>
      </c>
      <c r="BG1730" s="1102">
        <v>50783.990540846455</v>
      </c>
      <c r="BH1730" s="1102">
        <v>60381.352148032354</v>
      </c>
      <c r="BI1730" s="1102">
        <v>48461.276905480343</v>
      </c>
      <c r="BJ1730" s="1102">
        <v>53833.483153387249</v>
      </c>
      <c r="BK1730" s="1102">
        <v>71985.337122674246</v>
      </c>
      <c r="BL1730" s="1102">
        <v>89567.798920640678</v>
      </c>
      <c r="BM1730" s="1102">
        <v>67458.351408083923</v>
      </c>
      <c r="BN1730" s="1102">
        <v>64446.774173448444</v>
      </c>
      <c r="BO1730" s="1102">
        <v>94824.514666628704</v>
      </c>
      <c r="BP1730" s="1102">
        <v>87932.545172173079</v>
      </c>
      <c r="BQ1730" s="1102">
        <v>72224.845278113717</v>
      </c>
      <c r="BR1730" s="1102">
        <v>56737.602894168565</v>
      </c>
      <c r="BS1730" s="1102">
        <v>79257.770106509764</v>
      </c>
      <c r="BT1730" s="1102">
        <v>24923.842290763714</v>
      </c>
      <c r="BU1730" s="1102">
        <v>13728.336801710451</v>
      </c>
      <c r="BV1730" s="1102">
        <v>18271.992130159699</v>
      </c>
      <c r="BW1730" s="1102">
        <v>16771.306910738316</v>
      </c>
      <c r="BX1730" s="1102">
        <v>23754.046604198702</v>
      </c>
      <c r="BY1730" s="1102">
        <v>21242.826656961035</v>
      </c>
      <c r="BZ1730" s="1102">
        <v>19367.605725061509</v>
      </c>
      <c r="CA1730" s="1102">
        <v>11339.580515312922</v>
      </c>
      <c r="CB1730" s="1102">
        <v>5627.1731832143996</v>
      </c>
      <c r="CC1730" s="1102">
        <v>9338.1108942889878</v>
      </c>
      <c r="CD1730" s="1102">
        <v>13165.759576199825</v>
      </c>
      <c r="CE1730" s="1102">
        <v>23556.795368469626</v>
      </c>
      <c r="CF1730" s="1102">
        <v>16124.746611992503</v>
      </c>
      <c r="CG1730" s="1102">
        <v>9828.9474929793378</v>
      </c>
      <c r="CH1730" s="1102">
        <v>12434.080291250481</v>
      </c>
      <c r="CI1730" s="1102">
        <v>17619.197904363024</v>
      </c>
      <c r="CJ1730" s="1102">
        <v>24300.763840369367</v>
      </c>
      <c r="CK1730" s="1102">
        <v>26459.362923330453</v>
      </c>
      <c r="CL1730" s="1102">
        <v>20338.177886890298</v>
      </c>
      <c r="CM1730" s="1102">
        <v>24994.958607536304</v>
      </c>
      <c r="CN1730" s="1102">
        <v>18340.304022938606</v>
      </c>
      <c r="CO1730" s="1102">
        <v>23220.762561801614</v>
      </c>
      <c r="CP1730" s="1102">
        <v>19991.753610276992</v>
      </c>
      <c r="CQ1730" s="1106">
        <f t="shared" si="226"/>
        <v>22037.136111341661</v>
      </c>
      <c r="CR1730" s="23" t="s">
        <v>542</v>
      </c>
      <c r="DQ1730"/>
      <c r="DR1730"/>
    </row>
    <row r="1731" spans="58:122" ht="13">
      <c r="BF1731" s="1135">
        <v>1723</v>
      </c>
      <c r="BG1731" s="1102">
        <v>52675.810157689273</v>
      </c>
      <c r="BH1731" s="1102">
        <v>57078.8684063744</v>
      </c>
      <c r="BI1731" s="1102">
        <v>52636.922359692195</v>
      </c>
      <c r="BJ1731" s="1102">
        <v>57059.931400132424</v>
      </c>
      <c r="BK1731" s="1102">
        <v>75799.679055692905</v>
      </c>
      <c r="BL1731" s="1102">
        <v>96938.584869449303</v>
      </c>
      <c r="BM1731" s="1102">
        <v>87692.675170311413</v>
      </c>
      <c r="BN1731" s="1102">
        <v>94881.997648645542</v>
      </c>
      <c r="BO1731" s="1102">
        <v>128305.30417009113</v>
      </c>
      <c r="BP1731" s="1102">
        <v>117904.73957093582</v>
      </c>
      <c r="BQ1731" s="1102">
        <v>88981.26572898739</v>
      </c>
      <c r="BR1731" s="1102">
        <v>66683.244247235998</v>
      </c>
      <c r="BS1731" s="1102">
        <v>67082.090106152289</v>
      </c>
      <c r="BT1731" s="1102">
        <v>36295.182254059459</v>
      </c>
      <c r="BU1731" s="1102">
        <v>17556.080275495977</v>
      </c>
      <c r="BV1731" s="1102">
        <v>17601.219497860053</v>
      </c>
      <c r="BW1731" s="1102">
        <v>15973.408220452629</v>
      </c>
      <c r="BX1731" s="1102">
        <v>23550.977232949495</v>
      </c>
      <c r="BY1731" s="1102">
        <v>21033.417634039477</v>
      </c>
      <c r="BZ1731" s="1102">
        <v>15781.752427849817</v>
      </c>
      <c r="CA1731" s="1102">
        <v>11341.254900043879</v>
      </c>
      <c r="CB1731" s="1102">
        <v>8099.9187937228253</v>
      </c>
      <c r="CC1731" s="1102">
        <v>9893.0734778966435</v>
      </c>
      <c r="CD1731" s="1102">
        <v>15644.475019779265</v>
      </c>
      <c r="CE1731" s="1102">
        <v>19208.977081754907</v>
      </c>
      <c r="CF1731" s="1102">
        <v>15148.894134516779</v>
      </c>
      <c r="CG1731" s="1102">
        <v>13151.839897469419</v>
      </c>
      <c r="CH1731" s="1102">
        <v>14668.532139473604</v>
      </c>
      <c r="CI1731" s="1102">
        <v>20000.17044749605</v>
      </c>
      <c r="CJ1731" s="1102">
        <v>20054.917349258903</v>
      </c>
      <c r="CK1731" s="1102">
        <v>19253.186865516316</v>
      </c>
      <c r="CL1731" s="1102">
        <v>16286.779151690233</v>
      </c>
      <c r="CM1731" s="1102">
        <v>18924.534604261604</v>
      </c>
      <c r="CN1731" s="1102">
        <v>20840.684935540208</v>
      </c>
      <c r="CO1731" s="1102">
        <v>21245.419513340188</v>
      </c>
      <c r="CP1731" s="1102">
        <v>21471.338537273434</v>
      </c>
      <c r="CQ1731" s="1106">
        <f t="shared" si="226"/>
        <v>23668.099310475362</v>
      </c>
      <c r="CR1731" s="23" t="s">
        <v>542</v>
      </c>
      <c r="DQ1731"/>
      <c r="DR1731"/>
    </row>
    <row r="1732" spans="58:122" ht="13">
      <c r="BF1732" s="1135">
        <v>1724</v>
      </c>
      <c r="BG1732" s="1102">
        <v>65817.81914212479</v>
      </c>
      <c r="BH1732" s="1102">
        <v>70709.061189519576</v>
      </c>
      <c r="BI1732" s="1102">
        <v>63684.24095002094</v>
      </c>
      <c r="BJ1732" s="1102">
        <v>61738.501639222966</v>
      </c>
      <c r="BK1732" s="1102">
        <v>71637.09664171614</v>
      </c>
      <c r="BL1732" s="1102">
        <v>91550.872934318497</v>
      </c>
      <c r="BM1732" s="1102">
        <v>73849.400337257917</v>
      </c>
      <c r="BN1732" s="1102">
        <v>84837.191296943216</v>
      </c>
      <c r="BO1732" s="1102">
        <v>119565.99619172337</v>
      </c>
      <c r="BP1732" s="1102">
        <v>118525.01049574805</v>
      </c>
      <c r="BQ1732" s="1102">
        <v>92919.026028371183</v>
      </c>
      <c r="BR1732" s="1102">
        <v>70341.472536925037</v>
      </c>
      <c r="BS1732" s="1102">
        <v>86415.997834575683</v>
      </c>
      <c r="BT1732" s="1102">
        <v>28911.447112731053</v>
      </c>
      <c r="BU1732" s="1102">
        <v>13561.926817454403</v>
      </c>
      <c r="BV1732" s="1102">
        <v>12305.966992532503</v>
      </c>
      <c r="BW1732" s="1102">
        <v>26993.965007626812</v>
      </c>
      <c r="BX1732" s="1102">
        <v>28635.09707855259</v>
      </c>
      <c r="BY1732" s="1102">
        <v>26639.215978601398</v>
      </c>
      <c r="BZ1732" s="1102">
        <v>16687.123010191663</v>
      </c>
      <c r="CA1732" s="1102">
        <v>11343.989704479014</v>
      </c>
      <c r="CB1732" s="1102">
        <v>9681.8703354495883</v>
      </c>
      <c r="CC1732" s="1102">
        <v>11062.850013128544</v>
      </c>
      <c r="CD1732" s="1102">
        <v>13727.014848359142</v>
      </c>
      <c r="CE1732" s="1102">
        <v>25947.10511615163</v>
      </c>
      <c r="CF1732" s="1102">
        <v>20980.323645099554</v>
      </c>
      <c r="CG1732" s="1102">
        <v>16040.402629873413</v>
      </c>
      <c r="CH1732" s="1102">
        <v>15594.810190365963</v>
      </c>
      <c r="CI1732" s="1102">
        <v>18269.392410657492</v>
      </c>
      <c r="CJ1732" s="1102">
        <v>21704.489734700735</v>
      </c>
      <c r="CK1732" s="1102">
        <v>23905.936627109193</v>
      </c>
      <c r="CL1732" s="1102">
        <v>20249.350420413426</v>
      </c>
      <c r="CM1732" s="1102">
        <v>26511.734468047904</v>
      </c>
      <c r="CN1732" s="1102">
        <v>21747.628787870253</v>
      </c>
      <c r="CO1732" s="1102">
        <v>27968.948538810451</v>
      </c>
      <c r="CP1732" s="1102">
        <v>23162.451297466585</v>
      </c>
      <c r="CQ1732" s="1106">
        <f t="shared" si="226"/>
        <v>25532.232032521588</v>
      </c>
      <c r="CR1732" s="23" t="s">
        <v>542</v>
      </c>
      <c r="DQ1732"/>
      <c r="DR1732"/>
    </row>
    <row r="1733" spans="58:122" ht="13">
      <c r="BF1733" s="1135">
        <v>1725</v>
      </c>
      <c r="BG1733" s="1102">
        <v>41393.521149881592</v>
      </c>
      <c r="BH1733" s="1102">
        <v>55586.693410305197</v>
      </c>
      <c r="BI1733" s="1102">
        <v>57526.219266484528</v>
      </c>
      <c r="BJ1733" s="1102">
        <v>68902.524739086875</v>
      </c>
      <c r="BK1733" s="1102">
        <v>78590.81476550753</v>
      </c>
      <c r="BL1733" s="1102">
        <v>108383.25187832375</v>
      </c>
      <c r="BM1733" s="1102">
        <v>98669.478715317106</v>
      </c>
      <c r="BN1733" s="1102">
        <v>98085.617999696478</v>
      </c>
      <c r="BO1733" s="1102">
        <v>133389.32723751161</v>
      </c>
      <c r="BP1733" s="1102">
        <v>133497.95185939429</v>
      </c>
      <c r="BQ1733" s="1102">
        <v>106785.87323045172</v>
      </c>
      <c r="BR1733" s="1102">
        <v>85222.437919749107</v>
      </c>
      <c r="BS1733" s="1102">
        <v>100405.40824223246</v>
      </c>
      <c r="BT1733" s="1102">
        <v>33782.990664387791</v>
      </c>
      <c r="BU1733" s="1102">
        <v>17351.729053941039</v>
      </c>
      <c r="BV1733" s="1102">
        <v>16739.065601200407</v>
      </c>
      <c r="BW1733" s="1102">
        <v>26138.668690850063</v>
      </c>
      <c r="BX1733" s="1102">
        <v>27641.781445702232</v>
      </c>
      <c r="BY1733" s="1102">
        <v>26519.367506329443</v>
      </c>
      <c r="BZ1733" s="1102">
        <v>16775.806112179525</v>
      </c>
      <c r="CA1733" s="1102">
        <v>11344.436475947005</v>
      </c>
      <c r="CB1733" s="1102">
        <v>8652.3387607335517</v>
      </c>
      <c r="CC1733" s="1102">
        <v>10099.163375866246</v>
      </c>
      <c r="CD1733" s="1102">
        <v>12234.486612195407</v>
      </c>
      <c r="CE1733" s="1102">
        <v>20335.723276388147</v>
      </c>
      <c r="CF1733" s="1102">
        <v>16410.921514557824</v>
      </c>
      <c r="CG1733" s="1102">
        <v>12716.580908108223</v>
      </c>
      <c r="CH1733" s="1102">
        <v>13688.547376977054</v>
      </c>
      <c r="CI1733" s="1102">
        <v>18523.986181759625</v>
      </c>
      <c r="CJ1733" s="1102">
        <v>21234.612543853218</v>
      </c>
      <c r="CK1733" s="1102">
        <v>23271.502080856073</v>
      </c>
      <c r="CL1733" s="1102">
        <v>18363.607266685915</v>
      </c>
      <c r="CM1733" s="1102">
        <v>22502.19394874548</v>
      </c>
      <c r="CN1733" s="1102">
        <v>21543.850720348462</v>
      </c>
      <c r="CO1733" s="1102">
        <v>25511.704367972419</v>
      </c>
      <c r="CP1733" s="1102">
        <v>21471.256939797102</v>
      </c>
      <c r="CQ1733" s="1106">
        <f t="shared" si="226"/>
        <v>23668.009364654332</v>
      </c>
      <c r="CR1733" s="23" t="s">
        <v>542</v>
      </c>
      <c r="DQ1733"/>
      <c r="DR1733"/>
    </row>
    <row r="1734" spans="58:122" ht="13">
      <c r="BF1734" s="1135">
        <v>1726</v>
      </c>
      <c r="BG1734" s="1102">
        <v>51437.2305405886</v>
      </c>
      <c r="BH1734" s="1102">
        <v>55938.54841347778</v>
      </c>
      <c r="BI1734" s="1102">
        <v>51184.803775462336</v>
      </c>
      <c r="BJ1734" s="1102">
        <v>57909.665667599271</v>
      </c>
      <c r="BK1734" s="1102">
        <v>64231.295386467114</v>
      </c>
      <c r="BL1734" s="1102">
        <v>76976.600310095004</v>
      </c>
      <c r="BM1734" s="1102">
        <v>62391.184978998259</v>
      </c>
      <c r="BN1734" s="1102">
        <v>69647.249937029395</v>
      </c>
      <c r="BO1734" s="1102">
        <v>94809.942884765216</v>
      </c>
      <c r="BP1734" s="1102">
        <v>106985.66942775232</v>
      </c>
      <c r="BQ1734" s="1102">
        <v>84714.406127329945</v>
      </c>
      <c r="BR1734" s="1102">
        <v>64061.185374055232</v>
      </c>
      <c r="BS1734" s="1102">
        <v>66746.785789290196</v>
      </c>
      <c r="BT1734" s="1102">
        <v>29004.150831773972</v>
      </c>
      <c r="BU1734" s="1102">
        <v>12098.220871624235</v>
      </c>
      <c r="BV1734" s="1102">
        <v>12734.731548866457</v>
      </c>
      <c r="BW1734" s="1102">
        <v>13014.170501643868</v>
      </c>
      <c r="BX1734" s="1102">
        <v>19959.378334325786</v>
      </c>
      <c r="BY1734" s="1102">
        <v>19095.090278374111</v>
      </c>
      <c r="BZ1734" s="1102">
        <v>15902.289418339218</v>
      </c>
      <c r="CA1734" s="1102">
        <v>11350.939348061962</v>
      </c>
      <c r="CB1734" s="1102">
        <v>7409.0576306784442</v>
      </c>
      <c r="CC1734" s="1102">
        <v>10133.874089062228</v>
      </c>
      <c r="CD1734" s="1102">
        <v>15704.713815843479</v>
      </c>
      <c r="CE1734" s="1102">
        <v>19116.807113934552</v>
      </c>
      <c r="CF1734" s="1102">
        <v>15399.939305926198</v>
      </c>
      <c r="CG1734" s="1102">
        <v>13352.029874327156</v>
      </c>
      <c r="CH1734" s="1102">
        <v>15452.917849372572</v>
      </c>
      <c r="CI1734" s="1102">
        <v>21401.08029171823</v>
      </c>
      <c r="CJ1734" s="1102">
        <v>21689.994590755236</v>
      </c>
      <c r="CK1734" s="1102">
        <v>20402.039294177921</v>
      </c>
      <c r="CL1734" s="1102">
        <v>16554.12858945988</v>
      </c>
      <c r="CM1734" s="1102">
        <v>17007.758175681251</v>
      </c>
      <c r="CN1734" s="1102">
        <v>17087.116913939182</v>
      </c>
      <c r="CO1734" s="1102">
        <v>16903.22215425787</v>
      </c>
      <c r="CP1734" s="1102">
        <v>17370.67430008798</v>
      </c>
      <c r="CQ1734" s="1106">
        <f t="shared" si="226"/>
        <v>19147.890743313314</v>
      </c>
      <c r="CR1734" s="23" t="s">
        <v>542</v>
      </c>
      <c r="DQ1734"/>
      <c r="DR1734"/>
    </row>
    <row r="1735" spans="58:122" ht="13">
      <c r="BF1735" s="1135">
        <v>1727</v>
      </c>
      <c r="BG1735" s="1102">
        <v>42562.843957115823</v>
      </c>
      <c r="BH1735" s="1102">
        <v>45355.556301219804</v>
      </c>
      <c r="BI1735" s="1102">
        <v>40391.465051559142</v>
      </c>
      <c r="BJ1735" s="1102">
        <v>40572.74356560575</v>
      </c>
      <c r="BK1735" s="1102">
        <v>52941.581323497245</v>
      </c>
      <c r="BL1735" s="1102">
        <v>73341.337933763425</v>
      </c>
      <c r="BM1735" s="1102">
        <v>69270.146955947246</v>
      </c>
      <c r="BN1735" s="1102">
        <v>72086.696767393398</v>
      </c>
      <c r="BO1735" s="1102">
        <v>99371.503573581678</v>
      </c>
      <c r="BP1735" s="1102">
        <v>101694.90937799386</v>
      </c>
      <c r="BQ1735" s="1102">
        <v>81414.722359004838</v>
      </c>
      <c r="BR1735" s="1102">
        <v>61216.985075925775</v>
      </c>
      <c r="BS1735" s="1102">
        <v>70037.301113275098</v>
      </c>
      <c r="BT1735" s="1102">
        <v>27114.110147954209</v>
      </c>
      <c r="BU1735" s="1102">
        <v>11435.399222670934</v>
      </c>
      <c r="BV1735" s="1102">
        <v>14238.409262437557</v>
      </c>
      <c r="BW1735" s="1102">
        <v>14988.203029398182</v>
      </c>
      <c r="BX1735" s="1102">
        <v>20581.567043880572</v>
      </c>
      <c r="BY1735" s="1102">
        <v>20785.66973855305</v>
      </c>
      <c r="BZ1735" s="1102">
        <v>16865.354691434837</v>
      </c>
      <c r="CA1735" s="1102">
        <v>11352.560403806659</v>
      </c>
      <c r="CB1735" s="1102">
        <v>6916.1237160562514</v>
      </c>
      <c r="CC1735" s="1102">
        <v>6901.9473507936573</v>
      </c>
      <c r="CD1735" s="1102">
        <v>8699.9461197569526</v>
      </c>
      <c r="CE1735" s="1102">
        <v>14853.184586537436</v>
      </c>
      <c r="CF1735" s="1102">
        <v>11657.661086695853</v>
      </c>
      <c r="CG1735" s="1102">
        <v>10171.906209100289</v>
      </c>
      <c r="CH1735" s="1102">
        <v>11969.988411104197</v>
      </c>
      <c r="CI1735" s="1102">
        <v>16386.974879005546</v>
      </c>
      <c r="CJ1735" s="1102">
        <v>18999.204748552052</v>
      </c>
      <c r="CK1735" s="1102">
        <v>16780.923985668047</v>
      </c>
      <c r="CL1735" s="1102">
        <v>12601.823290539078</v>
      </c>
      <c r="CM1735" s="1102">
        <v>14369.839270622966</v>
      </c>
      <c r="CN1735" s="1102">
        <v>14122.726474905698</v>
      </c>
      <c r="CO1735" s="1102">
        <v>16760.036827465308</v>
      </c>
      <c r="CP1735" s="1102">
        <v>15111.436537492349</v>
      </c>
      <c r="CQ1735" s="1106">
        <f t="shared" si="226"/>
        <v>16657.507405625056</v>
      </c>
      <c r="CR1735" s="23" t="s">
        <v>542</v>
      </c>
      <c r="DQ1735"/>
      <c r="DR1735"/>
    </row>
    <row r="1736" spans="58:122" ht="13">
      <c r="BF1736" s="1135">
        <v>1728</v>
      </c>
      <c r="BG1736" s="1102">
        <v>53546.389390902288</v>
      </c>
      <c r="BH1736" s="1102">
        <v>56743.922688446422</v>
      </c>
      <c r="BI1736" s="1102">
        <v>50743.090043496246</v>
      </c>
      <c r="BJ1736" s="1102">
        <v>54412.928685595631</v>
      </c>
      <c r="BK1736" s="1102">
        <v>69966.401345805396</v>
      </c>
      <c r="BL1736" s="1102">
        <v>87976.03436528382</v>
      </c>
      <c r="BM1736" s="1102">
        <v>69453.980232029964</v>
      </c>
      <c r="BN1736" s="1102">
        <v>83179.067571609194</v>
      </c>
      <c r="BO1736" s="1102">
        <v>111404.15718318173</v>
      </c>
      <c r="BP1736" s="1102">
        <v>102778.30125412755</v>
      </c>
      <c r="BQ1736" s="1102">
        <v>77812.640996173155</v>
      </c>
      <c r="BR1736" s="1102">
        <v>58545.257866462678</v>
      </c>
      <c r="BS1736" s="1102">
        <v>58747.651265479093</v>
      </c>
      <c r="BT1736" s="1102">
        <v>31947.785658101955</v>
      </c>
      <c r="BU1736" s="1102">
        <v>16439.816466241395</v>
      </c>
      <c r="BV1736" s="1102">
        <v>13925.100314043215</v>
      </c>
      <c r="BW1736" s="1102">
        <v>21856.066068687225</v>
      </c>
      <c r="BX1736" s="1102">
        <v>26082.780243424873</v>
      </c>
      <c r="BY1736" s="1102">
        <v>23470.929749506457</v>
      </c>
      <c r="BZ1736" s="1102">
        <v>18422.451731222165</v>
      </c>
      <c r="CA1736" s="1102">
        <v>11358.833310752467</v>
      </c>
      <c r="CB1736" s="1102">
        <v>6324.9440691446107</v>
      </c>
      <c r="CC1736" s="1102">
        <v>7859.3102484610863</v>
      </c>
      <c r="CD1736" s="1102">
        <v>13755.437853528805</v>
      </c>
      <c r="CE1736" s="1102">
        <v>22339.572396215768</v>
      </c>
      <c r="CF1736" s="1102">
        <v>15302.064960592208</v>
      </c>
      <c r="CG1736" s="1102">
        <v>10951.841934404958</v>
      </c>
      <c r="CH1736" s="1102">
        <v>12935.652286262004</v>
      </c>
      <c r="CI1736" s="1102">
        <v>19543.199201788149</v>
      </c>
      <c r="CJ1736" s="1102">
        <v>21032.066741338185</v>
      </c>
      <c r="CK1736" s="1102">
        <v>18521.269180439831</v>
      </c>
      <c r="CL1736" s="1102">
        <v>16482.826497859322</v>
      </c>
      <c r="CM1736" s="1102">
        <v>19291.439925604751</v>
      </c>
      <c r="CN1736" s="1102">
        <v>18088.962392178237</v>
      </c>
      <c r="CO1736" s="1102">
        <v>18343.451789893144</v>
      </c>
      <c r="CP1736" s="1102">
        <v>19577.325731066718</v>
      </c>
      <c r="CQ1736" s="1106">
        <f t="shared" si="226"/>
        <v>21580.30757290886</v>
      </c>
      <c r="CR1736" s="23" t="s">
        <v>542</v>
      </c>
      <c r="DQ1736"/>
      <c r="DR1736"/>
    </row>
    <row r="1737" spans="58:122" ht="13">
      <c r="BF1737" s="1135">
        <v>1729</v>
      </c>
      <c r="BG1737" s="1102">
        <v>48029.132076342648</v>
      </c>
      <c r="BH1737" s="1102">
        <v>54536.920556223326</v>
      </c>
      <c r="BI1737" s="1102">
        <v>51267.693495873289</v>
      </c>
      <c r="BJ1737" s="1102">
        <v>62222.022191613149</v>
      </c>
      <c r="BK1737" s="1102">
        <v>80154.517511140337</v>
      </c>
      <c r="BL1737" s="1102">
        <v>111465.51606918426</v>
      </c>
      <c r="BM1737" s="1102">
        <v>102173.3191270747</v>
      </c>
      <c r="BN1737" s="1102">
        <v>103856.23414457636</v>
      </c>
      <c r="BO1737" s="1102">
        <v>122608.33410493228</v>
      </c>
      <c r="BP1737" s="1102">
        <v>122230.94581183525</v>
      </c>
      <c r="BQ1737" s="1102">
        <v>97283.412605077567</v>
      </c>
      <c r="BR1737" s="1102">
        <v>78364.678651120572</v>
      </c>
      <c r="BS1737" s="1102">
        <v>74203.934818407433</v>
      </c>
      <c r="BT1737" s="1102">
        <v>32193.174487545941</v>
      </c>
      <c r="BU1737" s="1102">
        <v>14410.655361184907</v>
      </c>
      <c r="BV1737" s="1102">
        <v>13447.754271076612</v>
      </c>
      <c r="BW1737" s="1102">
        <v>23255.095592223523</v>
      </c>
      <c r="BX1737" s="1102">
        <v>23079.679937004526</v>
      </c>
      <c r="BY1737" s="1102">
        <v>24957.649648411527</v>
      </c>
      <c r="BZ1737" s="1102">
        <v>14720.280287299895</v>
      </c>
      <c r="CA1737" s="1102">
        <v>11362.190360954633</v>
      </c>
      <c r="CB1737" s="1102">
        <v>6687.3166545015119</v>
      </c>
      <c r="CC1737" s="1102">
        <v>8050.16717786766</v>
      </c>
      <c r="CD1737" s="1102">
        <v>10873.039171165899</v>
      </c>
      <c r="CE1737" s="1102">
        <v>21552.960287065787</v>
      </c>
      <c r="CF1737" s="1102">
        <v>17372.722532080996</v>
      </c>
      <c r="CG1737" s="1102">
        <v>11869.593792607096</v>
      </c>
      <c r="CH1737" s="1102">
        <v>13010.127272312753</v>
      </c>
      <c r="CI1737" s="1102">
        <v>17017.065241970337</v>
      </c>
      <c r="CJ1737" s="1102">
        <v>22846.363516459463</v>
      </c>
      <c r="CK1737" s="1102">
        <v>22931.880452753332</v>
      </c>
      <c r="CL1737" s="1102">
        <v>18620.754677253812</v>
      </c>
      <c r="CM1737" s="1102">
        <v>22942.475015708045</v>
      </c>
      <c r="CN1737" s="1102">
        <v>21094.911071843046</v>
      </c>
      <c r="CO1737" s="1102">
        <v>28040.31036093237</v>
      </c>
      <c r="CP1737" s="1102">
        <v>21642.999238891247</v>
      </c>
      <c r="CQ1737" s="1106">
        <f t="shared" si="226"/>
        <v>23857.322843351212</v>
      </c>
      <c r="CR1737" s="23" t="s">
        <v>542</v>
      </c>
      <c r="DQ1737"/>
      <c r="DR1737"/>
    </row>
    <row r="1738" spans="58:122" ht="13">
      <c r="BF1738" s="1135">
        <v>1730</v>
      </c>
      <c r="BG1738" s="1102">
        <v>72408.153771636062</v>
      </c>
      <c r="BH1738" s="1102">
        <v>69413.492371648332</v>
      </c>
      <c r="BI1738" s="1102">
        <v>65180.370487878543</v>
      </c>
      <c r="BJ1738" s="1102">
        <v>65026.84290009203</v>
      </c>
      <c r="BK1738" s="1102">
        <v>84302.334574105102</v>
      </c>
      <c r="BL1738" s="1102">
        <v>113053.11458445463</v>
      </c>
      <c r="BM1738" s="1102">
        <v>91722.090892346561</v>
      </c>
      <c r="BN1738" s="1102">
        <v>88958.012649953685</v>
      </c>
      <c r="BO1738" s="1102">
        <v>126099.55827666433</v>
      </c>
      <c r="BP1738" s="1102">
        <v>120007.66633041526</v>
      </c>
      <c r="BQ1738" s="1102">
        <v>89474.13566292882</v>
      </c>
      <c r="BR1738" s="1102">
        <v>63330.78884209408</v>
      </c>
      <c r="BS1738" s="1102">
        <v>87914.352990418978</v>
      </c>
      <c r="BT1738" s="1102">
        <v>29875.871768591416</v>
      </c>
      <c r="BU1738" s="1102">
        <v>19750.184154009126</v>
      </c>
      <c r="BV1738" s="1102">
        <v>14662.283546755507</v>
      </c>
      <c r="BW1738" s="1102">
        <v>12201.160186590503</v>
      </c>
      <c r="BX1738" s="1102">
        <v>25222.163488431819</v>
      </c>
      <c r="BY1738" s="1102">
        <v>23692.230709239044</v>
      </c>
      <c r="BZ1738" s="1102">
        <v>18443.068046395136</v>
      </c>
      <c r="CA1738" s="1102">
        <v>11362.795369242798</v>
      </c>
      <c r="CB1738" s="1102">
        <v>6408.6330819134591</v>
      </c>
      <c r="CC1738" s="1102">
        <v>9118.7903535348778</v>
      </c>
      <c r="CD1738" s="1102">
        <v>14742.042652091808</v>
      </c>
      <c r="CE1738" s="1102">
        <v>19862.34047878702</v>
      </c>
      <c r="CF1738" s="1102">
        <v>14052.558616165377</v>
      </c>
      <c r="CG1738" s="1102">
        <v>10539.487218635772</v>
      </c>
      <c r="CH1738" s="1102">
        <v>13582.515358472032</v>
      </c>
      <c r="CI1738" s="1102">
        <v>19479.955122092942</v>
      </c>
      <c r="CJ1738" s="1102">
        <v>21125.565003398802</v>
      </c>
      <c r="CK1738" s="1102">
        <v>21223.856047714653</v>
      </c>
      <c r="CL1738" s="1102">
        <v>18908.099035316718</v>
      </c>
      <c r="CM1738" s="1102">
        <v>21881.478471081951</v>
      </c>
      <c r="CN1738" s="1102">
        <v>20385.436980120001</v>
      </c>
      <c r="CO1738" s="1102">
        <v>16966.294652504974</v>
      </c>
      <c r="CP1738" s="1102">
        <v>21926.99571038381</v>
      </c>
      <c r="CQ1738" s="1106">
        <f t="shared" ref="CQ1738:CQ1801" si="227">CP1738*1.10231131</f>
        <v>24170.375365877557</v>
      </c>
      <c r="CR1738" s="23" t="s">
        <v>542</v>
      </c>
      <c r="DQ1738"/>
      <c r="DR1738"/>
    </row>
    <row r="1739" spans="58:122" ht="13">
      <c r="BF1739" s="1135">
        <v>1731</v>
      </c>
      <c r="BG1739" s="1102">
        <v>42501.922818996871</v>
      </c>
      <c r="BH1739" s="1102">
        <v>40677.827329250962</v>
      </c>
      <c r="BI1739" s="1102">
        <v>40280.047269532159</v>
      </c>
      <c r="BJ1739" s="1102">
        <v>54623.815611591119</v>
      </c>
      <c r="BK1739" s="1102">
        <v>72198.117242699678</v>
      </c>
      <c r="BL1739" s="1102">
        <v>105641.31464552987</v>
      </c>
      <c r="BM1739" s="1102">
        <v>99947.675851638487</v>
      </c>
      <c r="BN1739" s="1102">
        <v>105112.5801834216</v>
      </c>
      <c r="BO1739" s="1102">
        <v>119771.99577740721</v>
      </c>
      <c r="BP1739" s="1102">
        <v>107770.88650248361</v>
      </c>
      <c r="BQ1739" s="1102">
        <v>76321.265875156081</v>
      </c>
      <c r="BR1739" s="1102">
        <v>57740.542026434399</v>
      </c>
      <c r="BS1739" s="1102">
        <v>68820.545398605886</v>
      </c>
      <c r="BT1739" s="1102">
        <v>29582.480358048826</v>
      </c>
      <c r="BU1739" s="1102">
        <v>15878.949302273419</v>
      </c>
      <c r="BV1739" s="1102">
        <v>14193.173972424436</v>
      </c>
      <c r="BW1739" s="1102">
        <v>14460.406847201288</v>
      </c>
      <c r="BX1739" s="1102">
        <v>21525.366191171226</v>
      </c>
      <c r="BY1739" s="1102">
        <v>19434.208446446337</v>
      </c>
      <c r="BZ1739" s="1102">
        <v>17773.627685255327</v>
      </c>
      <c r="CA1739" s="1102">
        <v>11374.710738498306</v>
      </c>
      <c r="CB1739" s="1102">
        <v>6336.6219455743658</v>
      </c>
      <c r="CC1739" s="1102">
        <v>9790.9053114575509</v>
      </c>
      <c r="CD1739" s="1102">
        <v>10682.439091118576</v>
      </c>
      <c r="CE1739" s="1102">
        <v>17687.741439189147</v>
      </c>
      <c r="CF1739" s="1102">
        <v>12530.571145800357</v>
      </c>
      <c r="CG1739" s="1102">
        <v>9791.8073556057898</v>
      </c>
      <c r="CH1739" s="1102">
        <v>12928.049791721127</v>
      </c>
      <c r="CI1739" s="1102">
        <v>15423.262009376776</v>
      </c>
      <c r="CJ1739" s="1102">
        <v>17397.453247786532</v>
      </c>
      <c r="CK1739" s="1102">
        <v>17635.887166147542</v>
      </c>
      <c r="CL1739" s="1102">
        <v>13723.069683771215</v>
      </c>
      <c r="CM1739" s="1102">
        <v>20863.119292381536</v>
      </c>
      <c r="CN1739" s="1102">
        <v>16739.806360428211</v>
      </c>
      <c r="CO1739" s="1102">
        <v>20607.568937398075</v>
      </c>
      <c r="CP1739" s="1102">
        <v>18142.983632984884</v>
      </c>
      <c r="CQ1739" s="1106">
        <f t="shared" si="227"/>
        <v>19999.216055784127</v>
      </c>
      <c r="CR1739" s="23" t="s">
        <v>542</v>
      </c>
      <c r="DQ1739"/>
      <c r="DR1739"/>
    </row>
    <row r="1740" spans="58:122" ht="13">
      <c r="BF1740" s="1135">
        <v>1732</v>
      </c>
      <c r="BG1740" s="1102">
        <v>51384.610000450171</v>
      </c>
      <c r="BH1740" s="1102">
        <v>49256.870346101859</v>
      </c>
      <c r="BI1740" s="1102">
        <v>46020.88087385142</v>
      </c>
      <c r="BJ1740" s="1102">
        <v>59182.54982090518</v>
      </c>
      <c r="BK1740" s="1102">
        <v>71561.952538461948</v>
      </c>
      <c r="BL1740" s="1102">
        <v>93072.837511212128</v>
      </c>
      <c r="BM1740" s="1102">
        <v>83744.336483712803</v>
      </c>
      <c r="BN1740" s="1102">
        <v>85477.855680421664</v>
      </c>
      <c r="BO1740" s="1102">
        <v>96679.31342241494</v>
      </c>
      <c r="BP1740" s="1102">
        <v>92667.96885777147</v>
      </c>
      <c r="BQ1740" s="1102">
        <v>70136.268209319212</v>
      </c>
      <c r="BR1740" s="1102">
        <v>57327.810878645818</v>
      </c>
      <c r="BS1740" s="1102">
        <v>62029.44654918999</v>
      </c>
      <c r="BT1740" s="1102">
        <v>30638.171597281857</v>
      </c>
      <c r="BU1740" s="1102">
        <v>17825.053318685612</v>
      </c>
      <c r="BV1740" s="1102">
        <v>13701.715215976068</v>
      </c>
      <c r="BW1740" s="1102">
        <v>13841.373465204504</v>
      </c>
      <c r="BX1740" s="1102">
        <v>25078.528167638749</v>
      </c>
      <c r="BY1740" s="1102">
        <v>22620.166996910761</v>
      </c>
      <c r="BZ1740" s="1102">
        <v>16147.308003643971</v>
      </c>
      <c r="CA1740" s="1102">
        <v>11388.117708159873</v>
      </c>
      <c r="CB1740" s="1102">
        <v>7575.9354651136209</v>
      </c>
      <c r="CC1740" s="1102">
        <v>10246.608418541218</v>
      </c>
      <c r="CD1740" s="1102">
        <v>18122.913435650022</v>
      </c>
      <c r="CE1740" s="1102">
        <v>20383.943573245066</v>
      </c>
      <c r="CF1740" s="1102">
        <v>14241.097909930251</v>
      </c>
      <c r="CG1740" s="1102">
        <v>10642.509095600435</v>
      </c>
      <c r="CH1740" s="1102">
        <v>12724.084649157163</v>
      </c>
      <c r="CI1740" s="1102">
        <v>21518.353267840223</v>
      </c>
      <c r="CJ1740" s="1102">
        <v>22481.882815903242</v>
      </c>
      <c r="CK1740" s="1102">
        <v>20486.676630391008</v>
      </c>
      <c r="CL1740" s="1102">
        <v>17589.650757156658</v>
      </c>
      <c r="CM1740" s="1102">
        <v>19500.736604916285</v>
      </c>
      <c r="CN1740" s="1102">
        <v>20495.955500103184</v>
      </c>
      <c r="CO1740" s="1102">
        <v>18435.733054848199</v>
      </c>
      <c r="CP1740" s="1102">
        <v>21793.759675916695</v>
      </c>
      <c r="CQ1740" s="1106">
        <f t="shared" si="227"/>
        <v>24023.507778184907</v>
      </c>
      <c r="CR1740" s="23" t="s">
        <v>542</v>
      </c>
      <c r="DQ1740"/>
      <c r="DR1740"/>
    </row>
    <row r="1741" spans="58:122" ht="13">
      <c r="BF1741" s="1135">
        <v>1733</v>
      </c>
      <c r="BG1741" s="1102">
        <v>60429.926461690942</v>
      </c>
      <c r="BH1741" s="1102">
        <v>59285.807258661422</v>
      </c>
      <c r="BI1741" s="1102">
        <v>50985.051319363294</v>
      </c>
      <c r="BJ1741" s="1102">
        <v>56707.181677434637</v>
      </c>
      <c r="BK1741" s="1102">
        <v>71741.747617898145</v>
      </c>
      <c r="BL1741" s="1102">
        <v>90516.557160026729</v>
      </c>
      <c r="BM1741" s="1102">
        <v>73430.747567743761</v>
      </c>
      <c r="BN1741" s="1102">
        <v>71149.110266636591</v>
      </c>
      <c r="BO1741" s="1102">
        <v>91403.37034845227</v>
      </c>
      <c r="BP1741" s="1102">
        <v>84861.596910853972</v>
      </c>
      <c r="BQ1741" s="1102">
        <v>60751.998068181303</v>
      </c>
      <c r="BR1741" s="1102">
        <v>41683.765486582044</v>
      </c>
      <c r="BS1741" s="1102">
        <v>38230.563999748942</v>
      </c>
      <c r="BT1741" s="1102">
        <v>26315.944635458542</v>
      </c>
      <c r="BU1741" s="1102">
        <v>16891.776668704861</v>
      </c>
      <c r="BV1741" s="1102">
        <v>12653.957720720262</v>
      </c>
      <c r="BW1741" s="1102">
        <v>11394.759108797367</v>
      </c>
      <c r="BX1741" s="1102">
        <v>19878.733679926398</v>
      </c>
      <c r="BY1741" s="1102">
        <v>18434.678995051996</v>
      </c>
      <c r="BZ1741" s="1102">
        <v>15050.381604960281</v>
      </c>
      <c r="CA1741" s="1102">
        <v>11393.591463054456</v>
      </c>
      <c r="CB1741" s="1102">
        <v>7368.0014655312261</v>
      </c>
      <c r="CC1741" s="1102">
        <v>8682.16433748891</v>
      </c>
      <c r="CD1741" s="1102">
        <v>12762.983313087003</v>
      </c>
      <c r="CE1741" s="1102">
        <v>16604.964665336371</v>
      </c>
      <c r="CF1741" s="1102">
        <v>13096.931072030859</v>
      </c>
      <c r="CG1741" s="1102">
        <v>11363.411103338356</v>
      </c>
      <c r="CH1741" s="1102">
        <v>13048.004770685111</v>
      </c>
      <c r="CI1741" s="1102">
        <v>17723.203072653094</v>
      </c>
      <c r="CJ1741" s="1102">
        <v>17764.288544486328</v>
      </c>
      <c r="CK1741" s="1102">
        <v>17520.366965384012</v>
      </c>
      <c r="CL1741" s="1102">
        <v>14192.59292842492</v>
      </c>
      <c r="CM1741" s="1102">
        <v>14412.43887300725</v>
      </c>
      <c r="CN1741" s="1102">
        <v>12529.809918217465</v>
      </c>
      <c r="CO1741" s="1102">
        <v>11446.135900990657</v>
      </c>
      <c r="CP1741" s="1102">
        <v>13798.16136647894</v>
      </c>
      <c r="CQ1741" s="1106">
        <f t="shared" si="227"/>
        <v>15209.869331474789</v>
      </c>
      <c r="CR1741" s="23" t="s">
        <v>542</v>
      </c>
      <c r="DQ1741"/>
      <c r="DR1741"/>
    </row>
    <row r="1742" spans="58:122" ht="13">
      <c r="BF1742" s="1135">
        <v>1734</v>
      </c>
      <c r="BG1742" s="1102">
        <v>38326.461247025974</v>
      </c>
      <c r="BH1742" s="1102">
        <v>54191.255888370106</v>
      </c>
      <c r="BI1742" s="1102">
        <v>53719.74226133398</v>
      </c>
      <c r="BJ1742" s="1102">
        <v>56550.521793047257</v>
      </c>
      <c r="BK1742" s="1102">
        <v>56610.709308910453</v>
      </c>
      <c r="BL1742" s="1102">
        <v>72296.818208154989</v>
      </c>
      <c r="BM1742" s="1102">
        <v>67505.793857025681</v>
      </c>
      <c r="BN1742" s="1102">
        <v>79325.6295961305</v>
      </c>
      <c r="BO1742" s="1102">
        <v>93124.102780156798</v>
      </c>
      <c r="BP1742" s="1102">
        <v>116557.08973668478</v>
      </c>
      <c r="BQ1742" s="1102">
        <v>89224.938707574096</v>
      </c>
      <c r="BR1742" s="1102">
        <v>71530.880496873564</v>
      </c>
      <c r="BS1742" s="1102">
        <v>65477.807664922715</v>
      </c>
      <c r="BT1742" s="1102">
        <v>29728.109408606619</v>
      </c>
      <c r="BU1742" s="1102">
        <v>13050.218619373194</v>
      </c>
      <c r="BV1742" s="1102">
        <v>11390.978824306478</v>
      </c>
      <c r="BW1742" s="1102">
        <v>14192.640903152675</v>
      </c>
      <c r="BX1742" s="1102">
        <v>21545.74672610368</v>
      </c>
      <c r="BY1742" s="1102">
        <v>22104.11852010783</v>
      </c>
      <c r="BZ1742" s="1102">
        <v>19878.715074744501</v>
      </c>
      <c r="CA1742" s="1102">
        <v>11394.626354581756</v>
      </c>
      <c r="CB1742" s="1102">
        <v>6129.4908879804052</v>
      </c>
      <c r="CC1742" s="1102">
        <v>8054.5472178033597</v>
      </c>
      <c r="CD1742" s="1102">
        <v>13531.593575966313</v>
      </c>
      <c r="CE1742" s="1102">
        <v>19775.688880525235</v>
      </c>
      <c r="CF1742" s="1102">
        <v>12736.513863439148</v>
      </c>
      <c r="CG1742" s="1102">
        <v>8604.5668849578942</v>
      </c>
      <c r="CH1742" s="1102">
        <v>11049.583591578084</v>
      </c>
      <c r="CI1742" s="1102">
        <v>16584.310979791953</v>
      </c>
      <c r="CJ1742" s="1102">
        <v>18958.433524393429</v>
      </c>
      <c r="CK1742" s="1102">
        <v>17221.91698638189</v>
      </c>
      <c r="CL1742" s="1102">
        <v>15327.532156013458</v>
      </c>
      <c r="CM1742" s="1102">
        <v>18025.4583862699</v>
      </c>
      <c r="CN1742" s="1102">
        <v>16353.042754184458</v>
      </c>
      <c r="CO1742" s="1102">
        <v>15246.896739241649</v>
      </c>
      <c r="CP1742" s="1102">
        <v>17579.667011418995</v>
      </c>
      <c r="CQ1742" s="1106">
        <f t="shared" si="227"/>
        <v>19378.265772721057</v>
      </c>
      <c r="CR1742" s="23" t="s">
        <v>542</v>
      </c>
      <c r="DQ1742"/>
      <c r="DR1742"/>
    </row>
    <row r="1743" spans="58:122" ht="13">
      <c r="BF1743" s="1135">
        <v>1735</v>
      </c>
      <c r="BG1743" s="1102">
        <v>46666.767857898158</v>
      </c>
      <c r="BH1743" s="1102">
        <v>53963.495042842645</v>
      </c>
      <c r="BI1743" s="1102">
        <v>53583.848575154487</v>
      </c>
      <c r="BJ1743" s="1102">
        <v>70065.764062963615</v>
      </c>
      <c r="BK1743" s="1102">
        <v>80128.354613621457</v>
      </c>
      <c r="BL1743" s="1102">
        <v>97117.56881712508</v>
      </c>
      <c r="BM1743" s="1102">
        <v>84829.461800035206</v>
      </c>
      <c r="BN1743" s="1102">
        <v>99103.419434224459</v>
      </c>
      <c r="BO1743" s="1102">
        <v>111384.27640639512</v>
      </c>
      <c r="BP1743" s="1102">
        <v>112909.96991348897</v>
      </c>
      <c r="BQ1743" s="1102">
        <v>89992.106054146876</v>
      </c>
      <c r="BR1743" s="1102">
        <v>81055.300181931219</v>
      </c>
      <c r="BS1743" s="1102">
        <v>76818.731740969466</v>
      </c>
      <c r="BT1743" s="1102">
        <v>33731.605510067289</v>
      </c>
      <c r="BU1743" s="1102">
        <v>14902.299832361468</v>
      </c>
      <c r="BV1743" s="1102">
        <v>15079.621711346441</v>
      </c>
      <c r="BW1743" s="1102">
        <v>21418.443343587616</v>
      </c>
      <c r="BX1743" s="1102">
        <v>23461.264953847163</v>
      </c>
      <c r="BY1743" s="1102">
        <v>19272.960133390501</v>
      </c>
      <c r="BZ1743" s="1102">
        <v>17004.272222121032</v>
      </c>
      <c r="CA1743" s="1102">
        <v>11396.365064141992</v>
      </c>
      <c r="CB1743" s="1102">
        <v>7339.4275289960069</v>
      </c>
      <c r="CC1743" s="1102">
        <v>8172.920403983072</v>
      </c>
      <c r="CD1743" s="1102">
        <v>8596.0735086812474</v>
      </c>
      <c r="CE1743" s="1102">
        <v>16083.142249426632</v>
      </c>
      <c r="CF1743" s="1102">
        <v>12526.97381974999</v>
      </c>
      <c r="CG1743" s="1102">
        <v>10678.588883759243</v>
      </c>
      <c r="CH1743" s="1102">
        <v>11121.029892124461</v>
      </c>
      <c r="CI1743" s="1102">
        <v>15456.311128415475</v>
      </c>
      <c r="CJ1743" s="1102">
        <v>17573.388819031472</v>
      </c>
      <c r="CK1743" s="1102">
        <v>22246.444617625937</v>
      </c>
      <c r="CL1743" s="1102">
        <v>17464.92688476785</v>
      </c>
      <c r="CM1743" s="1102">
        <v>21489.861001356006</v>
      </c>
      <c r="CN1743" s="1102">
        <v>16032.631066269554</v>
      </c>
      <c r="CO1743" s="1102">
        <v>21733.801999555202</v>
      </c>
      <c r="CP1743" s="1102">
        <v>17304.862216080539</v>
      </c>
      <c r="CQ1743" s="1106">
        <f t="shared" si="227"/>
        <v>19075.345338777242</v>
      </c>
      <c r="CR1743" s="23" t="s">
        <v>542</v>
      </c>
      <c r="DQ1743"/>
      <c r="DR1743"/>
    </row>
    <row r="1744" spans="58:122" ht="13">
      <c r="BF1744" s="1135">
        <v>1736</v>
      </c>
      <c r="BG1744" s="1102">
        <v>61633.06143112584</v>
      </c>
      <c r="BH1744" s="1102">
        <v>58836.807608953728</v>
      </c>
      <c r="BI1744" s="1102">
        <v>49801.779953559133</v>
      </c>
      <c r="BJ1744" s="1102">
        <v>54972.381588648859</v>
      </c>
      <c r="BK1744" s="1102">
        <v>68947.695312973607</v>
      </c>
      <c r="BL1744" s="1102">
        <v>91881.271512350111</v>
      </c>
      <c r="BM1744" s="1102">
        <v>80319.445929213063</v>
      </c>
      <c r="BN1744" s="1102">
        <v>81231.371689669628</v>
      </c>
      <c r="BO1744" s="1102">
        <v>105673.75938718402</v>
      </c>
      <c r="BP1744" s="1102">
        <v>96610.131229103339</v>
      </c>
      <c r="BQ1744" s="1102">
        <v>72921.92626444099</v>
      </c>
      <c r="BR1744" s="1102">
        <v>64255.680421216806</v>
      </c>
      <c r="BS1744" s="1102">
        <v>100941.11009733791</v>
      </c>
      <c r="BT1744" s="1102">
        <v>33799.801334696465</v>
      </c>
      <c r="BU1744" s="1102">
        <v>17262.916775609108</v>
      </c>
      <c r="BV1744" s="1102">
        <v>13447.520639819633</v>
      </c>
      <c r="BW1744" s="1102">
        <v>19548.432237714249</v>
      </c>
      <c r="BX1744" s="1102">
        <v>25335.372564927777</v>
      </c>
      <c r="BY1744" s="1102">
        <v>25310.8952946073</v>
      </c>
      <c r="BZ1744" s="1102">
        <v>18856.062713926309</v>
      </c>
      <c r="CA1744" s="1102">
        <v>11398.178377575552</v>
      </c>
      <c r="CB1744" s="1102">
        <v>6195.5432466817747</v>
      </c>
      <c r="CC1744" s="1102">
        <v>7913.6194478095476</v>
      </c>
      <c r="CD1744" s="1102">
        <v>11161.512439896529</v>
      </c>
      <c r="CE1744" s="1102">
        <v>17121.55342108593</v>
      </c>
      <c r="CF1744" s="1102">
        <v>12153.24028804222</v>
      </c>
      <c r="CG1744" s="1102">
        <v>8941.0851785653012</v>
      </c>
      <c r="CH1744" s="1102">
        <v>11075.894783393442</v>
      </c>
      <c r="CI1744" s="1102">
        <v>12991.787601177741</v>
      </c>
      <c r="CJ1744" s="1102">
        <v>15666.093232886667</v>
      </c>
      <c r="CK1744" s="1102">
        <v>18260.920119049129</v>
      </c>
      <c r="CL1744" s="1102">
        <v>15763.723403618749</v>
      </c>
      <c r="CM1744" s="1102">
        <v>18541.536148139385</v>
      </c>
      <c r="CN1744" s="1102">
        <v>14664.059099893802</v>
      </c>
      <c r="CO1744" s="1102">
        <v>16986.254922141034</v>
      </c>
      <c r="CP1744" s="1102">
        <v>14881.501791122322</v>
      </c>
      <c r="CQ1744" s="1106">
        <f t="shared" si="227"/>
        <v>16404.047734139393</v>
      </c>
      <c r="CR1744" s="23" t="s">
        <v>542</v>
      </c>
      <c r="DQ1744"/>
      <c r="DR1744"/>
    </row>
    <row r="1745" spans="58:122" ht="13">
      <c r="BF1745" s="1135">
        <v>1737</v>
      </c>
      <c r="BG1745" s="1102">
        <v>51205.938177588403</v>
      </c>
      <c r="BH1745" s="1102">
        <v>64411.377261837217</v>
      </c>
      <c r="BI1745" s="1102">
        <v>64117.629751138971</v>
      </c>
      <c r="BJ1745" s="1102">
        <v>70861.123464465025</v>
      </c>
      <c r="BK1745" s="1102">
        <v>72296.294981856205</v>
      </c>
      <c r="BL1745" s="1102">
        <v>82682.021973853902</v>
      </c>
      <c r="BM1745" s="1102">
        <v>71927.218487470207</v>
      </c>
      <c r="BN1745" s="1102">
        <v>82280.424655679002</v>
      </c>
      <c r="BO1745" s="1102">
        <v>90505.990934156478</v>
      </c>
      <c r="BP1745" s="1102">
        <v>101982.19312906489</v>
      </c>
      <c r="BQ1745" s="1102">
        <v>80032.912612615211</v>
      </c>
      <c r="BR1745" s="1102">
        <v>75876.188398530328</v>
      </c>
      <c r="BS1745" s="1102">
        <v>78206.200515860255</v>
      </c>
      <c r="BT1745" s="1102">
        <v>37836.619202811387</v>
      </c>
      <c r="BU1745" s="1102">
        <v>16916.188319433997</v>
      </c>
      <c r="BV1745" s="1102">
        <v>13336.804298692532</v>
      </c>
      <c r="BW1745" s="1102">
        <v>16335.301150978083</v>
      </c>
      <c r="BX1745" s="1102">
        <v>25191.366118763934</v>
      </c>
      <c r="BY1745" s="1102">
        <v>21914.873833722435</v>
      </c>
      <c r="BZ1745" s="1102">
        <v>16543.569070633799</v>
      </c>
      <c r="CA1745" s="1102">
        <v>11398.305605039905</v>
      </c>
      <c r="CB1745" s="1102">
        <v>7340.6984631264004</v>
      </c>
      <c r="CC1745" s="1102">
        <v>9874.4297245797097</v>
      </c>
      <c r="CD1745" s="1102">
        <v>16268.396476942937</v>
      </c>
      <c r="CE1745" s="1102">
        <v>23225.12153630688</v>
      </c>
      <c r="CF1745" s="1102">
        <v>17871.6223649766</v>
      </c>
      <c r="CG1745" s="1102">
        <v>12172.961773533674</v>
      </c>
      <c r="CH1745" s="1102">
        <v>10929.517391755429</v>
      </c>
      <c r="CI1745" s="1102">
        <v>14732.60954517889</v>
      </c>
      <c r="CJ1745" s="1102">
        <v>17736.372865771587</v>
      </c>
      <c r="CK1745" s="1102">
        <v>20196.079265788896</v>
      </c>
      <c r="CL1745" s="1102">
        <v>18530.200192753055</v>
      </c>
      <c r="CM1745" s="1102">
        <v>21217.124340404484</v>
      </c>
      <c r="CN1745" s="1102">
        <v>21373.647366051955</v>
      </c>
      <c r="CO1745" s="1102">
        <v>20655.64254298939</v>
      </c>
      <c r="CP1745" s="1102">
        <v>22160.605316034631</v>
      </c>
      <c r="CQ1745" s="1106">
        <f t="shared" si="227"/>
        <v>24427.885876311095</v>
      </c>
      <c r="CR1745" s="23" t="s">
        <v>542</v>
      </c>
      <c r="DQ1745"/>
      <c r="DR1745"/>
    </row>
    <row r="1746" spans="58:122" ht="13">
      <c r="BF1746" s="1135">
        <v>1738</v>
      </c>
      <c r="BG1746" s="1102">
        <v>41351.941007369431</v>
      </c>
      <c r="BH1746" s="1102">
        <v>55822.62752993474</v>
      </c>
      <c r="BI1746" s="1102">
        <v>57981.317102473753</v>
      </c>
      <c r="BJ1746" s="1102">
        <v>69346.240702147043</v>
      </c>
      <c r="BK1746" s="1102">
        <v>78928.280645172505</v>
      </c>
      <c r="BL1746" s="1102">
        <v>108931.33742265902</v>
      </c>
      <c r="BM1746" s="1102">
        <v>99774.938692253432</v>
      </c>
      <c r="BN1746" s="1102">
        <v>99389.889333747677</v>
      </c>
      <c r="BO1746" s="1102">
        <v>134186.73358913904</v>
      </c>
      <c r="BP1746" s="1102">
        <v>134857.29691792533</v>
      </c>
      <c r="BQ1746" s="1102">
        <v>105891.67855816049</v>
      </c>
      <c r="BR1746" s="1102">
        <v>84040.403875160642</v>
      </c>
      <c r="BS1746" s="1102">
        <v>101896.61277016965</v>
      </c>
      <c r="BT1746" s="1102">
        <v>34659.952896352559</v>
      </c>
      <c r="BU1746" s="1102">
        <v>17393.596024485007</v>
      </c>
      <c r="BV1746" s="1102">
        <v>16806.392526416643</v>
      </c>
      <c r="BW1746" s="1102">
        <v>26098.177489435831</v>
      </c>
      <c r="BX1746" s="1102">
        <v>27799.265314949404</v>
      </c>
      <c r="BY1746" s="1102">
        <v>26773.663982806109</v>
      </c>
      <c r="BZ1746" s="1102">
        <v>16889.243625622352</v>
      </c>
      <c r="CA1746" s="1102">
        <v>11402.37419576247</v>
      </c>
      <c r="CB1746" s="1102">
        <v>8706.1775992909825</v>
      </c>
      <c r="CC1746" s="1102">
        <v>10163.136003793312</v>
      </c>
      <c r="CD1746" s="1102">
        <v>12327.544256613681</v>
      </c>
      <c r="CE1746" s="1102">
        <v>20472.441317851495</v>
      </c>
      <c r="CF1746" s="1102">
        <v>16513.745271295098</v>
      </c>
      <c r="CG1746" s="1102">
        <v>12783.635890744132</v>
      </c>
      <c r="CH1746" s="1102">
        <v>13760.269756921154</v>
      </c>
      <c r="CI1746" s="1102">
        <v>18618.548517008741</v>
      </c>
      <c r="CJ1746" s="1102">
        <v>21376.728812891342</v>
      </c>
      <c r="CK1746" s="1102">
        <v>23461.307436092779</v>
      </c>
      <c r="CL1746" s="1102">
        <v>18465.138548220104</v>
      </c>
      <c r="CM1746" s="1102">
        <v>22680.9681306821</v>
      </c>
      <c r="CN1746" s="1102">
        <v>21518.701179961659</v>
      </c>
      <c r="CO1746" s="1102">
        <v>25743.641433691704</v>
      </c>
      <c r="CP1746" s="1102">
        <v>21471.184766609069</v>
      </c>
      <c r="CQ1746" s="1106">
        <f t="shared" si="227"/>
        <v>23667.929807332886</v>
      </c>
      <c r="CR1746" s="23" t="s">
        <v>542</v>
      </c>
      <c r="DQ1746"/>
      <c r="DR1746"/>
    </row>
    <row r="1747" spans="58:122" ht="13">
      <c r="BF1747" s="1135">
        <v>1739</v>
      </c>
      <c r="BG1747" s="1102">
        <v>49582.635262783129</v>
      </c>
      <c r="BH1747" s="1102">
        <v>55701.370924571253</v>
      </c>
      <c r="BI1747" s="1102">
        <v>54592.151665868187</v>
      </c>
      <c r="BJ1747" s="1102">
        <v>68025.747055663422</v>
      </c>
      <c r="BK1747" s="1102">
        <v>69148.879631392323</v>
      </c>
      <c r="BL1747" s="1102">
        <v>79088.456279391728</v>
      </c>
      <c r="BM1747" s="1102">
        <v>70782.081495569044</v>
      </c>
      <c r="BN1747" s="1102">
        <v>88503.349716698591</v>
      </c>
      <c r="BO1747" s="1102">
        <v>92689.485837881497</v>
      </c>
      <c r="BP1747" s="1102">
        <v>102818.89007116375</v>
      </c>
      <c r="BQ1747" s="1102">
        <v>81053.804426128845</v>
      </c>
      <c r="BR1747" s="1102">
        <v>68872.238624129866</v>
      </c>
      <c r="BS1747" s="1102">
        <v>57451.705497173643</v>
      </c>
      <c r="BT1747" s="1102">
        <v>32319.877911218544</v>
      </c>
      <c r="BU1747" s="1102">
        <v>15887.523095003286</v>
      </c>
      <c r="BV1747" s="1102">
        <v>12927.008649066505</v>
      </c>
      <c r="BW1747" s="1102">
        <v>17029.689045566771</v>
      </c>
      <c r="BX1747" s="1102">
        <v>29020.179778293146</v>
      </c>
      <c r="BY1747" s="1102">
        <v>21533.01082380673</v>
      </c>
      <c r="BZ1747" s="1102">
        <v>15556.936266471803</v>
      </c>
      <c r="CA1747" s="1102">
        <v>11403.863861697668</v>
      </c>
      <c r="CB1747" s="1102">
        <v>7955.597312893241</v>
      </c>
      <c r="CC1747" s="1102">
        <v>10787.389269675468</v>
      </c>
      <c r="CD1747" s="1102">
        <v>14140.420797770552</v>
      </c>
      <c r="CE1747" s="1102">
        <v>17456.825682746174</v>
      </c>
      <c r="CF1747" s="1102">
        <v>12620.039625470048</v>
      </c>
      <c r="CG1747" s="1102">
        <v>10431.132448026665</v>
      </c>
      <c r="CH1747" s="1102">
        <v>12185.853940978575</v>
      </c>
      <c r="CI1747" s="1102">
        <v>17249.536185247511</v>
      </c>
      <c r="CJ1747" s="1102">
        <v>18493.460464600201</v>
      </c>
      <c r="CK1747" s="1102">
        <v>18567.143999354274</v>
      </c>
      <c r="CL1747" s="1102">
        <v>16577.930583871836</v>
      </c>
      <c r="CM1747" s="1102">
        <v>20020.071938139208</v>
      </c>
      <c r="CN1747" s="1102">
        <v>21859.877787884474</v>
      </c>
      <c r="CO1747" s="1102">
        <v>23794.922740661834</v>
      </c>
      <c r="CP1747" s="1102">
        <v>22348.805735665064</v>
      </c>
      <c r="CQ1747" s="1106">
        <f t="shared" si="227"/>
        <v>24635.34132741647</v>
      </c>
      <c r="CR1747" s="23" t="s">
        <v>542</v>
      </c>
      <c r="DQ1747"/>
      <c r="DR1747"/>
    </row>
    <row r="1748" spans="58:122" ht="13">
      <c r="BF1748" s="1135">
        <v>1740</v>
      </c>
      <c r="BG1748" s="1102">
        <v>55872.373955223207</v>
      </c>
      <c r="BH1748" s="1102">
        <v>65631.066702365322</v>
      </c>
      <c r="BI1748" s="1102">
        <v>60175.785368692341</v>
      </c>
      <c r="BJ1748" s="1102">
        <v>60372.560151519225</v>
      </c>
      <c r="BK1748" s="1102">
        <v>83662.639704458707</v>
      </c>
      <c r="BL1748" s="1102">
        <v>119962.26531997627</v>
      </c>
      <c r="BM1748" s="1102">
        <v>113626.04746919073</v>
      </c>
      <c r="BN1748" s="1102">
        <v>116285.28814958372</v>
      </c>
      <c r="BO1748" s="1102">
        <v>163252.55655119981</v>
      </c>
      <c r="BP1748" s="1102">
        <v>149994.0060340807</v>
      </c>
      <c r="BQ1748" s="1102">
        <v>115820.26984588419</v>
      </c>
      <c r="BR1748" s="1102">
        <v>81873.410307709273</v>
      </c>
      <c r="BS1748" s="1102">
        <v>79050.456988885926</v>
      </c>
      <c r="BT1748" s="1102">
        <v>32640.868986368565</v>
      </c>
      <c r="BU1748" s="1102">
        <v>14503.692888862344</v>
      </c>
      <c r="BV1748" s="1102">
        <v>12875.950981807464</v>
      </c>
      <c r="BW1748" s="1102">
        <v>26477.588273646787</v>
      </c>
      <c r="BX1748" s="1102">
        <v>27017.016512129685</v>
      </c>
      <c r="BY1748" s="1102">
        <v>23690.934579331188</v>
      </c>
      <c r="BZ1748" s="1102">
        <v>15888.725395752639</v>
      </c>
      <c r="CA1748" s="1102">
        <v>11404.581569051184</v>
      </c>
      <c r="CB1748" s="1102">
        <v>9988.7031177042318</v>
      </c>
      <c r="CC1748" s="1102">
        <v>10977.604635549345</v>
      </c>
      <c r="CD1748" s="1102">
        <v>11962.792909042455</v>
      </c>
      <c r="CE1748" s="1102">
        <v>19251.757515827674</v>
      </c>
      <c r="CF1748" s="1102">
        <v>13984.980293644527</v>
      </c>
      <c r="CG1748" s="1102">
        <v>11492.902630054887</v>
      </c>
      <c r="CH1748" s="1102">
        <v>12273.848664512048</v>
      </c>
      <c r="CI1748" s="1102">
        <v>18327.254761313696</v>
      </c>
      <c r="CJ1748" s="1102">
        <v>19356.279131405634</v>
      </c>
      <c r="CK1748" s="1102">
        <v>23741.76625731985</v>
      </c>
      <c r="CL1748" s="1102">
        <v>18204.846307434182</v>
      </c>
      <c r="CM1748" s="1102">
        <v>27659.659984085112</v>
      </c>
      <c r="CN1748" s="1102">
        <v>22340.957732835763</v>
      </c>
      <c r="CO1748" s="1102">
        <v>25488.402800339416</v>
      </c>
      <c r="CP1748" s="1102">
        <v>23328.196308723869</v>
      </c>
      <c r="CQ1748" s="1106">
        <f t="shared" si="227"/>
        <v>25714.934633006571</v>
      </c>
      <c r="CR1748" s="23" t="s">
        <v>542</v>
      </c>
      <c r="DQ1748"/>
      <c r="DR1748"/>
    </row>
    <row r="1749" spans="58:122" ht="13">
      <c r="BF1749" s="1135">
        <v>1741</v>
      </c>
      <c r="BG1749" s="1102">
        <v>54787.454791569377</v>
      </c>
      <c r="BH1749" s="1102">
        <v>53060.959207799744</v>
      </c>
      <c r="BI1749" s="1102">
        <v>51055.619995142166</v>
      </c>
      <c r="BJ1749" s="1102">
        <v>60757.562634634167</v>
      </c>
      <c r="BK1749" s="1102">
        <v>87013.505303328653</v>
      </c>
      <c r="BL1749" s="1102">
        <v>107440.61898254629</v>
      </c>
      <c r="BM1749" s="1102">
        <v>85584.859289995075</v>
      </c>
      <c r="BN1749" s="1102">
        <v>71784.627650996728</v>
      </c>
      <c r="BO1749" s="1102">
        <v>98488.770040560645</v>
      </c>
      <c r="BP1749" s="1102">
        <v>88912.542543039439</v>
      </c>
      <c r="BQ1749" s="1102">
        <v>63005.812408376441</v>
      </c>
      <c r="BR1749" s="1102">
        <v>43216.357176477461</v>
      </c>
      <c r="BS1749" s="1102">
        <v>76585.294260731622</v>
      </c>
      <c r="BT1749" s="1102">
        <v>28360.378729837263</v>
      </c>
      <c r="BU1749" s="1102">
        <v>12810.492873804014</v>
      </c>
      <c r="BV1749" s="1102">
        <v>15450.231974774924</v>
      </c>
      <c r="BW1749" s="1102">
        <v>13771.84329608569</v>
      </c>
      <c r="BX1749" s="1102">
        <v>15939.939372077302</v>
      </c>
      <c r="BY1749" s="1102">
        <v>17656.135992291209</v>
      </c>
      <c r="BZ1749" s="1102">
        <v>17357.608288114901</v>
      </c>
      <c r="CA1749" s="1102">
        <v>11412.164833855422</v>
      </c>
      <c r="CB1749" s="1102">
        <v>7519.5271708613054</v>
      </c>
      <c r="CC1749" s="1102">
        <v>7326.372700658133</v>
      </c>
      <c r="CD1749" s="1102">
        <v>9240.6476122287113</v>
      </c>
      <c r="CE1749" s="1102">
        <v>17703.16453416918</v>
      </c>
      <c r="CF1749" s="1102">
        <v>12808.875304312613</v>
      </c>
      <c r="CG1749" s="1102">
        <v>9226.1843712622012</v>
      </c>
      <c r="CH1749" s="1102">
        <v>10501.865410629161</v>
      </c>
      <c r="CI1749" s="1102">
        <v>13712.703511865111</v>
      </c>
      <c r="CJ1749" s="1102">
        <v>20189.020508021873</v>
      </c>
      <c r="CK1749" s="1102">
        <v>21058.580910487151</v>
      </c>
      <c r="CL1749" s="1102">
        <v>15529.624135116552</v>
      </c>
      <c r="CM1749" s="1102">
        <v>16145.383921977816</v>
      </c>
      <c r="CN1749" s="1102">
        <v>14441.473611827407</v>
      </c>
      <c r="CO1749" s="1102">
        <v>22112.337970070665</v>
      </c>
      <c r="CP1749" s="1102">
        <v>14426.986647359854</v>
      </c>
      <c r="CQ1749" s="1106">
        <f t="shared" si="227"/>
        <v>15903.030550603748</v>
      </c>
      <c r="CR1749" s="23" t="s">
        <v>542</v>
      </c>
      <c r="DQ1749"/>
      <c r="DR1749"/>
    </row>
    <row r="1750" spans="58:122" ht="13">
      <c r="BF1750" s="1135">
        <v>1742</v>
      </c>
      <c r="BG1750" s="1102">
        <v>67817.209074164333</v>
      </c>
      <c r="BH1750" s="1102">
        <v>69372.235194050154</v>
      </c>
      <c r="BI1750" s="1102">
        <v>63916.701793658183</v>
      </c>
      <c r="BJ1750" s="1102">
        <v>72456.776779546883</v>
      </c>
      <c r="BK1750" s="1102">
        <v>83728.664880924931</v>
      </c>
      <c r="BL1750" s="1102">
        <v>109982.5314214149</v>
      </c>
      <c r="BM1750" s="1102">
        <v>96091.462865068985</v>
      </c>
      <c r="BN1750" s="1102">
        <v>96234.645126174757</v>
      </c>
      <c r="BO1750" s="1102">
        <v>131511.42185759018</v>
      </c>
      <c r="BP1750" s="1102">
        <v>127571.59731759876</v>
      </c>
      <c r="BQ1750" s="1102">
        <v>98998.808288693675</v>
      </c>
      <c r="BR1750" s="1102">
        <v>82040.078530647501</v>
      </c>
      <c r="BS1750" s="1102">
        <v>102031.09223917163</v>
      </c>
      <c r="BT1750" s="1102">
        <v>37063.254500513118</v>
      </c>
      <c r="BU1750" s="1102">
        <v>15018.826361703974</v>
      </c>
      <c r="BV1750" s="1102">
        <v>13399.613321640005</v>
      </c>
      <c r="BW1750" s="1102">
        <v>21524.990699422749</v>
      </c>
      <c r="BX1750" s="1102">
        <v>29300.492066654802</v>
      </c>
      <c r="BY1750" s="1102">
        <v>21476.653280300899</v>
      </c>
      <c r="BZ1750" s="1102">
        <v>17543.516772693732</v>
      </c>
      <c r="CA1750" s="1102">
        <v>11415.283141670036</v>
      </c>
      <c r="CB1750" s="1102">
        <v>7187.5631150198133</v>
      </c>
      <c r="CC1750" s="1102">
        <v>8866.4404102981662</v>
      </c>
      <c r="CD1750" s="1102">
        <v>12559.979935826881</v>
      </c>
      <c r="CE1750" s="1102">
        <v>21349.094504970075</v>
      </c>
      <c r="CF1750" s="1102">
        <v>17164.243719580259</v>
      </c>
      <c r="CG1750" s="1102">
        <v>12835.088721652492</v>
      </c>
      <c r="CH1750" s="1102">
        <v>12030.617288032352</v>
      </c>
      <c r="CI1750" s="1102">
        <v>15783.644690807425</v>
      </c>
      <c r="CJ1750" s="1102">
        <v>18749.646386825767</v>
      </c>
      <c r="CK1750" s="1102">
        <v>20982.135253872242</v>
      </c>
      <c r="CL1750" s="1102">
        <v>18309.912741494099</v>
      </c>
      <c r="CM1750" s="1102">
        <v>21887.740178229364</v>
      </c>
      <c r="CN1750" s="1102">
        <v>20551.465757153484</v>
      </c>
      <c r="CO1750" s="1102">
        <v>23051.766921240545</v>
      </c>
      <c r="CP1750" s="1102">
        <v>21557.662400922949</v>
      </c>
      <c r="CQ1750" s="1106">
        <f t="shared" si="227"/>
        <v>23763.255081699121</v>
      </c>
      <c r="CR1750" s="23" t="s">
        <v>542</v>
      </c>
      <c r="DQ1750"/>
      <c r="DR1750"/>
    </row>
    <row r="1751" spans="58:122" ht="13">
      <c r="BF1751" s="1135">
        <v>1743</v>
      </c>
      <c r="BG1751" s="1102">
        <v>54592.77317130861</v>
      </c>
      <c r="BH1751" s="1102">
        <v>60068.830262861724</v>
      </c>
      <c r="BI1751" s="1102">
        <v>54095.585721427218</v>
      </c>
      <c r="BJ1751" s="1102">
        <v>61020.899934205627</v>
      </c>
      <c r="BK1751" s="1102">
        <v>65529.445555724087</v>
      </c>
      <c r="BL1751" s="1102">
        <v>81280.278832063981</v>
      </c>
      <c r="BM1751" s="1102">
        <v>74603.728898374495</v>
      </c>
      <c r="BN1751" s="1102">
        <v>86406.303107484986</v>
      </c>
      <c r="BO1751" s="1102">
        <v>89931.981725486447</v>
      </c>
      <c r="BP1751" s="1102">
        <v>94894.595655725105</v>
      </c>
      <c r="BQ1751" s="1102">
        <v>70173.052118164138</v>
      </c>
      <c r="BR1751" s="1102">
        <v>56165.639636378823</v>
      </c>
      <c r="BS1751" s="1102">
        <v>45527.317033924366</v>
      </c>
      <c r="BT1751" s="1102">
        <v>30427.704831090599</v>
      </c>
      <c r="BU1751" s="1102">
        <v>15854.686199951149</v>
      </c>
      <c r="BV1751" s="1102">
        <v>13487.180795228547</v>
      </c>
      <c r="BW1751" s="1102">
        <v>15731.547014599444</v>
      </c>
      <c r="BX1751" s="1102">
        <v>17259.252519121776</v>
      </c>
      <c r="BY1751" s="1102">
        <v>18872.122812220667</v>
      </c>
      <c r="BZ1751" s="1102">
        <v>17215.720994636715</v>
      </c>
      <c r="CA1751" s="1102">
        <v>11416.759967987855</v>
      </c>
      <c r="CB1751" s="1102">
        <v>7731.3472011803642</v>
      </c>
      <c r="CC1751" s="1102">
        <v>8696.3456217460662</v>
      </c>
      <c r="CD1751" s="1102">
        <v>11812.521316261882</v>
      </c>
      <c r="CE1751" s="1102">
        <v>18505.637263190467</v>
      </c>
      <c r="CF1751" s="1102">
        <v>13209.782693668687</v>
      </c>
      <c r="CG1751" s="1102">
        <v>9987.0971575889052</v>
      </c>
      <c r="CH1751" s="1102">
        <v>12679.156187196435</v>
      </c>
      <c r="CI1751" s="1102">
        <v>18536.226483624196</v>
      </c>
      <c r="CJ1751" s="1102">
        <v>21484.745999719966</v>
      </c>
      <c r="CK1751" s="1102">
        <v>21426.829463822141</v>
      </c>
      <c r="CL1751" s="1102">
        <v>17291.36984552252</v>
      </c>
      <c r="CM1751" s="1102">
        <v>19006.483372666211</v>
      </c>
      <c r="CN1751" s="1102">
        <v>15668.765063217947</v>
      </c>
      <c r="CO1751" s="1102">
        <v>14860.915443306141</v>
      </c>
      <c r="CP1751" s="1102">
        <v>17250.129772034838</v>
      </c>
      <c r="CQ1751" s="1106">
        <f t="shared" si="227"/>
        <v>19015.013146681722</v>
      </c>
      <c r="CR1751" s="23" t="s">
        <v>542</v>
      </c>
      <c r="DQ1751"/>
      <c r="DR1751"/>
    </row>
    <row r="1752" spans="58:122" ht="13">
      <c r="BF1752" s="1135">
        <v>1744</v>
      </c>
      <c r="BG1752" s="1102">
        <v>49206.445126772422</v>
      </c>
      <c r="BH1752" s="1102">
        <v>49962.898344819332</v>
      </c>
      <c r="BI1752" s="1102">
        <v>43855.040323893678</v>
      </c>
      <c r="BJ1752" s="1102">
        <v>48958.559963303436</v>
      </c>
      <c r="BK1752" s="1102">
        <v>55214.399056202092</v>
      </c>
      <c r="BL1752" s="1102">
        <v>69832.647383289688</v>
      </c>
      <c r="BM1752" s="1102">
        <v>64186.470890360164</v>
      </c>
      <c r="BN1752" s="1102">
        <v>84695.749323729018</v>
      </c>
      <c r="BO1752" s="1102">
        <v>110176.97495401886</v>
      </c>
      <c r="BP1752" s="1102">
        <v>112043.5548446204</v>
      </c>
      <c r="BQ1752" s="1102">
        <v>87649.489409580536</v>
      </c>
      <c r="BR1752" s="1102">
        <v>68264.175092050791</v>
      </c>
      <c r="BS1752" s="1102">
        <v>58948.153647416046</v>
      </c>
      <c r="BT1752" s="1102">
        <v>28030.76767484827</v>
      </c>
      <c r="BU1752" s="1102">
        <v>13786.072211603405</v>
      </c>
      <c r="BV1752" s="1102">
        <v>13468.87250282521</v>
      </c>
      <c r="BW1752" s="1102">
        <v>19818.492899162447</v>
      </c>
      <c r="BX1752" s="1102">
        <v>26415.909835829381</v>
      </c>
      <c r="BY1752" s="1102">
        <v>23447.257658816427</v>
      </c>
      <c r="BZ1752" s="1102">
        <v>19019.586072562786</v>
      </c>
      <c r="CA1752" s="1102">
        <v>11418.037557387364</v>
      </c>
      <c r="CB1752" s="1102">
        <v>5974.910531207106</v>
      </c>
      <c r="CC1752" s="1102">
        <v>7072.1765684336569</v>
      </c>
      <c r="CD1752" s="1102">
        <v>11359.362943027179</v>
      </c>
      <c r="CE1752" s="1102">
        <v>19113.354448185062</v>
      </c>
      <c r="CF1752" s="1102">
        <v>13710.044311446645</v>
      </c>
      <c r="CG1752" s="1102">
        <v>9347.0944033915348</v>
      </c>
      <c r="CH1752" s="1102">
        <v>11128.952780740141</v>
      </c>
      <c r="CI1752" s="1102">
        <v>16459.328115792498</v>
      </c>
      <c r="CJ1752" s="1102">
        <v>22190.806503769301</v>
      </c>
      <c r="CK1752" s="1102">
        <v>21418.037924306806</v>
      </c>
      <c r="CL1752" s="1102">
        <v>15891.132486076009</v>
      </c>
      <c r="CM1752" s="1102">
        <v>14734.731296281367</v>
      </c>
      <c r="CN1752" s="1102">
        <v>14653.490458603019</v>
      </c>
      <c r="CO1752" s="1102">
        <v>18954.039254827017</v>
      </c>
      <c r="CP1752" s="1102">
        <v>14556.597698141626</v>
      </c>
      <c r="CQ1752" s="1106">
        <f t="shared" si="227"/>
        <v>16045.902277781479</v>
      </c>
      <c r="CR1752" s="23" t="s">
        <v>542</v>
      </c>
      <c r="DQ1752"/>
      <c r="DR1752"/>
    </row>
    <row r="1753" spans="58:122" ht="13">
      <c r="BF1753" s="1135">
        <v>1745</v>
      </c>
      <c r="BG1753" s="1102">
        <v>47717.316321074264</v>
      </c>
      <c r="BH1753" s="1102">
        <v>63077.008453610608</v>
      </c>
      <c r="BI1753" s="1102">
        <v>63634.626719739063</v>
      </c>
      <c r="BJ1753" s="1102">
        <v>73066.465762326014</v>
      </c>
      <c r="BK1753" s="1102">
        <v>81094.423212656955</v>
      </c>
      <c r="BL1753" s="1102">
        <v>101515.49403758989</v>
      </c>
      <c r="BM1753" s="1102">
        <v>87098.132835904442</v>
      </c>
      <c r="BN1753" s="1102">
        <v>79284.102242229506</v>
      </c>
      <c r="BO1753" s="1102">
        <v>94189.329724608862</v>
      </c>
      <c r="BP1753" s="1102">
        <v>109573.57418533173</v>
      </c>
      <c r="BQ1753" s="1102">
        <v>87231.907394934882</v>
      </c>
      <c r="BR1753" s="1102">
        <v>70055.662504153253</v>
      </c>
      <c r="BS1753" s="1102">
        <v>76097.184844840929</v>
      </c>
      <c r="BT1753" s="1102">
        <v>27619.605665683481</v>
      </c>
      <c r="BU1753" s="1102">
        <v>14246.352733374406</v>
      </c>
      <c r="BV1753" s="1102">
        <v>15562.264895632659</v>
      </c>
      <c r="BW1753" s="1102">
        <v>16399.234958538666</v>
      </c>
      <c r="BX1753" s="1102">
        <v>25397.625678415738</v>
      </c>
      <c r="BY1753" s="1102">
        <v>22114.746335563712</v>
      </c>
      <c r="BZ1753" s="1102">
        <v>17472.458214870127</v>
      </c>
      <c r="CA1753" s="1102">
        <v>11426.281063469336</v>
      </c>
      <c r="CB1753" s="1102">
        <v>6545.1418204014481</v>
      </c>
      <c r="CC1753" s="1102">
        <v>7341.047160959658</v>
      </c>
      <c r="CD1753" s="1102">
        <v>11860.70721618557</v>
      </c>
      <c r="CE1753" s="1102">
        <v>17676.81801403729</v>
      </c>
      <c r="CF1753" s="1102">
        <v>15070.07034920948</v>
      </c>
      <c r="CG1753" s="1102">
        <v>10886.764276547436</v>
      </c>
      <c r="CH1753" s="1102">
        <v>11553.165798452617</v>
      </c>
      <c r="CI1753" s="1102">
        <v>15020.912618327851</v>
      </c>
      <c r="CJ1753" s="1102">
        <v>17898.034710770444</v>
      </c>
      <c r="CK1753" s="1102">
        <v>18113.929374375643</v>
      </c>
      <c r="CL1753" s="1102">
        <v>15327.326436181767</v>
      </c>
      <c r="CM1753" s="1102">
        <v>16077.676348646664</v>
      </c>
      <c r="CN1753" s="1102">
        <v>16556.776232466204</v>
      </c>
      <c r="CO1753" s="1102">
        <v>18781.222830888459</v>
      </c>
      <c r="CP1753" s="1102">
        <v>16348.863971363784</v>
      </c>
      <c r="CQ1753" s="1106">
        <f t="shared" si="227"/>
        <v>18021.537661285813</v>
      </c>
      <c r="CR1753" s="23" t="s">
        <v>542</v>
      </c>
      <c r="DQ1753"/>
      <c r="DR1753"/>
    </row>
    <row r="1754" spans="58:122" ht="13">
      <c r="BF1754" s="1135">
        <v>1746</v>
      </c>
      <c r="BG1754" s="1102">
        <v>45007.739502417411</v>
      </c>
      <c r="BH1754" s="1102">
        <v>58439.878345707577</v>
      </c>
      <c r="BI1754" s="1102">
        <v>60766.780684605299</v>
      </c>
      <c r="BJ1754" s="1102">
        <v>74699.44926340763</v>
      </c>
      <c r="BK1754" s="1102">
        <v>83368.283246314517</v>
      </c>
      <c r="BL1754" s="1102">
        <v>105485.41256945307</v>
      </c>
      <c r="BM1754" s="1102">
        <v>95600.229306293215</v>
      </c>
      <c r="BN1754" s="1102">
        <v>103765.20508649426</v>
      </c>
      <c r="BO1754" s="1102">
        <v>119368.3889352727</v>
      </c>
      <c r="BP1754" s="1102">
        <v>128892.74046855807</v>
      </c>
      <c r="BQ1754" s="1102">
        <v>95449.943249007716</v>
      </c>
      <c r="BR1754" s="1102">
        <v>74567.236937387657</v>
      </c>
      <c r="BS1754" s="1102">
        <v>78447.557290975994</v>
      </c>
      <c r="BT1754" s="1102">
        <v>37296.986347623271</v>
      </c>
      <c r="BU1754" s="1102">
        <v>17969.373676708215</v>
      </c>
      <c r="BV1754" s="1102">
        <v>16526.220803208533</v>
      </c>
      <c r="BW1754" s="1102">
        <v>16972.003182051387</v>
      </c>
      <c r="BX1754" s="1102">
        <v>25293.975872088224</v>
      </c>
      <c r="BY1754" s="1102">
        <v>19228.326779813131</v>
      </c>
      <c r="BZ1754" s="1102">
        <v>15067.409738944796</v>
      </c>
      <c r="CA1754" s="1102">
        <v>11426.578711177639</v>
      </c>
      <c r="CB1754" s="1102">
        <v>8006.0965222569994</v>
      </c>
      <c r="CC1754" s="1102">
        <v>9815.9605795302814</v>
      </c>
      <c r="CD1754" s="1102">
        <v>12962.067772883094</v>
      </c>
      <c r="CE1754" s="1102">
        <v>16245.880510919047</v>
      </c>
      <c r="CF1754" s="1102">
        <v>13391.06378439093</v>
      </c>
      <c r="CG1754" s="1102">
        <v>10733.332245067182</v>
      </c>
      <c r="CH1754" s="1102">
        <v>12149.279686467762</v>
      </c>
      <c r="CI1754" s="1102">
        <v>16301.861857677721</v>
      </c>
      <c r="CJ1754" s="1102">
        <v>17036.636484161168</v>
      </c>
      <c r="CK1754" s="1102">
        <v>17143.202077720525</v>
      </c>
      <c r="CL1754" s="1102">
        <v>14774.488478386545</v>
      </c>
      <c r="CM1754" s="1102">
        <v>16164.081274811067</v>
      </c>
      <c r="CN1754" s="1102">
        <v>16239.443373018785</v>
      </c>
      <c r="CO1754" s="1102">
        <v>16414.589585150126</v>
      </c>
      <c r="CP1754" s="1102">
        <v>16174.564760636516</v>
      </c>
      <c r="CQ1754" s="1106">
        <f t="shared" si="227"/>
        <v>17829.405669977074</v>
      </c>
      <c r="CR1754" s="23" t="s">
        <v>542</v>
      </c>
      <c r="DQ1754"/>
      <c r="DR1754"/>
    </row>
    <row r="1755" spans="58:122" ht="13">
      <c r="BF1755" s="1135">
        <v>1747</v>
      </c>
      <c r="BG1755" s="1102">
        <v>52712.570744286197</v>
      </c>
      <c r="BH1755" s="1102">
        <v>46023.244298880054</v>
      </c>
      <c r="BI1755" s="1102">
        <v>36356.415677796147</v>
      </c>
      <c r="BJ1755" s="1102">
        <v>38391.268531686474</v>
      </c>
      <c r="BK1755" s="1102">
        <v>60694.557014370563</v>
      </c>
      <c r="BL1755" s="1102">
        <v>94169.769974799303</v>
      </c>
      <c r="BM1755" s="1102">
        <v>85090.385829531035</v>
      </c>
      <c r="BN1755" s="1102">
        <v>85482.998949640896</v>
      </c>
      <c r="BO1755" s="1102">
        <v>118733.02613276571</v>
      </c>
      <c r="BP1755" s="1102">
        <v>110259.28142271252</v>
      </c>
      <c r="BQ1755" s="1102">
        <v>87466.192330099642</v>
      </c>
      <c r="BR1755" s="1102">
        <v>62416.473781790191</v>
      </c>
      <c r="BS1755" s="1102">
        <v>52812.515139704585</v>
      </c>
      <c r="BT1755" s="1102">
        <v>28379.189600369864</v>
      </c>
      <c r="BU1755" s="1102">
        <v>15338.641495171572</v>
      </c>
      <c r="BV1755" s="1102">
        <v>15132.554704038899</v>
      </c>
      <c r="BW1755" s="1102">
        <v>13212.347307321881</v>
      </c>
      <c r="BX1755" s="1102">
        <v>15801.599022183553</v>
      </c>
      <c r="BY1755" s="1102">
        <v>15844.58964256149</v>
      </c>
      <c r="BZ1755" s="1102">
        <v>16425.974864222244</v>
      </c>
      <c r="CA1755" s="1102">
        <v>11428.052320969357</v>
      </c>
      <c r="CB1755" s="1102">
        <v>8018.3107515616703</v>
      </c>
      <c r="CC1755" s="1102">
        <v>9113.7816885686134</v>
      </c>
      <c r="CD1755" s="1102">
        <v>12260.921552542266</v>
      </c>
      <c r="CE1755" s="1102">
        <v>18007.180634350741</v>
      </c>
      <c r="CF1755" s="1102">
        <v>13545.695016229871</v>
      </c>
      <c r="CG1755" s="1102">
        <v>10756.342265251671</v>
      </c>
      <c r="CH1755" s="1102">
        <v>11525.302560294047</v>
      </c>
      <c r="CI1755" s="1102">
        <v>15658.086499333263</v>
      </c>
      <c r="CJ1755" s="1102">
        <v>16914.817762202234</v>
      </c>
      <c r="CK1755" s="1102">
        <v>17089.232158179009</v>
      </c>
      <c r="CL1755" s="1102">
        <v>13399.909103031629</v>
      </c>
      <c r="CM1755" s="1102">
        <v>15567.734460511518</v>
      </c>
      <c r="CN1755" s="1102">
        <v>14284.194566285316</v>
      </c>
      <c r="CO1755" s="1102">
        <v>16212.966555763032</v>
      </c>
      <c r="CP1755" s="1102">
        <v>15681.219943905451</v>
      </c>
      <c r="CQ1755" s="1106">
        <f t="shared" si="227"/>
        <v>17285.586098764543</v>
      </c>
      <c r="CR1755" s="23" t="s">
        <v>542</v>
      </c>
      <c r="DQ1755"/>
      <c r="DR1755"/>
    </row>
    <row r="1756" spans="58:122" ht="13">
      <c r="BF1756" s="1135">
        <v>1748</v>
      </c>
      <c r="BG1756" s="1102">
        <v>68388.135052388927</v>
      </c>
      <c r="BH1756" s="1102">
        <v>71392.33291617244</v>
      </c>
      <c r="BI1756" s="1102">
        <v>63539.527389911629</v>
      </c>
      <c r="BJ1756" s="1102">
        <v>60513.450312559216</v>
      </c>
      <c r="BK1756" s="1102">
        <v>69091.115865728003</v>
      </c>
      <c r="BL1756" s="1102">
        <v>87640.858408185115</v>
      </c>
      <c r="BM1756" s="1102">
        <v>82743.530862376865</v>
      </c>
      <c r="BN1756" s="1102">
        <v>92224.062450741709</v>
      </c>
      <c r="BO1756" s="1102">
        <v>127672.44287470049</v>
      </c>
      <c r="BP1756" s="1102">
        <v>117642.02177374474</v>
      </c>
      <c r="BQ1756" s="1102">
        <v>91627.649758280866</v>
      </c>
      <c r="BR1756" s="1102">
        <v>69282.590786126981</v>
      </c>
      <c r="BS1756" s="1102">
        <v>85944.269692960981</v>
      </c>
      <c r="BT1756" s="1102">
        <v>27192.288254408482</v>
      </c>
      <c r="BU1756" s="1102">
        <v>12402.725109112609</v>
      </c>
      <c r="BV1756" s="1102">
        <v>13911.973630311943</v>
      </c>
      <c r="BW1756" s="1102">
        <v>29178.123417896546</v>
      </c>
      <c r="BX1756" s="1102">
        <v>28769.368999570484</v>
      </c>
      <c r="BY1756" s="1102">
        <v>26767.122361701506</v>
      </c>
      <c r="BZ1756" s="1102">
        <v>16784.923900261143</v>
      </c>
      <c r="CA1756" s="1102">
        <v>11429.284741226167</v>
      </c>
      <c r="CB1756" s="1102">
        <v>9733.3419572078328</v>
      </c>
      <c r="CC1756" s="1102">
        <v>11137.393676594056</v>
      </c>
      <c r="CD1756" s="1102">
        <v>13775.472855539105</v>
      </c>
      <c r="CE1756" s="1102">
        <v>26295.065403265708</v>
      </c>
      <c r="CF1756" s="1102">
        <v>21222.131300907902</v>
      </c>
      <c r="CG1756" s="1102">
        <v>16185.962357720129</v>
      </c>
      <c r="CH1756" s="1102">
        <v>15787.107394850918</v>
      </c>
      <c r="CI1756" s="1102">
        <v>18411.967653638429</v>
      </c>
      <c r="CJ1756" s="1102">
        <v>21992.81994922899</v>
      </c>
      <c r="CK1756" s="1102">
        <v>24016.587278588082</v>
      </c>
      <c r="CL1756" s="1102">
        <v>20597.201651930329</v>
      </c>
      <c r="CM1756" s="1102">
        <v>26812.999935464613</v>
      </c>
      <c r="CN1756" s="1102">
        <v>22156.033366945529</v>
      </c>
      <c r="CO1756" s="1102">
        <v>28136.102870801769</v>
      </c>
      <c r="CP1756" s="1102">
        <v>23655.056487758509</v>
      </c>
      <c r="CQ1756" s="1106">
        <f t="shared" si="227"/>
        <v>26075.236305145081</v>
      </c>
      <c r="CR1756" s="23" t="s">
        <v>542</v>
      </c>
      <c r="DQ1756"/>
      <c r="DR1756"/>
    </row>
    <row r="1757" spans="58:122" ht="13">
      <c r="BF1757" s="1135">
        <v>1749</v>
      </c>
      <c r="BG1757" s="1102">
        <v>65009.802086081916</v>
      </c>
      <c r="BH1757" s="1102">
        <v>56568.612319479864</v>
      </c>
      <c r="BI1757" s="1102">
        <v>45517.419686576643</v>
      </c>
      <c r="BJ1757" s="1102">
        <v>45346.920730170408</v>
      </c>
      <c r="BK1757" s="1102">
        <v>57542.372533690846</v>
      </c>
      <c r="BL1757" s="1102">
        <v>72671.565484031395</v>
      </c>
      <c r="BM1757" s="1102">
        <v>64456.394763120908</v>
      </c>
      <c r="BN1757" s="1102">
        <v>78478.846466963601</v>
      </c>
      <c r="BO1757" s="1102">
        <v>110478.4012083977</v>
      </c>
      <c r="BP1757" s="1102">
        <v>102631.35095703731</v>
      </c>
      <c r="BQ1757" s="1102">
        <v>79775.827535661214</v>
      </c>
      <c r="BR1757" s="1102">
        <v>68051.416383941614</v>
      </c>
      <c r="BS1757" s="1102">
        <v>80327.981242342415</v>
      </c>
      <c r="BT1757" s="1102">
        <v>27934.730295110428</v>
      </c>
      <c r="BU1757" s="1102">
        <v>12597.596365130761</v>
      </c>
      <c r="BV1757" s="1102">
        <v>13385.38467354024</v>
      </c>
      <c r="BW1757" s="1102">
        <v>16630.412477744874</v>
      </c>
      <c r="BX1757" s="1102">
        <v>18515.955855921013</v>
      </c>
      <c r="BY1757" s="1102">
        <v>17904.303745627785</v>
      </c>
      <c r="BZ1757" s="1102">
        <v>18116.3832985423</v>
      </c>
      <c r="CA1757" s="1102">
        <v>11434.978666811918</v>
      </c>
      <c r="CB1757" s="1102">
        <v>6415.790460693258</v>
      </c>
      <c r="CC1757" s="1102">
        <v>6915.4520392610875</v>
      </c>
      <c r="CD1757" s="1102">
        <v>8592.4479956180767</v>
      </c>
      <c r="CE1757" s="1102">
        <v>15420.180650110551</v>
      </c>
      <c r="CF1757" s="1102">
        <v>13274.190814691568</v>
      </c>
      <c r="CG1757" s="1102">
        <v>10466.905862756928</v>
      </c>
      <c r="CH1757" s="1102">
        <v>10153.99329994085</v>
      </c>
      <c r="CI1757" s="1102">
        <v>14087.010884525413</v>
      </c>
      <c r="CJ1757" s="1102">
        <v>16222.451332203305</v>
      </c>
      <c r="CK1757" s="1102">
        <v>16485.149283952909</v>
      </c>
      <c r="CL1757" s="1102">
        <v>12933.573605039679</v>
      </c>
      <c r="CM1757" s="1102">
        <v>14995.243505397157</v>
      </c>
      <c r="CN1757" s="1102">
        <v>14782.692026962279</v>
      </c>
      <c r="CO1757" s="1102">
        <v>19914.187472192429</v>
      </c>
      <c r="CP1757" s="1102">
        <v>14782.619424050599</v>
      </c>
      <c r="CQ1757" s="1106">
        <f t="shared" si="227"/>
        <v>16295.048582556661</v>
      </c>
      <c r="CR1757" s="23" t="s">
        <v>542</v>
      </c>
      <c r="DQ1757"/>
      <c r="DR1757"/>
    </row>
    <row r="1758" spans="58:122" ht="13">
      <c r="BF1758" s="1135">
        <v>1750</v>
      </c>
      <c r="BG1758" s="1102">
        <v>44991.557797324378</v>
      </c>
      <c r="BH1758" s="1102">
        <v>58395.884421447954</v>
      </c>
      <c r="BI1758" s="1102">
        <v>60730.19483880487</v>
      </c>
      <c r="BJ1758" s="1102">
        <v>74704.589372080343</v>
      </c>
      <c r="BK1758" s="1102">
        <v>83411.092195689896</v>
      </c>
      <c r="BL1758" s="1102">
        <v>105499.37270175014</v>
      </c>
      <c r="BM1758" s="1102">
        <v>95500.074336236081</v>
      </c>
      <c r="BN1758" s="1102">
        <v>103671.13020562683</v>
      </c>
      <c r="BO1758" s="1102">
        <v>119296.52292598147</v>
      </c>
      <c r="BP1758" s="1102">
        <v>128839.94690317275</v>
      </c>
      <c r="BQ1758" s="1102">
        <v>95390.135512515815</v>
      </c>
      <c r="BR1758" s="1102">
        <v>74527.254136470729</v>
      </c>
      <c r="BS1758" s="1102">
        <v>78403.060588622378</v>
      </c>
      <c r="BT1758" s="1102">
        <v>37299.370342409078</v>
      </c>
      <c r="BU1758" s="1102">
        <v>17966.027748054665</v>
      </c>
      <c r="BV1758" s="1102">
        <v>16535.628520624574</v>
      </c>
      <c r="BW1758" s="1102">
        <v>16977.190871554205</v>
      </c>
      <c r="BX1758" s="1102">
        <v>25253.604069312903</v>
      </c>
      <c r="BY1758" s="1102">
        <v>19227.170060732642</v>
      </c>
      <c r="BZ1758" s="1102">
        <v>15083.678944598814</v>
      </c>
      <c r="CA1758" s="1102">
        <v>11438.046509178022</v>
      </c>
      <c r="CB1758" s="1102">
        <v>8012.1157689439042</v>
      </c>
      <c r="CC1758" s="1102">
        <v>9812.5087722505159</v>
      </c>
      <c r="CD1758" s="1102">
        <v>12965.741072333376</v>
      </c>
      <c r="CE1758" s="1102">
        <v>16248.430682122535</v>
      </c>
      <c r="CF1758" s="1102">
        <v>13391.246492947303</v>
      </c>
      <c r="CG1758" s="1102">
        <v>10729.94506809982</v>
      </c>
      <c r="CH1758" s="1102">
        <v>12148.336031982923</v>
      </c>
      <c r="CI1758" s="1102">
        <v>16298.513904135329</v>
      </c>
      <c r="CJ1758" s="1102">
        <v>17036.357976800646</v>
      </c>
      <c r="CK1758" s="1102">
        <v>17144.302668208096</v>
      </c>
      <c r="CL1758" s="1102">
        <v>14775.575954468761</v>
      </c>
      <c r="CM1758" s="1102">
        <v>16155.064041065811</v>
      </c>
      <c r="CN1758" s="1102">
        <v>16233.158485044907</v>
      </c>
      <c r="CO1758" s="1102">
        <v>16414.139867421</v>
      </c>
      <c r="CP1758" s="1102">
        <v>16158.534088139186</v>
      </c>
      <c r="CQ1758" s="1106">
        <f t="shared" si="227"/>
        <v>17811.734878376359</v>
      </c>
      <c r="CR1758" s="23" t="s">
        <v>542</v>
      </c>
      <c r="DQ1758"/>
      <c r="DR1758"/>
    </row>
    <row r="1759" spans="58:122" ht="13">
      <c r="BF1759" s="1135">
        <v>1751</v>
      </c>
      <c r="BG1759" s="1102">
        <v>55364.010335139261</v>
      </c>
      <c r="BH1759" s="1102">
        <v>54443.99663377244</v>
      </c>
      <c r="BI1759" s="1102">
        <v>47705.872489590307</v>
      </c>
      <c r="BJ1759" s="1102">
        <v>58693.419773786038</v>
      </c>
      <c r="BK1759" s="1102">
        <v>60956.74444366945</v>
      </c>
      <c r="BL1759" s="1102">
        <v>67565.838930978047</v>
      </c>
      <c r="BM1759" s="1102">
        <v>62308.544261435723</v>
      </c>
      <c r="BN1759" s="1102">
        <v>98824.944813148351</v>
      </c>
      <c r="BO1759" s="1102">
        <v>95167.205033798469</v>
      </c>
      <c r="BP1759" s="1102">
        <v>102645.3609340008</v>
      </c>
      <c r="BQ1759" s="1102">
        <v>82167.289680283109</v>
      </c>
      <c r="BR1759" s="1102">
        <v>78073.877095751639</v>
      </c>
      <c r="BS1759" s="1102">
        <v>58153.175961303663</v>
      </c>
      <c r="BT1759" s="1102">
        <v>33351.640358265955</v>
      </c>
      <c r="BU1759" s="1102">
        <v>17787.118099917341</v>
      </c>
      <c r="BV1759" s="1102">
        <v>14655.026729620386</v>
      </c>
      <c r="BW1759" s="1102">
        <v>20076.437625623115</v>
      </c>
      <c r="BX1759" s="1102">
        <v>25493.948035651381</v>
      </c>
      <c r="BY1759" s="1102">
        <v>24037.02398568908</v>
      </c>
      <c r="BZ1759" s="1102">
        <v>17324.401667260299</v>
      </c>
      <c r="CA1759" s="1102">
        <v>11440.572855615024</v>
      </c>
      <c r="CB1759" s="1102">
        <v>6848.1487013978958</v>
      </c>
      <c r="CC1759" s="1102">
        <v>9413.0053279838921</v>
      </c>
      <c r="CD1759" s="1102">
        <v>15571.77006258596</v>
      </c>
      <c r="CE1759" s="1102">
        <v>16041.182081041989</v>
      </c>
      <c r="CF1759" s="1102">
        <v>10867.09055073478</v>
      </c>
      <c r="CG1759" s="1102">
        <v>9628.2991934584588</v>
      </c>
      <c r="CH1759" s="1102">
        <v>11805.864168630782</v>
      </c>
      <c r="CI1759" s="1102">
        <v>17115.351775348227</v>
      </c>
      <c r="CJ1759" s="1102">
        <v>17802.618499223732</v>
      </c>
      <c r="CK1759" s="1102">
        <v>20386.477033601306</v>
      </c>
      <c r="CL1759" s="1102">
        <v>19553.479040123162</v>
      </c>
      <c r="CM1759" s="1102">
        <v>21702.474566981116</v>
      </c>
      <c r="CN1759" s="1102">
        <v>20939.096443044622</v>
      </c>
      <c r="CO1759" s="1102">
        <v>16366.55801257985</v>
      </c>
      <c r="CP1759" s="1102">
        <v>22380.346486251001</v>
      </c>
      <c r="CQ1759" s="1106">
        <f t="shared" si="227"/>
        <v>24670.109053513235</v>
      </c>
      <c r="CR1759" s="23" t="s">
        <v>542</v>
      </c>
      <c r="DQ1759"/>
      <c r="DR1759"/>
    </row>
    <row r="1760" spans="58:122" ht="13">
      <c r="BF1760" s="1135">
        <v>1752</v>
      </c>
      <c r="BG1760" s="1102">
        <v>87988.085190462138</v>
      </c>
      <c r="BH1760" s="1102">
        <v>88933.211421998611</v>
      </c>
      <c r="BI1760" s="1102">
        <v>83128.284071660702</v>
      </c>
      <c r="BJ1760" s="1102">
        <v>81379.619715741021</v>
      </c>
      <c r="BK1760" s="1102">
        <v>85537.271627512673</v>
      </c>
      <c r="BL1760" s="1102">
        <v>93076.067695356571</v>
      </c>
      <c r="BM1760" s="1102">
        <v>78211.541157829284</v>
      </c>
      <c r="BN1760" s="1102">
        <v>87623.268718207895</v>
      </c>
      <c r="BO1760" s="1102">
        <v>132348.2636317944</v>
      </c>
      <c r="BP1760" s="1102">
        <v>122056.14087412186</v>
      </c>
      <c r="BQ1760" s="1102">
        <v>94387.515126605984</v>
      </c>
      <c r="BR1760" s="1102">
        <v>73623.969597145042</v>
      </c>
      <c r="BS1760" s="1102">
        <v>83895.898734506642</v>
      </c>
      <c r="BT1760" s="1102">
        <v>36125.521688440815</v>
      </c>
      <c r="BU1760" s="1102">
        <v>16069.904686959382</v>
      </c>
      <c r="BV1760" s="1102">
        <v>14126.750913066793</v>
      </c>
      <c r="BW1760" s="1102">
        <v>27732.767879158153</v>
      </c>
      <c r="BX1760" s="1102">
        <v>28892.177370720921</v>
      </c>
      <c r="BY1760" s="1102">
        <v>24506.733642244217</v>
      </c>
      <c r="BZ1760" s="1102">
        <v>18991.076554116786</v>
      </c>
      <c r="CA1760" s="1102">
        <v>11442.484265178698</v>
      </c>
      <c r="CB1760" s="1102">
        <v>7219.4615390756308</v>
      </c>
      <c r="CC1760" s="1102">
        <v>9094.7387478663677</v>
      </c>
      <c r="CD1760" s="1102">
        <v>14531.425222726619</v>
      </c>
      <c r="CE1760" s="1102">
        <v>24132.872020622908</v>
      </c>
      <c r="CF1760" s="1102">
        <v>17758.531483268616</v>
      </c>
      <c r="CG1760" s="1102">
        <v>11476.106053614758</v>
      </c>
      <c r="CH1760" s="1102">
        <v>13453.668730781268</v>
      </c>
      <c r="CI1760" s="1102">
        <v>19446.642367119897</v>
      </c>
      <c r="CJ1760" s="1102">
        <v>24875.034598017101</v>
      </c>
      <c r="CK1760" s="1102">
        <v>24444.892699225409</v>
      </c>
      <c r="CL1760" s="1102">
        <v>17875.990104797213</v>
      </c>
      <c r="CM1760" s="1102">
        <v>27547.804045594559</v>
      </c>
      <c r="CN1760" s="1102">
        <v>25062.705352555993</v>
      </c>
      <c r="CO1760" s="1102">
        <v>30748.052663010705</v>
      </c>
      <c r="CP1760" s="1102">
        <v>25972.318934989748</v>
      </c>
      <c r="CQ1760" s="1106">
        <f t="shared" si="227"/>
        <v>28629.580908966353</v>
      </c>
      <c r="CR1760" s="23" t="s">
        <v>542</v>
      </c>
      <c r="DQ1760"/>
      <c r="DR1760"/>
    </row>
    <row r="1761" spans="58:122" ht="13">
      <c r="BF1761" s="1135">
        <v>1753</v>
      </c>
      <c r="BG1761" s="1102">
        <v>56379.318534509162</v>
      </c>
      <c r="BH1761" s="1102">
        <v>62768.369913519637</v>
      </c>
      <c r="BI1761" s="1102">
        <v>60030.293538229467</v>
      </c>
      <c r="BJ1761" s="1102">
        <v>66638.113750531425</v>
      </c>
      <c r="BK1761" s="1102">
        <v>74244.77677311025</v>
      </c>
      <c r="BL1761" s="1102">
        <v>102306.74110494909</v>
      </c>
      <c r="BM1761" s="1102">
        <v>92549.355512635069</v>
      </c>
      <c r="BN1761" s="1102">
        <v>85526.097414692413</v>
      </c>
      <c r="BO1761" s="1102">
        <v>102790.25285183394</v>
      </c>
      <c r="BP1761" s="1102">
        <v>94311.255600321412</v>
      </c>
      <c r="BQ1761" s="1102">
        <v>71428.151857418241</v>
      </c>
      <c r="BR1761" s="1102">
        <v>51097.492367702202</v>
      </c>
      <c r="BS1761" s="1102">
        <v>73145.457395648162</v>
      </c>
      <c r="BT1761" s="1102">
        <v>30156.320596319842</v>
      </c>
      <c r="BU1761" s="1102">
        <v>13659.748647788441</v>
      </c>
      <c r="BV1761" s="1102">
        <v>12016.14407189088</v>
      </c>
      <c r="BW1761" s="1102">
        <v>18281.739205159392</v>
      </c>
      <c r="BX1761" s="1102">
        <v>25877.286744787845</v>
      </c>
      <c r="BY1761" s="1102">
        <v>19263.132153001286</v>
      </c>
      <c r="BZ1761" s="1102">
        <v>16163.182984692809</v>
      </c>
      <c r="CA1761" s="1102">
        <v>11445.740204113345</v>
      </c>
      <c r="CB1761" s="1102">
        <v>7819.9190231295051</v>
      </c>
      <c r="CC1761" s="1102">
        <v>9950.0073402972848</v>
      </c>
      <c r="CD1761" s="1102">
        <v>11249.931839949422</v>
      </c>
      <c r="CE1761" s="1102">
        <v>17459.064436625373</v>
      </c>
      <c r="CF1761" s="1102">
        <v>15630.528020410658</v>
      </c>
      <c r="CG1761" s="1102">
        <v>12465.898999524188</v>
      </c>
      <c r="CH1761" s="1102">
        <v>15395.246852496095</v>
      </c>
      <c r="CI1761" s="1102">
        <v>18168.435468531807</v>
      </c>
      <c r="CJ1761" s="1102">
        <v>22810.51833865653</v>
      </c>
      <c r="CK1761" s="1102">
        <v>23571.849985763445</v>
      </c>
      <c r="CL1761" s="1102">
        <v>21533.846629499902</v>
      </c>
      <c r="CM1761" s="1102">
        <v>23700.371070028752</v>
      </c>
      <c r="CN1761" s="1102">
        <v>20786.691569730763</v>
      </c>
      <c r="CO1761" s="1102">
        <v>24739.475630749068</v>
      </c>
      <c r="CP1761" s="1102">
        <v>22242.840740025578</v>
      </c>
      <c r="CQ1761" s="1106">
        <f t="shared" si="227"/>
        <v>24518.534914258962</v>
      </c>
      <c r="CR1761" s="23" t="s">
        <v>542</v>
      </c>
      <c r="DQ1761"/>
      <c r="DR1761"/>
    </row>
    <row r="1762" spans="58:122" ht="13">
      <c r="BF1762" s="1135">
        <v>1754</v>
      </c>
      <c r="BG1762" s="1102">
        <v>51872.885337493841</v>
      </c>
      <c r="BH1762" s="1102">
        <v>48820.223484864029</v>
      </c>
      <c r="BI1762" s="1102">
        <v>41521.563745422623</v>
      </c>
      <c r="BJ1762" s="1102">
        <v>43075.527986081492</v>
      </c>
      <c r="BK1762" s="1102">
        <v>53977.529571565552</v>
      </c>
      <c r="BL1762" s="1102">
        <v>73848.714425171172</v>
      </c>
      <c r="BM1762" s="1102">
        <v>69138.363794820281</v>
      </c>
      <c r="BN1762" s="1102">
        <v>77315.004305833936</v>
      </c>
      <c r="BO1762" s="1102">
        <v>93362.554995166138</v>
      </c>
      <c r="BP1762" s="1102">
        <v>87750.703246606936</v>
      </c>
      <c r="BQ1762" s="1102">
        <v>64336.266264940874</v>
      </c>
      <c r="BR1762" s="1102">
        <v>51054.895804234082</v>
      </c>
      <c r="BS1762" s="1102">
        <v>63617.744289174778</v>
      </c>
      <c r="BT1762" s="1102">
        <v>22775.602639037257</v>
      </c>
      <c r="BU1762" s="1102">
        <v>11193.459437572859</v>
      </c>
      <c r="BV1762" s="1102">
        <v>11478.116204642454</v>
      </c>
      <c r="BW1762" s="1102">
        <v>21264.136998592588</v>
      </c>
      <c r="BX1762" s="1102">
        <v>22715.405082958569</v>
      </c>
      <c r="BY1762" s="1102">
        <v>19191.761618281922</v>
      </c>
      <c r="BZ1762" s="1102">
        <v>17046.164629595303</v>
      </c>
      <c r="CA1762" s="1102">
        <v>11449.377619923978</v>
      </c>
      <c r="CB1762" s="1102">
        <v>7271.7209963850746</v>
      </c>
      <c r="CC1762" s="1102">
        <v>8446.3379575320105</v>
      </c>
      <c r="CD1762" s="1102">
        <v>9513.4221701633633</v>
      </c>
      <c r="CE1762" s="1102">
        <v>16287.102060999974</v>
      </c>
      <c r="CF1762" s="1102">
        <v>12540.338261358427</v>
      </c>
      <c r="CG1762" s="1102">
        <v>9484.9235665982633</v>
      </c>
      <c r="CH1762" s="1102">
        <v>11834.271593086673</v>
      </c>
      <c r="CI1762" s="1102">
        <v>13815.345229323011</v>
      </c>
      <c r="CJ1762" s="1102">
        <v>16056.636693535269</v>
      </c>
      <c r="CK1762" s="1102">
        <v>17822.863130563754</v>
      </c>
      <c r="CL1762" s="1102">
        <v>14496.497987524988</v>
      </c>
      <c r="CM1762" s="1102">
        <v>19287.388120580636</v>
      </c>
      <c r="CN1762" s="1102">
        <v>16698.111926930906</v>
      </c>
      <c r="CO1762" s="1102">
        <v>19262.728190507682</v>
      </c>
      <c r="CP1762" s="1102">
        <v>17340.713132671244</v>
      </c>
      <c r="CQ1762" s="1106">
        <f t="shared" si="227"/>
        <v>19114.864209609041</v>
      </c>
      <c r="CR1762" s="23" t="s">
        <v>542</v>
      </c>
      <c r="DQ1762"/>
      <c r="DR1762"/>
    </row>
    <row r="1763" spans="58:122" ht="13">
      <c r="BF1763" s="1135">
        <v>1755</v>
      </c>
      <c r="BG1763" s="1102">
        <v>64428.735111001632</v>
      </c>
      <c r="BH1763" s="1102">
        <v>59714.442739428741</v>
      </c>
      <c r="BI1763" s="1102">
        <v>54791.698926231518</v>
      </c>
      <c r="BJ1763" s="1102">
        <v>67440.509292332383</v>
      </c>
      <c r="BK1763" s="1102">
        <v>83849.479823286005</v>
      </c>
      <c r="BL1763" s="1102">
        <v>107371.02794157114</v>
      </c>
      <c r="BM1763" s="1102">
        <v>87418.963420199143</v>
      </c>
      <c r="BN1763" s="1102">
        <v>101478.40705976971</v>
      </c>
      <c r="BO1763" s="1102">
        <v>135057.47426107587</v>
      </c>
      <c r="BP1763" s="1102">
        <v>125481.08624652651</v>
      </c>
      <c r="BQ1763" s="1102">
        <v>103184.23104080897</v>
      </c>
      <c r="BR1763" s="1102">
        <v>85793.55165872295</v>
      </c>
      <c r="BS1763" s="1102">
        <v>84621.319991513214</v>
      </c>
      <c r="BT1763" s="1102">
        <v>34179.814016072007</v>
      </c>
      <c r="BU1763" s="1102">
        <v>15041.239560518898</v>
      </c>
      <c r="BV1763" s="1102">
        <v>11344.352672005356</v>
      </c>
      <c r="BW1763" s="1102">
        <v>13692.200102031318</v>
      </c>
      <c r="BX1763" s="1102">
        <v>22018.978837553426</v>
      </c>
      <c r="BY1763" s="1102">
        <v>20248.532638740464</v>
      </c>
      <c r="BZ1763" s="1102">
        <v>16864.414122650491</v>
      </c>
      <c r="CA1763" s="1102">
        <v>11451.576236909574</v>
      </c>
      <c r="CB1763" s="1102">
        <v>7232.8232196858517</v>
      </c>
      <c r="CC1763" s="1102">
        <v>10193.318355515643</v>
      </c>
      <c r="CD1763" s="1102">
        <v>13538.609277787205</v>
      </c>
      <c r="CE1763" s="1102">
        <v>23510.438767895263</v>
      </c>
      <c r="CF1763" s="1102">
        <v>18574.997530608067</v>
      </c>
      <c r="CG1763" s="1102">
        <v>13978.188094169498</v>
      </c>
      <c r="CH1763" s="1102">
        <v>14803.893573517489</v>
      </c>
      <c r="CI1763" s="1102">
        <v>19423.971154157472</v>
      </c>
      <c r="CJ1763" s="1102">
        <v>22596.787352161966</v>
      </c>
      <c r="CK1763" s="1102">
        <v>23001.118964753288</v>
      </c>
      <c r="CL1763" s="1102">
        <v>18595.732616782032</v>
      </c>
      <c r="CM1763" s="1102">
        <v>20921.743184940759</v>
      </c>
      <c r="CN1763" s="1102">
        <v>18797.41933382284</v>
      </c>
      <c r="CO1763" s="1102">
        <v>24550.559361115022</v>
      </c>
      <c r="CP1763" s="1102">
        <v>19039.796308661538</v>
      </c>
      <c r="CQ1763" s="1106">
        <f t="shared" si="227"/>
        <v>20987.782811133864</v>
      </c>
      <c r="CR1763" s="23" t="s">
        <v>542</v>
      </c>
      <c r="DQ1763"/>
      <c r="DR1763"/>
    </row>
    <row r="1764" spans="58:122" ht="13">
      <c r="BF1764" s="1135">
        <v>1756</v>
      </c>
      <c r="BG1764" s="1102">
        <v>62786.306523367741</v>
      </c>
      <c r="BH1764" s="1102">
        <v>68606.96104951638</v>
      </c>
      <c r="BI1764" s="1102">
        <v>71102.560672208579</v>
      </c>
      <c r="BJ1764" s="1102">
        <v>72318.974169238296</v>
      </c>
      <c r="BK1764" s="1102">
        <v>88732.910047666999</v>
      </c>
      <c r="BL1764" s="1102">
        <v>117958.76599028104</v>
      </c>
      <c r="BM1764" s="1102">
        <v>98300.185570433619</v>
      </c>
      <c r="BN1764" s="1102">
        <v>94269.168988718942</v>
      </c>
      <c r="BO1764" s="1102">
        <v>112885.73406092598</v>
      </c>
      <c r="BP1764" s="1102">
        <v>103061.69196631211</v>
      </c>
      <c r="BQ1764" s="1102">
        <v>71429.409581636544</v>
      </c>
      <c r="BR1764" s="1102">
        <v>53389.314749571371</v>
      </c>
      <c r="BS1764" s="1102">
        <v>93070.154320155183</v>
      </c>
      <c r="BT1764" s="1102">
        <v>37149.2987352114</v>
      </c>
      <c r="BU1764" s="1102">
        <v>19069.682143793805</v>
      </c>
      <c r="BV1764" s="1102">
        <v>16056.480574632395</v>
      </c>
      <c r="BW1764" s="1102">
        <v>14010.185084214911</v>
      </c>
      <c r="BX1764" s="1102">
        <v>25026.92648151765</v>
      </c>
      <c r="BY1764" s="1102">
        <v>20090.763518971256</v>
      </c>
      <c r="BZ1764" s="1102">
        <v>16605.088466577909</v>
      </c>
      <c r="CA1764" s="1102">
        <v>11455.953410478662</v>
      </c>
      <c r="CB1764" s="1102">
        <v>8286.4301701301974</v>
      </c>
      <c r="CC1764" s="1102">
        <v>12514.82361501878</v>
      </c>
      <c r="CD1764" s="1102">
        <v>15975.51515093428</v>
      </c>
      <c r="CE1764" s="1102">
        <v>19037.998612200699</v>
      </c>
      <c r="CF1764" s="1102">
        <v>15772.325622281653</v>
      </c>
      <c r="CG1764" s="1102">
        <v>13836.529135344113</v>
      </c>
      <c r="CH1764" s="1102">
        <v>18940.583279799186</v>
      </c>
      <c r="CI1764" s="1102">
        <v>24222.334107987419</v>
      </c>
      <c r="CJ1764" s="1102">
        <v>23746.538303808014</v>
      </c>
      <c r="CK1764" s="1102">
        <v>22729.777751062669</v>
      </c>
      <c r="CL1764" s="1102">
        <v>18260.127340691841</v>
      </c>
      <c r="CM1764" s="1102">
        <v>22130.070813320537</v>
      </c>
      <c r="CN1764" s="1102">
        <v>21758.818413641355</v>
      </c>
      <c r="CO1764" s="1102">
        <v>21690.898595004292</v>
      </c>
      <c r="CP1764" s="1102">
        <v>22590.88984573233</v>
      </c>
      <c r="CQ1764" s="1106">
        <f t="shared" si="227"/>
        <v>24902.193379914901</v>
      </c>
      <c r="CR1764" s="23" t="s">
        <v>542</v>
      </c>
      <c r="DQ1764"/>
      <c r="DR1764"/>
    </row>
    <row r="1765" spans="58:122" ht="13">
      <c r="BF1765" s="1135">
        <v>1757</v>
      </c>
      <c r="BG1765" s="1102">
        <v>39896.054026364996</v>
      </c>
      <c r="BH1765" s="1102">
        <v>43091.304899581723</v>
      </c>
      <c r="BI1765" s="1102">
        <v>40354.874428973293</v>
      </c>
      <c r="BJ1765" s="1102">
        <v>48807.307257793196</v>
      </c>
      <c r="BK1765" s="1102">
        <v>60731.363060665593</v>
      </c>
      <c r="BL1765" s="1102">
        <v>82098.238336131559</v>
      </c>
      <c r="BM1765" s="1102">
        <v>73748.720160081895</v>
      </c>
      <c r="BN1765" s="1102">
        <v>77842.593535791486</v>
      </c>
      <c r="BO1765" s="1102">
        <v>92955.541162647889</v>
      </c>
      <c r="BP1765" s="1102">
        <v>92776.940538038631</v>
      </c>
      <c r="BQ1765" s="1102">
        <v>67912.873161367257</v>
      </c>
      <c r="BR1765" s="1102">
        <v>52348.647649625287</v>
      </c>
      <c r="BS1765" s="1102">
        <v>59147.509905862615</v>
      </c>
      <c r="BT1765" s="1102">
        <v>22976.091742631659</v>
      </c>
      <c r="BU1765" s="1102">
        <v>12528.687389456711</v>
      </c>
      <c r="BV1765" s="1102">
        <v>15181.609046217529</v>
      </c>
      <c r="BW1765" s="1102">
        <v>22203.878106950884</v>
      </c>
      <c r="BX1765" s="1102">
        <v>30210.46444712524</v>
      </c>
      <c r="BY1765" s="1102">
        <v>22069.859765643454</v>
      </c>
      <c r="BZ1765" s="1102">
        <v>16847.908469063153</v>
      </c>
      <c r="CA1765" s="1102">
        <v>11456.050962482834</v>
      </c>
      <c r="CB1765" s="1102">
        <v>7103.9827590017885</v>
      </c>
      <c r="CC1765" s="1102">
        <v>11099.467697320229</v>
      </c>
      <c r="CD1765" s="1102">
        <v>12884.49917543095</v>
      </c>
      <c r="CE1765" s="1102">
        <v>19449.175763088224</v>
      </c>
      <c r="CF1765" s="1102">
        <v>13926.092969259218</v>
      </c>
      <c r="CG1765" s="1102">
        <v>13001.908901087072</v>
      </c>
      <c r="CH1765" s="1102">
        <v>16468.700360835846</v>
      </c>
      <c r="CI1765" s="1102">
        <v>22589.602724028653</v>
      </c>
      <c r="CJ1765" s="1102">
        <v>24343.863970198181</v>
      </c>
      <c r="CK1765" s="1102">
        <v>23143.231330597169</v>
      </c>
      <c r="CL1765" s="1102">
        <v>21928.557727757521</v>
      </c>
      <c r="CM1765" s="1102">
        <v>25741.481137807205</v>
      </c>
      <c r="CN1765" s="1102">
        <v>27486.301065343898</v>
      </c>
      <c r="CO1765" s="1102">
        <v>26780.025782048378</v>
      </c>
      <c r="CP1765" s="1102">
        <v>29035.126222813662</v>
      </c>
      <c r="CQ1765" s="1106">
        <f t="shared" si="227"/>
        <v>32005.748022685078</v>
      </c>
      <c r="CR1765" s="23" t="s">
        <v>542</v>
      </c>
      <c r="DQ1765"/>
      <c r="DR1765"/>
    </row>
    <row r="1766" spans="58:122" ht="13">
      <c r="BF1766" s="1135">
        <v>1758</v>
      </c>
      <c r="BG1766" s="1102">
        <v>56428.738697877969</v>
      </c>
      <c r="BH1766" s="1102">
        <v>59790.298427365058</v>
      </c>
      <c r="BI1766" s="1102">
        <v>57347.992688564096</v>
      </c>
      <c r="BJ1766" s="1102">
        <v>67486.898788435501</v>
      </c>
      <c r="BK1766" s="1102">
        <v>80268.933188415249</v>
      </c>
      <c r="BL1766" s="1102">
        <v>97087.006393162883</v>
      </c>
      <c r="BM1766" s="1102">
        <v>82529.359112350649</v>
      </c>
      <c r="BN1766" s="1102">
        <v>78870.549491855054</v>
      </c>
      <c r="BO1766" s="1102">
        <v>111661.45415408006</v>
      </c>
      <c r="BP1766" s="1102">
        <v>103035.40108755103</v>
      </c>
      <c r="BQ1766" s="1102">
        <v>79886.388011812087</v>
      </c>
      <c r="BR1766" s="1102">
        <v>61081.916117174325</v>
      </c>
      <c r="BS1766" s="1102">
        <v>69264.482506112545</v>
      </c>
      <c r="BT1766" s="1102">
        <v>31241.932337445123</v>
      </c>
      <c r="BU1766" s="1102">
        <v>17007.786067187742</v>
      </c>
      <c r="BV1766" s="1102">
        <v>15565.935470016904</v>
      </c>
      <c r="BW1766" s="1102">
        <v>14899.036292981875</v>
      </c>
      <c r="BX1766" s="1102">
        <v>26408.211278443701</v>
      </c>
      <c r="BY1766" s="1102">
        <v>18092.479930611535</v>
      </c>
      <c r="BZ1766" s="1102">
        <v>18004.671866160719</v>
      </c>
      <c r="CA1766" s="1102">
        <v>11456.477277750962</v>
      </c>
      <c r="CB1766" s="1102">
        <v>8812.5066442000207</v>
      </c>
      <c r="CC1766" s="1102">
        <v>12661.740105388588</v>
      </c>
      <c r="CD1766" s="1102">
        <v>11975.635683732309</v>
      </c>
      <c r="CE1766" s="1102">
        <v>20797.92594393115</v>
      </c>
      <c r="CF1766" s="1102">
        <v>16312.269455367052</v>
      </c>
      <c r="CG1766" s="1102">
        <v>12830.099194157041</v>
      </c>
      <c r="CH1766" s="1102">
        <v>15792.696745167868</v>
      </c>
      <c r="CI1766" s="1102">
        <v>16177.291219411898</v>
      </c>
      <c r="CJ1766" s="1102">
        <v>20619.280250853466</v>
      </c>
      <c r="CK1766" s="1102">
        <v>23100.638097951371</v>
      </c>
      <c r="CL1766" s="1102">
        <v>17275.748511099398</v>
      </c>
      <c r="CM1766" s="1102">
        <v>26073.423395727597</v>
      </c>
      <c r="CN1766" s="1102">
        <v>17923.566527818002</v>
      </c>
      <c r="CO1766" s="1102">
        <v>23600.095022588644</v>
      </c>
      <c r="CP1766" s="1102">
        <v>19616.385334458715</v>
      </c>
      <c r="CQ1766" s="1106">
        <f t="shared" si="227"/>
        <v>21623.363415491975</v>
      </c>
      <c r="CR1766" s="23" t="s">
        <v>542</v>
      </c>
      <c r="DQ1766"/>
      <c r="DR1766"/>
    </row>
    <row r="1767" spans="58:122" ht="13">
      <c r="BF1767" s="1135">
        <v>1759</v>
      </c>
      <c r="BG1767" s="1102">
        <v>44013.964354925578</v>
      </c>
      <c r="BH1767" s="1102">
        <v>42137.86588678979</v>
      </c>
      <c r="BI1767" s="1102">
        <v>41179.937644228288</v>
      </c>
      <c r="BJ1767" s="1102">
        <v>52694.271763979137</v>
      </c>
      <c r="BK1767" s="1102">
        <v>68557.159496359265</v>
      </c>
      <c r="BL1767" s="1102">
        <v>86748.450483720648</v>
      </c>
      <c r="BM1767" s="1102">
        <v>72297.99674537174</v>
      </c>
      <c r="BN1767" s="1102">
        <v>69513.262371565288</v>
      </c>
      <c r="BO1767" s="1102">
        <v>104917.59193137581</v>
      </c>
      <c r="BP1767" s="1102">
        <v>96583.564786080999</v>
      </c>
      <c r="BQ1767" s="1102">
        <v>74269.167449839908</v>
      </c>
      <c r="BR1767" s="1102">
        <v>57366.832266560654</v>
      </c>
      <c r="BS1767" s="1102">
        <v>73689.912089696692</v>
      </c>
      <c r="BT1767" s="1102">
        <v>29590.447100414658</v>
      </c>
      <c r="BU1767" s="1102">
        <v>11359.033827587369</v>
      </c>
      <c r="BV1767" s="1102">
        <v>11451.281276931324</v>
      </c>
      <c r="BW1767" s="1102">
        <v>25180.993760755096</v>
      </c>
      <c r="BX1767" s="1102">
        <v>26237.324214414813</v>
      </c>
      <c r="BY1767" s="1102">
        <v>23076.576812550808</v>
      </c>
      <c r="BZ1767" s="1102">
        <v>18094.032083918784</v>
      </c>
      <c r="CA1767" s="1102">
        <v>11456.611542079869</v>
      </c>
      <c r="CB1767" s="1102">
        <v>7315.6745947223944</v>
      </c>
      <c r="CC1767" s="1102">
        <v>7521.0681999052904</v>
      </c>
      <c r="CD1767" s="1102">
        <v>11638.78496467914</v>
      </c>
      <c r="CE1767" s="1102">
        <v>18449.401463032798</v>
      </c>
      <c r="CF1767" s="1102">
        <v>12541.280394005811</v>
      </c>
      <c r="CG1767" s="1102">
        <v>9440.3433204433277</v>
      </c>
      <c r="CH1767" s="1102">
        <v>10390.928788914927</v>
      </c>
      <c r="CI1767" s="1102">
        <v>17245.975941581317</v>
      </c>
      <c r="CJ1767" s="1102">
        <v>18022.887991306648</v>
      </c>
      <c r="CK1767" s="1102">
        <v>15728.461060015214</v>
      </c>
      <c r="CL1767" s="1102">
        <v>14191.411129795479</v>
      </c>
      <c r="CM1767" s="1102">
        <v>17708.099683254339</v>
      </c>
      <c r="CN1767" s="1102">
        <v>18660.653626830299</v>
      </c>
      <c r="CO1767" s="1102">
        <v>20566.299932074278</v>
      </c>
      <c r="CP1767" s="1102">
        <v>19886.73327360511</v>
      </c>
      <c r="CQ1767" s="1106">
        <f t="shared" si="227"/>
        <v>21921.371006448237</v>
      </c>
      <c r="CR1767" s="23" t="s">
        <v>542</v>
      </c>
      <c r="DQ1767"/>
      <c r="DR1767"/>
    </row>
    <row r="1768" spans="58:122" ht="13">
      <c r="BF1768" s="1135">
        <v>1760</v>
      </c>
      <c r="BG1768" s="1102">
        <v>48176.7411357233</v>
      </c>
      <c r="BH1768" s="1102">
        <v>53460.703808003927</v>
      </c>
      <c r="BI1768" s="1102">
        <v>49147.287010441949</v>
      </c>
      <c r="BJ1768" s="1102">
        <v>59972.55743773064</v>
      </c>
      <c r="BK1768" s="1102">
        <v>70801.3233742179</v>
      </c>
      <c r="BL1768" s="1102">
        <v>92233.015994224756</v>
      </c>
      <c r="BM1768" s="1102">
        <v>78590.040166063744</v>
      </c>
      <c r="BN1768" s="1102">
        <v>89707.902489840824</v>
      </c>
      <c r="BO1768" s="1102">
        <v>118202.51560402066</v>
      </c>
      <c r="BP1768" s="1102">
        <v>109695.26704122825</v>
      </c>
      <c r="BQ1768" s="1102">
        <v>83633.877180986034</v>
      </c>
      <c r="BR1768" s="1102">
        <v>62569.70288190167</v>
      </c>
      <c r="BS1768" s="1102">
        <v>60805.888929731358</v>
      </c>
      <c r="BT1768" s="1102">
        <v>34029.518903773147</v>
      </c>
      <c r="BU1768" s="1102">
        <v>16677.76414954611</v>
      </c>
      <c r="BV1768" s="1102">
        <v>14456.010129515182</v>
      </c>
      <c r="BW1768" s="1102">
        <v>14460.159541470281</v>
      </c>
      <c r="BX1768" s="1102">
        <v>20073.479571947082</v>
      </c>
      <c r="BY1768" s="1102">
        <v>19402.409499165762</v>
      </c>
      <c r="BZ1768" s="1102">
        <v>19198.887193679766</v>
      </c>
      <c r="CA1768" s="1102">
        <v>11457.793206799612</v>
      </c>
      <c r="CB1768" s="1102">
        <v>5808.0835876488645</v>
      </c>
      <c r="CC1768" s="1102">
        <v>9150.3357373260351</v>
      </c>
      <c r="CD1768" s="1102">
        <v>10624.614620905875</v>
      </c>
      <c r="CE1768" s="1102">
        <v>17901.543649448737</v>
      </c>
      <c r="CF1768" s="1102">
        <v>11476.652419692895</v>
      </c>
      <c r="CG1768" s="1102">
        <v>9559.6724059721473</v>
      </c>
      <c r="CH1768" s="1102">
        <v>10475.40186533672</v>
      </c>
      <c r="CI1768" s="1102">
        <v>15999.819369239491</v>
      </c>
      <c r="CJ1768" s="1102">
        <v>17277.825294426799</v>
      </c>
      <c r="CK1768" s="1102">
        <v>18837.387787657535</v>
      </c>
      <c r="CL1768" s="1102">
        <v>13187.578464852133</v>
      </c>
      <c r="CM1768" s="1102">
        <v>17598.684594495033</v>
      </c>
      <c r="CN1768" s="1102">
        <v>14407.232833380298</v>
      </c>
      <c r="CO1768" s="1102">
        <v>17037.028680241958</v>
      </c>
      <c r="CP1768" s="1102">
        <v>14568.363250348968</v>
      </c>
      <c r="CQ1768" s="1106">
        <f t="shared" si="227"/>
        <v>16058.871579048027</v>
      </c>
      <c r="CR1768" s="23" t="s">
        <v>542</v>
      </c>
      <c r="DQ1768"/>
      <c r="DR1768"/>
    </row>
    <row r="1769" spans="58:122" ht="13">
      <c r="BF1769" s="1135">
        <v>1761</v>
      </c>
      <c r="BG1769" s="1102">
        <v>42353.137804835562</v>
      </c>
      <c r="BH1769" s="1102">
        <v>42404.780850712858</v>
      </c>
      <c r="BI1769" s="1102">
        <v>37112.963773123047</v>
      </c>
      <c r="BJ1769" s="1102">
        <v>46080.775417506775</v>
      </c>
      <c r="BK1769" s="1102">
        <v>58199.632832322386</v>
      </c>
      <c r="BL1769" s="1102">
        <v>78761.850763905095</v>
      </c>
      <c r="BM1769" s="1102">
        <v>73323.597296952401</v>
      </c>
      <c r="BN1769" s="1102">
        <v>86780.26237584374</v>
      </c>
      <c r="BO1769" s="1102">
        <v>107488.36307864485</v>
      </c>
      <c r="BP1769" s="1102">
        <v>104565.16984607407</v>
      </c>
      <c r="BQ1769" s="1102">
        <v>79380.94904351508</v>
      </c>
      <c r="BR1769" s="1102">
        <v>65881.45267809942</v>
      </c>
      <c r="BS1769" s="1102">
        <v>73736.012562603268</v>
      </c>
      <c r="BT1769" s="1102">
        <v>25367.394228477067</v>
      </c>
      <c r="BU1769" s="1102">
        <v>15172.718917493001</v>
      </c>
      <c r="BV1769" s="1102">
        <v>18319.707039904853</v>
      </c>
      <c r="BW1769" s="1102">
        <v>18923.053879609615</v>
      </c>
      <c r="BX1769" s="1102">
        <v>18877.521393992076</v>
      </c>
      <c r="BY1769" s="1102">
        <v>19428.448822043483</v>
      </c>
      <c r="BZ1769" s="1102">
        <v>16742.161613968688</v>
      </c>
      <c r="CA1769" s="1102">
        <v>11458.249319498269</v>
      </c>
      <c r="CB1769" s="1102">
        <v>7142.9468285131206</v>
      </c>
      <c r="CC1769" s="1102">
        <v>8179.9262165171276</v>
      </c>
      <c r="CD1769" s="1102">
        <v>12349.299267772834</v>
      </c>
      <c r="CE1769" s="1102">
        <v>18198.4588753641</v>
      </c>
      <c r="CF1769" s="1102">
        <v>13258.242770519113</v>
      </c>
      <c r="CG1769" s="1102">
        <v>10017.717486120062</v>
      </c>
      <c r="CH1769" s="1102">
        <v>11406.299768771642</v>
      </c>
      <c r="CI1769" s="1102">
        <v>17457.2246320591</v>
      </c>
      <c r="CJ1769" s="1102">
        <v>20153.487044243255</v>
      </c>
      <c r="CK1769" s="1102">
        <v>20267.43508706136</v>
      </c>
      <c r="CL1769" s="1102">
        <v>16112.182484000285</v>
      </c>
      <c r="CM1769" s="1102">
        <v>18873.697076582906</v>
      </c>
      <c r="CN1769" s="1102">
        <v>21190.353479704379</v>
      </c>
      <c r="CO1769" s="1102">
        <v>22437.207846859546</v>
      </c>
      <c r="CP1769" s="1102">
        <v>22331.058790394018</v>
      </c>
      <c r="CQ1769" s="1106">
        <f t="shared" si="227"/>
        <v>24615.778668926243</v>
      </c>
      <c r="CR1769" s="23" t="s">
        <v>542</v>
      </c>
      <c r="DQ1769"/>
      <c r="DR1769"/>
    </row>
    <row r="1770" spans="58:122" ht="13">
      <c r="BF1770" s="1135">
        <v>1762</v>
      </c>
      <c r="BG1770" s="1102">
        <v>54699.830259821261</v>
      </c>
      <c r="BH1770" s="1102">
        <v>60236.667172829104</v>
      </c>
      <c r="BI1770" s="1102">
        <v>54256.836210152091</v>
      </c>
      <c r="BJ1770" s="1102">
        <v>61173.46248922927</v>
      </c>
      <c r="BK1770" s="1102">
        <v>65688.135118429011</v>
      </c>
      <c r="BL1770" s="1102">
        <v>81467.727883246407</v>
      </c>
      <c r="BM1770" s="1102">
        <v>74767.352661762663</v>
      </c>
      <c r="BN1770" s="1102">
        <v>86516.065466461223</v>
      </c>
      <c r="BO1770" s="1102">
        <v>90047.478181562779</v>
      </c>
      <c r="BP1770" s="1102">
        <v>95043.596359962859</v>
      </c>
      <c r="BQ1770" s="1102">
        <v>70271.550461739767</v>
      </c>
      <c r="BR1770" s="1102">
        <v>56207.761854497992</v>
      </c>
      <c r="BS1770" s="1102">
        <v>45566.934310844648</v>
      </c>
      <c r="BT1770" s="1102">
        <v>30529.689749583817</v>
      </c>
      <c r="BU1770" s="1102">
        <v>15838.292170091861</v>
      </c>
      <c r="BV1770" s="1102">
        <v>13523.503078296279</v>
      </c>
      <c r="BW1770" s="1102">
        <v>15788.844188997116</v>
      </c>
      <c r="BX1770" s="1102">
        <v>17245.266873548433</v>
      </c>
      <c r="BY1770" s="1102">
        <v>18891.756359495077</v>
      </c>
      <c r="BZ1770" s="1102">
        <v>17270.584895525659</v>
      </c>
      <c r="CA1770" s="1102">
        <v>11467.14785104668</v>
      </c>
      <c r="CB1770" s="1102">
        <v>7777.0578586115835</v>
      </c>
      <c r="CC1770" s="1102">
        <v>8731.2867593906758</v>
      </c>
      <c r="CD1770" s="1102">
        <v>11788.822990045383</v>
      </c>
      <c r="CE1770" s="1102">
        <v>18548.272432938291</v>
      </c>
      <c r="CF1770" s="1102">
        <v>13288.49586024268</v>
      </c>
      <c r="CG1770" s="1102">
        <v>10016.253424210681</v>
      </c>
      <c r="CH1770" s="1102">
        <v>12707.518085027281</v>
      </c>
      <c r="CI1770" s="1102">
        <v>18568.869003656815</v>
      </c>
      <c r="CJ1770" s="1102">
        <v>21672.45564336743</v>
      </c>
      <c r="CK1770" s="1102">
        <v>21625.648600794455</v>
      </c>
      <c r="CL1770" s="1102">
        <v>17366.929839299926</v>
      </c>
      <c r="CM1770" s="1102">
        <v>19105.924351481779</v>
      </c>
      <c r="CN1770" s="1102">
        <v>15540.931664496391</v>
      </c>
      <c r="CO1770" s="1102">
        <v>14952.517254424109</v>
      </c>
      <c r="CP1770" s="1102">
        <v>17045.257446642434</v>
      </c>
      <c r="CQ1770" s="1106">
        <f t="shared" si="227"/>
        <v>18789.180065295674</v>
      </c>
      <c r="CR1770" s="23" t="s">
        <v>542</v>
      </c>
      <c r="DQ1770"/>
      <c r="DR1770"/>
    </row>
    <row r="1771" spans="58:122" ht="13">
      <c r="BF1771" s="1135">
        <v>1763</v>
      </c>
      <c r="BG1771" s="1102">
        <v>52307.174310346025</v>
      </c>
      <c r="BH1771" s="1102">
        <v>47805.181927031386</v>
      </c>
      <c r="BI1771" s="1102">
        <v>46220.339957372307</v>
      </c>
      <c r="BJ1771" s="1102">
        <v>58152.608463208824</v>
      </c>
      <c r="BK1771" s="1102">
        <v>63534.814463362629</v>
      </c>
      <c r="BL1771" s="1102">
        <v>71337.667036318206</v>
      </c>
      <c r="BM1771" s="1102">
        <v>58761.64704340294</v>
      </c>
      <c r="BN1771" s="1102">
        <v>65436.943620422011</v>
      </c>
      <c r="BO1771" s="1102">
        <v>86726.795508316281</v>
      </c>
      <c r="BP1771" s="1102">
        <v>82494.290167566243</v>
      </c>
      <c r="BQ1771" s="1102">
        <v>67534.608524840587</v>
      </c>
      <c r="BR1771" s="1102">
        <v>62665.043362521021</v>
      </c>
      <c r="BS1771" s="1102">
        <v>72256.646668718982</v>
      </c>
      <c r="BT1771" s="1102">
        <v>29904.474519201198</v>
      </c>
      <c r="BU1771" s="1102">
        <v>13652.232079008194</v>
      </c>
      <c r="BV1771" s="1102">
        <v>10656.885548142454</v>
      </c>
      <c r="BW1771" s="1102">
        <v>12722.7984744184</v>
      </c>
      <c r="BX1771" s="1102">
        <v>18435.769308090192</v>
      </c>
      <c r="BY1771" s="1102">
        <v>16343.654447444957</v>
      </c>
      <c r="BZ1771" s="1102">
        <v>16499.100390840737</v>
      </c>
      <c r="CA1771" s="1102">
        <v>11467.989581003392</v>
      </c>
      <c r="CB1771" s="1102">
        <v>7426.1350333130158</v>
      </c>
      <c r="CC1771" s="1102">
        <v>9095.2241659149131</v>
      </c>
      <c r="CD1771" s="1102">
        <v>8667.9054501153478</v>
      </c>
      <c r="CE1771" s="1102">
        <v>15931.113447700671</v>
      </c>
      <c r="CF1771" s="1102">
        <v>12865.03653265446</v>
      </c>
      <c r="CG1771" s="1102">
        <v>11092.715609900739</v>
      </c>
      <c r="CH1771" s="1102">
        <v>11179.228489946552</v>
      </c>
      <c r="CI1771" s="1102">
        <v>13642.588247141459</v>
      </c>
      <c r="CJ1771" s="1102">
        <v>15189.911581092119</v>
      </c>
      <c r="CK1771" s="1102">
        <v>17267.675199780108</v>
      </c>
      <c r="CL1771" s="1102">
        <v>14518.309280638779</v>
      </c>
      <c r="CM1771" s="1102">
        <v>17724.228072510166</v>
      </c>
      <c r="CN1771" s="1102">
        <v>16187.976431948691</v>
      </c>
      <c r="CO1771" s="1102">
        <v>18171.097861229526</v>
      </c>
      <c r="CP1771" s="1102">
        <v>17020.53036659172</v>
      </c>
      <c r="CQ1771" s="1106">
        <f t="shared" si="227"/>
        <v>18761.923125292498</v>
      </c>
      <c r="CR1771" s="23" t="s">
        <v>542</v>
      </c>
      <c r="DQ1771"/>
      <c r="DR1771"/>
    </row>
    <row r="1772" spans="58:122" ht="13">
      <c r="BF1772" s="1135">
        <v>1764</v>
      </c>
      <c r="BG1772" s="1102">
        <v>58515.457290505627</v>
      </c>
      <c r="BH1772" s="1102">
        <v>62384.008745452345</v>
      </c>
      <c r="BI1772" s="1102">
        <v>55331.10501397901</v>
      </c>
      <c r="BJ1772" s="1102">
        <v>65900.267846738614</v>
      </c>
      <c r="BK1772" s="1102">
        <v>91100.214678236007</v>
      </c>
      <c r="BL1772" s="1102">
        <v>129529.37763644852</v>
      </c>
      <c r="BM1772" s="1102">
        <v>108180.21396858481</v>
      </c>
      <c r="BN1772" s="1102">
        <v>102878.89822632534</v>
      </c>
      <c r="BO1772" s="1102">
        <v>125831.19607125546</v>
      </c>
      <c r="BP1772" s="1102">
        <v>116935.84928840745</v>
      </c>
      <c r="BQ1772" s="1102">
        <v>83031.901974709224</v>
      </c>
      <c r="BR1772" s="1102">
        <v>53674.749068833167</v>
      </c>
      <c r="BS1772" s="1102">
        <v>79509.947320299427</v>
      </c>
      <c r="BT1772" s="1102">
        <v>37791.933594934701</v>
      </c>
      <c r="BU1772" s="1102">
        <v>19930.246969478445</v>
      </c>
      <c r="BV1772" s="1102">
        <v>18810.818135697544</v>
      </c>
      <c r="BW1772" s="1102">
        <v>17067.403264298711</v>
      </c>
      <c r="BX1772" s="1102">
        <v>21811.154467754386</v>
      </c>
      <c r="BY1772" s="1102">
        <v>19370.563249843024</v>
      </c>
      <c r="BZ1772" s="1102">
        <v>17095.971858000292</v>
      </c>
      <c r="CA1772" s="1102">
        <v>11469.006367878663</v>
      </c>
      <c r="CB1772" s="1102">
        <v>6903.7726759836687</v>
      </c>
      <c r="CC1772" s="1102">
        <v>10549.712625261149</v>
      </c>
      <c r="CD1772" s="1102">
        <v>10680.318762700712</v>
      </c>
      <c r="CE1772" s="1102">
        <v>21233.031281990232</v>
      </c>
      <c r="CF1772" s="1102">
        <v>16463.26365407473</v>
      </c>
      <c r="CG1772" s="1102">
        <v>12858.131095340797</v>
      </c>
      <c r="CH1772" s="1102">
        <v>12377.014471198612</v>
      </c>
      <c r="CI1772" s="1102">
        <v>17504.898389141163</v>
      </c>
      <c r="CJ1772" s="1102">
        <v>20350.579033813669</v>
      </c>
      <c r="CK1772" s="1102">
        <v>23002.124134531696</v>
      </c>
      <c r="CL1772" s="1102">
        <v>18304.09311243425</v>
      </c>
      <c r="CM1772" s="1102">
        <v>21972.737102536794</v>
      </c>
      <c r="CN1772" s="1102">
        <v>16673.534180002775</v>
      </c>
      <c r="CO1772" s="1102">
        <v>19725.351948218788</v>
      </c>
      <c r="CP1772" s="1102">
        <v>17044.195342910811</v>
      </c>
      <c r="CQ1772" s="1106">
        <f t="shared" si="227"/>
        <v>18788.009296339915</v>
      </c>
      <c r="CR1772" s="23" t="s">
        <v>542</v>
      </c>
      <c r="DQ1772"/>
      <c r="DR1772"/>
    </row>
    <row r="1773" spans="58:122" ht="13">
      <c r="BF1773" s="1135">
        <v>1765</v>
      </c>
      <c r="BG1773" s="1102">
        <v>65824.659462899581</v>
      </c>
      <c r="BH1773" s="1102">
        <v>70406.103672580313</v>
      </c>
      <c r="BI1773" s="1102">
        <v>62700.651458325941</v>
      </c>
      <c r="BJ1773" s="1102">
        <v>71373.173725272252</v>
      </c>
      <c r="BK1773" s="1102">
        <v>78703.619414845292</v>
      </c>
      <c r="BL1773" s="1102">
        <v>90086.972086659604</v>
      </c>
      <c r="BM1773" s="1102">
        <v>73363.420540889609</v>
      </c>
      <c r="BN1773" s="1102">
        <v>83742.883737490018</v>
      </c>
      <c r="BO1773" s="1102">
        <v>122436.70248748169</v>
      </c>
      <c r="BP1773" s="1102">
        <v>113277.38715030617</v>
      </c>
      <c r="BQ1773" s="1102">
        <v>89941.431988122102</v>
      </c>
      <c r="BR1773" s="1102">
        <v>69677.84005611157</v>
      </c>
      <c r="BS1773" s="1102">
        <v>73169.301383300335</v>
      </c>
      <c r="BT1773" s="1102">
        <v>31567.953892057387</v>
      </c>
      <c r="BU1773" s="1102">
        <v>11549.664733400419</v>
      </c>
      <c r="BV1773" s="1102">
        <v>11282.85945362388</v>
      </c>
      <c r="BW1773" s="1102">
        <v>19208.145141804343</v>
      </c>
      <c r="BX1773" s="1102">
        <v>27580.805221132057</v>
      </c>
      <c r="BY1773" s="1102">
        <v>17003.401441572281</v>
      </c>
      <c r="BZ1773" s="1102">
        <v>16887.906500658824</v>
      </c>
      <c r="CA1773" s="1102">
        <v>11474.74553747262</v>
      </c>
      <c r="CB1773" s="1102">
        <v>7307.301640802114</v>
      </c>
      <c r="CC1773" s="1102">
        <v>13058.895096305168</v>
      </c>
      <c r="CD1773" s="1102">
        <v>10527.393773523841</v>
      </c>
      <c r="CE1773" s="1102">
        <v>21450.008315978877</v>
      </c>
      <c r="CF1773" s="1102">
        <v>14506.002950824808</v>
      </c>
      <c r="CG1773" s="1102">
        <v>12307.325981366841</v>
      </c>
      <c r="CH1773" s="1102">
        <v>11789.662470495145</v>
      </c>
      <c r="CI1773" s="1102">
        <v>16280.308230496252</v>
      </c>
      <c r="CJ1773" s="1102">
        <v>17593.748003796914</v>
      </c>
      <c r="CK1773" s="1102">
        <v>18920.509026683663</v>
      </c>
      <c r="CL1773" s="1102">
        <v>14493.321081803524</v>
      </c>
      <c r="CM1773" s="1102">
        <v>21098.7240013501</v>
      </c>
      <c r="CN1773" s="1102">
        <v>16277.561720938211</v>
      </c>
      <c r="CO1773" s="1102">
        <v>26134.726522217174</v>
      </c>
      <c r="CP1773" s="1102">
        <v>18264.445088189881</v>
      </c>
      <c r="CQ1773" s="1106">
        <f t="shared" si="227"/>
        <v>20133.104391585654</v>
      </c>
      <c r="CR1773" s="23" t="s">
        <v>542</v>
      </c>
      <c r="DQ1773"/>
      <c r="DR1773"/>
    </row>
    <row r="1774" spans="58:122" ht="13">
      <c r="BF1774" s="1135">
        <v>1766</v>
      </c>
      <c r="BG1774" s="1102">
        <v>44249.432806378987</v>
      </c>
      <c r="BH1774" s="1102">
        <v>50342.096078476206</v>
      </c>
      <c r="BI1774" s="1102">
        <v>48585.406906568525</v>
      </c>
      <c r="BJ1774" s="1102">
        <v>56815.826168389569</v>
      </c>
      <c r="BK1774" s="1102">
        <v>69541.708220818749</v>
      </c>
      <c r="BL1774" s="1102">
        <v>92365.969992169878</v>
      </c>
      <c r="BM1774" s="1102">
        <v>76526.259921824443</v>
      </c>
      <c r="BN1774" s="1102">
        <v>69002.567968166084</v>
      </c>
      <c r="BO1774" s="1102">
        <v>100107.5988609107</v>
      </c>
      <c r="BP1774" s="1102">
        <v>109937.41068389386</v>
      </c>
      <c r="BQ1774" s="1102">
        <v>85707.226148713176</v>
      </c>
      <c r="BR1774" s="1102">
        <v>71522.144245779346</v>
      </c>
      <c r="BS1774" s="1102">
        <v>100163.73535918506</v>
      </c>
      <c r="BT1774" s="1102">
        <v>46900.453409376336</v>
      </c>
      <c r="BU1774" s="1102">
        <v>23906.958062977628</v>
      </c>
      <c r="BV1774" s="1102">
        <v>17432.351873741281</v>
      </c>
      <c r="BW1774" s="1102">
        <v>13766.087809852645</v>
      </c>
      <c r="BX1774" s="1102">
        <v>20785.070266773029</v>
      </c>
      <c r="BY1774" s="1102">
        <v>22339.382721749091</v>
      </c>
      <c r="BZ1774" s="1102">
        <v>17968.363519458882</v>
      </c>
      <c r="CA1774" s="1102">
        <v>11476.655809269503</v>
      </c>
      <c r="CB1774" s="1102">
        <v>6670.190459348556</v>
      </c>
      <c r="CC1774" s="1102">
        <v>8509.4596142289429</v>
      </c>
      <c r="CD1774" s="1102">
        <v>12664.568359120434</v>
      </c>
      <c r="CE1774" s="1102">
        <v>22092.131615380065</v>
      </c>
      <c r="CF1774" s="1102">
        <v>16308.730729252396</v>
      </c>
      <c r="CG1774" s="1102">
        <v>11454.388399668387</v>
      </c>
      <c r="CH1774" s="1102">
        <v>11965.448704055507</v>
      </c>
      <c r="CI1774" s="1102">
        <v>18214.450800884322</v>
      </c>
      <c r="CJ1774" s="1102">
        <v>24938.212953197384</v>
      </c>
      <c r="CK1774" s="1102">
        <v>25150.078111934577</v>
      </c>
      <c r="CL1774" s="1102">
        <v>19440.082250641681</v>
      </c>
      <c r="CM1774" s="1102">
        <v>19145.396830520553</v>
      </c>
      <c r="CN1774" s="1102">
        <v>19058.434989760288</v>
      </c>
      <c r="CO1774" s="1102">
        <v>23056.3822587498</v>
      </c>
      <c r="CP1774" s="1102">
        <v>18869.251880926604</v>
      </c>
      <c r="CQ1774" s="1106">
        <f t="shared" si="227"/>
        <v>20799.789759584168</v>
      </c>
      <c r="CR1774" s="23" t="s">
        <v>542</v>
      </c>
      <c r="DQ1774"/>
      <c r="DR1774"/>
    </row>
    <row r="1775" spans="58:122" ht="13">
      <c r="BF1775" s="1135">
        <v>1767</v>
      </c>
      <c r="BG1775" s="1102">
        <v>40620.453785478727</v>
      </c>
      <c r="BH1775" s="1102">
        <v>36947.722641536944</v>
      </c>
      <c r="BI1775" s="1102">
        <v>29261.265410836852</v>
      </c>
      <c r="BJ1775" s="1102">
        <v>31922.980962911341</v>
      </c>
      <c r="BK1775" s="1102">
        <v>48163.620873387597</v>
      </c>
      <c r="BL1775" s="1102">
        <v>73350.288167320832</v>
      </c>
      <c r="BM1775" s="1102">
        <v>69612.906449855509</v>
      </c>
      <c r="BN1775" s="1102">
        <v>78426.661954556257</v>
      </c>
      <c r="BO1775" s="1102">
        <v>106437.67566216504</v>
      </c>
      <c r="BP1775" s="1102">
        <v>107739.68968399343</v>
      </c>
      <c r="BQ1775" s="1102">
        <v>84421.549221306544</v>
      </c>
      <c r="BR1775" s="1102">
        <v>68379.514744538246</v>
      </c>
      <c r="BS1775" s="1102">
        <v>65684.310640443946</v>
      </c>
      <c r="BT1775" s="1102">
        <v>29941.241403619733</v>
      </c>
      <c r="BU1775" s="1102">
        <v>13934.460260305574</v>
      </c>
      <c r="BV1775" s="1102">
        <v>10995.10393478765</v>
      </c>
      <c r="BW1775" s="1102">
        <v>10433.167541104918</v>
      </c>
      <c r="BX1775" s="1102">
        <v>21659.156640555073</v>
      </c>
      <c r="BY1775" s="1102">
        <v>19322.442757905515</v>
      </c>
      <c r="BZ1775" s="1102">
        <v>16013.438152781389</v>
      </c>
      <c r="CA1775" s="1102">
        <v>11478.757280052201</v>
      </c>
      <c r="CB1775" s="1102">
        <v>7683.5326384833033</v>
      </c>
      <c r="CC1775" s="1102">
        <v>8970.3266969333545</v>
      </c>
      <c r="CD1775" s="1102">
        <v>11800.232564929243</v>
      </c>
      <c r="CE1775" s="1102">
        <v>15495.571961409471</v>
      </c>
      <c r="CF1775" s="1102">
        <v>11805.899176132018</v>
      </c>
      <c r="CG1775" s="1102">
        <v>10384.412007167508</v>
      </c>
      <c r="CH1775" s="1102">
        <v>12097.5719381981</v>
      </c>
      <c r="CI1775" s="1102">
        <v>17073.050586821475</v>
      </c>
      <c r="CJ1775" s="1102">
        <v>17880.464740657371</v>
      </c>
      <c r="CK1775" s="1102">
        <v>17324.294120920636</v>
      </c>
      <c r="CL1775" s="1102">
        <v>13633.425554860516</v>
      </c>
      <c r="CM1775" s="1102">
        <v>14937.476732353363</v>
      </c>
      <c r="CN1775" s="1102">
        <v>13735.762981085805</v>
      </c>
      <c r="CO1775" s="1102">
        <v>15515.348212575565</v>
      </c>
      <c r="CP1775" s="1102">
        <v>14686.750372246725</v>
      </c>
      <c r="CQ1775" s="1106">
        <f t="shared" si="227"/>
        <v>16189.371042474273</v>
      </c>
      <c r="CR1775" s="23" t="s">
        <v>542</v>
      </c>
      <c r="DQ1775"/>
      <c r="DR1775"/>
    </row>
    <row r="1776" spans="58:122" ht="13">
      <c r="BF1776" s="1135">
        <v>1768</v>
      </c>
      <c r="BG1776" s="1102">
        <v>41482.117492358891</v>
      </c>
      <c r="BH1776" s="1102">
        <v>37036.1464367628</v>
      </c>
      <c r="BI1776" s="1102">
        <v>29125.105634191586</v>
      </c>
      <c r="BJ1776" s="1102">
        <v>31639.170236777863</v>
      </c>
      <c r="BK1776" s="1102">
        <v>48656.724348402553</v>
      </c>
      <c r="BL1776" s="1102">
        <v>73681.161928010872</v>
      </c>
      <c r="BM1776" s="1102">
        <v>68842.379289330172</v>
      </c>
      <c r="BN1776" s="1102">
        <v>76562.319976972052</v>
      </c>
      <c r="BO1776" s="1102">
        <v>105629.25613189915</v>
      </c>
      <c r="BP1776" s="1102">
        <v>105562.04029185948</v>
      </c>
      <c r="BQ1776" s="1102">
        <v>86420.257466728508</v>
      </c>
      <c r="BR1776" s="1102">
        <v>69896.887826857012</v>
      </c>
      <c r="BS1776" s="1102">
        <v>65427.789911412969</v>
      </c>
      <c r="BT1776" s="1102">
        <v>29931.313027632485</v>
      </c>
      <c r="BU1776" s="1102">
        <v>13938.875303342316</v>
      </c>
      <c r="BV1776" s="1102">
        <v>10994.772587982598</v>
      </c>
      <c r="BW1776" s="1102">
        <v>10441.208338135795</v>
      </c>
      <c r="BX1776" s="1102">
        <v>21697.076237431022</v>
      </c>
      <c r="BY1776" s="1102">
        <v>19305.08798074476</v>
      </c>
      <c r="BZ1776" s="1102">
        <v>15993.541417657796</v>
      </c>
      <c r="CA1776" s="1102">
        <v>11480.292199042831</v>
      </c>
      <c r="CB1776" s="1102">
        <v>7699.8377645696019</v>
      </c>
      <c r="CC1776" s="1102">
        <v>8999.4802612466028</v>
      </c>
      <c r="CD1776" s="1102">
        <v>11807.800503046941</v>
      </c>
      <c r="CE1776" s="1102">
        <v>15485.821469698663</v>
      </c>
      <c r="CF1776" s="1102">
        <v>11810.496630023732</v>
      </c>
      <c r="CG1776" s="1102">
        <v>10394.909213409634</v>
      </c>
      <c r="CH1776" s="1102">
        <v>12135.908550630642</v>
      </c>
      <c r="CI1776" s="1102">
        <v>17189.907538688534</v>
      </c>
      <c r="CJ1776" s="1102">
        <v>17914.717789853079</v>
      </c>
      <c r="CK1776" s="1102">
        <v>17318.291427562759</v>
      </c>
      <c r="CL1776" s="1102">
        <v>13512.191277804674</v>
      </c>
      <c r="CM1776" s="1102">
        <v>14958.581801866043</v>
      </c>
      <c r="CN1776" s="1102">
        <v>13794.608363902236</v>
      </c>
      <c r="CO1776" s="1102">
        <v>15549.059863047163</v>
      </c>
      <c r="CP1776" s="1102">
        <v>14747.183893825026</v>
      </c>
      <c r="CQ1776" s="1106">
        <f t="shared" si="227"/>
        <v>16255.987596813164</v>
      </c>
      <c r="CR1776" s="23" t="s">
        <v>542</v>
      </c>
      <c r="DQ1776"/>
      <c r="DR1776"/>
    </row>
    <row r="1777" spans="58:122" ht="13">
      <c r="BF1777" s="1135">
        <v>1769</v>
      </c>
      <c r="BG1777" s="1102">
        <v>54839.654411397511</v>
      </c>
      <c r="BH1777" s="1102">
        <v>53818.649660458817</v>
      </c>
      <c r="BI1777" s="1102">
        <v>41649.406117934675</v>
      </c>
      <c r="BJ1777" s="1102">
        <v>44522.657508475728</v>
      </c>
      <c r="BK1777" s="1102">
        <v>63538.235511535888</v>
      </c>
      <c r="BL1777" s="1102">
        <v>94524.02465793278</v>
      </c>
      <c r="BM1777" s="1102">
        <v>92650.318109903033</v>
      </c>
      <c r="BN1777" s="1102">
        <v>100812.93093063586</v>
      </c>
      <c r="BO1777" s="1102">
        <v>119986.14830415568</v>
      </c>
      <c r="BP1777" s="1102">
        <v>110971.1097782537</v>
      </c>
      <c r="BQ1777" s="1102">
        <v>87330.94415812238</v>
      </c>
      <c r="BR1777" s="1102">
        <v>70770.50355543787</v>
      </c>
      <c r="BS1777" s="1102">
        <v>73827.395669859921</v>
      </c>
      <c r="BT1777" s="1102">
        <v>36593.996727660793</v>
      </c>
      <c r="BU1777" s="1102">
        <v>12538.091548565162</v>
      </c>
      <c r="BV1777" s="1102">
        <v>10940.344392419134</v>
      </c>
      <c r="BW1777" s="1102">
        <v>18360.769745256646</v>
      </c>
      <c r="BX1777" s="1102">
        <v>26243.753251627328</v>
      </c>
      <c r="BY1777" s="1102">
        <v>22615.47916080854</v>
      </c>
      <c r="BZ1777" s="1102">
        <v>17574.676119321193</v>
      </c>
      <c r="CA1777" s="1102">
        <v>11480.966050330564</v>
      </c>
      <c r="CB1777" s="1102">
        <v>7863.4392734619869</v>
      </c>
      <c r="CC1777" s="1102">
        <v>8666.2548786371062</v>
      </c>
      <c r="CD1777" s="1102">
        <v>12622.973788119481</v>
      </c>
      <c r="CE1777" s="1102">
        <v>18464.804128019852</v>
      </c>
      <c r="CF1777" s="1102">
        <v>14039.507367669688</v>
      </c>
      <c r="CG1777" s="1102">
        <v>10242.090821214631</v>
      </c>
      <c r="CH1777" s="1102">
        <v>11096.781188198434</v>
      </c>
      <c r="CI1777" s="1102">
        <v>15941.772131693733</v>
      </c>
      <c r="CJ1777" s="1102">
        <v>21372.640510044446</v>
      </c>
      <c r="CK1777" s="1102">
        <v>21613.798444742217</v>
      </c>
      <c r="CL1777" s="1102">
        <v>15238.417044701995</v>
      </c>
      <c r="CM1777" s="1102">
        <v>17038.47751927108</v>
      </c>
      <c r="CN1777" s="1102">
        <v>17079.880182949819</v>
      </c>
      <c r="CO1777" s="1102">
        <v>23636.178256311967</v>
      </c>
      <c r="CP1777" s="1102">
        <v>17701.827269449179</v>
      </c>
      <c r="CQ1777" s="1106">
        <f t="shared" si="227"/>
        <v>19512.924406780246</v>
      </c>
      <c r="CR1777" s="23" t="s">
        <v>542</v>
      </c>
      <c r="DQ1777"/>
      <c r="DR1777"/>
    </row>
    <row r="1778" spans="58:122" ht="13">
      <c r="BF1778" s="1135">
        <v>1770</v>
      </c>
      <c r="BG1778" s="1102">
        <v>66821.393444732545</v>
      </c>
      <c r="BH1778" s="1102">
        <v>58628.567381459463</v>
      </c>
      <c r="BI1778" s="1102">
        <v>44748.757995337684</v>
      </c>
      <c r="BJ1778" s="1102">
        <v>44363.420822714797</v>
      </c>
      <c r="BK1778" s="1102">
        <v>57351.860470642438</v>
      </c>
      <c r="BL1778" s="1102">
        <v>72751.582247592291</v>
      </c>
      <c r="BM1778" s="1102">
        <v>65004.362405002328</v>
      </c>
      <c r="BN1778" s="1102">
        <v>80189.049204039911</v>
      </c>
      <c r="BO1778" s="1102">
        <v>112525.8236323918</v>
      </c>
      <c r="BP1778" s="1102">
        <v>104647.74383263734</v>
      </c>
      <c r="BQ1778" s="1102">
        <v>80753.010351589619</v>
      </c>
      <c r="BR1778" s="1102">
        <v>66127.78157506432</v>
      </c>
      <c r="BS1778" s="1102">
        <v>80472.17922875454</v>
      </c>
      <c r="BT1778" s="1102">
        <v>27691.25766042895</v>
      </c>
      <c r="BU1778" s="1102">
        <v>12569.101373828189</v>
      </c>
      <c r="BV1778" s="1102">
        <v>13562.893266932775</v>
      </c>
      <c r="BW1778" s="1102">
        <v>16881.685580620571</v>
      </c>
      <c r="BX1778" s="1102">
        <v>18276.425097626561</v>
      </c>
      <c r="BY1778" s="1102">
        <v>17588.38273741111</v>
      </c>
      <c r="BZ1778" s="1102">
        <v>17761.117991140694</v>
      </c>
      <c r="CA1778" s="1102">
        <v>11485.925394173073</v>
      </c>
      <c r="CB1778" s="1102">
        <v>6669.148349423067</v>
      </c>
      <c r="CC1778" s="1102">
        <v>7033.3992646404531</v>
      </c>
      <c r="CD1778" s="1102">
        <v>8603.7375864779788</v>
      </c>
      <c r="CE1778" s="1102">
        <v>15373.773038421559</v>
      </c>
      <c r="CF1778" s="1102">
        <v>13328.935932015707</v>
      </c>
      <c r="CG1778" s="1102">
        <v>10691.897880889097</v>
      </c>
      <c r="CH1778" s="1102">
        <v>9747.3058947082609</v>
      </c>
      <c r="CI1778" s="1102">
        <v>14298.014531478946</v>
      </c>
      <c r="CJ1778" s="1102">
        <v>16967.113591398305</v>
      </c>
      <c r="CK1778" s="1102">
        <v>16672.899975156306</v>
      </c>
      <c r="CL1778" s="1102">
        <v>13514.731298998824</v>
      </c>
      <c r="CM1778" s="1102">
        <v>13524.392728221686</v>
      </c>
      <c r="CN1778" s="1102">
        <v>14896.667062676335</v>
      </c>
      <c r="CO1778" s="1102">
        <v>20510.039098575679</v>
      </c>
      <c r="CP1778" s="1102">
        <v>15071.698497772433</v>
      </c>
      <c r="CQ1778" s="1106">
        <f t="shared" si="227"/>
        <v>16613.703715004562</v>
      </c>
      <c r="CR1778" s="23" t="s">
        <v>542</v>
      </c>
      <c r="DQ1778"/>
      <c r="DR1778"/>
    </row>
    <row r="1779" spans="58:122" ht="13">
      <c r="BF1779" s="1135">
        <v>1771</v>
      </c>
      <c r="BG1779" s="1102">
        <v>61401.625302060347</v>
      </c>
      <c r="BH1779" s="1102">
        <v>59193.024012612987</v>
      </c>
      <c r="BI1779" s="1102">
        <v>50565.571583989316</v>
      </c>
      <c r="BJ1779" s="1102">
        <v>56528.781220502911</v>
      </c>
      <c r="BK1779" s="1102">
        <v>71450.791260802682</v>
      </c>
      <c r="BL1779" s="1102">
        <v>96077.441347515152</v>
      </c>
      <c r="BM1779" s="1102">
        <v>82928.714704148544</v>
      </c>
      <c r="BN1779" s="1102">
        <v>78258.032591361509</v>
      </c>
      <c r="BO1779" s="1102">
        <v>102129.80211542666</v>
      </c>
      <c r="BP1779" s="1102">
        <v>93947.941067779931</v>
      </c>
      <c r="BQ1779" s="1102">
        <v>70891.929296662274</v>
      </c>
      <c r="BR1779" s="1102">
        <v>66888.273279961111</v>
      </c>
      <c r="BS1779" s="1102">
        <v>101362.68918117559</v>
      </c>
      <c r="BT1779" s="1102">
        <v>36311.504093336342</v>
      </c>
      <c r="BU1779" s="1102">
        <v>16964.14937333138</v>
      </c>
      <c r="BV1779" s="1102">
        <v>13495.303437566268</v>
      </c>
      <c r="BW1779" s="1102">
        <v>19629.485119797442</v>
      </c>
      <c r="BX1779" s="1102">
        <v>25540.436625281942</v>
      </c>
      <c r="BY1779" s="1102">
        <v>25485.714303640158</v>
      </c>
      <c r="BZ1779" s="1102">
        <v>18981.379262588714</v>
      </c>
      <c r="CA1779" s="1102">
        <v>11486.030766289847</v>
      </c>
      <c r="CB1779" s="1102">
        <v>6260.4984539257948</v>
      </c>
      <c r="CC1779" s="1102">
        <v>7976.533219115865</v>
      </c>
      <c r="CD1779" s="1102">
        <v>11349.11465376987</v>
      </c>
      <c r="CE1779" s="1102">
        <v>17267.092385420343</v>
      </c>
      <c r="CF1779" s="1102">
        <v>12257.300659281049</v>
      </c>
      <c r="CG1779" s="1102">
        <v>8815.609636900137</v>
      </c>
      <c r="CH1779" s="1102">
        <v>11228.464053702808</v>
      </c>
      <c r="CI1779" s="1102">
        <v>13207.960733899197</v>
      </c>
      <c r="CJ1779" s="1102">
        <v>15748.138160941109</v>
      </c>
      <c r="CK1779" s="1102">
        <v>18333.033365734107</v>
      </c>
      <c r="CL1779" s="1102">
        <v>15899.084782591128</v>
      </c>
      <c r="CM1779" s="1102">
        <v>18663.589641096227</v>
      </c>
      <c r="CN1779" s="1102">
        <v>14837.728276018157</v>
      </c>
      <c r="CO1779" s="1102">
        <v>17089.847142134407</v>
      </c>
      <c r="CP1779" s="1102">
        <v>15108.895091113889</v>
      </c>
      <c r="CQ1779" s="1106">
        <f t="shared" si="227"/>
        <v>16654.705940538319</v>
      </c>
      <c r="CR1779" s="23" t="s">
        <v>542</v>
      </c>
      <c r="DQ1779"/>
      <c r="DR1779"/>
    </row>
    <row r="1780" spans="58:122" ht="13">
      <c r="BF1780" s="1135">
        <v>1772</v>
      </c>
      <c r="BG1780" s="1102">
        <v>60286.841197303744</v>
      </c>
      <c r="BH1780" s="1102">
        <v>52086.056708261793</v>
      </c>
      <c r="BI1780" s="1102">
        <v>41539.581475336992</v>
      </c>
      <c r="BJ1780" s="1102">
        <v>49703.408966758907</v>
      </c>
      <c r="BK1780" s="1102">
        <v>60070.994012199881</v>
      </c>
      <c r="BL1780" s="1102">
        <v>79592.822234986335</v>
      </c>
      <c r="BM1780" s="1102">
        <v>70412.996198333451</v>
      </c>
      <c r="BN1780" s="1102">
        <v>86424.246585021145</v>
      </c>
      <c r="BO1780" s="1102">
        <v>124121.0056871547</v>
      </c>
      <c r="BP1780" s="1102">
        <v>117963.40123076097</v>
      </c>
      <c r="BQ1780" s="1102">
        <v>101581.53852290378</v>
      </c>
      <c r="BR1780" s="1102">
        <v>92692.815143617161</v>
      </c>
      <c r="BS1780" s="1102">
        <v>99358.859215364122</v>
      </c>
      <c r="BT1780" s="1102">
        <v>38896.145688904006</v>
      </c>
      <c r="BU1780" s="1102">
        <v>15427.343423522072</v>
      </c>
      <c r="BV1780" s="1102">
        <v>10615.923650581701</v>
      </c>
      <c r="BW1780" s="1102">
        <v>12240.602132239093</v>
      </c>
      <c r="BX1780" s="1102">
        <v>22580.225836962301</v>
      </c>
      <c r="BY1780" s="1102">
        <v>22090.44679751412</v>
      </c>
      <c r="BZ1780" s="1102">
        <v>19037.697169161256</v>
      </c>
      <c r="CA1780" s="1102">
        <v>11487.356955101135</v>
      </c>
      <c r="CB1780" s="1102">
        <v>6099.380104773104</v>
      </c>
      <c r="CC1780" s="1102">
        <v>8104.5781722185011</v>
      </c>
      <c r="CD1780" s="1102">
        <v>9901.8075314704674</v>
      </c>
      <c r="CE1780" s="1102">
        <v>15774.587328230751</v>
      </c>
      <c r="CF1780" s="1102">
        <v>12888.261733776482</v>
      </c>
      <c r="CG1780" s="1102">
        <v>11822.962276585726</v>
      </c>
      <c r="CH1780" s="1102">
        <v>14712.377454284855</v>
      </c>
      <c r="CI1780" s="1102">
        <v>16897.387924029303</v>
      </c>
      <c r="CJ1780" s="1102">
        <v>16381.812117094143</v>
      </c>
      <c r="CK1780" s="1102">
        <v>16555.015051625731</v>
      </c>
      <c r="CL1780" s="1102">
        <v>13299.944878046677</v>
      </c>
      <c r="CM1780" s="1102">
        <v>16274.67685691348</v>
      </c>
      <c r="CN1780" s="1102">
        <v>14557.662379420126</v>
      </c>
      <c r="CO1780" s="1102">
        <v>13636.909482075907</v>
      </c>
      <c r="CP1780" s="1102">
        <v>16079.52861358287</v>
      </c>
      <c r="CQ1780" s="1106">
        <f t="shared" si="227"/>
        <v>17724.646250221016</v>
      </c>
      <c r="CR1780" s="23" t="s">
        <v>542</v>
      </c>
      <c r="DQ1780"/>
      <c r="DR1780"/>
    </row>
    <row r="1781" spans="58:122" ht="13">
      <c r="BF1781" s="1135">
        <v>1773</v>
      </c>
      <c r="BG1781" s="1102">
        <v>66323.772716312</v>
      </c>
      <c r="BH1781" s="1102">
        <v>67485.146280383546</v>
      </c>
      <c r="BI1781" s="1102">
        <v>56658.837790844627</v>
      </c>
      <c r="BJ1781" s="1102">
        <v>59272.706658479408</v>
      </c>
      <c r="BK1781" s="1102">
        <v>72639.847812202715</v>
      </c>
      <c r="BL1781" s="1102">
        <v>94850.387935531588</v>
      </c>
      <c r="BM1781" s="1102">
        <v>80010.156684841684</v>
      </c>
      <c r="BN1781" s="1102">
        <v>80570.708711234169</v>
      </c>
      <c r="BO1781" s="1102">
        <v>115737.37131285385</v>
      </c>
      <c r="BP1781" s="1102">
        <v>110473.62519738129</v>
      </c>
      <c r="BQ1781" s="1102">
        <v>84290.238959940325</v>
      </c>
      <c r="BR1781" s="1102">
        <v>58933.640020230043</v>
      </c>
      <c r="BS1781" s="1102">
        <v>57595.556363148673</v>
      </c>
      <c r="BT1781" s="1102">
        <v>38783.446717355931</v>
      </c>
      <c r="BU1781" s="1102">
        <v>17077.149677213183</v>
      </c>
      <c r="BV1781" s="1102">
        <v>13523.888138988954</v>
      </c>
      <c r="BW1781" s="1102">
        <v>17522.166349084233</v>
      </c>
      <c r="BX1781" s="1102">
        <v>22356.267638610982</v>
      </c>
      <c r="BY1781" s="1102">
        <v>22373.93053852503</v>
      </c>
      <c r="BZ1781" s="1102">
        <v>18170.194141600343</v>
      </c>
      <c r="CA1781" s="1102">
        <v>11488.305121608721</v>
      </c>
      <c r="CB1781" s="1102">
        <v>6611.9255481456903</v>
      </c>
      <c r="CC1781" s="1102">
        <v>6399.1607534332625</v>
      </c>
      <c r="CD1781" s="1102">
        <v>10425.584594151251</v>
      </c>
      <c r="CE1781" s="1102">
        <v>17343.630071862841</v>
      </c>
      <c r="CF1781" s="1102">
        <v>13235.653699427294</v>
      </c>
      <c r="CG1781" s="1102">
        <v>10490.44716640504</v>
      </c>
      <c r="CH1781" s="1102">
        <v>11200.590851706358</v>
      </c>
      <c r="CI1781" s="1102">
        <v>16733.182531089893</v>
      </c>
      <c r="CJ1781" s="1102">
        <v>19935.92283872217</v>
      </c>
      <c r="CK1781" s="1102">
        <v>19122.035928184872</v>
      </c>
      <c r="CL1781" s="1102">
        <v>15464.700132733455</v>
      </c>
      <c r="CM1781" s="1102">
        <v>17023.0094286735</v>
      </c>
      <c r="CN1781" s="1102">
        <v>17951.664346897862</v>
      </c>
      <c r="CO1781" s="1102">
        <v>18462.251273024798</v>
      </c>
      <c r="CP1781" s="1102">
        <v>18034.193151308758</v>
      </c>
      <c r="CQ1781" s="1106">
        <f t="shared" si="227"/>
        <v>19879.295077412185</v>
      </c>
      <c r="CR1781" s="23" t="s">
        <v>542</v>
      </c>
      <c r="DQ1781"/>
      <c r="DR1781"/>
    </row>
    <row r="1782" spans="58:122" ht="13">
      <c r="BF1782" s="1135">
        <v>1774</v>
      </c>
      <c r="BG1782" s="1102">
        <v>55097.909678456046</v>
      </c>
      <c r="BH1782" s="1102">
        <v>66452.381257761997</v>
      </c>
      <c r="BI1782" s="1102">
        <v>64228.297507436815</v>
      </c>
      <c r="BJ1782" s="1102">
        <v>70492.295295066768</v>
      </c>
      <c r="BK1782" s="1102">
        <v>72427.343840963775</v>
      </c>
      <c r="BL1782" s="1102">
        <v>84079.853230953275</v>
      </c>
      <c r="BM1782" s="1102">
        <v>71953.242574757824</v>
      </c>
      <c r="BN1782" s="1102">
        <v>78989.792024155046</v>
      </c>
      <c r="BO1782" s="1102">
        <v>87285.72532918262</v>
      </c>
      <c r="BP1782" s="1102">
        <v>101738.07160962223</v>
      </c>
      <c r="BQ1782" s="1102">
        <v>82476.210072338668</v>
      </c>
      <c r="BR1782" s="1102">
        <v>78345.70315203951</v>
      </c>
      <c r="BS1782" s="1102">
        <v>79075.035102639624</v>
      </c>
      <c r="BT1782" s="1102">
        <v>38060.736105126256</v>
      </c>
      <c r="BU1782" s="1102">
        <v>17130.920966701593</v>
      </c>
      <c r="BV1782" s="1102">
        <v>13472.122508556213</v>
      </c>
      <c r="BW1782" s="1102">
        <v>16174.784617801241</v>
      </c>
      <c r="BX1782" s="1102">
        <v>25524.191700568266</v>
      </c>
      <c r="BY1782" s="1102">
        <v>22085.999523262479</v>
      </c>
      <c r="BZ1782" s="1102">
        <v>16660.161547459858</v>
      </c>
      <c r="CA1782" s="1102">
        <v>11488.793434980129</v>
      </c>
      <c r="CB1782" s="1102">
        <v>7414.9990301094149</v>
      </c>
      <c r="CC1782" s="1102">
        <v>9984.6499695792263</v>
      </c>
      <c r="CD1782" s="1102">
        <v>16419.451560437446</v>
      </c>
      <c r="CE1782" s="1102">
        <v>23465.774852927469</v>
      </c>
      <c r="CF1782" s="1102">
        <v>18037.209016982404</v>
      </c>
      <c r="CG1782" s="1102">
        <v>12201.312882143675</v>
      </c>
      <c r="CH1782" s="1102">
        <v>11054.224063641504</v>
      </c>
      <c r="CI1782" s="1102">
        <v>14864.559562956307</v>
      </c>
      <c r="CJ1782" s="1102">
        <v>17866.750186314028</v>
      </c>
      <c r="CK1782" s="1102">
        <v>20325.636937453004</v>
      </c>
      <c r="CL1782" s="1102">
        <v>18684.246596720102</v>
      </c>
      <c r="CM1782" s="1102">
        <v>21426.310029455617</v>
      </c>
      <c r="CN1782" s="1102">
        <v>21662.739336767638</v>
      </c>
      <c r="CO1782" s="1102">
        <v>20927.218053380602</v>
      </c>
      <c r="CP1782" s="1102">
        <v>22461.799605254619</v>
      </c>
      <c r="CQ1782" s="1106">
        <f t="shared" si="227"/>
        <v>24759.8957478257</v>
      </c>
      <c r="CR1782" s="23" t="s">
        <v>542</v>
      </c>
      <c r="DQ1782"/>
      <c r="DR1782"/>
    </row>
    <row r="1783" spans="58:122" ht="13">
      <c r="BF1783" s="1135">
        <v>1775</v>
      </c>
      <c r="BG1783" s="1102">
        <v>59343.482409332217</v>
      </c>
      <c r="BH1783" s="1102">
        <v>55904.769820865411</v>
      </c>
      <c r="BI1783" s="1102">
        <v>42628.41280397107</v>
      </c>
      <c r="BJ1783" s="1102">
        <v>43283.331091685468</v>
      </c>
      <c r="BK1783" s="1102">
        <v>58033.483649325288</v>
      </c>
      <c r="BL1783" s="1102">
        <v>83302.616851748404</v>
      </c>
      <c r="BM1783" s="1102">
        <v>80901.826501593197</v>
      </c>
      <c r="BN1783" s="1102">
        <v>92783.184604503796</v>
      </c>
      <c r="BO1783" s="1102">
        <v>114477.55169974238</v>
      </c>
      <c r="BP1783" s="1102">
        <v>105604.9609543089</v>
      </c>
      <c r="BQ1783" s="1102">
        <v>80945.205561920797</v>
      </c>
      <c r="BR1783" s="1102">
        <v>65819.988277604964</v>
      </c>
      <c r="BS1783" s="1102">
        <v>74636.509751994352</v>
      </c>
      <c r="BT1783" s="1102">
        <v>35090.832624369228</v>
      </c>
      <c r="BU1783" s="1102">
        <v>14555.259451363596</v>
      </c>
      <c r="BV1783" s="1102">
        <v>13702.787789581174</v>
      </c>
      <c r="BW1783" s="1102">
        <v>22474.785811532809</v>
      </c>
      <c r="BX1783" s="1102">
        <v>30022.388496119795</v>
      </c>
      <c r="BY1783" s="1102">
        <v>21512.216119960198</v>
      </c>
      <c r="BZ1783" s="1102">
        <v>17503.631888861859</v>
      </c>
      <c r="CA1783" s="1102">
        <v>11501.339477988231</v>
      </c>
      <c r="CB1783" s="1102">
        <v>7013.1141869714784</v>
      </c>
      <c r="CC1783" s="1102">
        <v>10919.58844979183</v>
      </c>
      <c r="CD1783" s="1102">
        <v>12056.099800788883</v>
      </c>
      <c r="CE1783" s="1102">
        <v>21322.073706129835</v>
      </c>
      <c r="CF1783" s="1102">
        <v>15901.949622118318</v>
      </c>
      <c r="CG1783" s="1102">
        <v>12492.005264804364</v>
      </c>
      <c r="CH1783" s="1102">
        <v>13824.339363320494</v>
      </c>
      <c r="CI1783" s="1102">
        <v>17458.854837507162</v>
      </c>
      <c r="CJ1783" s="1102">
        <v>22109.404833967132</v>
      </c>
      <c r="CK1783" s="1102">
        <v>22257.22434573061</v>
      </c>
      <c r="CL1783" s="1102">
        <v>18652.436680200826</v>
      </c>
      <c r="CM1783" s="1102">
        <v>22285.074120659607</v>
      </c>
      <c r="CN1783" s="1102">
        <v>18785.699042751956</v>
      </c>
      <c r="CO1783" s="1102">
        <v>23414.840956798522</v>
      </c>
      <c r="CP1783" s="1102">
        <v>20669.37683949191</v>
      </c>
      <c r="CQ1783" s="1106">
        <f t="shared" si="227"/>
        <v>22784.087860823984</v>
      </c>
      <c r="CR1783" s="23" t="s">
        <v>542</v>
      </c>
      <c r="DQ1783"/>
      <c r="DR1783"/>
    </row>
    <row r="1784" spans="58:122" ht="13">
      <c r="BF1784" s="1135">
        <v>1776</v>
      </c>
      <c r="BG1784" s="1102">
        <v>50526.99026033251</v>
      </c>
      <c r="BH1784" s="1102">
        <v>49110.945314272467</v>
      </c>
      <c r="BI1784" s="1102">
        <v>44611.139117624072</v>
      </c>
      <c r="BJ1784" s="1102">
        <v>53678.953862564507</v>
      </c>
      <c r="BK1784" s="1102">
        <v>62451.559219968665</v>
      </c>
      <c r="BL1784" s="1102">
        <v>84311.804182034408</v>
      </c>
      <c r="BM1784" s="1102">
        <v>77350.150513492132</v>
      </c>
      <c r="BN1784" s="1102">
        <v>89518.474063362737</v>
      </c>
      <c r="BO1784" s="1102">
        <v>123948.6704060925</v>
      </c>
      <c r="BP1784" s="1102">
        <v>115818.7320031283</v>
      </c>
      <c r="BQ1784" s="1102">
        <v>89966.17265576472</v>
      </c>
      <c r="BR1784" s="1102">
        <v>66560.501521352315</v>
      </c>
      <c r="BS1784" s="1102">
        <v>56304.302131111559</v>
      </c>
      <c r="BT1784" s="1102">
        <v>25340.856315436897</v>
      </c>
      <c r="BU1784" s="1102">
        <v>10394.027478732942</v>
      </c>
      <c r="BV1784" s="1102">
        <v>13469.772385193804</v>
      </c>
      <c r="BW1784" s="1102">
        <v>21785.724572758896</v>
      </c>
      <c r="BX1784" s="1102">
        <v>22241.331908409353</v>
      </c>
      <c r="BY1784" s="1102">
        <v>18969.037915659665</v>
      </c>
      <c r="BZ1784" s="1102">
        <v>18663.651474545484</v>
      </c>
      <c r="CA1784" s="1102">
        <v>11501.593122800912</v>
      </c>
      <c r="CB1784" s="1102">
        <v>7465.8328258589136</v>
      </c>
      <c r="CC1784" s="1102">
        <v>8920.6275227929746</v>
      </c>
      <c r="CD1784" s="1102">
        <v>11605.791291476302</v>
      </c>
      <c r="CE1784" s="1102">
        <v>22098.786550821173</v>
      </c>
      <c r="CF1784" s="1102">
        <v>15434.154707486858</v>
      </c>
      <c r="CG1784" s="1102">
        <v>10025.818342475724</v>
      </c>
      <c r="CH1784" s="1102">
        <v>12698.844320979584</v>
      </c>
      <c r="CI1784" s="1102">
        <v>14573.972207177108</v>
      </c>
      <c r="CJ1784" s="1102">
        <v>17983.864825292752</v>
      </c>
      <c r="CK1784" s="1102">
        <v>17704.514783002003</v>
      </c>
      <c r="CL1784" s="1102">
        <v>13214.898813337473</v>
      </c>
      <c r="CM1784" s="1102">
        <v>16983.939509669006</v>
      </c>
      <c r="CN1784" s="1102">
        <v>16410.405054259758</v>
      </c>
      <c r="CO1784" s="1102">
        <v>21543.661235991742</v>
      </c>
      <c r="CP1784" s="1102">
        <v>17130.199224039789</v>
      </c>
      <c r="CQ1784" s="1106">
        <f t="shared" si="227"/>
        <v>18882.812347212282</v>
      </c>
      <c r="CR1784" s="23" t="s">
        <v>542</v>
      </c>
      <c r="DQ1784"/>
      <c r="DR1784"/>
    </row>
    <row r="1785" spans="58:122" ht="13">
      <c r="BF1785" s="1135">
        <v>1777</v>
      </c>
      <c r="BG1785" s="1102">
        <v>46706.153519237458</v>
      </c>
      <c r="BH1785" s="1102">
        <v>46976.898278396257</v>
      </c>
      <c r="BI1785" s="1102">
        <v>43671.429733073652</v>
      </c>
      <c r="BJ1785" s="1102">
        <v>54738.890713990695</v>
      </c>
      <c r="BK1785" s="1102">
        <v>61800.389283389501</v>
      </c>
      <c r="BL1785" s="1102">
        <v>74336.477165710865</v>
      </c>
      <c r="BM1785" s="1102">
        <v>61036.717084628224</v>
      </c>
      <c r="BN1785" s="1102">
        <v>73547.71338512066</v>
      </c>
      <c r="BO1785" s="1102">
        <v>97237.542583221948</v>
      </c>
      <c r="BP1785" s="1102">
        <v>100739.44278319229</v>
      </c>
      <c r="BQ1785" s="1102">
        <v>81087.124190835311</v>
      </c>
      <c r="BR1785" s="1102">
        <v>68448.974143842686</v>
      </c>
      <c r="BS1785" s="1102">
        <v>71547.640245542818</v>
      </c>
      <c r="BT1785" s="1102">
        <v>26176.394520716269</v>
      </c>
      <c r="BU1785" s="1102">
        <v>10966.238376846983</v>
      </c>
      <c r="BV1785" s="1102">
        <v>9529.5663611430864</v>
      </c>
      <c r="BW1785" s="1102">
        <v>15039.180438379437</v>
      </c>
      <c r="BX1785" s="1102">
        <v>23238.187597732482</v>
      </c>
      <c r="BY1785" s="1102">
        <v>20719.301523745384</v>
      </c>
      <c r="BZ1785" s="1102">
        <v>17532.990346570576</v>
      </c>
      <c r="CA1785" s="1102">
        <v>11502.280222600004</v>
      </c>
      <c r="CB1785" s="1102">
        <v>6916.9252726879813</v>
      </c>
      <c r="CC1785" s="1102">
        <v>7806.4325237002467</v>
      </c>
      <c r="CD1785" s="1102">
        <v>9615.6650233616201</v>
      </c>
      <c r="CE1785" s="1102">
        <v>15544.867121427675</v>
      </c>
      <c r="CF1785" s="1102">
        <v>11362.827998696199</v>
      </c>
      <c r="CG1785" s="1102">
        <v>9584.2529375820068</v>
      </c>
      <c r="CH1785" s="1102">
        <v>11392.569596227644</v>
      </c>
      <c r="CI1785" s="1102">
        <v>16259.303296111982</v>
      </c>
      <c r="CJ1785" s="1102">
        <v>17547.898542568048</v>
      </c>
      <c r="CK1785" s="1102">
        <v>18666.673397024715</v>
      </c>
      <c r="CL1785" s="1102">
        <v>15799.432184342686</v>
      </c>
      <c r="CM1785" s="1102">
        <v>17044.476077926058</v>
      </c>
      <c r="CN1785" s="1102">
        <v>14831.131372854516</v>
      </c>
      <c r="CO1785" s="1102">
        <v>15619.492504589029</v>
      </c>
      <c r="CP1785" s="1102">
        <v>16455.49233223607</v>
      </c>
      <c r="CQ1785" s="1106">
        <f t="shared" si="227"/>
        <v>18139.075309442098</v>
      </c>
      <c r="CR1785" s="23" t="s">
        <v>542</v>
      </c>
      <c r="DQ1785"/>
      <c r="DR1785"/>
    </row>
    <row r="1786" spans="58:122" ht="13">
      <c r="BF1786" s="1135">
        <v>1778</v>
      </c>
      <c r="BG1786" s="1102">
        <v>44726.663789392522</v>
      </c>
      <c r="BH1786" s="1102">
        <v>50022.378485829904</v>
      </c>
      <c r="BI1786" s="1102">
        <v>48282.73805910589</v>
      </c>
      <c r="BJ1786" s="1102">
        <v>59191.420530884017</v>
      </c>
      <c r="BK1786" s="1102">
        <v>64485.52810009208</v>
      </c>
      <c r="BL1786" s="1102">
        <v>77489.523957899597</v>
      </c>
      <c r="BM1786" s="1102">
        <v>67574.605994794794</v>
      </c>
      <c r="BN1786" s="1102">
        <v>77100.198014728696</v>
      </c>
      <c r="BO1786" s="1102">
        <v>94959.690378732572</v>
      </c>
      <c r="BP1786" s="1102">
        <v>103202.03930988573</v>
      </c>
      <c r="BQ1786" s="1102">
        <v>80420.902148002933</v>
      </c>
      <c r="BR1786" s="1102">
        <v>60175.256488150466</v>
      </c>
      <c r="BS1786" s="1102">
        <v>46791.945917900339</v>
      </c>
      <c r="BT1786" s="1102">
        <v>28082.166827311514</v>
      </c>
      <c r="BU1786" s="1102">
        <v>16615.48484719215</v>
      </c>
      <c r="BV1786" s="1102">
        <v>13856.50858119493</v>
      </c>
      <c r="BW1786" s="1102">
        <v>15493.98577712949</v>
      </c>
      <c r="BX1786" s="1102">
        <v>19171.040987964545</v>
      </c>
      <c r="BY1786" s="1102">
        <v>19829.674673182151</v>
      </c>
      <c r="BZ1786" s="1102">
        <v>18181.516613818294</v>
      </c>
      <c r="CA1786" s="1102">
        <v>11505.635180629595</v>
      </c>
      <c r="CB1786" s="1102">
        <v>6475.9734691557514</v>
      </c>
      <c r="CC1786" s="1102">
        <v>7194.3704478074606</v>
      </c>
      <c r="CD1786" s="1102">
        <v>9531.2622900772731</v>
      </c>
      <c r="CE1786" s="1102">
        <v>17079.767049687471</v>
      </c>
      <c r="CF1786" s="1102">
        <v>13038.893856721883</v>
      </c>
      <c r="CG1786" s="1102">
        <v>10170.796122759117</v>
      </c>
      <c r="CH1786" s="1102">
        <v>12657.538725889122</v>
      </c>
      <c r="CI1786" s="1102">
        <v>16713.092944200569</v>
      </c>
      <c r="CJ1786" s="1102">
        <v>20269.345014424107</v>
      </c>
      <c r="CK1786" s="1102">
        <v>19287.402779422682</v>
      </c>
      <c r="CL1786" s="1102">
        <v>15439.547770216568</v>
      </c>
      <c r="CM1786" s="1102">
        <v>16887.401554598295</v>
      </c>
      <c r="CN1786" s="1102">
        <v>15388.686986765169</v>
      </c>
      <c r="CO1786" s="1102">
        <v>15766.751221646358</v>
      </c>
      <c r="CP1786" s="1102">
        <v>15270.462026612764</v>
      </c>
      <c r="CQ1786" s="1106">
        <f t="shared" si="227"/>
        <v>16832.803000860771</v>
      </c>
      <c r="CR1786" s="23" t="s">
        <v>542</v>
      </c>
      <c r="DQ1786"/>
      <c r="DR1786"/>
    </row>
    <row r="1787" spans="58:122" ht="13">
      <c r="BF1787" s="1135">
        <v>1779</v>
      </c>
      <c r="BG1787" s="1102">
        <v>59939.700337593669</v>
      </c>
      <c r="BH1787" s="1102">
        <v>61217.21767598841</v>
      </c>
      <c r="BI1787" s="1102">
        <v>60169.234326518759</v>
      </c>
      <c r="BJ1787" s="1102">
        <v>78422.028619734687</v>
      </c>
      <c r="BK1787" s="1102">
        <v>92477.53495012749</v>
      </c>
      <c r="BL1787" s="1102">
        <v>111344.93073157825</v>
      </c>
      <c r="BM1787" s="1102">
        <v>88372.680130578796</v>
      </c>
      <c r="BN1787" s="1102">
        <v>99365.032989266692</v>
      </c>
      <c r="BO1787" s="1102">
        <v>122736.59491753834</v>
      </c>
      <c r="BP1787" s="1102">
        <v>113188.37842999763</v>
      </c>
      <c r="BQ1787" s="1102">
        <v>90141.991521434044</v>
      </c>
      <c r="BR1787" s="1102">
        <v>75013.033617395646</v>
      </c>
      <c r="BS1787" s="1102">
        <v>80694.341237532615</v>
      </c>
      <c r="BT1787" s="1102">
        <v>40939.624408428113</v>
      </c>
      <c r="BU1787" s="1102">
        <v>19712.013117583636</v>
      </c>
      <c r="BV1787" s="1102">
        <v>15785.266224884565</v>
      </c>
      <c r="BW1787" s="1102">
        <v>18144.899217475198</v>
      </c>
      <c r="BX1787" s="1102">
        <v>30488.254622441691</v>
      </c>
      <c r="BY1787" s="1102">
        <v>25225.101322158775</v>
      </c>
      <c r="BZ1787" s="1102">
        <v>19310.055974657334</v>
      </c>
      <c r="CA1787" s="1102">
        <v>11506.20999061391</v>
      </c>
      <c r="CB1787" s="1102">
        <v>7391.570407725987</v>
      </c>
      <c r="CC1787" s="1102">
        <v>11401.961422924744</v>
      </c>
      <c r="CD1787" s="1102">
        <v>17540.601723979013</v>
      </c>
      <c r="CE1787" s="1102">
        <v>26895.272033955967</v>
      </c>
      <c r="CF1787" s="1102">
        <v>17671.287586825565</v>
      </c>
      <c r="CG1787" s="1102">
        <v>12621.012827102464</v>
      </c>
      <c r="CH1787" s="1102">
        <v>16162.965558363345</v>
      </c>
      <c r="CI1787" s="1102">
        <v>22144.492643070167</v>
      </c>
      <c r="CJ1787" s="1102">
        <v>26412.503469293741</v>
      </c>
      <c r="CK1787" s="1102">
        <v>24043.930323730754</v>
      </c>
      <c r="CL1787" s="1102">
        <v>19151.20852066213</v>
      </c>
      <c r="CM1787" s="1102">
        <v>23362.548633216451</v>
      </c>
      <c r="CN1787" s="1102">
        <v>23591.736241448667</v>
      </c>
      <c r="CO1787" s="1102">
        <v>23250.906160475184</v>
      </c>
      <c r="CP1787" s="1102">
        <v>24126.323843564998</v>
      </c>
      <c r="CQ1787" s="1106">
        <f t="shared" si="227"/>
        <v>26594.719641484367</v>
      </c>
      <c r="CR1787" s="23" t="s">
        <v>542</v>
      </c>
      <c r="DQ1787"/>
      <c r="DR1787"/>
    </row>
    <row r="1788" spans="58:122" ht="13">
      <c r="BF1788" s="1135">
        <v>1780</v>
      </c>
      <c r="BG1788" s="1102">
        <v>59881.09833664546</v>
      </c>
      <c r="BH1788" s="1102">
        <v>64915.541855800577</v>
      </c>
      <c r="BI1788" s="1102">
        <v>57434.074472619162</v>
      </c>
      <c r="BJ1788" s="1102">
        <v>58201.704262413827</v>
      </c>
      <c r="BK1788" s="1102">
        <v>71406.73525913636</v>
      </c>
      <c r="BL1788" s="1102">
        <v>97234.905640276294</v>
      </c>
      <c r="BM1788" s="1102">
        <v>88211.251327900201</v>
      </c>
      <c r="BN1788" s="1102">
        <v>84876.022704153351</v>
      </c>
      <c r="BO1788" s="1102">
        <v>109938.61648996343</v>
      </c>
      <c r="BP1788" s="1102">
        <v>108646.86947242863</v>
      </c>
      <c r="BQ1788" s="1102">
        <v>84147.220448579348</v>
      </c>
      <c r="BR1788" s="1102">
        <v>66303.740916011244</v>
      </c>
      <c r="BS1788" s="1102">
        <v>63243.423121557797</v>
      </c>
      <c r="BT1788" s="1102">
        <v>30488.734827476575</v>
      </c>
      <c r="BU1788" s="1102">
        <v>16669.604436064172</v>
      </c>
      <c r="BV1788" s="1102">
        <v>18482.991909936034</v>
      </c>
      <c r="BW1788" s="1102">
        <v>18421.928584183508</v>
      </c>
      <c r="BX1788" s="1102">
        <v>26199.928297949475</v>
      </c>
      <c r="BY1788" s="1102">
        <v>21858.987213989582</v>
      </c>
      <c r="BZ1788" s="1102">
        <v>16535.672379082614</v>
      </c>
      <c r="CA1788" s="1102">
        <v>11511.30562175028</v>
      </c>
      <c r="CB1788" s="1102">
        <v>7248.8520246399676</v>
      </c>
      <c r="CC1788" s="1102">
        <v>9087.7441605039749</v>
      </c>
      <c r="CD1788" s="1102">
        <v>14192.536591677717</v>
      </c>
      <c r="CE1788" s="1102">
        <v>20099.155327745968</v>
      </c>
      <c r="CF1788" s="1102">
        <v>15821.388313719423</v>
      </c>
      <c r="CG1788" s="1102">
        <v>13282.804322072445</v>
      </c>
      <c r="CH1788" s="1102">
        <v>14954.777321654516</v>
      </c>
      <c r="CI1788" s="1102">
        <v>20662.798947391417</v>
      </c>
      <c r="CJ1788" s="1102">
        <v>21649.272585520652</v>
      </c>
      <c r="CK1788" s="1102">
        <v>19997.436612751018</v>
      </c>
      <c r="CL1788" s="1102">
        <v>16314.860182974991</v>
      </c>
      <c r="CM1788" s="1102">
        <v>17168.268649572263</v>
      </c>
      <c r="CN1788" s="1102">
        <v>17826.104251125122</v>
      </c>
      <c r="CO1788" s="1102">
        <v>19072.083731250001</v>
      </c>
      <c r="CP1788" s="1102">
        <v>19203.22607912774</v>
      </c>
      <c r="CQ1788" s="1106">
        <f t="shared" si="227"/>
        <v>21167.933295509461</v>
      </c>
      <c r="CR1788" s="23" t="s">
        <v>542</v>
      </c>
      <c r="DQ1788"/>
      <c r="DR1788"/>
    </row>
    <row r="1789" spans="58:122" ht="13">
      <c r="BF1789" s="1135">
        <v>1781</v>
      </c>
      <c r="BG1789" s="1102">
        <v>51906.411353966832</v>
      </c>
      <c r="BH1789" s="1102">
        <v>51043.934990721202</v>
      </c>
      <c r="BI1789" s="1102">
        <v>46180.598963533288</v>
      </c>
      <c r="BJ1789" s="1102">
        <v>52234.088717105216</v>
      </c>
      <c r="BK1789" s="1102">
        <v>64284.248105681399</v>
      </c>
      <c r="BL1789" s="1102">
        <v>85932.154597458502</v>
      </c>
      <c r="BM1789" s="1102">
        <v>76786.745234042362</v>
      </c>
      <c r="BN1789" s="1102">
        <v>86110.134201474895</v>
      </c>
      <c r="BO1789" s="1102">
        <v>119481.90334484747</v>
      </c>
      <c r="BP1789" s="1102">
        <v>113435.09601264021</v>
      </c>
      <c r="BQ1789" s="1102">
        <v>86771.556388561396</v>
      </c>
      <c r="BR1789" s="1102">
        <v>67517.439856637153</v>
      </c>
      <c r="BS1789" s="1102">
        <v>70449.504073806311</v>
      </c>
      <c r="BT1789" s="1102">
        <v>20721.88762222313</v>
      </c>
      <c r="BU1789" s="1102">
        <v>8209.4395796820718</v>
      </c>
      <c r="BV1789" s="1102">
        <v>11129.083864873635</v>
      </c>
      <c r="BW1789" s="1102">
        <v>25393.827461940815</v>
      </c>
      <c r="BX1789" s="1102">
        <v>25929.66311707511</v>
      </c>
      <c r="BY1789" s="1102">
        <v>20902.527660655163</v>
      </c>
      <c r="BZ1789" s="1102">
        <v>18516.020677832523</v>
      </c>
      <c r="CA1789" s="1102">
        <v>11515.193967522913</v>
      </c>
      <c r="CB1789" s="1102">
        <v>7924.8868665144118</v>
      </c>
      <c r="CC1789" s="1102">
        <v>8396.8350633780065</v>
      </c>
      <c r="CD1789" s="1102">
        <v>10038.203267730772</v>
      </c>
      <c r="CE1789" s="1102">
        <v>21442.634157448418</v>
      </c>
      <c r="CF1789" s="1102">
        <v>14362.023595327426</v>
      </c>
      <c r="CG1789" s="1102">
        <v>10797.101371863675</v>
      </c>
      <c r="CH1789" s="1102">
        <v>12283.692163379106</v>
      </c>
      <c r="CI1789" s="1102">
        <v>18316.493657638766</v>
      </c>
      <c r="CJ1789" s="1102">
        <v>22011.321491095077</v>
      </c>
      <c r="CK1789" s="1102">
        <v>23488.700273149017</v>
      </c>
      <c r="CL1789" s="1102">
        <v>18952.696229940448</v>
      </c>
      <c r="CM1789" s="1102">
        <v>21049.10017313467</v>
      </c>
      <c r="CN1789" s="1102">
        <v>19069.363856325341</v>
      </c>
      <c r="CO1789" s="1102">
        <v>22099.834767158689</v>
      </c>
      <c r="CP1789" s="1102">
        <v>20127.831695198824</v>
      </c>
      <c r="CQ1789" s="1106">
        <f t="shared" si="227"/>
        <v>22187.136523394136</v>
      </c>
      <c r="CR1789" s="23" t="s">
        <v>542</v>
      </c>
      <c r="DQ1789"/>
      <c r="DR1789"/>
    </row>
    <row r="1790" spans="58:122" ht="13">
      <c r="BF1790" s="1135">
        <v>1782</v>
      </c>
      <c r="BG1790" s="1102">
        <v>58618.386110361054</v>
      </c>
      <c r="BH1790" s="1102">
        <v>55703.217623672717</v>
      </c>
      <c r="BI1790" s="1102">
        <v>47433.39090727891</v>
      </c>
      <c r="BJ1790" s="1102">
        <v>62044.660150428346</v>
      </c>
      <c r="BK1790" s="1102">
        <v>72620.352576895006</v>
      </c>
      <c r="BL1790" s="1102">
        <v>84861.800332906263</v>
      </c>
      <c r="BM1790" s="1102">
        <v>76530.837732773449</v>
      </c>
      <c r="BN1790" s="1102">
        <v>97348.105103201116</v>
      </c>
      <c r="BO1790" s="1102">
        <v>103079.76920426634</v>
      </c>
      <c r="BP1790" s="1102">
        <v>105688.58370466702</v>
      </c>
      <c r="BQ1790" s="1102">
        <v>90435.584628667522</v>
      </c>
      <c r="BR1790" s="1102">
        <v>92235.960051619724</v>
      </c>
      <c r="BS1790" s="1102">
        <v>85068.401484111149</v>
      </c>
      <c r="BT1790" s="1102">
        <v>34617.298731689603</v>
      </c>
      <c r="BU1790" s="1102">
        <v>14932.475820964166</v>
      </c>
      <c r="BV1790" s="1102">
        <v>11886.944452991005</v>
      </c>
      <c r="BW1790" s="1102">
        <v>22636.172204852555</v>
      </c>
      <c r="BX1790" s="1102">
        <v>24245.444897076035</v>
      </c>
      <c r="BY1790" s="1102">
        <v>19732.693392022164</v>
      </c>
      <c r="BZ1790" s="1102">
        <v>16252.523412029286</v>
      </c>
      <c r="CA1790" s="1102">
        <v>11515.614316600706</v>
      </c>
      <c r="CB1790" s="1102">
        <v>7721.4976274421751</v>
      </c>
      <c r="CC1790" s="1102">
        <v>9056.3282210170546</v>
      </c>
      <c r="CD1790" s="1102">
        <v>10433.224299822525</v>
      </c>
      <c r="CE1790" s="1102">
        <v>17129.924890570102</v>
      </c>
      <c r="CF1790" s="1102">
        <v>13913.320009963098</v>
      </c>
      <c r="CG1790" s="1102">
        <v>12158.843288138136</v>
      </c>
      <c r="CH1790" s="1102">
        <v>12688.36854330998</v>
      </c>
      <c r="CI1790" s="1102">
        <v>19304.553905158995</v>
      </c>
      <c r="CJ1790" s="1102">
        <v>20405.084053232022</v>
      </c>
      <c r="CK1790" s="1102">
        <v>20963.689208818556</v>
      </c>
      <c r="CL1790" s="1102">
        <v>17731.495281472751</v>
      </c>
      <c r="CM1790" s="1102">
        <v>19823.774086276549</v>
      </c>
      <c r="CN1790" s="1102">
        <v>20890.808754507696</v>
      </c>
      <c r="CO1790" s="1102">
        <v>21659.598728940564</v>
      </c>
      <c r="CP1790" s="1102">
        <v>20410.408251457156</v>
      </c>
      <c r="CQ1790" s="1106">
        <f t="shared" si="227"/>
        <v>22498.623857298546</v>
      </c>
      <c r="CR1790" s="23" t="s">
        <v>542</v>
      </c>
      <c r="DQ1790"/>
      <c r="DR1790"/>
    </row>
    <row r="1791" spans="58:122" ht="13">
      <c r="BF1791" s="1135">
        <v>1783</v>
      </c>
      <c r="BG1791" s="1102">
        <v>75273.933702984024</v>
      </c>
      <c r="BH1791" s="1102">
        <v>75288.046929372475</v>
      </c>
      <c r="BI1791" s="1102">
        <v>60390.019450269072</v>
      </c>
      <c r="BJ1791" s="1102">
        <v>64284.364498896088</v>
      </c>
      <c r="BK1791" s="1102">
        <v>81088.363027731335</v>
      </c>
      <c r="BL1791" s="1102">
        <v>100650.34148151071</v>
      </c>
      <c r="BM1791" s="1102">
        <v>75731.400436957905</v>
      </c>
      <c r="BN1791" s="1102">
        <v>80651.302143563662</v>
      </c>
      <c r="BO1791" s="1102">
        <v>100247.91560855207</v>
      </c>
      <c r="BP1791" s="1102">
        <v>91661.944566586768</v>
      </c>
      <c r="BQ1791" s="1102">
        <v>68798.617294831958</v>
      </c>
      <c r="BR1791" s="1102">
        <v>54109.59316084216</v>
      </c>
      <c r="BS1791" s="1102">
        <v>49250.571372688668</v>
      </c>
      <c r="BT1791" s="1102">
        <v>27898.103554924048</v>
      </c>
      <c r="BU1791" s="1102">
        <v>15273.380501600974</v>
      </c>
      <c r="BV1791" s="1102">
        <v>13263.300650520439</v>
      </c>
      <c r="BW1791" s="1102">
        <v>20717.967203838925</v>
      </c>
      <c r="BX1791" s="1102">
        <v>21580.713961420945</v>
      </c>
      <c r="BY1791" s="1102">
        <v>20248.243054483009</v>
      </c>
      <c r="BZ1791" s="1102">
        <v>20539.37460806152</v>
      </c>
      <c r="CA1791" s="1102">
        <v>11516.948124891947</v>
      </c>
      <c r="CB1791" s="1102">
        <v>5538.308442282736</v>
      </c>
      <c r="CC1791" s="1102">
        <v>10024.302528860608</v>
      </c>
      <c r="CD1791" s="1102">
        <v>11305.587483266068</v>
      </c>
      <c r="CE1791" s="1102">
        <v>27283.75223896169</v>
      </c>
      <c r="CF1791" s="1102">
        <v>13298.626588777315</v>
      </c>
      <c r="CG1791" s="1102">
        <v>9361.4715024475518</v>
      </c>
      <c r="CH1791" s="1102">
        <v>13950.148453792666</v>
      </c>
      <c r="CI1791" s="1102">
        <v>16804.117888880744</v>
      </c>
      <c r="CJ1791" s="1102">
        <v>21304.635558098587</v>
      </c>
      <c r="CK1791" s="1102">
        <v>20249.440347097508</v>
      </c>
      <c r="CL1791" s="1102">
        <v>15889.487962234231</v>
      </c>
      <c r="CM1791" s="1102">
        <v>18903.200581539877</v>
      </c>
      <c r="CN1791" s="1102">
        <v>18271.074100741833</v>
      </c>
      <c r="CO1791" s="1102">
        <v>25299.561685812288</v>
      </c>
      <c r="CP1791" s="1102">
        <v>18738.434985442662</v>
      </c>
      <c r="CQ1791" s="1106">
        <f t="shared" si="227"/>
        <v>20655.588816153129</v>
      </c>
      <c r="CR1791" s="23" t="s">
        <v>542</v>
      </c>
      <c r="DQ1791"/>
      <c r="DR1791"/>
    </row>
    <row r="1792" spans="58:122" ht="13">
      <c r="BF1792" s="1135">
        <v>1784</v>
      </c>
      <c r="BG1792" s="1102">
        <v>47410.631169601431</v>
      </c>
      <c r="BH1792" s="1102">
        <v>46822.570510913843</v>
      </c>
      <c r="BI1792" s="1102">
        <v>42982.473769552569</v>
      </c>
      <c r="BJ1792" s="1102">
        <v>53425.015151968633</v>
      </c>
      <c r="BK1792" s="1102">
        <v>60108.91736838541</v>
      </c>
      <c r="BL1792" s="1102">
        <v>75335.595547316261</v>
      </c>
      <c r="BM1792" s="1102">
        <v>62892.410651191618</v>
      </c>
      <c r="BN1792" s="1102">
        <v>73732.496035624165</v>
      </c>
      <c r="BO1792" s="1102">
        <v>98884.829603070713</v>
      </c>
      <c r="BP1792" s="1102">
        <v>103264.44083340559</v>
      </c>
      <c r="BQ1792" s="1102">
        <v>81894.387886887809</v>
      </c>
      <c r="BR1792" s="1102">
        <v>66294.361971723221</v>
      </c>
      <c r="BS1792" s="1102">
        <v>70473.775723261395</v>
      </c>
      <c r="BT1792" s="1102">
        <v>25836.548751744209</v>
      </c>
      <c r="BU1792" s="1102">
        <v>11014.827307248837</v>
      </c>
      <c r="BV1792" s="1102">
        <v>9103.6932133614537</v>
      </c>
      <c r="BW1792" s="1102">
        <v>15142.476334464722</v>
      </c>
      <c r="BX1792" s="1102">
        <v>23358.194690224373</v>
      </c>
      <c r="BY1792" s="1102">
        <v>20703.031872712974</v>
      </c>
      <c r="BZ1792" s="1102">
        <v>17797.390510745085</v>
      </c>
      <c r="CA1792" s="1102">
        <v>11520.65061089451</v>
      </c>
      <c r="CB1792" s="1102">
        <v>6787.3949347316711</v>
      </c>
      <c r="CC1792" s="1102">
        <v>7684.4614332828569</v>
      </c>
      <c r="CD1792" s="1102">
        <v>9476.3755807306497</v>
      </c>
      <c r="CE1792" s="1102">
        <v>15611.770255838801</v>
      </c>
      <c r="CF1792" s="1102">
        <v>11311.03079456072</v>
      </c>
      <c r="CG1792" s="1102">
        <v>9529.8060034298887</v>
      </c>
      <c r="CH1792" s="1102">
        <v>11429.988440127636</v>
      </c>
      <c r="CI1792" s="1102">
        <v>16357.744759254781</v>
      </c>
      <c r="CJ1792" s="1102">
        <v>17310.136716173642</v>
      </c>
      <c r="CK1792" s="1102">
        <v>18448.600093839465</v>
      </c>
      <c r="CL1792" s="1102">
        <v>15740.489297756203</v>
      </c>
      <c r="CM1792" s="1102">
        <v>17060.516464190659</v>
      </c>
      <c r="CN1792" s="1102">
        <v>14737.107788036386</v>
      </c>
      <c r="CO1792" s="1102">
        <v>15356.887590545353</v>
      </c>
      <c r="CP1792" s="1102">
        <v>16447.276967683461</v>
      </c>
      <c r="CQ1792" s="1106">
        <f t="shared" si="227"/>
        <v>18130.019420179982</v>
      </c>
      <c r="CR1792" s="23" t="s">
        <v>542</v>
      </c>
      <c r="DQ1792"/>
      <c r="DR1792"/>
    </row>
    <row r="1793" spans="58:122" ht="13">
      <c r="BF1793" s="1135">
        <v>1785</v>
      </c>
      <c r="BG1793" s="1102">
        <v>52598.608338988597</v>
      </c>
      <c r="BH1793" s="1102">
        <v>53012.649151211765</v>
      </c>
      <c r="BI1793" s="1102">
        <v>47622.276601602323</v>
      </c>
      <c r="BJ1793" s="1102">
        <v>58859.021649146423</v>
      </c>
      <c r="BK1793" s="1102">
        <v>77746.136559518025</v>
      </c>
      <c r="BL1793" s="1102">
        <v>108066.82601077473</v>
      </c>
      <c r="BM1793" s="1102">
        <v>87922.204318995166</v>
      </c>
      <c r="BN1793" s="1102">
        <v>79450.896132404319</v>
      </c>
      <c r="BO1793" s="1102">
        <v>102618.64499031731</v>
      </c>
      <c r="BP1793" s="1102">
        <v>102867.93097604778</v>
      </c>
      <c r="BQ1793" s="1102">
        <v>79967.834804430153</v>
      </c>
      <c r="BR1793" s="1102">
        <v>61039.972217112365</v>
      </c>
      <c r="BS1793" s="1102">
        <v>76290.90025634355</v>
      </c>
      <c r="BT1793" s="1102">
        <v>31065.970453878377</v>
      </c>
      <c r="BU1793" s="1102">
        <v>15925.781646806852</v>
      </c>
      <c r="BV1793" s="1102">
        <v>15188.903189170884</v>
      </c>
      <c r="BW1793" s="1102">
        <v>19673.455082494489</v>
      </c>
      <c r="BX1793" s="1102">
        <v>26326.324660597315</v>
      </c>
      <c r="BY1793" s="1102">
        <v>21071.365941363216</v>
      </c>
      <c r="BZ1793" s="1102">
        <v>16996.002397819986</v>
      </c>
      <c r="CA1793" s="1102">
        <v>11526.723942332279</v>
      </c>
      <c r="CB1793" s="1102">
        <v>7230.8374991156279</v>
      </c>
      <c r="CC1793" s="1102">
        <v>8744.9441425377936</v>
      </c>
      <c r="CD1793" s="1102">
        <v>11714.889533578033</v>
      </c>
      <c r="CE1793" s="1102">
        <v>19266.721471054545</v>
      </c>
      <c r="CF1793" s="1102">
        <v>14658.830169317524</v>
      </c>
      <c r="CG1793" s="1102">
        <v>12001.9388323406</v>
      </c>
      <c r="CH1793" s="1102">
        <v>14182.457888449084</v>
      </c>
      <c r="CI1793" s="1102">
        <v>20271.025557005007</v>
      </c>
      <c r="CJ1793" s="1102">
        <v>23857.127654953241</v>
      </c>
      <c r="CK1793" s="1102">
        <v>24159.376894620462</v>
      </c>
      <c r="CL1793" s="1102">
        <v>19336.674700660638</v>
      </c>
      <c r="CM1793" s="1102">
        <v>20891.647220874667</v>
      </c>
      <c r="CN1793" s="1102">
        <v>20766.919184747076</v>
      </c>
      <c r="CO1793" s="1102">
        <v>21065.288019707026</v>
      </c>
      <c r="CP1793" s="1102">
        <v>22349.286704043301</v>
      </c>
      <c r="CQ1793" s="1106">
        <f t="shared" si="227"/>
        <v>24635.871504299554</v>
      </c>
      <c r="CR1793" s="23" t="s">
        <v>542</v>
      </c>
      <c r="DQ1793"/>
      <c r="DR1793"/>
    </row>
    <row r="1794" spans="58:122" ht="13">
      <c r="BF1794" s="1135">
        <v>1786</v>
      </c>
      <c r="BG1794" s="1102">
        <v>38683.636291782277</v>
      </c>
      <c r="BH1794" s="1102">
        <v>54564.143401806359</v>
      </c>
      <c r="BI1794" s="1102">
        <v>54111.88985570379</v>
      </c>
      <c r="BJ1794" s="1102">
        <v>56835.667236528803</v>
      </c>
      <c r="BK1794" s="1102">
        <v>56608.530552880882</v>
      </c>
      <c r="BL1794" s="1102">
        <v>71561.573616249778</v>
      </c>
      <c r="BM1794" s="1102">
        <v>68446.349035783773</v>
      </c>
      <c r="BN1794" s="1102">
        <v>80519.546456504744</v>
      </c>
      <c r="BO1794" s="1102">
        <v>94173.610622647742</v>
      </c>
      <c r="BP1794" s="1102">
        <v>116569.10398473011</v>
      </c>
      <c r="BQ1794" s="1102">
        <v>89758.257660353833</v>
      </c>
      <c r="BR1794" s="1102">
        <v>72120.092447175251</v>
      </c>
      <c r="BS1794" s="1102">
        <v>66266.814365950238</v>
      </c>
      <c r="BT1794" s="1102">
        <v>30136.297430709586</v>
      </c>
      <c r="BU1794" s="1102">
        <v>13219.388570564759</v>
      </c>
      <c r="BV1794" s="1102">
        <v>11603.762942535615</v>
      </c>
      <c r="BW1794" s="1102">
        <v>14260.439890751766</v>
      </c>
      <c r="BX1794" s="1102">
        <v>21563.020311432349</v>
      </c>
      <c r="BY1794" s="1102">
        <v>22198.215341887448</v>
      </c>
      <c r="BZ1794" s="1102">
        <v>19792.134438999521</v>
      </c>
      <c r="CA1794" s="1102">
        <v>11531.20943845438</v>
      </c>
      <c r="CB1794" s="1102">
        <v>6354.513977044644</v>
      </c>
      <c r="CC1794" s="1102">
        <v>8078.0334894141579</v>
      </c>
      <c r="CD1794" s="1102">
        <v>13559.512477974669</v>
      </c>
      <c r="CE1794" s="1102">
        <v>20020.825563779981</v>
      </c>
      <c r="CF1794" s="1102">
        <v>13002.262228257365</v>
      </c>
      <c r="CG1794" s="1102">
        <v>8922.1050296412814</v>
      </c>
      <c r="CH1794" s="1102">
        <v>10342.207037992135</v>
      </c>
      <c r="CI1794" s="1102">
        <v>17040.285006108566</v>
      </c>
      <c r="CJ1794" s="1102">
        <v>19544.13674601958</v>
      </c>
      <c r="CK1794" s="1102">
        <v>17508.086280934498</v>
      </c>
      <c r="CL1794" s="1102">
        <v>15484.567204941035</v>
      </c>
      <c r="CM1794" s="1102">
        <v>18092.789947879981</v>
      </c>
      <c r="CN1794" s="1102">
        <v>16389.537319348663</v>
      </c>
      <c r="CO1794" s="1102">
        <v>15499.419318839011</v>
      </c>
      <c r="CP1794" s="1102">
        <v>17588.110641047344</v>
      </c>
      <c r="CQ1794" s="1106">
        <f t="shared" si="227"/>
        <v>19387.573281157835</v>
      </c>
      <c r="CR1794" s="23" t="s">
        <v>542</v>
      </c>
      <c r="DQ1794"/>
      <c r="DR1794"/>
    </row>
    <row r="1795" spans="58:122" ht="13">
      <c r="BF1795" s="1135">
        <v>1787</v>
      </c>
      <c r="BG1795" s="1102">
        <v>68402.073962280614</v>
      </c>
      <c r="BH1795" s="1102">
        <v>57444.68884519158</v>
      </c>
      <c r="BI1795" s="1102">
        <v>48049.24519195591</v>
      </c>
      <c r="BJ1795" s="1102">
        <v>50059.057830921141</v>
      </c>
      <c r="BK1795" s="1102">
        <v>61796.252378843346</v>
      </c>
      <c r="BL1795" s="1102">
        <v>81435.369221454937</v>
      </c>
      <c r="BM1795" s="1102">
        <v>73932.730661250753</v>
      </c>
      <c r="BN1795" s="1102">
        <v>83498.646002244583</v>
      </c>
      <c r="BO1795" s="1102">
        <v>117195.53049426377</v>
      </c>
      <c r="BP1795" s="1102">
        <v>113238.40484600626</v>
      </c>
      <c r="BQ1795" s="1102">
        <v>89635.174857846054</v>
      </c>
      <c r="BR1795" s="1102">
        <v>77137.753098548725</v>
      </c>
      <c r="BS1795" s="1102">
        <v>89922.232907443045</v>
      </c>
      <c r="BT1795" s="1102">
        <v>33954.72826870226</v>
      </c>
      <c r="BU1795" s="1102">
        <v>17007.140698392945</v>
      </c>
      <c r="BV1795" s="1102">
        <v>15164.100522388377</v>
      </c>
      <c r="BW1795" s="1102">
        <v>14863.017573067071</v>
      </c>
      <c r="BX1795" s="1102">
        <v>20094.887381695782</v>
      </c>
      <c r="BY1795" s="1102">
        <v>24140.810691687911</v>
      </c>
      <c r="BZ1795" s="1102">
        <v>20020.707415513079</v>
      </c>
      <c r="CA1795" s="1102">
        <v>11536.301093810887</v>
      </c>
      <c r="CB1795" s="1102">
        <v>5716.6625091819033</v>
      </c>
      <c r="CC1795" s="1102">
        <v>9006.036347672165</v>
      </c>
      <c r="CD1795" s="1102">
        <v>15330.54046609646</v>
      </c>
      <c r="CE1795" s="1102">
        <v>23955.587646530548</v>
      </c>
      <c r="CF1795" s="1102">
        <v>13308.407862066815</v>
      </c>
      <c r="CG1795" s="1102">
        <v>9957.3390043955806</v>
      </c>
      <c r="CH1795" s="1102">
        <v>13473.637622812745</v>
      </c>
      <c r="CI1795" s="1102">
        <v>21287.147210675153</v>
      </c>
      <c r="CJ1795" s="1102">
        <v>23264.876427388328</v>
      </c>
      <c r="CK1795" s="1102">
        <v>21094.277213505386</v>
      </c>
      <c r="CL1795" s="1102">
        <v>16787.128380760838</v>
      </c>
      <c r="CM1795" s="1102">
        <v>18238.107023553002</v>
      </c>
      <c r="CN1795" s="1102">
        <v>16171.249009245208</v>
      </c>
      <c r="CO1795" s="1102">
        <v>17624.092425931525</v>
      </c>
      <c r="CP1795" s="1102">
        <v>17539.471072631146</v>
      </c>
      <c r="CQ1795" s="1106">
        <f t="shared" si="227"/>
        <v>19333.957334779141</v>
      </c>
      <c r="CR1795" s="23" t="s">
        <v>542</v>
      </c>
      <c r="DQ1795"/>
      <c r="DR1795"/>
    </row>
    <row r="1796" spans="58:122" ht="13">
      <c r="BF1796" s="1135">
        <v>1788</v>
      </c>
      <c r="BG1796" s="1102">
        <v>53371.822637850004</v>
      </c>
      <c r="BH1796" s="1102">
        <v>64009.410904404678</v>
      </c>
      <c r="BI1796" s="1102">
        <v>50828.244720099538</v>
      </c>
      <c r="BJ1796" s="1102">
        <v>50854.972103650311</v>
      </c>
      <c r="BK1796" s="1102">
        <v>72875.960431571497</v>
      </c>
      <c r="BL1796" s="1102">
        <v>93219.180947480199</v>
      </c>
      <c r="BM1796" s="1102">
        <v>69495.490300011981</v>
      </c>
      <c r="BN1796" s="1102">
        <v>62951.428871448566</v>
      </c>
      <c r="BO1796" s="1102">
        <v>94018.687424351127</v>
      </c>
      <c r="BP1796" s="1102">
        <v>87429.291010789413</v>
      </c>
      <c r="BQ1796" s="1102">
        <v>71640.849493310961</v>
      </c>
      <c r="BR1796" s="1102">
        <v>59302.348207437375</v>
      </c>
      <c r="BS1796" s="1102">
        <v>80578.415523654054</v>
      </c>
      <c r="BT1796" s="1102">
        <v>26550.924685376187</v>
      </c>
      <c r="BU1796" s="1102">
        <v>13697.909489777783</v>
      </c>
      <c r="BV1796" s="1102">
        <v>18368.218144858158</v>
      </c>
      <c r="BW1796" s="1102">
        <v>17021.826532629326</v>
      </c>
      <c r="BX1796" s="1102">
        <v>23917.959010060244</v>
      </c>
      <c r="BY1796" s="1102">
        <v>21615.030012802454</v>
      </c>
      <c r="BZ1796" s="1102">
        <v>19759.75563293005</v>
      </c>
      <c r="CA1796" s="1102">
        <v>11539.775502691215</v>
      </c>
      <c r="CB1796" s="1102">
        <v>5690.0574412254628</v>
      </c>
      <c r="CC1796" s="1102">
        <v>9489.3537066048375</v>
      </c>
      <c r="CD1796" s="1102">
        <v>13374.636962455039</v>
      </c>
      <c r="CE1796" s="1102">
        <v>23904.898539597762</v>
      </c>
      <c r="CF1796" s="1102">
        <v>16291.707736400687</v>
      </c>
      <c r="CG1796" s="1102">
        <v>9952.3564278990325</v>
      </c>
      <c r="CH1796" s="1102">
        <v>12611.945970134457</v>
      </c>
      <c r="CI1796" s="1102">
        <v>17903.699196124318</v>
      </c>
      <c r="CJ1796" s="1102">
        <v>24573.175680005534</v>
      </c>
      <c r="CK1796" s="1102">
        <v>26813.709532862671</v>
      </c>
      <c r="CL1796" s="1102">
        <v>20614.139640834299</v>
      </c>
      <c r="CM1796" s="1102">
        <v>25370.608896069065</v>
      </c>
      <c r="CN1796" s="1102">
        <v>18608.343207902341</v>
      </c>
      <c r="CO1796" s="1102">
        <v>23467.751119149092</v>
      </c>
      <c r="CP1796" s="1102">
        <v>20304.013141641244</v>
      </c>
      <c r="CQ1796" s="1106">
        <f t="shared" si="227"/>
        <v>22381.343324419773</v>
      </c>
      <c r="CR1796" s="23" t="s">
        <v>542</v>
      </c>
      <c r="DQ1796"/>
      <c r="DR1796"/>
    </row>
    <row r="1797" spans="58:122" ht="13">
      <c r="BF1797" s="1135">
        <v>1789</v>
      </c>
      <c r="BG1797" s="1102">
        <v>63093.236231405812</v>
      </c>
      <c r="BH1797" s="1102">
        <v>60771.768099087378</v>
      </c>
      <c r="BI1797" s="1102">
        <v>51678.757849814734</v>
      </c>
      <c r="BJ1797" s="1102">
        <v>53986.029982222411</v>
      </c>
      <c r="BK1797" s="1102">
        <v>65385.035470907642</v>
      </c>
      <c r="BL1797" s="1102">
        <v>81001.363947352336</v>
      </c>
      <c r="BM1797" s="1102">
        <v>61426.723397614995</v>
      </c>
      <c r="BN1797" s="1102">
        <v>82994.957990901938</v>
      </c>
      <c r="BO1797" s="1102">
        <v>114309.98846133378</v>
      </c>
      <c r="BP1797" s="1102">
        <v>114838.19688442588</v>
      </c>
      <c r="BQ1797" s="1102">
        <v>88720.637990638454</v>
      </c>
      <c r="BR1797" s="1102">
        <v>65634.818382885525</v>
      </c>
      <c r="BS1797" s="1102">
        <v>60118.030194287152</v>
      </c>
      <c r="BT1797" s="1102">
        <v>29489.090478381397</v>
      </c>
      <c r="BU1797" s="1102">
        <v>12953.898006271387</v>
      </c>
      <c r="BV1797" s="1102">
        <v>10339.531583338156</v>
      </c>
      <c r="BW1797" s="1102">
        <v>16458.888712354688</v>
      </c>
      <c r="BX1797" s="1102">
        <v>20571.642838881096</v>
      </c>
      <c r="BY1797" s="1102">
        <v>17517.715597375605</v>
      </c>
      <c r="BZ1797" s="1102">
        <v>17396.224924534192</v>
      </c>
      <c r="CA1797" s="1102">
        <v>11541.447516020757</v>
      </c>
      <c r="CB1797" s="1102">
        <v>9495.9721844947617</v>
      </c>
      <c r="CC1797" s="1102">
        <v>8410.9005908024319</v>
      </c>
      <c r="CD1797" s="1102">
        <v>10559.552551112365</v>
      </c>
      <c r="CE1797" s="1102">
        <v>19401.12073915681</v>
      </c>
      <c r="CF1797" s="1102">
        <v>15008.951577007165</v>
      </c>
      <c r="CG1797" s="1102">
        <v>11063.980557429968</v>
      </c>
      <c r="CH1797" s="1102">
        <v>12766.801124957252</v>
      </c>
      <c r="CI1797" s="1102">
        <v>15793.182394996678</v>
      </c>
      <c r="CJ1797" s="1102">
        <v>19825.049590054667</v>
      </c>
      <c r="CK1797" s="1102">
        <v>20178.462496138985</v>
      </c>
      <c r="CL1797" s="1102">
        <v>17846.244020101974</v>
      </c>
      <c r="CM1797" s="1102">
        <v>19547.624233039493</v>
      </c>
      <c r="CN1797" s="1102">
        <v>15545.326314870315</v>
      </c>
      <c r="CO1797" s="1102">
        <v>14986.811015728515</v>
      </c>
      <c r="CP1797" s="1102">
        <v>16224.618650953551</v>
      </c>
      <c r="CQ1797" s="1106">
        <f t="shared" si="227"/>
        <v>17884.580639383039</v>
      </c>
      <c r="CR1797" s="23" t="s">
        <v>542</v>
      </c>
      <c r="DQ1797"/>
      <c r="DR1797"/>
    </row>
    <row r="1798" spans="58:122" ht="13">
      <c r="BF1798" s="1135">
        <v>1790</v>
      </c>
      <c r="BG1798" s="1102">
        <v>48735.29850662408</v>
      </c>
      <c r="BH1798" s="1102">
        <v>48606.216110403024</v>
      </c>
      <c r="BI1798" s="1102">
        <v>42623.454449563753</v>
      </c>
      <c r="BJ1798" s="1102">
        <v>41825.033150544863</v>
      </c>
      <c r="BK1798" s="1102">
        <v>51685.630470464908</v>
      </c>
      <c r="BL1798" s="1102">
        <v>72032.219586193911</v>
      </c>
      <c r="BM1798" s="1102">
        <v>71504.932483542783</v>
      </c>
      <c r="BN1798" s="1102">
        <v>77245.501414479964</v>
      </c>
      <c r="BO1798" s="1102">
        <v>104319.25253763729</v>
      </c>
      <c r="BP1798" s="1102">
        <v>96383.853658077729</v>
      </c>
      <c r="BQ1798" s="1102">
        <v>72980.236201962762</v>
      </c>
      <c r="BR1798" s="1102">
        <v>53492.306285854545</v>
      </c>
      <c r="BS1798" s="1102">
        <v>60886.465221624705</v>
      </c>
      <c r="BT1798" s="1102">
        <v>24223.934327534789</v>
      </c>
      <c r="BU1798" s="1102">
        <v>10353.774103333242</v>
      </c>
      <c r="BV1798" s="1102">
        <v>8998.4064314025727</v>
      </c>
      <c r="BW1798" s="1102">
        <v>21200.568527126266</v>
      </c>
      <c r="BX1798" s="1102">
        <v>19431.050787777443</v>
      </c>
      <c r="BY1798" s="1102">
        <v>24107.584888261354</v>
      </c>
      <c r="BZ1798" s="1102">
        <v>13376.664589381033</v>
      </c>
      <c r="CA1798" s="1102">
        <v>11542.634958655577</v>
      </c>
      <c r="CB1798" s="1102">
        <v>7262.0079992346846</v>
      </c>
      <c r="CC1798" s="1102">
        <v>7688.191351036945</v>
      </c>
      <c r="CD1798" s="1102">
        <v>8859.5951843294606</v>
      </c>
      <c r="CE1798" s="1102">
        <v>21785.936158322005</v>
      </c>
      <c r="CF1798" s="1102">
        <v>16450.899998927096</v>
      </c>
      <c r="CG1798" s="1102">
        <v>9895.3414609356369</v>
      </c>
      <c r="CH1798" s="1102">
        <v>11330.448698871616</v>
      </c>
      <c r="CI1798" s="1102">
        <v>14491.957982378655</v>
      </c>
      <c r="CJ1798" s="1102">
        <v>20439.882963307638</v>
      </c>
      <c r="CK1798" s="1102">
        <v>21432.844305103641</v>
      </c>
      <c r="CL1798" s="1102">
        <v>15155.654282853371</v>
      </c>
      <c r="CM1798" s="1102">
        <v>19359.817798124892</v>
      </c>
      <c r="CN1798" s="1102">
        <v>14285.307552787181</v>
      </c>
      <c r="CO1798" s="1102">
        <v>18977.157464594977</v>
      </c>
      <c r="CP1798" s="1102">
        <v>14457.500305337253</v>
      </c>
      <c r="CQ1798" s="1106">
        <f t="shared" si="227"/>
        <v>15936.666100901706</v>
      </c>
      <c r="CR1798" s="23" t="s">
        <v>542</v>
      </c>
      <c r="DQ1798"/>
      <c r="DR1798"/>
    </row>
    <row r="1799" spans="58:122" ht="13">
      <c r="BF1799" s="1135">
        <v>1791</v>
      </c>
      <c r="BG1799" s="1102">
        <v>47121.840513687777</v>
      </c>
      <c r="BH1799" s="1102">
        <v>46422.097397516191</v>
      </c>
      <c r="BI1799" s="1102">
        <v>41424.128273728704</v>
      </c>
      <c r="BJ1799" s="1102">
        <v>53679.905477339489</v>
      </c>
      <c r="BK1799" s="1102">
        <v>70838.30304590927</v>
      </c>
      <c r="BL1799" s="1102">
        <v>94317.429612913751</v>
      </c>
      <c r="BM1799" s="1102">
        <v>73925.964627655499</v>
      </c>
      <c r="BN1799" s="1102">
        <v>80900.212201225353</v>
      </c>
      <c r="BO1799" s="1102">
        <v>100968.28145705706</v>
      </c>
      <c r="BP1799" s="1102">
        <v>92348.772983968229</v>
      </c>
      <c r="BQ1799" s="1102">
        <v>64608.195006338501</v>
      </c>
      <c r="BR1799" s="1102">
        <v>44407.82793857529</v>
      </c>
      <c r="BS1799" s="1102">
        <v>42929.197063611711</v>
      </c>
      <c r="BT1799" s="1102">
        <v>35215.778243215762</v>
      </c>
      <c r="BU1799" s="1102">
        <v>21932.385497878669</v>
      </c>
      <c r="BV1799" s="1102">
        <v>14812.38811452039</v>
      </c>
      <c r="BW1799" s="1102">
        <v>15475.211980433638</v>
      </c>
      <c r="BX1799" s="1102">
        <v>21184.821434526857</v>
      </c>
      <c r="BY1799" s="1102">
        <v>22652.053574076275</v>
      </c>
      <c r="BZ1799" s="1102">
        <v>18677.749762875821</v>
      </c>
      <c r="CA1799" s="1102">
        <v>11544.633788014531</v>
      </c>
      <c r="CB1799" s="1102">
        <v>6392.1184073941431</v>
      </c>
      <c r="CC1799" s="1102">
        <v>9283.4437306138407</v>
      </c>
      <c r="CD1799" s="1102">
        <v>11935.840675647687</v>
      </c>
      <c r="CE1799" s="1102">
        <v>18009.082133768989</v>
      </c>
      <c r="CF1799" s="1102">
        <v>11277.914368351321</v>
      </c>
      <c r="CG1799" s="1102">
        <v>7753.1266852620092</v>
      </c>
      <c r="CH1799" s="1102">
        <v>9695.0619379829604</v>
      </c>
      <c r="CI1799" s="1102">
        <v>16875.226169148278</v>
      </c>
      <c r="CJ1799" s="1102">
        <v>20360.389899752648</v>
      </c>
      <c r="CK1799" s="1102">
        <v>22277.021772110897</v>
      </c>
      <c r="CL1799" s="1102">
        <v>17545.819007793089</v>
      </c>
      <c r="CM1799" s="1102">
        <v>19493.504804549768</v>
      </c>
      <c r="CN1799" s="1102">
        <v>17595.058104446154</v>
      </c>
      <c r="CO1799" s="1102">
        <v>18816.108945925454</v>
      </c>
      <c r="CP1799" s="1102">
        <v>19190.133174153809</v>
      </c>
      <c r="CQ1799" s="1106">
        <f t="shared" si="227"/>
        <v>21153.500838275941</v>
      </c>
      <c r="CR1799" s="23" t="s">
        <v>542</v>
      </c>
      <c r="DQ1799"/>
      <c r="DR1799"/>
    </row>
    <row r="1800" spans="58:122" ht="13">
      <c r="BF1800" s="1135">
        <v>1792</v>
      </c>
      <c r="BG1800" s="1102">
        <v>53114.768282700054</v>
      </c>
      <c r="BH1800" s="1102">
        <v>54001.485929732698</v>
      </c>
      <c r="BI1800" s="1102">
        <v>49520.934818852031</v>
      </c>
      <c r="BJ1800" s="1102">
        <v>62459.432622314314</v>
      </c>
      <c r="BK1800" s="1102">
        <v>91326.964763044103</v>
      </c>
      <c r="BL1800" s="1102">
        <v>122737.25294537685</v>
      </c>
      <c r="BM1800" s="1102">
        <v>103987.07658541434</v>
      </c>
      <c r="BN1800" s="1102">
        <v>101978.25379089688</v>
      </c>
      <c r="BO1800" s="1102">
        <v>122032.67115742424</v>
      </c>
      <c r="BP1800" s="1102">
        <v>115813.24415415764</v>
      </c>
      <c r="BQ1800" s="1102">
        <v>79492.54035224636</v>
      </c>
      <c r="BR1800" s="1102">
        <v>52476.966943290849</v>
      </c>
      <c r="BS1800" s="1102">
        <v>51623.304987152536</v>
      </c>
      <c r="BT1800" s="1102">
        <v>22164.295551952084</v>
      </c>
      <c r="BU1800" s="1102">
        <v>15052.95367353881</v>
      </c>
      <c r="BV1800" s="1102">
        <v>12087.957470855155</v>
      </c>
      <c r="BW1800" s="1102">
        <v>16100.217320246591</v>
      </c>
      <c r="BX1800" s="1102">
        <v>25498.846341525896</v>
      </c>
      <c r="BY1800" s="1102">
        <v>19824.4182658432</v>
      </c>
      <c r="BZ1800" s="1102">
        <v>15184.285890817571</v>
      </c>
      <c r="CA1800" s="1102">
        <v>11550.996617097191</v>
      </c>
      <c r="CB1800" s="1102">
        <v>8317.289186524471</v>
      </c>
      <c r="CC1800" s="1102">
        <v>9730.8260385805006</v>
      </c>
      <c r="CD1800" s="1102">
        <v>13465.441536896231</v>
      </c>
      <c r="CE1800" s="1102">
        <v>15061.506269030488</v>
      </c>
      <c r="CF1800" s="1102">
        <v>11519.423835091504</v>
      </c>
      <c r="CG1800" s="1102">
        <v>10502.647804690956</v>
      </c>
      <c r="CH1800" s="1102">
        <v>14137.395559680541</v>
      </c>
      <c r="CI1800" s="1102">
        <v>20181.792693761945</v>
      </c>
      <c r="CJ1800" s="1102">
        <v>19269.367221274297</v>
      </c>
      <c r="CK1800" s="1102">
        <v>19068.735313219491</v>
      </c>
      <c r="CL1800" s="1102">
        <v>16671.189560355899</v>
      </c>
      <c r="CM1800" s="1102">
        <v>17603.904122571821</v>
      </c>
      <c r="CN1800" s="1102">
        <v>16065.996410001941</v>
      </c>
      <c r="CO1800" s="1102">
        <v>14945.278742955259</v>
      </c>
      <c r="CP1800" s="1102">
        <v>17182.502241219234</v>
      </c>
      <c r="CQ1800" s="1106">
        <f t="shared" si="227"/>
        <v>18940.466554596307</v>
      </c>
      <c r="CR1800" s="23" t="s">
        <v>542</v>
      </c>
      <c r="DQ1800"/>
      <c r="DR1800"/>
    </row>
    <row r="1801" spans="58:122" ht="13">
      <c r="BF1801" s="1135">
        <v>1793</v>
      </c>
      <c r="BG1801" s="1102">
        <v>64747.792125315304</v>
      </c>
      <c r="BH1801" s="1102">
        <v>60793.776063527272</v>
      </c>
      <c r="BI1801" s="1102">
        <v>48422.575577237134</v>
      </c>
      <c r="BJ1801" s="1102">
        <v>54082.976966738563</v>
      </c>
      <c r="BK1801" s="1102">
        <v>61391.787693487888</v>
      </c>
      <c r="BL1801" s="1102">
        <v>79972.106514664949</v>
      </c>
      <c r="BM1801" s="1102">
        <v>74915.716859339358</v>
      </c>
      <c r="BN1801" s="1102">
        <v>83401.369958830153</v>
      </c>
      <c r="BO1801" s="1102">
        <v>123133.66813094719</v>
      </c>
      <c r="BP1801" s="1102">
        <v>120635.84263158936</v>
      </c>
      <c r="BQ1801" s="1102">
        <v>100214.39218916724</v>
      </c>
      <c r="BR1801" s="1102">
        <v>77844.252000328997</v>
      </c>
      <c r="BS1801" s="1102">
        <v>80467.17150395026</v>
      </c>
      <c r="BT1801" s="1102">
        <v>29939.261455407686</v>
      </c>
      <c r="BU1801" s="1102">
        <v>14110.233950249778</v>
      </c>
      <c r="BV1801" s="1102">
        <v>15111.289307026525</v>
      </c>
      <c r="BW1801" s="1102">
        <v>16287.546023122708</v>
      </c>
      <c r="BX1801" s="1102">
        <v>22665.263397447739</v>
      </c>
      <c r="BY1801" s="1102">
        <v>26023.338069404937</v>
      </c>
      <c r="BZ1801" s="1102">
        <v>21165.142398269909</v>
      </c>
      <c r="CA1801" s="1102">
        <v>11555.06452431204</v>
      </c>
      <c r="CB1801" s="1102">
        <v>6108.7990239936053</v>
      </c>
      <c r="CC1801" s="1102">
        <v>7088.7646625791813</v>
      </c>
      <c r="CD1801" s="1102">
        <v>13012.221018135189</v>
      </c>
      <c r="CE1801" s="1102">
        <v>20900.489753263089</v>
      </c>
      <c r="CF1801" s="1102">
        <v>14035.452609541348</v>
      </c>
      <c r="CG1801" s="1102">
        <v>8872.4920854243883</v>
      </c>
      <c r="CH1801" s="1102">
        <v>9188.2473047779949</v>
      </c>
      <c r="CI1801" s="1102">
        <v>15092.449733892219</v>
      </c>
      <c r="CJ1801" s="1102">
        <v>22025.602015626311</v>
      </c>
      <c r="CK1801" s="1102">
        <v>22015.248221217447</v>
      </c>
      <c r="CL1801" s="1102">
        <v>17407.839401590874</v>
      </c>
      <c r="CM1801" s="1102">
        <v>20466.102114381814</v>
      </c>
      <c r="CN1801" s="1102">
        <v>17427.464980492921</v>
      </c>
      <c r="CO1801" s="1102">
        <v>23060.740260519025</v>
      </c>
      <c r="CP1801" s="1102">
        <v>17476.418849588303</v>
      </c>
      <c r="CQ1801" s="1106">
        <f t="shared" si="227"/>
        <v>19264.454156198375</v>
      </c>
      <c r="CR1801" s="23" t="s">
        <v>542</v>
      </c>
      <c r="DQ1801"/>
      <c r="DR1801"/>
    </row>
    <row r="1802" spans="58:122" ht="13">
      <c r="BF1802" s="1135">
        <v>1794</v>
      </c>
      <c r="BG1802" s="1102">
        <v>61341.148387061425</v>
      </c>
      <c r="BH1802" s="1102">
        <v>62474.83908240428</v>
      </c>
      <c r="BI1802" s="1102">
        <v>49575.545428266538</v>
      </c>
      <c r="BJ1802" s="1102">
        <v>56590.335706731319</v>
      </c>
      <c r="BK1802" s="1102">
        <v>80471.606156946829</v>
      </c>
      <c r="BL1802" s="1102">
        <v>108213.23513429302</v>
      </c>
      <c r="BM1802" s="1102">
        <v>95673.009535904886</v>
      </c>
      <c r="BN1802" s="1102">
        <v>106524.45327657508</v>
      </c>
      <c r="BO1802" s="1102">
        <v>132995.99559372969</v>
      </c>
      <c r="BP1802" s="1102">
        <v>125055.1867613435</v>
      </c>
      <c r="BQ1802" s="1102">
        <v>97736.77833148533</v>
      </c>
      <c r="BR1802" s="1102">
        <v>79368.037192700169</v>
      </c>
      <c r="BS1802" s="1102">
        <v>77929.411647120898</v>
      </c>
      <c r="BT1802" s="1102">
        <v>29192.851427234895</v>
      </c>
      <c r="BU1802" s="1102">
        <v>14624.493384409823</v>
      </c>
      <c r="BV1802" s="1102">
        <v>12081.616154708761</v>
      </c>
      <c r="BW1802" s="1102">
        <v>19802.648764496829</v>
      </c>
      <c r="BX1802" s="1102">
        <v>31029.834843758483</v>
      </c>
      <c r="BY1802" s="1102">
        <v>21414.350576170011</v>
      </c>
      <c r="BZ1802" s="1102">
        <v>18050.589108846478</v>
      </c>
      <c r="CA1802" s="1102">
        <v>11556.91371047804</v>
      </c>
      <c r="CB1802" s="1102">
        <v>6735.7156190823125</v>
      </c>
      <c r="CC1802" s="1102">
        <v>11906.181976454738</v>
      </c>
      <c r="CD1802" s="1102">
        <v>13826.263325626998</v>
      </c>
      <c r="CE1802" s="1102">
        <v>23978.352821175624</v>
      </c>
      <c r="CF1802" s="1102">
        <v>17642.399982784598</v>
      </c>
      <c r="CG1802" s="1102">
        <v>12709.327847020177</v>
      </c>
      <c r="CH1802" s="1102">
        <v>16998.060212522363</v>
      </c>
      <c r="CI1802" s="1102">
        <v>21426.743570346262</v>
      </c>
      <c r="CJ1802" s="1102">
        <v>27985.608020678625</v>
      </c>
      <c r="CK1802" s="1102">
        <v>28899.208292535575</v>
      </c>
      <c r="CL1802" s="1102">
        <v>20702.059176519371</v>
      </c>
      <c r="CM1802" s="1102">
        <v>24417.512586526151</v>
      </c>
      <c r="CN1802" s="1102">
        <v>21702.060459049771</v>
      </c>
      <c r="CO1802" s="1102">
        <v>25771.539506679685</v>
      </c>
      <c r="CP1802" s="1102">
        <v>20704.062674232362</v>
      </c>
      <c r="CQ1802" s="1106">
        <f t="shared" ref="CQ1802:CQ1865" si="228">CP1802*1.10231131</f>
        <v>22822.322448755178</v>
      </c>
      <c r="CR1802" s="23" t="s">
        <v>542</v>
      </c>
      <c r="DQ1802"/>
      <c r="DR1802"/>
    </row>
    <row r="1803" spans="58:122" ht="13">
      <c r="BF1803" s="1135">
        <v>1795</v>
      </c>
      <c r="BG1803" s="1102">
        <v>58445.138269587143</v>
      </c>
      <c r="BH1803" s="1102">
        <v>63302.5722063055</v>
      </c>
      <c r="BI1803" s="1102">
        <v>53233.252913205644</v>
      </c>
      <c r="BJ1803" s="1102">
        <v>53426.295524785535</v>
      </c>
      <c r="BK1803" s="1102">
        <v>61970.006227040867</v>
      </c>
      <c r="BL1803" s="1102">
        <v>76898.198944826814</v>
      </c>
      <c r="BM1803" s="1102">
        <v>69090.989737540222</v>
      </c>
      <c r="BN1803" s="1102">
        <v>70940.898509748164</v>
      </c>
      <c r="BO1803" s="1102">
        <v>81230.950886573133</v>
      </c>
      <c r="BP1803" s="1102">
        <v>84979.472480470897</v>
      </c>
      <c r="BQ1803" s="1102">
        <v>65030.021325372902</v>
      </c>
      <c r="BR1803" s="1102">
        <v>52015.137400099862</v>
      </c>
      <c r="BS1803" s="1102">
        <v>56070.792591854253</v>
      </c>
      <c r="BT1803" s="1102">
        <v>27059.973784904985</v>
      </c>
      <c r="BU1803" s="1102">
        <v>15195.974313336365</v>
      </c>
      <c r="BV1803" s="1102">
        <v>15597.608620865267</v>
      </c>
      <c r="BW1803" s="1102">
        <v>21978.584284336994</v>
      </c>
      <c r="BX1803" s="1102">
        <v>22725.703461414145</v>
      </c>
      <c r="BY1803" s="1102">
        <v>20252.479209653604</v>
      </c>
      <c r="BZ1803" s="1102">
        <v>13403.540780561543</v>
      </c>
      <c r="CA1803" s="1102">
        <v>11558.307109850059</v>
      </c>
      <c r="CB1803" s="1102">
        <v>7319.9463522848255</v>
      </c>
      <c r="CC1803" s="1102">
        <v>8344.2387561470205</v>
      </c>
      <c r="CD1803" s="1102">
        <v>12194.428328207765</v>
      </c>
      <c r="CE1803" s="1102">
        <v>18690.307321135162</v>
      </c>
      <c r="CF1803" s="1102">
        <v>16323.667568597175</v>
      </c>
      <c r="CG1803" s="1102">
        <v>11846.466657591907</v>
      </c>
      <c r="CH1803" s="1102">
        <v>13124.590316220303</v>
      </c>
      <c r="CI1803" s="1102">
        <v>15748.107768646858</v>
      </c>
      <c r="CJ1803" s="1102">
        <v>16918.273670809271</v>
      </c>
      <c r="CK1803" s="1102">
        <v>17541.130892395835</v>
      </c>
      <c r="CL1803" s="1102">
        <v>14141.383178817789</v>
      </c>
      <c r="CM1803" s="1102">
        <v>19003.603258596588</v>
      </c>
      <c r="CN1803" s="1102">
        <v>18276.423501233567</v>
      </c>
      <c r="CO1803" s="1102">
        <v>18973.498790647012</v>
      </c>
      <c r="CP1803" s="1102">
        <v>19654.372789580659</v>
      </c>
      <c r="CQ1803" s="1106">
        <f t="shared" si="228"/>
        <v>21665.237416911008</v>
      </c>
      <c r="CR1803" s="23" t="s">
        <v>542</v>
      </c>
      <c r="DQ1803"/>
      <c r="DR1803"/>
    </row>
    <row r="1804" spans="58:122" ht="13">
      <c r="BF1804" s="1135">
        <v>1796</v>
      </c>
      <c r="BG1804" s="1102">
        <v>40778.315818785544</v>
      </c>
      <c r="BH1804" s="1102">
        <v>44342.522657134934</v>
      </c>
      <c r="BI1804" s="1102">
        <v>41035.449162434466</v>
      </c>
      <c r="BJ1804" s="1102">
        <v>45724.559715065217</v>
      </c>
      <c r="BK1804" s="1102">
        <v>52843.940504926337</v>
      </c>
      <c r="BL1804" s="1102">
        <v>73154.962654519099</v>
      </c>
      <c r="BM1804" s="1102">
        <v>64789.503493039025</v>
      </c>
      <c r="BN1804" s="1102">
        <v>68099.863526174871</v>
      </c>
      <c r="BO1804" s="1102">
        <v>91067.491686410125</v>
      </c>
      <c r="BP1804" s="1102">
        <v>85919.353794605195</v>
      </c>
      <c r="BQ1804" s="1102">
        <v>64792.257076033966</v>
      </c>
      <c r="BR1804" s="1102">
        <v>49242.176146703903</v>
      </c>
      <c r="BS1804" s="1102">
        <v>62293.1717991556</v>
      </c>
      <c r="BT1804" s="1102">
        <v>23913.299024516102</v>
      </c>
      <c r="BU1804" s="1102">
        <v>12063.077196565937</v>
      </c>
      <c r="BV1804" s="1102">
        <v>10783.595148723693</v>
      </c>
      <c r="BW1804" s="1102">
        <v>18373.13758663469</v>
      </c>
      <c r="BX1804" s="1102">
        <v>22753.090521922106</v>
      </c>
      <c r="BY1804" s="1102">
        <v>21448.006272113864</v>
      </c>
      <c r="BZ1804" s="1102">
        <v>17520.750981568322</v>
      </c>
      <c r="CA1804" s="1102">
        <v>11559.135853775491</v>
      </c>
      <c r="CB1804" s="1102">
        <v>7116.1522148601171</v>
      </c>
      <c r="CC1804" s="1102">
        <v>8762.8404073142174</v>
      </c>
      <c r="CD1804" s="1102">
        <v>13274.198914965371</v>
      </c>
      <c r="CE1804" s="1102">
        <v>19797.901819737242</v>
      </c>
      <c r="CF1804" s="1102">
        <v>14488.595962627911</v>
      </c>
      <c r="CG1804" s="1102">
        <v>10523.462170818559</v>
      </c>
      <c r="CH1804" s="1102">
        <v>12085.626641437868</v>
      </c>
      <c r="CI1804" s="1102">
        <v>17222.357374071024</v>
      </c>
      <c r="CJ1804" s="1102">
        <v>18742.786270347537</v>
      </c>
      <c r="CK1804" s="1102">
        <v>16762.294243779077</v>
      </c>
      <c r="CL1804" s="1102">
        <v>13903.62513497199</v>
      </c>
      <c r="CM1804" s="1102">
        <v>17112.623966256586</v>
      </c>
      <c r="CN1804" s="1102">
        <v>17247.874651072649</v>
      </c>
      <c r="CO1804" s="1102">
        <v>17532.612229716036</v>
      </c>
      <c r="CP1804" s="1102">
        <v>17131.861739653883</v>
      </c>
      <c r="CQ1804" s="1106">
        <f t="shared" si="228"/>
        <v>18884.64495697675</v>
      </c>
      <c r="CR1804" s="23" t="s">
        <v>542</v>
      </c>
      <c r="DQ1804"/>
      <c r="DR1804"/>
    </row>
    <row r="1805" spans="58:122" ht="13">
      <c r="BF1805" s="1135">
        <v>1797</v>
      </c>
      <c r="BG1805" s="1102">
        <v>74600.779439424296</v>
      </c>
      <c r="BH1805" s="1102">
        <v>75932.086266995902</v>
      </c>
      <c r="BI1805" s="1102">
        <v>63381.861366184748</v>
      </c>
      <c r="BJ1805" s="1102">
        <v>71701.015841965767</v>
      </c>
      <c r="BK1805" s="1102">
        <v>80395.792087244597</v>
      </c>
      <c r="BL1805" s="1102">
        <v>98811.61627451895</v>
      </c>
      <c r="BM1805" s="1102">
        <v>86543.183325726961</v>
      </c>
      <c r="BN1805" s="1102">
        <v>95146.626025961217</v>
      </c>
      <c r="BO1805" s="1102">
        <v>120679.77681779215</v>
      </c>
      <c r="BP1805" s="1102">
        <v>111045.64260453763</v>
      </c>
      <c r="BQ1805" s="1102">
        <v>87121.169929891941</v>
      </c>
      <c r="BR1805" s="1102">
        <v>72044.674785888579</v>
      </c>
      <c r="BS1805" s="1102">
        <v>75322.944944033399</v>
      </c>
      <c r="BT1805" s="1102">
        <v>55569.612674860051</v>
      </c>
      <c r="BU1805" s="1102">
        <v>26077.228296502446</v>
      </c>
      <c r="BV1805" s="1102">
        <v>17861.294377635641</v>
      </c>
      <c r="BW1805" s="1102">
        <v>15176.621871922491</v>
      </c>
      <c r="BX1805" s="1102">
        <v>22275.854497468335</v>
      </c>
      <c r="BY1805" s="1102">
        <v>21697.50352929841</v>
      </c>
      <c r="BZ1805" s="1102">
        <v>17269.304692155463</v>
      </c>
      <c r="CA1805" s="1102">
        <v>11559.243845519843</v>
      </c>
      <c r="CB1805" s="1102">
        <v>7595.4263672517372</v>
      </c>
      <c r="CC1805" s="1102">
        <v>11481.844972806221</v>
      </c>
      <c r="CD1805" s="1102">
        <v>17492.411446134251</v>
      </c>
      <c r="CE1805" s="1102">
        <v>22608.688274874123</v>
      </c>
      <c r="CF1805" s="1102">
        <v>15109.705819474511</v>
      </c>
      <c r="CG1805" s="1102">
        <v>12888.78409662024</v>
      </c>
      <c r="CH1805" s="1102">
        <v>14293.498878025594</v>
      </c>
      <c r="CI1805" s="1102">
        <v>17562.71172374169</v>
      </c>
      <c r="CJ1805" s="1102">
        <v>16913.97344635292</v>
      </c>
      <c r="CK1805" s="1102">
        <v>18209.694887161124</v>
      </c>
      <c r="CL1805" s="1102">
        <v>17427.142786757326</v>
      </c>
      <c r="CM1805" s="1102">
        <v>22518.390443174605</v>
      </c>
      <c r="CN1805" s="1102">
        <v>22075.587797243665</v>
      </c>
      <c r="CO1805" s="1102">
        <v>20839.605283063251</v>
      </c>
      <c r="CP1805" s="1102">
        <v>23409.0080805404</v>
      </c>
      <c r="CQ1805" s="1106">
        <f t="shared" si="228"/>
        <v>25804.014363061073</v>
      </c>
      <c r="CR1805" s="23" t="s">
        <v>542</v>
      </c>
      <c r="DQ1805"/>
      <c r="DR1805"/>
    </row>
    <row r="1806" spans="58:122" ht="13">
      <c r="BF1806" s="1135">
        <v>1798</v>
      </c>
      <c r="BG1806" s="1102">
        <v>64509.913572435376</v>
      </c>
      <c r="BH1806" s="1102">
        <v>69602.060744393108</v>
      </c>
      <c r="BI1806" s="1102">
        <v>57629.94967875594</v>
      </c>
      <c r="BJ1806" s="1102">
        <v>57054.384817029437</v>
      </c>
      <c r="BK1806" s="1102">
        <v>72516.145261779675</v>
      </c>
      <c r="BL1806" s="1102">
        <v>98701.300541852252</v>
      </c>
      <c r="BM1806" s="1102">
        <v>89664.318714824694</v>
      </c>
      <c r="BN1806" s="1102">
        <v>91559.677276671297</v>
      </c>
      <c r="BO1806" s="1102">
        <v>117012.77704052682</v>
      </c>
      <c r="BP1806" s="1102">
        <v>114862.89510060816</v>
      </c>
      <c r="BQ1806" s="1102">
        <v>87361.882809922085</v>
      </c>
      <c r="BR1806" s="1102">
        <v>64862.073076169509</v>
      </c>
      <c r="BS1806" s="1102">
        <v>64350.311635584098</v>
      </c>
      <c r="BT1806" s="1102">
        <v>27647.907598324549</v>
      </c>
      <c r="BU1806" s="1102">
        <v>15199.522555771324</v>
      </c>
      <c r="BV1806" s="1102">
        <v>16788.159609388134</v>
      </c>
      <c r="BW1806" s="1102">
        <v>22532.326340197345</v>
      </c>
      <c r="BX1806" s="1102">
        <v>27667.451032972844</v>
      </c>
      <c r="BY1806" s="1102">
        <v>22956.362646242662</v>
      </c>
      <c r="BZ1806" s="1102">
        <v>18782.579239730094</v>
      </c>
      <c r="CA1806" s="1102">
        <v>11564.965177443592</v>
      </c>
      <c r="CB1806" s="1102">
        <v>7308.9334842227199</v>
      </c>
      <c r="CC1806" s="1102">
        <v>9273.8226121358766</v>
      </c>
      <c r="CD1806" s="1102">
        <v>14834.267690830291</v>
      </c>
      <c r="CE1806" s="1102">
        <v>22028.037293796398</v>
      </c>
      <c r="CF1806" s="1102">
        <v>16648.410969547735</v>
      </c>
      <c r="CG1806" s="1102">
        <v>12656.870271695294</v>
      </c>
      <c r="CH1806" s="1102">
        <v>15161.476097733204</v>
      </c>
      <c r="CI1806" s="1102">
        <v>21336.087422516979</v>
      </c>
      <c r="CJ1806" s="1102">
        <v>23246.890032296644</v>
      </c>
      <c r="CK1806" s="1102">
        <v>21142.022010057841</v>
      </c>
      <c r="CL1806" s="1102">
        <v>16510.979742324318</v>
      </c>
      <c r="CM1806" s="1102">
        <v>17646.838756093664</v>
      </c>
      <c r="CN1806" s="1102">
        <v>17742.930569243381</v>
      </c>
      <c r="CO1806" s="1102">
        <v>21183.815200407509</v>
      </c>
      <c r="CP1806" s="1102">
        <v>19467.684157413249</v>
      </c>
      <c r="CQ1806" s="1106">
        <f t="shared" si="228"/>
        <v>21459.448426224444</v>
      </c>
      <c r="CR1806" s="23" t="s">
        <v>542</v>
      </c>
      <c r="DQ1806"/>
      <c r="DR1806"/>
    </row>
    <row r="1807" spans="58:122" ht="13">
      <c r="BF1807" s="1135">
        <v>1799</v>
      </c>
      <c r="BG1807" s="1102">
        <v>58515.820272708697</v>
      </c>
      <c r="BH1807" s="1102">
        <v>52123.324008633914</v>
      </c>
      <c r="BI1807" s="1102">
        <v>47513.918037791707</v>
      </c>
      <c r="BJ1807" s="1102">
        <v>56637.92833566972</v>
      </c>
      <c r="BK1807" s="1102">
        <v>69700.767783184274</v>
      </c>
      <c r="BL1807" s="1102">
        <v>88724.582002744486</v>
      </c>
      <c r="BM1807" s="1102">
        <v>76052.328030634089</v>
      </c>
      <c r="BN1807" s="1102">
        <v>90352.462192731517</v>
      </c>
      <c r="BO1807" s="1102">
        <v>127882.86879819236</v>
      </c>
      <c r="BP1807" s="1102">
        <v>117813.40929558623</v>
      </c>
      <c r="BQ1807" s="1102">
        <v>90913.550477851895</v>
      </c>
      <c r="BR1807" s="1102">
        <v>68828.2471448625</v>
      </c>
      <c r="BS1807" s="1102">
        <v>57339.112263258314</v>
      </c>
      <c r="BT1807" s="1102">
        <v>30827.880430009172</v>
      </c>
      <c r="BU1807" s="1102">
        <v>13350.020469364177</v>
      </c>
      <c r="BV1807" s="1102">
        <v>11879.764669477887</v>
      </c>
      <c r="BW1807" s="1102">
        <v>17503.59728276102</v>
      </c>
      <c r="BX1807" s="1102">
        <v>27311.180928347636</v>
      </c>
      <c r="BY1807" s="1102">
        <v>22991.503057961581</v>
      </c>
      <c r="BZ1807" s="1102">
        <v>17430.739932797736</v>
      </c>
      <c r="CA1807" s="1102">
        <v>11567.062143411962</v>
      </c>
      <c r="CB1807" s="1102">
        <v>7091.9347943036864</v>
      </c>
      <c r="CC1807" s="1102">
        <v>8205.7372400092027</v>
      </c>
      <c r="CD1807" s="1102">
        <v>12780.314219928225</v>
      </c>
      <c r="CE1807" s="1102">
        <v>17081.619469069978</v>
      </c>
      <c r="CF1807" s="1102">
        <v>13189.283205647591</v>
      </c>
      <c r="CG1807" s="1102">
        <v>10882.991811550066</v>
      </c>
      <c r="CH1807" s="1102">
        <v>13891.586192118955</v>
      </c>
      <c r="CI1807" s="1102">
        <v>19238.960671135104</v>
      </c>
      <c r="CJ1807" s="1102">
        <v>18986.290338774605</v>
      </c>
      <c r="CK1807" s="1102">
        <v>17083.77366440677</v>
      </c>
      <c r="CL1807" s="1102">
        <v>14570.816097088944</v>
      </c>
      <c r="CM1807" s="1102">
        <v>18518.841067753026</v>
      </c>
      <c r="CN1807" s="1102">
        <v>18950.434697615616</v>
      </c>
      <c r="CO1807" s="1102">
        <v>18685.062402565745</v>
      </c>
      <c r="CP1807" s="1102">
        <v>20650.315727049001</v>
      </c>
      <c r="CQ1807" s="1106">
        <f t="shared" si="228"/>
        <v>22763.076580996985</v>
      </c>
      <c r="CR1807" s="23" t="s">
        <v>542</v>
      </c>
      <c r="DQ1807"/>
      <c r="DR1807"/>
    </row>
    <row r="1808" spans="58:122" ht="13">
      <c r="BF1808" s="1135">
        <v>1800</v>
      </c>
      <c r="BG1808" s="1102">
        <v>50777.712075071344</v>
      </c>
      <c r="BH1808" s="1102">
        <v>49252.227729922706</v>
      </c>
      <c r="BI1808" s="1102">
        <v>44788.600141812225</v>
      </c>
      <c r="BJ1808" s="1102">
        <v>53947.85630732205</v>
      </c>
      <c r="BK1808" s="1102">
        <v>62890.92125016042</v>
      </c>
      <c r="BL1808" s="1102">
        <v>84891.193209900113</v>
      </c>
      <c r="BM1808" s="1102">
        <v>77627.2711060125</v>
      </c>
      <c r="BN1808" s="1102">
        <v>89246.202436653708</v>
      </c>
      <c r="BO1808" s="1102">
        <v>123525.86524750186</v>
      </c>
      <c r="BP1808" s="1102">
        <v>115654.85383957432</v>
      </c>
      <c r="BQ1808" s="1102">
        <v>91414.282781413058</v>
      </c>
      <c r="BR1808" s="1102">
        <v>67128.376403039525</v>
      </c>
      <c r="BS1808" s="1102">
        <v>56602.453295391846</v>
      </c>
      <c r="BT1808" s="1102">
        <v>25434.437010360882</v>
      </c>
      <c r="BU1808" s="1102">
        <v>10444.596445619391</v>
      </c>
      <c r="BV1808" s="1102">
        <v>13536.853533116169</v>
      </c>
      <c r="BW1808" s="1102">
        <v>21872.164503185832</v>
      </c>
      <c r="BX1808" s="1102">
        <v>22345.010479339475</v>
      </c>
      <c r="BY1808" s="1102">
        <v>19081.911778202495</v>
      </c>
      <c r="BZ1808" s="1102">
        <v>18811.944486654265</v>
      </c>
      <c r="CA1808" s="1102">
        <v>11568.626766748695</v>
      </c>
      <c r="CB1808" s="1102">
        <v>7491.4493949262223</v>
      </c>
      <c r="CC1808" s="1102">
        <v>8955.0560132267383</v>
      </c>
      <c r="CD1808" s="1102">
        <v>11655.259220012284</v>
      </c>
      <c r="CE1808" s="1102">
        <v>22249.085788261451</v>
      </c>
      <c r="CF1808" s="1102">
        <v>15515.621438801805</v>
      </c>
      <c r="CG1808" s="1102">
        <v>10049.907723328983</v>
      </c>
      <c r="CH1808" s="1102">
        <v>12783.343004277287</v>
      </c>
      <c r="CI1808" s="1102">
        <v>14642.142981574767</v>
      </c>
      <c r="CJ1808" s="1102">
        <v>18109.538388358771</v>
      </c>
      <c r="CK1808" s="1102">
        <v>17766.708951297009</v>
      </c>
      <c r="CL1808" s="1102">
        <v>13293.62348828334</v>
      </c>
      <c r="CM1808" s="1102">
        <v>17043.515481263214</v>
      </c>
      <c r="CN1808" s="1102">
        <v>16597.640682157915</v>
      </c>
      <c r="CO1808" s="1102">
        <v>21615.66203273465</v>
      </c>
      <c r="CP1808" s="1102">
        <v>17314.504676725937</v>
      </c>
      <c r="CQ1808" s="1106">
        <f t="shared" si="228"/>
        <v>19085.974332202892</v>
      </c>
      <c r="CR1808" s="23" t="s">
        <v>542</v>
      </c>
      <c r="DQ1808"/>
      <c r="DR1808"/>
    </row>
    <row r="1809" spans="58:122" ht="13">
      <c r="BF1809" s="1135">
        <v>1801</v>
      </c>
      <c r="BG1809" s="1102">
        <v>50900.221196003557</v>
      </c>
      <c r="BH1809" s="1102">
        <v>53142.843980022459</v>
      </c>
      <c r="BI1809" s="1102">
        <v>45847.508644869005</v>
      </c>
      <c r="BJ1809" s="1102">
        <v>53524.155929162305</v>
      </c>
      <c r="BK1809" s="1102">
        <v>66452.724297296911</v>
      </c>
      <c r="BL1809" s="1102">
        <v>91501.380077574737</v>
      </c>
      <c r="BM1809" s="1102">
        <v>88329.361105755073</v>
      </c>
      <c r="BN1809" s="1102">
        <v>101758.2596873572</v>
      </c>
      <c r="BO1809" s="1102">
        <v>110929.52540873512</v>
      </c>
      <c r="BP1809" s="1102">
        <v>108478.24267192393</v>
      </c>
      <c r="BQ1809" s="1102">
        <v>83068.330463333783</v>
      </c>
      <c r="BR1809" s="1102">
        <v>77242.85347323188</v>
      </c>
      <c r="BS1809" s="1102">
        <v>85083.851737051926</v>
      </c>
      <c r="BT1809" s="1102">
        <v>34353.33232894403</v>
      </c>
      <c r="BU1809" s="1102">
        <v>17432.941868664533</v>
      </c>
      <c r="BV1809" s="1102">
        <v>13086.768179156948</v>
      </c>
      <c r="BW1809" s="1102">
        <v>19199.299617259676</v>
      </c>
      <c r="BX1809" s="1102">
        <v>17729.883661802953</v>
      </c>
      <c r="BY1809" s="1102">
        <v>18611.202621351793</v>
      </c>
      <c r="BZ1809" s="1102">
        <v>12976.859825253292</v>
      </c>
      <c r="CA1809" s="1102">
        <v>11572.076174751923</v>
      </c>
      <c r="CB1809" s="1102">
        <v>8801.5562344608734</v>
      </c>
      <c r="CC1809" s="1102">
        <v>8167.7736140379548</v>
      </c>
      <c r="CD1809" s="1102">
        <v>11208.142918817732</v>
      </c>
      <c r="CE1809" s="1102">
        <v>18912.861587012565</v>
      </c>
      <c r="CF1809" s="1102">
        <v>15769.513660362358</v>
      </c>
      <c r="CG1809" s="1102">
        <v>12584.796476133553</v>
      </c>
      <c r="CH1809" s="1102">
        <v>13388.881938686596</v>
      </c>
      <c r="CI1809" s="1102">
        <v>17953.476183168877</v>
      </c>
      <c r="CJ1809" s="1102">
        <v>20702.802959759563</v>
      </c>
      <c r="CK1809" s="1102">
        <v>21398.722812867283</v>
      </c>
      <c r="CL1809" s="1102">
        <v>17678.065516040158</v>
      </c>
      <c r="CM1809" s="1102">
        <v>18517.801619618054</v>
      </c>
      <c r="CN1809" s="1102">
        <v>19456.964033987017</v>
      </c>
      <c r="CO1809" s="1102">
        <v>26253.471021517118</v>
      </c>
      <c r="CP1809" s="1102">
        <v>19685.414119909863</v>
      </c>
      <c r="CQ1809" s="1106">
        <f t="shared" si="228"/>
        <v>21699.454626410337</v>
      </c>
      <c r="CR1809" s="23" t="s">
        <v>542</v>
      </c>
      <c r="DQ1809"/>
      <c r="DR1809"/>
    </row>
    <row r="1810" spans="58:122" ht="13">
      <c r="BF1810" s="1135">
        <v>1802</v>
      </c>
      <c r="BG1810" s="1102">
        <v>65637.949048328941</v>
      </c>
      <c r="BH1810" s="1102">
        <v>88018.242669915169</v>
      </c>
      <c r="BI1810" s="1102">
        <v>87873.553876639256</v>
      </c>
      <c r="BJ1810" s="1102">
        <v>99869.679888402417</v>
      </c>
      <c r="BK1810" s="1102">
        <v>109687.4003383886</v>
      </c>
      <c r="BL1810" s="1102">
        <v>136564.51561631437</v>
      </c>
      <c r="BM1810" s="1102">
        <v>122240.48717753962</v>
      </c>
      <c r="BN1810" s="1102">
        <v>116585.90223248788</v>
      </c>
      <c r="BO1810" s="1102">
        <v>127096.33301122642</v>
      </c>
      <c r="BP1810" s="1102">
        <v>137463.34103081966</v>
      </c>
      <c r="BQ1810" s="1102">
        <v>98067.314381893608</v>
      </c>
      <c r="BR1810" s="1102">
        <v>62914.23392956773</v>
      </c>
      <c r="BS1810" s="1102">
        <v>54347.049509774413</v>
      </c>
      <c r="BT1810" s="1102">
        <v>28402.153755090731</v>
      </c>
      <c r="BU1810" s="1102">
        <v>14415.415316493414</v>
      </c>
      <c r="BV1810" s="1102">
        <v>15560.253842866445</v>
      </c>
      <c r="BW1810" s="1102">
        <v>23982.734752339649</v>
      </c>
      <c r="BX1810" s="1102">
        <v>28890.882097560934</v>
      </c>
      <c r="BY1810" s="1102">
        <v>23018.413011018711</v>
      </c>
      <c r="BZ1810" s="1102">
        <v>15524.793243139682</v>
      </c>
      <c r="CA1810" s="1102">
        <v>11572.938434660089</v>
      </c>
      <c r="CB1810" s="1102">
        <v>10010.286857757335</v>
      </c>
      <c r="CC1810" s="1102">
        <v>9896.7611680041227</v>
      </c>
      <c r="CD1810" s="1102">
        <v>14014.3136528628</v>
      </c>
      <c r="CE1810" s="1102">
        <v>24806.286576182429</v>
      </c>
      <c r="CF1810" s="1102">
        <v>20018.100600603371</v>
      </c>
      <c r="CG1810" s="1102">
        <v>14888.039046204201</v>
      </c>
      <c r="CH1810" s="1102">
        <v>15788.938631026329</v>
      </c>
      <c r="CI1810" s="1102">
        <v>20891.542188164585</v>
      </c>
      <c r="CJ1810" s="1102">
        <v>24752.950824100579</v>
      </c>
      <c r="CK1810" s="1102">
        <v>27723.100993499211</v>
      </c>
      <c r="CL1810" s="1102">
        <v>23541.052256528768</v>
      </c>
      <c r="CM1810" s="1102">
        <v>25846.538728681153</v>
      </c>
      <c r="CN1810" s="1102">
        <v>21609.085964534581</v>
      </c>
      <c r="CO1810" s="1102">
        <v>23940.173686076967</v>
      </c>
      <c r="CP1810" s="1102">
        <v>22610.716063950291</v>
      </c>
      <c r="CQ1810" s="1106">
        <f t="shared" si="228"/>
        <v>24924.048044491086</v>
      </c>
      <c r="CR1810" s="23" t="s">
        <v>542</v>
      </c>
      <c r="DQ1810"/>
      <c r="DR1810"/>
    </row>
    <row r="1811" spans="58:122" ht="13">
      <c r="BF1811" s="1135">
        <v>1803</v>
      </c>
      <c r="BG1811" s="1102">
        <v>59321.052444038949</v>
      </c>
      <c r="BH1811" s="1102">
        <v>55850.108126519488</v>
      </c>
      <c r="BI1811" s="1102">
        <v>42578.555143500344</v>
      </c>
      <c r="BJ1811" s="1102">
        <v>43280.350936663803</v>
      </c>
      <c r="BK1811" s="1102">
        <v>58036.698432629193</v>
      </c>
      <c r="BL1811" s="1102">
        <v>83274.399044572856</v>
      </c>
      <c r="BM1811" s="1102">
        <v>80914.986121990369</v>
      </c>
      <c r="BN1811" s="1102">
        <v>92927.66715470815</v>
      </c>
      <c r="BO1811" s="1102">
        <v>114476.19875515664</v>
      </c>
      <c r="BP1811" s="1102">
        <v>105596.98393973047</v>
      </c>
      <c r="BQ1811" s="1102">
        <v>80930.579051701789</v>
      </c>
      <c r="BR1811" s="1102">
        <v>65894.07838942777</v>
      </c>
      <c r="BS1811" s="1102">
        <v>74486.814433764419</v>
      </c>
      <c r="BT1811" s="1102">
        <v>34887.14876091011</v>
      </c>
      <c r="BU1811" s="1102">
        <v>14644.090328697315</v>
      </c>
      <c r="BV1811" s="1102">
        <v>13688.449319910927</v>
      </c>
      <c r="BW1811" s="1102">
        <v>22407.145490243052</v>
      </c>
      <c r="BX1811" s="1102">
        <v>29445.827744445261</v>
      </c>
      <c r="BY1811" s="1102">
        <v>21676.374635928634</v>
      </c>
      <c r="BZ1811" s="1102">
        <v>17774.238417833982</v>
      </c>
      <c r="CA1811" s="1102">
        <v>11573.068462598472</v>
      </c>
      <c r="CB1811" s="1102">
        <v>6964.0717788813545</v>
      </c>
      <c r="CC1811" s="1102">
        <v>10935.86385477626</v>
      </c>
      <c r="CD1811" s="1102">
        <v>12116.475510442868</v>
      </c>
      <c r="CE1811" s="1102">
        <v>21419.711289133564</v>
      </c>
      <c r="CF1811" s="1102">
        <v>15808.244838142949</v>
      </c>
      <c r="CG1811" s="1102">
        <v>12412.568009547733</v>
      </c>
      <c r="CH1811" s="1102">
        <v>13855.78254708</v>
      </c>
      <c r="CI1811" s="1102">
        <v>17481.813059721546</v>
      </c>
      <c r="CJ1811" s="1102">
        <v>22054.062403495514</v>
      </c>
      <c r="CK1811" s="1102">
        <v>22137.799386037415</v>
      </c>
      <c r="CL1811" s="1102">
        <v>18544.6214025472</v>
      </c>
      <c r="CM1811" s="1102">
        <v>22248.251366329743</v>
      </c>
      <c r="CN1811" s="1102">
        <v>18723.744672851604</v>
      </c>
      <c r="CO1811" s="1102">
        <v>23276.543626158302</v>
      </c>
      <c r="CP1811" s="1102">
        <v>20649.592397188404</v>
      </c>
      <c r="CQ1811" s="1106">
        <f t="shared" si="228"/>
        <v>22762.279246310787</v>
      </c>
      <c r="CR1811" s="23" t="s">
        <v>542</v>
      </c>
      <c r="DQ1811"/>
      <c r="DR1811"/>
    </row>
    <row r="1812" spans="58:122" ht="13">
      <c r="BF1812" s="1135">
        <v>1804</v>
      </c>
      <c r="BG1812" s="1102">
        <v>81991.177762204592</v>
      </c>
      <c r="BH1812" s="1102">
        <v>84322.831813879515</v>
      </c>
      <c r="BI1812" s="1102">
        <v>75270.830172820861</v>
      </c>
      <c r="BJ1812" s="1102">
        <v>80304.825539590674</v>
      </c>
      <c r="BK1812" s="1102">
        <v>94746.194358435096</v>
      </c>
      <c r="BL1812" s="1102">
        <v>116163.11725553937</v>
      </c>
      <c r="BM1812" s="1102">
        <v>100946.24641819952</v>
      </c>
      <c r="BN1812" s="1102">
        <v>104574.24231212628</v>
      </c>
      <c r="BO1812" s="1102">
        <v>116957.80804698318</v>
      </c>
      <c r="BP1812" s="1102">
        <v>112019.06683676576</v>
      </c>
      <c r="BQ1812" s="1102">
        <v>84176.600895985903</v>
      </c>
      <c r="BR1812" s="1102">
        <v>68311.203296425287</v>
      </c>
      <c r="BS1812" s="1102">
        <v>66238.431285878047</v>
      </c>
      <c r="BT1812" s="1102">
        <v>35566.264674917671</v>
      </c>
      <c r="BU1812" s="1102">
        <v>20623.328076689028</v>
      </c>
      <c r="BV1812" s="1102">
        <v>17785.057026260853</v>
      </c>
      <c r="BW1812" s="1102">
        <v>19430.892133360514</v>
      </c>
      <c r="BX1812" s="1102">
        <v>28358.801756097135</v>
      </c>
      <c r="BY1812" s="1102">
        <v>23883.262266180966</v>
      </c>
      <c r="BZ1812" s="1102">
        <v>19241.871833659228</v>
      </c>
      <c r="CA1812" s="1102">
        <v>11574.189405374003</v>
      </c>
      <c r="CB1812" s="1102">
        <v>6996.9196170951382</v>
      </c>
      <c r="CC1812" s="1102">
        <v>10305.178128451231</v>
      </c>
      <c r="CD1812" s="1102">
        <v>14794.549238340196</v>
      </c>
      <c r="CE1812" s="1102">
        <v>22527.61465034942</v>
      </c>
      <c r="CF1812" s="1102">
        <v>15897.843226204335</v>
      </c>
      <c r="CG1812" s="1102">
        <v>10907.45894918303</v>
      </c>
      <c r="CH1812" s="1102">
        <v>12379.97267744049</v>
      </c>
      <c r="CI1812" s="1102">
        <v>17018.644091327431</v>
      </c>
      <c r="CJ1812" s="1102">
        <v>21123.402899367236</v>
      </c>
      <c r="CK1812" s="1102">
        <v>24887.18738308406</v>
      </c>
      <c r="CL1812" s="1102">
        <v>20835.445867297465</v>
      </c>
      <c r="CM1812" s="1102">
        <v>22107.181014576883</v>
      </c>
      <c r="CN1812" s="1102">
        <v>17265.106279428983</v>
      </c>
      <c r="CO1812" s="1102">
        <v>21647.240556086483</v>
      </c>
      <c r="CP1812" s="1102">
        <v>18946.502839790854</v>
      </c>
      <c r="CQ1812" s="1106">
        <f t="shared" si="228"/>
        <v>20884.944365248575</v>
      </c>
      <c r="CR1812" s="23" t="s">
        <v>542</v>
      </c>
      <c r="DQ1812"/>
      <c r="DR1812"/>
    </row>
    <row r="1813" spans="58:122" ht="13">
      <c r="BF1813" s="1135">
        <v>1805</v>
      </c>
      <c r="BG1813" s="1102">
        <v>63561.651417170018</v>
      </c>
      <c r="BH1813" s="1102">
        <v>60611.74705558765</v>
      </c>
      <c r="BI1813" s="1102">
        <v>51199.618182624661</v>
      </c>
      <c r="BJ1813" s="1102">
        <v>52418.745985132671</v>
      </c>
      <c r="BK1813" s="1102">
        <v>61356.518688652082</v>
      </c>
      <c r="BL1813" s="1102">
        <v>78629.350702979136</v>
      </c>
      <c r="BM1813" s="1102">
        <v>67238.649554825999</v>
      </c>
      <c r="BN1813" s="1102">
        <v>84288.200060322968</v>
      </c>
      <c r="BO1813" s="1102">
        <v>114561.52035373534</v>
      </c>
      <c r="BP1813" s="1102">
        <v>115218.64640724895</v>
      </c>
      <c r="BQ1813" s="1102">
        <v>89098.153748979457</v>
      </c>
      <c r="BR1813" s="1102">
        <v>66546.984916982314</v>
      </c>
      <c r="BS1813" s="1102">
        <v>59565.420209915937</v>
      </c>
      <c r="BT1813" s="1102">
        <v>29382.63265231494</v>
      </c>
      <c r="BU1813" s="1102">
        <v>12997.354092113024</v>
      </c>
      <c r="BV1813" s="1102">
        <v>10382.320137979044</v>
      </c>
      <c r="BW1813" s="1102">
        <v>16425.843706283562</v>
      </c>
      <c r="BX1813" s="1102">
        <v>20481.651294917378</v>
      </c>
      <c r="BY1813" s="1102">
        <v>17482.631756312425</v>
      </c>
      <c r="BZ1813" s="1102">
        <v>17362.543040538301</v>
      </c>
      <c r="CA1813" s="1102">
        <v>11575.316251448941</v>
      </c>
      <c r="CB1813" s="1102">
        <v>9463.8969077604634</v>
      </c>
      <c r="CC1813" s="1102">
        <v>8447.3405964255962</v>
      </c>
      <c r="CD1813" s="1102">
        <v>10592.696336867808</v>
      </c>
      <c r="CE1813" s="1102">
        <v>19289.398697608416</v>
      </c>
      <c r="CF1813" s="1102">
        <v>15009.49759824879</v>
      </c>
      <c r="CG1813" s="1102">
        <v>11099.048809539341</v>
      </c>
      <c r="CH1813" s="1102">
        <v>12761.835900270429</v>
      </c>
      <c r="CI1813" s="1102">
        <v>15793.182541540547</v>
      </c>
      <c r="CJ1813" s="1102">
        <v>19748.824905727375</v>
      </c>
      <c r="CK1813" s="1102">
        <v>20174.965843462258</v>
      </c>
      <c r="CL1813" s="1102">
        <v>17818.063156143773</v>
      </c>
      <c r="CM1813" s="1102">
        <v>19527.432363972934</v>
      </c>
      <c r="CN1813" s="1102">
        <v>15550.606137266257</v>
      </c>
      <c r="CO1813" s="1102">
        <v>14957.944601751353</v>
      </c>
      <c r="CP1813" s="1102">
        <v>16266.312461214287</v>
      </c>
      <c r="CQ1813" s="1106">
        <f t="shared" si="228"/>
        <v>17930.540197990445</v>
      </c>
      <c r="CR1813" s="23" t="s">
        <v>542</v>
      </c>
      <c r="DQ1813"/>
      <c r="DR1813"/>
    </row>
    <row r="1814" spans="58:122" ht="13">
      <c r="BF1814" s="1135">
        <v>1806</v>
      </c>
      <c r="BG1814" s="1102">
        <v>43959.322795233878</v>
      </c>
      <c r="BH1814" s="1102">
        <v>57342.004296648949</v>
      </c>
      <c r="BI1814" s="1102">
        <v>58165.263786433039</v>
      </c>
      <c r="BJ1814" s="1102">
        <v>65634.061878532739</v>
      </c>
      <c r="BK1814" s="1102">
        <v>78709.001951673781</v>
      </c>
      <c r="BL1814" s="1102">
        <v>107962.32945155083</v>
      </c>
      <c r="BM1814" s="1102">
        <v>96789.906159617472</v>
      </c>
      <c r="BN1814" s="1102">
        <v>95810.621483177601</v>
      </c>
      <c r="BO1814" s="1102">
        <v>113296.77210420166</v>
      </c>
      <c r="BP1814" s="1102">
        <v>123702.14630253699</v>
      </c>
      <c r="BQ1814" s="1102">
        <v>96229.740574096868</v>
      </c>
      <c r="BR1814" s="1102">
        <v>75421.573381886643</v>
      </c>
      <c r="BS1814" s="1102">
        <v>80044.654127524438</v>
      </c>
      <c r="BT1814" s="1102">
        <v>31522.999532568239</v>
      </c>
      <c r="BU1814" s="1102">
        <v>14604.387861475858</v>
      </c>
      <c r="BV1814" s="1102">
        <v>15204.456740083309</v>
      </c>
      <c r="BW1814" s="1102">
        <v>17056.486426255575</v>
      </c>
      <c r="BX1814" s="1102">
        <v>23434.529536151393</v>
      </c>
      <c r="BY1814" s="1102">
        <v>20469.618426500649</v>
      </c>
      <c r="BZ1814" s="1102">
        <v>17931.151836767389</v>
      </c>
      <c r="CA1814" s="1102">
        <v>11581.108199832863</v>
      </c>
      <c r="CB1814" s="1102">
        <v>6534.4005802137444</v>
      </c>
      <c r="CC1814" s="1102">
        <v>10359.395438321289</v>
      </c>
      <c r="CD1814" s="1102">
        <v>12383.979689384258</v>
      </c>
      <c r="CE1814" s="1102">
        <v>22811.230851508233</v>
      </c>
      <c r="CF1814" s="1102">
        <v>18606.550767976372</v>
      </c>
      <c r="CG1814" s="1102">
        <v>13229.682232465764</v>
      </c>
      <c r="CH1814" s="1102">
        <v>13694.235294071668</v>
      </c>
      <c r="CI1814" s="1102">
        <v>15490.010405662906</v>
      </c>
      <c r="CJ1814" s="1102">
        <v>19369.668702822913</v>
      </c>
      <c r="CK1814" s="1102">
        <v>22020.085858191327</v>
      </c>
      <c r="CL1814" s="1102">
        <v>18339.300117689385</v>
      </c>
      <c r="CM1814" s="1102">
        <v>22993.846382092375</v>
      </c>
      <c r="CN1814" s="1102">
        <v>18311.929256999483</v>
      </c>
      <c r="CO1814" s="1102">
        <v>21760.803742230379</v>
      </c>
      <c r="CP1814" s="1102">
        <v>18642.196379029367</v>
      </c>
      <c r="CQ1814" s="1106">
        <f t="shared" si="228"/>
        <v>20549.503911845117</v>
      </c>
      <c r="CR1814" s="23" t="s">
        <v>542</v>
      </c>
      <c r="DQ1814"/>
      <c r="DR1814"/>
    </row>
    <row r="1815" spans="58:122" ht="13">
      <c r="BF1815" s="1135">
        <v>1807</v>
      </c>
      <c r="BG1815" s="1102">
        <v>47841.712747153993</v>
      </c>
      <c r="BH1815" s="1102">
        <v>50050.83483265878</v>
      </c>
      <c r="BI1815" s="1102">
        <v>41109.35904508605</v>
      </c>
      <c r="BJ1815" s="1102">
        <v>45519.092078524198</v>
      </c>
      <c r="BK1815" s="1102">
        <v>62190.82712809425</v>
      </c>
      <c r="BL1815" s="1102">
        <v>88970.058420572896</v>
      </c>
      <c r="BM1815" s="1102">
        <v>78073.910311895423</v>
      </c>
      <c r="BN1815" s="1102">
        <v>77850.706041787751</v>
      </c>
      <c r="BO1815" s="1102">
        <v>103440.46181444285</v>
      </c>
      <c r="BP1815" s="1102">
        <v>94643.995114839068</v>
      </c>
      <c r="BQ1815" s="1102">
        <v>68572.551020176135</v>
      </c>
      <c r="BR1815" s="1102">
        <v>47141.993507484156</v>
      </c>
      <c r="BS1815" s="1102">
        <v>56190.820701475604</v>
      </c>
      <c r="BT1815" s="1102">
        <v>26240.354440847961</v>
      </c>
      <c r="BU1815" s="1102">
        <v>13589.262657521245</v>
      </c>
      <c r="BV1815" s="1102">
        <v>9735.6058407617638</v>
      </c>
      <c r="BW1815" s="1102">
        <v>18474.632462128378</v>
      </c>
      <c r="BX1815" s="1102">
        <v>22302.808658049315</v>
      </c>
      <c r="BY1815" s="1102">
        <v>22973.93804846752</v>
      </c>
      <c r="BZ1815" s="1102">
        <v>20649.932890698583</v>
      </c>
      <c r="CA1815" s="1102">
        <v>11584.392775505154</v>
      </c>
      <c r="CB1815" s="1102">
        <v>6583.821260009584</v>
      </c>
      <c r="CC1815" s="1102">
        <v>6668.0280173440206</v>
      </c>
      <c r="CD1815" s="1102">
        <v>9381.9477512151916</v>
      </c>
      <c r="CE1815" s="1102">
        <v>19595.246864039756</v>
      </c>
      <c r="CF1815" s="1102">
        <v>13898.696708238809</v>
      </c>
      <c r="CG1815" s="1102">
        <v>8866.7537915280463</v>
      </c>
      <c r="CH1815" s="1102">
        <v>11341.966565685647</v>
      </c>
      <c r="CI1815" s="1102">
        <v>15612.853398074836</v>
      </c>
      <c r="CJ1815" s="1102">
        <v>19208.227409988092</v>
      </c>
      <c r="CK1815" s="1102">
        <v>17795.028154014559</v>
      </c>
      <c r="CL1815" s="1102">
        <v>13138.426302360993</v>
      </c>
      <c r="CM1815" s="1102">
        <v>18737.221648925228</v>
      </c>
      <c r="CN1815" s="1102">
        <v>16255.449137105665</v>
      </c>
      <c r="CO1815" s="1102">
        <v>21696.90316678449</v>
      </c>
      <c r="CP1815" s="1102">
        <v>16327.640854886136</v>
      </c>
      <c r="CQ1815" s="1106">
        <f t="shared" si="228"/>
        <v>17998.143179959057</v>
      </c>
      <c r="CR1815" s="23" t="s">
        <v>542</v>
      </c>
      <c r="DQ1815"/>
      <c r="DR1815"/>
    </row>
    <row r="1816" spans="58:122" ht="13">
      <c r="BF1816" s="1135">
        <v>1808</v>
      </c>
      <c r="BG1816" s="1102">
        <v>65814.673581777752</v>
      </c>
      <c r="BH1816" s="1102">
        <v>88087.092242154526</v>
      </c>
      <c r="BI1816" s="1102">
        <v>87932.890813120321</v>
      </c>
      <c r="BJ1816" s="1102">
        <v>99930.075352067521</v>
      </c>
      <c r="BK1816" s="1102">
        <v>109618.88556628136</v>
      </c>
      <c r="BL1816" s="1102">
        <v>136367.77277025377</v>
      </c>
      <c r="BM1816" s="1102">
        <v>122205.78234148785</v>
      </c>
      <c r="BN1816" s="1102">
        <v>117170.99923545106</v>
      </c>
      <c r="BO1816" s="1102">
        <v>128018.5253511863</v>
      </c>
      <c r="BP1816" s="1102">
        <v>138311.80084034844</v>
      </c>
      <c r="BQ1816" s="1102">
        <v>98013.757340987591</v>
      </c>
      <c r="BR1816" s="1102">
        <v>62428.268710616598</v>
      </c>
      <c r="BS1816" s="1102">
        <v>54254.49853647175</v>
      </c>
      <c r="BT1816" s="1102">
        <v>28478.664867388401</v>
      </c>
      <c r="BU1816" s="1102">
        <v>14421.199894309215</v>
      </c>
      <c r="BV1816" s="1102">
        <v>15603.291438859225</v>
      </c>
      <c r="BW1816" s="1102">
        <v>24080.232891409818</v>
      </c>
      <c r="BX1816" s="1102">
        <v>28925.660114994978</v>
      </c>
      <c r="BY1816" s="1102">
        <v>22997.554594913894</v>
      </c>
      <c r="BZ1816" s="1102">
        <v>15522.965037231737</v>
      </c>
      <c r="CA1816" s="1102">
        <v>11585.674903430532</v>
      </c>
      <c r="CB1816" s="1102">
        <v>10015.526754587238</v>
      </c>
      <c r="CC1816" s="1102">
        <v>9900.4678092939612</v>
      </c>
      <c r="CD1816" s="1102">
        <v>14013.672304123324</v>
      </c>
      <c r="CE1816" s="1102">
        <v>24810.406352475275</v>
      </c>
      <c r="CF1816" s="1102">
        <v>20030.669241668478</v>
      </c>
      <c r="CG1816" s="1102">
        <v>14909.559626439508</v>
      </c>
      <c r="CH1816" s="1102">
        <v>15812.755491987413</v>
      </c>
      <c r="CI1816" s="1102">
        <v>20936.568892943942</v>
      </c>
      <c r="CJ1816" s="1102">
        <v>24763.22859454123</v>
      </c>
      <c r="CK1816" s="1102">
        <v>27708.638913868897</v>
      </c>
      <c r="CL1816" s="1102">
        <v>23555.1735442627</v>
      </c>
      <c r="CM1816" s="1102">
        <v>25833.321390671357</v>
      </c>
      <c r="CN1816" s="1102">
        <v>21668.88113627438</v>
      </c>
      <c r="CO1816" s="1102">
        <v>23933.670524126181</v>
      </c>
      <c r="CP1816" s="1102">
        <v>22669.556558801843</v>
      </c>
      <c r="CQ1816" s="1106">
        <f t="shared" si="228"/>
        <v>24988.908587451951</v>
      </c>
      <c r="CR1816" s="23" t="s">
        <v>542</v>
      </c>
      <c r="DQ1816"/>
      <c r="DR1816"/>
    </row>
    <row r="1817" spans="58:122" ht="13">
      <c r="BF1817" s="1135">
        <v>1809</v>
      </c>
      <c r="BG1817" s="1102">
        <v>50008.263338842924</v>
      </c>
      <c r="BH1817" s="1102">
        <v>48702.836522551777</v>
      </c>
      <c r="BI1817" s="1102">
        <v>41066.763166728633</v>
      </c>
      <c r="BJ1817" s="1102">
        <v>45964.464376826632</v>
      </c>
      <c r="BK1817" s="1102">
        <v>63902.348484476257</v>
      </c>
      <c r="BL1817" s="1102">
        <v>85308.33560506739</v>
      </c>
      <c r="BM1817" s="1102">
        <v>74492.154617529406</v>
      </c>
      <c r="BN1817" s="1102">
        <v>80081.105275622482</v>
      </c>
      <c r="BO1817" s="1102">
        <v>101132.61725063439</v>
      </c>
      <c r="BP1817" s="1102">
        <v>93400.146663475025</v>
      </c>
      <c r="BQ1817" s="1102">
        <v>66905.118201555</v>
      </c>
      <c r="BR1817" s="1102">
        <v>46204.303302834538</v>
      </c>
      <c r="BS1817" s="1102">
        <v>42292.52215303616</v>
      </c>
      <c r="BT1817" s="1102">
        <v>23475.878309736432</v>
      </c>
      <c r="BU1817" s="1102">
        <v>12265.20269962125</v>
      </c>
      <c r="BV1817" s="1102">
        <v>9840.3567793384536</v>
      </c>
      <c r="BW1817" s="1102">
        <v>15298.66943039127</v>
      </c>
      <c r="BX1817" s="1102">
        <v>19044.602411446063</v>
      </c>
      <c r="BY1817" s="1102">
        <v>18298.036334817942</v>
      </c>
      <c r="BZ1817" s="1102">
        <v>16356.954738709039</v>
      </c>
      <c r="CA1817" s="1102">
        <v>11586.301809761197</v>
      </c>
      <c r="CB1817" s="1102">
        <v>5957.955465220939</v>
      </c>
      <c r="CC1817" s="1102">
        <v>6607.6362140591618</v>
      </c>
      <c r="CD1817" s="1102">
        <v>11332.676972316083</v>
      </c>
      <c r="CE1817" s="1102">
        <v>17710.359828273002</v>
      </c>
      <c r="CF1817" s="1102">
        <v>14912.784710006934</v>
      </c>
      <c r="CG1817" s="1102">
        <v>12072.095030564056</v>
      </c>
      <c r="CH1817" s="1102">
        <v>12650.007509091969</v>
      </c>
      <c r="CI1817" s="1102">
        <v>16712.889460596063</v>
      </c>
      <c r="CJ1817" s="1102">
        <v>16557.547156235581</v>
      </c>
      <c r="CK1817" s="1102">
        <v>17188.665128167522</v>
      </c>
      <c r="CL1817" s="1102">
        <v>12458.089999854832</v>
      </c>
      <c r="CM1817" s="1102">
        <v>15736.717304625014</v>
      </c>
      <c r="CN1817" s="1102">
        <v>12811.417561682449</v>
      </c>
      <c r="CO1817" s="1102">
        <v>15817.835598185397</v>
      </c>
      <c r="CP1817" s="1102">
        <v>14334.021108236144</v>
      </c>
      <c r="CQ1817" s="1106">
        <f t="shared" si="228"/>
        <v>15800.553585387435</v>
      </c>
      <c r="CR1817" s="23" t="s">
        <v>542</v>
      </c>
      <c r="DQ1817"/>
      <c r="DR1817"/>
    </row>
    <row r="1818" spans="58:122" ht="13">
      <c r="BF1818" s="1135">
        <v>1810</v>
      </c>
      <c r="BG1818" s="1102">
        <v>43895.338333976149</v>
      </c>
      <c r="BH1818" s="1102">
        <v>39976.915629023883</v>
      </c>
      <c r="BI1818" s="1102">
        <v>33178.941624155515</v>
      </c>
      <c r="BJ1818" s="1102">
        <v>42935.009098577626</v>
      </c>
      <c r="BK1818" s="1102">
        <v>59239.11125476248</v>
      </c>
      <c r="BL1818" s="1102">
        <v>72955.95031467489</v>
      </c>
      <c r="BM1818" s="1102">
        <v>57798.084422237851</v>
      </c>
      <c r="BN1818" s="1102">
        <v>79059.641154507757</v>
      </c>
      <c r="BO1818" s="1102">
        <v>110340.91366687384</v>
      </c>
      <c r="BP1818" s="1102">
        <v>103787.23736583914</v>
      </c>
      <c r="BQ1818" s="1102">
        <v>81455.829936171096</v>
      </c>
      <c r="BR1818" s="1102">
        <v>64516.0186613244</v>
      </c>
      <c r="BS1818" s="1102">
        <v>62081.893359652029</v>
      </c>
      <c r="BT1818" s="1102">
        <v>24409.565701598993</v>
      </c>
      <c r="BU1818" s="1102">
        <v>12009.494024504602</v>
      </c>
      <c r="BV1818" s="1102">
        <v>13643.307461309822</v>
      </c>
      <c r="BW1818" s="1102">
        <v>17512.069746508405</v>
      </c>
      <c r="BX1818" s="1102">
        <v>16165.611629902096</v>
      </c>
      <c r="BY1818" s="1102">
        <v>14172.729693116338</v>
      </c>
      <c r="BZ1818" s="1102">
        <v>14357.731016465808</v>
      </c>
      <c r="CA1818" s="1102">
        <v>11591.834607477136</v>
      </c>
      <c r="CB1818" s="1102">
        <v>6037.4651495835105</v>
      </c>
      <c r="CC1818" s="1102">
        <v>8103.276410339121</v>
      </c>
      <c r="CD1818" s="1102">
        <v>7448.0246234370379</v>
      </c>
      <c r="CE1818" s="1102">
        <v>16121.876755865518</v>
      </c>
      <c r="CF1818" s="1102">
        <v>10841.399243520034</v>
      </c>
      <c r="CG1818" s="1102">
        <v>6525.1553130011926</v>
      </c>
      <c r="CH1818" s="1102">
        <v>12594.433820436278</v>
      </c>
      <c r="CI1818" s="1102">
        <v>12173.866906813497</v>
      </c>
      <c r="CJ1818" s="1102">
        <v>18564.614867236101</v>
      </c>
      <c r="CK1818" s="1102">
        <v>18479.896881087279</v>
      </c>
      <c r="CL1818" s="1102">
        <v>12974.45257298334</v>
      </c>
      <c r="CM1818" s="1102">
        <v>18079.125478066275</v>
      </c>
      <c r="CN1818" s="1102">
        <v>14533.857786915078</v>
      </c>
      <c r="CO1818" s="1102">
        <v>17473.66338039959</v>
      </c>
      <c r="CP1818" s="1102">
        <v>16049.397753531603</v>
      </c>
      <c r="CQ1818" s="1106">
        <f t="shared" si="228"/>
        <v>17691.432662406478</v>
      </c>
      <c r="CR1818" s="23" t="s">
        <v>542</v>
      </c>
      <c r="DQ1818"/>
      <c r="DR1818"/>
    </row>
    <row r="1819" spans="58:122" ht="13">
      <c r="BF1819" s="1135">
        <v>1811</v>
      </c>
      <c r="BG1819" s="1102">
        <v>55217.243194548282</v>
      </c>
      <c r="BH1819" s="1102">
        <v>53708.724788402513</v>
      </c>
      <c r="BI1819" s="1102">
        <v>51757.140542557361</v>
      </c>
      <c r="BJ1819" s="1102">
        <v>60490.077113744417</v>
      </c>
      <c r="BK1819" s="1102">
        <v>86370.697196621113</v>
      </c>
      <c r="BL1819" s="1102">
        <v>105609.56788143722</v>
      </c>
      <c r="BM1819" s="1102">
        <v>83806.725848518021</v>
      </c>
      <c r="BN1819" s="1102">
        <v>75581.587813543782</v>
      </c>
      <c r="BO1819" s="1102">
        <v>102123.8148644844</v>
      </c>
      <c r="BP1819" s="1102">
        <v>91931.1211468275</v>
      </c>
      <c r="BQ1819" s="1102">
        <v>63241.156390181859</v>
      </c>
      <c r="BR1819" s="1102">
        <v>42262.940588910256</v>
      </c>
      <c r="BS1819" s="1102">
        <v>76961.080330774595</v>
      </c>
      <c r="BT1819" s="1102">
        <v>27232.924786637974</v>
      </c>
      <c r="BU1819" s="1102">
        <v>11455.676524931096</v>
      </c>
      <c r="BV1819" s="1102">
        <v>12412.4008731096</v>
      </c>
      <c r="BW1819" s="1102">
        <v>17246.982061917439</v>
      </c>
      <c r="BX1819" s="1102">
        <v>17967.319688520787</v>
      </c>
      <c r="BY1819" s="1102">
        <v>18310.6696204</v>
      </c>
      <c r="BZ1819" s="1102">
        <v>18113.660993737169</v>
      </c>
      <c r="CA1819" s="1102">
        <v>11593.432081548108</v>
      </c>
      <c r="CB1819" s="1102">
        <v>7761.0590390714015</v>
      </c>
      <c r="CC1819" s="1102">
        <v>7022.6608078890958</v>
      </c>
      <c r="CD1819" s="1102">
        <v>8924.5145588847445</v>
      </c>
      <c r="CE1819" s="1102">
        <v>18878.36686253209</v>
      </c>
      <c r="CF1819" s="1102">
        <v>13270.101725324983</v>
      </c>
      <c r="CG1819" s="1102">
        <v>9371.5204861018701</v>
      </c>
      <c r="CH1819" s="1102">
        <v>10498.758879040448</v>
      </c>
      <c r="CI1819" s="1102">
        <v>13478.755374748953</v>
      </c>
      <c r="CJ1819" s="1102">
        <v>20927.408189438494</v>
      </c>
      <c r="CK1819" s="1102">
        <v>21897.407122545668</v>
      </c>
      <c r="CL1819" s="1102">
        <v>15865.357451111609</v>
      </c>
      <c r="CM1819" s="1102">
        <v>16343.237451788988</v>
      </c>
      <c r="CN1819" s="1102">
        <v>14189.258935330499</v>
      </c>
      <c r="CO1819" s="1102">
        <v>23373.485108209621</v>
      </c>
      <c r="CP1819" s="1102">
        <v>14178.394764108452</v>
      </c>
      <c r="CQ1819" s="1106">
        <f t="shared" si="228"/>
        <v>15629.004906121529</v>
      </c>
      <c r="CR1819" s="23" t="s">
        <v>542</v>
      </c>
      <c r="DQ1819"/>
      <c r="DR1819"/>
    </row>
    <row r="1820" spans="58:122" ht="13">
      <c r="BF1820" s="1135">
        <v>1812</v>
      </c>
      <c r="BG1820" s="1102">
        <v>67441.55907858345</v>
      </c>
      <c r="BH1820" s="1102">
        <v>67358.712883007145</v>
      </c>
      <c r="BI1820" s="1102">
        <v>60844.220766353894</v>
      </c>
      <c r="BJ1820" s="1102">
        <v>59341.985508422687</v>
      </c>
      <c r="BK1820" s="1102">
        <v>66316.088698461768</v>
      </c>
      <c r="BL1820" s="1102">
        <v>82982.955104614099</v>
      </c>
      <c r="BM1820" s="1102">
        <v>77102.973120058188</v>
      </c>
      <c r="BN1820" s="1102">
        <v>92638.052233790906</v>
      </c>
      <c r="BO1820" s="1102">
        <v>152643.58123904045</v>
      </c>
      <c r="BP1820" s="1102">
        <v>143012.39078489135</v>
      </c>
      <c r="BQ1820" s="1102">
        <v>117213.33549952062</v>
      </c>
      <c r="BR1820" s="1102">
        <v>96787.335190375205</v>
      </c>
      <c r="BS1820" s="1102">
        <v>118579.95268739134</v>
      </c>
      <c r="BT1820" s="1102">
        <v>43585.122079983506</v>
      </c>
      <c r="BU1820" s="1102">
        <v>15302.378512441332</v>
      </c>
      <c r="BV1820" s="1102">
        <v>12354.251290816457</v>
      </c>
      <c r="BW1820" s="1102">
        <v>17146.870393854406</v>
      </c>
      <c r="BX1820" s="1102">
        <v>27869.955372757529</v>
      </c>
      <c r="BY1820" s="1102">
        <v>21499.024086201829</v>
      </c>
      <c r="BZ1820" s="1102">
        <v>18187.669420449747</v>
      </c>
      <c r="CA1820" s="1102">
        <v>11593.68339949769</v>
      </c>
      <c r="CB1820" s="1102">
        <v>7613.629967373723</v>
      </c>
      <c r="CC1820" s="1102">
        <v>11630.359636790041</v>
      </c>
      <c r="CD1820" s="1102">
        <v>14593.429088784063</v>
      </c>
      <c r="CE1820" s="1102">
        <v>21965.119803440411</v>
      </c>
      <c r="CF1820" s="1102">
        <v>16515.503221704777</v>
      </c>
      <c r="CG1820" s="1102">
        <v>12606.897553854069</v>
      </c>
      <c r="CH1820" s="1102">
        <v>15556.022585455332</v>
      </c>
      <c r="CI1820" s="1102">
        <v>17699.686320656656</v>
      </c>
      <c r="CJ1820" s="1102">
        <v>23416.72701297019</v>
      </c>
      <c r="CK1820" s="1102">
        <v>23822.275744308568</v>
      </c>
      <c r="CL1820" s="1102">
        <v>21583.315731249422</v>
      </c>
      <c r="CM1820" s="1102">
        <v>22680.255054705733</v>
      </c>
      <c r="CN1820" s="1102">
        <v>18810.009213043133</v>
      </c>
      <c r="CO1820" s="1102">
        <v>17763.959015696986</v>
      </c>
      <c r="CP1820" s="1102">
        <v>19317.048422855743</v>
      </c>
      <c r="CQ1820" s="1106">
        <f t="shared" si="228"/>
        <v>21293.400952331547</v>
      </c>
      <c r="CR1820" s="23" t="s">
        <v>542</v>
      </c>
      <c r="DQ1820"/>
      <c r="DR1820"/>
    </row>
    <row r="1821" spans="58:122" ht="13">
      <c r="BF1821" s="1135">
        <v>1813</v>
      </c>
      <c r="BG1821" s="1102">
        <v>73444.409357797107</v>
      </c>
      <c r="BH1821" s="1102">
        <v>76159.272683263189</v>
      </c>
      <c r="BI1821" s="1102">
        <v>60310.076329544332</v>
      </c>
      <c r="BJ1821" s="1102">
        <v>64721.458816539671</v>
      </c>
      <c r="BK1821" s="1102">
        <v>87156.38513076918</v>
      </c>
      <c r="BL1821" s="1102">
        <v>113798.17683046738</v>
      </c>
      <c r="BM1821" s="1102">
        <v>99115.451562723159</v>
      </c>
      <c r="BN1821" s="1102">
        <v>108785.25016203546</v>
      </c>
      <c r="BO1821" s="1102">
        <v>135168.83944023712</v>
      </c>
      <c r="BP1821" s="1102">
        <v>125110.93171511288</v>
      </c>
      <c r="BQ1821" s="1102">
        <v>97495.151071847038</v>
      </c>
      <c r="BR1821" s="1102">
        <v>75197.517627678229</v>
      </c>
      <c r="BS1821" s="1102">
        <v>75583.903742472612</v>
      </c>
      <c r="BT1821" s="1102">
        <v>32619.412530468991</v>
      </c>
      <c r="BU1821" s="1102">
        <v>13278.657156665133</v>
      </c>
      <c r="BV1821" s="1102">
        <v>13797.605498489342</v>
      </c>
      <c r="BW1821" s="1102">
        <v>22225.568204954874</v>
      </c>
      <c r="BX1821" s="1102">
        <v>27679.827199518386</v>
      </c>
      <c r="BY1821" s="1102">
        <v>19731.508166288215</v>
      </c>
      <c r="BZ1821" s="1102">
        <v>15296.62070811778</v>
      </c>
      <c r="CA1821" s="1102">
        <v>11593.90175987009</v>
      </c>
      <c r="CB1821" s="1102">
        <v>9207.5245931372738</v>
      </c>
      <c r="CC1821" s="1102">
        <v>11577.101243859242</v>
      </c>
      <c r="CD1821" s="1102">
        <v>15160.437456911677</v>
      </c>
      <c r="CE1821" s="1102">
        <v>21389.735153711423</v>
      </c>
      <c r="CF1821" s="1102">
        <v>16619.836161681313</v>
      </c>
      <c r="CG1821" s="1102">
        <v>13143.588898712573</v>
      </c>
      <c r="CH1821" s="1102">
        <v>15384.643435884082</v>
      </c>
      <c r="CI1821" s="1102">
        <v>20131.61204544055</v>
      </c>
      <c r="CJ1821" s="1102">
        <v>22312.259482622052</v>
      </c>
      <c r="CK1821" s="1102">
        <v>21183.811555937289</v>
      </c>
      <c r="CL1821" s="1102">
        <v>17438.065213116235</v>
      </c>
      <c r="CM1821" s="1102">
        <v>20598.528857837126</v>
      </c>
      <c r="CN1821" s="1102">
        <v>23565.760133936637</v>
      </c>
      <c r="CO1821" s="1102">
        <v>28433.037040189818</v>
      </c>
      <c r="CP1821" s="1102">
        <v>23607.869714298569</v>
      </c>
      <c r="CQ1821" s="1106">
        <f t="shared" si="228"/>
        <v>26023.22179107778</v>
      </c>
      <c r="CR1821" s="23" t="s">
        <v>542</v>
      </c>
      <c r="DQ1821"/>
      <c r="DR1821"/>
    </row>
    <row r="1822" spans="58:122" ht="13">
      <c r="BF1822" s="1135">
        <v>1814</v>
      </c>
      <c r="BG1822" s="1102">
        <v>62295.650197834322</v>
      </c>
      <c r="BH1822" s="1102">
        <v>58872.463054863008</v>
      </c>
      <c r="BI1822" s="1102">
        <v>50390.438696407233</v>
      </c>
      <c r="BJ1822" s="1102">
        <v>55390.926778785746</v>
      </c>
      <c r="BK1822" s="1102">
        <v>61692.72982993097</v>
      </c>
      <c r="BL1822" s="1102">
        <v>80160.774836534038</v>
      </c>
      <c r="BM1822" s="1102">
        <v>75493.150259693619</v>
      </c>
      <c r="BN1822" s="1102">
        <v>84757.342358272697</v>
      </c>
      <c r="BO1822" s="1102">
        <v>124232.65388426355</v>
      </c>
      <c r="BP1822" s="1102">
        <v>124501.55851332932</v>
      </c>
      <c r="BQ1822" s="1102">
        <v>99145.762065440125</v>
      </c>
      <c r="BR1822" s="1102">
        <v>76309.829648471859</v>
      </c>
      <c r="BS1822" s="1102">
        <v>80550.429374716769</v>
      </c>
      <c r="BT1822" s="1102">
        <v>30162.864574636675</v>
      </c>
      <c r="BU1822" s="1102">
        <v>14182.140052058416</v>
      </c>
      <c r="BV1822" s="1102">
        <v>15002.673230022256</v>
      </c>
      <c r="BW1822" s="1102">
        <v>16359.930328662123</v>
      </c>
      <c r="BX1822" s="1102">
        <v>23002.962704619644</v>
      </c>
      <c r="BY1822" s="1102">
        <v>25962.32410432399</v>
      </c>
      <c r="BZ1822" s="1102">
        <v>21113.404176514978</v>
      </c>
      <c r="CA1822" s="1102">
        <v>11594.843868124477</v>
      </c>
      <c r="CB1822" s="1102">
        <v>6162.3001212100617</v>
      </c>
      <c r="CC1822" s="1102">
        <v>7086.9192910799284</v>
      </c>
      <c r="CD1822" s="1102">
        <v>13006.108850798122</v>
      </c>
      <c r="CE1822" s="1102">
        <v>21006.631966912049</v>
      </c>
      <c r="CF1822" s="1102">
        <v>14181.049084320506</v>
      </c>
      <c r="CG1822" s="1102">
        <v>8971.2537546995009</v>
      </c>
      <c r="CH1822" s="1102">
        <v>9166.2829942735752</v>
      </c>
      <c r="CI1822" s="1102">
        <v>15096.95434686431</v>
      </c>
      <c r="CJ1822" s="1102">
        <v>22203.726057030555</v>
      </c>
      <c r="CK1822" s="1102">
        <v>22185.792922929322</v>
      </c>
      <c r="CL1822" s="1102">
        <v>17565.957703125161</v>
      </c>
      <c r="CM1822" s="1102">
        <v>20555.076033168913</v>
      </c>
      <c r="CN1822" s="1102">
        <v>17549.78874176661</v>
      </c>
      <c r="CO1822" s="1102">
        <v>23362.444905662815</v>
      </c>
      <c r="CP1822" s="1102">
        <v>17571.987279228979</v>
      </c>
      <c r="CQ1822" s="1106">
        <f t="shared" si="228"/>
        <v>19369.800317070229</v>
      </c>
      <c r="CR1822" s="23" t="s">
        <v>542</v>
      </c>
      <c r="DQ1822"/>
      <c r="DR1822"/>
    </row>
    <row r="1823" spans="58:122" ht="13">
      <c r="BF1823" s="1135">
        <v>1815</v>
      </c>
      <c r="BG1823" s="1102">
        <v>52135.881527068988</v>
      </c>
      <c r="BH1823" s="1102">
        <v>50622.366235390982</v>
      </c>
      <c r="BI1823" s="1102">
        <v>45515.415453416659</v>
      </c>
      <c r="BJ1823" s="1102">
        <v>53354.76908439667</v>
      </c>
      <c r="BK1823" s="1102">
        <v>63587.154312648505</v>
      </c>
      <c r="BL1823" s="1102">
        <v>77310.203424966705</v>
      </c>
      <c r="BM1823" s="1102">
        <v>66563.268066166638</v>
      </c>
      <c r="BN1823" s="1102">
        <v>75237.72780293884</v>
      </c>
      <c r="BO1823" s="1102">
        <v>97379.582219499105</v>
      </c>
      <c r="BP1823" s="1102">
        <v>90723.069571510612</v>
      </c>
      <c r="BQ1823" s="1102">
        <v>71685.937928646934</v>
      </c>
      <c r="BR1823" s="1102">
        <v>62606.129664566353</v>
      </c>
      <c r="BS1823" s="1102">
        <v>81070.288302506378</v>
      </c>
      <c r="BT1823" s="1102">
        <v>33432.402397057493</v>
      </c>
      <c r="BU1823" s="1102">
        <v>16774.747917640816</v>
      </c>
      <c r="BV1823" s="1102">
        <v>12737.907541616607</v>
      </c>
      <c r="BW1823" s="1102">
        <v>15113.717425981449</v>
      </c>
      <c r="BX1823" s="1102">
        <v>26346.515846980332</v>
      </c>
      <c r="BY1823" s="1102">
        <v>23546.816947430998</v>
      </c>
      <c r="BZ1823" s="1102">
        <v>17127.922767381395</v>
      </c>
      <c r="CA1823" s="1102">
        <v>11601.426896968918</v>
      </c>
      <c r="CB1823" s="1102">
        <v>7326.0215206921812</v>
      </c>
      <c r="CC1823" s="1102">
        <v>10526.74270513866</v>
      </c>
      <c r="CD1823" s="1102">
        <v>17154.030064746577</v>
      </c>
      <c r="CE1823" s="1102">
        <v>21728.376929522066</v>
      </c>
      <c r="CF1823" s="1102">
        <v>15277.943923674116</v>
      </c>
      <c r="CG1823" s="1102">
        <v>12460.313063004538</v>
      </c>
      <c r="CH1823" s="1102">
        <v>13820.537234235704</v>
      </c>
      <c r="CI1823" s="1102">
        <v>17663.466967836172</v>
      </c>
      <c r="CJ1823" s="1102">
        <v>18374.353236534036</v>
      </c>
      <c r="CK1823" s="1102">
        <v>18709.729873045155</v>
      </c>
      <c r="CL1823" s="1102">
        <v>17185.958283994547</v>
      </c>
      <c r="CM1823" s="1102">
        <v>19081.292830372782</v>
      </c>
      <c r="CN1823" s="1102">
        <v>19775.92325165173</v>
      </c>
      <c r="CO1823" s="1102">
        <v>18817.649791129694</v>
      </c>
      <c r="CP1823" s="1102">
        <v>20645.623025165201</v>
      </c>
      <c r="CQ1823" s="1106">
        <f t="shared" si="228"/>
        <v>22757.903762636015</v>
      </c>
      <c r="CR1823" s="23" t="s">
        <v>542</v>
      </c>
      <c r="DQ1823"/>
      <c r="DR1823"/>
    </row>
    <row r="1824" spans="58:122" ht="13">
      <c r="BF1824" s="1135">
        <v>1816</v>
      </c>
      <c r="BG1824" s="1102">
        <v>50851.200020583477</v>
      </c>
      <c r="BH1824" s="1102">
        <v>46593.597303979826</v>
      </c>
      <c r="BI1824" s="1102">
        <v>40635.892259538705</v>
      </c>
      <c r="BJ1824" s="1102">
        <v>38355.45989331427</v>
      </c>
      <c r="BK1824" s="1102">
        <v>48440.16154814887</v>
      </c>
      <c r="BL1824" s="1102">
        <v>70127.423125960093</v>
      </c>
      <c r="BM1824" s="1102">
        <v>60311.316861507396</v>
      </c>
      <c r="BN1824" s="1102">
        <v>61376.756376059333</v>
      </c>
      <c r="BO1824" s="1102">
        <v>97347.42732561531</v>
      </c>
      <c r="BP1824" s="1102">
        <v>90477.300305305325</v>
      </c>
      <c r="BQ1824" s="1102">
        <v>72955.515387611871</v>
      </c>
      <c r="BR1824" s="1102">
        <v>61856.721027170148</v>
      </c>
      <c r="BS1824" s="1102">
        <v>87044.759906940817</v>
      </c>
      <c r="BT1824" s="1102">
        <v>31624.754679309117</v>
      </c>
      <c r="BU1824" s="1102">
        <v>14190.390682025878</v>
      </c>
      <c r="BV1824" s="1102">
        <v>10690.882437677992</v>
      </c>
      <c r="BW1824" s="1102">
        <v>18925.923900369209</v>
      </c>
      <c r="BX1824" s="1102">
        <v>22678.132666795129</v>
      </c>
      <c r="BY1824" s="1102">
        <v>21389.683591581321</v>
      </c>
      <c r="BZ1824" s="1102">
        <v>17430.0739130812</v>
      </c>
      <c r="CA1824" s="1102">
        <v>11602.684594516501</v>
      </c>
      <c r="CB1824" s="1102">
        <v>6020.5133471159807</v>
      </c>
      <c r="CC1824" s="1102">
        <v>7795.2779324343583</v>
      </c>
      <c r="CD1824" s="1102">
        <v>8398.1929831206216</v>
      </c>
      <c r="CE1824" s="1102">
        <v>18102.18782666649</v>
      </c>
      <c r="CF1824" s="1102">
        <v>12047.224304087613</v>
      </c>
      <c r="CG1824" s="1102">
        <v>10322.724606628759</v>
      </c>
      <c r="CH1824" s="1102">
        <v>11965.130491583428</v>
      </c>
      <c r="CI1824" s="1102">
        <v>17786.154205498984</v>
      </c>
      <c r="CJ1824" s="1102">
        <v>19916.86420703317</v>
      </c>
      <c r="CK1824" s="1102">
        <v>19891.834734541088</v>
      </c>
      <c r="CL1824" s="1102">
        <v>14408.869383177353</v>
      </c>
      <c r="CM1824" s="1102">
        <v>16581.026123184423</v>
      </c>
      <c r="CN1824" s="1102">
        <v>15224.903762221267</v>
      </c>
      <c r="CO1824" s="1102">
        <v>18891.895277209987</v>
      </c>
      <c r="CP1824" s="1102">
        <v>16917.791289767425</v>
      </c>
      <c r="CQ1824" s="1106">
        <f t="shared" si="228"/>
        <v>18648.672678930117</v>
      </c>
      <c r="CR1824" s="23" t="s">
        <v>542</v>
      </c>
      <c r="DQ1824"/>
      <c r="DR1824"/>
    </row>
    <row r="1825" spans="58:122" ht="13">
      <c r="BF1825" s="1135">
        <v>1817</v>
      </c>
      <c r="BG1825" s="1102">
        <v>45662.347023398761</v>
      </c>
      <c r="BH1825" s="1102">
        <v>52086.185658320355</v>
      </c>
      <c r="BI1825" s="1102">
        <v>43327.309438743316</v>
      </c>
      <c r="BJ1825" s="1102">
        <v>45207.917175101589</v>
      </c>
      <c r="BK1825" s="1102">
        <v>64546.353129663039</v>
      </c>
      <c r="BL1825" s="1102">
        <v>95668.115092257271</v>
      </c>
      <c r="BM1825" s="1102">
        <v>86796.302742970482</v>
      </c>
      <c r="BN1825" s="1102">
        <v>83911.994688906896</v>
      </c>
      <c r="BO1825" s="1102">
        <v>100864.64467584115</v>
      </c>
      <c r="BP1825" s="1102">
        <v>104419.98989649062</v>
      </c>
      <c r="BQ1825" s="1102">
        <v>73856.596821296436</v>
      </c>
      <c r="BR1825" s="1102">
        <v>49103.805171138163</v>
      </c>
      <c r="BS1825" s="1102">
        <v>53267.944624228992</v>
      </c>
      <c r="BT1825" s="1102">
        <v>24727.712147473223</v>
      </c>
      <c r="BU1825" s="1102">
        <v>13511.863402110937</v>
      </c>
      <c r="BV1825" s="1102">
        <v>14592.617137550247</v>
      </c>
      <c r="BW1825" s="1102">
        <v>14895.596209994046</v>
      </c>
      <c r="BX1825" s="1102">
        <v>23148.476222831883</v>
      </c>
      <c r="BY1825" s="1102">
        <v>21477.101730316092</v>
      </c>
      <c r="BZ1825" s="1102">
        <v>17233.931461653239</v>
      </c>
      <c r="CA1825" s="1102">
        <v>11609.45070522903</v>
      </c>
      <c r="CB1825" s="1102">
        <v>7057.1043887840706</v>
      </c>
      <c r="CC1825" s="1102">
        <v>11286.71847748143</v>
      </c>
      <c r="CD1825" s="1102">
        <v>15929.108568161309</v>
      </c>
      <c r="CE1825" s="1102">
        <v>19474.809926248454</v>
      </c>
      <c r="CF1825" s="1102">
        <v>12839.335521765439</v>
      </c>
      <c r="CG1825" s="1102">
        <v>10204.215130878347</v>
      </c>
      <c r="CH1825" s="1102">
        <v>12262.289337780237</v>
      </c>
      <c r="CI1825" s="1102">
        <v>16380.636125536483</v>
      </c>
      <c r="CJ1825" s="1102">
        <v>16471.717328216357</v>
      </c>
      <c r="CK1825" s="1102">
        <v>16959.156073436552</v>
      </c>
      <c r="CL1825" s="1102">
        <v>15038.337126890259</v>
      </c>
      <c r="CM1825" s="1102">
        <v>19795.061035970346</v>
      </c>
      <c r="CN1825" s="1102">
        <v>19394.697710056105</v>
      </c>
      <c r="CO1825" s="1102">
        <v>19862.001725579852</v>
      </c>
      <c r="CP1825" s="1102">
        <v>21058.432092490872</v>
      </c>
      <c r="CQ1825" s="1106">
        <f t="shared" si="228"/>
        <v>23212.947866419654</v>
      </c>
      <c r="CR1825" s="23" t="s">
        <v>542</v>
      </c>
      <c r="DQ1825"/>
      <c r="DR1825"/>
    </row>
    <row r="1826" spans="58:122" ht="13">
      <c r="BF1826" s="1135">
        <v>1818</v>
      </c>
      <c r="BG1826" s="1102">
        <v>44692.837436706643</v>
      </c>
      <c r="BH1826" s="1102">
        <v>51193.060185027309</v>
      </c>
      <c r="BI1826" s="1102">
        <v>48934.541146779113</v>
      </c>
      <c r="BJ1826" s="1102">
        <v>56801.220130459304</v>
      </c>
      <c r="BK1826" s="1102">
        <v>65146.895267491258</v>
      </c>
      <c r="BL1826" s="1102">
        <v>86470.364076201804</v>
      </c>
      <c r="BM1826" s="1102">
        <v>82296.727808773489</v>
      </c>
      <c r="BN1826" s="1102">
        <v>91159.320828625787</v>
      </c>
      <c r="BO1826" s="1102">
        <v>126725.27739561946</v>
      </c>
      <c r="BP1826" s="1102">
        <v>127490.38376444348</v>
      </c>
      <c r="BQ1826" s="1102">
        <v>97801.401430121929</v>
      </c>
      <c r="BR1826" s="1102">
        <v>74453.669589062731</v>
      </c>
      <c r="BS1826" s="1102">
        <v>85658.051921277933</v>
      </c>
      <c r="BT1826" s="1102">
        <v>38096.928171870371</v>
      </c>
      <c r="BU1826" s="1102">
        <v>13247.804331419842</v>
      </c>
      <c r="BV1826" s="1102">
        <v>12511.24950962943</v>
      </c>
      <c r="BW1826" s="1102">
        <v>18391.970931718526</v>
      </c>
      <c r="BX1826" s="1102">
        <v>29494.503397439956</v>
      </c>
      <c r="BY1826" s="1102">
        <v>19199.612334600668</v>
      </c>
      <c r="BZ1826" s="1102">
        <v>15860.85447497424</v>
      </c>
      <c r="CA1826" s="1102">
        <v>11611.051502772079</v>
      </c>
      <c r="CB1826" s="1102">
        <v>8343.8207078575851</v>
      </c>
      <c r="CC1826" s="1102">
        <v>10866.21814808723</v>
      </c>
      <c r="CD1826" s="1102">
        <v>11570.374089639645</v>
      </c>
      <c r="CE1826" s="1102">
        <v>18768.302791017828</v>
      </c>
      <c r="CF1826" s="1102">
        <v>16675.774552375598</v>
      </c>
      <c r="CG1826" s="1102">
        <v>14525.088760322977</v>
      </c>
      <c r="CH1826" s="1102">
        <v>15099.79773826627</v>
      </c>
      <c r="CI1826" s="1102">
        <v>18651.760803262536</v>
      </c>
      <c r="CJ1826" s="1102">
        <v>18770.806206977715</v>
      </c>
      <c r="CK1826" s="1102">
        <v>19287.242929966342</v>
      </c>
      <c r="CL1826" s="1102">
        <v>15469.848429887748</v>
      </c>
      <c r="CM1826" s="1102">
        <v>17150.442405988641</v>
      </c>
      <c r="CN1826" s="1102">
        <v>15329.322522861137</v>
      </c>
      <c r="CO1826" s="1102">
        <v>18012.954231946747</v>
      </c>
      <c r="CP1826" s="1102">
        <v>15811.554908271621</v>
      </c>
      <c r="CQ1826" s="1106">
        <f t="shared" si="228"/>
        <v>17429.255804073819</v>
      </c>
      <c r="CR1826" s="23" t="s">
        <v>542</v>
      </c>
      <c r="DQ1826"/>
      <c r="DR1826"/>
    </row>
    <row r="1827" spans="58:122" ht="13">
      <c r="BF1827" s="1135">
        <v>1819</v>
      </c>
      <c r="BG1827" s="1102">
        <v>65638.360150029243</v>
      </c>
      <c r="BH1827" s="1102">
        <v>61243.445663045219</v>
      </c>
      <c r="BI1827" s="1102">
        <v>53055.306349387109</v>
      </c>
      <c r="BJ1827" s="1102">
        <v>65116.461357834931</v>
      </c>
      <c r="BK1827" s="1102">
        <v>83092.476345799412</v>
      </c>
      <c r="BL1827" s="1102">
        <v>103413.93258639816</v>
      </c>
      <c r="BM1827" s="1102">
        <v>81582.789141402332</v>
      </c>
      <c r="BN1827" s="1102">
        <v>90878.914410407189</v>
      </c>
      <c r="BO1827" s="1102">
        <v>120676.23746650833</v>
      </c>
      <c r="BP1827" s="1102">
        <v>117850.00528177794</v>
      </c>
      <c r="BQ1827" s="1102">
        <v>90451.58644988676</v>
      </c>
      <c r="BR1827" s="1102">
        <v>73358.683752232697</v>
      </c>
      <c r="BS1827" s="1102">
        <v>85984.998054459618</v>
      </c>
      <c r="BT1827" s="1102">
        <v>26141.195356529315</v>
      </c>
      <c r="BU1827" s="1102">
        <v>12222.471738445658</v>
      </c>
      <c r="BV1827" s="1102">
        <v>13596.971145103484</v>
      </c>
      <c r="BW1827" s="1102">
        <v>22068.094022100544</v>
      </c>
      <c r="BX1827" s="1102">
        <v>25997.3687163963</v>
      </c>
      <c r="BY1827" s="1102">
        <v>22012.801274550493</v>
      </c>
      <c r="BZ1827" s="1102">
        <v>17819.875036399073</v>
      </c>
      <c r="CA1827" s="1102">
        <v>11611.341465629792</v>
      </c>
      <c r="CB1827" s="1102">
        <v>7115.0272087904177</v>
      </c>
      <c r="CC1827" s="1102">
        <v>8487.3855494985637</v>
      </c>
      <c r="CD1827" s="1102">
        <v>14324.580645883954</v>
      </c>
      <c r="CE1827" s="1102">
        <v>19296.717969319063</v>
      </c>
      <c r="CF1827" s="1102">
        <v>15130.421134455109</v>
      </c>
      <c r="CG1827" s="1102">
        <v>13608.100398245511</v>
      </c>
      <c r="CH1827" s="1102">
        <v>16724.367164137133</v>
      </c>
      <c r="CI1827" s="1102">
        <v>22092.715096442676</v>
      </c>
      <c r="CJ1827" s="1102">
        <v>20298.607501546103</v>
      </c>
      <c r="CK1827" s="1102">
        <v>18107.705374089768</v>
      </c>
      <c r="CL1827" s="1102">
        <v>15384.680618071381</v>
      </c>
      <c r="CM1827" s="1102">
        <v>19125.488374179768</v>
      </c>
      <c r="CN1827" s="1102">
        <v>20351.499181097759</v>
      </c>
      <c r="CO1827" s="1102">
        <v>17815.580411871473</v>
      </c>
      <c r="CP1827" s="1102">
        <v>22229.971944845249</v>
      </c>
      <c r="CQ1827" s="1106">
        <f t="shared" si="228"/>
        <v>24504.349495785613</v>
      </c>
      <c r="CR1827" s="23" t="s">
        <v>542</v>
      </c>
      <c r="DQ1827"/>
      <c r="DR1827"/>
    </row>
    <row r="1828" spans="58:122" ht="13">
      <c r="BF1828" s="1135">
        <v>1820</v>
      </c>
      <c r="BG1828" s="1102">
        <v>52719.624364222967</v>
      </c>
      <c r="BH1828" s="1102">
        <v>55202.635450510032</v>
      </c>
      <c r="BI1828" s="1102">
        <v>49653.104625939035</v>
      </c>
      <c r="BJ1828" s="1102">
        <v>64261.5636569903</v>
      </c>
      <c r="BK1828" s="1102">
        <v>78131.932334592493</v>
      </c>
      <c r="BL1828" s="1102">
        <v>100944.1549762894</v>
      </c>
      <c r="BM1828" s="1102">
        <v>92491.721429350378</v>
      </c>
      <c r="BN1828" s="1102">
        <v>115322.10029727583</v>
      </c>
      <c r="BO1828" s="1102">
        <v>151569.42004740343</v>
      </c>
      <c r="BP1828" s="1102">
        <v>140531.61597056902</v>
      </c>
      <c r="BQ1828" s="1102">
        <v>113149.38699922999</v>
      </c>
      <c r="BR1828" s="1102">
        <v>103359.33787989317</v>
      </c>
      <c r="BS1828" s="1102">
        <v>110732.95281698558</v>
      </c>
      <c r="BT1828" s="1102">
        <v>38105.113841512008</v>
      </c>
      <c r="BU1828" s="1102">
        <v>16494.630525373912</v>
      </c>
      <c r="BV1828" s="1102">
        <v>13005.39251802967</v>
      </c>
      <c r="BW1828" s="1102">
        <v>17783.977972380169</v>
      </c>
      <c r="BX1828" s="1102">
        <v>32667.220627789713</v>
      </c>
      <c r="BY1828" s="1102">
        <v>21727.890680572826</v>
      </c>
      <c r="BZ1828" s="1102">
        <v>15196.279854569424</v>
      </c>
      <c r="CA1828" s="1102">
        <v>11616.263112999575</v>
      </c>
      <c r="CB1828" s="1102">
        <v>9462.14362300434</v>
      </c>
      <c r="CC1828" s="1102">
        <v>13538.370167108753</v>
      </c>
      <c r="CD1828" s="1102">
        <v>19867.128678831781</v>
      </c>
      <c r="CE1828" s="1102">
        <v>25853.83348373347</v>
      </c>
      <c r="CF1828" s="1102">
        <v>20612.90745234827</v>
      </c>
      <c r="CG1828" s="1102">
        <v>16909.570719104722</v>
      </c>
      <c r="CH1828" s="1102">
        <v>17149.478218401044</v>
      </c>
      <c r="CI1828" s="1102">
        <v>20862.955918136147</v>
      </c>
      <c r="CJ1828" s="1102">
        <v>21118.763919240751</v>
      </c>
      <c r="CK1828" s="1102">
        <v>21729.666420235269</v>
      </c>
      <c r="CL1828" s="1102">
        <v>18312.68704151328</v>
      </c>
      <c r="CM1828" s="1102">
        <v>19745.54557592397</v>
      </c>
      <c r="CN1828" s="1102">
        <v>18967.725577764359</v>
      </c>
      <c r="CO1828" s="1102">
        <v>19636.819677011325</v>
      </c>
      <c r="CP1828" s="1102">
        <v>19191.580268699199</v>
      </c>
      <c r="CQ1828" s="1106">
        <f t="shared" si="228"/>
        <v>21155.095986959965</v>
      </c>
      <c r="CR1828" s="23" t="s">
        <v>542</v>
      </c>
      <c r="DQ1828"/>
      <c r="DR1828"/>
    </row>
    <row r="1829" spans="58:122" ht="13">
      <c r="BF1829" s="1135">
        <v>1821</v>
      </c>
      <c r="BG1829" s="1102">
        <v>48325.803124876256</v>
      </c>
      <c r="BH1829" s="1102">
        <v>54308.063952430319</v>
      </c>
      <c r="BI1829" s="1102">
        <v>49503.705472654314</v>
      </c>
      <c r="BJ1829" s="1102">
        <v>53549.828031264216</v>
      </c>
      <c r="BK1829" s="1102">
        <v>70451.215391332691</v>
      </c>
      <c r="BL1829" s="1102">
        <v>103733.93285509934</v>
      </c>
      <c r="BM1829" s="1102">
        <v>101456.35240446919</v>
      </c>
      <c r="BN1829" s="1102">
        <v>113031.44127248302</v>
      </c>
      <c r="BO1829" s="1102">
        <v>143862.7548880493</v>
      </c>
      <c r="BP1829" s="1102">
        <v>137965.54861966663</v>
      </c>
      <c r="BQ1829" s="1102">
        <v>106072.13225019163</v>
      </c>
      <c r="BR1829" s="1102">
        <v>73100.736525053697</v>
      </c>
      <c r="BS1829" s="1102">
        <v>53683.282174554777</v>
      </c>
      <c r="BT1829" s="1102">
        <v>24109.211071781621</v>
      </c>
      <c r="BU1829" s="1102">
        <v>10149.817182847011</v>
      </c>
      <c r="BV1829" s="1102">
        <v>9358.0007114924447</v>
      </c>
      <c r="BW1829" s="1102">
        <v>16759.041416981581</v>
      </c>
      <c r="BX1829" s="1102">
        <v>19471.080825705889</v>
      </c>
      <c r="BY1829" s="1102">
        <v>17994.777317054257</v>
      </c>
      <c r="BZ1829" s="1102">
        <v>15160.247330034083</v>
      </c>
      <c r="CA1829" s="1102">
        <v>11623.850021504502</v>
      </c>
      <c r="CB1829" s="1102">
        <v>7185.2111427593582</v>
      </c>
      <c r="CC1829" s="1102">
        <v>10400.944316401143</v>
      </c>
      <c r="CD1829" s="1102">
        <v>15007.335567555489</v>
      </c>
      <c r="CE1829" s="1102">
        <v>22220.03248776247</v>
      </c>
      <c r="CF1829" s="1102">
        <v>15146.176048533309</v>
      </c>
      <c r="CG1829" s="1102">
        <v>11795.807990921448</v>
      </c>
      <c r="CH1829" s="1102">
        <v>13946.688969518465</v>
      </c>
      <c r="CI1829" s="1102">
        <v>19865.232684253824</v>
      </c>
      <c r="CJ1829" s="1102">
        <v>22107.097333636673</v>
      </c>
      <c r="CK1829" s="1102">
        <v>22336.09330502573</v>
      </c>
      <c r="CL1829" s="1102">
        <v>17310.168278089302</v>
      </c>
      <c r="CM1829" s="1102">
        <v>20014.267361561917</v>
      </c>
      <c r="CN1829" s="1102">
        <v>18128.18587818704</v>
      </c>
      <c r="CO1829" s="1102">
        <v>18785.265753302458</v>
      </c>
      <c r="CP1829" s="1102">
        <v>18402.072715159957</v>
      </c>
      <c r="CQ1829" s="1106">
        <f t="shared" si="228"/>
        <v>20284.812881363228</v>
      </c>
      <c r="CR1829" s="23" t="s">
        <v>542</v>
      </c>
      <c r="DQ1829"/>
      <c r="DR1829"/>
    </row>
    <row r="1830" spans="58:122" ht="13">
      <c r="BF1830" s="1135">
        <v>1822</v>
      </c>
      <c r="BG1830" s="1102">
        <v>56330.957700053215</v>
      </c>
      <c r="BH1830" s="1102">
        <v>63237.777539380724</v>
      </c>
      <c r="BI1830" s="1102">
        <v>60658.779650372584</v>
      </c>
      <c r="BJ1830" s="1102">
        <v>67134.047513962185</v>
      </c>
      <c r="BK1830" s="1102">
        <v>74768.641220652848</v>
      </c>
      <c r="BL1830" s="1102">
        <v>102821.89477006125</v>
      </c>
      <c r="BM1830" s="1102">
        <v>93816.521409133289</v>
      </c>
      <c r="BN1830" s="1102">
        <v>87706.309918629093</v>
      </c>
      <c r="BO1830" s="1102">
        <v>104782.66200582495</v>
      </c>
      <c r="BP1830" s="1102">
        <v>96630.617227397917</v>
      </c>
      <c r="BQ1830" s="1102">
        <v>70797.429771936499</v>
      </c>
      <c r="BR1830" s="1102">
        <v>50704.495714859542</v>
      </c>
      <c r="BS1830" s="1102">
        <v>73871.186041478024</v>
      </c>
      <c r="BT1830" s="1102">
        <v>30613.995157228055</v>
      </c>
      <c r="BU1830" s="1102">
        <v>13772.514872043666</v>
      </c>
      <c r="BV1830" s="1102">
        <v>12137.448177734217</v>
      </c>
      <c r="BW1830" s="1102">
        <v>18353.597701210299</v>
      </c>
      <c r="BX1830" s="1102">
        <v>25874.627126974465</v>
      </c>
      <c r="BY1830" s="1102">
        <v>19544.858802105824</v>
      </c>
      <c r="BZ1830" s="1102">
        <v>16488.223864740557</v>
      </c>
      <c r="CA1830" s="1102">
        <v>11625.629738507656</v>
      </c>
      <c r="CB1830" s="1102">
        <v>7888.724728258223</v>
      </c>
      <c r="CC1830" s="1102">
        <v>10002.941361169356</v>
      </c>
      <c r="CD1830" s="1102">
        <v>11323.589325460691</v>
      </c>
      <c r="CE1830" s="1102">
        <v>17697.444224049283</v>
      </c>
      <c r="CF1830" s="1102">
        <v>15805.447375023887</v>
      </c>
      <c r="CG1830" s="1102">
        <v>12539.656299753227</v>
      </c>
      <c r="CH1830" s="1102">
        <v>15540.027079011452</v>
      </c>
      <c r="CI1830" s="1102">
        <v>18299.52484573724</v>
      </c>
      <c r="CJ1830" s="1102">
        <v>23071.129229482205</v>
      </c>
      <c r="CK1830" s="1102">
        <v>23680.469177183109</v>
      </c>
      <c r="CL1830" s="1102">
        <v>21800.245992272634</v>
      </c>
      <c r="CM1830" s="1102">
        <v>23964.924866391008</v>
      </c>
      <c r="CN1830" s="1102">
        <v>21038.178409729309</v>
      </c>
      <c r="CO1830" s="1102">
        <v>25245.707533116147</v>
      </c>
      <c r="CP1830" s="1102">
        <v>23049.467935922727</v>
      </c>
      <c r="CQ1830" s="1106">
        <f t="shared" si="228"/>
        <v>25407.689195249975</v>
      </c>
      <c r="CR1830" s="23" t="s">
        <v>542</v>
      </c>
      <c r="DQ1830"/>
      <c r="DR1830"/>
    </row>
    <row r="1831" spans="58:122" ht="13">
      <c r="BF1831" s="1135">
        <v>1823</v>
      </c>
      <c r="BG1831" s="1102">
        <v>66542.321346118944</v>
      </c>
      <c r="BH1831" s="1102">
        <v>80439.634181964517</v>
      </c>
      <c r="BI1831" s="1102">
        <v>77575.02546441117</v>
      </c>
      <c r="BJ1831" s="1102">
        <v>82486.898242390758</v>
      </c>
      <c r="BK1831" s="1102">
        <v>83993.607379332869</v>
      </c>
      <c r="BL1831" s="1102">
        <v>96605.729257887797</v>
      </c>
      <c r="BM1831" s="1102">
        <v>79621.28060965093</v>
      </c>
      <c r="BN1831" s="1102">
        <v>84244.401958582326</v>
      </c>
      <c r="BO1831" s="1102">
        <v>98878.159393319278</v>
      </c>
      <c r="BP1831" s="1102">
        <v>106628.6814097279</v>
      </c>
      <c r="BQ1831" s="1102">
        <v>81898.366670006071</v>
      </c>
      <c r="BR1831" s="1102">
        <v>66056.692710266725</v>
      </c>
      <c r="BS1831" s="1102">
        <v>66309.207135319375</v>
      </c>
      <c r="BT1831" s="1102">
        <v>37078.50798151816</v>
      </c>
      <c r="BU1831" s="1102">
        <v>16008.908779695033</v>
      </c>
      <c r="BV1831" s="1102">
        <v>14637.584600931335</v>
      </c>
      <c r="BW1831" s="1102">
        <v>16923.447011835382</v>
      </c>
      <c r="BX1831" s="1102">
        <v>29757.31726107173</v>
      </c>
      <c r="BY1831" s="1102">
        <v>25189.706279139416</v>
      </c>
      <c r="BZ1831" s="1102">
        <v>17382.335963784361</v>
      </c>
      <c r="CA1831" s="1102">
        <v>11629.667902786265</v>
      </c>
      <c r="CB1831" s="1102">
        <v>6897.7792340005562</v>
      </c>
      <c r="CC1831" s="1102">
        <v>9062.394983571492</v>
      </c>
      <c r="CD1831" s="1102">
        <v>15876.729602285483</v>
      </c>
      <c r="CE1831" s="1102">
        <v>20283.694612100655</v>
      </c>
      <c r="CF1831" s="1102">
        <v>14736.182873938715</v>
      </c>
      <c r="CG1831" s="1102">
        <v>12314.801555292568</v>
      </c>
      <c r="CH1831" s="1102">
        <v>14376.536334632005</v>
      </c>
      <c r="CI1831" s="1102">
        <v>20072.528739191886</v>
      </c>
      <c r="CJ1831" s="1102">
        <v>20712.929472121647</v>
      </c>
      <c r="CK1831" s="1102">
        <v>21237.799905503791</v>
      </c>
      <c r="CL1831" s="1102">
        <v>19847.309597229112</v>
      </c>
      <c r="CM1831" s="1102">
        <v>20960.528117503371</v>
      </c>
      <c r="CN1831" s="1102">
        <v>19304.15223489283</v>
      </c>
      <c r="CO1831" s="1102">
        <v>17892.087015895682</v>
      </c>
      <c r="CP1831" s="1102">
        <v>21079.832990350638</v>
      </c>
      <c r="CQ1831" s="1106">
        <f t="shared" si="228"/>
        <v>23236.538318174629</v>
      </c>
      <c r="CR1831" s="23" t="s">
        <v>542</v>
      </c>
      <c r="DQ1831"/>
      <c r="DR1831"/>
    </row>
    <row r="1832" spans="58:122" ht="13">
      <c r="BF1832" s="1135">
        <v>1824</v>
      </c>
      <c r="BG1832" s="1102">
        <v>47050.116244749333</v>
      </c>
      <c r="BH1832" s="1102">
        <v>55958.39327534254</v>
      </c>
      <c r="BI1832" s="1102">
        <v>49303.704169474389</v>
      </c>
      <c r="BJ1832" s="1102">
        <v>56500.367765066308</v>
      </c>
      <c r="BK1832" s="1102">
        <v>71050.363593145245</v>
      </c>
      <c r="BL1832" s="1102">
        <v>93459.066083625396</v>
      </c>
      <c r="BM1832" s="1102">
        <v>80964.826879055399</v>
      </c>
      <c r="BN1832" s="1102">
        <v>83510.025194147413</v>
      </c>
      <c r="BO1832" s="1102">
        <v>120037.03628403501</v>
      </c>
      <c r="BP1832" s="1102">
        <v>115651.34388128763</v>
      </c>
      <c r="BQ1832" s="1102">
        <v>92623.852288847003</v>
      </c>
      <c r="BR1832" s="1102">
        <v>67355.560454703358</v>
      </c>
      <c r="BS1832" s="1102">
        <v>68293.444613677013</v>
      </c>
      <c r="BT1832" s="1102">
        <v>27624.408156089776</v>
      </c>
      <c r="BU1832" s="1102">
        <v>13490.117735059657</v>
      </c>
      <c r="BV1832" s="1102">
        <v>11584.790076561647</v>
      </c>
      <c r="BW1832" s="1102">
        <v>22372.433020128701</v>
      </c>
      <c r="BX1832" s="1102">
        <v>24542.459495546951</v>
      </c>
      <c r="BY1832" s="1102">
        <v>22039.27658661293</v>
      </c>
      <c r="BZ1832" s="1102">
        <v>18242.160570277429</v>
      </c>
      <c r="CA1832" s="1102">
        <v>11630.18386138397</v>
      </c>
      <c r="CB1832" s="1102">
        <v>7850.9886495853143</v>
      </c>
      <c r="CC1832" s="1102">
        <v>9224.7198407016858</v>
      </c>
      <c r="CD1832" s="1102">
        <v>13400.53286226576</v>
      </c>
      <c r="CE1832" s="1102">
        <v>21299.636147551566</v>
      </c>
      <c r="CF1832" s="1102">
        <v>15577.994054699413</v>
      </c>
      <c r="CG1832" s="1102">
        <v>12814.280580358643</v>
      </c>
      <c r="CH1832" s="1102">
        <v>14341.335234283519</v>
      </c>
      <c r="CI1832" s="1102">
        <v>19639.659048426693</v>
      </c>
      <c r="CJ1832" s="1102">
        <v>21787.333251600532</v>
      </c>
      <c r="CK1832" s="1102">
        <v>20427.495611258535</v>
      </c>
      <c r="CL1832" s="1102">
        <v>16291.827202736036</v>
      </c>
      <c r="CM1832" s="1102">
        <v>20144.398133534072</v>
      </c>
      <c r="CN1832" s="1102">
        <v>22201.797981538522</v>
      </c>
      <c r="CO1832" s="1102">
        <v>26082.952953130392</v>
      </c>
      <c r="CP1832" s="1102">
        <v>23236.678218384481</v>
      </c>
      <c r="CQ1832" s="1106">
        <f t="shared" si="228"/>
        <v>25614.053206955861</v>
      </c>
      <c r="CR1832" s="23" t="s">
        <v>542</v>
      </c>
      <c r="DQ1832"/>
      <c r="DR1832"/>
    </row>
    <row r="1833" spans="58:122" ht="13">
      <c r="BF1833" s="1135">
        <v>1825</v>
      </c>
      <c r="BG1833" s="1102">
        <v>46673.57840970876</v>
      </c>
      <c r="BH1833" s="1102">
        <v>50942.076891265606</v>
      </c>
      <c r="BI1833" s="1102">
        <v>47456.679689693374</v>
      </c>
      <c r="BJ1833" s="1102">
        <v>55824.520482364351</v>
      </c>
      <c r="BK1833" s="1102">
        <v>63712.499941931514</v>
      </c>
      <c r="BL1833" s="1102">
        <v>85058.37531287616</v>
      </c>
      <c r="BM1833" s="1102">
        <v>77920.093067503854</v>
      </c>
      <c r="BN1833" s="1102">
        <v>80671.796685780311</v>
      </c>
      <c r="BO1833" s="1102">
        <v>88305.821021522148</v>
      </c>
      <c r="BP1833" s="1102">
        <v>95614.361661664778</v>
      </c>
      <c r="BQ1833" s="1102">
        <v>72080.47630632628</v>
      </c>
      <c r="BR1833" s="1102">
        <v>54475.680671533482</v>
      </c>
      <c r="BS1833" s="1102">
        <v>44468.963028669576</v>
      </c>
      <c r="BT1833" s="1102">
        <v>23103.687965770376</v>
      </c>
      <c r="BU1833" s="1102">
        <v>12109.633430335798</v>
      </c>
      <c r="BV1833" s="1102">
        <v>12670.869207279564</v>
      </c>
      <c r="BW1833" s="1102">
        <v>17270.399577884469</v>
      </c>
      <c r="BX1833" s="1102">
        <v>19092.151204187005</v>
      </c>
      <c r="BY1833" s="1102">
        <v>16729.62146769388</v>
      </c>
      <c r="BZ1833" s="1102">
        <v>14109.110784568444</v>
      </c>
      <c r="CA1833" s="1102">
        <v>11631.072671568991</v>
      </c>
      <c r="CB1833" s="1102">
        <v>7252.9327691413273</v>
      </c>
      <c r="CC1833" s="1102">
        <v>7240.6422741567221</v>
      </c>
      <c r="CD1833" s="1102">
        <v>8338.1208717678419</v>
      </c>
      <c r="CE1833" s="1102">
        <v>15055.648994715146</v>
      </c>
      <c r="CF1833" s="1102">
        <v>13364.488317865913</v>
      </c>
      <c r="CG1833" s="1102">
        <v>10992.99583163844</v>
      </c>
      <c r="CH1833" s="1102">
        <v>11192.528312052184</v>
      </c>
      <c r="CI1833" s="1102">
        <v>13146.529750892438</v>
      </c>
      <c r="CJ1833" s="1102">
        <v>15153.544411026402</v>
      </c>
      <c r="CK1833" s="1102">
        <v>16068.962449195933</v>
      </c>
      <c r="CL1833" s="1102">
        <v>13035.365770157418</v>
      </c>
      <c r="CM1833" s="1102">
        <v>16838.775204008231</v>
      </c>
      <c r="CN1833" s="1102">
        <v>15494.815429566544</v>
      </c>
      <c r="CO1833" s="1102">
        <v>17838.881292450489</v>
      </c>
      <c r="CP1833" s="1102">
        <v>15667.76145354646</v>
      </c>
      <c r="CQ1833" s="1106">
        <f t="shared" si="228"/>
        <v>17270.750652626302</v>
      </c>
      <c r="CR1833" s="23" t="s">
        <v>542</v>
      </c>
      <c r="DQ1833"/>
      <c r="DR1833"/>
    </row>
    <row r="1834" spans="58:122" ht="13">
      <c r="BF1834" s="1135">
        <v>1826</v>
      </c>
      <c r="BG1834" s="1102">
        <v>45797.999146301547</v>
      </c>
      <c r="BH1834" s="1102">
        <v>52164.572837126965</v>
      </c>
      <c r="BI1834" s="1102">
        <v>43308.486729068398</v>
      </c>
      <c r="BJ1834" s="1102">
        <v>45214.763645536557</v>
      </c>
      <c r="BK1834" s="1102">
        <v>64675.726207237138</v>
      </c>
      <c r="BL1834" s="1102">
        <v>95828.415924540925</v>
      </c>
      <c r="BM1834" s="1102">
        <v>86853.220141101003</v>
      </c>
      <c r="BN1834" s="1102">
        <v>83903.624256775132</v>
      </c>
      <c r="BO1834" s="1102">
        <v>101130.5705590313</v>
      </c>
      <c r="BP1834" s="1102">
        <v>104418.6969109012</v>
      </c>
      <c r="BQ1834" s="1102">
        <v>73904.700246697263</v>
      </c>
      <c r="BR1834" s="1102">
        <v>49121.44949208742</v>
      </c>
      <c r="BS1834" s="1102">
        <v>53104.475397111069</v>
      </c>
      <c r="BT1834" s="1102">
        <v>24747.22812757847</v>
      </c>
      <c r="BU1834" s="1102">
        <v>13496.875860760772</v>
      </c>
      <c r="BV1834" s="1102">
        <v>14640.033883863025</v>
      </c>
      <c r="BW1834" s="1102">
        <v>14946.723176421814</v>
      </c>
      <c r="BX1834" s="1102">
        <v>23060.46055195406</v>
      </c>
      <c r="BY1834" s="1102">
        <v>21369.42629134966</v>
      </c>
      <c r="BZ1834" s="1102">
        <v>17197.685207428083</v>
      </c>
      <c r="CA1834" s="1102">
        <v>11632.800101711382</v>
      </c>
      <c r="CB1834" s="1102">
        <v>7115.8266932892138</v>
      </c>
      <c r="CC1834" s="1102">
        <v>11364.220554684849</v>
      </c>
      <c r="CD1834" s="1102">
        <v>15953.663361069679</v>
      </c>
      <c r="CE1834" s="1102">
        <v>19525.061482665576</v>
      </c>
      <c r="CF1834" s="1102">
        <v>12837.585211207728</v>
      </c>
      <c r="CG1834" s="1102">
        <v>10187.144271665198</v>
      </c>
      <c r="CH1834" s="1102">
        <v>12165.315179119645</v>
      </c>
      <c r="CI1834" s="1102">
        <v>16455.144229215617</v>
      </c>
      <c r="CJ1834" s="1102">
        <v>16529.847870775517</v>
      </c>
      <c r="CK1834" s="1102">
        <v>16993.09119416973</v>
      </c>
      <c r="CL1834" s="1102">
        <v>15047.452760554292</v>
      </c>
      <c r="CM1834" s="1102">
        <v>19867.752050733256</v>
      </c>
      <c r="CN1834" s="1102">
        <v>19419.632150516503</v>
      </c>
      <c r="CO1834" s="1102">
        <v>19858.44905940591</v>
      </c>
      <c r="CP1834" s="1102">
        <v>21078.764875374884</v>
      </c>
      <c r="CQ1834" s="1106">
        <f t="shared" si="228"/>
        <v>23235.360922956472</v>
      </c>
      <c r="CR1834" s="23" t="s">
        <v>542</v>
      </c>
      <c r="DQ1834"/>
      <c r="DR1834"/>
    </row>
    <row r="1835" spans="58:122" ht="13">
      <c r="BF1835" s="1135">
        <v>1827</v>
      </c>
      <c r="BG1835" s="1102">
        <v>53698.894659176643</v>
      </c>
      <c r="BH1835" s="1102">
        <v>54519.06378036923</v>
      </c>
      <c r="BI1835" s="1102">
        <v>49861.715284507576</v>
      </c>
      <c r="BJ1835" s="1102">
        <v>62067.060689133119</v>
      </c>
      <c r="BK1835" s="1102">
        <v>90853.596503775465</v>
      </c>
      <c r="BL1835" s="1102">
        <v>122131.3781176062</v>
      </c>
      <c r="BM1835" s="1102">
        <v>105914.18423081312</v>
      </c>
      <c r="BN1835" s="1102">
        <v>104083.5807181846</v>
      </c>
      <c r="BO1835" s="1102">
        <v>123667.52171337651</v>
      </c>
      <c r="BP1835" s="1102">
        <v>111720.63368000889</v>
      </c>
      <c r="BQ1835" s="1102">
        <v>79128.948403546296</v>
      </c>
      <c r="BR1835" s="1102">
        <v>53389.863496959733</v>
      </c>
      <c r="BS1835" s="1102">
        <v>53526.288227140481</v>
      </c>
      <c r="BT1835" s="1102">
        <v>21142.177265059094</v>
      </c>
      <c r="BU1835" s="1102">
        <v>13828.33034887129</v>
      </c>
      <c r="BV1835" s="1102">
        <v>13233.341971599417</v>
      </c>
      <c r="BW1835" s="1102">
        <v>19112.8661610946</v>
      </c>
      <c r="BX1835" s="1102">
        <v>22965.149049324751</v>
      </c>
      <c r="BY1835" s="1102">
        <v>19100.348568157075</v>
      </c>
      <c r="BZ1835" s="1102">
        <v>14617.0338445373</v>
      </c>
      <c r="CA1835" s="1102">
        <v>11633.394446427083</v>
      </c>
      <c r="CB1835" s="1102">
        <v>8477.1567187301662</v>
      </c>
      <c r="CC1835" s="1102">
        <v>10289.620420738642</v>
      </c>
      <c r="CD1835" s="1102">
        <v>13334.158759448361</v>
      </c>
      <c r="CE1835" s="1102">
        <v>15335.664622125685</v>
      </c>
      <c r="CF1835" s="1102">
        <v>11811.121646393691</v>
      </c>
      <c r="CG1835" s="1102">
        <v>10708.593380181563</v>
      </c>
      <c r="CH1835" s="1102">
        <v>14577.276112163396</v>
      </c>
      <c r="CI1835" s="1102">
        <v>20038.95446243601</v>
      </c>
      <c r="CJ1835" s="1102">
        <v>19436.572044104454</v>
      </c>
      <c r="CK1835" s="1102">
        <v>19543.031625301119</v>
      </c>
      <c r="CL1835" s="1102">
        <v>16604.128260119094</v>
      </c>
      <c r="CM1835" s="1102">
        <v>17919.469749307613</v>
      </c>
      <c r="CN1835" s="1102">
        <v>15988.465510905418</v>
      </c>
      <c r="CO1835" s="1102">
        <v>15538.711693358657</v>
      </c>
      <c r="CP1835" s="1102">
        <v>17195.805452401411</v>
      </c>
      <c r="CQ1835" s="1106">
        <f t="shared" si="228"/>
        <v>18955.13083474174</v>
      </c>
      <c r="CR1835" s="23" t="s">
        <v>542</v>
      </c>
      <c r="DQ1835"/>
      <c r="DR1835"/>
    </row>
    <row r="1836" spans="58:122" ht="13">
      <c r="BF1836" s="1135">
        <v>1828</v>
      </c>
      <c r="BG1836" s="1102">
        <v>62198.519566615621</v>
      </c>
      <c r="BH1836" s="1102">
        <v>60752.348139290545</v>
      </c>
      <c r="BI1836" s="1102">
        <v>55584.857253429655</v>
      </c>
      <c r="BJ1836" s="1102">
        <v>69530.577511665251</v>
      </c>
      <c r="BK1836" s="1102">
        <v>84357.266083591298</v>
      </c>
      <c r="BL1836" s="1102">
        <v>104235.27086811027</v>
      </c>
      <c r="BM1836" s="1102">
        <v>82211.762006056364</v>
      </c>
      <c r="BN1836" s="1102">
        <v>86238.058299695767</v>
      </c>
      <c r="BO1836" s="1102">
        <v>115605.4198811543</v>
      </c>
      <c r="BP1836" s="1102">
        <v>109973.27027360388</v>
      </c>
      <c r="BQ1836" s="1102">
        <v>85804.856849658128</v>
      </c>
      <c r="BR1836" s="1102">
        <v>65542.388491427031</v>
      </c>
      <c r="BS1836" s="1102">
        <v>71938.721583716397</v>
      </c>
      <c r="BT1836" s="1102">
        <v>33841.685952294283</v>
      </c>
      <c r="BU1836" s="1102">
        <v>16227.550767330378</v>
      </c>
      <c r="BV1836" s="1102">
        <v>13292.703470385897</v>
      </c>
      <c r="BW1836" s="1102">
        <v>19674.247449037306</v>
      </c>
      <c r="BX1836" s="1102">
        <v>26050.701700205449</v>
      </c>
      <c r="BY1836" s="1102">
        <v>20089.397945642428</v>
      </c>
      <c r="BZ1836" s="1102">
        <v>17527.622577208167</v>
      </c>
      <c r="CA1836" s="1102">
        <v>11633.782159660837</v>
      </c>
      <c r="CB1836" s="1102">
        <v>8679.4145834566189</v>
      </c>
      <c r="CC1836" s="1102">
        <v>9866.7547428332346</v>
      </c>
      <c r="CD1836" s="1102">
        <v>12361.036281038358</v>
      </c>
      <c r="CE1836" s="1102">
        <v>18560.056462917742</v>
      </c>
      <c r="CF1836" s="1102">
        <v>14229.970131440867</v>
      </c>
      <c r="CG1836" s="1102">
        <v>10527.202889324373</v>
      </c>
      <c r="CH1836" s="1102">
        <v>12784.224571158084</v>
      </c>
      <c r="CI1836" s="1102">
        <v>16730.301585777164</v>
      </c>
      <c r="CJ1836" s="1102">
        <v>19266.412276790215</v>
      </c>
      <c r="CK1836" s="1102">
        <v>22040.147503185173</v>
      </c>
      <c r="CL1836" s="1102">
        <v>17670.164718597465</v>
      </c>
      <c r="CM1836" s="1102">
        <v>21861.741720887541</v>
      </c>
      <c r="CN1836" s="1102">
        <v>18585.802969264118</v>
      </c>
      <c r="CO1836" s="1102">
        <v>19682.360155937975</v>
      </c>
      <c r="CP1836" s="1102">
        <v>19119.668749241424</v>
      </c>
      <c r="CQ1836" s="1106">
        <f t="shared" si="228"/>
        <v>21075.827105742374</v>
      </c>
      <c r="CR1836" s="23" t="s">
        <v>542</v>
      </c>
      <c r="DQ1836"/>
      <c r="DR1836"/>
    </row>
    <row r="1837" spans="58:122" ht="13">
      <c r="BF1837" s="1135">
        <v>1829</v>
      </c>
      <c r="BG1837" s="1102">
        <v>54054.410169711009</v>
      </c>
      <c r="BH1837" s="1102">
        <v>57527.514341721988</v>
      </c>
      <c r="BI1837" s="1102">
        <v>51707.262013221327</v>
      </c>
      <c r="BJ1837" s="1102">
        <v>57477.909999177857</v>
      </c>
      <c r="BK1837" s="1102">
        <v>72951.792191479079</v>
      </c>
      <c r="BL1837" s="1102">
        <v>98541.506895524537</v>
      </c>
      <c r="BM1837" s="1102">
        <v>79180.837268935487</v>
      </c>
      <c r="BN1837" s="1102">
        <v>81171.648158257187</v>
      </c>
      <c r="BO1837" s="1102">
        <v>102909.63264226985</v>
      </c>
      <c r="BP1837" s="1102">
        <v>102707.25248251045</v>
      </c>
      <c r="BQ1837" s="1102">
        <v>76097.15988438201</v>
      </c>
      <c r="BR1837" s="1102">
        <v>65599.763715663285</v>
      </c>
      <c r="BS1837" s="1102">
        <v>78680.172457983179</v>
      </c>
      <c r="BT1837" s="1102">
        <v>33420.097605312563</v>
      </c>
      <c r="BU1837" s="1102">
        <v>12806.946557608211</v>
      </c>
      <c r="BV1837" s="1102">
        <v>13929.819316550214</v>
      </c>
      <c r="BW1837" s="1102">
        <v>19343.446583673274</v>
      </c>
      <c r="BX1837" s="1102">
        <v>32016.07316809789</v>
      </c>
      <c r="BY1837" s="1102">
        <v>20195.615213609875</v>
      </c>
      <c r="BZ1837" s="1102">
        <v>16289.860201980628</v>
      </c>
      <c r="CA1837" s="1102">
        <v>11639.520807149665</v>
      </c>
      <c r="CB1837" s="1102">
        <v>7637.1160857706063</v>
      </c>
      <c r="CC1837" s="1102">
        <v>11347.217771355121</v>
      </c>
      <c r="CD1837" s="1102">
        <v>12430.696257774161</v>
      </c>
      <c r="CE1837" s="1102">
        <v>18131.142515405856</v>
      </c>
      <c r="CF1837" s="1102">
        <v>14530.542307563737</v>
      </c>
      <c r="CG1837" s="1102">
        <v>11861.218030964867</v>
      </c>
      <c r="CH1837" s="1102">
        <v>13279.963570688047</v>
      </c>
      <c r="CI1837" s="1102">
        <v>15614.843084043965</v>
      </c>
      <c r="CJ1837" s="1102">
        <v>15793.047187164704</v>
      </c>
      <c r="CK1837" s="1102">
        <v>16033.79614692655</v>
      </c>
      <c r="CL1837" s="1102">
        <v>12784.444421089287</v>
      </c>
      <c r="CM1837" s="1102">
        <v>19637.550666378895</v>
      </c>
      <c r="CN1837" s="1102">
        <v>19199.835550800264</v>
      </c>
      <c r="CO1837" s="1102">
        <v>24038.27272572436</v>
      </c>
      <c r="CP1837" s="1102">
        <v>20677.840740495551</v>
      </c>
      <c r="CQ1837" s="1106">
        <f t="shared" si="228"/>
        <v>22793.417714627019</v>
      </c>
      <c r="CR1837" s="23" t="s">
        <v>542</v>
      </c>
      <c r="DQ1837"/>
      <c r="DR1837"/>
    </row>
    <row r="1838" spans="58:122" ht="13">
      <c r="BF1838" s="1135">
        <v>1830</v>
      </c>
      <c r="BG1838" s="1102">
        <v>71427.272600614728</v>
      </c>
      <c r="BH1838" s="1102">
        <v>80282.853632733531</v>
      </c>
      <c r="BI1838" s="1102">
        <v>73338.75426925256</v>
      </c>
      <c r="BJ1838" s="1102">
        <v>73172.535645506767</v>
      </c>
      <c r="BK1838" s="1102">
        <v>75631.99315834661</v>
      </c>
      <c r="BL1838" s="1102">
        <v>91691.479113939014</v>
      </c>
      <c r="BM1838" s="1102">
        <v>81062.964376496093</v>
      </c>
      <c r="BN1838" s="1102">
        <v>85364.648804912635</v>
      </c>
      <c r="BO1838" s="1102">
        <v>105872.8523451902</v>
      </c>
      <c r="BP1838" s="1102">
        <v>113257.82889595763</v>
      </c>
      <c r="BQ1838" s="1102">
        <v>91173.965877048598</v>
      </c>
      <c r="BR1838" s="1102">
        <v>79085.468277697961</v>
      </c>
      <c r="BS1838" s="1102">
        <v>83182.000499033544</v>
      </c>
      <c r="BT1838" s="1102">
        <v>29501.172517173356</v>
      </c>
      <c r="BU1838" s="1102">
        <v>14360.518262486115</v>
      </c>
      <c r="BV1838" s="1102">
        <v>14718.173163927673</v>
      </c>
      <c r="BW1838" s="1102">
        <v>15638.310007338287</v>
      </c>
      <c r="BX1838" s="1102">
        <v>21808.206497918865</v>
      </c>
      <c r="BY1838" s="1102">
        <v>20927.76618445044</v>
      </c>
      <c r="BZ1838" s="1102">
        <v>19657.392248869164</v>
      </c>
      <c r="CA1838" s="1102">
        <v>11644.801678497508</v>
      </c>
      <c r="CB1838" s="1102">
        <v>5863.2101448497106</v>
      </c>
      <c r="CC1838" s="1102">
        <v>10076.619133161581</v>
      </c>
      <c r="CD1838" s="1102">
        <v>13374.64273415864</v>
      </c>
      <c r="CE1838" s="1102">
        <v>19910.019206728986</v>
      </c>
      <c r="CF1838" s="1102">
        <v>13165.469609418302</v>
      </c>
      <c r="CG1838" s="1102">
        <v>10947.266424007939</v>
      </c>
      <c r="CH1838" s="1102">
        <v>14518.799512999358</v>
      </c>
      <c r="CI1838" s="1102">
        <v>19273.279660211174</v>
      </c>
      <c r="CJ1838" s="1102">
        <v>20459.257966789126</v>
      </c>
      <c r="CK1838" s="1102">
        <v>20058.163652066516</v>
      </c>
      <c r="CL1838" s="1102">
        <v>15455.873880413441</v>
      </c>
      <c r="CM1838" s="1102">
        <v>17417.518563386882</v>
      </c>
      <c r="CN1838" s="1102">
        <v>13018.712276872709</v>
      </c>
      <c r="CO1838" s="1102">
        <v>17429.684112057079</v>
      </c>
      <c r="CP1838" s="1102">
        <v>15186.664177512959</v>
      </c>
      <c r="CQ1838" s="1106">
        <f t="shared" si="228"/>
        <v>16740.431684044383</v>
      </c>
      <c r="CR1838" s="23" t="s">
        <v>542</v>
      </c>
      <c r="DQ1838"/>
      <c r="DR1838"/>
    </row>
    <row r="1839" spans="58:122" ht="13">
      <c r="BF1839" s="1135">
        <v>1831</v>
      </c>
      <c r="BG1839" s="1102">
        <v>57565.176168364145</v>
      </c>
      <c r="BH1839" s="1102">
        <v>62598.461248604857</v>
      </c>
      <c r="BI1839" s="1102">
        <v>50445.369631033122</v>
      </c>
      <c r="BJ1839" s="1102">
        <v>49454.250502631665</v>
      </c>
      <c r="BK1839" s="1102">
        <v>63497.894986503823</v>
      </c>
      <c r="BL1839" s="1102">
        <v>87568.198449256321</v>
      </c>
      <c r="BM1839" s="1102">
        <v>73476.914623851713</v>
      </c>
      <c r="BN1839" s="1102">
        <v>71482.14039095011</v>
      </c>
      <c r="BO1839" s="1102">
        <v>96643.078127135712</v>
      </c>
      <c r="BP1839" s="1102">
        <v>93984.094796969119</v>
      </c>
      <c r="BQ1839" s="1102">
        <v>75185.137116128433</v>
      </c>
      <c r="BR1839" s="1102">
        <v>58257.134613047987</v>
      </c>
      <c r="BS1839" s="1102">
        <v>70448.456241332024</v>
      </c>
      <c r="BT1839" s="1102">
        <v>27851.118407032751</v>
      </c>
      <c r="BU1839" s="1102">
        <v>13676.77553579284</v>
      </c>
      <c r="BV1839" s="1102">
        <v>11680.305319916752</v>
      </c>
      <c r="BW1839" s="1102">
        <v>16634.607766705798</v>
      </c>
      <c r="BX1839" s="1102">
        <v>26624.257921188015</v>
      </c>
      <c r="BY1839" s="1102">
        <v>22645.380490028358</v>
      </c>
      <c r="BZ1839" s="1102">
        <v>17125.534133452329</v>
      </c>
      <c r="CA1839" s="1102">
        <v>11645.046606165502</v>
      </c>
      <c r="CB1839" s="1102">
        <v>7408.8893532157235</v>
      </c>
      <c r="CC1839" s="1102">
        <v>9287.6729645539599</v>
      </c>
      <c r="CD1839" s="1102">
        <v>14173.565814510728</v>
      </c>
      <c r="CE1839" s="1102">
        <v>18859.589094751416</v>
      </c>
      <c r="CF1839" s="1102">
        <v>14077.255450985045</v>
      </c>
      <c r="CG1839" s="1102">
        <v>11305.707478165896</v>
      </c>
      <c r="CH1839" s="1102">
        <v>13412.30527744392</v>
      </c>
      <c r="CI1839" s="1102">
        <v>19376.219109946618</v>
      </c>
      <c r="CJ1839" s="1102">
        <v>20065.445245066472</v>
      </c>
      <c r="CK1839" s="1102">
        <v>18609.802590258361</v>
      </c>
      <c r="CL1839" s="1102">
        <v>15213.238860667627</v>
      </c>
      <c r="CM1839" s="1102">
        <v>17632.431442957411</v>
      </c>
      <c r="CN1839" s="1102">
        <v>18715.200597064548</v>
      </c>
      <c r="CO1839" s="1102">
        <v>16927.201641700885</v>
      </c>
      <c r="CP1839" s="1102">
        <v>20239.713816332864</v>
      </c>
      <c r="CQ1839" s="1106">
        <f t="shared" si="228"/>
        <v>22310.465450906977</v>
      </c>
      <c r="CR1839" s="23" t="s">
        <v>542</v>
      </c>
      <c r="DQ1839"/>
      <c r="DR1839"/>
    </row>
    <row r="1840" spans="58:122" ht="13">
      <c r="BF1840" s="1135">
        <v>1832</v>
      </c>
      <c r="BG1840" s="1102">
        <v>68354.206192693062</v>
      </c>
      <c r="BH1840" s="1102">
        <v>71703.607033321852</v>
      </c>
      <c r="BI1840" s="1102">
        <v>63607.267066002387</v>
      </c>
      <c r="BJ1840" s="1102">
        <v>69838.554356177425</v>
      </c>
      <c r="BK1840" s="1102">
        <v>95717.779173935589</v>
      </c>
      <c r="BL1840" s="1102">
        <v>138766.70268414135</v>
      </c>
      <c r="BM1840" s="1102">
        <v>119513.05475746754</v>
      </c>
      <c r="BN1840" s="1102">
        <v>117895.64208023238</v>
      </c>
      <c r="BO1840" s="1102">
        <v>164362.12540993677</v>
      </c>
      <c r="BP1840" s="1102">
        <v>161422.84264125541</v>
      </c>
      <c r="BQ1840" s="1102">
        <v>123161.93753531514</v>
      </c>
      <c r="BR1840" s="1102">
        <v>84469.17940057638</v>
      </c>
      <c r="BS1840" s="1102">
        <v>84381.920890962036</v>
      </c>
      <c r="BT1840" s="1102">
        <v>47489.927088274264</v>
      </c>
      <c r="BU1840" s="1102">
        <v>20179.28532677102</v>
      </c>
      <c r="BV1840" s="1102">
        <v>15004.131355245006</v>
      </c>
      <c r="BW1840" s="1102">
        <v>23210.474847980651</v>
      </c>
      <c r="BX1840" s="1102">
        <v>27458.07765382421</v>
      </c>
      <c r="BY1840" s="1102">
        <v>22719.058796830523</v>
      </c>
      <c r="BZ1840" s="1102">
        <v>20810.025018840002</v>
      </c>
      <c r="CA1840" s="1102">
        <v>11645.365362148541</v>
      </c>
      <c r="CB1840" s="1102">
        <v>6612.0545023701507</v>
      </c>
      <c r="CC1840" s="1102">
        <v>11882.602645096333</v>
      </c>
      <c r="CD1840" s="1102">
        <v>18164.371034844953</v>
      </c>
      <c r="CE1840" s="1102">
        <v>31285.713119870925</v>
      </c>
      <c r="CF1840" s="1102">
        <v>17631.341680036563</v>
      </c>
      <c r="CG1840" s="1102">
        <v>12657.344910580165</v>
      </c>
      <c r="CH1840" s="1102">
        <v>12529.907575221858</v>
      </c>
      <c r="CI1840" s="1102">
        <v>20811.927702203448</v>
      </c>
      <c r="CJ1840" s="1102">
        <v>21732.858194418859</v>
      </c>
      <c r="CK1840" s="1102">
        <v>24246.90761617805</v>
      </c>
      <c r="CL1840" s="1102">
        <v>19664.166506370468</v>
      </c>
      <c r="CM1840" s="1102">
        <v>27227.655878904858</v>
      </c>
      <c r="CN1840" s="1102">
        <v>20281.383642938901</v>
      </c>
      <c r="CO1840" s="1102">
        <v>19416.668773323876</v>
      </c>
      <c r="CP1840" s="1102">
        <v>22921.764610703231</v>
      </c>
      <c r="CQ1840" s="1106">
        <f t="shared" si="228"/>
        <v>25266.920375535916</v>
      </c>
      <c r="CR1840" s="23" t="s">
        <v>542</v>
      </c>
      <c r="DQ1840"/>
      <c r="DR1840"/>
    </row>
    <row r="1841" spans="58:122" ht="13">
      <c r="BF1841" s="1135">
        <v>1833</v>
      </c>
      <c r="BG1841" s="1102">
        <v>55339.675838152907</v>
      </c>
      <c r="BH1841" s="1102">
        <v>53033.317729417344</v>
      </c>
      <c r="BI1841" s="1102">
        <v>45264.120166238485</v>
      </c>
      <c r="BJ1841" s="1102">
        <v>46244.824672143121</v>
      </c>
      <c r="BK1841" s="1102">
        <v>65915.667820265022</v>
      </c>
      <c r="BL1841" s="1102">
        <v>105181.64128355168</v>
      </c>
      <c r="BM1841" s="1102">
        <v>103832.39729062517</v>
      </c>
      <c r="BN1841" s="1102">
        <v>107135.24652444629</v>
      </c>
      <c r="BO1841" s="1102">
        <v>136967.02529131115</v>
      </c>
      <c r="BP1841" s="1102">
        <v>125658.77498553341</v>
      </c>
      <c r="BQ1841" s="1102">
        <v>95979.972484646481</v>
      </c>
      <c r="BR1841" s="1102">
        <v>68188.164356993846</v>
      </c>
      <c r="BS1841" s="1102">
        <v>63448.595593017948</v>
      </c>
      <c r="BT1841" s="1102">
        <v>34094.225964382</v>
      </c>
      <c r="BU1841" s="1102">
        <v>16092.639459199674</v>
      </c>
      <c r="BV1841" s="1102">
        <v>13863.776165659516</v>
      </c>
      <c r="BW1841" s="1102">
        <v>20741.82455774357</v>
      </c>
      <c r="BX1841" s="1102">
        <v>25562.021414812138</v>
      </c>
      <c r="BY1841" s="1102">
        <v>20914.331564941407</v>
      </c>
      <c r="BZ1841" s="1102">
        <v>17371.384854681153</v>
      </c>
      <c r="CA1841" s="1102">
        <v>11646.162371054748</v>
      </c>
      <c r="CB1841" s="1102">
        <v>7334.7536347060959</v>
      </c>
      <c r="CC1841" s="1102">
        <v>9653.7912822151557</v>
      </c>
      <c r="CD1841" s="1102">
        <v>13273.474486456602</v>
      </c>
      <c r="CE1841" s="1102">
        <v>17752.576771912965</v>
      </c>
      <c r="CF1841" s="1102">
        <v>14078.986366881943</v>
      </c>
      <c r="CG1841" s="1102">
        <v>11993.816202080039</v>
      </c>
      <c r="CH1841" s="1102">
        <v>16187.87612959436</v>
      </c>
      <c r="CI1841" s="1102">
        <v>20431.90759761363</v>
      </c>
      <c r="CJ1841" s="1102">
        <v>21474.049354509367</v>
      </c>
      <c r="CK1841" s="1102">
        <v>20807.357800064452</v>
      </c>
      <c r="CL1841" s="1102">
        <v>18161.987426483913</v>
      </c>
      <c r="CM1841" s="1102">
        <v>20089.39659958574</v>
      </c>
      <c r="CN1841" s="1102">
        <v>17334.812173614864</v>
      </c>
      <c r="CO1841" s="1102">
        <v>18246.801487411205</v>
      </c>
      <c r="CP1841" s="1102">
        <v>19639.166148403678</v>
      </c>
      <c r="CQ1841" s="1106">
        <f t="shared" si="228"/>
        <v>21648.474964354511</v>
      </c>
      <c r="CR1841" s="23" t="s">
        <v>542</v>
      </c>
      <c r="DQ1841"/>
      <c r="DR1841"/>
    </row>
    <row r="1842" spans="58:122" ht="13">
      <c r="BF1842" s="1135">
        <v>1834</v>
      </c>
      <c r="BG1842" s="1102">
        <v>58330.756116543758</v>
      </c>
      <c r="BH1842" s="1102">
        <v>63488.593944949411</v>
      </c>
      <c r="BI1842" s="1102">
        <v>58616.841904087647</v>
      </c>
      <c r="BJ1842" s="1102">
        <v>60830.997750408074</v>
      </c>
      <c r="BK1842" s="1102">
        <v>69040.944516176067</v>
      </c>
      <c r="BL1842" s="1102">
        <v>87052.295593705087</v>
      </c>
      <c r="BM1842" s="1102">
        <v>81390.877068689224</v>
      </c>
      <c r="BN1842" s="1102">
        <v>89870.424490306512</v>
      </c>
      <c r="BO1842" s="1102">
        <v>121532.89920432393</v>
      </c>
      <c r="BP1842" s="1102">
        <v>116836.60638538557</v>
      </c>
      <c r="BQ1842" s="1102">
        <v>96941.142440975411</v>
      </c>
      <c r="BR1842" s="1102">
        <v>77470.144675092568</v>
      </c>
      <c r="BS1842" s="1102">
        <v>74704.359173016652</v>
      </c>
      <c r="BT1842" s="1102">
        <v>30051.854151642383</v>
      </c>
      <c r="BU1842" s="1102">
        <v>13392.470092610849</v>
      </c>
      <c r="BV1842" s="1102">
        <v>11693.883854387721</v>
      </c>
      <c r="BW1842" s="1102">
        <v>26395.946807856963</v>
      </c>
      <c r="BX1842" s="1102">
        <v>27989.537628952858</v>
      </c>
      <c r="BY1842" s="1102">
        <v>30137.560161100319</v>
      </c>
      <c r="BZ1842" s="1102">
        <v>15614.891174066828</v>
      </c>
      <c r="CA1842" s="1102">
        <v>11649.859851259196</v>
      </c>
      <c r="CB1842" s="1102">
        <v>8093.2223546517744</v>
      </c>
      <c r="CC1842" s="1102">
        <v>9410.9235707007101</v>
      </c>
      <c r="CD1842" s="1102">
        <v>16722.185400447379</v>
      </c>
      <c r="CE1842" s="1102">
        <v>28791.966656080771</v>
      </c>
      <c r="CF1842" s="1102">
        <v>17823.869392308028</v>
      </c>
      <c r="CG1842" s="1102">
        <v>12296.751943783707</v>
      </c>
      <c r="CH1842" s="1102">
        <v>14545.005079215958</v>
      </c>
      <c r="CI1842" s="1102">
        <v>22068.796684803125</v>
      </c>
      <c r="CJ1842" s="1102">
        <v>25878.100517063449</v>
      </c>
      <c r="CK1842" s="1102">
        <v>21445.081629137738</v>
      </c>
      <c r="CL1842" s="1102">
        <v>17319.151557389167</v>
      </c>
      <c r="CM1842" s="1102">
        <v>24711.157371206416</v>
      </c>
      <c r="CN1842" s="1102">
        <v>20553.682015919563</v>
      </c>
      <c r="CO1842" s="1102">
        <v>22428.639205496474</v>
      </c>
      <c r="CP1842" s="1102">
        <v>22327.711065377465</v>
      </c>
      <c r="CQ1842" s="1106">
        <f t="shared" si="228"/>
        <v>24612.088433777728</v>
      </c>
      <c r="CR1842" s="23" t="s">
        <v>542</v>
      </c>
      <c r="DQ1842"/>
      <c r="DR1842"/>
    </row>
    <row r="1843" spans="58:122" ht="13">
      <c r="BF1843" s="1135">
        <v>1835</v>
      </c>
      <c r="BG1843" s="1102">
        <v>64332.794141039943</v>
      </c>
      <c r="BH1843" s="1102">
        <v>69713.50668367873</v>
      </c>
      <c r="BI1843" s="1102">
        <v>63702.873756360117</v>
      </c>
      <c r="BJ1843" s="1102">
        <v>68750.94725236771</v>
      </c>
      <c r="BK1843" s="1102">
        <v>80722.715770552299</v>
      </c>
      <c r="BL1843" s="1102">
        <v>98344.042592006939</v>
      </c>
      <c r="BM1843" s="1102">
        <v>83949.548411382566</v>
      </c>
      <c r="BN1843" s="1102">
        <v>83723.632504489913</v>
      </c>
      <c r="BO1843" s="1102">
        <v>101695.71895157226</v>
      </c>
      <c r="BP1843" s="1102">
        <v>95515.422679950949</v>
      </c>
      <c r="BQ1843" s="1102">
        <v>79837.738739274413</v>
      </c>
      <c r="BR1843" s="1102">
        <v>81062.825298572541</v>
      </c>
      <c r="BS1843" s="1102">
        <v>104376.36310190329</v>
      </c>
      <c r="BT1843" s="1102">
        <v>33744.236371973544</v>
      </c>
      <c r="BU1843" s="1102">
        <v>12597.059196225724</v>
      </c>
      <c r="BV1843" s="1102">
        <v>12023.773440377972</v>
      </c>
      <c r="BW1843" s="1102">
        <v>19091.588934605155</v>
      </c>
      <c r="BX1843" s="1102">
        <v>23791.094103537671</v>
      </c>
      <c r="BY1843" s="1102">
        <v>20619.780650145331</v>
      </c>
      <c r="BZ1843" s="1102">
        <v>16711.260819421161</v>
      </c>
      <c r="CA1843" s="1102">
        <v>11653.827207956834</v>
      </c>
      <c r="CB1843" s="1102">
        <v>8925.7949361836145</v>
      </c>
      <c r="CC1843" s="1102">
        <v>10730.728087407151</v>
      </c>
      <c r="CD1843" s="1102">
        <v>15598.442090182478</v>
      </c>
      <c r="CE1843" s="1102">
        <v>21611.986217351001</v>
      </c>
      <c r="CF1843" s="1102">
        <v>15484.685574689978</v>
      </c>
      <c r="CG1843" s="1102">
        <v>11818.96380527885</v>
      </c>
      <c r="CH1843" s="1102">
        <v>13968.433342816881</v>
      </c>
      <c r="CI1843" s="1102">
        <v>22510.275592597038</v>
      </c>
      <c r="CJ1843" s="1102">
        <v>25782.644638387981</v>
      </c>
      <c r="CK1843" s="1102">
        <v>24283.979958736592</v>
      </c>
      <c r="CL1843" s="1102">
        <v>18990.842982142804</v>
      </c>
      <c r="CM1843" s="1102">
        <v>20742.663603832902</v>
      </c>
      <c r="CN1843" s="1102">
        <v>19771.746136543945</v>
      </c>
      <c r="CO1843" s="1102">
        <v>18302.799411435004</v>
      </c>
      <c r="CP1843" s="1102">
        <v>21667.273788158149</v>
      </c>
      <c r="CQ1843" s="1106">
        <f t="shared" si="228"/>
        <v>23884.080953553272</v>
      </c>
      <c r="CR1843" s="23" t="s">
        <v>542</v>
      </c>
      <c r="DQ1843"/>
      <c r="DR1843"/>
    </row>
    <row r="1844" spans="58:122" ht="13">
      <c r="BF1844" s="1135">
        <v>1836</v>
      </c>
      <c r="BG1844" s="1102">
        <v>70790.91727173762</v>
      </c>
      <c r="BH1844" s="1102">
        <v>79264.417204658705</v>
      </c>
      <c r="BI1844" s="1102">
        <v>72605.870749338472</v>
      </c>
      <c r="BJ1844" s="1102">
        <v>74035.489763542908</v>
      </c>
      <c r="BK1844" s="1102">
        <v>76770.842982205751</v>
      </c>
      <c r="BL1844" s="1102">
        <v>93515.619712960324</v>
      </c>
      <c r="BM1844" s="1102">
        <v>82402.285323296805</v>
      </c>
      <c r="BN1844" s="1102">
        <v>83190.292636037557</v>
      </c>
      <c r="BO1844" s="1102">
        <v>104462.54131808229</v>
      </c>
      <c r="BP1844" s="1102">
        <v>112440.8702971334</v>
      </c>
      <c r="BQ1844" s="1102">
        <v>91241.452161644222</v>
      </c>
      <c r="BR1844" s="1102">
        <v>79568.070578873943</v>
      </c>
      <c r="BS1844" s="1102">
        <v>83513.0972683812</v>
      </c>
      <c r="BT1844" s="1102">
        <v>29535.793946250022</v>
      </c>
      <c r="BU1844" s="1102">
        <v>14351.795900417901</v>
      </c>
      <c r="BV1844" s="1102">
        <v>14733.819096574178</v>
      </c>
      <c r="BW1844" s="1102">
        <v>15613.079037977261</v>
      </c>
      <c r="BX1844" s="1102">
        <v>21798.383687256235</v>
      </c>
      <c r="BY1844" s="1102">
        <v>20957.972802894365</v>
      </c>
      <c r="BZ1844" s="1102">
        <v>19685.976379375941</v>
      </c>
      <c r="CA1844" s="1102">
        <v>11657.034643356044</v>
      </c>
      <c r="CB1844" s="1102">
        <v>5875.3438358385183</v>
      </c>
      <c r="CC1844" s="1102">
        <v>10077.461437822747</v>
      </c>
      <c r="CD1844" s="1102">
        <v>13368.584714754217</v>
      </c>
      <c r="CE1844" s="1102">
        <v>19939.028905764259</v>
      </c>
      <c r="CF1844" s="1102">
        <v>13183.089569232521</v>
      </c>
      <c r="CG1844" s="1102">
        <v>10953.563393515647</v>
      </c>
      <c r="CH1844" s="1102">
        <v>14517.919100520703</v>
      </c>
      <c r="CI1844" s="1102">
        <v>19275.498030345658</v>
      </c>
      <c r="CJ1844" s="1102">
        <v>20488.203119448324</v>
      </c>
      <c r="CK1844" s="1102">
        <v>20078.432795637633</v>
      </c>
      <c r="CL1844" s="1102">
        <v>15465.85377714133</v>
      </c>
      <c r="CM1844" s="1102">
        <v>17428.321645121134</v>
      </c>
      <c r="CN1844" s="1102">
        <v>13019.611463643578</v>
      </c>
      <c r="CO1844" s="1102">
        <v>17476.843321430315</v>
      </c>
      <c r="CP1844" s="1102">
        <v>15190.660877292059</v>
      </c>
      <c r="CQ1844" s="1106">
        <f t="shared" si="228"/>
        <v>16744.837291413558</v>
      </c>
      <c r="CR1844" s="23" t="s">
        <v>542</v>
      </c>
      <c r="DQ1844"/>
      <c r="DR1844"/>
    </row>
    <row r="1845" spans="58:122" ht="13">
      <c r="BF1845" s="1135">
        <v>1837</v>
      </c>
      <c r="BG1845" s="1102">
        <v>57916.900726417785</v>
      </c>
      <c r="BH1845" s="1102">
        <v>71107.718401010396</v>
      </c>
      <c r="BI1845" s="1102">
        <v>68206.199610415773</v>
      </c>
      <c r="BJ1845" s="1102">
        <v>65463.034040025661</v>
      </c>
      <c r="BK1845" s="1102">
        <v>72409.216787751953</v>
      </c>
      <c r="BL1845" s="1102">
        <v>96275.687657509639</v>
      </c>
      <c r="BM1845" s="1102">
        <v>79375.625450056032</v>
      </c>
      <c r="BN1845" s="1102">
        <v>77116.601349006567</v>
      </c>
      <c r="BO1845" s="1102">
        <v>114207.13640340146</v>
      </c>
      <c r="BP1845" s="1102">
        <v>115299.36971178431</v>
      </c>
      <c r="BQ1845" s="1102">
        <v>92131.335082996389</v>
      </c>
      <c r="BR1845" s="1102">
        <v>66204.886227355557</v>
      </c>
      <c r="BS1845" s="1102">
        <v>77653.191618573328</v>
      </c>
      <c r="BT1845" s="1102">
        <v>40960.258728530629</v>
      </c>
      <c r="BU1845" s="1102">
        <v>18606.119837906837</v>
      </c>
      <c r="BV1845" s="1102">
        <v>20579.556445307604</v>
      </c>
      <c r="BW1845" s="1102">
        <v>17495.479723857206</v>
      </c>
      <c r="BX1845" s="1102">
        <v>29130.545422518364</v>
      </c>
      <c r="BY1845" s="1102">
        <v>20441.219889628039</v>
      </c>
      <c r="BZ1845" s="1102">
        <v>16760.551912003026</v>
      </c>
      <c r="CA1845" s="1102">
        <v>11657.328547167728</v>
      </c>
      <c r="CB1845" s="1102">
        <v>6877.9771868110092</v>
      </c>
      <c r="CC1845" s="1102">
        <v>9143.5123096382122</v>
      </c>
      <c r="CD1845" s="1102">
        <v>12166.89442936353</v>
      </c>
      <c r="CE1845" s="1102">
        <v>18966.826686472581</v>
      </c>
      <c r="CF1845" s="1102">
        <v>15828.80304727395</v>
      </c>
      <c r="CG1845" s="1102">
        <v>13388.149458297781</v>
      </c>
      <c r="CH1845" s="1102">
        <v>13669.409086164893</v>
      </c>
      <c r="CI1845" s="1102">
        <v>18952.528440041016</v>
      </c>
      <c r="CJ1845" s="1102">
        <v>21009.132447845048</v>
      </c>
      <c r="CK1845" s="1102">
        <v>23408.997679804503</v>
      </c>
      <c r="CL1845" s="1102">
        <v>19885.709512002544</v>
      </c>
      <c r="CM1845" s="1102">
        <v>22852.844789324285</v>
      </c>
      <c r="CN1845" s="1102">
        <v>21619.252226772791</v>
      </c>
      <c r="CO1845" s="1102">
        <v>23627.881281418955</v>
      </c>
      <c r="CP1845" s="1102">
        <v>22191.4855523636</v>
      </c>
      <c r="CQ1845" s="1106">
        <f t="shared" si="228"/>
        <v>24461.925510071993</v>
      </c>
      <c r="CR1845" s="23" t="s">
        <v>542</v>
      </c>
      <c r="DQ1845"/>
      <c r="DR1845"/>
    </row>
    <row r="1846" spans="58:122" ht="13">
      <c r="BF1846" s="1135">
        <v>1838</v>
      </c>
      <c r="BG1846" s="1102">
        <v>42334.040884157075</v>
      </c>
      <c r="BH1846" s="1102">
        <v>43026.702283305771</v>
      </c>
      <c r="BI1846" s="1102">
        <v>37788.499067657824</v>
      </c>
      <c r="BJ1846" s="1102">
        <v>46429.635261606156</v>
      </c>
      <c r="BK1846" s="1102">
        <v>58269.393907256461</v>
      </c>
      <c r="BL1846" s="1102">
        <v>79404.427523639446</v>
      </c>
      <c r="BM1846" s="1102">
        <v>74979.884572658455</v>
      </c>
      <c r="BN1846" s="1102">
        <v>87398.9113801528</v>
      </c>
      <c r="BO1846" s="1102">
        <v>106400.90854624394</v>
      </c>
      <c r="BP1846" s="1102">
        <v>107654.15274046967</v>
      </c>
      <c r="BQ1846" s="1102">
        <v>81325.659206093667</v>
      </c>
      <c r="BR1846" s="1102">
        <v>67210.642859078929</v>
      </c>
      <c r="BS1846" s="1102">
        <v>73181.974144174848</v>
      </c>
      <c r="BT1846" s="1102">
        <v>24400.321441382901</v>
      </c>
      <c r="BU1846" s="1102">
        <v>14805.108980636043</v>
      </c>
      <c r="BV1846" s="1102">
        <v>19058.626671732578</v>
      </c>
      <c r="BW1846" s="1102">
        <v>21020.232419956821</v>
      </c>
      <c r="BX1846" s="1102">
        <v>19626.745290665345</v>
      </c>
      <c r="BY1846" s="1102">
        <v>18426.018540291156</v>
      </c>
      <c r="BZ1846" s="1102">
        <v>13702.914217354912</v>
      </c>
      <c r="CA1846" s="1102">
        <v>11660.443875069743</v>
      </c>
      <c r="CB1846" s="1102">
        <v>7829.7005089751892</v>
      </c>
      <c r="CC1846" s="1102">
        <v>8655.2811331329904</v>
      </c>
      <c r="CD1846" s="1102">
        <v>12567.439059856664</v>
      </c>
      <c r="CE1846" s="1102">
        <v>18181.659731757991</v>
      </c>
      <c r="CF1846" s="1102">
        <v>13367.411811875172</v>
      </c>
      <c r="CG1846" s="1102">
        <v>10245.226098192679</v>
      </c>
      <c r="CH1846" s="1102">
        <v>11639.908325022183</v>
      </c>
      <c r="CI1846" s="1102">
        <v>17479.046445627573</v>
      </c>
      <c r="CJ1846" s="1102">
        <v>20113.024412571987</v>
      </c>
      <c r="CK1846" s="1102">
        <v>20422.717256799639</v>
      </c>
      <c r="CL1846" s="1102">
        <v>17017.324313328147</v>
      </c>
      <c r="CM1846" s="1102">
        <v>19271.488374022367</v>
      </c>
      <c r="CN1846" s="1102">
        <v>21368.818310841096</v>
      </c>
      <c r="CO1846" s="1102">
        <v>22472.684205013546</v>
      </c>
      <c r="CP1846" s="1102">
        <v>22435.73434470873</v>
      </c>
      <c r="CQ1846" s="1106">
        <f t="shared" si="228"/>
        <v>24731.163716327868</v>
      </c>
      <c r="CR1846" s="23" t="s">
        <v>542</v>
      </c>
      <c r="DQ1846"/>
      <c r="DR1846"/>
    </row>
    <row r="1847" spans="58:122" ht="13">
      <c r="BF1847" s="1135">
        <v>1839</v>
      </c>
      <c r="BG1847" s="1102">
        <v>66505.09262640831</v>
      </c>
      <c r="BH1847" s="1102">
        <v>69946.907547025083</v>
      </c>
      <c r="BI1847" s="1102">
        <v>63496.583984390752</v>
      </c>
      <c r="BJ1847" s="1102">
        <v>72257.008040231565</v>
      </c>
      <c r="BK1847" s="1102">
        <v>76344.962028937895</v>
      </c>
      <c r="BL1847" s="1102">
        <v>91536.602699002062</v>
      </c>
      <c r="BM1847" s="1102">
        <v>78236.452465947877</v>
      </c>
      <c r="BN1847" s="1102">
        <v>73470.160335282475</v>
      </c>
      <c r="BO1847" s="1102">
        <v>89077.765464601311</v>
      </c>
      <c r="BP1847" s="1102">
        <v>79849.817845224781</v>
      </c>
      <c r="BQ1847" s="1102">
        <v>60114.224373204481</v>
      </c>
      <c r="BR1847" s="1102">
        <v>46175.602016010242</v>
      </c>
      <c r="BS1847" s="1102">
        <v>64379.236442389927</v>
      </c>
      <c r="BT1847" s="1102">
        <v>22984.852604438904</v>
      </c>
      <c r="BU1847" s="1102">
        <v>10780.482287739489</v>
      </c>
      <c r="BV1847" s="1102">
        <v>9649.0447121754642</v>
      </c>
      <c r="BW1847" s="1102">
        <v>15930.155783336106</v>
      </c>
      <c r="BX1847" s="1102">
        <v>25154.261584868025</v>
      </c>
      <c r="BY1847" s="1102">
        <v>21518.152908313623</v>
      </c>
      <c r="BZ1847" s="1102">
        <v>16774.85896931426</v>
      </c>
      <c r="CA1847" s="1102">
        <v>11661.755673286792</v>
      </c>
      <c r="CB1847" s="1102">
        <v>7633.7552028800483</v>
      </c>
      <c r="CC1847" s="1102">
        <v>8400.9876646749562</v>
      </c>
      <c r="CD1847" s="1102">
        <v>12396.259264132057</v>
      </c>
      <c r="CE1847" s="1102">
        <v>16473.940632493497</v>
      </c>
      <c r="CF1847" s="1102">
        <v>13263.402982218724</v>
      </c>
      <c r="CG1847" s="1102">
        <v>10829.733452741093</v>
      </c>
      <c r="CH1847" s="1102">
        <v>12598.718220005052</v>
      </c>
      <c r="CI1847" s="1102">
        <v>16458.700090237839</v>
      </c>
      <c r="CJ1847" s="1102">
        <v>18325.27317601383</v>
      </c>
      <c r="CK1847" s="1102">
        <v>19505.256661184882</v>
      </c>
      <c r="CL1847" s="1102">
        <v>17516.24359476328</v>
      </c>
      <c r="CM1847" s="1102">
        <v>19291.988806121295</v>
      </c>
      <c r="CN1847" s="1102">
        <v>18602.223071012493</v>
      </c>
      <c r="CO1847" s="1102">
        <v>17043.849907127973</v>
      </c>
      <c r="CP1847" s="1102">
        <v>19910.355420187119</v>
      </c>
      <c r="CQ1847" s="1106">
        <f t="shared" si="228"/>
        <v>21947.409965792063</v>
      </c>
      <c r="CR1847" s="23" t="s">
        <v>542</v>
      </c>
      <c r="DQ1847"/>
      <c r="DR1847"/>
    </row>
    <row r="1848" spans="58:122" ht="13">
      <c r="BF1848" s="1135">
        <v>1840</v>
      </c>
      <c r="BG1848" s="1102">
        <v>60629.443422297707</v>
      </c>
      <c r="BH1848" s="1102">
        <v>54790.504865380026</v>
      </c>
      <c r="BI1848" s="1102">
        <v>50365.402828190883</v>
      </c>
      <c r="BJ1848" s="1102">
        <v>61865.947400418256</v>
      </c>
      <c r="BK1848" s="1102">
        <v>70285.550421947308</v>
      </c>
      <c r="BL1848" s="1102">
        <v>78904.845257092515</v>
      </c>
      <c r="BM1848" s="1102">
        <v>63787.115600032819</v>
      </c>
      <c r="BN1848" s="1102">
        <v>88239.311912912584</v>
      </c>
      <c r="BO1848" s="1102">
        <v>123407.41315364047</v>
      </c>
      <c r="BP1848" s="1102">
        <v>116700.95141857969</v>
      </c>
      <c r="BQ1848" s="1102">
        <v>96442.4614217825</v>
      </c>
      <c r="BR1848" s="1102">
        <v>77972.829167518357</v>
      </c>
      <c r="BS1848" s="1102">
        <v>71808.789692904757</v>
      </c>
      <c r="BT1848" s="1102">
        <v>33326.83187532665</v>
      </c>
      <c r="BU1848" s="1102">
        <v>14543.898250036182</v>
      </c>
      <c r="BV1848" s="1102">
        <v>15569.35276483855</v>
      </c>
      <c r="BW1848" s="1102">
        <v>23305.94190017755</v>
      </c>
      <c r="BX1848" s="1102">
        <v>26682.881379368802</v>
      </c>
      <c r="BY1848" s="1102">
        <v>22214.735551782047</v>
      </c>
      <c r="BZ1848" s="1102">
        <v>17502.942616728677</v>
      </c>
      <c r="CA1848" s="1102">
        <v>11666.667661928002</v>
      </c>
      <c r="CB1848" s="1102">
        <v>7212.3783906584722</v>
      </c>
      <c r="CC1848" s="1102">
        <v>9544.5408859786821</v>
      </c>
      <c r="CD1848" s="1102">
        <v>12782.625137176859</v>
      </c>
      <c r="CE1848" s="1102">
        <v>20477.763437849899</v>
      </c>
      <c r="CF1848" s="1102">
        <v>14991.237379683405</v>
      </c>
      <c r="CG1848" s="1102">
        <v>12411.944376637846</v>
      </c>
      <c r="CH1848" s="1102">
        <v>12614.755322432617</v>
      </c>
      <c r="CI1848" s="1102">
        <v>18253.635292041537</v>
      </c>
      <c r="CJ1848" s="1102">
        <v>18139.976480798949</v>
      </c>
      <c r="CK1848" s="1102">
        <v>19373.200907803817</v>
      </c>
      <c r="CL1848" s="1102">
        <v>16115.210045620128</v>
      </c>
      <c r="CM1848" s="1102">
        <v>21685.073699511169</v>
      </c>
      <c r="CN1848" s="1102">
        <v>20402.78291478274</v>
      </c>
      <c r="CO1848" s="1102">
        <v>22443.451443273101</v>
      </c>
      <c r="CP1848" s="1102">
        <v>22490.569233447382</v>
      </c>
      <c r="CQ1848" s="1106">
        <f t="shared" si="228"/>
        <v>24791.608834367078</v>
      </c>
      <c r="CR1848" s="23" t="s">
        <v>542</v>
      </c>
      <c r="DQ1848"/>
      <c r="DR1848"/>
    </row>
    <row r="1849" spans="58:122" ht="13">
      <c r="BF1849" s="1135">
        <v>1841</v>
      </c>
      <c r="BG1849" s="1102">
        <v>52635.30862306893</v>
      </c>
      <c r="BH1849" s="1102">
        <v>54674.2495653531</v>
      </c>
      <c r="BI1849" s="1102">
        <v>49030.201754549184</v>
      </c>
      <c r="BJ1849" s="1102">
        <v>68169.739908820105</v>
      </c>
      <c r="BK1849" s="1102">
        <v>90516.123874848272</v>
      </c>
      <c r="BL1849" s="1102">
        <v>119632.32729287515</v>
      </c>
      <c r="BM1849" s="1102">
        <v>107320.79858185968</v>
      </c>
      <c r="BN1849" s="1102">
        <v>116706.55478617667</v>
      </c>
      <c r="BO1849" s="1102">
        <v>130044.80382988854</v>
      </c>
      <c r="BP1849" s="1102">
        <v>131796.46558084316</v>
      </c>
      <c r="BQ1849" s="1102">
        <v>102253.05302607056</v>
      </c>
      <c r="BR1849" s="1102">
        <v>81626.180195463006</v>
      </c>
      <c r="BS1849" s="1102">
        <v>72920.817357343913</v>
      </c>
      <c r="BT1849" s="1102">
        <v>31792.715300348689</v>
      </c>
      <c r="BU1849" s="1102">
        <v>14832.129972449693</v>
      </c>
      <c r="BV1849" s="1102">
        <v>13785.554985345927</v>
      </c>
      <c r="BW1849" s="1102">
        <v>19582.966580521446</v>
      </c>
      <c r="BX1849" s="1102">
        <v>29577.115971199761</v>
      </c>
      <c r="BY1849" s="1102">
        <v>24263.031046707732</v>
      </c>
      <c r="BZ1849" s="1102">
        <v>17648.907723194465</v>
      </c>
      <c r="CA1849" s="1102">
        <v>11667.41379880539</v>
      </c>
      <c r="CB1849" s="1102">
        <v>7150.7225029403889</v>
      </c>
      <c r="CC1849" s="1102">
        <v>9678.7899631102337</v>
      </c>
      <c r="CD1849" s="1102">
        <v>16318.02221367663</v>
      </c>
      <c r="CE1849" s="1102">
        <v>21921.934641895976</v>
      </c>
      <c r="CF1849" s="1102">
        <v>16618.522682515755</v>
      </c>
      <c r="CG1849" s="1102">
        <v>14366.727360395684</v>
      </c>
      <c r="CH1849" s="1102">
        <v>17835.406211217345</v>
      </c>
      <c r="CI1849" s="1102">
        <v>24477.142221865524</v>
      </c>
      <c r="CJ1849" s="1102">
        <v>24601.845989983238</v>
      </c>
      <c r="CK1849" s="1102">
        <v>22670.007904922288</v>
      </c>
      <c r="CL1849" s="1102">
        <v>18091.923511102192</v>
      </c>
      <c r="CM1849" s="1102">
        <v>17970.840984482515</v>
      </c>
      <c r="CN1849" s="1102">
        <v>18213.950281668353</v>
      </c>
      <c r="CO1849" s="1102">
        <v>18510.176059797468</v>
      </c>
      <c r="CP1849" s="1102">
        <v>18241.880526324927</v>
      </c>
      <c r="CQ1849" s="1106">
        <f t="shared" si="228"/>
        <v>20108.231219836718</v>
      </c>
      <c r="CR1849" s="23" t="s">
        <v>542</v>
      </c>
      <c r="DQ1849"/>
      <c r="DR1849"/>
    </row>
    <row r="1850" spans="58:122" ht="13">
      <c r="BF1850" s="1135">
        <v>1842</v>
      </c>
      <c r="BG1850" s="1102">
        <v>74043.539435223327</v>
      </c>
      <c r="BH1850" s="1102">
        <v>76883.023804647921</v>
      </c>
      <c r="BI1850" s="1102">
        <v>60954.220274444087</v>
      </c>
      <c r="BJ1850" s="1102">
        <v>65375.006149401706</v>
      </c>
      <c r="BK1850" s="1102">
        <v>87849.50660545069</v>
      </c>
      <c r="BL1850" s="1102">
        <v>114607.83468566294</v>
      </c>
      <c r="BM1850" s="1102">
        <v>99982.353697220387</v>
      </c>
      <c r="BN1850" s="1102">
        <v>109706.99718083032</v>
      </c>
      <c r="BO1850" s="1102">
        <v>136157.74376246813</v>
      </c>
      <c r="BP1850" s="1102">
        <v>125962.05617485155</v>
      </c>
      <c r="BQ1850" s="1102">
        <v>98226.676418565912</v>
      </c>
      <c r="BR1850" s="1102">
        <v>75893.070585191905</v>
      </c>
      <c r="BS1850" s="1102">
        <v>76330.18363376864</v>
      </c>
      <c r="BT1850" s="1102">
        <v>33102.768863301913</v>
      </c>
      <c r="BU1850" s="1102">
        <v>13327.194321889696</v>
      </c>
      <c r="BV1850" s="1102">
        <v>13921.159515616255</v>
      </c>
      <c r="BW1850" s="1102">
        <v>22538.312309246008</v>
      </c>
      <c r="BX1850" s="1102">
        <v>28255.582654019508</v>
      </c>
      <c r="BY1850" s="1102">
        <v>19962.065922520545</v>
      </c>
      <c r="BZ1850" s="1102">
        <v>15376.893964658098</v>
      </c>
      <c r="CA1850" s="1102">
        <v>11667.638943136211</v>
      </c>
      <c r="CB1850" s="1102">
        <v>9326.6300792777474</v>
      </c>
      <c r="CC1850" s="1102">
        <v>11655.226239035874</v>
      </c>
      <c r="CD1850" s="1102">
        <v>15204.386349247154</v>
      </c>
      <c r="CE1850" s="1102">
        <v>21652.433551382768</v>
      </c>
      <c r="CF1850" s="1102">
        <v>16845.746065016163</v>
      </c>
      <c r="CG1850" s="1102">
        <v>13392.046461462542</v>
      </c>
      <c r="CH1850" s="1102">
        <v>15494.899934196603</v>
      </c>
      <c r="CI1850" s="1102">
        <v>20315.086924595325</v>
      </c>
      <c r="CJ1850" s="1102">
        <v>22671.891051887436</v>
      </c>
      <c r="CK1850" s="1102">
        <v>21539.249545938517</v>
      </c>
      <c r="CL1850" s="1102">
        <v>17627.052151363656</v>
      </c>
      <c r="CM1850" s="1102">
        <v>20791.485693839899</v>
      </c>
      <c r="CN1850" s="1102">
        <v>23812.500082310435</v>
      </c>
      <c r="CO1850" s="1102">
        <v>28872.210220537261</v>
      </c>
      <c r="CP1850" s="1102">
        <v>23864.311840618589</v>
      </c>
      <c r="CQ1850" s="1106">
        <f t="shared" si="228"/>
        <v>26305.900847280787</v>
      </c>
      <c r="CR1850" s="23" t="s">
        <v>542</v>
      </c>
      <c r="DQ1850"/>
      <c r="DR1850"/>
    </row>
    <row r="1851" spans="58:122" ht="13">
      <c r="BF1851" s="1135">
        <v>1843</v>
      </c>
      <c r="BG1851" s="1102">
        <v>51619.296909900171</v>
      </c>
      <c r="BH1851" s="1102">
        <v>50136.923936509149</v>
      </c>
      <c r="BI1851" s="1102">
        <v>44052.566397500072</v>
      </c>
      <c r="BJ1851" s="1102">
        <v>44823.680920192128</v>
      </c>
      <c r="BK1851" s="1102">
        <v>57012.02062170206</v>
      </c>
      <c r="BL1851" s="1102">
        <v>73201.160384653573</v>
      </c>
      <c r="BM1851" s="1102">
        <v>62086.278099376606</v>
      </c>
      <c r="BN1851" s="1102">
        <v>64803.539962464347</v>
      </c>
      <c r="BO1851" s="1102">
        <v>94514.306062648073</v>
      </c>
      <c r="BP1851" s="1102">
        <v>87459.794090174793</v>
      </c>
      <c r="BQ1851" s="1102">
        <v>64735.180087754881</v>
      </c>
      <c r="BR1851" s="1102">
        <v>46782.590222300438</v>
      </c>
      <c r="BS1851" s="1102">
        <v>53655.68875210284</v>
      </c>
      <c r="BT1851" s="1102">
        <v>22333.623400943408</v>
      </c>
      <c r="BU1851" s="1102">
        <v>12116.702530647242</v>
      </c>
      <c r="BV1851" s="1102">
        <v>10959.090346845576</v>
      </c>
      <c r="BW1851" s="1102">
        <v>17478.451251153136</v>
      </c>
      <c r="BX1851" s="1102">
        <v>18861.220558658315</v>
      </c>
      <c r="BY1851" s="1102">
        <v>17908.243661767985</v>
      </c>
      <c r="BZ1851" s="1102">
        <v>17996.087667498992</v>
      </c>
      <c r="CA1851" s="1102">
        <v>11670.506694075297</v>
      </c>
      <c r="CB1851" s="1102">
        <v>6946.7045249461607</v>
      </c>
      <c r="CC1851" s="1102">
        <v>7966.5516248611948</v>
      </c>
      <c r="CD1851" s="1102">
        <v>9170.4500304544072</v>
      </c>
      <c r="CE1851" s="1102">
        <v>17890.191216283205</v>
      </c>
      <c r="CF1851" s="1102">
        <v>13605.093165604425</v>
      </c>
      <c r="CG1851" s="1102">
        <v>9131.4764254928923</v>
      </c>
      <c r="CH1851" s="1102">
        <v>10168.816886139228</v>
      </c>
      <c r="CI1851" s="1102">
        <v>14012.569180972394</v>
      </c>
      <c r="CJ1851" s="1102">
        <v>20363.254267230961</v>
      </c>
      <c r="CK1851" s="1102">
        <v>19730.469905482354</v>
      </c>
      <c r="CL1851" s="1102">
        <v>15229.306678915696</v>
      </c>
      <c r="CM1851" s="1102">
        <v>16332.294435047208</v>
      </c>
      <c r="CN1851" s="1102">
        <v>14571.671283786354</v>
      </c>
      <c r="CO1851" s="1102">
        <v>17043.267301700926</v>
      </c>
      <c r="CP1851" s="1102">
        <v>15901.115674751132</v>
      </c>
      <c r="CQ1851" s="1106">
        <f t="shared" si="228"/>
        <v>17527.979649896453</v>
      </c>
      <c r="CR1851" s="23" t="s">
        <v>542</v>
      </c>
      <c r="DQ1851"/>
      <c r="DR1851"/>
    </row>
    <row r="1852" spans="58:122" ht="13">
      <c r="BF1852" s="1135">
        <v>1844</v>
      </c>
      <c r="BG1852" s="1102">
        <v>50469.881742192112</v>
      </c>
      <c r="BH1852" s="1102">
        <v>51214.037786770852</v>
      </c>
      <c r="BI1852" s="1102">
        <v>45192.138693466411</v>
      </c>
      <c r="BJ1852" s="1102">
        <v>47191.758863603805</v>
      </c>
      <c r="BK1852" s="1102">
        <v>71320.351869802427</v>
      </c>
      <c r="BL1852" s="1102">
        <v>103495.26436731135</v>
      </c>
      <c r="BM1852" s="1102">
        <v>87755.301960850862</v>
      </c>
      <c r="BN1852" s="1102">
        <v>80356.189525400259</v>
      </c>
      <c r="BO1852" s="1102">
        <v>115404.33378772666</v>
      </c>
      <c r="BP1852" s="1102">
        <v>107219.47473845066</v>
      </c>
      <c r="BQ1852" s="1102">
        <v>87061.655209983204</v>
      </c>
      <c r="BR1852" s="1102">
        <v>62764.876967131073</v>
      </c>
      <c r="BS1852" s="1102">
        <v>63084.572864888178</v>
      </c>
      <c r="BT1852" s="1102">
        <v>38568.753983664537</v>
      </c>
      <c r="BU1852" s="1102">
        <v>11688.329969252731</v>
      </c>
      <c r="BV1852" s="1102">
        <v>12726.387811762186</v>
      </c>
      <c r="BW1852" s="1102">
        <v>17525.316891915307</v>
      </c>
      <c r="BX1852" s="1102">
        <v>24872.64622054085</v>
      </c>
      <c r="BY1852" s="1102">
        <v>18886.842702242051</v>
      </c>
      <c r="BZ1852" s="1102">
        <v>17921.969943930486</v>
      </c>
      <c r="CA1852" s="1102">
        <v>11674.199057319458</v>
      </c>
      <c r="CB1852" s="1102">
        <v>7681.4425504006422</v>
      </c>
      <c r="CC1852" s="1102">
        <v>9473.4057217864229</v>
      </c>
      <c r="CD1852" s="1102">
        <v>11349.511308471927</v>
      </c>
      <c r="CE1852" s="1102">
        <v>17471.079777764702</v>
      </c>
      <c r="CF1852" s="1102">
        <v>12497.061717903811</v>
      </c>
      <c r="CG1852" s="1102">
        <v>9052.5427241755278</v>
      </c>
      <c r="CH1852" s="1102">
        <v>12580.620775427145</v>
      </c>
      <c r="CI1852" s="1102">
        <v>16083.333497789754</v>
      </c>
      <c r="CJ1852" s="1102">
        <v>19513.701107112542</v>
      </c>
      <c r="CK1852" s="1102">
        <v>19648.226275534489</v>
      </c>
      <c r="CL1852" s="1102">
        <v>16884.94071769511</v>
      </c>
      <c r="CM1852" s="1102">
        <v>19602.913138259013</v>
      </c>
      <c r="CN1852" s="1102">
        <v>18326.361843685838</v>
      </c>
      <c r="CO1852" s="1102">
        <v>17445.66589489151</v>
      </c>
      <c r="CP1852" s="1102">
        <v>20317.32450850667</v>
      </c>
      <c r="CQ1852" s="1106">
        <f t="shared" si="228"/>
        <v>22396.016594667093</v>
      </c>
      <c r="CR1852" s="23" t="s">
        <v>542</v>
      </c>
      <c r="DQ1852"/>
      <c r="DR1852"/>
    </row>
    <row r="1853" spans="58:122" ht="13">
      <c r="BF1853" s="1135">
        <v>1845</v>
      </c>
      <c r="BG1853" s="1102">
        <v>73250.453176461611</v>
      </c>
      <c r="BH1853" s="1102">
        <v>62751.293096034984</v>
      </c>
      <c r="BI1853" s="1102">
        <v>54167.661686253225</v>
      </c>
      <c r="BJ1853" s="1102">
        <v>63336.307074132819</v>
      </c>
      <c r="BK1853" s="1102">
        <v>78862.602113745161</v>
      </c>
      <c r="BL1853" s="1102">
        <v>97427.274976833054</v>
      </c>
      <c r="BM1853" s="1102">
        <v>83885.392481144474</v>
      </c>
      <c r="BN1853" s="1102">
        <v>112405.89427814004</v>
      </c>
      <c r="BO1853" s="1102">
        <v>153520.09222869738</v>
      </c>
      <c r="BP1853" s="1102">
        <v>150886.8376649647</v>
      </c>
      <c r="BQ1853" s="1102">
        <v>117361.91267896726</v>
      </c>
      <c r="BR1853" s="1102">
        <v>88946.348106105332</v>
      </c>
      <c r="BS1853" s="1102">
        <v>81640.816293345444</v>
      </c>
      <c r="BT1853" s="1102">
        <v>55809.044441122765</v>
      </c>
      <c r="BU1853" s="1102">
        <v>25616.144289404012</v>
      </c>
      <c r="BV1853" s="1102">
        <v>19015.153025051059</v>
      </c>
      <c r="BW1853" s="1102">
        <v>18933.538371910887</v>
      </c>
      <c r="BX1853" s="1102">
        <v>33528.695095176809</v>
      </c>
      <c r="BY1853" s="1102">
        <v>27387.224813664205</v>
      </c>
      <c r="BZ1853" s="1102">
        <v>17546.676596367019</v>
      </c>
      <c r="CA1853" s="1102">
        <v>11674.514670570994</v>
      </c>
      <c r="CB1853" s="1102">
        <v>7192.4935561132697</v>
      </c>
      <c r="CC1853" s="1102">
        <v>10407.824644444376</v>
      </c>
      <c r="CD1853" s="1102">
        <v>20760.37367729994</v>
      </c>
      <c r="CE1853" s="1102">
        <v>22502.726434056294</v>
      </c>
      <c r="CF1853" s="1102">
        <v>14995.039912313352</v>
      </c>
      <c r="CG1853" s="1102">
        <v>11025.252559180437</v>
      </c>
      <c r="CH1853" s="1102">
        <v>13526.60518981265</v>
      </c>
      <c r="CI1853" s="1102">
        <v>24462.258738719305</v>
      </c>
      <c r="CJ1853" s="1102">
        <v>25873.423337755677</v>
      </c>
      <c r="CK1853" s="1102">
        <v>24124.603071630281</v>
      </c>
      <c r="CL1853" s="1102">
        <v>22521.819407615774</v>
      </c>
      <c r="CM1853" s="1102">
        <v>24719.728820915661</v>
      </c>
      <c r="CN1853" s="1102">
        <v>25110.204826801029</v>
      </c>
      <c r="CO1853" s="1102">
        <v>19063.637283789387</v>
      </c>
      <c r="CP1853" s="1102">
        <v>26663.508979689275</v>
      </c>
      <c r="CQ1853" s="1106">
        <f t="shared" si="228"/>
        <v>29391.487512598047</v>
      </c>
      <c r="CR1853" s="23" t="s">
        <v>542</v>
      </c>
      <c r="DQ1853"/>
      <c r="DR1853"/>
    </row>
    <row r="1854" spans="58:122" ht="13">
      <c r="BF1854" s="1135">
        <v>1846</v>
      </c>
      <c r="BG1854" s="1102">
        <v>64474.974336059931</v>
      </c>
      <c r="BH1854" s="1102">
        <v>69539.353995565165</v>
      </c>
      <c r="BI1854" s="1102">
        <v>65337.124785507294</v>
      </c>
      <c r="BJ1854" s="1102">
        <v>73295.953523474964</v>
      </c>
      <c r="BK1854" s="1102">
        <v>86391.693485816068</v>
      </c>
      <c r="BL1854" s="1102">
        <v>121067.03137068765</v>
      </c>
      <c r="BM1854" s="1102">
        <v>98776.479131125918</v>
      </c>
      <c r="BN1854" s="1102">
        <v>104959.97585873473</v>
      </c>
      <c r="BO1854" s="1102">
        <v>147925.95988422888</v>
      </c>
      <c r="BP1854" s="1102">
        <v>140683.7074644767</v>
      </c>
      <c r="BQ1854" s="1102">
        <v>106660.3584867724</v>
      </c>
      <c r="BR1854" s="1102">
        <v>73750.585652575872</v>
      </c>
      <c r="BS1854" s="1102">
        <v>81993.596031246707</v>
      </c>
      <c r="BT1854" s="1102">
        <v>34277.203141220147</v>
      </c>
      <c r="BU1854" s="1102">
        <v>16801.845149388271</v>
      </c>
      <c r="BV1854" s="1102">
        <v>13265.140369947047</v>
      </c>
      <c r="BW1854" s="1102">
        <v>20992.40766125052</v>
      </c>
      <c r="BX1854" s="1102">
        <v>27802.888078320695</v>
      </c>
      <c r="BY1854" s="1102">
        <v>18907.983260935373</v>
      </c>
      <c r="BZ1854" s="1102">
        <v>17018.382342176938</v>
      </c>
      <c r="CA1854" s="1102">
        <v>11675.242469879599</v>
      </c>
      <c r="CB1854" s="1102">
        <v>9426.5837269294352</v>
      </c>
      <c r="CC1854" s="1102">
        <v>11307.61892011453</v>
      </c>
      <c r="CD1854" s="1102">
        <v>15933.023455319399</v>
      </c>
      <c r="CE1854" s="1102">
        <v>24036.189594394684</v>
      </c>
      <c r="CF1854" s="1102">
        <v>18825.335046671866</v>
      </c>
      <c r="CG1854" s="1102">
        <v>14588.039503367008</v>
      </c>
      <c r="CH1854" s="1102">
        <v>15268.709671676801</v>
      </c>
      <c r="CI1854" s="1102">
        <v>20131.135515060414</v>
      </c>
      <c r="CJ1854" s="1102">
        <v>22714.261466824737</v>
      </c>
      <c r="CK1854" s="1102">
        <v>26546.907848617608</v>
      </c>
      <c r="CL1854" s="1102">
        <v>22752.955794655845</v>
      </c>
      <c r="CM1854" s="1102">
        <v>26478.77824523552</v>
      </c>
      <c r="CN1854" s="1102">
        <v>21171.367137657791</v>
      </c>
      <c r="CO1854" s="1102">
        <v>20834.460965248898</v>
      </c>
      <c r="CP1854" s="1102">
        <v>23331.958994509012</v>
      </c>
      <c r="CQ1854" s="1106">
        <f t="shared" si="228"/>
        <v>25719.082284103511</v>
      </c>
      <c r="CR1854" s="23" t="s">
        <v>542</v>
      </c>
      <c r="DQ1854"/>
      <c r="DR1854"/>
    </row>
    <row r="1855" spans="58:122" ht="13">
      <c r="BF1855" s="1135">
        <v>1847</v>
      </c>
      <c r="BG1855" s="1102">
        <v>66502.958895444346</v>
      </c>
      <c r="BH1855" s="1102">
        <v>61759.871892161595</v>
      </c>
      <c r="BI1855" s="1102">
        <v>51103.304396787229</v>
      </c>
      <c r="BJ1855" s="1102">
        <v>63121.460911194401</v>
      </c>
      <c r="BK1855" s="1102">
        <v>81952.872110177588</v>
      </c>
      <c r="BL1855" s="1102">
        <v>102990.44281955832</v>
      </c>
      <c r="BM1855" s="1102">
        <v>81792.909654381991</v>
      </c>
      <c r="BN1855" s="1102">
        <v>89896.302772350944</v>
      </c>
      <c r="BO1855" s="1102">
        <v>122026.25524356309</v>
      </c>
      <c r="BP1855" s="1102">
        <v>118350.66273881952</v>
      </c>
      <c r="BQ1855" s="1102">
        <v>87407.460477142609</v>
      </c>
      <c r="BR1855" s="1102">
        <v>72937.467808421658</v>
      </c>
      <c r="BS1855" s="1102">
        <v>86695.440310384947</v>
      </c>
      <c r="BT1855" s="1102">
        <v>25142.846401857398</v>
      </c>
      <c r="BU1855" s="1102">
        <v>11366.348964284192</v>
      </c>
      <c r="BV1855" s="1102">
        <v>14531.993983086359</v>
      </c>
      <c r="BW1855" s="1102">
        <v>22359.643467399928</v>
      </c>
      <c r="BX1855" s="1102">
        <v>25691.517821592854</v>
      </c>
      <c r="BY1855" s="1102">
        <v>21643.727374671318</v>
      </c>
      <c r="BZ1855" s="1102">
        <v>17760.051953717775</v>
      </c>
      <c r="CA1855" s="1102">
        <v>11677.658522689215</v>
      </c>
      <c r="CB1855" s="1102">
        <v>7015.2686888776325</v>
      </c>
      <c r="CC1855" s="1102">
        <v>8464.757234187271</v>
      </c>
      <c r="CD1855" s="1102">
        <v>14234.972961631342</v>
      </c>
      <c r="CE1855" s="1102">
        <v>19178.328932560496</v>
      </c>
      <c r="CF1855" s="1102">
        <v>14996.363770966333</v>
      </c>
      <c r="CG1855" s="1102">
        <v>13382.533044936252</v>
      </c>
      <c r="CH1855" s="1102">
        <v>16634.72460536928</v>
      </c>
      <c r="CI1855" s="1102">
        <v>21929.241354041806</v>
      </c>
      <c r="CJ1855" s="1102">
        <v>20151.843167637257</v>
      </c>
      <c r="CK1855" s="1102">
        <v>18054.592504631153</v>
      </c>
      <c r="CL1855" s="1102">
        <v>15250.46115663301</v>
      </c>
      <c r="CM1855" s="1102">
        <v>18933.172546719958</v>
      </c>
      <c r="CN1855" s="1102">
        <v>20083.220167663741</v>
      </c>
      <c r="CO1855" s="1102">
        <v>17753.321376858268</v>
      </c>
      <c r="CP1855" s="1102">
        <v>21958.056238701196</v>
      </c>
      <c r="CQ1855" s="1106">
        <f t="shared" si="228"/>
        <v>24204.613737536387</v>
      </c>
      <c r="CR1855" s="23" t="s">
        <v>542</v>
      </c>
      <c r="DQ1855"/>
      <c r="DR1855"/>
    </row>
    <row r="1856" spans="58:122" ht="13">
      <c r="BF1856" s="1135">
        <v>1848</v>
      </c>
      <c r="BG1856" s="1102">
        <v>43085.7786512686</v>
      </c>
      <c r="BH1856" s="1102">
        <v>57618.821455146805</v>
      </c>
      <c r="BI1856" s="1102">
        <v>58904.503753867168</v>
      </c>
      <c r="BJ1856" s="1102">
        <v>66877.909232437916</v>
      </c>
      <c r="BK1856" s="1102">
        <v>79430.091434760121</v>
      </c>
      <c r="BL1856" s="1102">
        <v>110649.5492850624</v>
      </c>
      <c r="BM1856" s="1102">
        <v>100973.75905928829</v>
      </c>
      <c r="BN1856" s="1102">
        <v>97085.378782457061</v>
      </c>
      <c r="BO1856" s="1102">
        <v>113040.29604556959</v>
      </c>
      <c r="BP1856" s="1102">
        <v>124363.47252638485</v>
      </c>
      <c r="BQ1856" s="1102">
        <v>94886.919997711651</v>
      </c>
      <c r="BR1856" s="1102">
        <v>75286.46888953491</v>
      </c>
      <c r="BS1856" s="1102">
        <v>81353.959104798239</v>
      </c>
      <c r="BT1856" s="1102">
        <v>32156.957982409669</v>
      </c>
      <c r="BU1856" s="1102">
        <v>14861.790782909206</v>
      </c>
      <c r="BV1856" s="1102">
        <v>15095.45092042364</v>
      </c>
      <c r="BW1856" s="1102">
        <v>17366.43633608516</v>
      </c>
      <c r="BX1856" s="1102">
        <v>23655.126649064412</v>
      </c>
      <c r="BY1856" s="1102">
        <v>20609.522186365251</v>
      </c>
      <c r="BZ1856" s="1102">
        <v>18061.456229279778</v>
      </c>
      <c r="CA1856" s="1102">
        <v>11679.343901369137</v>
      </c>
      <c r="CB1856" s="1102">
        <v>6637.3975491023884</v>
      </c>
      <c r="CC1856" s="1102">
        <v>10477.921380581643</v>
      </c>
      <c r="CD1856" s="1102">
        <v>12460.682276054536</v>
      </c>
      <c r="CE1856" s="1102">
        <v>23042.795397029331</v>
      </c>
      <c r="CF1856" s="1102">
        <v>18829.268928696805</v>
      </c>
      <c r="CG1856" s="1102">
        <v>13376.855829352698</v>
      </c>
      <c r="CH1856" s="1102">
        <v>13840.028629367293</v>
      </c>
      <c r="CI1856" s="1102">
        <v>15603.605212885861</v>
      </c>
      <c r="CJ1856" s="1102">
        <v>19602.392301216896</v>
      </c>
      <c r="CK1856" s="1102">
        <v>22272.626249508154</v>
      </c>
      <c r="CL1856" s="1102">
        <v>18529.183589158383</v>
      </c>
      <c r="CM1856" s="1102">
        <v>23235.527371419495</v>
      </c>
      <c r="CN1856" s="1102">
        <v>18475.428928616431</v>
      </c>
      <c r="CO1856" s="1102">
        <v>22088.686365892878</v>
      </c>
      <c r="CP1856" s="1102">
        <v>18815.481810238231</v>
      </c>
      <c r="CQ1856" s="1106">
        <f t="shared" si="228"/>
        <v>20740.518402524875</v>
      </c>
      <c r="CR1856" s="23" t="s">
        <v>542</v>
      </c>
      <c r="DQ1856"/>
      <c r="DR1856"/>
    </row>
    <row r="1857" spans="58:122" ht="13">
      <c r="BF1857" s="1135">
        <v>1849</v>
      </c>
      <c r="BG1857" s="1102">
        <v>79984.036112464062</v>
      </c>
      <c r="BH1857" s="1102">
        <v>84900.262796692463</v>
      </c>
      <c r="BI1857" s="1102">
        <v>76333.578478387033</v>
      </c>
      <c r="BJ1857" s="1102">
        <v>81376.477551317017</v>
      </c>
      <c r="BK1857" s="1102">
        <v>94928.989518885312</v>
      </c>
      <c r="BL1857" s="1102">
        <v>117342.45248709517</v>
      </c>
      <c r="BM1857" s="1102">
        <v>101985.13016106615</v>
      </c>
      <c r="BN1857" s="1102">
        <v>104921.9490531316</v>
      </c>
      <c r="BO1857" s="1102">
        <v>115997.00357453228</v>
      </c>
      <c r="BP1857" s="1102">
        <v>114512.80500194999</v>
      </c>
      <c r="BQ1857" s="1102">
        <v>85186.452185567847</v>
      </c>
      <c r="BR1857" s="1102">
        <v>68166.718358408412</v>
      </c>
      <c r="BS1857" s="1102">
        <v>66505.555329242823</v>
      </c>
      <c r="BT1857" s="1102">
        <v>33894.457386553484</v>
      </c>
      <c r="BU1857" s="1102">
        <v>20670.135329724224</v>
      </c>
      <c r="BV1857" s="1102">
        <v>17893.779207008698</v>
      </c>
      <c r="BW1857" s="1102">
        <v>19581.947711809455</v>
      </c>
      <c r="BX1857" s="1102">
        <v>27971.946075432483</v>
      </c>
      <c r="BY1857" s="1102">
        <v>24388.36899920991</v>
      </c>
      <c r="BZ1857" s="1102">
        <v>19888.798733459753</v>
      </c>
      <c r="CA1857" s="1102">
        <v>11680.368886724358</v>
      </c>
      <c r="CB1857" s="1102">
        <v>6925.7413835235311</v>
      </c>
      <c r="CC1857" s="1102">
        <v>10287.184727814083</v>
      </c>
      <c r="CD1857" s="1102">
        <v>14943.37823613199</v>
      </c>
      <c r="CE1857" s="1102">
        <v>22884.594568190194</v>
      </c>
      <c r="CF1857" s="1102">
        <v>15868.108876481909</v>
      </c>
      <c r="CG1857" s="1102">
        <v>10995.014617403343</v>
      </c>
      <c r="CH1857" s="1102">
        <v>12413.014414186333</v>
      </c>
      <c r="CI1857" s="1102">
        <v>17067.663997490701</v>
      </c>
      <c r="CJ1857" s="1102">
        <v>21276.365586386895</v>
      </c>
      <c r="CK1857" s="1102">
        <v>25090.163576924308</v>
      </c>
      <c r="CL1857" s="1102">
        <v>20906.201469272786</v>
      </c>
      <c r="CM1857" s="1102">
        <v>22273.814413562926</v>
      </c>
      <c r="CN1857" s="1102">
        <v>17206.466664695716</v>
      </c>
      <c r="CO1857" s="1102">
        <v>21796.927287089067</v>
      </c>
      <c r="CP1857" s="1102">
        <v>18867.587192251722</v>
      </c>
      <c r="CQ1857" s="1106">
        <f t="shared" si="228"/>
        <v>20797.954754430215</v>
      </c>
      <c r="CR1857" s="23" t="s">
        <v>542</v>
      </c>
      <c r="DQ1857"/>
      <c r="DR1857"/>
    </row>
    <row r="1858" spans="58:122" ht="13">
      <c r="BF1858" s="1135">
        <v>1850</v>
      </c>
      <c r="BG1858" s="1102">
        <v>56859.188640000852</v>
      </c>
      <c r="BH1858" s="1102">
        <v>58755.783549772263</v>
      </c>
      <c r="BI1858" s="1102">
        <v>52862.714922237166</v>
      </c>
      <c r="BJ1858" s="1102">
        <v>63886.346275188727</v>
      </c>
      <c r="BK1858" s="1102">
        <v>77967.886378242489</v>
      </c>
      <c r="BL1858" s="1102">
        <v>97453.760307638295</v>
      </c>
      <c r="BM1858" s="1102">
        <v>76492.012782843347</v>
      </c>
      <c r="BN1858" s="1102">
        <v>87369.614830826482</v>
      </c>
      <c r="BO1858" s="1102">
        <v>121964.23323552383</v>
      </c>
      <c r="BP1858" s="1102">
        <v>112450.38786438326</v>
      </c>
      <c r="BQ1858" s="1102">
        <v>82869.095571949059</v>
      </c>
      <c r="BR1858" s="1102">
        <v>66652.015036134428</v>
      </c>
      <c r="BS1858" s="1102">
        <v>76145.181017292838</v>
      </c>
      <c r="BT1858" s="1102">
        <v>44879.416048584884</v>
      </c>
      <c r="BU1858" s="1102">
        <v>22539.462252806003</v>
      </c>
      <c r="BV1858" s="1102">
        <v>17186.180061308962</v>
      </c>
      <c r="BW1858" s="1102">
        <v>17943.531386089635</v>
      </c>
      <c r="BX1858" s="1102">
        <v>31575.670526837093</v>
      </c>
      <c r="BY1858" s="1102">
        <v>21932.222545784927</v>
      </c>
      <c r="BZ1858" s="1102">
        <v>15364.411577752737</v>
      </c>
      <c r="CA1858" s="1102">
        <v>11682.147316931416</v>
      </c>
      <c r="CB1858" s="1102">
        <v>8894.5884250017771</v>
      </c>
      <c r="CC1858" s="1102">
        <v>12430.326813919168</v>
      </c>
      <c r="CD1858" s="1102">
        <v>17030.985152293528</v>
      </c>
      <c r="CE1858" s="1102">
        <v>18193.945988867948</v>
      </c>
      <c r="CF1858" s="1102">
        <v>13608.859133259402</v>
      </c>
      <c r="CG1858" s="1102">
        <v>11741.378620626589</v>
      </c>
      <c r="CH1858" s="1102">
        <v>13933.832149639913</v>
      </c>
      <c r="CI1858" s="1102">
        <v>20209.453027762374</v>
      </c>
      <c r="CJ1858" s="1102">
        <v>19771.477384689104</v>
      </c>
      <c r="CK1858" s="1102">
        <v>22632.700677740428</v>
      </c>
      <c r="CL1858" s="1102">
        <v>22736.601428156853</v>
      </c>
      <c r="CM1858" s="1102">
        <v>27471.723146956778</v>
      </c>
      <c r="CN1858" s="1102">
        <v>27179.183896967876</v>
      </c>
      <c r="CO1858" s="1102">
        <v>26344.944885815537</v>
      </c>
      <c r="CP1858" s="1102">
        <v>28688.3654514544</v>
      </c>
      <c r="CQ1858" s="1106">
        <f t="shared" si="228"/>
        <v>31623.509702551437</v>
      </c>
      <c r="CR1858" s="23" t="s">
        <v>542</v>
      </c>
      <c r="DQ1858"/>
      <c r="DR1858"/>
    </row>
    <row r="1859" spans="58:122" ht="13">
      <c r="BF1859" s="1135">
        <v>1851</v>
      </c>
      <c r="BG1859" s="1102">
        <v>68823.887610862119</v>
      </c>
      <c r="BH1859" s="1102">
        <v>71973.126714437894</v>
      </c>
      <c r="BI1859" s="1102">
        <v>57440.512943430469</v>
      </c>
      <c r="BJ1859" s="1102">
        <v>55859.286417875388</v>
      </c>
      <c r="BK1859" s="1102">
        <v>71932.998882364001</v>
      </c>
      <c r="BL1859" s="1102">
        <v>95647.63322094547</v>
      </c>
      <c r="BM1859" s="1102">
        <v>81370.023401154118</v>
      </c>
      <c r="BN1859" s="1102">
        <v>82144.585239911263</v>
      </c>
      <c r="BO1859" s="1102">
        <v>114887.77612037057</v>
      </c>
      <c r="BP1859" s="1102">
        <v>112189.69325027258</v>
      </c>
      <c r="BQ1859" s="1102">
        <v>85263.25035310119</v>
      </c>
      <c r="BR1859" s="1102">
        <v>59523.550108285141</v>
      </c>
      <c r="BS1859" s="1102">
        <v>57502.489218838789</v>
      </c>
      <c r="BT1859" s="1102">
        <v>38319.793326423707</v>
      </c>
      <c r="BU1859" s="1102">
        <v>17211.178136394323</v>
      </c>
      <c r="BV1859" s="1102">
        <v>13605.26450117282</v>
      </c>
      <c r="BW1859" s="1102">
        <v>17694.350427571328</v>
      </c>
      <c r="BX1859" s="1102">
        <v>21891.854627691959</v>
      </c>
      <c r="BY1859" s="1102">
        <v>22734.795518316125</v>
      </c>
      <c r="BZ1859" s="1102">
        <v>18756.103276601403</v>
      </c>
      <c r="CA1859" s="1102">
        <v>11683.64268290482</v>
      </c>
      <c r="CB1859" s="1102">
        <v>6594.2982452385604</v>
      </c>
      <c r="CC1859" s="1102">
        <v>6372.4406105520557</v>
      </c>
      <c r="CD1859" s="1102">
        <v>10604.417654773353</v>
      </c>
      <c r="CE1859" s="1102">
        <v>17594.093030358061</v>
      </c>
      <c r="CF1859" s="1102">
        <v>13221.552556765988</v>
      </c>
      <c r="CG1859" s="1102">
        <v>10441.800758454889</v>
      </c>
      <c r="CH1859" s="1102">
        <v>11266.875787214492</v>
      </c>
      <c r="CI1859" s="1102">
        <v>16898.364973729473</v>
      </c>
      <c r="CJ1859" s="1102">
        <v>19947.040471398042</v>
      </c>
      <c r="CK1859" s="1102">
        <v>19014.134009644637</v>
      </c>
      <c r="CL1859" s="1102">
        <v>15412.707093453158</v>
      </c>
      <c r="CM1859" s="1102">
        <v>17126.106233381935</v>
      </c>
      <c r="CN1859" s="1102">
        <v>18163.298022286814</v>
      </c>
      <c r="CO1859" s="1102">
        <v>18267.684837298599</v>
      </c>
      <c r="CP1859" s="1102">
        <v>18343.068912658669</v>
      </c>
      <c r="CQ1859" s="1106">
        <f t="shared" si="228"/>
        <v>20219.772322533052</v>
      </c>
      <c r="CR1859" s="23" t="s">
        <v>542</v>
      </c>
      <c r="DQ1859"/>
      <c r="DR1859"/>
    </row>
    <row r="1860" spans="58:122" ht="13">
      <c r="BF1860" s="1135">
        <v>1852</v>
      </c>
      <c r="BG1860" s="1102">
        <v>65964.608863939167</v>
      </c>
      <c r="BH1860" s="1102">
        <v>66081.732183439395</v>
      </c>
      <c r="BI1860" s="1102">
        <v>60994.872117346145</v>
      </c>
      <c r="BJ1860" s="1102">
        <v>66985.114463490667</v>
      </c>
      <c r="BK1860" s="1102">
        <v>80955.060448880642</v>
      </c>
      <c r="BL1860" s="1102">
        <v>104862.53593922325</v>
      </c>
      <c r="BM1860" s="1102">
        <v>97744.465999467589</v>
      </c>
      <c r="BN1860" s="1102">
        <v>108943.47823389444</v>
      </c>
      <c r="BO1860" s="1102">
        <v>124803.90497480251</v>
      </c>
      <c r="BP1860" s="1102">
        <v>125524.55413757217</v>
      </c>
      <c r="BQ1860" s="1102">
        <v>101226.14583464056</v>
      </c>
      <c r="BR1860" s="1102">
        <v>86536.824050530369</v>
      </c>
      <c r="BS1860" s="1102">
        <v>93143.159955052965</v>
      </c>
      <c r="BT1860" s="1102">
        <v>37209.341401848236</v>
      </c>
      <c r="BU1860" s="1102">
        <v>15377.96447740807</v>
      </c>
      <c r="BV1860" s="1102">
        <v>13877.893858772633</v>
      </c>
      <c r="BW1860" s="1102">
        <v>22282.839984613231</v>
      </c>
      <c r="BX1860" s="1102">
        <v>30859.139232641526</v>
      </c>
      <c r="BY1860" s="1102">
        <v>22817.776564403877</v>
      </c>
      <c r="BZ1860" s="1102">
        <v>17901.34017167785</v>
      </c>
      <c r="CA1860" s="1102">
        <v>11699.720787066708</v>
      </c>
      <c r="CB1860" s="1102">
        <v>9155.2480959765326</v>
      </c>
      <c r="CC1860" s="1102">
        <v>11487.327505555824</v>
      </c>
      <c r="CD1860" s="1102">
        <v>16060.864091405598</v>
      </c>
      <c r="CE1860" s="1102">
        <v>25411.043612221449</v>
      </c>
      <c r="CF1860" s="1102">
        <v>19754.448140766206</v>
      </c>
      <c r="CG1860" s="1102">
        <v>14462.695854867112</v>
      </c>
      <c r="CH1860" s="1102">
        <v>14737.493379379019</v>
      </c>
      <c r="CI1860" s="1102">
        <v>22086.711786327753</v>
      </c>
      <c r="CJ1860" s="1102">
        <v>26844.981775158241</v>
      </c>
      <c r="CK1860" s="1102">
        <v>27011.272368193058</v>
      </c>
      <c r="CL1860" s="1102">
        <v>20223.476939025491</v>
      </c>
      <c r="CM1860" s="1102">
        <v>22656.728764642474</v>
      </c>
      <c r="CN1860" s="1102">
        <v>19503.83650682163</v>
      </c>
      <c r="CO1860" s="1102">
        <v>26186.80247975955</v>
      </c>
      <c r="CP1860" s="1102">
        <v>19606.221441023441</v>
      </c>
      <c r="CQ1860" s="1106">
        <f t="shared" si="228"/>
        <v>21612.159640804635</v>
      </c>
      <c r="CR1860" s="23" t="s">
        <v>542</v>
      </c>
      <c r="DQ1860"/>
      <c r="DR1860"/>
    </row>
    <row r="1861" spans="58:122" ht="13">
      <c r="BF1861" s="1135">
        <v>1853</v>
      </c>
      <c r="BG1861" s="1102">
        <v>68237.002148111118</v>
      </c>
      <c r="BH1861" s="1102">
        <v>64793.257612320078</v>
      </c>
      <c r="BI1861" s="1102">
        <v>61470.868515094873</v>
      </c>
      <c r="BJ1861" s="1102">
        <v>77891.74114380774</v>
      </c>
      <c r="BK1861" s="1102">
        <v>96532.653304812746</v>
      </c>
      <c r="BL1861" s="1102">
        <v>122847.79358542878</v>
      </c>
      <c r="BM1861" s="1102">
        <v>101002.80601034354</v>
      </c>
      <c r="BN1861" s="1102">
        <v>100636.14739431885</v>
      </c>
      <c r="BO1861" s="1102">
        <v>120103.78152430835</v>
      </c>
      <c r="BP1861" s="1102">
        <v>107573.34659392317</v>
      </c>
      <c r="BQ1861" s="1102">
        <v>77023.976715672179</v>
      </c>
      <c r="BR1861" s="1102">
        <v>51646.464586917187</v>
      </c>
      <c r="BS1861" s="1102">
        <v>43572.886811548626</v>
      </c>
      <c r="BT1861" s="1102">
        <v>28651.92801102428</v>
      </c>
      <c r="BU1861" s="1102">
        <v>14112.222393428421</v>
      </c>
      <c r="BV1861" s="1102">
        <v>13484.639611888704</v>
      </c>
      <c r="BW1861" s="1102">
        <v>22927.814427430654</v>
      </c>
      <c r="BX1861" s="1102">
        <v>27227.193607886456</v>
      </c>
      <c r="BY1861" s="1102">
        <v>22691.230667087959</v>
      </c>
      <c r="BZ1861" s="1102">
        <v>18604.056367716988</v>
      </c>
      <c r="CA1861" s="1102">
        <v>11701.480504805948</v>
      </c>
      <c r="CB1861" s="1102">
        <v>6710.0673637048967</v>
      </c>
      <c r="CC1861" s="1102">
        <v>8841.2699470613697</v>
      </c>
      <c r="CD1861" s="1102">
        <v>13272.184478591933</v>
      </c>
      <c r="CE1861" s="1102">
        <v>20941.444299291823</v>
      </c>
      <c r="CF1861" s="1102">
        <v>15149.451897338426</v>
      </c>
      <c r="CG1861" s="1102">
        <v>9963.8786559600303</v>
      </c>
      <c r="CH1861" s="1102">
        <v>13108.57452628839</v>
      </c>
      <c r="CI1861" s="1102">
        <v>18068.783844081503</v>
      </c>
      <c r="CJ1861" s="1102">
        <v>22223.840861342556</v>
      </c>
      <c r="CK1861" s="1102">
        <v>20251.166172948273</v>
      </c>
      <c r="CL1861" s="1102">
        <v>14040.80085797673</v>
      </c>
      <c r="CM1861" s="1102">
        <v>15922.536729303565</v>
      </c>
      <c r="CN1861" s="1102">
        <v>15160.626460651611</v>
      </c>
      <c r="CO1861" s="1102">
        <v>16960.142993275116</v>
      </c>
      <c r="CP1861" s="1102">
        <v>15024.091520503853</v>
      </c>
      <c r="CQ1861" s="1106">
        <f t="shared" si="228"/>
        <v>16561.226005526492</v>
      </c>
      <c r="CR1861" s="23" t="s">
        <v>542</v>
      </c>
      <c r="DQ1861"/>
      <c r="DR1861"/>
    </row>
    <row r="1862" spans="58:122" ht="13">
      <c r="BF1862" s="1135">
        <v>1854</v>
      </c>
      <c r="BG1862" s="1102">
        <v>75432.222118844482</v>
      </c>
      <c r="BH1862" s="1102">
        <v>75701.612270677128</v>
      </c>
      <c r="BI1862" s="1102">
        <v>60781.268301152726</v>
      </c>
      <c r="BJ1862" s="1102">
        <v>64641.203007164833</v>
      </c>
      <c r="BK1862" s="1102">
        <v>81763.467425698211</v>
      </c>
      <c r="BL1862" s="1102">
        <v>101789.04453759819</v>
      </c>
      <c r="BM1862" s="1102">
        <v>76332.965688263866</v>
      </c>
      <c r="BN1862" s="1102">
        <v>80776.765480439353</v>
      </c>
      <c r="BO1862" s="1102">
        <v>100922.38263848951</v>
      </c>
      <c r="BP1862" s="1102">
        <v>92257.460208173885</v>
      </c>
      <c r="BQ1862" s="1102">
        <v>69073.068716166497</v>
      </c>
      <c r="BR1862" s="1102">
        <v>54161.234229788912</v>
      </c>
      <c r="BS1862" s="1102">
        <v>49820.943697056166</v>
      </c>
      <c r="BT1862" s="1102">
        <v>26552.257133677453</v>
      </c>
      <c r="BU1862" s="1102">
        <v>14446.074053195738</v>
      </c>
      <c r="BV1862" s="1102">
        <v>14132.795618061593</v>
      </c>
      <c r="BW1862" s="1102">
        <v>21266.861814396998</v>
      </c>
      <c r="BX1862" s="1102">
        <v>21592.563101967298</v>
      </c>
      <c r="BY1862" s="1102">
        <v>20554.107745229489</v>
      </c>
      <c r="BZ1862" s="1102">
        <v>20872.253815325563</v>
      </c>
      <c r="CA1862" s="1102">
        <v>11701.771466051619</v>
      </c>
      <c r="CB1862" s="1102">
        <v>5596.4791390983755</v>
      </c>
      <c r="CC1862" s="1102">
        <v>8454.4274855108051</v>
      </c>
      <c r="CD1862" s="1102">
        <v>11588.489979120588</v>
      </c>
      <c r="CE1862" s="1102">
        <v>25423.206585291042</v>
      </c>
      <c r="CF1862" s="1102">
        <v>16241.829271843362</v>
      </c>
      <c r="CG1862" s="1102">
        <v>10247.522227706788</v>
      </c>
      <c r="CH1862" s="1102">
        <v>12561.005046705081</v>
      </c>
      <c r="CI1862" s="1102">
        <v>16874.652737932749</v>
      </c>
      <c r="CJ1862" s="1102">
        <v>21865.854894440636</v>
      </c>
      <c r="CK1862" s="1102">
        <v>20492.146443629597</v>
      </c>
      <c r="CL1862" s="1102">
        <v>15982.533867501683</v>
      </c>
      <c r="CM1862" s="1102">
        <v>18755.251394493294</v>
      </c>
      <c r="CN1862" s="1102">
        <v>18641.181278249998</v>
      </c>
      <c r="CO1862" s="1102">
        <v>25425.554786343826</v>
      </c>
      <c r="CP1862" s="1102">
        <v>18959.437007276931</v>
      </c>
      <c r="CQ1862" s="1106">
        <f t="shared" si="228"/>
        <v>20899.201844353913</v>
      </c>
      <c r="CR1862" s="23" t="s">
        <v>542</v>
      </c>
      <c r="DQ1862"/>
      <c r="DR1862"/>
    </row>
    <row r="1863" spans="58:122" ht="13">
      <c r="BF1863" s="1135">
        <v>1855</v>
      </c>
      <c r="BG1863" s="1102">
        <v>59081.972063960144</v>
      </c>
      <c r="BH1863" s="1102">
        <v>63443.113278863377</v>
      </c>
      <c r="BI1863" s="1102">
        <v>61304.72263855191</v>
      </c>
      <c r="BJ1863" s="1102">
        <v>75935.047210854493</v>
      </c>
      <c r="BK1863" s="1102">
        <v>88984.000638544065</v>
      </c>
      <c r="BL1863" s="1102">
        <v>106416.02766188692</v>
      </c>
      <c r="BM1863" s="1102">
        <v>84360.465761716856</v>
      </c>
      <c r="BN1863" s="1102">
        <v>95217.740787556657</v>
      </c>
      <c r="BO1863" s="1102">
        <v>124605.2100687409</v>
      </c>
      <c r="BP1863" s="1102">
        <v>113798.53963318531</v>
      </c>
      <c r="BQ1863" s="1102">
        <v>89277.690243869409</v>
      </c>
      <c r="BR1863" s="1102">
        <v>82443.046611081052</v>
      </c>
      <c r="BS1863" s="1102">
        <v>92673.22474271791</v>
      </c>
      <c r="BT1863" s="1102">
        <v>42011.865349153602</v>
      </c>
      <c r="BU1863" s="1102">
        <v>24086.813452992443</v>
      </c>
      <c r="BV1863" s="1102">
        <v>24089.157283498876</v>
      </c>
      <c r="BW1863" s="1102">
        <v>18675.580484354079</v>
      </c>
      <c r="BX1863" s="1102">
        <v>23487.178720098716</v>
      </c>
      <c r="BY1863" s="1102">
        <v>14967.212265033248</v>
      </c>
      <c r="BZ1863" s="1102">
        <v>16260.777242891221</v>
      </c>
      <c r="CA1863" s="1102">
        <v>11702.512558872464</v>
      </c>
      <c r="CB1863" s="1102">
        <v>8042.3736943185922</v>
      </c>
      <c r="CC1863" s="1102">
        <v>10554.264477244727</v>
      </c>
      <c r="CD1863" s="1102">
        <v>11863.334088979693</v>
      </c>
      <c r="CE1863" s="1102">
        <v>19704.551729713668</v>
      </c>
      <c r="CF1863" s="1102">
        <v>14774.789987480395</v>
      </c>
      <c r="CG1863" s="1102">
        <v>11767.875077312015</v>
      </c>
      <c r="CH1863" s="1102">
        <v>12436.98522884291</v>
      </c>
      <c r="CI1863" s="1102">
        <v>18690.465731369342</v>
      </c>
      <c r="CJ1863" s="1102">
        <v>21663.000123320235</v>
      </c>
      <c r="CK1863" s="1102">
        <v>25483.818902162391</v>
      </c>
      <c r="CL1863" s="1102">
        <v>18216.698921504158</v>
      </c>
      <c r="CM1863" s="1102">
        <v>21014.179866904047</v>
      </c>
      <c r="CN1863" s="1102">
        <v>16272.518402293605</v>
      </c>
      <c r="CO1863" s="1102">
        <v>22227.27804064416</v>
      </c>
      <c r="CP1863" s="1102">
        <v>17400.527013873441</v>
      </c>
      <c r="CQ1863" s="1106">
        <f t="shared" si="228"/>
        <v>19180.79772735322</v>
      </c>
      <c r="CR1863" s="23" t="s">
        <v>542</v>
      </c>
      <c r="DQ1863"/>
      <c r="DR1863"/>
    </row>
    <row r="1864" spans="58:122" ht="13">
      <c r="BF1864" s="1135">
        <v>1856</v>
      </c>
      <c r="BG1864" s="1102">
        <v>48561.089303307781</v>
      </c>
      <c r="BH1864" s="1102">
        <v>47379.060129726509</v>
      </c>
      <c r="BI1864" s="1102">
        <v>41669.98918395993</v>
      </c>
      <c r="BJ1864" s="1102">
        <v>51729.871247292365</v>
      </c>
      <c r="BK1864" s="1102">
        <v>60075.053620397797</v>
      </c>
      <c r="BL1864" s="1102">
        <v>75171.564203198941</v>
      </c>
      <c r="BM1864" s="1102">
        <v>65505.50904269793</v>
      </c>
      <c r="BN1864" s="1102">
        <v>71669.96841533207</v>
      </c>
      <c r="BO1864" s="1102">
        <v>84898.109209502087</v>
      </c>
      <c r="BP1864" s="1102">
        <v>80013.99214400287</v>
      </c>
      <c r="BQ1864" s="1102">
        <v>63011.333445178323</v>
      </c>
      <c r="BR1864" s="1102">
        <v>59395.927352683866</v>
      </c>
      <c r="BS1864" s="1102">
        <v>65078.389783590566</v>
      </c>
      <c r="BT1864" s="1102">
        <v>33456.188922212401</v>
      </c>
      <c r="BU1864" s="1102">
        <v>15215.248927763254</v>
      </c>
      <c r="BV1864" s="1102">
        <v>12775.876589385727</v>
      </c>
      <c r="BW1864" s="1102">
        <v>17296.116619925389</v>
      </c>
      <c r="BX1864" s="1102">
        <v>17070.215211489609</v>
      </c>
      <c r="BY1864" s="1102">
        <v>16596.547252330558</v>
      </c>
      <c r="BZ1864" s="1102">
        <v>15124.533527075535</v>
      </c>
      <c r="CA1864" s="1102">
        <v>11704.128631278703</v>
      </c>
      <c r="CB1864" s="1102">
        <v>6149.9285454860492</v>
      </c>
      <c r="CC1864" s="1102">
        <v>6559.5285065074804</v>
      </c>
      <c r="CD1864" s="1102">
        <v>8848.5585471698651</v>
      </c>
      <c r="CE1864" s="1102">
        <v>16275.864749543252</v>
      </c>
      <c r="CF1864" s="1102">
        <v>12510.110379752521</v>
      </c>
      <c r="CG1864" s="1102">
        <v>8649.5961031472925</v>
      </c>
      <c r="CH1864" s="1102">
        <v>10165.255158557511</v>
      </c>
      <c r="CI1864" s="1102">
        <v>13216.452502101916</v>
      </c>
      <c r="CJ1864" s="1102">
        <v>15066.121233955391</v>
      </c>
      <c r="CK1864" s="1102">
        <v>14822.750029334909</v>
      </c>
      <c r="CL1864" s="1102">
        <v>11642.854978948391</v>
      </c>
      <c r="CM1864" s="1102">
        <v>17093.934169098258</v>
      </c>
      <c r="CN1864" s="1102">
        <v>13129.879970312852</v>
      </c>
      <c r="CO1864" s="1102">
        <v>18223.655504439968</v>
      </c>
      <c r="CP1864" s="1102">
        <v>14258.276024728624</v>
      </c>
      <c r="CQ1864" s="1106">
        <f t="shared" si="228"/>
        <v>15717.058923160201</v>
      </c>
      <c r="CR1864" s="23" t="s">
        <v>542</v>
      </c>
      <c r="DQ1864"/>
      <c r="DR1864"/>
    </row>
    <row r="1865" spans="58:122" ht="13">
      <c r="BF1865" s="1135">
        <v>1857</v>
      </c>
      <c r="BG1865" s="1102">
        <v>49053.098623061851</v>
      </c>
      <c r="BH1865" s="1102">
        <v>51476.479275797275</v>
      </c>
      <c r="BI1865" s="1102">
        <v>48297.99781480676</v>
      </c>
      <c r="BJ1865" s="1102">
        <v>60021.983447388215</v>
      </c>
      <c r="BK1865" s="1102">
        <v>79992.26261908919</v>
      </c>
      <c r="BL1865" s="1102">
        <v>105237.84040164729</v>
      </c>
      <c r="BM1865" s="1102">
        <v>95262.011786632953</v>
      </c>
      <c r="BN1865" s="1102">
        <v>101697.97992649427</v>
      </c>
      <c r="BO1865" s="1102">
        <v>142468.02903701024</v>
      </c>
      <c r="BP1865" s="1102">
        <v>131100.3207449482</v>
      </c>
      <c r="BQ1865" s="1102">
        <v>103330.33011245605</v>
      </c>
      <c r="BR1865" s="1102">
        <v>77717.428687591731</v>
      </c>
      <c r="BS1865" s="1102">
        <v>86051.247980918401</v>
      </c>
      <c r="BT1865" s="1102">
        <v>38425.009364340483</v>
      </c>
      <c r="BU1865" s="1102">
        <v>19169.491071727305</v>
      </c>
      <c r="BV1865" s="1102">
        <v>14308.590422509791</v>
      </c>
      <c r="BW1865" s="1102">
        <v>25770.751014468915</v>
      </c>
      <c r="BX1865" s="1102">
        <v>28000.595673263633</v>
      </c>
      <c r="BY1865" s="1102">
        <v>24561.354536829036</v>
      </c>
      <c r="BZ1865" s="1102">
        <v>20508.087111415534</v>
      </c>
      <c r="CA1865" s="1102">
        <v>11708.14085385106</v>
      </c>
      <c r="CB1865" s="1102">
        <v>6910.4287404425222</v>
      </c>
      <c r="CC1865" s="1102">
        <v>8617.8716992277677</v>
      </c>
      <c r="CD1865" s="1102">
        <v>15260.532561278165</v>
      </c>
      <c r="CE1865" s="1102">
        <v>24881.787045392703</v>
      </c>
      <c r="CF1865" s="1102">
        <v>17497.803100220412</v>
      </c>
      <c r="CG1865" s="1102">
        <v>10388.62595596256</v>
      </c>
      <c r="CH1865" s="1102">
        <v>11822.77274763039</v>
      </c>
      <c r="CI1865" s="1102">
        <v>17159.664559361598</v>
      </c>
      <c r="CJ1865" s="1102">
        <v>23466.466875164311</v>
      </c>
      <c r="CK1865" s="1102">
        <v>24592.823334139503</v>
      </c>
      <c r="CL1865" s="1102">
        <v>19817.104564096404</v>
      </c>
      <c r="CM1865" s="1102">
        <v>23691.581159982728</v>
      </c>
      <c r="CN1865" s="1102">
        <v>20191.583794894254</v>
      </c>
      <c r="CO1865" s="1102">
        <v>28114.889882574527</v>
      </c>
      <c r="CP1865" s="1102">
        <v>21445.361508454665</v>
      </c>
      <c r="CQ1865" s="1106">
        <f t="shared" si="228"/>
        <v>23639.464537808239</v>
      </c>
      <c r="CR1865" s="23" t="s">
        <v>542</v>
      </c>
      <c r="DQ1865"/>
      <c r="DR1865"/>
    </row>
    <row r="1866" spans="58:122" ht="13">
      <c r="BF1866" s="1135">
        <v>1858</v>
      </c>
      <c r="BG1866" s="1102">
        <v>57469.871429214363</v>
      </c>
      <c r="BH1866" s="1102">
        <v>51537.076865754512</v>
      </c>
      <c r="BI1866" s="1102">
        <v>40785.803382589802</v>
      </c>
      <c r="BJ1866" s="1102">
        <v>46349.657684831662</v>
      </c>
      <c r="BK1866" s="1102">
        <v>60111.152480812292</v>
      </c>
      <c r="BL1866" s="1102">
        <v>80054.404172099574</v>
      </c>
      <c r="BM1866" s="1102">
        <v>68175.347091540607</v>
      </c>
      <c r="BN1866" s="1102">
        <v>79088.521110606409</v>
      </c>
      <c r="BO1866" s="1102">
        <v>118776.12351077524</v>
      </c>
      <c r="BP1866" s="1102">
        <v>110728.75592201084</v>
      </c>
      <c r="BQ1866" s="1102">
        <v>87655.680047040878</v>
      </c>
      <c r="BR1866" s="1102">
        <v>69674.450281666446</v>
      </c>
      <c r="BS1866" s="1102">
        <v>77045.356701760233</v>
      </c>
      <c r="BT1866" s="1102">
        <v>39835.240583740378</v>
      </c>
      <c r="BU1866" s="1102">
        <v>10895.653234705829</v>
      </c>
      <c r="BV1866" s="1102">
        <v>10492.239723561288</v>
      </c>
      <c r="BW1866" s="1102">
        <v>24278.238169414832</v>
      </c>
      <c r="BX1866" s="1102">
        <v>25107.178540331428</v>
      </c>
      <c r="BY1866" s="1102">
        <v>22976.980094749873</v>
      </c>
      <c r="BZ1866" s="1102">
        <v>20772.725462373633</v>
      </c>
      <c r="CA1866" s="1102">
        <v>11708.287172983415</v>
      </c>
      <c r="CB1866" s="1102">
        <v>6683.1334764897329</v>
      </c>
      <c r="CC1866" s="1102">
        <v>6765.0936024543662</v>
      </c>
      <c r="CD1866" s="1102">
        <v>9617.4963663498384</v>
      </c>
      <c r="CE1866" s="1102">
        <v>17343.046580941835</v>
      </c>
      <c r="CF1866" s="1102">
        <v>12696.962938482922</v>
      </c>
      <c r="CG1866" s="1102">
        <v>8740.7522065292651</v>
      </c>
      <c r="CH1866" s="1102">
        <v>10302.166316945742</v>
      </c>
      <c r="CI1866" s="1102">
        <v>15783.968831072205</v>
      </c>
      <c r="CJ1866" s="1102">
        <v>18906.020262364935</v>
      </c>
      <c r="CK1866" s="1102">
        <v>21638.660276787017</v>
      </c>
      <c r="CL1866" s="1102">
        <v>16387.395228577607</v>
      </c>
      <c r="CM1866" s="1102">
        <v>24760.956873979798</v>
      </c>
      <c r="CN1866" s="1102">
        <v>18411.147560711102</v>
      </c>
      <c r="CO1866" s="1102">
        <v>29111.804055698158</v>
      </c>
      <c r="CP1866" s="1102">
        <v>19943.801043349722</v>
      </c>
      <c r="CQ1866" s="1106">
        <f t="shared" ref="CQ1866:CQ1929" si="229">CP1866*1.10231131</f>
        <v>21984.277454474199</v>
      </c>
      <c r="CR1866" s="23" t="s">
        <v>542</v>
      </c>
      <c r="DQ1866"/>
      <c r="DR1866"/>
    </row>
    <row r="1867" spans="58:122" ht="13">
      <c r="BF1867" s="1135">
        <v>1859</v>
      </c>
      <c r="BG1867" s="1102">
        <v>61629.252239585454</v>
      </c>
      <c r="BH1867" s="1102">
        <v>60802.733622662257</v>
      </c>
      <c r="BI1867" s="1102">
        <v>51174.969751423203</v>
      </c>
      <c r="BJ1867" s="1102">
        <v>53940.961582687065</v>
      </c>
      <c r="BK1867" s="1102">
        <v>70738.303099204335</v>
      </c>
      <c r="BL1867" s="1102">
        <v>102313.13970393824</v>
      </c>
      <c r="BM1867" s="1102">
        <v>95659.092203362743</v>
      </c>
      <c r="BN1867" s="1102">
        <v>107927.02299505869</v>
      </c>
      <c r="BO1867" s="1102">
        <v>132370.97593584107</v>
      </c>
      <c r="BP1867" s="1102">
        <v>123044.26842109875</v>
      </c>
      <c r="BQ1867" s="1102">
        <v>91336.214747402191</v>
      </c>
      <c r="BR1867" s="1102">
        <v>63024.598546391833</v>
      </c>
      <c r="BS1867" s="1102">
        <v>51002.083674754984</v>
      </c>
      <c r="BT1867" s="1102">
        <v>22594.956991426487</v>
      </c>
      <c r="BU1867" s="1102">
        <v>11228.852249589221</v>
      </c>
      <c r="BV1867" s="1102">
        <v>11504.482127209854</v>
      </c>
      <c r="BW1867" s="1102">
        <v>16566.675419251536</v>
      </c>
      <c r="BX1867" s="1102">
        <v>23204.375002712932</v>
      </c>
      <c r="BY1867" s="1102">
        <v>18537.409169769475</v>
      </c>
      <c r="BZ1867" s="1102">
        <v>14512.790445608727</v>
      </c>
      <c r="CA1867" s="1102">
        <v>11709.179377194085</v>
      </c>
      <c r="CB1867" s="1102">
        <v>7145.0116217154036</v>
      </c>
      <c r="CC1867" s="1102">
        <v>10300.437294890775</v>
      </c>
      <c r="CD1867" s="1102">
        <v>11576.861859076678</v>
      </c>
      <c r="CE1867" s="1102">
        <v>17082.254830634072</v>
      </c>
      <c r="CF1867" s="1102">
        <v>12706.41273068693</v>
      </c>
      <c r="CG1867" s="1102">
        <v>10014.071175432158</v>
      </c>
      <c r="CH1867" s="1102">
        <v>11430.785946546564</v>
      </c>
      <c r="CI1867" s="1102">
        <v>14783.463137951805</v>
      </c>
      <c r="CJ1867" s="1102">
        <v>15356.386036021788</v>
      </c>
      <c r="CK1867" s="1102">
        <v>17799.946612711134</v>
      </c>
      <c r="CL1867" s="1102">
        <v>15103.475328196067</v>
      </c>
      <c r="CM1867" s="1102">
        <v>20563.159496063632</v>
      </c>
      <c r="CN1867" s="1102">
        <v>17905.844217183971</v>
      </c>
      <c r="CO1867" s="1102">
        <v>19520.791603551694</v>
      </c>
      <c r="CP1867" s="1102">
        <v>19738.220764313144</v>
      </c>
      <c r="CQ1867" s="1106">
        <f t="shared" si="229"/>
        <v>21757.663987779222</v>
      </c>
      <c r="CR1867" s="23" t="s">
        <v>542</v>
      </c>
      <c r="DQ1867"/>
      <c r="DR1867"/>
    </row>
    <row r="1868" spans="58:122" ht="13">
      <c r="BF1868" s="1135">
        <v>1860</v>
      </c>
      <c r="BG1868" s="1102">
        <v>72901.309728936059</v>
      </c>
      <c r="BH1868" s="1102">
        <v>71182.275543959287</v>
      </c>
      <c r="BI1868" s="1102">
        <v>63507.818561940068</v>
      </c>
      <c r="BJ1868" s="1102">
        <v>68666.131493289548</v>
      </c>
      <c r="BK1868" s="1102">
        <v>79839.519601068518</v>
      </c>
      <c r="BL1868" s="1102">
        <v>86758.763393895118</v>
      </c>
      <c r="BM1868" s="1102">
        <v>70612.752672744944</v>
      </c>
      <c r="BN1868" s="1102">
        <v>85906.407190704063</v>
      </c>
      <c r="BO1868" s="1102">
        <v>113241.62847303045</v>
      </c>
      <c r="BP1868" s="1102">
        <v>112525.65147704643</v>
      </c>
      <c r="BQ1868" s="1102">
        <v>90253.677377577609</v>
      </c>
      <c r="BR1868" s="1102">
        <v>74036.237690043214</v>
      </c>
      <c r="BS1868" s="1102">
        <v>75359.794601252492</v>
      </c>
      <c r="BT1868" s="1102">
        <v>32722.677955601048</v>
      </c>
      <c r="BU1868" s="1102">
        <v>14479.625753961407</v>
      </c>
      <c r="BV1868" s="1102">
        <v>13802.71565160295</v>
      </c>
      <c r="BW1868" s="1102">
        <v>15048.936284375593</v>
      </c>
      <c r="BX1868" s="1102">
        <v>24076.737173471825</v>
      </c>
      <c r="BY1868" s="1102">
        <v>23450.577338934618</v>
      </c>
      <c r="BZ1868" s="1102">
        <v>17511.693784362822</v>
      </c>
      <c r="CA1868" s="1102">
        <v>11709.242733374338</v>
      </c>
      <c r="CB1868" s="1102">
        <v>7134.8984712829297</v>
      </c>
      <c r="CC1868" s="1102">
        <v>9284.6087264855814</v>
      </c>
      <c r="CD1868" s="1102">
        <v>15266.266679856462</v>
      </c>
      <c r="CE1868" s="1102">
        <v>17698.907917246139</v>
      </c>
      <c r="CF1868" s="1102">
        <v>12761.038746369979</v>
      </c>
      <c r="CG1868" s="1102">
        <v>9732.0111578548276</v>
      </c>
      <c r="CH1868" s="1102">
        <v>13068.081657443441</v>
      </c>
      <c r="CI1868" s="1102">
        <v>21443.578917101946</v>
      </c>
      <c r="CJ1868" s="1102">
        <v>21594.343200741609</v>
      </c>
      <c r="CK1868" s="1102">
        <v>19595.677517328884</v>
      </c>
      <c r="CL1868" s="1102">
        <v>17758.835743309879</v>
      </c>
      <c r="CM1868" s="1102">
        <v>20445.427780472022</v>
      </c>
      <c r="CN1868" s="1102">
        <v>20335.963437703529</v>
      </c>
      <c r="CO1868" s="1102">
        <v>16257.765682877369</v>
      </c>
      <c r="CP1868" s="1102">
        <v>21734.92760785577</v>
      </c>
      <c r="CQ1868" s="1106">
        <f t="shared" si="229"/>
        <v>23958.656524170659</v>
      </c>
      <c r="CR1868" s="23" t="s">
        <v>542</v>
      </c>
      <c r="DQ1868"/>
      <c r="DR1868"/>
    </row>
    <row r="1869" spans="58:122" ht="13">
      <c r="BF1869" s="1135">
        <v>1861</v>
      </c>
      <c r="BG1869" s="1102">
        <v>41228.381390333532</v>
      </c>
      <c r="BH1869" s="1102">
        <v>44765.652869647893</v>
      </c>
      <c r="BI1869" s="1102">
        <v>41427.593646058958</v>
      </c>
      <c r="BJ1869" s="1102">
        <v>46093.307431502188</v>
      </c>
      <c r="BK1869" s="1102">
        <v>53131.526320371704</v>
      </c>
      <c r="BL1869" s="1102">
        <v>73757.79334468997</v>
      </c>
      <c r="BM1869" s="1102">
        <v>66212.843616164362</v>
      </c>
      <c r="BN1869" s="1102">
        <v>71040.49188628851</v>
      </c>
      <c r="BO1869" s="1102">
        <v>94228.461553360656</v>
      </c>
      <c r="BP1869" s="1102">
        <v>86257.898692924064</v>
      </c>
      <c r="BQ1869" s="1102">
        <v>63663.226504443417</v>
      </c>
      <c r="BR1869" s="1102">
        <v>49015.923680504944</v>
      </c>
      <c r="BS1869" s="1102">
        <v>63048.298138083097</v>
      </c>
      <c r="BT1869" s="1102">
        <v>24445.381040620861</v>
      </c>
      <c r="BU1869" s="1102">
        <v>12161.084199906723</v>
      </c>
      <c r="BV1869" s="1102">
        <v>10860.131144856245</v>
      </c>
      <c r="BW1869" s="1102">
        <v>18599.848382796044</v>
      </c>
      <c r="BX1869" s="1102">
        <v>23116.13908585555</v>
      </c>
      <c r="BY1869" s="1102">
        <v>21935.410560193228</v>
      </c>
      <c r="BZ1869" s="1102">
        <v>17901.526815468365</v>
      </c>
      <c r="CA1869" s="1102">
        <v>11711.344494581528</v>
      </c>
      <c r="CB1869" s="1102">
        <v>7118.7584938858963</v>
      </c>
      <c r="CC1869" s="1102">
        <v>8777.4945052403</v>
      </c>
      <c r="CD1869" s="1102">
        <v>13357.116723432702</v>
      </c>
      <c r="CE1869" s="1102">
        <v>19839.827601480854</v>
      </c>
      <c r="CF1869" s="1102">
        <v>14578.587728879111</v>
      </c>
      <c r="CG1869" s="1102">
        <v>10609.990576406139</v>
      </c>
      <c r="CH1869" s="1102">
        <v>12953.577295955047</v>
      </c>
      <c r="CI1869" s="1102">
        <v>17333.082599729863</v>
      </c>
      <c r="CJ1869" s="1102">
        <v>18780.917917814175</v>
      </c>
      <c r="CK1869" s="1102">
        <v>16809.341555934596</v>
      </c>
      <c r="CL1869" s="1102">
        <v>14048.038321313245</v>
      </c>
      <c r="CM1869" s="1102">
        <v>17339.651450710069</v>
      </c>
      <c r="CN1869" s="1102">
        <v>17280.383002067414</v>
      </c>
      <c r="CO1869" s="1102">
        <v>17776.974804647089</v>
      </c>
      <c r="CP1869" s="1102">
        <v>17372.67501778897</v>
      </c>
      <c r="CQ1869" s="1106">
        <f t="shared" si="229"/>
        <v>19150.096157063232</v>
      </c>
      <c r="CR1869" s="23" t="s">
        <v>542</v>
      </c>
      <c r="DQ1869"/>
      <c r="DR1869"/>
    </row>
    <row r="1870" spans="58:122" ht="13">
      <c r="BF1870" s="1135">
        <v>1862</v>
      </c>
      <c r="BG1870" s="1102">
        <v>50093.583563449101</v>
      </c>
      <c r="BH1870" s="1102">
        <v>64419.324027293282</v>
      </c>
      <c r="BI1870" s="1102">
        <v>59062.217475031255</v>
      </c>
      <c r="BJ1870" s="1102">
        <v>65115.884416000947</v>
      </c>
      <c r="BK1870" s="1102">
        <v>70343.258180449906</v>
      </c>
      <c r="BL1870" s="1102">
        <v>95545.498962942031</v>
      </c>
      <c r="BM1870" s="1102">
        <v>77739.521295573286</v>
      </c>
      <c r="BN1870" s="1102">
        <v>74283.926293045763</v>
      </c>
      <c r="BO1870" s="1102">
        <v>104132.12029655448</v>
      </c>
      <c r="BP1870" s="1102">
        <v>95322.387381499648</v>
      </c>
      <c r="BQ1870" s="1102">
        <v>77673.708283338594</v>
      </c>
      <c r="BR1870" s="1102">
        <v>56895.636567411515</v>
      </c>
      <c r="BS1870" s="1102">
        <v>85332.755156936531</v>
      </c>
      <c r="BT1870" s="1102">
        <v>29532.855813110717</v>
      </c>
      <c r="BU1870" s="1102">
        <v>11952.141803077346</v>
      </c>
      <c r="BV1870" s="1102">
        <v>9274.0088360744394</v>
      </c>
      <c r="BW1870" s="1102">
        <v>20386.009529628573</v>
      </c>
      <c r="BX1870" s="1102">
        <v>27413.948922287094</v>
      </c>
      <c r="BY1870" s="1102">
        <v>24064.525995655582</v>
      </c>
      <c r="BZ1870" s="1102">
        <v>19916.904177245935</v>
      </c>
      <c r="CA1870" s="1102">
        <v>11712.594841602637</v>
      </c>
      <c r="CB1870" s="1102">
        <v>9048.7415989071451</v>
      </c>
      <c r="CC1870" s="1102">
        <v>11652.939660274991</v>
      </c>
      <c r="CD1870" s="1102">
        <v>11507.907846943735</v>
      </c>
      <c r="CE1870" s="1102">
        <v>23692.292637285882</v>
      </c>
      <c r="CF1870" s="1102">
        <v>15707.300679320466</v>
      </c>
      <c r="CG1870" s="1102">
        <v>12251.736395563554</v>
      </c>
      <c r="CH1870" s="1102">
        <v>15637.417848145848</v>
      </c>
      <c r="CI1870" s="1102">
        <v>18962.974541503507</v>
      </c>
      <c r="CJ1870" s="1102">
        <v>21428.846383686774</v>
      </c>
      <c r="CK1870" s="1102">
        <v>20776.873956662737</v>
      </c>
      <c r="CL1870" s="1102">
        <v>12625.739763766584</v>
      </c>
      <c r="CM1870" s="1102">
        <v>21087.051102616661</v>
      </c>
      <c r="CN1870" s="1102">
        <v>15697.307391521481</v>
      </c>
      <c r="CO1870" s="1102">
        <v>26894.965235303294</v>
      </c>
      <c r="CP1870" s="1102">
        <v>16183.410784356034</v>
      </c>
      <c r="CQ1870" s="1106">
        <f t="shared" si="229"/>
        <v>17839.156741971627</v>
      </c>
      <c r="CR1870" s="23" t="s">
        <v>542</v>
      </c>
      <c r="DQ1870"/>
      <c r="DR1870"/>
    </row>
    <row r="1871" spans="58:122" ht="13">
      <c r="BF1871" s="1135">
        <v>1863</v>
      </c>
      <c r="BG1871" s="1102">
        <v>61646.173496074734</v>
      </c>
      <c r="BH1871" s="1102">
        <v>60825.230042220981</v>
      </c>
      <c r="BI1871" s="1102">
        <v>51206.845706887791</v>
      </c>
      <c r="BJ1871" s="1102">
        <v>53979.797036733173</v>
      </c>
      <c r="BK1871" s="1102">
        <v>70785.612427067346</v>
      </c>
      <c r="BL1871" s="1102">
        <v>102389.22724015995</v>
      </c>
      <c r="BM1871" s="1102">
        <v>95719.209063735005</v>
      </c>
      <c r="BN1871" s="1102">
        <v>107965.80996457097</v>
      </c>
      <c r="BO1871" s="1102">
        <v>132414.48632142117</v>
      </c>
      <c r="BP1871" s="1102">
        <v>123085.51140955387</v>
      </c>
      <c r="BQ1871" s="1102">
        <v>91368.804948321922</v>
      </c>
      <c r="BR1871" s="1102">
        <v>63032.894855255319</v>
      </c>
      <c r="BS1871" s="1102">
        <v>51018.480226910346</v>
      </c>
      <c r="BT1871" s="1102">
        <v>22614.306173049616</v>
      </c>
      <c r="BU1871" s="1102">
        <v>11235.647714812148</v>
      </c>
      <c r="BV1871" s="1102">
        <v>11507.859138432384</v>
      </c>
      <c r="BW1871" s="1102">
        <v>16571.596696566008</v>
      </c>
      <c r="BX1871" s="1102">
        <v>23238.319011056119</v>
      </c>
      <c r="BY1871" s="1102">
        <v>18538.39649466932</v>
      </c>
      <c r="BZ1871" s="1102">
        <v>14501.731351098093</v>
      </c>
      <c r="CA1871" s="1102">
        <v>11713.741516854092</v>
      </c>
      <c r="CB1871" s="1102">
        <v>7153.3200051003878</v>
      </c>
      <c r="CC1871" s="1102">
        <v>10316.849611580796</v>
      </c>
      <c r="CD1871" s="1102">
        <v>11579.086979884389</v>
      </c>
      <c r="CE1871" s="1102">
        <v>17068.730737467078</v>
      </c>
      <c r="CF1871" s="1102">
        <v>12713.589233199647</v>
      </c>
      <c r="CG1871" s="1102">
        <v>10027.123428938892</v>
      </c>
      <c r="CH1871" s="1102">
        <v>11441.681904680658</v>
      </c>
      <c r="CI1871" s="1102">
        <v>14790.008302926291</v>
      </c>
      <c r="CJ1871" s="1102">
        <v>15354.388991363221</v>
      </c>
      <c r="CK1871" s="1102">
        <v>17807.039004364811</v>
      </c>
      <c r="CL1871" s="1102">
        <v>15117.226399133589</v>
      </c>
      <c r="CM1871" s="1102">
        <v>20593.07148561515</v>
      </c>
      <c r="CN1871" s="1102">
        <v>17944.130503863777</v>
      </c>
      <c r="CO1871" s="1102">
        <v>19500.396811181523</v>
      </c>
      <c r="CP1871" s="1102">
        <v>19775.727395302925</v>
      </c>
      <c r="CQ1871" s="1106">
        <f t="shared" si="229"/>
        <v>21799.007971319254</v>
      </c>
      <c r="CR1871" s="23" t="s">
        <v>542</v>
      </c>
      <c r="DQ1871"/>
      <c r="DR1871"/>
    </row>
    <row r="1872" spans="58:122" ht="13">
      <c r="BF1872" s="1135">
        <v>1864</v>
      </c>
      <c r="BG1872" s="1102">
        <v>57890.032564804482</v>
      </c>
      <c r="BH1872" s="1102">
        <v>57844.165701355567</v>
      </c>
      <c r="BI1872" s="1102">
        <v>54973.561551666695</v>
      </c>
      <c r="BJ1872" s="1102">
        <v>57571.055961519145</v>
      </c>
      <c r="BK1872" s="1102">
        <v>66334.954001479855</v>
      </c>
      <c r="BL1872" s="1102">
        <v>75822.343698783458</v>
      </c>
      <c r="BM1872" s="1102">
        <v>66373.927501361075</v>
      </c>
      <c r="BN1872" s="1102">
        <v>74428.675688718839</v>
      </c>
      <c r="BO1872" s="1102">
        <v>95796.485177317867</v>
      </c>
      <c r="BP1872" s="1102">
        <v>87946.342732173987</v>
      </c>
      <c r="BQ1872" s="1102">
        <v>65590.024199012332</v>
      </c>
      <c r="BR1872" s="1102">
        <v>54941.490547852569</v>
      </c>
      <c r="BS1872" s="1102">
        <v>77117.865507780181</v>
      </c>
      <c r="BT1872" s="1102">
        <v>29086.233283477715</v>
      </c>
      <c r="BU1872" s="1102">
        <v>11440.703366736278</v>
      </c>
      <c r="BV1872" s="1102">
        <v>12754.079397117157</v>
      </c>
      <c r="BW1872" s="1102">
        <v>17105.755769490774</v>
      </c>
      <c r="BX1872" s="1102">
        <v>19167.238486404651</v>
      </c>
      <c r="BY1872" s="1102">
        <v>18460.346947948008</v>
      </c>
      <c r="BZ1872" s="1102">
        <v>15332.026535945593</v>
      </c>
      <c r="CA1872" s="1102">
        <v>11715.4630314103</v>
      </c>
      <c r="CB1872" s="1102">
        <v>6671.343098088998</v>
      </c>
      <c r="CC1872" s="1102">
        <v>8528.8051443230106</v>
      </c>
      <c r="CD1872" s="1102">
        <v>9618.7816249338466</v>
      </c>
      <c r="CE1872" s="1102">
        <v>16596.281577457023</v>
      </c>
      <c r="CF1872" s="1102">
        <v>13235.162106435902</v>
      </c>
      <c r="CG1872" s="1102">
        <v>10040.871008582157</v>
      </c>
      <c r="CH1872" s="1102">
        <v>11300.86637645677</v>
      </c>
      <c r="CI1872" s="1102">
        <v>15323.624547851574</v>
      </c>
      <c r="CJ1872" s="1102">
        <v>17974.199773561249</v>
      </c>
      <c r="CK1872" s="1102">
        <v>17853.088395168201</v>
      </c>
      <c r="CL1872" s="1102">
        <v>13922.3327748473</v>
      </c>
      <c r="CM1872" s="1102">
        <v>14715.620281843774</v>
      </c>
      <c r="CN1872" s="1102">
        <v>12244.126925281513</v>
      </c>
      <c r="CO1872" s="1102">
        <v>16993.531889198934</v>
      </c>
      <c r="CP1872" s="1102">
        <v>13339.991515122969</v>
      </c>
      <c r="CQ1872" s="1106">
        <f t="shared" si="229"/>
        <v>14704.823522424083</v>
      </c>
      <c r="CR1872" s="23" t="s">
        <v>542</v>
      </c>
      <c r="DQ1872"/>
      <c r="DR1872"/>
    </row>
    <row r="1873" spans="58:122" ht="13">
      <c r="BF1873" s="1135">
        <v>1865</v>
      </c>
      <c r="BG1873" s="1102">
        <v>43862.18475334168</v>
      </c>
      <c r="BH1873" s="1102">
        <v>53940.723913000227</v>
      </c>
      <c r="BI1873" s="1102">
        <v>55259.356229503726</v>
      </c>
      <c r="BJ1873" s="1102">
        <v>69232.540574121711</v>
      </c>
      <c r="BK1873" s="1102">
        <v>79793.677014690591</v>
      </c>
      <c r="BL1873" s="1102">
        <v>102104.45065373846</v>
      </c>
      <c r="BM1873" s="1102">
        <v>89909.932337005826</v>
      </c>
      <c r="BN1873" s="1102">
        <v>90178.754505288642</v>
      </c>
      <c r="BO1873" s="1102">
        <v>101226.30511038296</v>
      </c>
      <c r="BP1873" s="1102">
        <v>103192.25774614172</v>
      </c>
      <c r="BQ1873" s="1102">
        <v>75088.625743541765</v>
      </c>
      <c r="BR1873" s="1102">
        <v>61309.574523493866</v>
      </c>
      <c r="BS1873" s="1102">
        <v>72880.975527937539</v>
      </c>
      <c r="BT1873" s="1102">
        <v>28810.268181789168</v>
      </c>
      <c r="BU1873" s="1102">
        <v>13911.538432973563</v>
      </c>
      <c r="BV1873" s="1102">
        <v>13380.716406514588</v>
      </c>
      <c r="BW1873" s="1102">
        <v>13308.236744781034</v>
      </c>
      <c r="BX1873" s="1102">
        <v>25449.609255160576</v>
      </c>
      <c r="BY1873" s="1102">
        <v>18512.447385586551</v>
      </c>
      <c r="BZ1873" s="1102">
        <v>15479.840028805267</v>
      </c>
      <c r="CA1873" s="1102">
        <v>11717.965163446019</v>
      </c>
      <c r="CB1873" s="1102">
        <v>8866.581394487117</v>
      </c>
      <c r="CC1873" s="1102">
        <v>10333.644399995388</v>
      </c>
      <c r="CD1873" s="1102">
        <v>12806.577945400975</v>
      </c>
      <c r="CE1873" s="1102">
        <v>14792.10977478239</v>
      </c>
      <c r="CF1873" s="1102">
        <v>12520.0575902045</v>
      </c>
      <c r="CG1873" s="1102">
        <v>12200.46116627745</v>
      </c>
      <c r="CH1873" s="1102">
        <v>14580.115222055329</v>
      </c>
      <c r="CI1873" s="1102">
        <v>21331.091966240812</v>
      </c>
      <c r="CJ1873" s="1102">
        <v>20735.542666580033</v>
      </c>
      <c r="CK1873" s="1102">
        <v>23307.342855919094</v>
      </c>
      <c r="CL1873" s="1102">
        <v>18898.50562366052</v>
      </c>
      <c r="CM1873" s="1102">
        <v>23314.52013142579</v>
      </c>
      <c r="CN1873" s="1102">
        <v>21203.64070636376</v>
      </c>
      <c r="CO1873" s="1102">
        <v>21230.348133914642</v>
      </c>
      <c r="CP1873" s="1102">
        <v>23021.247887624388</v>
      </c>
      <c r="CQ1873" s="1106">
        <f t="shared" si="229"/>
        <v>25376.581916841969</v>
      </c>
      <c r="CR1873" s="23" t="s">
        <v>542</v>
      </c>
      <c r="DQ1873"/>
      <c r="DR1873"/>
    </row>
    <row r="1874" spans="58:122" ht="13">
      <c r="BF1874" s="1135">
        <v>1866</v>
      </c>
      <c r="BG1874" s="1102">
        <v>54344.586770964641</v>
      </c>
      <c r="BH1874" s="1102">
        <v>59339.378825421787</v>
      </c>
      <c r="BI1874" s="1102">
        <v>51581.000632210395</v>
      </c>
      <c r="BJ1874" s="1102">
        <v>51948.456944073114</v>
      </c>
      <c r="BK1874" s="1102">
        <v>64462.601627316893</v>
      </c>
      <c r="BL1874" s="1102">
        <v>88677.583139803202</v>
      </c>
      <c r="BM1874" s="1102">
        <v>74724.303863919908</v>
      </c>
      <c r="BN1874" s="1102">
        <v>71277.721579032368</v>
      </c>
      <c r="BO1874" s="1102">
        <v>97818.207343801259</v>
      </c>
      <c r="BP1874" s="1102">
        <v>94853.341260957139</v>
      </c>
      <c r="BQ1874" s="1102">
        <v>72486.452849302063</v>
      </c>
      <c r="BR1874" s="1102">
        <v>57749.749234875533</v>
      </c>
      <c r="BS1874" s="1102">
        <v>70271.353539676842</v>
      </c>
      <c r="BT1874" s="1102">
        <v>27882.167293951177</v>
      </c>
      <c r="BU1874" s="1102">
        <v>13667.668461467183</v>
      </c>
      <c r="BV1874" s="1102">
        <v>11703.174691575605</v>
      </c>
      <c r="BW1874" s="1102">
        <v>16570.306872969602</v>
      </c>
      <c r="BX1874" s="1102">
        <v>26286.9092957832</v>
      </c>
      <c r="BY1874" s="1102">
        <v>22660.412594118279</v>
      </c>
      <c r="BZ1874" s="1102">
        <v>17286.146774469988</v>
      </c>
      <c r="CA1874" s="1102">
        <v>11720.026196827237</v>
      </c>
      <c r="CB1874" s="1102">
        <v>7422.8236961621424</v>
      </c>
      <c r="CC1874" s="1102">
        <v>9294.7412384874442</v>
      </c>
      <c r="CD1874" s="1102">
        <v>14201.926132350725</v>
      </c>
      <c r="CE1874" s="1102">
        <v>18895.001439855772</v>
      </c>
      <c r="CF1874" s="1102">
        <v>14064.914896875005</v>
      </c>
      <c r="CG1874" s="1102">
        <v>11286.360464432944</v>
      </c>
      <c r="CH1874" s="1102">
        <v>13433.131741591782</v>
      </c>
      <c r="CI1874" s="1102">
        <v>19429.798453605796</v>
      </c>
      <c r="CJ1874" s="1102">
        <v>20108.765105105442</v>
      </c>
      <c r="CK1874" s="1102">
        <v>18719.459921758265</v>
      </c>
      <c r="CL1874" s="1102">
        <v>15173.467025414386</v>
      </c>
      <c r="CM1874" s="1102">
        <v>17507.516491317881</v>
      </c>
      <c r="CN1874" s="1102">
        <v>18343.694946286283</v>
      </c>
      <c r="CO1874" s="1102">
        <v>16880.676246963543</v>
      </c>
      <c r="CP1874" s="1102">
        <v>19924.605248079497</v>
      </c>
      <c r="CQ1874" s="1106">
        <f t="shared" si="229"/>
        <v>21963.117712243384</v>
      </c>
      <c r="CR1874" s="23" t="s">
        <v>542</v>
      </c>
      <c r="DQ1874"/>
      <c r="DR1874"/>
    </row>
    <row r="1875" spans="58:122" ht="13">
      <c r="BF1875" s="1135">
        <v>1867</v>
      </c>
      <c r="BG1875" s="1102">
        <v>42779.83440040351</v>
      </c>
      <c r="BH1875" s="1102">
        <v>52877.891162557949</v>
      </c>
      <c r="BI1875" s="1102">
        <v>51662.0443129509</v>
      </c>
      <c r="BJ1875" s="1102">
        <v>59972.942692174482</v>
      </c>
      <c r="BK1875" s="1102">
        <v>71616.11982624454</v>
      </c>
      <c r="BL1875" s="1102">
        <v>96730.060195041966</v>
      </c>
      <c r="BM1875" s="1102">
        <v>84349.82245103443</v>
      </c>
      <c r="BN1875" s="1102">
        <v>89472.674012023577</v>
      </c>
      <c r="BO1875" s="1102">
        <v>118181.73484808084</v>
      </c>
      <c r="BP1875" s="1102">
        <v>132313.68584996311</v>
      </c>
      <c r="BQ1875" s="1102">
        <v>99338.879865301162</v>
      </c>
      <c r="BR1875" s="1102">
        <v>69170.271776765469</v>
      </c>
      <c r="BS1875" s="1102">
        <v>64193.414276272342</v>
      </c>
      <c r="BT1875" s="1102">
        <v>29147.831814207901</v>
      </c>
      <c r="BU1875" s="1102">
        <v>16472.485443320853</v>
      </c>
      <c r="BV1875" s="1102">
        <v>14131.921240989759</v>
      </c>
      <c r="BW1875" s="1102">
        <v>12238.820511780521</v>
      </c>
      <c r="BX1875" s="1102">
        <v>18762.900025572191</v>
      </c>
      <c r="BY1875" s="1102">
        <v>17901.013834263387</v>
      </c>
      <c r="BZ1875" s="1102">
        <v>15345.015367578573</v>
      </c>
      <c r="CA1875" s="1102">
        <v>11724.177785022157</v>
      </c>
      <c r="CB1875" s="1102">
        <v>7842.8193723914446</v>
      </c>
      <c r="CC1875" s="1102">
        <v>9647.724438323974</v>
      </c>
      <c r="CD1875" s="1102">
        <v>15090.030349585379</v>
      </c>
      <c r="CE1875" s="1102">
        <v>19590.206911816404</v>
      </c>
      <c r="CF1875" s="1102">
        <v>13991.637748368266</v>
      </c>
      <c r="CG1875" s="1102">
        <v>10549.771251142651</v>
      </c>
      <c r="CH1875" s="1102">
        <v>12278.69564511528</v>
      </c>
      <c r="CI1875" s="1102">
        <v>17647.945796791402</v>
      </c>
      <c r="CJ1875" s="1102">
        <v>19673.271182913235</v>
      </c>
      <c r="CK1875" s="1102">
        <v>20419.025924335125</v>
      </c>
      <c r="CL1875" s="1102">
        <v>19987.542049977335</v>
      </c>
      <c r="CM1875" s="1102">
        <v>21980.05092510828</v>
      </c>
      <c r="CN1875" s="1102">
        <v>21664.984919490995</v>
      </c>
      <c r="CO1875" s="1102">
        <v>19821.875859478983</v>
      </c>
      <c r="CP1875" s="1102">
        <v>22619.645132295922</v>
      </c>
      <c r="CQ1875" s="1106">
        <f t="shared" si="229"/>
        <v>24933.89065751624</v>
      </c>
      <c r="CR1875" s="23" t="s">
        <v>542</v>
      </c>
      <c r="DQ1875"/>
      <c r="DR1875"/>
    </row>
    <row r="1876" spans="58:122" ht="13">
      <c r="BF1876" s="1135">
        <v>1868</v>
      </c>
      <c r="BG1876" s="1102">
        <v>59428.946880539064</v>
      </c>
      <c r="BH1876" s="1102">
        <v>69822.544503854806</v>
      </c>
      <c r="BI1876" s="1102">
        <v>64969.79144789026</v>
      </c>
      <c r="BJ1876" s="1102">
        <v>69395.37143443065</v>
      </c>
      <c r="BK1876" s="1102">
        <v>74126.178197917921</v>
      </c>
      <c r="BL1876" s="1102">
        <v>95981.878802687541</v>
      </c>
      <c r="BM1876" s="1102">
        <v>79494.504778552524</v>
      </c>
      <c r="BN1876" s="1102">
        <v>77194.276909735869</v>
      </c>
      <c r="BO1876" s="1102">
        <v>116076.32872760524</v>
      </c>
      <c r="BP1876" s="1102">
        <v>115077.60609547491</v>
      </c>
      <c r="BQ1876" s="1102">
        <v>92170.382292254013</v>
      </c>
      <c r="BR1876" s="1102">
        <v>65968.430794464337</v>
      </c>
      <c r="BS1876" s="1102">
        <v>77985.21902686714</v>
      </c>
      <c r="BT1876" s="1102">
        <v>41027.241697504527</v>
      </c>
      <c r="BU1876" s="1102">
        <v>18629.720035798848</v>
      </c>
      <c r="BV1876" s="1102">
        <v>20798.297533968831</v>
      </c>
      <c r="BW1876" s="1102">
        <v>17516.967786751262</v>
      </c>
      <c r="BX1876" s="1102">
        <v>29366.643993431942</v>
      </c>
      <c r="BY1876" s="1102">
        <v>20562.75789151133</v>
      </c>
      <c r="BZ1876" s="1102">
        <v>16869.567120106243</v>
      </c>
      <c r="CA1876" s="1102">
        <v>11727.442807306898</v>
      </c>
      <c r="CB1876" s="1102">
        <v>6925.4374373266073</v>
      </c>
      <c r="CC1876" s="1102">
        <v>9184.0269548297019</v>
      </c>
      <c r="CD1876" s="1102">
        <v>12216.107313903862</v>
      </c>
      <c r="CE1876" s="1102">
        <v>19094.599851657458</v>
      </c>
      <c r="CF1876" s="1102">
        <v>15952.826472498202</v>
      </c>
      <c r="CG1876" s="1102">
        <v>13481.044781570672</v>
      </c>
      <c r="CH1876" s="1102">
        <v>13738.6760446556</v>
      </c>
      <c r="CI1876" s="1102">
        <v>19038.696984125443</v>
      </c>
      <c r="CJ1876" s="1102">
        <v>21148.354136104088</v>
      </c>
      <c r="CK1876" s="1102">
        <v>23569.081662406639</v>
      </c>
      <c r="CL1876" s="1102">
        <v>20016.609412832502</v>
      </c>
      <c r="CM1876" s="1102">
        <v>22982.136966287329</v>
      </c>
      <c r="CN1876" s="1102">
        <v>21732.003499632927</v>
      </c>
      <c r="CO1876" s="1102">
        <v>23854.764085677605</v>
      </c>
      <c r="CP1876" s="1102">
        <v>22316.294537429378</v>
      </c>
      <c r="CQ1876" s="1106">
        <f t="shared" si="229"/>
        <v>24599.50386589962</v>
      </c>
      <c r="CR1876" s="23" t="s">
        <v>542</v>
      </c>
      <c r="DQ1876"/>
      <c r="DR1876"/>
    </row>
    <row r="1877" spans="58:122" ht="13">
      <c r="BF1877" s="1135">
        <v>1869</v>
      </c>
      <c r="BG1877" s="1102">
        <v>48292.140663516475</v>
      </c>
      <c r="BH1877" s="1102">
        <v>51578.447655965392</v>
      </c>
      <c r="BI1877" s="1102">
        <v>48351.042491942033</v>
      </c>
      <c r="BJ1877" s="1102">
        <v>59752.015877646307</v>
      </c>
      <c r="BK1877" s="1102">
        <v>80736.225095347632</v>
      </c>
      <c r="BL1877" s="1102">
        <v>107404.39850170765</v>
      </c>
      <c r="BM1877" s="1102">
        <v>95931.53867207047</v>
      </c>
      <c r="BN1877" s="1102">
        <v>100886.17724851336</v>
      </c>
      <c r="BO1877" s="1102">
        <v>144848.55327372125</v>
      </c>
      <c r="BP1877" s="1102">
        <v>135619.08696724591</v>
      </c>
      <c r="BQ1877" s="1102">
        <v>105364.12559843235</v>
      </c>
      <c r="BR1877" s="1102">
        <v>76222.05432551683</v>
      </c>
      <c r="BS1877" s="1102">
        <v>85626.393707486874</v>
      </c>
      <c r="BT1877" s="1102">
        <v>33476.741782857454</v>
      </c>
      <c r="BU1877" s="1102">
        <v>18793.489782332919</v>
      </c>
      <c r="BV1877" s="1102">
        <v>15410.860611416159</v>
      </c>
      <c r="BW1877" s="1102">
        <v>25829.906509981181</v>
      </c>
      <c r="BX1877" s="1102">
        <v>28112.969796718113</v>
      </c>
      <c r="BY1877" s="1102">
        <v>24703.28260382283</v>
      </c>
      <c r="BZ1877" s="1102">
        <v>20873.180792352847</v>
      </c>
      <c r="CA1877" s="1102">
        <v>11727.98704356268</v>
      </c>
      <c r="CB1877" s="1102">
        <v>6745.0486536006629</v>
      </c>
      <c r="CC1877" s="1102">
        <v>8412.4157883100706</v>
      </c>
      <c r="CD1877" s="1102">
        <v>14850.683463125191</v>
      </c>
      <c r="CE1877" s="1102">
        <v>24926.880750814427</v>
      </c>
      <c r="CF1877" s="1102">
        <v>17344.988918218231</v>
      </c>
      <c r="CG1877" s="1102">
        <v>10982.779217773777</v>
      </c>
      <c r="CH1877" s="1102">
        <v>11702.700709935389</v>
      </c>
      <c r="CI1877" s="1102">
        <v>17050.964152743829</v>
      </c>
      <c r="CJ1877" s="1102">
        <v>23768.855202105762</v>
      </c>
      <c r="CK1877" s="1102">
        <v>24645.942419572624</v>
      </c>
      <c r="CL1877" s="1102">
        <v>19736.348681672043</v>
      </c>
      <c r="CM1877" s="1102">
        <v>23771.277841929452</v>
      </c>
      <c r="CN1877" s="1102">
        <v>20120.497817259631</v>
      </c>
      <c r="CO1877" s="1102">
        <v>28319.241501340541</v>
      </c>
      <c r="CP1877" s="1102">
        <v>21374.038512671021</v>
      </c>
      <c r="CQ1877" s="1106">
        <f t="shared" si="229"/>
        <v>23560.844392892843</v>
      </c>
      <c r="CR1877" s="23" t="s">
        <v>542</v>
      </c>
      <c r="DQ1877"/>
      <c r="DR1877"/>
    </row>
    <row r="1878" spans="58:122" ht="13">
      <c r="BF1878" s="1135">
        <v>1870</v>
      </c>
      <c r="BG1878" s="1102">
        <v>35106.474408705799</v>
      </c>
      <c r="BH1878" s="1102">
        <v>45438.975110494481</v>
      </c>
      <c r="BI1878" s="1102">
        <v>46164.778867913075</v>
      </c>
      <c r="BJ1878" s="1102">
        <v>59081.680670706126</v>
      </c>
      <c r="BK1878" s="1102">
        <v>69940.880114374595</v>
      </c>
      <c r="BL1878" s="1102">
        <v>94717.673974422025</v>
      </c>
      <c r="BM1878" s="1102">
        <v>83009.672849992072</v>
      </c>
      <c r="BN1878" s="1102">
        <v>77931.618411103627</v>
      </c>
      <c r="BO1878" s="1102">
        <v>82467.563738396741</v>
      </c>
      <c r="BP1878" s="1102">
        <v>90922.349429841517</v>
      </c>
      <c r="BQ1878" s="1102">
        <v>61558.79521150334</v>
      </c>
      <c r="BR1878" s="1102">
        <v>47452.182718406475</v>
      </c>
      <c r="BS1878" s="1102">
        <v>63725.692906731136</v>
      </c>
      <c r="BT1878" s="1102">
        <v>34536.155629707551</v>
      </c>
      <c r="BU1878" s="1102">
        <v>19989.434254206841</v>
      </c>
      <c r="BV1878" s="1102">
        <v>17540.728356417905</v>
      </c>
      <c r="BW1878" s="1102">
        <v>14760.21458097958</v>
      </c>
      <c r="BX1878" s="1102">
        <v>22570.758291222359</v>
      </c>
      <c r="BY1878" s="1102">
        <v>19280.829328575041</v>
      </c>
      <c r="BZ1878" s="1102">
        <v>17742.173219338885</v>
      </c>
      <c r="CA1878" s="1102">
        <v>11739.648412516744</v>
      </c>
      <c r="CB1878" s="1102">
        <v>7353.5558734840806</v>
      </c>
      <c r="CC1878" s="1102">
        <v>9463.9926449713512</v>
      </c>
      <c r="CD1878" s="1102">
        <v>12176.769291997894</v>
      </c>
      <c r="CE1878" s="1102">
        <v>17256.637086015682</v>
      </c>
      <c r="CF1878" s="1102">
        <v>13816.195823136273</v>
      </c>
      <c r="CG1878" s="1102">
        <v>10506.510285842662</v>
      </c>
      <c r="CH1878" s="1102">
        <v>12341.557036906892</v>
      </c>
      <c r="CI1878" s="1102">
        <v>16118.850891586462</v>
      </c>
      <c r="CJ1878" s="1102">
        <v>17970.978677673051</v>
      </c>
      <c r="CK1878" s="1102">
        <v>19047.311037137213</v>
      </c>
      <c r="CL1878" s="1102">
        <v>15453.27236349737</v>
      </c>
      <c r="CM1878" s="1102">
        <v>18416.053494944896</v>
      </c>
      <c r="CN1878" s="1102">
        <v>16511.875385275358</v>
      </c>
      <c r="CO1878" s="1102">
        <v>18491.047797982967</v>
      </c>
      <c r="CP1878" s="1102">
        <v>17332.01870765059</v>
      </c>
      <c r="CQ1878" s="1106">
        <f t="shared" si="229"/>
        <v>19105.280246574828</v>
      </c>
      <c r="CR1878" s="23" t="s">
        <v>542</v>
      </c>
      <c r="DQ1878"/>
      <c r="DR1878"/>
    </row>
    <row r="1879" spans="58:122" ht="13">
      <c r="BF1879" s="1135">
        <v>1871</v>
      </c>
      <c r="BG1879" s="1102">
        <v>60922.970672535863</v>
      </c>
      <c r="BH1879" s="1102">
        <v>63297.768240450205</v>
      </c>
      <c r="BI1879" s="1102">
        <v>57497.746005490262</v>
      </c>
      <c r="BJ1879" s="1102">
        <v>66525.021106467088</v>
      </c>
      <c r="BK1879" s="1102">
        <v>81026.756959903549</v>
      </c>
      <c r="BL1879" s="1102">
        <v>105812.67834743464</v>
      </c>
      <c r="BM1879" s="1102">
        <v>94198.31212653406</v>
      </c>
      <c r="BN1879" s="1102">
        <v>104421.0517045835</v>
      </c>
      <c r="BO1879" s="1102">
        <v>132969.16117685768</v>
      </c>
      <c r="BP1879" s="1102">
        <v>133202.45546601681</v>
      </c>
      <c r="BQ1879" s="1102">
        <v>102691.61602722781</v>
      </c>
      <c r="BR1879" s="1102">
        <v>77343.110086365283</v>
      </c>
      <c r="BS1879" s="1102">
        <v>70661.562524955167</v>
      </c>
      <c r="BT1879" s="1102">
        <v>32371.053301443739</v>
      </c>
      <c r="BU1879" s="1102">
        <v>15466.223741263955</v>
      </c>
      <c r="BV1879" s="1102">
        <v>13581.920067197381</v>
      </c>
      <c r="BW1879" s="1102">
        <v>16026.324600774766</v>
      </c>
      <c r="BX1879" s="1102">
        <v>26493.980379936806</v>
      </c>
      <c r="BY1879" s="1102">
        <v>23273.219259100875</v>
      </c>
      <c r="BZ1879" s="1102">
        <v>19405.973641283228</v>
      </c>
      <c r="CA1879" s="1102">
        <v>11744.0143218958</v>
      </c>
      <c r="CB1879" s="1102">
        <v>6155.8030729960446</v>
      </c>
      <c r="CC1879" s="1102">
        <v>9176.4223182439164</v>
      </c>
      <c r="CD1879" s="1102">
        <v>11129.98305012148</v>
      </c>
      <c r="CE1879" s="1102">
        <v>18926.715326547255</v>
      </c>
      <c r="CF1879" s="1102">
        <v>14498.412795231909</v>
      </c>
      <c r="CG1879" s="1102">
        <v>11960.276653431476</v>
      </c>
      <c r="CH1879" s="1102">
        <v>13438.493536510945</v>
      </c>
      <c r="CI1879" s="1102">
        <v>17789.66023874149</v>
      </c>
      <c r="CJ1879" s="1102">
        <v>19144.705164078525</v>
      </c>
      <c r="CK1879" s="1102">
        <v>21209.815210712288</v>
      </c>
      <c r="CL1879" s="1102">
        <v>16836.723294302377</v>
      </c>
      <c r="CM1879" s="1102">
        <v>19899.337587233895</v>
      </c>
      <c r="CN1879" s="1102">
        <v>16138.35244952221</v>
      </c>
      <c r="CO1879" s="1102">
        <v>16256.460628479068</v>
      </c>
      <c r="CP1879" s="1102">
        <v>18225.48699866833</v>
      </c>
      <c r="CQ1879" s="1106">
        <f t="shared" si="229"/>
        <v>20090.160448890052</v>
      </c>
      <c r="CR1879" s="23" t="s">
        <v>542</v>
      </c>
      <c r="DQ1879"/>
      <c r="DR1879"/>
    </row>
    <row r="1880" spans="58:122" ht="13">
      <c r="BF1880" s="1135">
        <v>1872</v>
      </c>
      <c r="BG1880" s="1102">
        <v>71463.564824466564</v>
      </c>
      <c r="BH1880" s="1102">
        <v>74648.752730769949</v>
      </c>
      <c r="BI1880" s="1102">
        <v>65526.167455243696</v>
      </c>
      <c r="BJ1880" s="1102">
        <v>72823.254538910784</v>
      </c>
      <c r="BK1880" s="1102">
        <v>80812.707240645861</v>
      </c>
      <c r="BL1880" s="1102">
        <v>100021.54221712744</v>
      </c>
      <c r="BM1880" s="1102">
        <v>86742.449349147937</v>
      </c>
      <c r="BN1880" s="1102">
        <v>91755.568627946966</v>
      </c>
      <c r="BO1880" s="1102">
        <v>120787.78850791213</v>
      </c>
      <c r="BP1880" s="1102">
        <v>111855.9832024572</v>
      </c>
      <c r="BQ1880" s="1102">
        <v>87483.146910649346</v>
      </c>
      <c r="BR1880" s="1102">
        <v>70477.045465728283</v>
      </c>
      <c r="BS1880" s="1102">
        <v>76427.972911327204</v>
      </c>
      <c r="BT1880" s="1102">
        <v>54199.022972971361</v>
      </c>
      <c r="BU1880" s="1102">
        <v>20279.572059057944</v>
      </c>
      <c r="BV1880" s="1102">
        <v>15858.318199543115</v>
      </c>
      <c r="BW1880" s="1102">
        <v>18973.956446171345</v>
      </c>
      <c r="BX1880" s="1102">
        <v>23645.603703459936</v>
      </c>
      <c r="BY1880" s="1102">
        <v>21664.665411619389</v>
      </c>
      <c r="BZ1880" s="1102">
        <v>18615.417758410604</v>
      </c>
      <c r="CA1880" s="1102">
        <v>11744.650159849289</v>
      </c>
      <c r="CB1880" s="1102">
        <v>7738.3894798411538</v>
      </c>
      <c r="CC1880" s="1102">
        <v>10639.557835690852</v>
      </c>
      <c r="CD1880" s="1102">
        <v>16834.111287270596</v>
      </c>
      <c r="CE1880" s="1102">
        <v>23694.203791307882</v>
      </c>
      <c r="CF1880" s="1102">
        <v>15645.740058334821</v>
      </c>
      <c r="CG1880" s="1102">
        <v>12901.066507021056</v>
      </c>
      <c r="CH1880" s="1102">
        <v>14208.308488143748</v>
      </c>
      <c r="CI1880" s="1102">
        <v>17518.634833627897</v>
      </c>
      <c r="CJ1880" s="1102">
        <v>17159.395686875629</v>
      </c>
      <c r="CK1880" s="1102">
        <v>18808.694423001631</v>
      </c>
      <c r="CL1880" s="1102">
        <v>17150.838381394577</v>
      </c>
      <c r="CM1880" s="1102">
        <v>22759.568025365734</v>
      </c>
      <c r="CN1880" s="1102">
        <v>21774.753825174415</v>
      </c>
      <c r="CO1880" s="1102">
        <v>21823.455222450553</v>
      </c>
      <c r="CP1880" s="1102">
        <v>22779.330319758061</v>
      </c>
      <c r="CQ1880" s="1106">
        <f t="shared" si="229"/>
        <v>25109.913445695227</v>
      </c>
      <c r="CR1880" s="23" t="s">
        <v>542</v>
      </c>
      <c r="DQ1880"/>
      <c r="DR1880"/>
    </row>
    <row r="1881" spans="58:122" ht="13">
      <c r="BF1881" s="1135">
        <v>1873</v>
      </c>
      <c r="BG1881" s="1102">
        <v>58662.584577780341</v>
      </c>
      <c r="BH1881" s="1102">
        <v>53803.316343106708</v>
      </c>
      <c r="BI1881" s="1102">
        <v>48921.58293203052</v>
      </c>
      <c r="BJ1881" s="1102">
        <v>60082.583700067458</v>
      </c>
      <c r="BK1881" s="1102">
        <v>73938.656258979696</v>
      </c>
      <c r="BL1881" s="1102">
        <v>92917.99014457436</v>
      </c>
      <c r="BM1881" s="1102">
        <v>83769.614874235907</v>
      </c>
      <c r="BN1881" s="1102">
        <v>97017.983834566083</v>
      </c>
      <c r="BO1881" s="1102">
        <v>125065.39303587771</v>
      </c>
      <c r="BP1881" s="1102">
        <v>114648.55234934275</v>
      </c>
      <c r="BQ1881" s="1102">
        <v>87946.412951920356</v>
      </c>
      <c r="BR1881" s="1102">
        <v>73640.067734685552</v>
      </c>
      <c r="BS1881" s="1102">
        <v>86245.958654505856</v>
      </c>
      <c r="BT1881" s="1102">
        <v>37032.445783730014</v>
      </c>
      <c r="BU1881" s="1102">
        <v>15994.255535487671</v>
      </c>
      <c r="BV1881" s="1102">
        <v>14515.372091389576</v>
      </c>
      <c r="BW1881" s="1102">
        <v>14784.096060223126</v>
      </c>
      <c r="BX1881" s="1102">
        <v>25496.913573058602</v>
      </c>
      <c r="BY1881" s="1102">
        <v>22014.077397881316</v>
      </c>
      <c r="BZ1881" s="1102">
        <v>18414.580588684912</v>
      </c>
      <c r="CA1881" s="1102">
        <v>11747.749238561402</v>
      </c>
      <c r="CB1881" s="1102">
        <v>7637.6254497639147</v>
      </c>
      <c r="CC1881" s="1102">
        <v>10232.913388463727</v>
      </c>
      <c r="CD1881" s="1102">
        <v>13687.673911634027</v>
      </c>
      <c r="CE1881" s="1102">
        <v>20880.224275083754</v>
      </c>
      <c r="CF1881" s="1102">
        <v>13748.832044648772</v>
      </c>
      <c r="CG1881" s="1102">
        <v>10216.104992373108</v>
      </c>
      <c r="CH1881" s="1102">
        <v>12942.71550955163</v>
      </c>
      <c r="CI1881" s="1102">
        <v>18253.02014589353</v>
      </c>
      <c r="CJ1881" s="1102">
        <v>21022.94969139438</v>
      </c>
      <c r="CK1881" s="1102">
        <v>18587.152907404237</v>
      </c>
      <c r="CL1881" s="1102">
        <v>14789.496061112668</v>
      </c>
      <c r="CM1881" s="1102">
        <v>16141.325832693132</v>
      </c>
      <c r="CN1881" s="1102">
        <v>16026.708291516281</v>
      </c>
      <c r="CO1881" s="1102">
        <v>18029.185928187271</v>
      </c>
      <c r="CP1881" s="1102">
        <v>16241.073882509199</v>
      </c>
      <c r="CQ1881" s="1106">
        <f t="shared" si="229"/>
        <v>17902.719427235501</v>
      </c>
      <c r="CR1881" s="23" t="s">
        <v>542</v>
      </c>
      <c r="DQ1881"/>
      <c r="DR1881"/>
    </row>
    <row r="1882" spans="58:122" ht="13">
      <c r="BF1882" s="1135">
        <v>1874</v>
      </c>
      <c r="BG1882" s="1102">
        <v>68717.502175113244</v>
      </c>
      <c r="BH1882" s="1102">
        <v>66477.440087133145</v>
      </c>
      <c r="BI1882" s="1102">
        <v>52092.728714520374</v>
      </c>
      <c r="BJ1882" s="1102">
        <v>49557.648092511488</v>
      </c>
      <c r="BK1882" s="1102">
        <v>61571.62824889597</v>
      </c>
      <c r="BL1882" s="1102">
        <v>78098.949388012814</v>
      </c>
      <c r="BM1882" s="1102">
        <v>60357.509024410276</v>
      </c>
      <c r="BN1882" s="1102">
        <v>70789.720286377749</v>
      </c>
      <c r="BO1882" s="1102">
        <v>99743.847795832815</v>
      </c>
      <c r="BP1882" s="1102">
        <v>93660.585568739742</v>
      </c>
      <c r="BQ1882" s="1102">
        <v>77612.634407239151</v>
      </c>
      <c r="BR1882" s="1102">
        <v>65025.766979383669</v>
      </c>
      <c r="BS1882" s="1102">
        <v>95897.112878285421</v>
      </c>
      <c r="BT1882" s="1102">
        <v>30319.030472948758</v>
      </c>
      <c r="BU1882" s="1102">
        <v>13637.81454856545</v>
      </c>
      <c r="BV1882" s="1102">
        <v>15878.083825585301</v>
      </c>
      <c r="BW1882" s="1102">
        <v>21999.644668851241</v>
      </c>
      <c r="BX1882" s="1102">
        <v>20170.414375204793</v>
      </c>
      <c r="BY1882" s="1102">
        <v>20489.778703134521</v>
      </c>
      <c r="BZ1882" s="1102">
        <v>12958.605306939744</v>
      </c>
      <c r="CA1882" s="1102">
        <v>11749.093203847362</v>
      </c>
      <c r="CB1882" s="1102">
        <v>6970.6293577535853</v>
      </c>
      <c r="CC1882" s="1102">
        <v>8376.580308223196</v>
      </c>
      <c r="CD1882" s="1102">
        <v>10529.871938359896</v>
      </c>
      <c r="CE1882" s="1102">
        <v>18100.716112209939</v>
      </c>
      <c r="CF1882" s="1102">
        <v>13560.737407659695</v>
      </c>
      <c r="CG1882" s="1102">
        <v>10257.057047742126</v>
      </c>
      <c r="CH1882" s="1102">
        <v>11473.819828622401</v>
      </c>
      <c r="CI1882" s="1102">
        <v>14787.744099543048</v>
      </c>
      <c r="CJ1882" s="1102">
        <v>15954.647602529965</v>
      </c>
      <c r="CK1882" s="1102">
        <v>17489.506801960579</v>
      </c>
      <c r="CL1882" s="1102">
        <v>13389.620889845153</v>
      </c>
      <c r="CM1882" s="1102">
        <v>16428.666161613721</v>
      </c>
      <c r="CN1882" s="1102">
        <v>14646.617384872839</v>
      </c>
      <c r="CO1882" s="1102">
        <v>19488.674155534271</v>
      </c>
      <c r="CP1882" s="1102">
        <v>15479.014879127351</v>
      </c>
      <c r="CQ1882" s="1106">
        <f t="shared" si="229"/>
        <v>17062.693168920363</v>
      </c>
      <c r="CR1882" s="23" t="s">
        <v>542</v>
      </c>
      <c r="DQ1882"/>
      <c r="DR1882"/>
    </row>
    <row r="1883" spans="58:122" ht="13">
      <c r="BF1883" s="1135">
        <v>1875</v>
      </c>
      <c r="BG1883" s="1102">
        <v>44905.818537550062</v>
      </c>
      <c r="BH1883" s="1102">
        <v>56690.365214066209</v>
      </c>
      <c r="BI1883" s="1102">
        <v>49116.380764461835</v>
      </c>
      <c r="BJ1883" s="1102">
        <v>53016.808807516863</v>
      </c>
      <c r="BK1883" s="1102">
        <v>60177.000121061486</v>
      </c>
      <c r="BL1883" s="1102">
        <v>78538.884239097199</v>
      </c>
      <c r="BM1883" s="1102">
        <v>66555.235564375151</v>
      </c>
      <c r="BN1883" s="1102">
        <v>69226.33241040408</v>
      </c>
      <c r="BO1883" s="1102">
        <v>97871.547816211445</v>
      </c>
      <c r="BP1883" s="1102">
        <v>90056.732274836191</v>
      </c>
      <c r="BQ1883" s="1102">
        <v>68636.177749848939</v>
      </c>
      <c r="BR1883" s="1102">
        <v>50354.756331214106</v>
      </c>
      <c r="BS1883" s="1102">
        <v>55405.60774463963</v>
      </c>
      <c r="BT1883" s="1102">
        <v>23742.132876264077</v>
      </c>
      <c r="BU1883" s="1102">
        <v>11184.620474936444</v>
      </c>
      <c r="BV1883" s="1102">
        <v>14194.099611184956</v>
      </c>
      <c r="BW1883" s="1102">
        <v>22776.116269819435</v>
      </c>
      <c r="BX1883" s="1102">
        <v>25776.311597121174</v>
      </c>
      <c r="BY1883" s="1102">
        <v>23023.815248769199</v>
      </c>
      <c r="BZ1883" s="1102">
        <v>18534.68706466251</v>
      </c>
      <c r="CA1883" s="1102">
        <v>11749.875946008244</v>
      </c>
      <c r="CB1883" s="1102">
        <v>7398.0295837373169</v>
      </c>
      <c r="CC1883" s="1102">
        <v>9376.7797162932966</v>
      </c>
      <c r="CD1883" s="1102">
        <v>14437.859880764692</v>
      </c>
      <c r="CE1883" s="1102">
        <v>21172.095657956401</v>
      </c>
      <c r="CF1883" s="1102">
        <v>15988.620276541278</v>
      </c>
      <c r="CG1883" s="1102">
        <v>12213.28728548123</v>
      </c>
      <c r="CH1883" s="1102">
        <v>13400.780582294321</v>
      </c>
      <c r="CI1883" s="1102">
        <v>17501.103152591128</v>
      </c>
      <c r="CJ1883" s="1102">
        <v>20937.617575771019</v>
      </c>
      <c r="CK1883" s="1102">
        <v>21676.604005738147</v>
      </c>
      <c r="CL1883" s="1102">
        <v>16901.693469548587</v>
      </c>
      <c r="CM1883" s="1102">
        <v>18081.990041170742</v>
      </c>
      <c r="CN1883" s="1102">
        <v>16326.162143874621</v>
      </c>
      <c r="CO1883" s="1102">
        <v>20258.043071008789</v>
      </c>
      <c r="CP1883" s="1102">
        <v>16487.52548581798</v>
      </c>
      <c r="CQ1883" s="1106">
        <f t="shared" si="229"/>
        <v>18174.385816930404</v>
      </c>
      <c r="CR1883" s="23" t="s">
        <v>542</v>
      </c>
      <c r="DQ1883"/>
      <c r="DR1883"/>
    </row>
    <row r="1884" spans="58:122" ht="13">
      <c r="BF1884" s="1135">
        <v>1876</v>
      </c>
      <c r="BG1884" s="1102">
        <v>51212.46781532999</v>
      </c>
      <c r="BH1884" s="1102">
        <v>52555.930261782683</v>
      </c>
      <c r="BI1884" s="1102">
        <v>40759.022120792768</v>
      </c>
      <c r="BJ1884" s="1102">
        <v>45317.607450222888</v>
      </c>
      <c r="BK1884" s="1102">
        <v>63060.204327471285</v>
      </c>
      <c r="BL1884" s="1102">
        <v>90149.020774520963</v>
      </c>
      <c r="BM1884" s="1102">
        <v>79496.16431279399</v>
      </c>
      <c r="BN1884" s="1102">
        <v>78994.740573394491</v>
      </c>
      <c r="BO1884" s="1102">
        <v>105097.12047231449</v>
      </c>
      <c r="BP1884" s="1102">
        <v>96167.322990550121</v>
      </c>
      <c r="BQ1884" s="1102">
        <v>69805.541774151876</v>
      </c>
      <c r="BR1884" s="1102">
        <v>47926.115825071975</v>
      </c>
      <c r="BS1884" s="1102">
        <v>57273.497262955891</v>
      </c>
      <c r="BT1884" s="1102">
        <v>26844.481306959144</v>
      </c>
      <c r="BU1884" s="1102">
        <v>13883.453071908172</v>
      </c>
      <c r="BV1884" s="1102">
        <v>9854.4854246855375</v>
      </c>
      <c r="BW1884" s="1102">
        <v>18771.569060834347</v>
      </c>
      <c r="BX1884" s="1102">
        <v>22786.189871626066</v>
      </c>
      <c r="BY1884" s="1102">
        <v>23499.75929627008</v>
      </c>
      <c r="BZ1884" s="1102">
        <v>21102.132683625015</v>
      </c>
      <c r="CA1884" s="1102">
        <v>11754.815050869795</v>
      </c>
      <c r="CB1884" s="1102">
        <v>6790.9344514019685</v>
      </c>
      <c r="CC1884" s="1102">
        <v>6844.2218029636406</v>
      </c>
      <c r="CD1884" s="1102">
        <v>9620.2864546207311</v>
      </c>
      <c r="CE1884" s="1102">
        <v>20075.934442014921</v>
      </c>
      <c r="CF1884" s="1102">
        <v>14167.813830972102</v>
      </c>
      <c r="CG1884" s="1102">
        <v>8998.7172560778909</v>
      </c>
      <c r="CH1884" s="1102">
        <v>11647.740518453795</v>
      </c>
      <c r="CI1884" s="1102">
        <v>15960.705460920766</v>
      </c>
      <c r="CJ1884" s="1102">
        <v>19582.71682508157</v>
      </c>
      <c r="CK1884" s="1102">
        <v>18082.11464833267</v>
      </c>
      <c r="CL1884" s="1102">
        <v>13393.236915891319</v>
      </c>
      <c r="CM1884" s="1102">
        <v>19169.867886448221</v>
      </c>
      <c r="CN1884" s="1102">
        <v>16604.186121471677</v>
      </c>
      <c r="CO1884" s="1102">
        <v>22274.438188517783</v>
      </c>
      <c r="CP1884" s="1102">
        <v>16852.164223179298</v>
      </c>
      <c r="CQ1884" s="1106">
        <f t="shared" si="229"/>
        <v>18576.331221187902</v>
      </c>
      <c r="CR1884" s="23" t="s">
        <v>542</v>
      </c>
      <c r="DQ1884"/>
      <c r="DR1884"/>
    </row>
    <row r="1885" spans="58:122" ht="13">
      <c r="BF1885" s="1135">
        <v>1877</v>
      </c>
      <c r="BG1885" s="1102">
        <v>63814.179487183486</v>
      </c>
      <c r="BH1885" s="1102">
        <v>57786.472915537684</v>
      </c>
      <c r="BI1885" s="1102">
        <v>50740.252375132237</v>
      </c>
      <c r="BJ1885" s="1102">
        <v>60072.941700288633</v>
      </c>
      <c r="BK1885" s="1102">
        <v>76076.079232612305</v>
      </c>
      <c r="BL1885" s="1102">
        <v>99557.840095986059</v>
      </c>
      <c r="BM1885" s="1102">
        <v>85664.287899350049</v>
      </c>
      <c r="BN1885" s="1102">
        <v>92442.820654422627</v>
      </c>
      <c r="BO1885" s="1102">
        <v>116297.62764069403</v>
      </c>
      <c r="BP1885" s="1102">
        <v>111032.69329199681</v>
      </c>
      <c r="BQ1885" s="1102">
        <v>94038.566857867641</v>
      </c>
      <c r="BR1885" s="1102">
        <v>82327.410544742481</v>
      </c>
      <c r="BS1885" s="1102">
        <v>74267.30898797953</v>
      </c>
      <c r="BT1885" s="1102">
        <v>43946.174806951676</v>
      </c>
      <c r="BU1885" s="1102">
        <v>21758.468823650008</v>
      </c>
      <c r="BV1885" s="1102">
        <v>15126.719225771649</v>
      </c>
      <c r="BW1885" s="1102">
        <v>15744.256645619316</v>
      </c>
      <c r="BX1885" s="1102">
        <v>24831.595620382541</v>
      </c>
      <c r="BY1885" s="1102">
        <v>21535.378252595401</v>
      </c>
      <c r="BZ1885" s="1102">
        <v>18433.513126661132</v>
      </c>
      <c r="CA1885" s="1102">
        <v>11755.374927474735</v>
      </c>
      <c r="CB1885" s="1102">
        <v>8653.6739590562611</v>
      </c>
      <c r="CC1885" s="1102">
        <v>10772.112860755005</v>
      </c>
      <c r="CD1885" s="1102">
        <v>13731.318637380271</v>
      </c>
      <c r="CE1885" s="1102">
        <v>19124.054705352195</v>
      </c>
      <c r="CF1885" s="1102">
        <v>14424.863151916219</v>
      </c>
      <c r="CG1885" s="1102">
        <v>11685.483360139504</v>
      </c>
      <c r="CH1885" s="1102">
        <v>13298.137277130407</v>
      </c>
      <c r="CI1885" s="1102">
        <v>17017.805085870583</v>
      </c>
      <c r="CJ1885" s="1102">
        <v>17487.828795508547</v>
      </c>
      <c r="CK1885" s="1102">
        <v>19388.179252143345</v>
      </c>
      <c r="CL1885" s="1102">
        <v>15674.949050921765</v>
      </c>
      <c r="CM1885" s="1102">
        <v>21187.119265975012</v>
      </c>
      <c r="CN1885" s="1102">
        <v>18622.804587510294</v>
      </c>
      <c r="CO1885" s="1102">
        <v>20364.291305768271</v>
      </c>
      <c r="CP1885" s="1102">
        <v>19348.191739580136</v>
      </c>
      <c r="CQ1885" s="1106">
        <f t="shared" si="229"/>
        <v>21327.730582587756</v>
      </c>
      <c r="CR1885" s="23" t="s">
        <v>542</v>
      </c>
      <c r="DQ1885"/>
      <c r="DR1885"/>
    </row>
    <row r="1886" spans="58:122" ht="13">
      <c r="BF1886" s="1135">
        <v>1878</v>
      </c>
      <c r="BG1886" s="1102">
        <v>51726.050382149348</v>
      </c>
      <c r="BH1886" s="1102">
        <v>68178.69500492292</v>
      </c>
      <c r="BI1886" s="1102">
        <v>66630.429113905426</v>
      </c>
      <c r="BJ1886" s="1102">
        <v>71179.068828592921</v>
      </c>
      <c r="BK1886" s="1102">
        <v>75941.992216848361</v>
      </c>
      <c r="BL1886" s="1102">
        <v>103776.80674012288</v>
      </c>
      <c r="BM1886" s="1102">
        <v>102737.17065076555</v>
      </c>
      <c r="BN1886" s="1102">
        <v>103572.94291373844</v>
      </c>
      <c r="BO1886" s="1102">
        <v>110568.60608980649</v>
      </c>
      <c r="BP1886" s="1102">
        <v>134261.75760699372</v>
      </c>
      <c r="BQ1886" s="1102">
        <v>106572.47066187613</v>
      </c>
      <c r="BR1886" s="1102">
        <v>83808.073242271377</v>
      </c>
      <c r="BS1886" s="1102">
        <v>81240.385723153318</v>
      </c>
      <c r="BT1886" s="1102">
        <v>38221.798933216996</v>
      </c>
      <c r="BU1886" s="1102">
        <v>16654.162810954338</v>
      </c>
      <c r="BV1886" s="1102">
        <v>13949.206982352003</v>
      </c>
      <c r="BW1886" s="1102">
        <v>13270.31548709617</v>
      </c>
      <c r="BX1886" s="1102">
        <v>24959.065789580702</v>
      </c>
      <c r="BY1886" s="1102">
        <v>21110.935063522324</v>
      </c>
      <c r="BZ1886" s="1102">
        <v>15304.669506413846</v>
      </c>
      <c r="CA1886" s="1102">
        <v>11756.341765106088</v>
      </c>
      <c r="CB1886" s="1102">
        <v>6873.9512817750929</v>
      </c>
      <c r="CC1886" s="1102">
        <v>11992.141360994459</v>
      </c>
      <c r="CD1886" s="1102">
        <v>19518.642384078674</v>
      </c>
      <c r="CE1886" s="1102">
        <v>23585.56465311849</v>
      </c>
      <c r="CF1886" s="1102">
        <v>16304.270753008615</v>
      </c>
      <c r="CG1886" s="1102">
        <v>12358.303426618599</v>
      </c>
      <c r="CH1886" s="1102">
        <v>13897.112851937014</v>
      </c>
      <c r="CI1886" s="1102">
        <v>18200.355142087719</v>
      </c>
      <c r="CJ1886" s="1102">
        <v>18419.415160153003</v>
      </c>
      <c r="CK1886" s="1102">
        <v>18633.650982009429</v>
      </c>
      <c r="CL1886" s="1102">
        <v>17839.300207356315</v>
      </c>
      <c r="CM1886" s="1102">
        <v>21249.323181391694</v>
      </c>
      <c r="CN1886" s="1102">
        <v>21101.341899694893</v>
      </c>
      <c r="CO1886" s="1102">
        <v>18653.074872287416</v>
      </c>
      <c r="CP1886" s="1102">
        <v>22974.668509094303</v>
      </c>
      <c r="CQ1886" s="1106">
        <f t="shared" si="229"/>
        <v>25325.236941075487</v>
      </c>
      <c r="CR1886" s="23" t="s">
        <v>542</v>
      </c>
      <c r="DQ1886"/>
      <c r="DR1886"/>
    </row>
    <row r="1887" spans="58:122" ht="13">
      <c r="BF1887" s="1135">
        <v>1879</v>
      </c>
      <c r="BG1887" s="1102">
        <v>46096.988386919336</v>
      </c>
      <c r="BH1887" s="1102">
        <v>53238.151020302961</v>
      </c>
      <c r="BI1887" s="1102">
        <v>51948.964483786353</v>
      </c>
      <c r="BJ1887" s="1102">
        <v>58726.497960854613</v>
      </c>
      <c r="BK1887" s="1102">
        <v>65864.042903667985</v>
      </c>
      <c r="BL1887" s="1102">
        <v>81672.436729587484</v>
      </c>
      <c r="BM1887" s="1102">
        <v>68578.395749067073</v>
      </c>
      <c r="BN1887" s="1102">
        <v>66338.830840484574</v>
      </c>
      <c r="BO1887" s="1102">
        <v>84712.452819343904</v>
      </c>
      <c r="BP1887" s="1102">
        <v>93535.737897988423</v>
      </c>
      <c r="BQ1887" s="1102">
        <v>72061.67558616912</v>
      </c>
      <c r="BR1887" s="1102">
        <v>51983.61364965223</v>
      </c>
      <c r="BS1887" s="1102">
        <v>56301.537531340902</v>
      </c>
      <c r="BT1887" s="1102">
        <v>26139.354543689951</v>
      </c>
      <c r="BU1887" s="1102">
        <v>15472.532457927362</v>
      </c>
      <c r="BV1887" s="1102">
        <v>14031.909276412563</v>
      </c>
      <c r="BW1887" s="1102">
        <v>23950.564042390368</v>
      </c>
      <c r="BX1887" s="1102">
        <v>28462.376983181803</v>
      </c>
      <c r="BY1887" s="1102">
        <v>28447.843427796375</v>
      </c>
      <c r="BZ1887" s="1102">
        <v>16086.095914766822</v>
      </c>
      <c r="CA1887" s="1102">
        <v>11756.484328906072</v>
      </c>
      <c r="CB1887" s="1102">
        <v>9600.792153194714</v>
      </c>
      <c r="CC1887" s="1102">
        <v>8591.674958048221</v>
      </c>
      <c r="CD1887" s="1102">
        <v>9331.2627530442169</v>
      </c>
      <c r="CE1887" s="1102">
        <v>21351.795851815525</v>
      </c>
      <c r="CF1887" s="1102">
        <v>14998.072377650449</v>
      </c>
      <c r="CG1887" s="1102">
        <v>14364.303800242998</v>
      </c>
      <c r="CH1887" s="1102">
        <v>16013.244665272094</v>
      </c>
      <c r="CI1887" s="1102">
        <v>18207.992199643897</v>
      </c>
      <c r="CJ1887" s="1102">
        <v>23084.301308280195</v>
      </c>
      <c r="CK1887" s="1102">
        <v>21742.687595680931</v>
      </c>
      <c r="CL1887" s="1102">
        <v>17260.494018118283</v>
      </c>
      <c r="CM1887" s="1102">
        <v>23560.818736127792</v>
      </c>
      <c r="CN1887" s="1102">
        <v>19119.73250717199</v>
      </c>
      <c r="CO1887" s="1102">
        <v>28479.817169095524</v>
      </c>
      <c r="CP1887" s="1102">
        <v>18069.364462479265</v>
      </c>
      <c r="CQ1887" s="1106">
        <f t="shared" si="229"/>
        <v>19918.064811502962</v>
      </c>
      <c r="CR1887" s="23" t="s">
        <v>542</v>
      </c>
      <c r="DQ1887"/>
      <c r="DR1887"/>
    </row>
    <row r="1888" spans="58:122" ht="13">
      <c r="BF1888" s="1135">
        <v>1880</v>
      </c>
      <c r="BG1888" s="1102">
        <v>48257.976082079353</v>
      </c>
      <c r="BH1888" s="1102">
        <v>45468.187340875622</v>
      </c>
      <c r="BI1888" s="1102">
        <v>43830.36779807636</v>
      </c>
      <c r="BJ1888" s="1102">
        <v>58204.323641781972</v>
      </c>
      <c r="BK1888" s="1102">
        <v>75412.554880288735</v>
      </c>
      <c r="BL1888" s="1102">
        <v>100196.59056052146</v>
      </c>
      <c r="BM1888" s="1102">
        <v>84586.611742491776</v>
      </c>
      <c r="BN1888" s="1102">
        <v>91797.708349027584</v>
      </c>
      <c r="BO1888" s="1102">
        <v>130717.40704510342</v>
      </c>
      <c r="BP1888" s="1102">
        <v>121058.79818257043</v>
      </c>
      <c r="BQ1888" s="1102">
        <v>96766.332067066498</v>
      </c>
      <c r="BR1888" s="1102">
        <v>72922.518961016933</v>
      </c>
      <c r="BS1888" s="1102">
        <v>73814.853670751982</v>
      </c>
      <c r="BT1888" s="1102">
        <v>31466.821379554302</v>
      </c>
      <c r="BU1888" s="1102">
        <v>14080.506044589689</v>
      </c>
      <c r="BV1888" s="1102">
        <v>11900.089540410228</v>
      </c>
      <c r="BW1888" s="1102">
        <v>24625.875115781513</v>
      </c>
      <c r="BX1888" s="1102">
        <v>28078.875301690765</v>
      </c>
      <c r="BY1888" s="1102">
        <v>26446.019584897371</v>
      </c>
      <c r="BZ1888" s="1102">
        <v>21081.865056257793</v>
      </c>
      <c r="CA1888" s="1102">
        <v>11762.357829996794</v>
      </c>
      <c r="CB1888" s="1102">
        <v>6717.6652348377957</v>
      </c>
      <c r="CC1888" s="1102">
        <v>8299.211267930199</v>
      </c>
      <c r="CD1888" s="1102">
        <v>16127.813722804161</v>
      </c>
      <c r="CE1888" s="1102">
        <v>23627.769960334521</v>
      </c>
      <c r="CF1888" s="1102">
        <v>13218.322555975505</v>
      </c>
      <c r="CG1888" s="1102">
        <v>8791.509107993541</v>
      </c>
      <c r="CH1888" s="1102">
        <v>11106.845583503413</v>
      </c>
      <c r="CI1888" s="1102">
        <v>20472.107279108979</v>
      </c>
      <c r="CJ1888" s="1102">
        <v>21015.307936499663</v>
      </c>
      <c r="CK1888" s="1102">
        <v>16368.917982406321</v>
      </c>
      <c r="CL1888" s="1102">
        <v>15044.088743542832</v>
      </c>
      <c r="CM1888" s="1102">
        <v>19997.994533457466</v>
      </c>
      <c r="CN1888" s="1102">
        <v>21404.442135196648</v>
      </c>
      <c r="CO1888" s="1102">
        <v>21793.676078029821</v>
      </c>
      <c r="CP1888" s="1102">
        <v>22043.549984674763</v>
      </c>
      <c r="CQ1888" s="1106">
        <f t="shared" si="229"/>
        <v>24298.854460657316</v>
      </c>
      <c r="CR1888" s="23" t="s">
        <v>542</v>
      </c>
      <c r="DQ1888"/>
      <c r="DR1888"/>
    </row>
    <row r="1889" spans="58:122" ht="13">
      <c r="BF1889" s="1135">
        <v>1881</v>
      </c>
      <c r="BG1889" s="1102">
        <v>52544.175347528078</v>
      </c>
      <c r="BH1889" s="1102">
        <v>68295.211092046768</v>
      </c>
      <c r="BI1889" s="1102">
        <v>66560.96258896761</v>
      </c>
      <c r="BJ1889" s="1102">
        <v>70766.819812106667</v>
      </c>
      <c r="BK1889" s="1102">
        <v>75847.42853184299</v>
      </c>
      <c r="BL1889" s="1102">
        <v>101992.71341361388</v>
      </c>
      <c r="BM1889" s="1102">
        <v>100705.74175903361</v>
      </c>
      <c r="BN1889" s="1102">
        <v>104181.31584609037</v>
      </c>
      <c r="BO1889" s="1102">
        <v>115354.00667100323</v>
      </c>
      <c r="BP1889" s="1102">
        <v>135487.20009161209</v>
      </c>
      <c r="BQ1889" s="1102">
        <v>106453.38977596127</v>
      </c>
      <c r="BR1889" s="1102">
        <v>82733.156766350061</v>
      </c>
      <c r="BS1889" s="1102">
        <v>81325.601116873848</v>
      </c>
      <c r="BT1889" s="1102">
        <v>38149.428848074429</v>
      </c>
      <c r="BU1889" s="1102">
        <v>16786.423970156746</v>
      </c>
      <c r="BV1889" s="1102">
        <v>14044.073628529879</v>
      </c>
      <c r="BW1889" s="1102">
        <v>13218.889959596734</v>
      </c>
      <c r="BX1889" s="1102">
        <v>25043.662858680964</v>
      </c>
      <c r="BY1889" s="1102">
        <v>21153.186022717087</v>
      </c>
      <c r="BZ1889" s="1102">
        <v>15325.461132383109</v>
      </c>
      <c r="CA1889" s="1102">
        <v>11765.914482907428</v>
      </c>
      <c r="CB1889" s="1102">
        <v>6877.4243215493389</v>
      </c>
      <c r="CC1889" s="1102">
        <v>12035.125408453769</v>
      </c>
      <c r="CD1889" s="1102">
        <v>19603.479554911213</v>
      </c>
      <c r="CE1889" s="1102">
        <v>23620.447338757538</v>
      </c>
      <c r="CF1889" s="1102">
        <v>16310.481248553635</v>
      </c>
      <c r="CG1889" s="1102">
        <v>12360.710887333273</v>
      </c>
      <c r="CH1889" s="1102">
        <v>13887.774099496102</v>
      </c>
      <c r="CI1889" s="1102">
        <v>18313.903610207191</v>
      </c>
      <c r="CJ1889" s="1102">
        <v>18559.605771156515</v>
      </c>
      <c r="CK1889" s="1102">
        <v>18628.668436117012</v>
      </c>
      <c r="CL1889" s="1102">
        <v>17840.647937540129</v>
      </c>
      <c r="CM1889" s="1102">
        <v>21246.081136790166</v>
      </c>
      <c r="CN1889" s="1102">
        <v>21279.754733595666</v>
      </c>
      <c r="CO1889" s="1102">
        <v>18663.855137764502</v>
      </c>
      <c r="CP1889" s="1102">
        <v>23109.883243878292</v>
      </c>
      <c r="CQ1889" s="1106">
        <f t="shared" si="229"/>
        <v>25474.285672506528</v>
      </c>
      <c r="CR1889" s="23" t="s">
        <v>542</v>
      </c>
      <c r="DQ1889"/>
      <c r="DR1889"/>
    </row>
    <row r="1890" spans="58:122" ht="13">
      <c r="BF1890" s="1135">
        <v>1882</v>
      </c>
      <c r="BG1890" s="1102">
        <v>62585.702300063916</v>
      </c>
      <c r="BH1890" s="1102">
        <v>58409.278622577986</v>
      </c>
      <c r="BI1890" s="1102">
        <v>45272.709542175799</v>
      </c>
      <c r="BJ1890" s="1102">
        <v>45941.611442786132</v>
      </c>
      <c r="BK1890" s="1102">
        <v>60431.679700564287</v>
      </c>
      <c r="BL1890" s="1102">
        <v>84075.038588251176</v>
      </c>
      <c r="BM1890" s="1102">
        <v>72368.365616369148</v>
      </c>
      <c r="BN1890" s="1102">
        <v>77347.892185524252</v>
      </c>
      <c r="BO1890" s="1102">
        <v>104218.51558205851</v>
      </c>
      <c r="BP1890" s="1102">
        <v>96020.525696112512</v>
      </c>
      <c r="BQ1890" s="1102">
        <v>73458.478024036798</v>
      </c>
      <c r="BR1890" s="1102">
        <v>56769.481942286991</v>
      </c>
      <c r="BS1890" s="1102">
        <v>50969.481283057889</v>
      </c>
      <c r="BT1890" s="1102">
        <v>28060.340767602996</v>
      </c>
      <c r="BU1890" s="1102">
        <v>14493.200992640734</v>
      </c>
      <c r="BV1890" s="1102">
        <v>13179.932425870436</v>
      </c>
      <c r="BW1890" s="1102">
        <v>17666.053666363263</v>
      </c>
      <c r="BX1890" s="1102">
        <v>18123.304061444058</v>
      </c>
      <c r="BY1890" s="1102">
        <v>16696.73565915168</v>
      </c>
      <c r="BZ1890" s="1102">
        <v>16666.018700566903</v>
      </c>
      <c r="CA1890" s="1102">
        <v>11771.595737698874</v>
      </c>
      <c r="CB1890" s="1102">
        <v>8191.2470276759377</v>
      </c>
      <c r="CC1890" s="1102">
        <v>8837.8091574313821</v>
      </c>
      <c r="CD1890" s="1102">
        <v>11182.184244417036</v>
      </c>
      <c r="CE1890" s="1102">
        <v>17901.715232551378</v>
      </c>
      <c r="CF1890" s="1102">
        <v>14168.729128761608</v>
      </c>
      <c r="CG1890" s="1102">
        <v>10103.473241913693</v>
      </c>
      <c r="CH1890" s="1102">
        <v>10492.76930223731</v>
      </c>
      <c r="CI1890" s="1102">
        <v>13120.197635980561</v>
      </c>
      <c r="CJ1890" s="1102">
        <v>16704.278023033126</v>
      </c>
      <c r="CK1890" s="1102">
        <v>17351.434136462256</v>
      </c>
      <c r="CL1890" s="1102">
        <v>15840.76223161387</v>
      </c>
      <c r="CM1890" s="1102">
        <v>18674.045275273413</v>
      </c>
      <c r="CN1890" s="1102">
        <v>19266.728621548129</v>
      </c>
      <c r="CO1890" s="1102">
        <v>20180.046904550087</v>
      </c>
      <c r="CP1890" s="1102">
        <v>20038.565288917034</v>
      </c>
      <c r="CQ1890" s="1106">
        <f t="shared" si="229"/>
        <v>22088.737154146664</v>
      </c>
      <c r="CR1890" s="23" t="s">
        <v>542</v>
      </c>
      <c r="DQ1890"/>
      <c r="DR1890"/>
    </row>
    <row r="1891" spans="58:122" ht="13">
      <c r="BF1891" s="1135">
        <v>1883</v>
      </c>
      <c r="BG1891" s="1102">
        <v>44555.217745989605</v>
      </c>
      <c r="BH1891" s="1102">
        <v>47956.537745709931</v>
      </c>
      <c r="BI1891" s="1102">
        <v>42754.325019951139</v>
      </c>
      <c r="BJ1891" s="1102">
        <v>50361.373626504435</v>
      </c>
      <c r="BK1891" s="1102">
        <v>58607.114027418473</v>
      </c>
      <c r="BL1891" s="1102">
        <v>76752.393866176426</v>
      </c>
      <c r="BM1891" s="1102">
        <v>71874.482321796706</v>
      </c>
      <c r="BN1891" s="1102">
        <v>87354.034313383439</v>
      </c>
      <c r="BO1891" s="1102">
        <v>104783.32844647556</v>
      </c>
      <c r="BP1891" s="1102">
        <v>118035.01946816704</v>
      </c>
      <c r="BQ1891" s="1102">
        <v>96696.404587329598</v>
      </c>
      <c r="BR1891" s="1102">
        <v>88252.624107275056</v>
      </c>
      <c r="BS1891" s="1102">
        <v>86021.923806285617</v>
      </c>
      <c r="BT1891" s="1102">
        <v>35982.814441619943</v>
      </c>
      <c r="BU1891" s="1102">
        <v>15689.09622499017</v>
      </c>
      <c r="BV1891" s="1102">
        <v>15278.637525101018</v>
      </c>
      <c r="BW1891" s="1102">
        <v>17455.536023235421</v>
      </c>
      <c r="BX1891" s="1102">
        <v>24116.748490243957</v>
      </c>
      <c r="BY1891" s="1102">
        <v>20816.427927793418</v>
      </c>
      <c r="BZ1891" s="1102">
        <v>16240.598296462791</v>
      </c>
      <c r="CA1891" s="1102">
        <v>11774.126614207657</v>
      </c>
      <c r="CB1891" s="1102">
        <v>8175.6854560996462</v>
      </c>
      <c r="CC1891" s="1102">
        <v>9955.0342791797211</v>
      </c>
      <c r="CD1891" s="1102">
        <v>12913.000529381119</v>
      </c>
      <c r="CE1891" s="1102">
        <v>15548.567287464535</v>
      </c>
      <c r="CF1891" s="1102">
        <v>13102.1805221512</v>
      </c>
      <c r="CG1891" s="1102">
        <v>11926.670866017224</v>
      </c>
      <c r="CH1891" s="1102">
        <v>14015.709754745672</v>
      </c>
      <c r="CI1891" s="1102">
        <v>16424.205202729041</v>
      </c>
      <c r="CJ1891" s="1102">
        <v>16732.882187612686</v>
      </c>
      <c r="CK1891" s="1102">
        <v>17996.956550906103</v>
      </c>
      <c r="CL1891" s="1102">
        <v>16788.942556132257</v>
      </c>
      <c r="CM1891" s="1102">
        <v>18296.095409413527</v>
      </c>
      <c r="CN1891" s="1102">
        <v>17103.486448922009</v>
      </c>
      <c r="CO1891" s="1102">
        <v>15550.805792944619</v>
      </c>
      <c r="CP1891" s="1102">
        <v>17767.940081885976</v>
      </c>
      <c r="CQ1891" s="1106">
        <f t="shared" si="229"/>
        <v>19585.801307665235</v>
      </c>
      <c r="CR1891" s="23" t="s">
        <v>542</v>
      </c>
      <c r="DQ1891"/>
      <c r="DR1891"/>
    </row>
    <row r="1892" spans="58:122" ht="13">
      <c r="BF1892" s="1135">
        <v>1884</v>
      </c>
      <c r="BG1892" s="1102">
        <v>53764.417349600371</v>
      </c>
      <c r="BH1892" s="1102">
        <v>52245.474621003363</v>
      </c>
      <c r="BI1892" s="1102">
        <v>45856.167549842619</v>
      </c>
      <c r="BJ1892" s="1102">
        <v>50904.76867342378</v>
      </c>
      <c r="BK1892" s="1102">
        <v>55600.303169137303</v>
      </c>
      <c r="BL1892" s="1102">
        <v>68814.020903354351</v>
      </c>
      <c r="BM1892" s="1102">
        <v>62790.778698465117</v>
      </c>
      <c r="BN1892" s="1102">
        <v>75645.263686480233</v>
      </c>
      <c r="BO1892" s="1102">
        <v>105445.1037979604</v>
      </c>
      <c r="BP1892" s="1102">
        <v>103958.8089975457</v>
      </c>
      <c r="BQ1892" s="1102">
        <v>80816.435174743834</v>
      </c>
      <c r="BR1892" s="1102">
        <v>63048.799813600024</v>
      </c>
      <c r="BS1892" s="1102">
        <v>62984.118882523355</v>
      </c>
      <c r="BT1892" s="1102">
        <v>25881.628369728052</v>
      </c>
      <c r="BU1892" s="1102">
        <v>13698.289841674699</v>
      </c>
      <c r="BV1892" s="1102">
        <v>15291.61589862417</v>
      </c>
      <c r="BW1892" s="1102">
        <v>20946.239037932832</v>
      </c>
      <c r="BX1892" s="1102">
        <v>20935.67409941454</v>
      </c>
      <c r="BY1892" s="1102">
        <v>19086.823093769512</v>
      </c>
      <c r="BZ1892" s="1102">
        <v>18852.518590532687</v>
      </c>
      <c r="CA1892" s="1102">
        <v>11774.870944422864</v>
      </c>
      <c r="CB1892" s="1102">
        <v>6532.4795047470852</v>
      </c>
      <c r="CC1892" s="1102">
        <v>8043.2424578471127</v>
      </c>
      <c r="CD1892" s="1102">
        <v>9583.1592346583893</v>
      </c>
      <c r="CE1892" s="1102">
        <v>19948.975523737183</v>
      </c>
      <c r="CF1892" s="1102">
        <v>14150.880554220483</v>
      </c>
      <c r="CG1892" s="1102">
        <v>13106.317452486001</v>
      </c>
      <c r="CH1892" s="1102">
        <v>12197.740988020596</v>
      </c>
      <c r="CI1892" s="1102">
        <v>17121.102948556021</v>
      </c>
      <c r="CJ1892" s="1102">
        <v>19685.337427706334</v>
      </c>
      <c r="CK1892" s="1102">
        <v>17449.562009363206</v>
      </c>
      <c r="CL1892" s="1102">
        <v>12916.801795077256</v>
      </c>
      <c r="CM1892" s="1102">
        <v>17223.159176919813</v>
      </c>
      <c r="CN1892" s="1102">
        <v>16195.647849938472</v>
      </c>
      <c r="CO1892" s="1102">
        <v>21574.444469250968</v>
      </c>
      <c r="CP1892" s="1102">
        <v>17866.725468018245</v>
      </c>
      <c r="CQ1892" s="1106">
        <f t="shared" si="229"/>
        <v>19694.693556061553</v>
      </c>
      <c r="CR1892" s="23" t="s">
        <v>542</v>
      </c>
      <c r="DQ1892"/>
      <c r="DR1892"/>
    </row>
    <row r="1893" spans="58:122" ht="13">
      <c r="BF1893" s="1135">
        <v>1885</v>
      </c>
      <c r="BG1893" s="1102">
        <v>36099.659971955043</v>
      </c>
      <c r="BH1893" s="1102">
        <v>44735.702251488437</v>
      </c>
      <c r="BI1893" s="1102">
        <v>45288.737429324501</v>
      </c>
      <c r="BJ1893" s="1102">
        <v>57786.256191549044</v>
      </c>
      <c r="BK1893" s="1102">
        <v>69279.351882133255</v>
      </c>
      <c r="BL1893" s="1102">
        <v>93909.050549403313</v>
      </c>
      <c r="BM1893" s="1102">
        <v>81750.322178401955</v>
      </c>
      <c r="BN1893" s="1102">
        <v>76131.541329485917</v>
      </c>
      <c r="BO1893" s="1102">
        <v>83959.808692471139</v>
      </c>
      <c r="BP1893" s="1102">
        <v>89876.630495608435</v>
      </c>
      <c r="BQ1893" s="1102">
        <v>60988.922343247214</v>
      </c>
      <c r="BR1893" s="1102">
        <v>46275.381060679858</v>
      </c>
      <c r="BS1893" s="1102">
        <v>64630.886226667382</v>
      </c>
      <c r="BT1893" s="1102">
        <v>31668.089744554465</v>
      </c>
      <c r="BU1893" s="1102">
        <v>17837.674720090687</v>
      </c>
      <c r="BV1893" s="1102">
        <v>17153.131085615496</v>
      </c>
      <c r="BW1893" s="1102">
        <v>16091.897482303653</v>
      </c>
      <c r="BX1893" s="1102">
        <v>22905.033741909185</v>
      </c>
      <c r="BY1893" s="1102">
        <v>18999.53869309826</v>
      </c>
      <c r="BZ1893" s="1102">
        <v>17529.293107286172</v>
      </c>
      <c r="CA1893" s="1102">
        <v>11775.608461828286</v>
      </c>
      <c r="CB1893" s="1102">
        <v>7135.1149118387648</v>
      </c>
      <c r="CC1893" s="1102">
        <v>9206.7014422253123</v>
      </c>
      <c r="CD1893" s="1102">
        <v>11842.876477963944</v>
      </c>
      <c r="CE1893" s="1102">
        <v>17158.317644772393</v>
      </c>
      <c r="CF1893" s="1102">
        <v>13785.553710987479</v>
      </c>
      <c r="CG1893" s="1102">
        <v>10443.369546361522</v>
      </c>
      <c r="CH1893" s="1102">
        <v>12162.139510767467</v>
      </c>
      <c r="CI1893" s="1102">
        <v>15855.340126190133</v>
      </c>
      <c r="CJ1893" s="1102">
        <v>17805.782055500335</v>
      </c>
      <c r="CK1893" s="1102">
        <v>18916.591392256367</v>
      </c>
      <c r="CL1893" s="1102">
        <v>15306.04429541516</v>
      </c>
      <c r="CM1893" s="1102">
        <v>18263.083960944808</v>
      </c>
      <c r="CN1893" s="1102">
        <v>16281.762829657064</v>
      </c>
      <c r="CO1893" s="1102">
        <v>18489.282174839253</v>
      </c>
      <c r="CP1893" s="1102">
        <v>17075.574747885545</v>
      </c>
      <c r="CQ1893" s="1106">
        <f t="shared" si="229"/>
        <v>18822.599169344634</v>
      </c>
      <c r="CR1893" s="23" t="s">
        <v>542</v>
      </c>
      <c r="DQ1893"/>
      <c r="DR1893"/>
    </row>
    <row r="1894" spans="58:122" ht="13">
      <c r="BF1894" s="1135">
        <v>1886</v>
      </c>
      <c r="BG1894" s="1102">
        <v>67853.487423894534</v>
      </c>
      <c r="BH1894" s="1102">
        <v>64648.172832628487</v>
      </c>
      <c r="BI1894" s="1102">
        <v>51579.640713783971</v>
      </c>
      <c r="BJ1894" s="1102">
        <v>55015.58346053696</v>
      </c>
      <c r="BK1894" s="1102">
        <v>67706.435065729442</v>
      </c>
      <c r="BL1894" s="1102">
        <v>87101.688583352399</v>
      </c>
      <c r="BM1894" s="1102">
        <v>64241.144227344368</v>
      </c>
      <c r="BN1894" s="1102">
        <v>61744.908070744634</v>
      </c>
      <c r="BO1894" s="1102">
        <v>98074.968504996228</v>
      </c>
      <c r="BP1894" s="1102">
        <v>92289.137420697894</v>
      </c>
      <c r="BQ1894" s="1102">
        <v>78647.476376625651</v>
      </c>
      <c r="BR1894" s="1102">
        <v>66408.004870969176</v>
      </c>
      <c r="BS1894" s="1102">
        <v>97292.878014943533</v>
      </c>
      <c r="BT1894" s="1102">
        <v>30776.534631335609</v>
      </c>
      <c r="BU1894" s="1102">
        <v>13785.78046791954</v>
      </c>
      <c r="BV1894" s="1102">
        <v>16108.215238793275</v>
      </c>
      <c r="BW1894" s="1102">
        <v>22169.612870174347</v>
      </c>
      <c r="BX1894" s="1102">
        <v>20458.071457443992</v>
      </c>
      <c r="BY1894" s="1102">
        <v>20487.657282678028</v>
      </c>
      <c r="BZ1894" s="1102">
        <v>13091.474173222656</v>
      </c>
      <c r="CA1894" s="1102">
        <v>11776.273326869998</v>
      </c>
      <c r="CB1894" s="1102">
        <v>7082.0711166566725</v>
      </c>
      <c r="CC1894" s="1102">
        <v>8660.0130435917727</v>
      </c>
      <c r="CD1894" s="1102">
        <v>10881.394718811767</v>
      </c>
      <c r="CE1894" s="1102">
        <v>18131.044530722178</v>
      </c>
      <c r="CF1894" s="1102">
        <v>13659.838397258158</v>
      </c>
      <c r="CG1894" s="1102">
        <v>10445.58023028141</v>
      </c>
      <c r="CH1894" s="1102">
        <v>11733.830870542406</v>
      </c>
      <c r="CI1894" s="1102">
        <v>15501.927977897934</v>
      </c>
      <c r="CJ1894" s="1102">
        <v>16078.44876787969</v>
      </c>
      <c r="CK1894" s="1102">
        <v>17982.853477030152</v>
      </c>
      <c r="CL1894" s="1102">
        <v>12804.810405333183</v>
      </c>
      <c r="CM1894" s="1102">
        <v>16836.396637577174</v>
      </c>
      <c r="CN1894" s="1102">
        <v>15211.021826243417</v>
      </c>
      <c r="CO1894" s="1102">
        <v>19528.880400891307</v>
      </c>
      <c r="CP1894" s="1102">
        <v>16108.492534842646</v>
      </c>
      <c r="CQ1894" s="1106">
        <f t="shared" si="229"/>
        <v>17756.573508207617</v>
      </c>
      <c r="CR1894" s="23" t="s">
        <v>542</v>
      </c>
      <c r="DQ1894"/>
      <c r="DR1894"/>
    </row>
    <row r="1895" spans="58:122" ht="13">
      <c r="BF1895" s="1135">
        <v>1887</v>
      </c>
      <c r="BG1895" s="1102">
        <v>48757.964252504476</v>
      </c>
      <c r="BH1895" s="1102">
        <v>57322.020459967644</v>
      </c>
      <c r="BI1895" s="1102">
        <v>49429.62964819347</v>
      </c>
      <c r="BJ1895" s="1102">
        <v>55559.399896175353</v>
      </c>
      <c r="BK1895" s="1102">
        <v>70990.745811282337</v>
      </c>
      <c r="BL1895" s="1102">
        <v>94623.700949102087</v>
      </c>
      <c r="BM1895" s="1102">
        <v>81920.374543957791</v>
      </c>
      <c r="BN1895" s="1102">
        <v>82678.610545512187</v>
      </c>
      <c r="BO1895" s="1102">
        <v>122485.92202230811</v>
      </c>
      <c r="BP1895" s="1102">
        <v>118337.60012695388</v>
      </c>
      <c r="BQ1895" s="1102">
        <v>94378.602243819696</v>
      </c>
      <c r="BR1895" s="1102">
        <v>66878.904744536572</v>
      </c>
      <c r="BS1895" s="1102">
        <v>69630.304232285038</v>
      </c>
      <c r="BT1895" s="1102">
        <v>24198.79358536889</v>
      </c>
      <c r="BU1895" s="1102">
        <v>13787.46529010495</v>
      </c>
      <c r="BV1895" s="1102">
        <v>11810.354846120939</v>
      </c>
      <c r="BW1895" s="1102">
        <v>23853.237664382326</v>
      </c>
      <c r="BX1895" s="1102">
        <v>25035.460288346025</v>
      </c>
      <c r="BY1895" s="1102">
        <v>22696.378370259565</v>
      </c>
      <c r="BZ1895" s="1102">
        <v>14035.617630206041</v>
      </c>
      <c r="CA1895" s="1102">
        <v>11777.875516972672</v>
      </c>
      <c r="CB1895" s="1102">
        <v>8450.5338024189077</v>
      </c>
      <c r="CC1895" s="1102">
        <v>9658.938584885891</v>
      </c>
      <c r="CD1895" s="1102">
        <v>13806.170270596105</v>
      </c>
      <c r="CE1895" s="1102">
        <v>21525.353943612361</v>
      </c>
      <c r="CF1895" s="1102">
        <v>15406.449699126848</v>
      </c>
      <c r="CG1895" s="1102">
        <v>12861.374213046616</v>
      </c>
      <c r="CH1895" s="1102">
        <v>14693.010398733055</v>
      </c>
      <c r="CI1895" s="1102">
        <v>20322.851459152611</v>
      </c>
      <c r="CJ1895" s="1102">
        <v>22023.549017187404</v>
      </c>
      <c r="CK1895" s="1102">
        <v>20382.896023866055</v>
      </c>
      <c r="CL1895" s="1102">
        <v>16293.136970870464</v>
      </c>
      <c r="CM1895" s="1102">
        <v>20547.060338741296</v>
      </c>
      <c r="CN1895" s="1102">
        <v>22515.865871700742</v>
      </c>
      <c r="CO1895" s="1102">
        <v>25879.401539916529</v>
      </c>
      <c r="CP1895" s="1102">
        <v>23579.715154817513</v>
      </c>
      <c r="CQ1895" s="1106">
        <f t="shared" si="229"/>
        <v>25992.186701733743</v>
      </c>
      <c r="CR1895" s="23" t="s">
        <v>542</v>
      </c>
      <c r="DQ1895"/>
      <c r="DR1895"/>
    </row>
    <row r="1896" spans="58:122" ht="13">
      <c r="BF1896" s="1135">
        <v>1888</v>
      </c>
      <c r="BG1896" s="1102">
        <v>53152.283911367958</v>
      </c>
      <c r="BH1896" s="1102">
        <v>49686.509080019161</v>
      </c>
      <c r="BI1896" s="1102">
        <v>40573.292326259252</v>
      </c>
      <c r="BJ1896" s="1102">
        <v>38740.168513730547</v>
      </c>
      <c r="BK1896" s="1102">
        <v>50786.123130137377</v>
      </c>
      <c r="BL1896" s="1102">
        <v>70668.458806371433</v>
      </c>
      <c r="BM1896" s="1102">
        <v>61631.354239456443</v>
      </c>
      <c r="BN1896" s="1102">
        <v>62659.996323647414</v>
      </c>
      <c r="BO1896" s="1102">
        <v>99861.34769293938</v>
      </c>
      <c r="BP1896" s="1102">
        <v>93049.379063424538</v>
      </c>
      <c r="BQ1896" s="1102">
        <v>74984.43825366933</v>
      </c>
      <c r="BR1896" s="1102">
        <v>58844.465432268124</v>
      </c>
      <c r="BS1896" s="1102">
        <v>62612.893419971071</v>
      </c>
      <c r="BT1896" s="1102">
        <v>30084.674133057393</v>
      </c>
      <c r="BU1896" s="1102">
        <v>13339.634212644864</v>
      </c>
      <c r="BV1896" s="1102">
        <v>11335.053077205668</v>
      </c>
      <c r="BW1896" s="1102">
        <v>19932.756652275497</v>
      </c>
      <c r="BX1896" s="1102">
        <v>22705.630482542118</v>
      </c>
      <c r="BY1896" s="1102">
        <v>19199.216978850254</v>
      </c>
      <c r="BZ1896" s="1102">
        <v>17781.529490793142</v>
      </c>
      <c r="CA1896" s="1102">
        <v>11777.984237785562</v>
      </c>
      <c r="CB1896" s="1102">
        <v>7865.1067489448815</v>
      </c>
      <c r="CC1896" s="1102">
        <v>7487.6505880121567</v>
      </c>
      <c r="CD1896" s="1102">
        <v>9666.9618465491367</v>
      </c>
      <c r="CE1896" s="1102">
        <v>14704.883652620749</v>
      </c>
      <c r="CF1896" s="1102">
        <v>11158.213925710326</v>
      </c>
      <c r="CG1896" s="1102">
        <v>9441.9842765181602</v>
      </c>
      <c r="CH1896" s="1102">
        <v>10621.82132265761</v>
      </c>
      <c r="CI1896" s="1102">
        <v>15004.239019435825</v>
      </c>
      <c r="CJ1896" s="1102">
        <v>17036.645150177072</v>
      </c>
      <c r="CK1896" s="1102">
        <v>18419.084952245303</v>
      </c>
      <c r="CL1896" s="1102">
        <v>14824.320168982889</v>
      </c>
      <c r="CM1896" s="1102">
        <v>16454.851516834242</v>
      </c>
      <c r="CN1896" s="1102">
        <v>13775.25646741944</v>
      </c>
      <c r="CO1896" s="1102">
        <v>16583.490358495848</v>
      </c>
      <c r="CP1896" s="1102">
        <v>15150.721137193155</v>
      </c>
      <c r="CQ1896" s="1106">
        <f t="shared" si="229"/>
        <v>16700.811264184074</v>
      </c>
      <c r="CR1896" s="23" t="s">
        <v>542</v>
      </c>
      <c r="DQ1896"/>
      <c r="DR1896"/>
    </row>
    <row r="1897" spans="58:122" ht="13">
      <c r="BF1897" s="1135">
        <v>1889</v>
      </c>
      <c r="BG1897" s="1102">
        <v>59039.791461935136</v>
      </c>
      <c r="BH1897" s="1102">
        <v>55388.798742197709</v>
      </c>
      <c r="BI1897" s="1102">
        <v>47200.972073797435</v>
      </c>
      <c r="BJ1897" s="1102">
        <v>53630.816801700661</v>
      </c>
      <c r="BK1897" s="1102">
        <v>67489.815668296273</v>
      </c>
      <c r="BL1897" s="1102">
        <v>87546.360682171144</v>
      </c>
      <c r="BM1897" s="1102">
        <v>77614.698460768675</v>
      </c>
      <c r="BN1897" s="1102">
        <v>92362.739752533496</v>
      </c>
      <c r="BO1897" s="1102">
        <v>129944.32262535425</v>
      </c>
      <c r="BP1897" s="1102">
        <v>124948.63834636073</v>
      </c>
      <c r="BQ1897" s="1102">
        <v>94617.913722351776</v>
      </c>
      <c r="BR1897" s="1102">
        <v>65162.086435838661</v>
      </c>
      <c r="BS1897" s="1102">
        <v>48965.359733277546</v>
      </c>
      <c r="BT1897" s="1102">
        <v>22581.420482366026</v>
      </c>
      <c r="BU1897" s="1102">
        <v>11967.335961311263</v>
      </c>
      <c r="BV1897" s="1102">
        <v>13725.861177100694</v>
      </c>
      <c r="BW1897" s="1102">
        <v>21502.230715631373</v>
      </c>
      <c r="BX1897" s="1102">
        <v>27931.240811364649</v>
      </c>
      <c r="BY1897" s="1102">
        <v>19677.022674156768</v>
      </c>
      <c r="BZ1897" s="1102">
        <v>15567.166416203478</v>
      </c>
      <c r="CA1897" s="1102">
        <v>11780.311371036558</v>
      </c>
      <c r="CB1897" s="1102">
        <v>7042.9774850897284</v>
      </c>
      <c r="CC1897" s="1102">
        <v>9643.0353801225883</v>
      </c>
      <c r="CD1897" s="1102">
        <v>10985.493259688375</v>
      </c>
      <c r="CE1897" s="1102">
        <v>17354.874403672882</v>
      </c>
      <c r="CF1897" s="1102">
        <v>13239.148522924506</v>
      </c>
      <c r="CG1897" s="1102">
        <v>11401.802332974279</v>
      </c>
      <c r="CH1897" s="1102">
        <v>13700.449238773226</v>
      </c>
      <c r="CI1897" s="1102">
        <v>17894.855983322832</v>
      </c>
      <c r="CJ1897" s="1102">
        <v>18784.649994777625</v>
      </c>
      <c r="CK1897" s="1102">
        <v>20010.080529165745</v>
      </c>
      <c r="CL1897" s="1102">
        <v>16152.633634413607</v>
      </c>
      <c r="CM1897" s="1102">
        <v>18742.904820764597</v>
      </c>
      <c r="CN1897" s="1102">
        <v>18350.528838131235</v>
      </c>
      <c r="CO1897" s="1102">
        <v>18772.168967973583</v>
      </c>
      <c r="CP1897" s="1102">
        <v>19591.634638995511</v>
      </c>
      <c r="CQ1897" s="1106">
        <f t="shared" si="229"/>
        <v>21596.080443952516</v>
      </c>
      <c r="CR1897" s="23" t="s">
        <v>542</v>
      </c>
      <c r="DQ1897"/>
      <c r="DR1897"/>
    </row>
    <row r="1898" spans="58:122" ht="13">
      <c r="BF1898" s="1135">
        <v>1890</v>
      </c>
      <c r="BG1898" s="1102">
        <v>59504.89341984866</v>
      </c>
      <c r="BH1898" s="1102">
        <v>68015.502768634702</v>
      </c>
      <c r="BI1898" s="1102">
        <v>62912.059045609742</v>
      </c>
      <c r="BJ1898" s="1102">
        <v>64695.376398245244</v>
      </c>
      <c r="BK1898" s="1102">
        <v>74061.034614684395</v>
      </c>
      <c r="BL1898" s="1102">
        <v>89653.330872828767</v>
      </c>
      <c r="BM1898" s="1102">
        <v>77499.474063809481</v>
      </c>
      <c r="BN1898" s="1102">
        <v>90341.809520984141</v>
      </c>
      <c r="BO1898" s="1102">
        <v>124563.60694777279</v>
      </c>
      <c r="BP1898" s="1102">
        <v>114646.32759245874</v>
      </c>
      <c r="BQ1898" s="1102">
        <v>87672.639787039836</v>
      </c>
      <c r="BR1898" s="1102">
        <v>70580.101194505463</v>
      </c>
      <c r="BS1898" s="1102">
        <v>85311.815286059355</v>
      </c>
      <c r="BT1898" s="1102">
        <v>24563.664174596837</v>
      </c>
      <c r="BU1898" s="1102">
        <v>9983.0069211377449</v>
      </c>
      <c r="BV1898" s="1102">
        <v>12774.463823050144</v>
      </c>
      <c r="BW1898" s="1102">
        <v>20536.755655524579</v>
      </c>
      <c r="BX1898" s="1102">
        <v>24468.249987671807</v>
      </c>
      <c r="BY1898" s="1102">
        <v>19169.439928907439</v>
      </c>
      <c r="BZ1898" s="1102">
        <v>18327.867549676041</v>
      </c>
      <c r="CA1898" s="1102">
        <v>11782.147567443224</v>
      </c>
      <c r="CB1898" s="1102">
        <v>6786.935748537524</v>
      </c>
      <c r="CC1898" s="1102">
        <v>11075.522615101778</v>
      </c>
      <c r="CD1898" s="1102">
        <v>12763.107559626225</v>
      </c>
      <c r="CE1898" s="1102">
        <v>20075.056281832753</v>
      </c>
      <c r="CF1898" s="1102">
        <v>14543.668468892367</v>
      </c>
      <c r="CG1898" s="1102">
        <v>9261.687204542206</v>
      </c>
      <c r="CH1898" s="1102">
        <v>12539.295972369911</v>
      </c>
      <c r="CI1898" s="1102">
        <v>13628.200119345918</v>
      </c>
      <c r="CJ1898" s="1102">
        <v>17045.525060209155</v>
      </c>
      <c r="CK1898" s="1102">
        <v>18241.896102618921</v>
      </c>
      <c r="CL1898" s="1102">
        <v>14494.744717207173</v>
      </c>
      <c r="CM1898" s="1102">
        <v>17449.24790336626</v>
      </c>
      <c r="CN1898" s="1102">
        <v>14245.92244032875</v>
      </c>
      <c r="CO1898" s="1102">
        <v>15101.017661374466</v>
      </c>
      <c r="CP1898" s="1102">
        <v>14756.159835686363</v>
      </c>
      <c r="CQ1898" s="1106">
        <f t="shared" si="229"/>
        <v>16265.881879044819</v>
      </c>
      <c r="CR1898" s="23" t="s">
        <v>542</v>
      </c>
      <c r="DQ1898"/>
      <c r="DR1898"/>
    </row>
    <row r="1899" spans="58:122" ht="13">
      <c r="BF1899" s="1135">
        <v>1891</v>
      </c>
      <c r="BG1899" s="1102">
        <v>53289.605135460653</v>
      </c>
      <c r="BH1899" s="1102">
        <v>64379.976505156686</v>
      </c>
      <c r="BI1899" s="1102">
        <v>62390.868810990272</v>
      </c>
      <c r="BJ1899" s="1102">
        <v>67001.374098908418</v>
      </c>
      <c r="BK1899" s="1102">
        <v>83054.60577421468</v>
      </c>
      <c r="BL1899" s="1102">
        <v>115018.81480610471</v>
      </c>
      <c r="BM1899" s="1102">
        <v>101981.6843739169</v>
      </c>
      <c r="BN1899" s="1102">
        <v>110032.54023316164</v>
      </c>
      <c r="BO1899" s="1102">
        <v>146845.93472191374</v>
      </c>
      <c r="BP1899" s="1102">
        <v>146329.15149945175</v>
      </c>
      <c r="BQ1899" s="1102">
        <v>109681.18585103993</v>
      </c>
      <c r="BR1899" s="1102">
        <v>82838.548039194822</v>
      </c>
      <c r="BS1899" s="1102">
        <v>96601.167400304315</v>
      </c>
      <c r="BT1899" s="1102">
        <v>52544.38119587033</v>
      </c>
      <c r="BU1899" s="1102">
        <v>19101.907622966879</v>
      </c>
      <c r="BV1899" s="1102">
        <v>19682.610263538681</v>
      </c>
      <c r="BW1899" s="1102">
        <v>18618.736347436705</v>
      </c>
      <c r="BX1899" s="1102">
        <v>30222.26397406005</v>
      </c>
      <c r="BY1899" s="1102">
        <v>23552.163264774161</v>
      </c>
      <c r="BZ1899" s="1102">
        <v>16757.596835858843</v>
      </c>
      <c r="CA1899" s="1102">
        <v>11784.852255842638</v>
      </c>
      <c r="CB1899" s="1102">
        <v>7172.8550064342417</v>
      </c>
      <c r="CC1899" s="1102">
        <v>10772.968518511627</v>
      </c>
      <c r="CD1899" s="1102">
        <v>17683.88670347249</v>
      </c>
      <c r="CE1899" s="1102">
        <v>21316.242578154866</v>
      </c>
      <c r="CF1899" s="1102">
        <v>16001.819956511665</v>
      </c>
      <c r="CG1899" s="1102">
        <v>14055.917514769884</v>
      </c>
      <c r="CH1899" s="1102">
        <v>15858.256015432318</v>
      </c>
      <c r="CI1899" s="1102">
        <v>20342.416667083369</v>
      </c>
      <c r="CJ1899" s="1102">
        <v>17892.69739371476</v>
      </c>
      <c r="CK1899" s="1102">
        <v>17121.576791052874</v>
      </c>
      <c r="CL1899" s="1102">
        <v>16619.425950486682</v>
      </c>
      <c r="CM1899" s="1102">
        <v>23009.080902704223</v>
      </c>
      <c r="CN1899" s="1102">
        <v>25511.208430812188</v>
      </c>
      <c r="CO1899" s="1102">
        <v>25816.086756551231</v>
      </c>
      <c r="CP1899" s="1102">
        <v>27626.149116939388</v>
      </c>
      <c r="CQ1899" s="1106">
        <f t="shared" si="229"/>
        <v>30452.6166233488</v>
      </c>
      <c r="CR1899" s="23" t="s">
        <v>542</v>
      </c>
      <c r="DQ1899"/>
      <c r="DR1899"/>
    </row>
    <row r="1900" spans="58:122" ht="13">
      <c r="BF1900" s="1135">
        <v>1892</v>
      </c>
      <c r="BG1900" s="1102">
        <v>53949.982481458581</v>
      </c>
      <c r="BH1900" s="1102">
        <v>71621.038912718825</v>
      </c>
      <c r="BI1900" s="1102">
        <v>69840.081157893001</v>
      </c>
      <c r="BJ1900" s="1102">
        <v>76263.995831689565</v>
      </c>
      <c r="BK1900" s="1102">
        <v>79448.969771937001</v>
      </c>
      <c r="BL1900" s="1102">
        <v>99448.936982795101</v>
      </c>
      <c r="BM1900" s="1102">
        <v>93039.772712299658</v>
      </c>
      <c r="BN1900" s="1102">
        <v>105117.63391410376</v>
      </c>
      <c r="BO1900" s="1102">
        <v>116187.81440817517</v>
      </c>
      <c r="BP1900" s="1102">
        <v>139555.14704152397</v>
      </c>
      <c r="BQ1900" s="1102">
        <v>117032.57936498206</v>
      </c>
      <c r="BR1900" s="1102">
        <v>99584.675200799058</v>
      </c>
      <c r="BS1900" s="1102">
        <v>82747.659430963744</v>
      </c>
      <c r="BT1900" s="1102">
        <v>46653.593242452698</v>
      </c>
      <c r="BU1900" s="1102">
        <v>24034.669933221438</v>
      </c>
      <c r="BV1900" s="1102">
        <v>20645.825716816671</v>
      </c>
      <c r="BW1900" s="1102">
        <v>17510.547809455216</v>
      </c>
      <c r="BX1900" s="1102">
        <v>25989.100833426393</v>
      </c>
      <c r="BY1900" s="1102">
        <v>19132.27047017523</v>
      </c>
      <c r="BZ1900" s="1102">
        <v>15200.707813948586</v>
      </c>
      <c r="CA1900" s="1102">
        <v>11785.825911317072</v>
      </c>
      <c r="CB1900" s="1102">
        <v>9283.3329071430744</v>
      </c>
      <c r="CC1900" s="1102">
        <v>11618.66625580819</v>
      </c>
      <c r="CD1900" s="1102">
        <v>15616.905466465731</v>
      </c>
      <c r="CE1900" s="1102">
        <v>19134.064265450645</v>
      </c>
      <c r="CF1900" s="1102">
        <v>14839.734261416073</v>
      </c>
      <c r="CG1900" s="1102">
        <v>11897.971967342635</v>
      </c>
      <c r="CH1900" s="1102">
        <v>13681.035158308307</v>
      </c>
      <c r="CI1900" s="1102">
        <v>18953.210169197209</v>
      </c>
      <c r="CJ1900" s="1102">
        <v>20971.342392505645</v>
      </c>
      <c r="CK1900" s="1102">
        <v>21884.17570250067</v>
      </c>
      <c r="CL1900" s="1102">
        <v>19546.655906099131</v>
      </c>
      <c r="CM1900" s="1102">
        <v>23045.101868261459</v>
      </c>
      <c r="CN1900" s="1102">
        <v>23991.238443102746</v>
      </c>
      <c r="CO1900" s="1102">
        <v>24262.827053099885</v>
      </c>
      <c r="CP1900" s="1102">
        <v>24111.881570805708</v>
      </c>
      <c r="CQ1900" s="1106">
        <f t="shared" si="229"/>
        <v>26578.799760879698</v>
      </c>
      <c r="CR1900" s="23" t="s">
        <v>542</v>
      </c>
      <c r="DQ1900"/>
      <c r="DR1900"/>
    </row>
    <row r="1901" spans="58:122" ht="13">
      <c r="BF1901" s="1135">
        <v>1893</v>
      </c>
      <c r="BG1901" s="1102">
        <v>78890.558527745452</v>
      </c>
      <c r="BH1901" s="1102">
        <v>73258.883322241134</v>
      </c>
      <c r="BI1901" s="1102">
        <v>60139.434656917307</v>
      </c>
      <c r="BJ1901" s="1102">
        <v>69553.358685987856</v>
      </c>
      <c r="BK1901" s="1102">
        <v>88217.507942329947</v>
      </c>
      <c r="BL1901" s="1102">
        <v>114192.24853921168</v>
      </c>
      <c r="BM1901" s="1102">
        <v>99771.642660883401</v>
      </c>
      <c r="BN1901" s="1102">
        <v>105436.18234558296</v>
      </c>
      <c r="BO1901" s="1102">
        <v>135529.27556426544</v>
      </c>
      <c r="BP1901" s="1102">
        <v>123771.29333515314</v>
      </c>
      <c r="BQ1901" s="1102">
        <v>98093.759349360014</v>
      </c>
      <c r="BR1901" s="1102">
        <v>87619.802539753204</v>
      </c>
      <c r="BS1901" s="1102">
        <v>84665.345452522393</v>
      </c>
      <c r="BT1901" s="1102">
        <v>39001.436418879573</v>
      </c>
      <c r="BU1901" s="1102">
        <v>17421.279682586544</v>
      </c>
      <c r="BV1901" s="1102">
        <v>12914.387168843505</v>
      </c>
      <c r="BW1901" s="1102">
        <v>13785.606080402351</v>
      </c>
      <c r="BX1901" s="1102">
        <v>26167.56245158079</v>
      </c>
      <c r="BY1901" s="1102">
        <v>23258.651166208827</v>
      </c>
      <c r="BZ1901" s="1102">
        <v>17290.67408676181</v>
      </c>
      <c r="CA1901" s="1102">
        <v>11788.829717863891</v>
      </c>
      <c r="CB1901" s="1102">
        <v>7555.1869462545328</v>
      </c>
      <c r="CC1901" s="1102">
        <v>9823.5391572982935</v>
      </c>
      <c r="CD1901" s="1102">
        <v>15554.007840661116</v>
      </c>
      <c r="CE1901" s="1102">
        <v>19602.762711977695</v>
      </c>
      <c r="CF1901" s="1102">
        <v>15351.704687382078</v>
      </c>
      <c r="CG1901" s="1102">
        <v>12578.628900485537</v>
      </c>
      <c r="CH1901" s="1102">
        <v>15266.728519612321</v>
      </c>
      <c r="CI1901" s="1102">
        <v>19753.450679800331</v>
      </c>
      <c r="CJ1901" s="1102">
        <v>19952.506324399234</v>
      </c>
      <c r="CK1901" s="1102">
        <v>18523.711290336847</v>
      </c>
      <c r="CL1901" s="1102">
        <v>15515.343866825053</v>
      </c>
      <c r="CM1901" s="1102">
        <v>20220.159142847351</v>
      </c>
      <c r="CN1901" s="1102">
        <v>23192.62553342379</v>
      </c>
      <c r="CO1901" s="1102">
        <v>22934.895986396921</v>
      </c>
      <c r="CP1901" s="1102">
        <v>23895.614827638634</v>
      </c>
      <c r="CQ1901" s="1106">
        <f t="shared" si="229"/>
        <v>26340.406483909766</v>
      </c>
      <c r="CR1901" s="23" t="s">
        <v>542</v>
      </c>
      <c r="DQ1901"/>
      <c r="DR1901"/>
    </row>
    <row r="1902" spans="58:122" ht="13">
      <c r="BF1902" s="1135">
        <v>1894</v>
      </c>
      <c r="BG1902" s="1102">
        <v>45841.167712360664</v>
      </c>
      <c r="BH1902" s="1102">
        <v>54390.016629741498</v>
      </c>
      <c r="BI1902" s="1102">
        <v>51365.515041909661</v>
      </c>
      <c r="BJ1902" s="1102">
        <v>59267.795725105614</v>
      </c>
      <c r="BK1902" s="1102">
        <v>70745.976804023667</v>
      </c>
      <c r="BL1902" s="1102">
        <v>95133.806343977602</v>
      </c>
      <c r="BM1902" s="1102">
        <v>85568.654276297559</v>
      </c>
      <c r="BN1902" s="1102">
        <v>90314.147796776859</v>
      </c>
      <c r="BO1902" s="1102">
        <v>115669.00176267036</v>
      </c>
      <c r="BP1902" s="1102">
        <v>134641.76910895514</v>
      </c>
      <c r="BQ1902" s="1102">
        <v>100733.5013076491</v>
      </c>
      <c r="BR1902" s="1102">
        <v>69721.88968484354</v>
      </c>
      <c r="BS1902" s="1102">
        <v>64727.879502966447</v>
      </c>
      <c r="BT1902" s="1102">
        <v>29350.388016958419</v>
      </c>
      <c r="BU1902" s="1102">
        <v>16243.334129885636</v>
      </c>
      <c r="BV1902" s="1102">
        <v>14324.157008462351</v>
      </c>
      <c r="BW1902" s="1102">
        <v>12250.068157538404</v>
      </c>
      <c r="BX1902" s="1102">
        <v>18993.385784117119</v>
      </c>
      <c r="BY1902" s="1102">
        <v>18009.677859375635</v>
      </c>
      <c r="BZ1902" s="1102">
        <v>15401.467802045021</v>
      </c>
      <c r="CA1902" s="1102">
        <v>11790.179204276381</v>
      </c>
      <c r="CB1902" s="1102">
        <v>7904.3585800860674</v>
      </c>
      <c r="CC1902" s="1102">
        <v>9720.3241317609827</v>
      </c>
      <c r="CD1902" s="1102">
        <v>15131.101768270208</v>
      </c>
      <c r="CE1902" s="1102">
        <v>19726.627393043378</v>
      </c>
      <c r="CF1902" s="1102">
        <v>14110.956290760401</v>
      </c>
      <c r="CG1902" s="1102">
        <v>10638.301776099153</v>
      </c>
      <c r="CH1902" s="1102">
        <v>12360.919849925484</v>
      </c>
      <c r="CI1902" s="1102">
        <v>17737.211257689643</v>
      </c>
      <c r="CJ1902" s="1102">
        <v>19833.503754134414</v>
      </c>
      <c r="CK1902" s="1102">
        <v>20621.741998916983</v>
      </c>
      <c r="CL1902" s="1102">
        <v>20119.256299690256</v>
      </c>
      <c r="CM1902" s="1102">
        <v>22082.394236441673</v>
      </c>
      <c r="CN1902" s="1102">
        <v>21792.34039548221</v>
      </c>
      <c r="CO1902" s="1102">
        <v>19994.010484005554</v>
      </c>
      <c r="CP1902" s="1102">
        <v>22690.364117345653</v>
      </c>
      <c r="CQ1902" s="1106">
        <f t="shared" si="229"/>
        <v>25011.844994568277</v>
      </c>
      <c r="CR1902" s="23" t="s">
        <v>542</v>
      </c>
      <c r="DQ1902"/>
      <c r="DR1902"/>
    </row>
    <row r="1903" spans="58:122" ht="13">
      <c r="BF1903" s="1135">
        <v>1895</v>
      </c>
      <c r="BG1903" s="1102">
        <v>45075.442504091414</v>
      </c>
      <c r="BH1903" s="1102">
        <v>54587.607532770606</v>
      </c>
      <c r="BI1903" s="1102">
        <v>55235.816205028161</v>
      </c>
      <c r="BJ1903" s="1102">
        <v>69129.821345144286</v>
      </c>
      <c r="BK1903" s="1102">
        <v>79733.846116088302</v>
      </c>
      <c r="BL1903" s="1102">
        <v>101868.69880549716</v>
      </c>
      <c r="BM1903" s="1102">
        <v>90273.435653691005</v>
      </c>
      <c r="BN1903" s="1102">
        <v>90334.942223510661</v>
      </c>
      <c r="BO1903" s="1102">
        <v>100942.36872107709</v>
      </c>
      <c r="BP1903" s="1102">
        <v>103903.26763085301</v>
      </c>
      <c r="BQ1903" s="1102">
        <v>75680.57118652761</v>
      </c>
      <c r="BR1903" s="1102">
        <v>61586.917571614911</v>
      </c>
      <c r="BS1903" s="1102">
        <v>72811.897421093978</v>
      </c>
      <c r="BT1903" s="1102">
        <v>28949.358982448721</v>
      </c>
      <c r="BU1903" s="1102">
        <v>13926.956469612149</v>
      </c>
      <c r="BV1903" s="1102">
        <v>13399.484668412153</v>
      </c>
      <c r="BW1903" s="1102">
        <v>13358.589931134407</v>
      </c>
      <c r="BX1903" s="1102">
        <v>25566.31159972465</v>
      </c>
      <c r="BY1903" s="1102">
        <v>18617.437821074058</v>
      </c>
      <c r="BZ1903" s="1102">
        <v>15588.811047264669</v>
      </c>
      <c r="CA1903" s="1102">
        <v>11790.872455180091</v>
      </c>
      <c r="CB1903" s="1102">
        <v>8907.0708236181254</v>
      </c>
      <c r="CC1903" s="1102">
        <v>10352.394563231894</v>
      </c>
      <c r="CD1903" s="1102">
        <v>12835.17097889847</v>
      </c>
      <c r="CE1903" s="1102">
        <v>14897.002223760483</v>
      </c>
      <c r="CF1903" s="1102">
        <v>12601.588839176706</v>
      </c>
      <c r="CG1903" s="1102">
        <v>12252.961578249207</v>
      </c>
      <c r="CH1903" s="1102">
        <v>14633.653804751733</v>
      </c>
      <c r="CI1903" s="1102">
        <v>21407.986001771696</v>
      </c>
      <c r="CJ1903" s="1102">
        <v>20855.020833756178</v>
      </c>
      <c r="CK1903" s="1102">
        <v>23450.616051008325</v>
      </c>
      <c r="CL1903" s="1102">
        <v>18995.124323984899</v>
      </c>
      <c r="CM1903" s="1102">
        <v>23411.43476947799</v>
      </c>
      <c r="CN1903" s="1102">
        <v>21286.362879067696</v>
      </c>
      <c r="CO1903" s="1102">
        <v>21416.49608414375</v>
      </c>
      <c r="CP1903" s="1102">
        <v>23113.897801690051</v>
      </c>
      <c r="CQ1903" s="1106">
        <f t="shared" si="229"/>
        <v>25478.71096498708</v>
      </c>
      <c r="CR1903" s="23" t="s">
        <v>542</v>
      </c>
      <c r="DQ1903"/>
      <c r="DR1903"/>
    </row>
    <row r="1904" spans="58:122" ht="13">
      <c r="BF1904" s="1135">
        <v>1896</v>
      </c>
      <c r="BG1904" s="1102">
        <v>38975.649074627567</v>
      </c>
      <c r="BH1904" s="1102">
        <v>59050.132249556664</v>
      </c>
      <c r="BI1904" s="1102">
        <v>62948.731809532852</v>
      </c>
      <c r="BJ1904" s="1102">
        <v>73319.982723822453</v>
      </c>
      <c r="BK1904" s="1102">
        <v>77818.277683581749</v>
      </c>
      <c r="BL1904" s="1102">
        <v>97085.31756309999</v>
      </c>
      <c r="BM1904" s="1102">
        <v>81949.237702944156</v>
      </c>
      <c r="BN1904" s="1102">
        <v>77191.283785799635</v>
      </c>
      <c r="BO1904" s="1102">
        <v>84549.877102964092</v>
      </c>
      <c r="BP1904" s="1102">
        <v>103722.98633856744</v>
      </c>
      <c r="BQ1904" s="1102">
        <v>78907.152595984968</v>
      </c>
      <c r="BR1904" s="1102">
        <v>69551.165601167071</v>
      </c>
      <c r="BS1904" s="1102">
        <v>79067.102796234525</v>
      </c>
      <c r="BT1904" s="1102">
        <v>32187.126755357822</v>
      </c>
      <c r="BU1904" s="1102">
        <v>13234.479206115582</v>
      </c>
      <c r="BV1904" s="1102">
        <v>11374.01340144701</v>
      </c>
      <c r="BW1904" s="1102">
        <v>12296.738226836713</v>
      </c>
      <c r="BX1904" s="1102">
        <v>18249.07490359306</v>
      </c>
      <c r="BY1904" s="1102">
        <v>17686.165047052422</v>
      </c>
      <c r="BZ1904" s="1102">
        <v>15250.128043699831</v>
      </c>
      <c r="CA1904" s="1102">
        <v>11791.178836036663</v>
      </c>
      <c r="CB1904" s="1102">
        <v>7751.8829631794151</v>
      </c>
      <c r="CC1904" s="1102">
        <v>8263.6187755408864</v>
      </c>
      <c r="CD1904" s="1102">
        <v>12039.702016342777</v>
      </c>
      <c r="CE1904" s="1102">
        <v>16842.422423115193</v>
      </c>
      <c r="CF1904" s="1102">
        <v>12135.253582387559</v>
      </c>
      <c r="CG1904" s="1102">
        <v>10878.568224900555</v>
      </c>
      <c r="CH1904" s="1102">
        <v>12326.203904866979</v>
      </c>
      <c r="CI1904" s="1102">
        <v>15502.34114635138</v>
      </c>
      <c r="CJ1904" s="1102">
        <v>14204.268871467564</v>
      </c>
      <c r="CK1904" s="1102">
        <v>15229.880114789627</v>
      </c>
      <c r="CL1904" s="1102">
        <v>13737.815314276533</v>
      </c>
      <c r="CM1904" s="1102">
        <v>17272.850796368442</v>
      </c>
      <c r="CN1904" s="1102">
        <v>15028.10114035611</v>
      </c>
      <c r="CO1904" s="1102">
        <v>17461.286678738601</v>
      </c>
      <c r="CP1904" s="1102">
        <v>15229.852671029319</v>
      </c>
      <c r="CQ1904" s="1106">
        <f t="shared" si="229"/>
        <v>16788.038848909327</v>
      </c>
      <c r="CR1904" s="23" t="s">
        <v>542</v>
      </c>
      <c r="DQ1904"/>
      <c r="DR1904"/>
    </row>
    <row r="1905" spans="58:122" ht="13">
      <c r="BF1905" s="1135">
        <v>1897</v>
      </c>
      <c r="BG1905" s="1102">
        <v>38981.502042474138</v>
      </c>
      <c r="BH1905" s="1102">
        <v>59055.270552552385</v>
      </c>
      <c r="BI1905" s="1102">
        <v>62959.777176846561</v>
      </c>
      <c r="BJ1905" s="1102">
        <v>73342.326040756961</v>
      </c>
      <c r="BK1905" s="1102">
        <v>77829.97229660493</v>
      </c>
      <c r="BL1905" s="1102">
        <v>97035.50267121676</v>
      </c>
      <c r="BM1905" s="1102">
        <v>81858.909743870056</v>
      </c>
      <c r="BN1905" s="1102">
        <v>77201.561348941235</v>
      </c>
      <c r="BO1905" s="1102">
        <v>84662.053132621644</v>
      </c>
      <c r="BP1905" s="1102">
        <v>103804.72135967434</v>
      </c>
      <c r="BQ1905" s="1102">
        <v>78909.614762473255</v>
      </c>
      <c r="BR1905" s="1102">
        <v>69530.591666101216</v>
      </c>
      <c r="BS1905" s="1102">
        <v>79053.576206342448</v>
      </c>
      <c r="BT1905" s="1102">
        <v>32165.538525191711</v>
      </c>
      <c r="BU1905" s="1102">
        <v>13227.092373800415</v>
      </c>
      <c r="BV1905" s="1102">
        <v>11369.673549552275</v>
      </c>
      <c r="BW1905" s="1102">
        <v>12300.014441216337</v>
      </c>
      <c r="BX1905" s="1102">
        <v>18248.842745351383</v>
      </c>
      <c r="BY1905" s="1102">
        <v>17684.009805051777</v>
      </c>
      <c r="BZ1905" s="1102">
        <v>15253.465359476008</v>
      </c>
      <c r="CA1905" s="1102">
        <v>11791.566186379931</v>
      </c>
      <c r="CB1905" s="1102">
        <v>7752.0136575714132</v>
      </c>
      <c r="CC1905" s="1102">
        <v>8265.6449916212241</v>
      </c>
      <c r="CD1905" s="1102">
        <v>12038.338089888784</v>
      </c>
      <c r="CE1905" s="1102">
        <v>16842.447902327323</v>
      </c>
      <c r="CF1905" s="1102">
        <v>12134.943158532031</v>
      </c>
      <c r="CG1905" s="1102">
        <v>10879.827813660953</v>
      </c>
      <c r="CH1905" s="1102">
        <v>12326.481372839949</v>
      </c>
      <c r="CI1905" s="1102">
        <v>15507.703291395983</v>
      </c>
      <c r="CJ1905" s="1102">
        <v>14204.851576739795</v>
      </c>
      <c r="CK1905" s="1102">
        <v>15225.928321936957</v>
      </c>
      <c r="CL1905" s="1102">
        <v>13728.187322427146</v>
      </c>
      <c r="CM1905" s="1102">
        <v>17279.060705124368</v>
      </c>
      <c r="CN1905" s="1102">
        <v>15033.57428438096</v>
      </c>
      <c r="CO1905" s="1102">
        <v>17456.364295728712</v>
      </c>
      <c r="CP1905" s="1102">
        <v>15241.676204286561</v>
      </c>
      <c r="CQ1905" s="1106">
        <f t="shared" si="229"/>
        <v>16801.072063342945</v>
      </c>
      <c r="CR1905" s="23" t="s">
        <v>542</v>
      </c>
      <c r="DQ1905"/>
      <c r="DR1905"/>
    </row>
    <row r="1906" spans="58:122" ht="13">
      <c r="BF1906" s="1135">
        <v>1898</v>
      </c>
      <c r="BG1906" s="1102">
        <v>54282.183598740565</v>
      </c>
      <c r="BH1906" s="1102">
        <v>55748.760832216009</v>
      </c>
      <c r="BI1906" s="1102">
        <v>49032.910846257328</v>
      </c>
      <c r="BJ1906" s="1102">
        <v>56129.098645645696</v>
      </c>
      <c r="BK1906" s="1102">
        <v>74495.085750138081</v>
      </c>
      <c r="BL1906" s="1102">
        <v>101031.26820606012</v>
      </c>
      <c r="BM1906" s="1102">
        <v>82835.854793117061</v>
      </c>
      <c r="BN1906" s="1102">
        <v>76779.55039049637</v>
      </c>
      <c r="BO1906" s="1102">
        <v>111468.19666519355</v>
      </c>
      <c r="BP1906" s="1102">
        <v>103439.26693608832</v>
      </c>
      <c r="BQ1906" s="1102">
        <v>78844.612992734037</v>
      </c>
      <c r="BR1906" s="1102">
        <v>56313.279292378225</v>
      </c>
      <c r="BS1906" s="1102">
        <v>65925.077731173835</v>
      </c>
      <c r="BT1906" s="1102">
        <v>27583.099974313787</v>
      </c>
      <c r="BU1906" s="1102">
        <v>13327.217596798635</v>
      </c>
      <c r="BV1906" s="1102">
        <v>14049.839054041538</v>
      </c>
      <c r="BW1906" s="1102">
        <v>15197.561363592067</v>
      </c>
      <c r="BX1906" s="1102">
        <v>31667.740090535852</v>
      </c>
      <c r="BY1906" s="1102">
        <v>23446.287165541522</v>
      </c>
      <c r="BZ1906" s="1102">
        <v>19456.142620370039</v>
      </c>
      <c r="CA1906" s="1102">
        <v>11794.178496427976</v>
      </c>
      <c r="CB1906" s="1102">
        <v>6071.2553359805434</v>
      </c>
      <c r="CC1906" s="1102">
        <v>10874.547497399722</v>
      </c>
      <c r="CD1906" s="1102">
        <v>11245.218038088689</v>
      </c>
      <c r="CE1906" s="1102">
        <v>17846.577104386764</v>
      </c>
      <c r="CF1906" s="1102">
        <v>11819.365458932203</v>
      </c>
      <c r="CG1906" s="1102">
        <v>8975.5216933730662</v>
      </c>
      <c r="CH1906" s="1102">
        <v>11397.147797525962</v>
      </c>
      <c r="CI1906" s="1102">
        <v>16933.790538784193</v>
      </c>
      <c r="CJ1906" s="1102">
        <v>19720.874916874935</v>
      </c>
      <c r="CK1906" s="1102">
        <v>20049.840850228738</v>
      </c>
      <c r="CL1906" s="1102">
        <v>16607.092080542148</v>
      </c>
      <c r="CM1906" s="1102">
        <v>18740.058526400895</v>
      </c>
      <c r="CN1906" s="1102">
        <v>17676.071711512857</v>
      </c>
      <c r="CO1906" s="1102">
        <v>20524.341915236328</v>
      </c>
      <c r="CP1906" s="1102">
        <v>18650.260790161203</v>
      </c>
      <c r="CQ1906" s="1106">
        <f t="shared" si="229"/>
        <v>20558.393403444228</v>
      </c>
      <c r="CR1906" s="23" t="s">
        <v>542</v>
      </c>
      <c r="DQ1906"/>
      <c r="DR1906"/>
    </row>
    <row r="1907" spans="58:122" ht="13">
      <c r="BF1907" s="1135">
        <v>1899</v>
      </c>
      <c r="BG1907" s="1102">
        <v>62395.540877148553</v>
      </c>
      <c r="BH1907" s="1102">
        <v>69259.036705972016</v>
      </c>
      <c r="BI1907" s="1102">
        <v>62595.369307273555</v>
      </c>
      <c r="BJ1907" s="1102">
        <v>64094.107617580084</v>
      </c>
      <c r="BK1907" s="1102">
        <v>73702.024832196155</v>
      </c>
      <c r="BL1907" s="1102">
        <v>88999.743413630815</v>
      </c>
      <c r="BM1907" s="1102">
        <v>77157.930543104929</v>
      </c>
      <c r="BN1907" s="1102">
        <v>90053.043662066848</v>
      </c>
      <c r="BO1907" s="1102">
        <v>124680.13643970223</v>
      </c>
      <c r="BP1907" s="1102">
        <v>114849.01568182118</v>
      </c>
      <c r="BQ1907" s="1102">
        <v>87956.065188452543</v>
      </c>
      <c r="BR1907" s="1102">
        <v>70680.200941628311</v>
      </c>
      <c r="BS1907" s="1102">
        <v>85615.583781094116</v>
      </c>
      <c r="BT1907" s="1102">
        <v>24616.087447062524</v>
      </c>
      <c r="BU1907" s="1102">
        <v>9997.3588599788363</v>
      </c>
      <c r="BV1907" s="1102">
        <v>12777.60378667055</v>
      </c>
      <c r="BW1907" s="1102">
        <v>20545.722297778157</v>
      </c>
      <c r="BX1907" s="1102">
        <v>24464.293628685991</v>
      </c>
      <c r="BY1907" s="1102">
        <v>19194.547019238486</v>
      </c>
      <c r="BZ1907" s="1102">
        <v>18357.074605829741</v>
      </c>
      <c r="CA1907" s="1102">
        <v>11795.687043466973</v>
      </c>
      <c r="CB1907" s="1102">
        <v>6792.4059390552575</v>
      </c>
      <c r="CC1907" s="1102">
        <v>11101.713821164187</v>
      </c>
      <c r="CD1907" s="1102">
        <v>12800.649855661019</v>
      </c>
      <c r="CE1907" s="1102">
        <v>20097.97092533722</v>
      </c>
      <c r="CF1907" s="1102">
        <v>14549.50131177277</v>
      </c>
      <c r="CG1907" s="1102">
        <v>9268.0548820917338</v>
      </c>
      <c r="CH1907" s="1102">
        <v>12559.205909049653</v>
      </c>
      <c r="CI1907" s="1102">
        <v>13656.564429619852</v>
      </c>
      <c r="CJ1907" s="1102">
        <v>17070.460429871295</v>
      </c>
      <c r="CK1907" s="1102">
        <v>18261.773884256752</v>
      </c>
      <c r="CL1907" s="1102">
        <v>14516.802715092459</v>
      </c>
      <c r="CM1907" s="1102">
        <v>17473.236046320664</v>
      </c>
      <c r="CN1907" s="1102">
        <v>14264.835401930841</v>
      </c>
      <c r="CO1907" s="1102">
        <v>15106.406161038782</v>
      </c>
      <c r="CP1907" s="1102">
        <v>14780.560489356221</v>
      </c>
      <c r="CQ1907" s="1106">
        <f t="shared" si="229"/>
        <v>16292.778995556497</v>
      </c>
      <c r="CR1907" s="23" t="s">
        <v>542</v>
      </c>
      <c r="DQ1907"/>
      <c r="DR1907"/>
    </row>
    <row r="1908" spans="58:122" ht="13">
      <c r="BF1908" s="1135">
        <v>1900</v>
      </c>
      <c r="BG1908" s="1102">
        <v>99142.516372884682</v>
      </c>
      <c r="BH1908" s="1102">
        <v>104801.32461894635</v>
      </c>
      <c r="BI1908" s="1102">
        <v>86550.944683351307</v>
      </c>
      <c r="BJ1908" s="1102">
        <v>83084.907169911996</v>
      </c>
      <c r="BK1908" s="1102">
        <v>89059.165258366484</v>
      </c>
      <c r="BL1908" s="1102">
        <v>107616.68981055723</v>
      </c>
      <c r="BM1908" s="1102">
        <v>92627.933164898248</v>
      </c>
      <c r="BN1908" s="1102">
        <v>98702.312360282245</v>
      </c>
      <c r="BO1908" s="1102">
        <v>123416.67640069628</v>
      </c>
      <c r="BP1908" s="1102">
        <v>114832.30632977271</v>
      </c>
      <c r="BQ1908" s="1102">
        <v>91430.854868400624</v>
      </c>
      <c r="BR1908" s="1102">
        <v>73525.608017921986</v>
      </c>
      <c r="BS1908" s="1102">
        <v>77477.92936462097</v>
      </c>
      <c r="BT1908" s="1102">
        <v>37855.657028892798</v>
      </c>
      <c r="BU1908" s="1102">
        <v>15982.414060293842</v>
      </c>
      <c r="BV1908" s="1102">
        <v>14645.096355303474</v>
      </c>
      <c r="BW1908" s="1102">
        <v>18266.735695409148</v>
      </c>
      <c r="BX1908" s="1102">
        <v>30857.467835202231</v>
      </c>
      <c r="BY1908" s="1102">
        <v>25538.185949457769</v>
      </c>
      <c r="BZ1908" s="1102">
        <v>18064.089925725788</v>
      </c>
      <c r="CA1908" s="1102">
        <v>11801.274230278281</v>
      </c>
      <c r="CB1908" s="1102">
        <v>6989.3019410558691</v>
      </c>
      <c r="CC1908" s="1102">
        <v>11782.808905251304</v>
      </c>
      <c r="CD1908" s="1102">
        <v>19987.955687231533</v>
      </c>
      <c r="CE1908" s="1102">
        <v>28547.059540968781</v>
      </c>
      <c r="CF1908" s="1102">
        <v>20411.07613953944</v>
      </c>
      <c r="CG1908" s="1102">
        <v>15142.784501104486</v>
      </c>
      <c r="CH1908" s="1102">
        <v>17860.11453192366</v>
      </c>
      <c r="CI1908" s="1102">
        <v>26007.875171367952</v>
      </c>
      <c r="CJ1908" s="1102">
        <v>29141.510533015149</v>
      </c>
      <c r="CK1908" s="1102">
        <v>29499.043636717295</v>
      </c>
      <c r="CL1908" s="1102">
        <v>25047.026484470203</v>
      </c>
      <c r="CM1908" s="1102">
        <v>27367.539516885663</v>
      </c>
      <c r="CN1908" s="1102">
        <v>24585.377771329553</v>
      </c>
      <c r="CO1908" s="1102">
        <v>21970.122253953519</v>
      </c>
      <c r="CP1908" s="1102">
        <v>26255.040062967619</v>
      </c>
      <c r="CQ1908" s="1106">
        <f t="shared" si="229"/>
        <v>28941.227605912318</v>
      </c>
      <c r="CR1908" s="23" t="s">
        <v>542</v>
      </c>
      <c r="DQ1908"/>
      <c r="DR1908"/>
    </row>
    <row r="1909" spans="58:122" ht="13">
      <c r="BF1909" s="1135">
        <v>1901</v>
      </c>
      <c r="BG1909" s="1102">
        <v>51951.626066835597</v>
      </c>
      <c r="BH1909" s="1102">
        <v>61612.435779428197</v>
      </c>
      <c r="BI1909" s="1102">
        <v>63174.633059127715</v>
      </c>
      <c r="BJ1909" s="1102">
        <v>69496.930975566531</v>
      </c>
      <c r="BK1909" s="1102">
        <v>77687.182843415503</v>
      </c>
      <c r="BL1909" s="1102">
        <v>106893.15773386572</v>
      </c>
      <c r="BM1909" s="1102">
        <v>93501.913957958532</v>
      </c>
      <c r="BN1909" s="1102">
        <v>90364.437781800196</v>
      </c>
      <c r="BO1909" s="1102">
        <v>123099.86085328387</v>
      </c>
      <c r="BP1909" s="1102">
        <v>121255.41132340422</v>
      </c>
      <c r="BQ1909" s="1102">
        <v>91033.555091982562</v>
      </c>
      <c r="BR1909" s="1102">
        <v>64525.318817012994</v>
      </c>
      <c r="BS1909" s="1102">
        <v>94606.57271594691</v>
      </c>
      <c r="BT1909" s="1102">
        <v>41373.394737393093</v>
      </c>
      <c r="BU1909" s="1102">
        <v>19024.190437143792</v>
      </c>
      <c r="BV1909" s="1102">
        <v>14140.936236513053</v>
      </c>
      <c r="BW1909" s="1102">
        <v>17009.27627497592</v>
      </c>
      <c r="BX1909" s="1102">
        <v>29399.002162915982</v>
      </c>
      <c r="BY1909" s="1102">
        <v>20444.302769581773</v>
      </c>
      <c r="BZ1909" s="1102">
        <v>16783.311134777512</v>
      </c>
      <c r="CA1909" s="1102">
        <v>11804.243623416232</v>
      </c>
      <c r="CB1909" s="1102">
        <v>8596.6279827172748</v>
      </c>
      <c r="CC1909" s="1102">
        <v>11412.432740362297</v>
      </c>
      <c r="CD1909" s="1102">
        <v>16274.278860847318</v>
      </c>
      <c r="CE1909" s="1102">
        <v>22127.021763113877</v>
      </c>
      <c r="CF1909" s="1102">
        <v>16867.024023783462</v>
      </c>
      <c r="CG1909" s="1102">
        <v>13806.813960221292</v>
      </c>
      <c r="CH1909" s="1102">
        <v>18170.28534920817</v>
      </c>
      <c r="CI1909" s="1102">
        <v>25648.009583468058</v>
      </c>
      <c r="CJ1909" s="1102">
        <v>27166.541310897646</v>
      </c>
      <c r="CK1909" s="1102">
        <v>25844.984218956462</v>
      </c>
      <c r="CL1909" s="1102">
        <v>20123.595905306145</v>
      </c>
      <c r="CM1909" s="1102">
        <v>22114.995674425598</v>
      </c>
      <c r="CN1909" s="1102">
        <v>20957.469522863328</v>
      </c>
      <c r="CO1909" s="1102">
        <v>19281.018168274444</v>
      </c>
      <c r="CP1909" s="1102">
        <v>23387.285492589159</v>
      </c>
      <c r="CQ1909" s="1106">
        <f t="shared" si="229"/>
        <v>25780.069308679951</v>
      </c>
      <c r="CR1909" s="23" t="s">
        <v>542</v>
      </c>
      <c r="DQ1909"/>
      <c r="DR1909"/>
    </row>
    <row r="1910" spans="58:122" ht="13">
      <c r="BF1910" s="1135">
        <v>1902</v>
      </c>
      <c r="BG1910" s="1102">
        <v>54118.768086603581</v>
      </c>
      <c r="BH1910" s="1102">
        <v>71679.166347790349</v>
      </c>
      <c r="BI1910" s="1102">
        <v>69861.885512336186</v>
      </c>
      <c r="BJ1910" s="1102">
        <v>76310.081897259704</v>
      </c>
      <c r="BK1910" s="1102">
        <v>79695.571770546798</v>
      </c>
      <c r="BL1910" s="1102">
        <v>99777.644670867157</v>
      </c>
      <c r="BM1910" s="1102">
        <v>93125.166983657371</v>
      </c>
      <c r="BN1910" s="1102">
        <v>105098.74995641674</v>
      </c>
      <c r="BO1910" s="1102">
        <v>116443.88609162172</v>
      </c>
      <c r="BP1910" s="1102">
        <v>139530.14077391641</v>
      </c>
      <c r="BQ1910" s="1102">
        <v>117158.4781993447</v>
      </c>
      <c r="BR1910" s="1102">
        <v>99764.003971381651</v>
      </c>
      <c r="BS1910" s="1102">
        <v>82431.799916049946</v>
      </c>
      <c r="BT1910" s="1102">
        <v>46848.331878595949</v>
      </c>
      <c r="BU1910" s="1102">
        <v>24010.715765099074</v>
      </c>
      <c r="BV1910" s="1102">
        <v>20647.00394561507</v>
      </c>
      <c r="BW1910" s="1102">
        <v>17493.259940480206</v>
      </c>
      <c r="BX1910" s="1102">
        <v>26050.901568302026</v>
      </c>
      <c r="BY1910" s="1102">
        <v>19248.480118320771</v>
      </c>
      <c r="BZ1910" s="1102">
        <v>15272.022357220509</v>
      </c>
      <c r="CA1910" s="1102">
        <v>11808.168703743879</v>
      </c>
      <c r="CB1910" s="1102">
        <v>9260.5872237266922</v>
      </c>
      <c r="CC1910" s="1102">
        <v>11548.752750563219</v>
      </c>
      <c r="CD1910" s="1102">
        <v>15445.559150161331</v>
      </c>
      <c r="CE1910" s="1102">
        <v>19076.67870104959</v>
      </c>
      <c r="CF1910" s="1102">
        <v>14873.051948453871</v>
      </c>
      <c r="CG1910" s="1102">
        <v>12070.84149773315</v>
      </c>
      <c r="CH1910" s="1102">
        <v>13749.308050929325</v>
      </c>
      <c r="CI1910" s="1102">
        <v>18959.201066735943</v>
      </c>
      <c r="CJ1910" s="1102">
        <v>20978.76838074152</v>
      </c>
      <c r="CK1910" s="1102">
        <v>21890.322659421403</v>
      </c>
      <c r="CL1910" s="1102">
        <v>19520.692141742347</v>
      </c>
      <c r="CM1910" s="1102">
        <v>23043.371566330126</v>
      </c>
      <c r="CN1910" s="1102">
        <v>24022.738344081692</v>
      </c>
      <c r="CO1910" s="1102">
        <v>24317.266448504219</v>
      </c>
      <c r="CP1910" s="1102">
        <v>24155.475642455302</v>
      </c>
      <c r="CQ1910" s="1106">
        <f t="shared" si="229"/>
        <v>26626.853999107992</v>
      </c>
      <c r="CR1910" s="23" t="s">
        <v>542</v>
      </c>
      <c r="DQ1910"/>
      <c r="DR1910"/>
    </row>
    <row r="1911" spans="58:122" ht="13">
      <c r="BF1911" s="1135">
        <v>1903</v>
      </c>
      <c r="BG1911" s="1102">
        <v>42884.390924153333</v>
      </c>
      <c r="BH1911" s="1102">
        <v>45998.47584953648</v>
      </c>
      <c r="BI1911" s="1102">
        <v>42527.054837736825</v>
      </c>
      <c r="BJ1911" s="1102">
        <v>51886.826200476615</v>
      </c>
      <c r="BK1911" s="1102">
        <v>60788.274442769944</v>
      </c>
      <c r="BL1911" s="1102">
        <v>77342.685451039288</v>
      </c>
      <c r="BM1911" s="1102">
        <v>70577.72917015136</v>
      </c>
      <c r="BN1911" s="1102">
        <v>84699.256327688025</v>
      </c>
      <c r="BO1911" s="1102">
        <v>105210.36742037583</v>
      </c>
      <c r="BP1911" s="1102">
        <v>117235.49962736387</v>
      </c>
      <c r="BQ1911" s="1102">
        <v>97521.639148876115</v>
      </c>
      <c r="BR1911" s="1102">
        <v>88574.911910759693</v>
      </c>
      <c r="BS1911" s="1102">
        <v>87372.630025679551</v>
      </c>
      <c r="BT1911" s="1102">
        <v>35883.866231618653</v>
      </c>
      <c r="BU1911" s="1102">
        <v>15721.010073523576</v>
      </c>
      <c r="BV1911" s="1102">
        <v>15509.562442013486</v>
      </c>
      <c r="BW1911" s="1102">
        <v>17430.406903950065</v>
      </c>
      <c r="BX1911" s="1102">
        <v>23821.005090434795</v>
      </c>
      <c r="BY1911" s="1102">
        <v>20781.065707106136</v>
      </c>
      <c r="BZ1911" s="1102">
        <v>16292.481692188238</v>
      </c>
      <c r="CA1911" s="1102">
        <v>11810.22016124762</v>
      </c>
      <c r="CB1911" s="1102">
        <v>8190.2437529602739</v>
      </c>
      <c r="CC1911" s="1102">
        <v>9974.6470493801571</v>
      </c>
      <c r="CD1911" s="1102">
        <v>12934.293723454139</v>
      </c>
      <c r="CE1911" s="1102">
        <v>15543.55539339895</v>
      </c>
      <c r="CF1911" s="1102">
        <v>13082.223738743718</v>
      </c>
      <c r="CG1911" s="1102">
        <v>11905.452130429858</v>
      </c>
      <c r="CH1911" s="1102">
        <v>14034.446849745626</v>
      </c>
      <c r="CI1911" s="1102">
        <v>16460.569628711077</v>
      </c>
      <c r="CJ1911" s="1102">
        <v>16740.565461285456</v>
      </c>
      <c r="CK1911" s="1102">
        <v>18017.414629386978</v>
      </c>
      <c r="CL1911" s="1102">
        <v>16762.816532830599</v>
      </c>
      <c r="CM1911" s="1102">
        <v>18301.733865883867</v>
      </c>
      <c r="CN1911" s="1102">
        <v>17059.513862295691</v>
      </c>
      <c r="CO1911" s="1102">
        <v>15489.542985964881</v>
      </c>
      <c r="CP1911" s="1102">
        <v>17736.008786622242</v>
      </c>
      <c r="CQ1911" s="1106">
        <f t="shared" si="229"/>
        <v>19550.603079753073</v>
      </c>
      <c r="CR1911" s="23" t="s">
        <v>542</v>
      </c>
      <c r="DQ1911"/>
      <c r="DR1911"/>
    </row>
    <row r="1912" spans="58:122" ht="13">
      <c r="BF1912" s="1135">
        <v>1904</v>
      </c>
      <c r="BG1912" s="1102">
        <v>49211.4914849821</v>
      </c>
      <c r="BH1912" s="1102">
        <v>58643.934636288446</v>
      </c>
      <c r="BI1912" s="1102">
        <v>52527.135680226776</v>
      </c>
      <c r="BJ1912" s="1102">
        <v>55405.705786453575</v>
      </c>
      <c r="BK1912" s="1102">
        <v>76179.834957509738</v>
      </c>
      <c r="BL1912" s="1102">
        <v>114187.70025433831</v>
      </c>
      <c r="BM1912" s="1102">
        <v>101498.5968552182</v>
      </c>
      <c r="BN1912" s="1102">
        <v>90677.620024965276</v>
      </c>
      <c r="BO1912" s="1102">
        <v>113185.70759000696</v>
      </c>
      <c r="BP1912" s="1102">
        <v>111411.45111970347</v>
      </c>
      <c r="BQ1912" s="1102">
        <v>79556.53838691696</v>
      </c>
      <c r="BR1912" s="1102">
        <v>51808.517019034611</v>
      </c>
      <c r="BS1912" s="1102">
        <v>77511.038198075563</v>
      </c>
      <c r="BT1912" s="1102">
        <v>34521.431261923732</v>
      </c>
      <c r="BU1912" s="1102">
        <v>18001.735424476603</v>
      </c>
      <c r="BV1912" s="1102">
        <v>20510.200015298909</v>
      </c>
      <c r="BW1912" s="1102">
        <v>19502.078819881091</v>
      </c>
      <c r="BX1912" s="1102">
        <v>33857.079289214802</v>
      </c>
      <c r="BY1912" s="1102">
        <v>22082.053721946286</v>
      </c>
      <c r="BZ1912" s="1102">
        <v>15341.702071290871</v>
      </c>
      <c r="CA1912" s="1102">
        <v>11817.988354782101</v>
      </c>
      <c r="CB1912" s="1102">
        <v>7983.8712356144315</v>
      </c>
      <c r="CC1912" s="1102">
        <v>12527.416751576073</v>
      </c>
      <c r="CD1912" s="1102">
        <v>17117.180961543061</v>
      </c>
      <c r="CE1912" s="1102">
        <v>20628.158987000388</v>
      </c>
      <c r="CF1912" s="1102">
        <v>17134.137153594875</v>
      </c>
      <c r="CG1912" s="1102">
        <v>15594.921475034089</v>
      </c>
      <c r="CH1912" s="1102">
        <v>17616.658354440286</v>
      </c>
      <c r="CI1912" s="1102">
        <v>21697.25542818768</v>
      </c>
      <c r="CJ1912" s="1102">
        <v>19820.181771455042</v>
      </c>
      <c r="CK1912" s="1102">
        <v>19233.640500067617</v>
      </c>
      <c r="CL1912" s="1102">
        <v>16781.202890366087</v>
      </c>
      <c r="CM1912" s="1102">
        <v>20784.504441609617</v>
      </c>
      <c r="CN1912" s="1102">
        <v>20785.866716497672</v>
      </c>
      <c r="CO1912" s="1102">
        <v>18895.430896152116</v>
      </c>
      <c r="CP1912" s="1102">
        <v>22402.175300245632</v>
      </c>
      <c r="CQ1912" s="1106">
        <f t="shared" si="229"/>
        <v>24694.171202063404</v>
      </c>
      <c r="CR1912" s="23" t="s">
        <v>542</v>
      </c>
      <c r="DQ1912"/>
      <c r="DR1912"/>
    </row>
    <row r="1913" spans="58:122" ht="13">
      <c r="BF1913" s="1135">
        <v>1905</v>
      </c>
      <c r="BG1913" s="1102">
        <v>64670.719380533468</v>
      </c>
      <c r="BH1913" s="1102">
        <v>67567.975343322294</v>
      </c>
      <c r="BI1913" s="1102">
        <v>57828.384628917098</v>
      </c>
      <c r="BJ1913" s="1102">
        <v>62441.098915360075</v>
      </c>
      <c r="BK1913" s="1102">
        <v>67854.911733168206</v>
      </c>
      <c r="BL1913" s="1102">
        <v>84374.761482982314</v>
      </c>
      <c r="BM1913" s="1102">
        <v>80093.991247343918</v>
      </c>
      <c r="BN1913" s="1102">
        <v>102019.57566202461</v>
      </c>
      <c r="BO1913" s="1102">
        <v>109416.83236363139</v>
      </c>
      <c r="BP1913" s="1102">
        <v>119584.58089150269</v>
      </c>
      <c r="BQ1913" s="1102">
        <v>94789.544829189705</v>
      </c>
      <c r="BR1913" s="1102">
        <v>83860.088935361462</v>
      </c>
      <c r="BS1913" s="1102">
        <v>74135.335327858716</v>
      </c>
      <c r="BT1913" s="1102">
        <v>31155.410809799563</v>
      </c>
      <c r="BU1913" s="1102">
        <v>13718.072821679049</v>
      </c>
      <c r="BV1913" s="1102">
        <v>13657.306428903497</v>
      </c>
      <c r="BW1913" s="1102">
        <v>24626.070576897582</v>
      </c>
      <c r="BX1913" s="1102">
        <v>29716.688368173884</v>
      </c>
      <c r="BY1913" s="1102">
        <v>22849.55211310197</v>
      </c>
      <c r="BZ1913" s="1102">
        <v>14533.200596369516</v>
      </c>
      <c r="CA1913" s="1102">
        <v>11818.258774768554</v>
      </c>
      <c r="CB1913" s="1102">
        <v>7807.5941375584352</v>
      </c>
      <c r="CC1913" s="1102">
        <v>10684.026043639456</v>
      </c>
      <c r="CD1913" s="1102">
        <v>15909.375365039639</v>
      </c>
      <c r="CE1913" s="1102">
        <v>21362.778817169259</v>
      </c>
      <c r="CF1913" s="1102">
        <v>14307.947438791292</v>
      </c>
      <c r="CG1913" s="1102">
        <v>10497.94982827598</v>
      </c>
      <c r="CH1913" s="1102">
        <v>13600.963033137863</v>
      </c>
      <c r="CI1913" s="1102">
        <v>16740.726746251596</v>
      </c>
      <c r="CJ1913" s="1102">
        <v>17401.928021186457</v>
      </c>
      <c r="CK1913" s="1102">
        <v>16477.669485003651</v>
      </c>
      <c r="CL1913" s="1102">
        <v>16010.623662817734</v>
      </c>
      <c r="CM1913" s="1102">
        <v>22321.403711120434</v>
      </c>
      <c r="CN1913" s="1102">
        <v>23889.414182215267</v>
      </c>
      <c r="CO1913" s="1102">
        <v>22539.976888620458</v>
      </c>
      <c r="CP1913" s="1102">
        <v>24415.668008933753</v>
      </c>
      <c r="CQ1913" s="1106">
        <f t="shared" si="229"/>
        <v>26913.666987452856</v>
      </c>
      <c r="CR1913" s="23" t="s">
        <v>542</v>
      </c>
      <c r="DQ1913"/>
      <c r="DR1913"/>
    </row>
    <row r="1914" spans="58:122" ht="13">
      <c r="BF1914" s="1135">
        <v>1906</v>
      </c>
      <c r="BG1914" s="1102">
        <v>77621.780885600805</v>
      </c>
      <c r="BH1914" s="1102">
        <v>75532.154919034612</v>
      </c>
      <c r="BI1914" s="1102">
        <v>64161.68581284635</v>
      </c>
      <c r="BJ1914" s="1102">
        <v>65216.668224385758</v>
      </c>
      <c r="BK1914" s="1102">
        <v>77219.33262755473</v>
      </c>
      <c r="BL1914" s="1102">
        <v>91301.712873194425</v>
      </c>
      <c r="BM1914" s="1102">
        <v>76646.905894687938</v>
      </c>
      <c r="BN1914" s="1102">
        <v>81766.442976067774</v>
      </c>
      <c r="BO1914" s="1102">
        <v>103593.18069861078</v>
      </c>
      <c r="BP1914" s="1102">
        <v>94548.382236210877</v>
      </c>
      <c r="BQ1914" s="1102">
        <v>72219.868668499563</v>
      </c>
      <c r="BR1914" s="1102">
        <v>68611.262761228863</v>
      </c>
      <c r="BS1914" s="1102">
        <v>94714.418781599248</v>
      </c>
      <c r="BT1914" s="1102">
        <v>37130.953359449719</v>
      </c>
      <c r="BU1914" s="1102">
        <v>18306.092186911937</v>
      </c>
      <c r="BV1914" s="1102">
        <v>13172.43033650164</v>
      </c>
      <c r="BW1914" s="1102">
        <v>12028.378992296173</v>
      </c>
      <c r="BX1914" s="1102">
        <v>22079.808124332034</v>
      </c>
      <c r="BY1914" s="1102">
        <v>21099.322296233509</v>
      </c>
      <c r="BZ1914" s="1102">
        <v>15955.134628102578</v>
      </c>
      <c r="CA1914" s="1102">
        <v>11820.772648947068</v>
      </c>
      <c r="CB1914" s="1102">
        <v>8185.2721834501772</v>
      </c>
      <c r="CC1914" s="1102">
        <v>9320.0369598113957</v>
      </c>
      <c r="CD1914" s="1102">
        <v>17378.202299144665</v>
      </c>
      <c r="CE1914" s="1102">
        <v>22215.554065713903</v>
      </c>
      <c r="CF1914" s="1102">
        <v>16017.070368242446</v>
      </c>
      <c r="CG1914" s="1102">
        <v>12082.235070555449</v>
      </c>
      <c r="CH1914" s="1102">
        <v>13779.394189511608</v>
      </c>
      <c r="CI1914" s="1102">
        <v>21406.008752550624</v>
      </c>
      <c r="CJ1914" s="1102">
        <v>22544.278526349208</v>
      </c>
      <c r="CK1914" s="1102">
        <v>20930.715733414476</v>
      </c>
      <c r="CL1914" s="1102">
        <v>20217.982961232079</v>
      </c>
      <c r="CM1914" s="1102">
        <v>24488.008243478369</v>
      </c>
      <c r="CN1914" s="1102">
        <v>23675.807230890761</v>
      </c>
      <c r="CO1914" s="1102">
        <v>18678.100629937973</v>
      </c>
      <c r="CP1914" s="1102">
        <v>25611.400211167656</v>
      </c>
      <c r="CQ1914" s="1106">
        <f t="shared" si="229"/>
        <v>28231.736117706496</v>
      </c>
      <c r="CR1914" s="23" t="s">
        <v>542</v>
      </c>
      <c r="DQ1914"/>
      <c r="DR1914"/>
    </row>
    <row r="1915" spans="58:122" ht="13">
      <c r="BF1915" s="1135">
        <v>1907</v>
      </c>
      <c r="BG1915" s="1102">
        <v>59058.730563601763</v>
      </c>
      <c r="BH1915" s="1102">
        <v>64677.019329309544</v>
      </c>
      <c r="BI1915" s="1102">
        <v>57343.645816126103</v>
      </c>
      <c r="BJ1915" s="1102">
        <v>65604.872714733501</v>
      </c>
      <c r="BK1915" s="1102">
        <v>76895.89799778891</v>
      </c>
      <c r="BL1915" s="1102">
        <v>100203.27679811661</v>
      </c>
      <c r="BM1915" s="1102">
        <v>80142.765524452174</v>
      </c>
      <c r="BN1915" s="1102">
        <v>88533.13727975174</v>
      </c>
      <c r="BO1915" s="1102">
        <v>132484.83677029258</v>
      </c>
      <c r="BP1915" s="1102">
        <v>123624.42855292009</v>
      </c>
      <c r="BQ1915" s="1102">
        <v>101731.8372990771</v>
      </c>
      <c r="BR1915" s="1102">
        <v>81195.728589040358</v>
      </c>
      <c r="BS1915" s="1102">
        <v>68145.322162091921</v>
      </c>
      <c r="BT1915" s="1102">
        <v>27426.489562398645</v>
      </c>
      <c r="BU1915" s="1102">
        <v>10786.888341297334</v>
      </c>
      <c r="BV1915" s="1102">
        <v>10733.286892813423</v>
      </c>
      <c r="BW1915" s="1102">
        <v>19393.709116210364</v>
      </c>
      <c r="BX1915" s="1102">
        <v>25211.388910456633</v>
      </c>
      <c r="BY1915" s="1102">
        <v>22385.359159930318</v>
      </c>
      <c r="BZ1915" s="1102">
        <v>18074.603931271169</v>
      </c>
      <c r="CA1915" s="1102">
        <v>11822.944592122862</v>
      </c>
      <c r="CB1915" s="1102">
        <v>8021.1396871507932</v>
      </c>
      <c r="CC1915" s="1102">
        <v>10644.678706268571</v>
      </c>
      <c r="CD1915" s="1102">
        <v>16544.341278053584</v>
      </c>
      <c r="CE1915" s="1102">
        <v>22021.623430667802</v>
      </c>
      <c r="CF1915" s="1102">
        <v>15482.856270891849</v>
      </c>
      <c r="CG1915" s="1102">
        <v>12759.144509971944</v>
      </c>
      <c r="CH1915" s="1102">
        <v>15721.809022468706</v>
      </c>
      <c r="CI1915" s="1102">
        <v>20783.863132111841</v>
      </c>
      <c r="CJ1915" s="1102">
        <v>21772.517542713449</v>
      </c>
      <c r="CK1915" s="1102">
        <v>21746.501005836995</v>
      </c>
      <c r="CL1915" s="1102">
        <v>20556.708390266776</v>
      </c>
      <c r="CM1915" s="1102">
        <v>25550.60354026419</v>
      </c>
      <c r="CN1915" s="1102">
        <v>26343.122380573372</v>
      </c>
      <c r="CO1915" s="1102">
        <v>22973.007125770502</v>
      </c>
      <c r="CP1915" s="1102">
        <v>28485.475376018276</v>
      </c>
      <c r="CQ1915" s="1106">
        <f t="shared" si="229"/>
        <v>31399.861677711448</v>
      </c>
      <c r="CR1915" s="23" t="s">
        <v>542</v>
      </c>
      <c r="DQ1915"/>
      <c r="DR1915"/>
    </row>
    <row r="1916" spans="58:122" ht="13">
      <c r="BF1916" s="1135">
        <v>1908</v>
      </c>
      <c r="BG1916" s="1102">
        <v>53179.238031913228</v>
      </c>
      <c r="BH1916" s="1102">
        <v>54000.720003301809</v>
      </c>
      <c r="BI1916" s="1102">
        <v>50006.168576179807</v>
      </c>
      <c r="BJ1916" s="1102">
        <v>62554.409740165444</v>
      </c>
      <c r="BK1916" s="1102">
        <v>75553.134452277402</v>
      </c>
      <c r="BL1916" s="1102">
        <v>90472.946538441</v>
      </c>
      <c r="BM1916" s="1102">
        <v>77992.991063316542</v>
      </c>
      <c r="BN1916" s="1102">
        <v>93899.349302334158</v>
      </c>
      <c r="BO1916" s="1102">
        <v>122514.28159631346</v>
      </c>
      <c r="BP1916" s="1102">
        <v>114615.69022252761</v>
      </c>
      <c r="BQ1916" s="1102">
        <v>92899.469449688331</v>
      </c>
      <c r="BR1916" s="1102">
        <v>74059.540348451264</v>
      </c>
      <c r="BS1916" s="1102">
        <v>65855.088847088875</v>
      </c>
      <c r="BT1916" s="1102">
        <v>29168.787017619594</v>
      </c>
      <c r="BU1916" s="1102">
        <v>11934.506799020566</v>
      </c>
      <c r="BV1916" s="1102">
        <v>12014.854038158563</v>
      </c>
      <c r="BW1916" s="1102">
        <v>21797.004751710148</v>
      </c>
      <c r="BX1916" s="1102">
        <v>27251.257117135974</v>
      </c>
      <c r="BY1916" s="1102">
        <v>22104.72978592847</v>
      </c>
      <c r="BZ1916" s="1102">
        <v>18354.90154009626</v>
      </c>
      <c r="CA1916" s="1102">
        <v>11823.286445067108</v>
      </c>
      <c r="CB1916" s="1102">
        <v>8077.2278170497557</v>
      </c>
      <c r="CC1916" s="1102">
        <v>9558.9857261915822</v>
      </c>
      <c r="CD1916" s="1102">
        <v>12203.521128942073</v>
      </c>
      <c r="CE1916" s="1102">
        <v>18373.3285334092</v>
      </c>
      <c r="CF1916" s="1102">
        <v>12899.519252174072</v>
      </c>
      <c r="CG1916" s="1102">
        <v>8960.5082402294429</v>
      </c>
      <c r="CH1916" s="1102">
        <v>11118.255396536486</v>
      </c>
      <c r="CI1916" s="1102">
        <v>15111.775680674877</v>
      </c>
      <c r="CJ1916" s="1102">
        <v>19572.960244864491</v>
      </c>
      <c r="CK1916" s="1102">
        <v>21077.024867712516</v>
      </c>
      <c r="CL1916" s="1102">
        <v>17198.749553352427</v>
      </c>
      <c r="CM1916" s="1102">
        <v>22938.231277940307</v>
      </c>
      <c r="CN1916" s="1102">
        <v>21940.800143599008</v>
      </c>
      <c r="CO1916" s="1102">
        <v>24851.069693673569</v>
      </c>
      <c r="CP1916" s="1102">
        <v>23576.602695419806</v>
      </c>
      <c r="CQ1916" s="1106">
        <f t="shared" si="229"/>
        <v>25988.755802537737</v>
      </c>
      <c r="CR1916" s="23" t="s">
        <v>542</v>
      </c>
      <c r="DQ1916"/>
      <c r="DR1916"/>
    </row>
    <row r="1917" spans="58:122" ht="13">
      <c r="BF1917" s="1135">
        <v>1909</v>
      </c>
      <c r="BG1917" s="1102">
        <v>66741.34266712614</v>
      </c>
      <c r="BH1917" s="1102">
        <v>70157.662627491256</v>
      </c>
      <c r="BI1917" s="1102">
        <v>63683.487201432567</v>
      </c>
      <c r="BJ1917" s="1102">
        <v>72518.450310604021</v>
      </c>
      <c r="BK1917" s="1102">
        <v>76694.157700125623</v>
      </c>
      <c r="BL1917" s="1102">
        <v>92006.013601330502</v>
      </c>
      <c r="BM1917" s="1102">
        <v>78494.847985461238</v>
      </c>
      <c r="BN1917" s="1102">
        <v>73699.356008805058</v>
      </c>
      <c r="BO1917" s="1102">
        <v>89300.274575453193</v>
      </c>
      <c r="BP1917" s="1102">
        <v>80004.086767828427</v>
      </c>
      <c r="BQ1917" s="1102">
        <v>60148.721622835394</v>
      </c>
      <c r="BR1917" s="1102">
        <v>46242.081299020341</v>
      </c>
      <c r="BS1917" s="1102">
        <v>64434.080474200862</v>
      </c>
      <c r="BT1917" s="1102">
        <v>22956.342599295436</v>
      </c>
      <c r="BU1917" s="1102">
        <v>10862.789618538187</v>
      </c>
      <c r="BV1917" s="1102">
        <v>9627.8095230806957</v>
      </c>
      <c r="BW1917" s="1102">
        <v>15954.303495081749</v>
      </c>
      <c r="BX1917" s="1102">
        <v>24824.343157316958</v>
      </c>
      <c r="BY1917" s="1102">
        <v>21748.284871333479</v>
      </c>
      <c r="BZ1917" s="1102">
        <v>17213.195146570222</v>
      </c>
      <c r="CA1917" s="1102">
        <v>11824.706001661052</v>
      </c>
      <c r="CB1917" s="1102">
        <v>7607.3473035781499</v>
      </c>
      <c r="CC1917" s="1102">
        <v>8321.6431645832581</v>
      </c>
      <c r="CD1917" s="1102">
        <v>12339.689768329006</v>
      </c>
      <c r="CE1917" s="1102">
        <v>16524.365670719279</v>
      </c>
      <c r="CF1917" s="1102">
        <v>13391.102224267141</v>
      </c>
      <c r="CG1917" s="1102">
        <v>11072.830534183002</v>
      </c>
      <c r="CH1917" s="1102">
        <v>12588.199552795208</v>
      </c>
      <c r="CI1917" s="1102">
        <v>16472.595958561629</v>
      </c>
      <c r="CJ1917" s="1102">
        <v>18372.055378343626</v>
      </c>
      <c r="CK1917" s="1102">
        <v>19557.977348342883</v>
      </c>
      <c r="CL1917" s="1102">
        <v>17520.931003277296</v>
      </c>
      <c r="CM1917" s="1102">
        <v>19296.202048706902</v>
      </c>
      <c r="CN1917" s="1102">
        <v>18500.423517911382</v>
      </c>
      <c r="CO1917" s="1102">
        <v>16971.696829752011</v>
      </c>
      <c r="CP1917" s="1102">
        <v>19816.671486141437</v>
      </c>
      <c r="CQ1917" s="1106">
        <f t="shared" si="229"/>
        <v>21844.141105728213</v>
      </c>
      <c r="CR1917" s="23" t="s">
        <v>542</v>
      </c>
      <c r="DQ1917"/>
      <c r="DR1917"/>
    </row>
    <row r="1918" spans="58:122" ht="13">
      <c r="BF1918" s="1135">
        <v>1910</v>
      </c>
      <c r="BG1918" s="1102">
        <v>53942.325419450252</v>
      </c>
      <c r="BH1918" s="1102">
        <v>50030.397764013855</v>
      </c>
      <c r="BI1918" s="1102">
        <v>44832.80498786844</v>
      </c>
      <c r="BJ1918" s="1102">
        <v>52997.050482036451</v>
      </c>
      <c r="BK1918" s="1102">
        <v>65570.351823782665</v>
      </c>
      <c r="BL1918" s="1102">
        <v>86236.667901667461</v>
      </c>
      <c r="BM1918" s="1102">
        <v>76813.404927843789</v>
      </c>
      <c r="BN1918" s="1102">
        <v>84337.683702326787</v>
      </c>
      <c r="BO1918" s="1102">
        <v>107376.46490402424</v>
      </c>
      <c r="BP1918" s="1102">
        <v>101361.4825667445</v>
      </c>
      <c r="BQ1918" s="1102">
        <v>75070.051696216018</v>
      </c>
      <c r="BR1918" s="1102">
        <v>54855.629752789144</v>
      </c>
      <c r="BS1918" s="1102">
        <v>52595.424829622483</v>
      </c>
      <c r="BT1918" s="1102">
        <v>26937.618204089107</v>
      </c>
      <c r="BU1918" s="1102">
        <v>15658.944934922984</v>
      </c>
      <c r="BV1918" s="1102">
        <v>14912.914732692574</v>
      </c>
      <c r="BW1918" s="1102">
        <v>21220.901092477245</v>
      </c>
      <c r="BX1918" s="1102">
        <v>22070.912674443629</v>
      </c>
      <c r="BY1918" s="1102">
        <v>20008.026771223609</v>
      </c>
      <c r="BZ1918" s="1102">
        <v>17897.009504795191</v>
      </c>
      <c r="CA1918" s="1102">
        <v>11828.785997580439</v>
      </c>
      <c r="CB1918" s="1102">
        <v>8310.5918312105714</v>
      </c>
      <c r="CC1918" s="1102">
        <v>7679.136136079368</v>
      </c>
      <c r="CD1918" s="1102">
        <v>9329.5289898296687</v>
      </c>
      <c r="CE1918" s="1102">
        <v>15964.597155317635</v>
      </c>
      <c r="CF1918" s="1102">
        <v>13882.339054272736</v>
      </c>
      <c r="CG1918" s="1102">
        <v>10991.593794184508</v>
      </c>
      <c r="CH1918" s="1102">
        <v>11370.891346052718</v>
      </c>
      <c r="CI1918" s="1102">
        <v>16354.930173028693</v>
      </c>
      <c r="CJ1918" s="1102">
        <v>19455.384122197327</v>
      </c>
      <c r="CK1918" s="1102">
        <v>21043.539731745619</v>
      </c>
      <c r="CL1918" s="1102">
        <v>17009.417432945687</v>
      </c>
      <c r="CM1918" s="1102">
        <v>18049.434440471119</v>
      </c>
      <c r="CN1918" s="1102">
        <v>13592.206047547448</v>
      </c>
      <c r="CO1918" s="1102">
        <v>16490.065345897303</v>
      </c>
      <c r="CP1918" s="1102">
        <v>15265.461259006715</v>
      </c>
      <c r="CQ1918" s="1106">
        <f t="shared" si="229"/>
        <v>16827.29059816994</v>
      </c>
      <c r="CR1918" s="23" t="s">
        <v>542</v>
      </c>
      <c r="DQ1918"/>
      <c r="DR1918"/>
    </row>
    <row r="1919" spans="58:122" ht="13">
      <c r="BF1919" s="1135">
        <v>1911</v>
      </c>
      <c r="BG1919" s="1102">
        <v>49331.995602674309</v>
      </c>
      <c r="BH1919" s="1102">
        <v>58716.764273637782</v>
      </c>
      <c r="BI1919" s="1102">
        <v>52507.165558516572</v>
      </c>
      <c r="BJ1919" s="1102">
        <v>55465.246737570691</v>
      </c>
      <c r="BK1919" s="1102">
        <v>76321.433786857713</v>
      </c>
      <c r="BL1919" s="1102">
        <v>114175.91823544205</v>
      </c>
      <c r="BM1919" s="1102">
        <v>101279.83568944801</v>
      </c>
      <c r="BN1919" s="1102">
        <v>90634.108772171647</v>
      </c>
      <c r="BO1919" s="1102">
        <v>113495.97021170949</v>
      </c>
      <c r="BP1919" s="1102">
        <v>111423.21581672422</v>
      </c>
      <c r="BQ1919" s="1102">
        <v>79508.175346833275</v>
      </c>
      <c r="BR1919" s="1102">
        <v>51784.20282060749</v>
      </c>
      <c r="BS1919" s="1102">
        <v>77429.837133547859</v>
      </c>
      <c r="BT1919" s="1102">
        <v>34532.342457049446</v>
      </c>
      <c r="BU1919" s="1102">
        <v>18004.481844897953</v>
      </c>
      <c r="BV1919" s="1102">
        <v>20537.90726697864</v>
      </c>
      <c r="BW1919" s="1102">
        <v>19491.308600210119</v>
      </c>
      <c r="BX1919" s="1102">
        <v>33643.286517464207</v>
      </c>
      <c r="BY1919" s="1102">
        <v>22069.600130859886</v>
      </c>
      <c r="BZ1919" s="1102">
        <v>15389.601752481951</v>
      </c>
      <c r="CA1919" s="1102">
        <v>11832.256295186266</v>
      </c>
      <c r="CB1919" s="1102">
        <v>7968.638827557681</v>
      </c>
      <c r="CC1919" s="1102">
        <v>12533.312654288384</v>
      </c>
      <c r="CD1919" s="1102">
        <v>17148.231748195543</v>
      </c>
      <c r="CE1919" s="1102">
        <v>20630.990569896741</v>
      </c>
      <c r="CF1919" s="1102">
        <v>17099.246581560634</v>
      </c>
      <c r="CG1919" s="1102">
        <v>15556.962310502615</v>
      </c>
      <c r="CH1919" s="1102">
        <v>17600.772918683575</v>
      </c>
      <c r="CI1919" s="1102">
        <v>21689.624127324241</v>
      </c>
      <c r="CJ1919" s="1102">
        <v>19785.79483242338</v>
      </c>
      <c r="CK1919" s="1102">
        <v>19188.911131514345</v>
      </c>
      <c r="CL1919" s="1102">
        <v>16772.370845139918</v>
      </c>
      <c r="CM1919" s="1102">
        <v>20795.933318025309</v>
      </c>
      <c r="CN1919" s="1102">
        <v>20787.666263390485</v>
      </c>
      <c r="CO1919" s="1102">
        <v>18822.755370951269</v>
      </c>
      <c r="CP1919" s="1102">
        <v>22437.470125020722</v>
      </c>
      <c r="CQ1919" s="1106">
        <f t="shared" si="229"/>
        <v>24733.077086597455</v>
      </c>
      <c r="CR1919" s="23" t="s">
        <v>542</v>
      </c>
      <c r="DQ1919"/>
      <c r="DR1919"/>
    </row>
    <row r="1920" spans="58:122" ht="13">
      <c r="BF1920" s="1135">
        <v>1912</v>
      </c>
      <c r="BG1920" s="1102">
        <v>49550.052104216738</v>
      </c>
      <c r="BH1920" s="1102">
        <v>56505.509261523039</v>
      </c>
      <c r="BI1920" s="1102">
        <v>53124.132689060774</v>
      </c>
      <c r="BJ1920" s="1102">
        <v>63821.674184432915</v>
      </c>
      <c r="BK1920" s="1102">
        <v>82237.280373464542</v>
      </c>
      <c r="BL1920" s="1102">
        <v>113528.20794531895</v>
      </c>
      <c r="BM1920" s="1102">
        <v>104007.083736613</v>
      </c>
      <c r="BN1920" s="1102">
        <v>107309.86402733887</v>
      </c>
      <c r="BO1920" s="1102">
        <v>126711.7420112697</v>
      </c>
      <c r="BP1920" s="1102">
        <v>127121.80051113633</v>
      </c>
      <c r="BQ1920" s="1102">
        <v>101230.9833037186</v>
      </c>
      <c r="BR1920" s="1102">
        <v>79982.202989742946</v>
      </c>
      <c r="BS1920" s="1102">
        <v>75692.936936881713</v>
      </c>
      <c r="BT1920" s="1102">
        <v>33059.250684675433</v>
      </c>
      <c r="BU1920" s="1102">
        <v>14866.010644630893</v>
      </c>
      <c r="BV1920" s="1102">
        <v>13818.243865491093</v>
      </c>
      <c r="BW1920" s="1102">
        <v>24140.747955049323</v>
      </c>
      <c r="BX1920" s="1102">
        <v>23843.203954741242</v>
      </c>
      <c r="BY1920" s="1102">
        <v>26085.07434677424</v>
      </c>
      <c r="BZ1920" s="1102">
        <v>15338.725743075092</v>
      </c>
      <c r="CA1920" s="1102">
        <v>11833.752225411306</v>
      </c>
      <c r="CB1920" s="1102">
        <v>6950.466248539864</v>
      </c>
      <c r="CC1920" s="1102">
        <v>8332.4518762750231</v>
      </c>
      <c r="CD1920" s="1102">
        <v>11260.52255967145</v>
      </c>
      <c r="CE1920" s="1102">
        <v>22542.186083206856</v>
      </c>
      <c r="CF1920" s="1102">
        <v>18189.273584182687</v>
      </c>
      <c r="CG1920" s="1102">
        <v>12004.37763272857</v>
      </c>
      <c r="CH1920" s="1102">
        <v>13565.699699485856</v>
      </c>
      <c r="CI1920" s="1102">
        <v>17671.790565092801</v>
      </c>
      <c r="CJ1920" s="1102">
        <v>24202.146361247171</v>
      </c>
      <c r="CK1920" s="1102">
        <v>23969.122423342578</v>
      </c>
      <c r="CL1920" s="1102">
        <v>19310.268249612811</v>
      </c>
      <c r="CM1920" s="1102">
        <v>23880.317650550853</v>
      </c>
      <c r="CN1920" s="1102">
        <v>21600.629748635725</v>
      </c>
      <c r="CO1920" s="1102">
        <v>29301.252495121356</v>
      </c>
      <c r="CP1920" s="1102">
        <v>21958.219240912797</v>
      </c>
      <c r="CQ1920" s="1106">
        <f t="shared" si="229"/>
        <v>24204.793416717788</v>
      </c>
      <c r="CR1920" s="23" t="s">
        <v>542</v>
      </c>
      <c r="DQ1920"/>
      <c r="DR1920"/>
    </row>
    <row r="1921" spans="58:122" ht="13">
      <c r="BF1921" s="1135">
        <v>1913</v>
      </c>
      <c r="BG1921" s="1102">
        <v>52216.186154037787</v>
      </c>
      <c r="BH1921" s="1102">
        <v>54742.311018347769</v>
      </c>
      <c r="BI1921" s="1102">
        <v>47480.842877716277</v>
      </c>
      <c r="BJ1921" s="1102">
        <v>53097.260463522762</v>
      </c>
      <c r="BK1921" s="1102">
        <v>58141.648050522381</v>
      </c>
      <c r="BL1921" s="1102">
        <v>71256.939825941707</v>
      </c>
      <c r="BM1921" s="1102">
        <v>66314.475565592511</v>
      </c>
      <c r="BN1921" s="1102">
        <v>91534.34557729782</v>
      </c>
      <c r="BO1921" s="1102">
        <v>100441.0189079265</v>
      </c>
      <c r="BP1921" s="1102">
        <v>99381.757986345576</v>
      </c>
      <c r="BQ1921" s="1102">
        <v>76339.351489997702</v>
      </c>
      <c r="BR1921" s="1102">
        <v>68722.091273023761</v>
      </c>
      <c r="BS1921" s="1102">
        <v>58499.556533913281</v>
      </c>
      <c r="BT1921" s="1102">
        <v>32235.755856838772</v>
      </c>
      <c r="BU1921" s="1102">
        <v>13726.106302471264</v>
      </c>
      <c r="BV1921" s="1102">
        <v>10554.587375726933</v>
      </c>
      <c r="BW1921" s="1102">
        <v>13760.587220820904</v>
      </c>
      <c r="BX1921" s="1102">
        <v>19564.13897187094</v>
      </c>
      <c r="BY1921" s="1102">
        <v>15994.173145225603</v>
      </c>
      <c r="BZ1921" s="1102">
        <v>16643.173492160338</v>
      </c>
      <c r="CA1921" s="1102">
        <v>11836.23592114591</v>
      </c>
      <c r="CB1921" s="1102">
        <v>7866.3079890473264</v>
      </c>
      <c r="CC1921" s="1102">
        <v>10072.459121668198</v>
      </c>
      <c r="CD1921" s="1102">
        <v>10890.185926562413</v>
      </c>
      <c r="CE1921" s="1102">
        <v>17751.29296058285</v>
      </c>
      <c r="CF1921" s="1102">
        <v>14826.383330857501</v>
      </c>
      <c r="CG1921" s="1102">
        <v>12160.182665484775</v>
      </c>
      <c r="CH1921" s="1102">
        <v>12265.355549057502</v>
      </c>
      <c r="CI1921" s="1102">
        <v>14833.947430463852</v>
      </c>
      <c r="CJ1921" s="1102">
        <v>15514.860540843785</v>
      </c>
      <c r="CK1921" s="1102">
        <v>16410.999353283889</v>
      </c>
      <c r="CL1921" s="1102">
        <v>12448.663084688082</v>
      </c>
      <c r="CM1921" s="1102">
        <v>16418.515477130615</v>
      </c>
      <c r="CN1921" s="1102">
        <v>14414.531470108872</v>
      </c>
      <c r="CO1921" s="1102">
        <v>20175.134304477317</v>
      </c>
      <c r="CP1921" s="1102">
        <v>14719.742605418696</v>
      </c>
      <c r="CQ1921" s="1106">
        <f t="shared" si="229"/>
        <v>16225.738754241895</v>
      </c>
      <c r="CR1921" s="23" t="s">
        <v>542</v>
      </c>
      <c r="DQ1921"/>
      <c r="DR1921"/>
    </row>
    <row r="1922" spans="58:122" ht="13">
      <c r="BF1922" s="1135">
        <v>1914</v>
      </c>
      <c r="BG1922" s="1102">
        <v>64955.168421121831</v>
      </c>
      <c r="BH1922" s="1102">
        <v>70133.972325444469</v>
      </c>
      <c r="BI1922" s="1102">
        <v>63888.118873950727</v>
      </c>
      <c r="BJ1922" s="1102">
        <v>68620.098216117593</v>
      </c>
      <c r="BK1922" s="1102">
        <v>79991.246881873463</v>
      </c>
      <c r="BL1922" s="1102">
        <v>96045.352642832542</v>
      </c>
      <c r="BM1922" s="1102">
        <v>83115.061190097476</v>
      </c>
      <c r="BN1922" s="1102">
        <v>87822.977947652282</v>
      </c>
      <c r="BO1922" s="1102">
        <v>105498.51275409976</v>
      </c>
      <c r="BP1922" s="1102">
        <v>99029.501206275454</v>
      </c>
      <c r="BQ1922" s="1102">
        <v>82146.364855672437</v>
      </c>
      <c r="BR1922" s="1102">
        <v>77445.981057465237</v>
      </c>
      <c r="BS1922" s="1102">
        <v>104230.49112193254</v>
      </c>
      <c r="BT1922" s="1102">
        <v>33870.623623886677</v>
      </c>
      <c r="BU1922" s="1102">
        <v>12621.740752809283</v>
      </c>
      <c r="BV1922" s="1102">
        <v>12125.503886931894</v>
      </c>
      <c r="BW1922" s="1102">
        <v>19410.543224276964</v>
      </c>
      <c r="BX1922" s="1102">
        <v>23823.171267916812</v>
      </c>
      <c r="BY1922" s="1102">
        <v>21205.12526951269</v>
      </c>
      <c r="BZ1922" s="1102">
        <v>17295.930439028936</v>
      </c>
      <c r="CA1922" s="1102">
        <v>11840.823797510071</v>
      </c>
      <c r="CB1922" s="1102">
        <v>8693.3933681355265</v>
      </c>
      <c r="CC1922" s="1102">
        <v>10728.78703328232</v>
      </c>
      <c r="CD1922" s="1102">
        <v>15680.279477234308</v>
      </c>
      <c r="CE1922" s="1102">
        <v>21760.199192282038</v>
      </c>
      <c r="CF1922" s="1102">
        <v>15630.239271744134</v>
      </c>
      <c r="CG1922" s="1102">
        <v>11997.293249167902</v>
      </c>
      <c r="CH1922" s="1102">
        <v>14080.432569875029</v>
      </c>
      <c r="CI1922" s="1102">
        <v>22512.41704457633</v>
      </c>
      <c r="CJ1922" s="1102">
        <v>25898.625308155799</v>
      </c>
      <c r="CK1922" s="1102">
        <v>24540.385014877829</v>
      </c>
      <c r="CL1922" s="1102">
        <v>19153.079591351896</v>
      </c>
      <c r="CM1922" s="1102">
        <v>20832.562668074577</v>
      </c>
      <c r="CN1922" s="1102">
        <v>19696.679487676422</v>
      </c>
      <c r="CO1922" s="1102">
        <v>18511.560582412636</v>
      </c>
      <c r="CP1922" s="1102">
        <v>21575.388153102755</v>
      </c>
      <c r="CQ1922" s="1106">
        <f t="shared" si="229"/>
        <v>23782.794378805178</v>
      </c>
      <c r="CR1922" s="23" t="s">
        <v>542</v>
      </c>
      <c r="DQ1922"/>
      <c r="DR1922"/>
    </row>
    <row r="1923" spans="58:122" ht="13">
      <c r="BF1923" s="1135">
        <v>1915</v>
      </c>
      <c r="BG1923" s="1102">
        <v>61974.325789642317</v>
      </c>
      <c r="BH1923" s="1102">
        <v>60261.872226902786</v>
      </c>
      <c r="BI1923" s="1102">
        <v>51797.190829475032</v>
      </c>
      <c r="BJ1923" s="1102">
        <v>58623.114795354486</v>
      </c>
      <c r="BK1923" s="1102">
        <v>73393.225493217746</v>
      </c>
      <c r="BL1923" s="1102">
        <v>91565.945107742125</v>
      </c>
      <c r="BM1923" s="1102">
        <v>74152.378373672778</v>
      </c>
      <c r="BN1923" s="1102">
        <v>74847.0292699649</v>
      </c>
      <c r="BO1923" s="1102">
        <v>93537.746652313916</v>
      </c>
      <c r="BP1923" s="1102">
        <v>85819.847294655614</v>
      </c>
      <c r="BQ1923" s="1102">
        <v>61525.663558099841</v>
      </c>
      <c r="BR1923" s="1102">
        <v>43816.064549581541</v>
      </c>
      <c r="BS1923" s="1102">
        <v>39060.185534662749</v>
      </c>
      <c r="BT1923" s="1102">
        <v>23595.727546011254</v>
      </c>
      <c r="BU1923" s="1102">
        <v>13733.644875304506</v>
      </c>
      <c r="BV1923" s="1102">
        <v>11310.765294320789</v>
      </c>
      <c r="BW1923" s="1102">
        <v>15291.360982705006</v>
      </c>
      <c r="BX1923" s="1102">
        <v>20264.493336549505</v>
      </c>
      <c r="BY1923" s="1102">
        <v>20292.960346071977</v>
      </c>
      <c r="BZ1923" s="1102">
        <v>17750.690695778081</v>
      </c>
      <c r="CA1923" s="1102">
        <v>11845.424765931275</v>
      </c>
      <c r="CB1923" s="1102">
        <v>7321.9111425326046</v>
      </c>
      <c r="CC1923" s="1102">
        <v>8332.137810676255</v>
      </c>
      <c r="CD1923" s="1102">
        <v>12485.082820312966</v>
      </c>
      <c r="CE1923" s="1102">
        <v>17708.906513247643</v>
      </c>
      <c r="CF1923" s="1102">
        <v>13849.607159885454</v>
      </c>
      <c r="CG1923" s="1102">
        <v>11585.959745151908</v>
      </c>
      <c r="CH1923" s="1102">
        <v>13098.925206869311</v>
      </c>
      <c r="CI1923" s="1102">
        <v>17924.253288553868</v>
      </c>
      <c r="CJ1923" s="1102">
        <v>18342.64652308511</v>
      </c>
      <c r="CK1923" s="1102">
        <v>18355.187159489677</v>
      </c>
      <c r="CL1923" s="1102">
        <v>14536.095854431753</v>
      </c>
      <c r="CM1923" s="1102">
        <v>14840.171919103643</v>
      </c>
      <c r="CN1923" s="1102">
        <v>12656.304613105509</v>
      </c>
      <c r="CO1923" s="1102">
        <v>12112.984968641234</v>
      </c>
      <c r="CP1923" s="1102">
        <v>13970.694357716999</v>
      </c>
      <c r="CQ1923" s="1106">
        <f t="shared" si="229"/>
        <v>15400.054399064633</v>
      </c>
      <c r="CR1923" s="23" t="s">
        <v>542</v>
      </c>
      <c r="DQ1923"/>
      <c r="DR1923"/>
    </row>
    <row r="1924" spans="58:122" ht="13">
      <c r="BF1924" s="1135">
        <v>1916</v>
      </c>
      <c r="BG1924" s="1102">
        <v>52324.076627782284</v>
      </c>
      <c r="BH1924" s="1102">
        <v>67328.272062200631</v>
      </c>
      <c r="BI1924" s="1102">
        <v>67308.966878157633</v>
      </c>
      <c r="BJ1924" s="1102">
        <v>75620.949216199631</v>
      </c>
      <c r="BK1924" s="1102">
        <v>82579.870453198178</v>
      </c>
      <c r="BL1924" s="1102">
        <v>104860.46904251738</v>
      </c>
      <c r="BM1924" s="1102">
        <v>95337.137082701578</v>
      </c>
      <c r="BN1924" s="1102">
        <v>90315.121947355641</v>
      </c>
      <c r="BO1924" s="1102">
        <v>105022.58430342899</v>
      </c>
      <c r="BP1924" s="1102">
        <v>106020.48200209503</v>
      </c>
      <c r="BQ1924" s="1102">
        <v>79825.320229587887</v>
      </c>
      <c r="BR1924" s="1102">
        <v>64683.598842709405</v>
      </c>
      <c r="BS1924" s="1102">
        <v>78933.07192623819</v>
      </c>
      <c r="BT1924" s="1102">
        <v>31202.374595822672</v>
      </c>
      <c r="BU1924" s="1102">
        <v>13762.99017915761</v>
      </c>
      <c r="BV1924" s="1102">
        <v>13677.179888831788</v>
      </c>
      <c r="BW1924" s="1102">
        <v>25273.78803398112</v>
      </c>
      <c r="BX1924" s="1102">
        <v>30464.489669868195</v>
      </c>
      <c r="BY1924" s="1102">
        <v>23755.827361105556</v>
      </c>
      <c r="BZ1924" s="1102">
        <v>16220.048039046571</v>
      </c>
      <c r="CA1924" s="1102">
        <v>11848.330093330442</v>
      </c>
      <c r="CB1924" s="1102">
        <v>9653.5289580359004</v>
      </c>
      <c r="CC1924" s="1102">
        <v>10596.098235643098</v>
      </c>
      <c r="CD1924" s="1102">
        <v>12001.92908550741</v>
      </c>
      <c r="CE1924" s="1102">
        <v>18743.155788094264</v>
      </c>
      <c r="CF1924" s="1102">
        <v>16385.908196704917</v>
      </c>
      <c r="CG1924" s="1102">
        <v>13980.564211377088</v>
      </c>
      <c r="CH1924" s="1102">
        <v>17271.941142995925</v>
      </c>
      <c r="CI1924" s="1102">
        <v>20834.450675392742</v>
      </c>
      <c r="CJ1924" s="1102">
        <v>25107.138834764679</v>
      </c>
      <c r="CK1924" s="1102">
        <v>24029.146187517443</v>
      </c>
      <c r="CL1924" s="1102">
        <v>19895.349745081534</v>
      </c>
      <c r="CM1924" s="1102">
        <v>23138.693492940558</v>
      </c>
      <c r="CN1924" s="1102">
        <v>23998.680492378615</v>
      </c>
      <c r="CO1924" s="1102">
        <v>27910.156323396692</v>
      </c>
      <c r="CP1924" s="1102">
        <v>25395.885624797098</v>
      </c>
      <c r="CQ1924" s="1106">
        <f t="shared" si="229"/>
        <v>27994.171951680255</v>
      </c>
      <c r="CR1924" s="23" t="s">
        <v>542</v>
      </c>
      <c r="DQ1924"/>
      <c r="DR1924"/>
    </row>
    <row r="1925" spans="58:122" ht="13">
      <c r="BF1925" s="1135">
        <v>1917</v>
      </c>
      <c r="BG1925" s="1102">
        <v>56218.426960455909</v>
      </c>
      <c r="BH1925" s="1102">
        <v>53960.110021123895</v>
      </c>
      <c r="BI1925" s="1102">
        <v>42456.063441344973</v>
      </c>
      <c r="BJ1925" s="1102">
        <v>43892.496242747831</v>
      </c>
      <c r="BK1925" s="1102">
        <v>59548.732220109428</v>
      </c>
      <c r="BL1925" s="1102">
        <v>86837.346297357595</v>
      </c>
      <c r="BM1925" s="1102">
        <v>82931.462018758568</v>
      </c>
      <c r="BN1925" s="1102">
        <v>91967.110297154315</v>
      </c>
      <c r="BO1925" s="1102">
        <v>106270.44750712857</v>
      </c>
      <c r="BP1925" s="1102">
        <v>102894.47304024511</v>
      </c>
      <c r="BQ1925" s="1102">
        <v>78205.45550845933</v>
      </c>
      <c r="BR1925" s="1102">
        <v>65563.713526342501</v>
      </c>
      <c r="BS1925" s="1102">
        <v>77300.53720945814</v>
      </c>
      <c r="BT1925" s="1102">
        <v>32843.314274022683</v>
      </c>
      <c r="BU1925" s="1102">
        <v>15710.813263182918</v>
      </c>
      <c r="BV1925" s="1102">
        <v>14369.073356677585</v>
      </c>
      <c r="BW1925" s="1102">
        <v>15925.258218699553</v>
      </c>
      <c r="BX1925" s="1102">
        <v>26224.669415327407</v>
      </c>
      <c r="BY1925" s="1102">
        <v>20046.766350665515</v>
      </c>
      <c r="BZ1925" s="1102">
        <v>16263.897751890259</v>
      </c>
      <c r="CA1925" s="1102">
        <v>11858.581535361789</v>
      </c>
      <c r="CB1925" s="1102">
        <v>8555.8080299803132</v>
      </c>
      <c r="CC1925" s="1102">
        <v>10385.857579003652</v>
      </c>
      <c r="CD1925" s="1102">
        <v>13028.711452369236</v>
      </c>
      <c r="CE1925" s="1102">
        <v>18792.850302875118</v>
      </c>
      <c r="CF1925" s="1102">
        <v>14895.498241560457</v>
      </c>
      <c r="CG1925" s="1102">
        <v>11573.917135588101</v>
      </c>
      <c r="CH1925" s="1102">
        <v>11317.87776443612</v>
      </c>
      <c r="CI1925" s="1102">
        <v>14742.674257792578</v>
      </c>
      <c r="CJ1925" s="1102">
        <v>15265.972765783012</v>
      </c>
      <c r="CK1925" s="1102">
        <v>17381.317115990434</v>
      </c>
      <c r="CL1925" s="1102">
        <v>13983.041374954682</v>
      </c>
      <c r="CM1925" s="1102">
        <v>18583.980622103889</v>
      </c>
      <c r="CN1925" s="1102">
        <v>18651.889443534572</v>
      </c>
      <c r="CO1925" s="1102">
        <v>20576.071010558706</v>
      </c>
      <c r="CP1925" s="1102">
        <v>18471.562014317915</v>
      </c>
      <c r="CQ1925" s="1106">
        <f t="shared" si="229"/>
        <v>20361.411721749017</v>
      </c>
      <c r="CR1925" s="23" t="s">
        <v>542</v>
      </c>
      <c r="DQ1925"/>
      <c r="DR1925"/>
    </row>
    <row r="1926" spans="58:122" ht="13">
      <c r="BF1926" s="1135">
        <v>1918</v>
      </c>
      <c r="BG1926" s="1102">
        <v>69461.828987494111</v>
      </c>
      <c r="BH1926" s="1102">
        <v>72028.587173631167</v>
      </c>
      <c r="BI1926" s="1102">
        <v>64621.101302149167</v>
      </c>
      <c r="BJ1926" s="1102">
        <v>69216.657589203081</v>
      </c>
      <c r="BK1926" s="1102">
        <v>87795.541529961323</v>
      </c>
      <c r="BL1926" s="1102">
        <v>119395.89030834308</v>
      </c>
      <c r="BM1926" s="1102">
        <v>108340.17671209152</v>
      </c>
      <c r="BN1926" s="1102">
        <v>110838.57513107473</v>
      </c>
      <c r="BO1926" s="1102">
        <v>154367.14763792514</v>
      </c>
      <c r="BP1926" s="1102">
        <v>142631.01444852893</v>
      </c>
      <c r="BQ1926" s="1102">
        <v>117441.37629546158</v>
      </c>
      <c r="BR1926" s="1102">
        <v>90493.413216979272</v>
      </c>
      <c r="BS1926" s="1102">
        <v>87609.851697727048</v>
      </c>
      <c r="BT1926" s="1102">
        <v>37265.670932852161</v>
      </c>
      <c r="BU1926" s="1102">
        <v>17035.23865956955</v>
      </c>
      <c r="BV1926" s="1102">
        <v>16567.97057645558</v>
      </c>
      <c r="BW1926" s="1102">
        <v>16843.245936403615</v>
      </c>
      <c r="BX1926" s="1102">
        <v>24087.83449796063</v>
      </c>
      <c r="BY1926" s="1102">
        <v>19685.962031320902</v>
      </c>
      <c r="BZ1926" s="1102">
        <v>17037.255708490062</v>
      </c>
      <c r="CA1926" s="1102">
        <v>11860.026543841203</v>
      </c>
      <c r="CB1926" s="1102">
        <v>7984.0622817181011</v>
      </c>
      <c r="CC1926" s="1102">
        <v>9670.2237673988802</v>
      </c>
      <c r="CD1926" s="1102">
        <v>10193.261544802459</v>
      </c>
      <c r="CE1926" s="1102">
        <v>17869.985076173383</v>
      </c>
      <c r="CF1926" s="1102">
        <v>14171.064461260103</v>
      </c>
      <c r="CG1926" s="1102">
        <v>11072.613230194363</v>
      </c>
      <c r="CH1926" s="1102">
        <v>10934.889099851935</v>
      </c>
      <c r="CI1926" s="1102">
        <v>17005.96976053861</v>
      </c>
      <c r="CJ1926" s="1102">
        <v>19997.870280503928</v>
      </c>
      <c r="CK1926" s="1102">
        <v>24468.20829707622</v>
      </c>
      <c r="CL1926" s="1102">
        <v>17802.430625064226</v>
      </c>
      <c r="CM1926" s="1102">
        <v>22486.863775063783</v>
      </c>
      <c r="CN1926" s="1102">
        <v>18697.587631326758</v>
      </c>
      <c r="CO1926" s="1102">
        <v>21974.237135426527</v>
      </c>
      <c r="CP1926" s="1102">
        <v>20156.382176557272</v>
      </c>
      <c r="CQ1926" s="1106">
        <f t="shared" si="229"/>
        <v>22218.608041901498</v>
      </c>
      <c r="CR1926" s="23" t="s">
        <v>542</v>
      </c>
      <c r="DQ1926"/>
      <c r="DR1926"/>
    </row>
    <row r="1927" spans="58:122" ht="13">
      <c r="BF1927" s="1135">
        <v>1919</v>
      </c>
      <c r="BG1927" s="1102">
        <v>58805.012556731279</v>
      </c>
      <c r="BH1927" s="1102">
        <v>62624.204807544054</v>
      </c>
      <c r="BI1927" s="1102">
        <v>59676.789353787826</v>
      </c>
      <c r="BJ1927" s="1102">
        <v>68958.097652260069</v>
      </c>
      <c r="BK1927" s="1102">
        <v>83111.425977606094</v>
      </c>
      <c r="BL1927" s="1102">
        <v>101613.4272616331</v>
      </c>
      <c r="BM1927" s="1102">
        <v>86636.60767666038</v>
      </c>
      <c r="BN1927" s="1102">
        <v>79097.2711227377</v>
      </c>
      <c r="BO1927" s="1102">
        <v>115313.33386995949</v>
      </c>
      <c r="BP1927" s="1102">
        <v>105324.54045833857</v>
      </c>
      <c r="BQ1927" s="1102">
        <v>82467.03073294292</v>
      </c>
      <c r="BR1927" s="1102">
        <v>61522.37340229415</v>
      </c>
      <c r="BS1927" s="1102">
        <v>72032.850809108131</v>
      </c>
      <c r="BT1927" s="1102">
        <v>31357.241891985002</v>
      </c>
      <c r="BU1927" s="1102">
        <v>15087.221793461289</v>
      </c>
      <c r="BV1927" s="1102">
        <v>11485.476371381985</v>
      </c>
      <c r="BW1927" s="1102">
        <v>19301.040518530768</v>
      </c>
      <c r="BX1927" s="1102">
        <v>29786.88113448759</v>
      </c>
      <c r="BY1927" s="1102">
        <v>19784.208973273075</v>
      </c>
      <c r="BZ1927" s="1102">
        <v>19961.420303380597</v>
      </c>
      <c r="CA1927" s="1102">
        <v>11860.907057617473</v>
      </c>
      <c r="CB1927" s="1102">
        <v>9320.7803149394731</v>
      </c>
      <c r="CC1927" s="1102">
        <v>12592.264787394686</v>
      </c>
      <c r="CD1927" s="1102">
        <v>11788.919453974369</v>
      </c>
      <c r="CE1927" s="1102">
        <v>23237.420047367257</v>
      </c>
      <c r="CF1927" s="1102">
        <v>17403.001259882363</v>
      </c>
      <c r="CG1927" s="1102">
        <v>13231.485095228052</v>
      </c>
      <c r="CH1927" s="1102">
        <v>16295.909501770246</v>
      </c>
      <c r="CI1927" s="1102">
        <v>16470.903640957556</v>
      </c>
      <c r="CJ1927" s="1102">
        <v>22322.679454632274</v>
      </c>
      <c r="CK1927" s="1102">
        <v>24407.569921374889</v>
      </c>
      <c r="CL1927" s="1102">
        <v>17715.184422520746</v>
      </c>
      <c r="CM1927" s="1102">
        <v>27991.381011840534</v>
      </c>
      <c r="CN1927" s="1102">
        <v>18302.127624676232</v>
      </c>
      <c r="CO1927" s="1102">
        <v>26366.82417224209</v>
      </c>
      <c r="CP1927" s="1102">
        <v>20086.557795050823</v>
      </c>
      <c r="CQ1927" s="1106">
        <f t="shared" si="229"/>
        <v>22141.639836453181</v>
      </c>
      <c r="CR1927" s="23" t="s">
        <v>542</v>
      </c>
      <c r="DQ1927"/>
      <c r="DR1927"/>
    </row>
    <row r="1928" spans="58:122" ht="13">
      <c r="BF1928" s="1135">
        <v>1920</v>
      </c>
      <c r="BG1928" s="1102">
        <v>59212.761585878245</v>
      </c>
      <c r="BH1928" s="1102">
        <v>49759.663315696387</v>
      </c>
      <c r="BI1928" s="1102">
        <v>45864.181927000711</v>
      </c>
      <c r="BJ1928" s="1102">
        <v>56625.522572634727</v>
      </c>
      <c r="BK1928" s="1102">
        <v>68947.134006701628</v>
      </c>
      <c r="BL1928" s="1102">
        <v>87167.698095836604</v>
      </c>
      <c r="BM1928" s="1102">
        <v>75596.614327772375</v>
      </c>
      <c r="BN1928" s="1102">
        <v>91540.059637406637</v>
      </c>
      <c r="BO1928" s="1102">
        <v>135166.97667363551</v>
      </c>
      <c r="BP1928" s="1102">
        <v>128767.80710082522</v>
      </c>
      <c r="BQ1928" s="1102">
        <v>103298.45155933965</v>
      </c>
      <c r="BR1928" s="1102">
        <v>78715.639649956749</v>
      </c>
      <c r="BS1928" s="1102">
        <v>67042.075714968756</v>
      </c>
      <c r="BT1928" s="1102">
        <v>39059.779535372196</v>
      </c>
      <c r="BU1928" s="1102">
        <v>17678.336085534131</v>
      </c>
      <c r="BV1928" s="1102">
        <v>17685.767366329852</v>
      </c>
      <c r="BW1928" s="1102">
        <v>17594.282284321063</v>
      </c>
      <c r="BX1928" s="1102">
        <v>25096.921376965682</v>
      </c>
      <c r="BY1928" s="1102">
        <v>22577.587481450002</v>
      </c>
      <c r="BZ1928" s="1102">
        <v>17524.650820084658</v>
      </c>
      <c r="CA1928" s="1102">
        <v>11863.484435465267</v>
      </c>
      <c r="CB1928" s="1102">
        <v>7331.7100072300109</v>
      </c>
      <c r="CC1928" s="1102">
        <v>11813.439522394503</v>
      </c>
      <c r="CD1928" s="1102">
        <v>15728.308748848332</v>
      </c>
      <c r="CE1928" s="1102">
        <v>19459.309212584758</v>
      </c>
      <c r="CF1928" s="1102">
        <v>14124.543423732399</v>
      </c>
      <c r="CG1928" s="1102">
        <v>11545.982427712495</v>
      </c>
      <c r="CH1928" s="1102">
        <v>14913.392282297864</v>
      </c>
      <c r="CI1928" s="1102">
        <v>19298.237130933026</v>
      </c>
      <c r="CJ1928" s="1102">
        <v>19952.607388551372</v>
      </c>
      <c r="CK1928" s="1102">
        <v>21402.520796367917</v>
      </c>
      <c r="CL1928" s="1102">
        <v>18170.329062634875</v>
      </c>
      <c r="CM1928" s="1102">
        <v>20873.192642245016</v>
      </c>
      <c r="CN1928" s="1102">
        <v>17370.598387719081</v>
      </c>
      <c r="CO1928" s="1102">
        <v>14840.312289083891</v>
      </c>
      <c r="CP1928" s="1102">
        <v>18595.952724110855</v>
      </c>
      <c r="CQ1928" s="1106">
        <f t="shared" si="229"/>
        <v>20498.529008012705</v>
      </c>
      <c r="CR1928" s="23" t="s">
        <v>542</v>
      </c>
      <c r="DQ1928"/>
      <c r="DR1928"/>
    </row>
    <row r="1929" spans="58:122" ht="13">
      <c r="BF1929" s="1135">
        <v>1921</v>
      </c>
      <c r="BG1929" s="1102">
        <v>56028.755108263002</v>
      </c>
      <c r="BH1929" s="1102">
        <v>59394.461403405367</v>
      </c>
      <c r="BI1929" s="1102">
        <v>53525.584023040079</v>
      </c>
      <c r="BJ1929" s="1102">
        <v>63114.406270170955</v>
      </c>
      <c r="BK1929" s="1102">
        <v>77867.59255911356</v>
      </c>
      <c r="BL1929" s="1102">
        <v>98575.345634081939</v>
      </c>
      <c r="BM1929" s="1102">
        <v>77147.900786555198</v>
      </c>
      <c r="BN1929" s="1102">
        <v>83883.879105229629</v>
      </c>
      <c r="BO1929" s="1102">
        <v>125179.33452323978</v>
      </c>
      <c r="BP1929" s="1102">
        <v>115406.1551659316</v>
      </c>
      <c r="BQ1929" s="1102">
        <v>84495.070528376717</v>
      </c>
      <c r="BR1929" s="1102">
        <v>63709.189491806654</v>
      </c>
      <c r="BS1929" s="1102">
        <v>80735.73955684196</v>
      </c>
      <c r="BT1929" s="1102">
        <v>42279.490651719338</v>
      </c>
      <c r="BU1929" s="1102">
        <v>18095.361219108443</v>
      </c>
      <c r="BV1929" s="1102">
        <v>19337.65703103858</v>
      </c>
      <c r="BW1929" s="1102">
        <v>19318.376123529331</v>
      </c>
      <c r="BX1929" s="1102">
        <v>32576.417528797087</v>
      </c>
      <c r="BY1929" s="1102">
        <v>23181.875724965248</v>
      </c>
      <c r="BZ1929" s="1102">
        <v>16177.547830249257</v>
      </c>
      <c r="CA1929" s="1102">
        <v>11865.821536522613</v>
      </c>
      <c r="CB1929" s="1102">
        <v>8439.5006983009753</v>
      </c>
      <c r="CC1929" s="1102">
        <v>11878.50456820076</v>
      </c>
      <c r="CD1929" s="1102">
        <v>16618.354935281484</v>
      </c>
      <c r="CE1929" s="1102">
        <v>19416.601115989732</v>
      </c>
      <c r="CF1929" s="1102">
        <v>14309.513350530524</v>
      </c>
      <c r="CG1929" s="1102">
        <v>11794.184079630255</v>
      </c>
      <c r="CH1929" s="1102">
        <v>13470.420110088244</v>
      </c>
      <c r="CI1929" s="1102">
        <v>19795.785082698054</v>
      </c>
      <c r="CJ1929" s="1102">
        <v>20365.919715269534</v>
      </c>
      <c r="CK1929" s="1102">
        <v>23343.109465047863</v>
      </c>
      <c r="CL1929" s="1102">
        <v>22720.557302873331</v>
      </c>
      <c r="CM1929" s="1102">
        <v>27914.772908033425</v>
      </c>
      <c r="CN1929" s="1102">
        <v>27703.57315872777</v>
      </c>
      <c r="CO1929" s="1102">
        <v>27704.169571412884</v>
      </c>
      <c r="CP1929" s="1102">
        <v>28872.114498822055</v>
      </c>
      <c r="CQ1929" s="1106">
        <f t="shared" si="229"/>
        <v>31826.05835566653</v>
      </c>
      <c r="CR1929" s="23" t="s">
        <v>542</v>
      </c>
      <c r="DQ1929"/>
      <c r="DR1929"/>
    </row>
    <row r="1930" spans="58:122" ht="13">
      <c r="BF1930" s="1135">
        <v>1922</v>
      </c>
      <c r="BG1930" s="1102">
        <v>66170.263970218439</v>
      </c>
      <c r="BH1930" s="1102">
        <v>70617.817667994706</v>
      </c>
      <c r="BI1930" s="1102">
        <v>68548.120128555136</v>
      </c>
      <c r="BJ1930" s="1102">
        <v>95326.335664723869</v>
      </c>
      <c r="BK1930" s="1102">
        <v>106530.60642074313</v>
      </c>
      <c r="BL1930" s="1102">
        <v>122573.2928933878</v>
      </c>
      <c r="BM1930" s="1102">
        <v>101571.33880571825</v>
      </c>
      <c r="BN1930" s="1102">
        <v>119202.78489583405</v>
      </c>
      <c r="BO1930" s="1102">
        <v>124784.11532397493</v>
      </c>
      <c r="BP1930" s="1102">
        <v>122785.07023067697</v>
      </c>
      <c r="BQ1930" s="1102">
        <v>95226.125530548772</v>
      </c>
      <c r="BR1930" s="1102">
        <v>99896.866022755814</v>
      </c>
      <c r="BS1930" s="1102">
        <v>103861.01103853127</v>
      </c>
      <c r="BT1930" s="1102">
        <v>35296.895889767511</v>
      </c>
      <c r="BU1930" s="1102">
        <v>14947.514500929477</v>
      </c>
      <c r="BV1930" s="1102">
        <v>15910.873385731464</v>
      </c>
      <c r="BW1930" s="1102">
        <v>23588.261556744117</v>
      </c>
      <c r="BX1930" s="1102">
        <v>25903.355943152266</v>
      </c>
      <c r="BY1930" s="1102">
        <v>23499.890717984305</v>
      </c>
      <c r="BZ1930" s="1102">
        <v>19157.744126300331</v>
      </c>
      <c r="CA1930" s="1102">
        <v>11866.93096795053</v>
      </c>
      <c r="CB1930" s="1102">
        <v>7822.5499432028018</v>
      </c>
      <c r="CC1930" s="1102">
        <v>10067.195048103531</v>
      </c>
      <c r="CD1930" s="1102">
        <v>16959.874366260061</v>
      </c>
      <c r="CE1930" s="1102">
        <v>26826.278838095677</v>
      </c>
      <c r="CF1930" s="1102">
        <v>18015.410570798569</v>
      </c>
      <c r="CG1930" s="1102">
        <v>12075.573650802296</v>
      </c>
      <c r="CH1930" s="1102">
        <v>12653.931590190405</v>
      </c>
      <c r="CI1930" s="1102">
        <v>17686.159547000101</v>
      </c>
      <c r="CJ1930" s="1102">
        <v>19814.390424139972</v>
      </c>
      <c r="CK1930" s="1102">
        <v>22529.910065682707</v>
      </c>
      <c r="CL1930" s="1102">
        <v>18983.233239560919</v>
      </c>
      <c r="CM1930" s="1102">
        <v>22739.700546853288</v>
      </c>
      <c r="CN1930" s="1102">
        <v>20059.627235358228</v>
      </c>
      <c r="CO1930" s="1102">
        <v>20840.962726668007</v>
      </c>
      <c r="CP1930" s="1102">
        <v>20087.713943916089</v>
      </c>
      <c r="CQ1930" s="1106">
        <f t="shared" ref="CQ1930:CQ1993" si="230">CP1930*1.10231131</f>
        <v>22142.914272423408</v>
      </c>
      <c r="CR1930" s="23" t="s">
        <v>542</v>
      </c>
      <c r="DQ1930"/>
      <c r="DR1930"/>
    </row>
    <row r="1931" spans="58:122" ht="13">
      <c r="BF1931" s="1135">
        <v>1923</v>
      </c>
      <c r="BG1931" s="1102">
        <v>82590.733475958055</v>
      </c>
      <c r="BH1931" s="1102">
        <v>77113.450135662453</v>
      </c>
      <c r="BI1931" s="1102">
        <v>61430.646710908411</v>
      </c>
      <c r="BJ1931" s="1102">
        <v>66040.442015642519</v>
      </c>
      <c r="BK1931" s="1102">
        <v>86995.920704499324</v>
      </c>
      <c r="BL1931" s="1102">
        <v>113385.81348962098</v>
      </c>
      <c r="BM1931" s="1102">
        <v>100819.05286073245</v>
      </c>
      <c r="BN1931" s="1102">
        <v>111883.55375096999</v>
      </c>
      <c r="BO1931" s="1102">
        <v>139659.88676633593</v>
      </c>
      <c r="BP1931" s="1102">
        <v>128215.7721932064</v>
      </c>
      <c r="BQ1931" s="1102">
        <v>99911.515858172555</v>
      </c>
      <c r="BR1931" s="1102">
        <v>84169.3501520188</v>
      </c>
      <c r="BS1931" s="1102">
        <v>84550.526535813915</v>
      </c>
      <c r="BT1931" s="1102">
        <v>38712.827072531996</v>
      </c>
      <c r="BU1931" s="1102">
        <v>17516.04544700919</v>
      </c>
      <c r="BV1931" s="1102">
        <v>12965.52767839294</v>
      </c>
      <c r="BW1931" s="1102">
        <v>14406.222074362624</v>
      </c>
      <c r="BX1931" s="1102">
        <v>26367.243107597824</v>
      </c>
      <c r="BY1931" s="1102">
        <v>23486.51297314277</v>
      </c>
      <c r="BZ1931" s="1102">
        <v>17407.213653157876</v>
      </c>
      <c r="CA1931" s="1102">
        <v>11866.989905397128</v>
      </c>
      <c r="CB1931" s="1102">
        <v>7584.2277397845983</v>
      </c>
      <c r="CC1931" s="1102">
        <v>9859.8348507455703</v>
      </c>
      <c r="CD1931" s="1102">
        <v>15756.047869025033</v>
      </c>
      <c r="CE1931" s="1102">
        <v>19772.155375769282</v>
      </c>
      <c r="CF1931" s="1102">
        <v>15421.082821078551</v>
      </c>
      <c r="CG1931" s="1102">
        <v>12648.805566925581</v>
      </c>
      <c r="CH1931" s="1102">
        <v>15354.13552991</v>
      </c>
      <c r="CI1931" s="1102">
        <v>19944.855573641325</v>
      </c>
      <c r="CJ1931" s="1102">
        <v>20112.187563915581</v>
      </c>
      <c r="CK1931" s="1102">
        <v>18625.538271197962</v>
      </c>
      <c r="CL1931" s="1102">
        <v>15618.963076699807</v>
      </c>
      <c r="CM1931" s="1102">
        <v>20341.265784916115</v>
      </c>
      <c r="CN1931" s="1102">
        <v>23409.873568819938</v>
      </c>
      <c r="CO1931" s="1102">
        <v>23031.97830937586</v>
      </c>
      <c r="CP1931" s="1102">
        <v>24131.526527773145</v>
      </c>
      <c r="CQ1931" s="1106">
        <f t="shared" si="230"/>
        <v>26600.454619129367</v>
      </c>
      <c r="CR1931" s="23" t="s">
        <v>542</v>
      </c>
      <c r="DQ1931"/>
      <c r="DR1931"/>
    </row>
    <row r="1932" spans="58:122" ht="13">
      <c r="BF1932" s="1135">
        <v>1924</v>
      </c>
      <c r="BG1932" s="1102">
        <v>41634.528142599964</v>
      </c>
      <c r="BH1932" s="1102">
        <v>56050.308825488122</v>
      </c>
      <c r="BI1932" s="1102">
        <v>55689.719113076077</v>
      </c>
      <c r="BJ1932" s="1102">
        <v>65043.7741408293</v>
      </c>
      <c r="BK1932" s="1102">
        <v>74281.14739548057</v>
      </c>
      <c r="BL1932" s="1102">
        <v>98425.459747607994</v>
      </c>
      <c r="BM1932" s="1102">
        <v>92508.165418014716</v>
      </c>
      <c r="BN1932" s="1102">
        <v>92899.154702192071</v>
      </c>
      <c r="BO1932" s="1102">
        <v>106177.96967876748</v>
      </c>
      <c r="BP1932" s="1102">
        <v>123568.06336358035</v>
      </c>
      <c r="BQ1932" s="1102">
        <v>95954.545755392872</v>
      </c>
      <c r="BR1932" s="1102">
        <v>79961.115275517717</v>
      </c>
      <c r="BS1932" s="1102">
        <v>84471.624143777022</v>
      </c>
      <c r="BT1932" s="1102">
        <v>50967.899702467381</v>
      </c>
      <c r="BU1932" s="1102">
        <v>16808.762619481982</v>
      </c>
      <c r="BV1932" s="1102">
        <v>17229.8441737988</v>
      </c>
      <c r="BW1932" s="1102">
        <v>16823.506157990119</v>
      </c>
      <c r="BX1932" s="1102">
        <v>20860.479425043086</v>
      </c>
      <c r="BY1932" s="1102">
        <v>16562.240318368535</v>
      </c>
      <c r="BZ1932" s="1102">
        <v>16700.854241043053</v>
      </c>
      <c r="CA1932" s="1102">
        <v>11867.426259014486</v>
      </c>
      <c r="CB1932" s="1102">
        <v>8105.3367178547114</v>
      </c>
      <c r="CC1932" s="1102">
        <v>9175.7010841024803</v>
      </c>
      <c r="CD1932" s="1102">
        <v>13198.088322242729</v>
      </c>
      <c r="CE1932" s="1102">
        <v>18097.817801054829</v>
      </c>
      <c r="CF1932" s="1102">
        <v>14488.265373410248</v>
      </c>
      <c r="CG1932" s="1102">
        <v>10284.747923676838</v>
      </c>
      <c r="CH1932" s="1102">
        <v>11611.600452028786</v>
      </c>
      <c r="CI1932" s="1102">
        <v>16485.028225858769</v>
      </c>
      <c r="CJ1932" s="1102">
        <v>20615.494016064353</v>
      </c>
      <c r="CK1932" s="1102">
        <v>22967.53064300101</v>
      </c>
      <c r="CL1932" s="1102">
        <v>18582.210242791552</v>
      </c>
      <c r="CM1932" s="1102">
        <v>19732.858738589362</v>
      </c>
      <c r="CN1932" s="1102">
        <v>16688.944158288898</v>
      </c>
      <c r="CO1932" s="1102">
        <v>18573.388183594772</v>
      </c>
      <c r="CP1932" s="1102">
        <v>17816.726357924195</v>
      </c>
      <c r="CQ1932" s="1106">
        <f t="shared" si="230"/>
        <v>19639.578971514948</v>
      </c>
      <c r="CR1932" s="23" t="s">
        <v>542</v>
      </c>
      <c r="DQ1932"/>
      <c r="DR1932"/>
    </row>
    <row r="1933" spans="58:122" ht="13">
      <c r="BF1933" s="1135">
        <v>1925</v>
      </c>
      <c r="BG1933" s="1102">
        <v>59225.210657851567</v>
      </c>
      <c r="BH1933" s="1102">
        <v>49688.407248679025</v>
      </c>
      <c r="BI1933" s="1102">
        <v>45818.661307536895</v>
      </c>
      <c r="BJ1933" s="1102">
        <v>56511.803927405002</v>
      </c>
      <c r="BK1933" s="1102">
        <v>68837.254041247128</v>
      </c>
      <c r="BL1933" s="1102">
        <v>87334.390915853292</v>
      </c>
      <c r="BM1933" s="1102">
        <v>75794.750941128135</v>
      </c>
      <c r="BN1933" s="1102">
        <v>91526.10279719856</v>
      </c>
      <c r="BO1933" s="1102">
        <v>135137.31393718321</v>
      </c>
      <c r="BP1933" s="1102">
        <v>128409.89688719086</v>
      </c>
      <c r="BQ1933" s="1102">
        <v>103267.01637772202</v>
      </c>
      <c r="BR1933" s="1102">
        <v>78710.512087144656</v>
      </c>
      <c r="BS1933" s="1102">
        <v>67079.199185011763</v>
      </c>
      <c r="BT1933" s="1102">
        <v>39115.615169733668</v>
      </c>
      <c r="BU1933" s="1102">
        <v>17690.210740835941</v>
      </c>
      <c r="BV1933" s="1102">
        <v>17688.746378363918</v>
      </c>
      <c r="BW1933" s="1102">
        <v>17574.791298417927</v>
      </c>
      <c r="BX1933" s="1102">
        <v>25121.449095645279</v>
      </c>
      <c r="BY1933" s="1102">
        <v>22610.22373936238</v>
      </c>
      <c r="BZ1933" s="1102">
        <v>17544.772105258002</v>
      </c>
      <c r="CA1933" s="1102">
        <v>11868.558730428296</v>
      </c>
      <c r="CB1933" s="1102">
        <v>7327.2551929569327</v>
      </c>
      <c r="CC1933" s="1102">
        <v>11795.235760679319</v>
      </c>
      <c r="CD1933" s="1102">
        <v>15743.849353002714</v>
      </c>
      <c r="CE1933" s="1102">
        <v>19462.024531225648</v>
      </c>
      <c r="CF1933" s="1102">
        <v>14122.024261092061</v>
      </c>
      <c r="CG1933" s="1102">
        <v>11547.186344041818</v>
      </c>
      <c r="CH1933" s="1102">
        <v>14912.880082747977</v>
      </c>
      <c r="CI1933" s="1102">
        <v>19306.64428597064</v>
      </c>
      <c r="CJ1933" s="1102">
        <v>19947.642708987409</v>
      </c>
      <c r="CK1933" s="1102">
        <v>21318.815565994442</v>
      </c>
      <c r="CL1933" s="1102">
        <v>18199.003158168125</v>
      </c>
      <c r="CM1933" s="1102">
        <v>20876.34567253157</v>
      </c>
      <c r="CN1933" s="1102">
        <v>17457.440349289653</v>
      </c>
      <c r="CO1933" s="1102">
        <v>14857.005464913022</v>
      </c>
      <c r="CP1933" s="1102">
        <v>18746.938396618552</v>
      </c>
      <c r="CQ1933" s="1106">
        <f t="shared" si="230"/>
        <v>20664.962222465896</v>
      </c>
      <c r="CR1933" s="23" t="s">
        <v>542</v>
      </c>
      <c r="DQ1933"/>
      <c r="DR1933"/>
    </row>
    <row r="1934" spans="58:122" ht="13">
      <c r="BF1934" s="1135">
        <v>1926</v>
      </c>
      <c r="BG1934" s="1102">
        <v>78128.565793448695</v>
      </c>
      <c r="BH1934" s="1102">
        <v>79094.267948463123</v>
      </c>
      <c r="BI1934" s="1102">
        <v>65977.86575069034</v>
      </c>
      <c r="BJ1934" s="1102">
        <v>75486.906312927909</v>
      </c>
      <c r="BK1934" s="1102">
        <v>93045.680780047493</v>
      </c>
      <c r="BL1934" s="1102">
        <v>123156.03534998074</v>
      </c>
      <c r="BM1934" s="1102">
        <v>110110.59606297751</v>
      </c>
      <c r="BN1934" s="1102">
        <v>105904.90756953813</v>
      </c>
      <c r="BO1934" s="1102">
        <v>134280.86857953941</v>
      </c>
      <c r="BP1934" s="1102">
        <v>123426.31420383368</v>
      </c>
      <c r="BQ1934" s="1102">
        <v>99313.428893636883</v>
      </c>
      <c r="BR1934" s="1102">
        <v>81677.808050750173</v>
      </c>
      <c r="BS1934" s="1102">
        <v>90977.078909096934</v>
      </c>
      <c r="BT1934" s="1102">
        <v>34282.816565336703</v>
      </c>
      <c r="BU1934" s="1102">
        <v>12678.794674494808</v>
      </c>
      <c r="BV1934" s="1102">
        <v>11539.51968995449</v>
      </c>
      <c r="BW1934" s="1102">
        <v>19325.028799267657</v>
      </c>
      <c r="BX1934" s="1102">
        <v>28910.037260209225</v>
      </c>
      <c r="BY1934" s="1102">
        <v>23677.786952374045</v>
      </c>
      <c r="BZ1934" s="1102">
        <v>18094.856449407784</v>
      </c>
      <c r="CA1934" s="1102">
        <v>11871.523386345702</v>
      </c>
      <c r="CB1934" s="1102">
        <v>8550.6892012074222</v>
      </c>
      <c r="CC1934" s="1102">
        <v>11107.497037031757</v>
      </c>
      <c r="CD1934" s="1102">
        <v>17628.449663845586</v>
      </c>
      <c r="CE1934" s="1102">
        <v>24392.669851343908</v>
      </c>
      <c r="CF1934" s="1102">
        <v>17745.374080113023</v>
      </c>
      <c r="CG1934" s="1102">
        <v>12307.303003291034</v>
      </c>
      <c r="CH1934" s="1102">
        <v>13138.873501123522</v>
      </c>
      <c r="CI1934" s="1102">
        <v>18628.593653681295</v>
      </c>
      <c r="CJ1934" s="1102">
        <v>24125.69847945006</v>
      </c>
      <c r="CK1934" s="1102">
        <v>24513.921833255186</v>
      </c>
      <c r="CL1934" s="1102">
        <v>20066.92652451844</v>
      </c>
      <c r="CM1934" s="1102">
        <v>22399.897461626559</v>
      </c>
      <c r="CN1934" s="1102">
        <v>20812.056565782583</v>
      </c>
      <c r="CO1934" s="1102">
        <v>23632.920972686006</v>
      </c>
      <c r="CP1934" s="1102">
        <v>20890.336874199151</v>
      </c>
      <c r="CQ1934" s="1106">
        <f t="shared" si="230"/>
        <v>23027.654606139771</v>
      </c>
      <c r="CR1934" s="23" t="s">
        <v>542</v>
      </c>
      <c r="DQ1934"/>
      <c r="DR1934"/>
    </row>
    <row r="1935" spans="58:122" ht="13">
      <c r="BF1935" s="1135">
        <v>1927</v>
      </c>
      <c r="BG1935" s="1102">
        <v>66316.373271662043</v>
      </c>
      <c r="BH1935" s="1102">
        <v>62914.369128199716</v>
      </c>
      <c r="BI1935" s="1102">
        <v>51715.592079860042</v>
      </c>
      <c r="BJ1935" s="1102">
        <v>51759.972037286665</v>
      </c>
      <c r="BK1935" s="1102">
        <v>67361.238883260841</v>
      </c>
      <c r="BL1935" s="1102">
        <v>83289.747049385813</v>
      </c>
      <c r="BM1935" s="1102">
        <v>75666.73405416288</v>
      </c>
      <c r="BN1935" s="1102">
        <v>81677.563968745264</v>
      </c>
      <c r="BO1935" s="1102">
        <v>122444.26220863398</v>
      </c>
      <c r="BP1935" s="1102">
        <v>113421.44642598141</v>
      </c>
      <c r="BQ1935" s="1102">
        <v>88027.681061980824</v>
      </c>
      <c r="BR1935" s="1102">
        <v>69612.306630799765</v>
      </c>
      <c r="BS1935" s="1102">
        <v>77037.279099899053</v>
      </c>
      <c r="BT1935" s="1102">
        <v>24271.979399187057</v>
      </c>
      <c r="BU1935" s="1102">
        <v>11358.92213534718</v>
      </c>
      <c r="BV1935" s="1102">
        <v>14871.476584037122</v>
      </c>
      <c r="BW1935" s="1102">
        <v>24036.641036900157</v>
      </c>
      <c r="BX1935" s="1102">
        <v>31493.730473993128</v>
      </c>
      <c r="BY1935" s="1102">
        <v>20211.34090375368</v>
      </c>
      <c r="BZ1935" s="1102">
        <v>16484.449385970933</v>
      </c>
      <c r="CA1935" s="1102">
        <v>11872.641485353495</v>
      </c>
      <c r="CB1935" s="1102">
        <v>8622.7564249009483</v>
      </c>
      <c r="CC1935" s="1102">
        <v>10676.01314908868</v>
      </c>
      <c r="CD1935" s="1102">
        <v>13021.026393344615</v>
      </c>
      <c r="CE1935" s="1102">
        <v>18097.463780464044</v>
      </c>
      <c r="CF1935" s="1102">
        <v>13283.917985084474</v>
      </c>
      <c r="CG1935" s="1102">
        <v>11899.900005891113</v>
      </c>
      <c r="CH1935" s="1102">
        <v>14225.421135802166</v>
      </c>
      <c r="CI1935" s="1102">
        <v>20254.745461446841</v>
      </c>
      <c r="CJ1935" s="1102">
        <v>20872.320553564427</v>
      </c>
      <c r="CK1935" s="1102">
        <v>21286.900272518509</v>
      </c>
      <c r="CL1935" s="1102">
        <v>16505.835134206762</v>
      </c>
      <c r="CM1935" s="1102">
        <v>20308.444314889919</v>
      </c>
      <c r="CN1935" s="1102">
        <v>18090.553593752076</v>
      </c>
      <c r="CO1935" s="1102">
        <v>18725.835515924966</v>
      </c>
      <c r="CP1935" s="1102">
        <v>19924.212365190131</v>
      </c>
      <c r="CQ1935" s="1106">
        <f t="shared" si="230"/>
        <v>21962.684632990931</v>
      </c>
      <c r="CR1935" s="23" t="s">
        <v>542</v>
      </c>
      <c r="DQ1935"/>
      <c r="DR1935"/>
    </row>
    <row r="1936" spans="58:122" ht="13">
      <c r="BF1936" s="1135">
        <v>1928</v>
      </c>
      <c r="BG1936" s="1102">
        <v>57376.434906153016</v>
      </c>
      <c r="BH1936" s="1102">
        <v>53527.391366546923</v>
      </c>
      <c r="BI1936" s="1102">
        <v>49236.392066591616</v>
      </c>
      <c r="BJ1936" s="1102">
        <v>60756.243959541636</v>
      </c>
      <c r="BK1936" s="1102">
        <v>74301.416345443969</v>
      </c>
      <c r="BL1936" s="1102">
        <v>93704.460261058091</v>
      </c>
      <c r="BM1936" s="1102">
        <v>84149.836194578995</v>
      </c>
      <c r="BN1936" s="1102">
        <v>97003.734030477601</v>
      </c>
      <c r="BO1936" s="1102">
        <v>125777.03975389453</v>
      </c>
      <c r="BP1936" s="1102">
        <v>115353.86961180362</v>
      </c>
      <c r="BQ1936" s="1102">
        <v>88643.155806353505</v>
      </c>
      <c r="BR1936" s="1102">
        <v>72876.06259507846</v>
      </c>
      <c r="BS1936" s="1102">
        <v>87329.4768087462</v>
      </c>
      <c r="BT1936" s="1102">
        <v>37191.627050403578</v>
      </c>
      <c r="BU1936" s="1102">
        <v>16025.752497183525</v>
      </c>
      <c r="BV1936" s="1102">
        <v>14586.012001240824</v>
      </c>
      <c r="BW1936" s="1102">
        <v>14995.727891504841</v>
      </c>
      <c r="BX1936" s="1102">
        <v>25365.419842453408</v>
      </c>
      <c r="BY1936" s="1102">
        <v>21646.365487568601</v>
      </c>
      <c r="BZ1936" s="1102">
        <v>18288.758388525333</v>
      </c>
      <c r="CA1936" s="1102">
        <v>11875.056166183735</v>
      </c>
      <c r="CB1936" s="1102">
        <v>7829.2419700189294</v>
      </c>
      <c r="CC1936" s="1102">
        <v>10416.820991294349</v>
      </c>
      <c r="CD1936" s="1102">
        <v>13945.089971043166</v>
      </c>
      <c r="CE1936" s="1102">
        <v>21122.737577003358</v>
      </c>
      <c r="CF1936" s="1102">
        <v>13909.972417177385</v>
      </c>
      <c r="CG1936" s="1102">
        <v>10141.369369290183</v>
      </c>
      <c r="CH1936" s="1102">
        <v>12368.521363844489</v>
      </c>
      <c r="CI1936" s="1102">
        <v>18749.339745374586</v>
      </c>
      <c r="CJ1936" s="1102">
        <v>21409.642507335968</v>
      </c>
      <c r="CK1936" s="1102">
        <v>18783.864691057013</v>
      </c>
      <c r="CL1936" s="1102">
        <v>14992.618845133567</v>
      </c>
      <c r="CM1936" s="1102">
        <v>16156.369556186657</v>
      </c>
      <c r="CN1936" s="1102">
        <v>16195.886637481317</v>
      </c>
      <c r="CO1936" s="1102">
        <v>18277.682944045762</v>
      </c>
      <c r="CP1936" s="1102">
        <v>16528.387236104314</v>
      </c>
      <c r="CQ1936" s="1106">
        <f t="shared" si="230"/>
        <v>18219.428186417426</v>
      </c>
      <c r="CR1936" s="23" t="s">
        <v>542</v>
      </c>
      <c r="DQ1936"/>
      <c r="DR1936"/>
    </row>
    <row r="1937" spans="58:122" ht="13">
      <c r="BF1937" s="1135">
        <v>1929</v>
      </c>
      <c r="BG1937" s="1102">
        <v>64119.478639377267</v>
      </c>
      <c r="BH1937" s="1102">
        <v>63065.772624792196</v>
      </c>
      <c r="BI1937" s="1102">
        <v>55383.423143640539</v>
      </c>
      <c r="BJ1937" s="1102">
        <v>56320.263011112926</v>
      </c>
      <c r="BK1937" s="1102">
        <v>65555.424787199707</v>
      </c>
      <c r="BL1937" s="1102">
        <v>86961.372186473032</v>
      </c>
      <c r="BM1937" s="1102">
        <v>78657.183374120796</v>
      </c>
      <c r="BN1937" s="1102">
        <v>81607.056449222509</v>
      </c>
      <c r="BO1937" s="1102">
        <v>110743.23674658689</v>
      </c>
      <c r="BP1937" s="1102">
        <v>108511.42367851887</v>
      </c>
      <c r="BQ1937" s="1102">
        <v>84096.748610111885</v>
      </c>
      <c r="BR1937" s="1102">
        <v>71470.505663546719</v>
      </c>
      <c r="BS1937" s="1102">
        <v>89528.197845223956</v>
      </c>
      <c r="BT1937" s="1102">
        <v>35138.092321822827</v>
      </c>
      <c r="BU1937" s="1102">
        <v>17813.882243823085</v>
      </c>
      <c r="BV1937" s="1102">
        <v>13774.749154641466</v>
      </c>
      <c r="BW1937" s="1102">
        <v>14218.522852683971</v>
      </c>
      <c r="BX1937" s="1102">
        <v>30349.45752066973</v>
      </c>
      <c r="BY1937" s="1102">
        <v>24126.301966751147</v>
      </c>
      <c r="BZ1937" s="1102">
        <v>16776.838103400689</v>
      </c>
      <c r="CA1937" s="1102">
        <v>11880.976921351839</v>
      </c>
      <c r="CB1937" s="1102">
        <v>7933.7686072701599</v>
      </c>
      <c r="CC1937" s="1102">
        <v>11841.864256024406</v>
      </c>
      <c r="CD1937" s="1102">
        <v>18210.751973295457</v>
      </c>
      <c r="CE1937" s="1102">
        <v>19940.537265465791</v>
      </c>
      <c r="CF1937" s="1102">
        <v>14598.179096576663</v>
      </c>
      <c r="CG1937" s="1102">
        <v>13468.033769949445</v>
      </c>
      <c r="CH1937" s="1102">
        <v>17739.430733900495</v>
      </c>
      <c r="CI1937" s="1102">
        <v>24977.217914113371</v>
      </c>
      <c r="CJ1937" s="1102">
        <v>24259.15679904028</v>
      </c>
      <c r="CK1937" s="1102">
        <v>23854.047860144747</v>
      </c>
      <c r="CL1937" s="1102">
        <v>20801.116096225058</v>
      </c>
      <c r="CM1937" s="1102">
        <v>22730.02078929211</v>
      </c>
      <c r="CN1937" s="1102">
        <v>21522.653990897255</v>
      </c>
      <c r="CO1937" s="1102">
        <v>19300.668531828964</v>
      </c>
      <c r="CP1937" s="1102">
        <v>23563.157875210127</v>
      </c>
      <c r="CQ1937" s="1106">
        <f t="shared" si="230"/>
        <v>25973.935425159689</v>
      </c>
      <c r="CR1937" s="23" t="s">
        <v>542</v>
      </c>
      <c r="DQ1937"/>
      <c r="DR1937"/>
    </row>
    <row r="1938" spans="58:122" ht="13">
      <c r="BF1938" s="1135">
        <v>1930</v>
      </c>
      <c r="BG1938" s="1102">
        <v>48199.375706262086</v>
      </c>
      <c r="BH1938" s="1102">
        <v>48938.190346408439</v>
      </c>
      <c r="BI1938" s="1102">
        <v>44150.092477979735</v>
      </c>
      <c r="BJ1938" s="1102">
        <v>57729.645203578526</v>
      </c>
      <c r="BK1938" s="1102">
        <v>73417.684883131777</v>
      </c>
      <c r="BL1938" s="1102">
        <v>98483.877289653436</v>
      </c>
      <c r="BM1938" s="1102">
        <v>89546.186526265723</v>
      </c>
      <c r="BN1938" s="1102">
        <v>96810.166494666089</v>
      </c>
      <c r="BO1938" s="1102">
        <v>104632.45958691189</v>
      </c>
      <c r="BP1938" s="1102">
        <v>105574.92728645242</v>
      </c>
      <c r="BQ1938" s="1102">
        <v>76854.684036114617</v>
      </c>
      <c r="BR1938" s="1102">
        <v>61864.726578117901</v>
      </c>
      <c r="BS1938" s="1102">
        <v>61168.379293026432</v>
      </c>
      <c r="BT1938" s="1102">
        <v>29822.665182888042</v>
      </c>
      <c r="BU1938" s="1102">
        <v>15384.724287718309</v>
      </c>
      <c r="BV1938" s="1102">
        <v>13816.919347719899</v>
      </c>
      <c r="BW1938" s="1102">
        <v>20053.379862254489</v>
      </c>
      <c r="BX1938" s="1102">
        <v>22929.880361498897</v>
      </c>
      <c r="BY1938" s="1102">
        <v>21515.020294726812</v>
      </c>
      <c r="BZ1938" s="1102">
        <v>18537.055456977512</v>
      </c>
      <c r="CA1938" s="1102">
        <v>11890.516037723555</v>
      </c>
      <c r="CB1938" s="1102">
        <v>8182.1674283216262</v>
      </c>
      <c r="CC1938" s="1102">
        <v>8698.7229945050731</v>
      </c>
      <c r="CD1938" s="1102">
        <v>11611.72024966629</v>
      </c>
      <c r="CE1938" s="1102">
        <v>20878.60837727207</v>
      </c>
      <c r="CF1938" s="1102">
        <v>15683.718046088075</v>
      </c>
      <c r="CG1938" s="1102">
        <v>9764.5219938189475</v>
      </c>
      <c r="CH1938" s="1102">
        <v>9909.5919834963242</v>
      </c>
      <c r="CI1938" s="1102">
        <v>13818.040433840401</v>
      </c>
      <c r="CJ1938" s="1102">
        <v>20098.477551539465</v>
      </c>
      <c r="CK1938" s="1102">
        <v>20262.827689484562</v>
      </c>
      <c r="CL1938" s="1102">
        <v>17400.92737973377</v>
      </c>
      <c r="CM1938" s="1102">
        <v>20314.697204230251</v>
      </c>
      <c r="CN1938" s="1102">
        <v>19578.625791523689</v>
      </c>
      <c r="CO1938" s="1102">
        <v>23661.870164686858</v>
      </c>
      <c r="CP1938" s="1102">
        <v>19615.397514289238</v>
      </c>
      <c r="CQ1938" s="1106">
        <f t="shared" si="230"/>
        <v>21622.274530146911</v>
      </c>
      <c r="CR1938" s="23" t="s">
        <v>542</v>
      </c>
      <c r="DQ1938"/>
      <c r="DR1938"/>
    </row>
    <row r="1939" spans="58:122" ht="13">
      <c r="BF1939" s="1135">
        <v>1931</v>
      </c>
      <c r="BG1939" s="1102">
        <v>54541.883234612658</v>
      </c>
      <c r="BH1939" s="1102">
        <v>54131.56407811668</v>
      </c>
      <c r="BI1939" s="1102">
        <v>47543.348135252825</v>
      </c>
      <c r="BJ1939" s="1102">
        <v>56562.105814789764</v>
      </c>
      <c r="BK1939" s="1102">
        <v>71565.363408770761</v>
      </c>
      <c r="BL1939" s="1102">
        <v>93023.832113253869</v>
      </c>
      <c r="BM1939" s="1102">
        <v>81299.564053760158</v>
      </c>
      <c r="BN1939" s="1102">
        <v>89119.410366634067</v>
      </c>
      <c r="BO1939" s="1102">
        <v>114178.24220901991</v>
      </c>
      <c r="BP1939" s="1102">
        <v>104628.47771810667</v>
      </c>
      <c r="BQ1939" s="1102">
        <v>75478.876856398623</v>
      </c>
      <c r="BR1939" s="1102">
        <v>55848.910996194536</v>
      </c>
      <c r="BS1939" s="1102">
        <v>66408.787946173412</v>
      </c>
      <c r="BT1939" s="1102">
        <v>33112.191732835927</v>
      </c>
      <c r="BU1939" s="1102">
        <v>20106.268483496824</v>
      </c>
      <c r="BV1939" s="1102">
        <v>18105.507922701716</v>
      </c>
      <c r="BW1939" s="1102">
        <v>18766.950389672635</v>
      </c>
      <c r="BX1939" s="1102">
        <v>24960.451626247974</v>
      </c>
      <c r="BY1939" s="1102">
        <v>21377.639178412814</v>
      </c>
      <c r="BZ1939" s="1102">
        <v>20540.343446886014</v>
      </c>
      <c r="CA1939" s="1102">
        <v>11892.619954685979</v>
      </c>
      <c r="CB1939" s="1102">
        <v>5733.5290891145332</v>
      </c>
      <c r="CC1939" s="1102">
        <v>8017.2513827131188</v>
      </c>
      <c r="CD1939" s="1102">
        <v>7722.9627236146198</v>
      </c>
      <c r="CE1939" s="1102">
        <v>20684.48102472907</v>
      </c>
      <c r="CF1939" s="1102">
        <v>13395.154578032707</v>
      </c>
      <c r="CG1939" s="1102">
        <v>10630.219968226314</v>
      </c>
      <c r="CH1939" s="1102">
        <v>12671.289031482507</v>
      </c>
      <c r="CI1939" s="1102">
        <v>15399.365308232258</v>
      </c>
      <c r="CJ1939" s="1102">
        <v>21771.587953249022</v>
      </c>
      <c r="CK1939" s="1102">
        <v>20147.901181887431</v>
      </c>
      <c r="CL1939" s="1102">
        <v>14944.44161437137</v>
      </c>
      <c r="CM1939" s="1102">
        <v>22488.941542738081</v>
      </c>
      <c r="CN1939" s="1102">
        <v>17542.429635549208</v>
      </c>
      <c r="CO1939" s="1102">
        <v>27720.43419711649</v>
      </c>
      <c r="CP1939" s="1102">
        <v>17800.241480786673</v>
      </c>
      <c r="CQ1939" s="1106">
        <f t="shared" si="230"/>
        <v>19621.407505002298</v>
      </c>
      <c r="CR1939" s="23" t="s">
        <v>542</v>
      </c>
      <c r="DQ1939"/>
      <c r="DR1939"/>
    </row>
    <row r="1940" spans="58:122" ht="13">
      <c r="BF1940" s="1135">
        <v>1932</v>
      </c>
      <c r="BG1940" s="1102">
        <v>57908.500639552978</v>
      </c>
      <c r="BH1940" s="1102">
        <v>67322.617740191883</v>
      </c>
      <c r="BI1940" s="1102">
        <v>60114.001730379066</v>
      </c>
      <c r="BJ1940" s="1102">
        <v>59324.448490817093</v>
      </c>
      <c r="BK1940" s="1102">
        <v>68147.362871718113</v>
      </c>
      <c r="BL1940" s="1102">
        <v>89802.994313074916</v>
      </c>
      <c r="BM1940" s="1102">
        <v>79883.444040500704</v>
      </c>
      <c r="BN1940" s="1102">
        <v>82754.825047218561</v>
      </c>
      <c r="BO1940" s="1102">
        <v>116378.62854251123</v>
      </c>
      <c r="BP1940" s="1102">
        <v>106823.63371168211</v>
      </c>
      <c r="BQ1940" s="1102">
        <v>80784.048851961619</v>
      </c>
      <c r="BR1940" s="1102">
        <v>61200.553275379454</v>
      </c>
      <c r="BS1940" s="1102">
        <v>83944.991119025217</v>
      </c>
      <c r="BT1940" s="1102">
        <v>38251.649286386084</v>
      </c>
      <c r="BU1940" s="1102">
        <v>15539.976869471506</v>
      </c>
      <c r="BV1940" s="1102">
        <v>16615.076001889349</v>
      </c>
      <c r="BW1940" s="1102">
        <v>16735.594556604767</v>
      </c>
      <c r="BX1940" s="1102">
        <v>28005.54139463339</v>
      </c>
      <c r="BY1940" s="1102">
        <v>24611.909443745568</v>
      </c>
      <c r="BZ1940" s="1102">
        <v>17956.594863690749</v>
      </c>
      <c r="CA1940" s="1102">
        <v>11896.029289290645</v>
      </c>
      <c r="CB1940" s="1102">
        <v>8346.8759374203819</v>
      </c>
      <c r="CC1940" s="1102">
        <v>11417.537038096405</v>
      </c>
      <c r="CD1940" s="1102">
        <v>18481.405370115535</v>
      </c>
      <c r="CE1940" s="1102">
        <v>23547.632679163416</v>
      </c>
      <c r="CF1940" s="1102">
        <v>17000.013127214792</v>
      </c>
      <c r="CG1940" s="1102">
        <v>12652.833105854515</v>
      </c>
      <c r="CH1940" s="1102">
        <v>13872.454094301787</v>
      </c>
      <c r="CI1940" s="1102">
        <v>21278.96048909309</v>
      </c>
      <c r="CJ1940" s="1102">
        <v>24424.875370942958</v>
      </c>
      <c r="CK1940" s="1102">
        <v>26038.860840059133</v>
      </c>
      <c r="CL1940" s="1102">
        <v>24455.533054142179</v>
      </c>
      <c r="CM1940" s="1102">
        <v>28341.670436182594</v>
      </c>
      <c r="CN1940" s="1102">
        <v>26012.251409919561</v>
      </c>
      <c r="CO1940" s="1102">
        <v>21928.347450284517</v>
      </c>
      <c r="CP1940" s="1102">
        <v>27504.142197926685</v>
      </c>
      <c r="CQ1940" s="1106">
        <f t="shared" si="230"/>
        <v>30318.127016622842</v>
      </c>
      <c r="CR1940" s="23" t="s">
        <v>542</v>
      </c>
      <c r="DQ1940"/>
      <c r="DR1940"/>
    </row>
    <row r="1941" spans="58:122" ht="13">
      <c r="BF1941" s="1135">
        <v>1933</v>
      </c>
      <c r="BG1941" s="1102">
        <v>58649.095836009452</v>
      </c>
      <c r="BH1941" s="1102">
        <v>63039.454662445722</v>
      </c>
      <c r="BI1941" s="1102">
        <v>58610.382908359039</v>
      </c>
      <c r="BJ1941" s="1102">
        <v>62019.094542689942</v>
      </c>
      <c r="BK1941" s="1102">
        <v>72760.685435926905</v>
      </c>
      <c r="BL1941" s="1102">
        <v>89173.382991846011</v>
      </c>
      <c r="BM1941" s="1102">
        <v>79252.860971274058</v>
      </c>
      <c r="BN1941" s="1102">
        <v>84420.255498751329</v>
      </c>
      <c r="BO1941" s="1102">
        <v>103478.87934877802</v>
      </c>
      <c r="BP1941" s="1102">
        <v>100118.89815576484</v>
      </c>
      <c r="BQ1941" s="1102">
        <v>75591.099048699354</v>
      </c>
      <c r="BR1941" s="1102">
        <v>59703.791776908685</v>
      </c>
      <c r="BS1941" s="1102">
        <v>68341.785665231859</v>
      </c>
      <c r="BT1941" s="1102">
        <v>30518.777310930112</v>
      </c>
      <c r="BU1941" s="1102">
        <v>15348.302107101579</v>
      </c>
      <c r="BV1941" s="1102">
        <v>11482.499058996364</v>
      </c>
      <c r="BW1941" s="1102">
        <v>11487.015392425636</v>
      </c>
      <c r="BX1941" s="1102">
        <v>21941.188017555163</v>
      </c>
      <c r="BY1941" s="1102">
        <v>18402.045276000226</v>
      </c>
      <c r="BZ1941" s="1102">
        <v>14407.083302933459</v>
      </c>
      <c r="CA1941" s="1102">
        <v>11897.969434074506</v>
      </c>
      <c r="CB1941" s="1102">
        <v>7561.1681560166635</v>
      </c>
      <c r="CC1941" s="1102">
        <v>10323.475743530817</v>
      </c>
      <c r="CD1941" s="1102">
        <v>11492.092552799837</v>
      </c>
      <c r="CE1941" s="1102">
        <v>16357.298425290555</v>
      </c>
      <c r="CF1941" s="1102">
        <v>12070.206857823832</v>
      </c>
      <c r="CG1941" s="1102">
        <v>9779.4740056149312</v>
      </c>
      <c r="CH1941" s="1102">
        <v>13371.078337802299</v>
      </c>
      <c r="CI1941" s="1102">
        <v>17140.859726933675</v>
      </c>
      <c r="CJ1941" s="1102">
        <v>19316.938471461723</v>
      </c>
      <c r="CK1941" s="1102">
        <v>19515.555232549992</v>
      </c>
      <c r="CL1941" s="1102">
        <v>15276.35253492296</v>
      </c>
      <c r="CM1941" s="1102">
        <v>18075.872029355953</v>
      </c>
      <c r="CN1941" s="1102">
        <v>16314.351707841703</v>
      </c>
      <c r="CO1941" s="1102">
        <v>20016.920443065283</v>
      </c>
      <c r="CP1941" s="1102">
        <v>16411.890988753883</v>
      </c>
      <c r="CQ1941" s="1106">
        <f t="shared" si="230"/>
        <v>18091.013055390486</v>
      </c>
      <c r="CR1941" s="23" t="s">
        <v>542</v>
      </c>
      <c r="DQ1941"/>
      <c r="DR1941"/>
    </row>
    <row r="1942" spans="58:122" ht="13">
      <c r="BF1942" s="1135">
        <v>1934</v>
      </c>
      <c r="BG1942" s="1102">
        <v>63461.12030002875</v>
      </c>
      <c r="BH1942" s="1102">
        <v>66766.387498329248</v>
      </c>
      <c r="BI1942" s="1102">
        <v>58608.877051345538</v>
      </c>
      <c r="BJ1942" s="1102">
        <v>64850.955566557743</v>
      </c>
      <c r="BK1942" s="1102">
        <v>69581.140274598831</v>
      </c>
      <c r="BL1942" s="1102">
        <v>85037.001929798644</v>
      </c>
      <c r="BM1942" s="1102">
        <v>80114.203595760773</v>
      </c>
      <c r="BN1942" s="1102">
        <v>102723.19395563437</v>
      </c>
      <c r="BO1942" s="1102">
        <v>113948.42660240991</v>
      </c>
      <c r="BP1942" s="1102">
        <v>119256.16329491502</v>
      </c>
      <c r="BQ1942" s="1102">
        <v>94728.348781613822</v>
      </c>
      <c r="BR1942" s="1102">
        <v>83409.271857237065</v>
      </c>
      <c r="BS1942" s="1102">
        <v>74712.454844058579</v>
      </c>
      <c r="BT1942" s="1102">
        <v>31756.6384420387</v>
      </c>
      <c r="BU1942" s="1102">
        <v>13871.37802838608</v>
      </c>
      <c r="BV1942" s="1102">
        <v>13750.789834581497</v>
      </c>
      <c r="BW1942" s="1102">
        <v>25814.811730305759</v>
      </c>
      <c r="BX1942" s="1102">
        <v>30102.906184973079</v>
      </c>
      <c r="BY1942" s="1102">
        <v>22415.906452198222</v>
      </c>
      <c r="BZ1942" s="1102">
        <v>14460.754804225107</v>
      </c>
      <c r="CA1942" s="1102">
        <v>11898.424872025538</v>
      </c>
      <c r="CB1942" s="1102">
        <v>7940.1500384734491</v>
      </c>
      <c r="CC1942" s="1102">
        <v>10927.397962238154</v>
      </c>
      <c r="CD1942" s="1102">
        <v>16046.61526805382</v>
      </c>
      <c r="CE1942" s="1102">
        <v>21341.305867859741</v>
      </c>
      <c r="CF1942" s="1102">
        <v>14471.026873429913</v>
      </c>
      <c r="CG1942" s="1102">
        <v>10660.670156346181</v>
      </c>
      <c r="CH1942" s="1102">
        <v>13729.160401617859</v>
      </c>
      <c r="CI1942" s="1102">
        <v>16940.102081023193</v>
      </c>
      <c r="CJ1942" s="1102">
        <v>17579.991800613971</v>
      </c>
      <c r="CK1942" s="1102">
        <v>16673.272555752534</v>
      </c>
      <c r="CL1942" s="1102">
        <v>16230.857339506103</v>
      </c>
      <c r="CM1942" s="1102">
        <v>22559.175680213186</v>
      </c>
      <c r="CN1942" s="1102">
        <v>24154.230293891655</v>
      </c>
      <c r="CO1942" s="1102">
        <v>22827.723754428807</v>
      </c>
      <c r="CP1942" s="1102">
        <v>24759.223380832682</v>
      </c>
      <c r="CQ1942" s="1106">
        <f t="shared" si="230"/>
        <v>27292.371959508302</v>
      </c>
      <c r="CR1942" s="23" t="s">
        <v>542</v>
      </c>
      <c r="DQ1942"/>
      <c r="DR1942"/>
    </row>
    <row r="1943" spans="58:122" ht="13">
      <c r="BF1943" s="1135">
        <v>1935</v>
      </c>
      <c r="BG1943" s="1102">
        <v>53830.710099850934</v>
      </c>
      <c r="BH1943" s="1102">
        <v>48293.584626419004</v>
      </c>
      <c r="BI1943" s="1102">
        <v>45945.911395749914</v>
      </c>
      <c r="BJ1943" s="1102">
        <v>51527.096977927344</v>
      </c>
      <c r="BK1943" s="1102">
        <v>64035.292112901334</v>
      </c>
      <c r="BL1943" s="1102">
        <v>87998.618025456017</v>
      </c>
      <c r="BM1943" s="1102">
        <v>80384.355498422403</v>
      </c>
      <c r="BN1943" s="1102">
        <v>90486.916042213183</v>
      </c>
      <c r="BO1943" s="1102">
        <v>114987.44237395047</v>
      </c>
      <c r="BP1943" s="1102">
        <v>118678.98471528402</v>
      </c>
      <c r="BQ1943" s="1102">
        <v>90034.349379139501</v>
      </c>
      <c r="BR1943" s="1102">
        <v>68293.445550632372</v>
      </c>
      <c r="BS1943" s="1102">
        <v>68469.105080080437</v>
      </c>
      <c r="BT1943" s="1102">
        <v>20719.22590151439</v>
      </c>
      <c r="BU1943" s="1102">
        <v>8134.5667338059129</v>
      </c>
      <c r="BV1943" s="1102">
        <v>11642.398657466021</v>
      </c>
      <c r="BW1943" s="1102">
        <v>26236.896292939549</v>
      </c>
      <c r="BX1943" s="1102">
        <v>27139.88433788488</v>
      </c>
      <c r="BY1943" s="1102">
        <v>23668.321455626479</v>
      </c>
      <c r="BZ1943" s="1102">
        <v>14252.837996348937</v>
      </c>
      <c r="CA1943" s="1102">
        <v>11898.689708095078</v>
      </c>
      <c r="CB1943" s="1102">
        <v>8415.5513788470362</v>
      </c>
      <c r="CC1943" s="1102">
        <v>8572.537002652125</v>
      </c>
      <c r="CD1943" s="1102">
        <v>10035.242654551252</v>
      </c>
      <c r="CE1943" s="1102">
        <v>21678.844844434348</v>
      </c>
      <c r="CF1943" s="1102">
        <v>14895.106728779892</v>
      </c>
      <c r="CG1943" s="1102">
        <v>11170.963377556949</v>
      </c>
      <c r="CH1943" s="1102">
        <v>12495.493371229641</v>
      </c>
      <c r="CI1943" s="1102">
        <v>18493.421983828979</v>
      </c>
      <c r="CJ1943" s="1102">
        <v>22495.649008599776</v>
      </c>
      <c r="CK1943" s="1102">
        <v>24047.754331162017</v>
      </c>
      <c r="CL1943" s="1102">
        <v>19561.53125723228</v>
      </c>
      <c r="CM1943" s="1102">
        <v>21459.898754913193</v>
      </c>
      <c r="CN1943" s="1102">
        <v>19103.181618899984</v>
      </c>
      <c r="CO1943" s="1102">
        <v>23063.220368878294</v>
      </c>
      <c r="CP1943" s="1102">
        <v>20477.771395888838</v>
      </c>
      <c r="CQ1943" s="1106">
        <f t="shared" si="230"/>
        <v>22572.879013282753</v>
      </c>
      <c r="CR1943" s="23" t="s">
        <v>542</v>
      </c>
      <c r="DQ1943"/>
      <c r="DR1943"/>
    </row>
    <row r="1944" spans="58:122" ht="13">
      <c r="BF1944" s="1135">
        <v>1936</v>
      </c>
      <c r="BG1944" s="1102">
        <v>47205.294579749374</v>
      </c>
      <c r="BH1944" s="1102">
        <v>50987.760003060677</v>
      </c>
      <c r="BI1944" s="1102">
        <v>47476.322771447878</v>
      </c>
      <c r="BJ1944" s="1102">
        <v>55765.354352311406</v>
      </c>
      <c r="BK1944" s="1102">
        <v>63242.880308603089</v>
      </c>
      <c r="BL1944" s="1102">
        <v>83182.074798770933</v>
      </c>
      <c r="BM1944" s="1102">
        <v>76515.486277422009</v>
      </c>
      <c r="BN1944" s="1102">
        <v>82254.83402621666</v>
      </c>
      <c r="BO1944" s="1102">
        <v>90463.329601665275</v>
      </c>
      <c r="BP1944" s="1102">
        <v>96363.68934441662</v>
      </c>
      <c r="BQ1944" s="1102">
        <v>72011.542551897859</v>
      </c>
      <c r="BR1944" s="1102">
        <v>54263.057473934285</v>
      </c>
      <c r="BS1944" s="1102">
        <v>44484.873071779199</v>
      </c>
      <c r="BT1944" s="1102">
        <v>22657.317649497549</v>
      </c>
      <c r="BU1944" s="1102">
        <v>12038.053631503553</v>
      </c>
      <c r="BV1944" s="1102">
        <v>12983.475728236544</v>
      </c>
      <c r="BW1944" s="1102">
        <v>17781.430106662647</v>
      </c>
      <c r="BX1944" s="1102">
        <v>18340.657704975452</v>
      </c>
      <c r="BY1944" s="1102">
        <v>17094.375248484816</v>
      </c>
      <c r="BZ1944" s="1102">
        <v>14790.20771274909</v>
      </c>
      <c r="CA1944" s="1102">
        <v>11898.854673247804</v>
      </c>
      <c r="CB1944" s="1102">
        <v>7236.1507449427918</v>
      </c>
      <c r="CC1944" s="1102">
        <v>7143.3240344710212</v>
      </c>
      <c r="CD1944" s="1102">
        <v>8291.9527728074427</v>
      </c>
      <c r="CE1944" s="1102">
        <v>15353.334380185146</v>
      </c>
      <c r="CF1944" s="1102">
        <v>13362.328035553743</v>
      </c>
      <c r="CG1944" s="1102">
        <v>10909.164634992598</v>
      </c>
      <c r="CH1944" s="1102">
        <v>11138.135496048801</v>
      </c>
      <c r="CI1944" s="1102">
        <v>13119.703097308024</v>
      </c>
      <c r="CJ1944" s="1102">
        <v>15092.53937736326</v>
      </c>
      <c r="CK1944" s="1102">
        <v>16080.28732904724</v>
      </c>
      <c r="CL1944" s="1102">
        <v>12935.323999591112</v>
      </c>
      <c r="CM1944" s="1102">
        <v>16923.710386461458</v>
      </c>
      <c r="CN1944" s="1102">
        <v>15161.802461509156</v>
      </c>
      <c r="CO1944" s="1102">
        <v>17867.731936867072</v>
      </c>
      <c r="CP1944" s="1102">
        <v>15386.364105756795</v>
      </c>
      <c r="CQ1944" s="1106">
        <f t="shared" si="230"/>
        <v>16960.56317355375</v>
      </c>
      <c r="CR1944" s="23" t="s">
        <v>542</v>
      </c>
      <c r="DQ1944"/>
      <c r="DR1944"/>
    </row>
    <row r="1945" spans="58:122" ht="13">
      <c r="BF1945" s="1135">
        <v>1937</v>
      </c>
      <c r="BG1945" s="1102">
        <v>69607.979601628249</v>
      </c>
      <c r="BH1945" s="1102">
        <v>66529.356943922656</v>
      </c>
      <c r="BI1945" s="1102">
        <v>61933.300011691295</v>
      </c>
      <c r="BJ1945" s="1102">
        <v>79133.463207460998</v>
      </c>
      <c r="BK1945" s="1102">
        <v>91641.950925430967</v>
      </c>
      <c r="BL1945" s="1102">
        <v>102627.10852209796</v>
      </c>
      <c r="BM1945" s="1102">
        <v>86531.290699149569</v>
      </c>
      <c r="BN1945" s="1102">
        <v>95693.826421256425</v>
      </c>
      <c r="BO1945" s="1102">
        <v>117382.86578129273</v>
      </c>
      <c r="BP1945" s="1102">
        <v>107074.26175422213</v>
      </c>
      <c r="BQ1945" s="1102">
        <v>81759.396187914113</v>
      </c>
      <c r="BR1945" s="1102">
        <v>62519.580089922485</v>
      </c>
      <c r="BS1945" s="1102">
        <v>52964.360757519986</v>
      </c>
      <c r="BT1945" s="1102">
        <v>29625.102584234715</v>
      </c>
      <c r="BU1945" s="1102">
        <v>13870.361626962191</v>
      </c>
      <c r="BV1945" s="1102">
        <v>14106.923789345401</v>
      </c>
      <c r="BW1945" s="1102">
        <v>22734.548061889112</v>
      </c>
      <c r="BX1945" s="1102">
        <v>22543.139461406143</v>
      </c>
      <c r="BY1945" s="1102">
        <v>21236.613207159677</v>
      </c>
      <c r="BZ1945" s="1102">
        <v>17501.830913565555</v>
      </c>
      <c r="CA1945" s="1102">
        <v>11899.763738477086</v>
      </c>
      <c r="CB1945" s="1102">
        <v>7684.7650211049413</v>
      </c>
      <c r="CC1945" s="1102">
        <v>8962.0774806107074</v>
      </c>
      <c r="CD1945" s="1102">
        <v>13059.417433394598</v>
      </c>
      <c r="CE1945" s="1102">
        <v>21556.789389490466</v>
      </c>
      <c r="CF1945" s="1102">
        <v>15807.843972728444</v>
      </c>
      <c r="CG1945" s="1102">
        <v>12004.013825897617</v>
      </c>
      <c r="CH1945" s="1102">
        <v>12500.054322547119</v>
      </c>
      <c r="CI1945" s="1102">
        <v>16907.88538161496</v>
      </c>
      <c r="CJ1945" s="1102">
        <v>19210.426341379934</v>
      </c>
      <c r="CK1945" s="1102">
        <v>19586.112083811564</v>
      </c>
      <c r="CL1945" s="1102">
        <v>16500.812899207405</v>
      </c>
      <c r="CM1945" s="1102">
        <v>20365.476666216029</v>
      </c>
      <c r="CN1945" s="1102">
        <v>20721.2790494951</v>
      </c>
      <c r="CO1945" s="1102">
        <v>24411.264400555508</v>
      </c>
      <c r="CP1945" s="1102">
        <v>21241.840492620318</v>
      </c>
      <c r="CQ1945" s="1106">
        <f t="shared" si="230"/>
        <v>23415.121020231349</v>
      </c>
      <c r="CR1945" s="23" t="s">
        <v>542</v>
      </c>
      <c r="DQ1945"/>
      <c r="DR1945"/>
    </row>
    <row r="1946" spans="58:122" ht="13">
      <c r="BF1946" s="1135">
        <v>1938</v>
      </c>
      <c r="BG1946" s="1102">
        <v>81797.365949361265</v>
      </c>
      <c r="BH1946" s="1102">
        <v>82850.098217039573</v>
      </c>
      <c r="BI1946" s="1102">
        <v>67169.920852930692</v>
      </c>
      <c r="BJ1946" s="1102">
        <v>69918.88944721123</v>
      </c>
      <c r="BK1946" s="1102">
        <v>89926.479173437372</v>
      </c>
      <c r="BL1946" s="1102">
        <v>119939.1102216405</v>
      </c>
      <c r="BM1946" s="1102">
        <v>109706.28446310479</v>
      </c>
      <c r="BN1946" s="1102">
        <v>112411.49714793041</v>
      </c>
      <c r="BO1946" s="1102">
        <v>138764.22569436356</v>
      </c>
      <c r="BP1946" s="1102">
        <v>126946.52614610166</v>
      </c>
      <c r="BQ1946" s="1102">
        <v>97390.781370603567</v>
      </c>
      <c r="BR1946" s="1102">
        <v>79432.908911829203</v>
      </c>
      <c r="BS1946" s="1102">
        <v>92782.055836196523</v>
      </c>
      <c r="BT1946" s="1102">
        <v>34163.293875399031</v>
      </c>
      <c r="BU1946" s="1102">
        <v>12637.755846776588</v>
      </c>
      <c r="BV1946" s="1102">
        <v>11677.622053728197</v>
      </c>
      <c r="BW1946" s="1102">
        <v>19512.275020762605</v>
      </c>
      <c r="BX1946" s="1102">
        <v>28932.443878439721</v>
      </c>
      <c r="BY1946" s="1102">
        <v>23701.003809648257</v>
      </c>
      <c r="BZ1946" s="1102">
        <v>18111.617433948173</v>
      </c>
      <c r="CA1946" s="1102">
        <v>11902.978656056302</v>
      </c>
      <c r="CB1946" s="1102">
        <v>8537.7577932743261</v>
      </c>
      <c r="CC1946" s="1102">
        <v>11130.766860583461</v>
      </c>
      <c r="CD1946" s="1102">
        <v>17678.98228895976</v>
      </c>
      <c r="CE1946" s="1102">
        <v>24366.486625916292</v>
      </c>
      <c r="CF1946" s="1102">
        <v>17712.140066189342</v>
      </c>
      <c r="CG1946" s="1102">
        <v>12294.140654049583</v>
      </c>
      <c r="CH1946" s="1102">
        <v>13164.820132146742</v>
      </c>
      <c r="CI1946" s="1102">
        <v>18734.868340625457</v>
      </c>
      <c r="CJ1946" s="1102">
        <v>24115.976233201207</v>
      </c>
      <c r="CK1946" s="1102">
        <v>24423.556892434681</v>
      </c>
      <c r="CL1946" s="1102">
        <v>20060.914794428256</v>
      </c>
      <c r="CM1946" s="1102">
        <v>22341.106964970266</v>
      </c>
      <c r="CN1946" s="1102">
        <v>21031.590665264099</v>
      </c>
      <c r="CO1946" s="1102">
        <v>23546.53787264799</v>
      </c>
      <c r="CP1946" s="1102">
        <v>21093.470439451317</v>
      </c>
      <c r="CQ1946" s="1106">
        <f t="shared" si="230"/>
        <v>23251.571032557855</v>
      </c>
      <c r="CR1946" s="23" t="s">
        <v>542</v>
      </c>
      <c r="DQ1946"/>
      <c r="DR1946"/>
    </row>
    <row r="1947" spans="58:122" ht="13">
      <c r="BF1947" s="1135">
        <v>1939</v>
      </c>
      <c r="BG1947" s="1102">
        <v>53158.252805864526</v>
      </c>
      <c r="BH1947" s="1102">
        <v>50806.377471407795</v>
      </c>
      <c r="BI1947" s="1102">
        <v>45558.455633600883</v>
      </c>
      <c r="BJ1947" s="1102">
        <v>52867.549472088627</v>
      </c>
      <c r="BK1947" s="1102">
        <v>64771.256711474263</v>
      </c>
      <c r="BL1947" s="1102">
        <v>85580.167498534138</v>
      </c>
      <c r="BM1947" s="1102">
        <v>77698.886800246604</v>
      </c>
      <c r="BN1947" s="1102">
        <v>83186.47161938397</v>
      </c>
      <c r="BO1947" s="1102">
        <v>104838.79355111721</v>
      </c>
      <c r="BP1947" s="1102">
        <v>101810.1974032412</v>
      </c>
      <c r="BQ1947" s="1102">
        <v>75575.705611123514</v>
      </c>
      <c r="BR1947" s="1102">
        <v>55064.284957606709</v>
      </c>
      <c r="BS1947" s="1102">
        <v>53432.543548787558</v>
      </c>
      <c r="BT1947" s="1102">
        <v>26877.621675288785</v>
      </c>
      <c r="BU1947" s="1102">
        <v>15215.848280899208</v>
      </c>
      <c r="BV1947" s="1102">
        <v>15024.027613734374</v>
      </c>
      <c r="BW1947" s="1102">
        <v>22921.51601041669</v>
      </c>
      <c r="BX1947" s="1102">
        <v>22052.736422210699</v>
      </c>
      <c r="BY1947" s="1102">
        <v>21251.504422936741</v>
      </c>
      <c r="BZ1947" s="1102">
        <v>13971.965233980611</v>
      </c>
      <c r="CA1947" s="1102">
        <v>11904.375276262259</v>
      </c>
      <c r="CB1947" s="1102">
        <v>8886.1848667662853</v>
      </c>
      <c r="CC1947" s="1102">
        <v>8104.0801376802956</v>
      </c>
      <c r="CD1947" s="1102">
        <v>9422.4098544512963</v>
      </c>
      <c r="CE1947" s="1102">
        <v>16029.368583215943</v>
      </c>
      <c r="CF1947" s="1102">
        <v>13913.319293259548</v>
      </c>
      <c r="CG1947" s="1102">
        <v>11286.261357663692</v>
      </c>
      <c r="CH1947" s="1102">
        <v>11521.914753441923</v>
      </c>
      <c r="CI1947" s="1102">
        <v>16526.33281546531</v>
      </c>
      <c r="CJ1947" s="1102">
        <v>19546.000449839852</v>
      </c>
      <c r="CK1947" s="1102">
        <v>21301.597953208187</v>
      </c>
      <c r="CL1947" s="1102">
        <v>17141.153108713945</v>
      </c>
      <c r="CM1947" s="1102">
        <v>18277.425154640805</v>
      </c>
      <c r="CN1947" s="1102">
        <v>13688.953859565172</v>
      </c>
      <c r="CO1947" s="1102">
        <v>16626.831654201676</v>
      </c>
      <c r="CP1947" s="1102">
        <v>15255.558472648481</v>
      </c>
      <c r="CQ1947" s="1106">
        <f t="shared" si="230"/>
        <v>16816.374644766747</v>
      </c>
      <c r="CR1947" s="23" t="s">
        <v>542</v>
      </c>
      <c r="DQ1947"/>
      <c r="DR1947"/>
    </row>
    <row r="1948" spans="58:122" ht="13">
      <c r="BF1948" s="1135">
        <v>1940</v>
      </c>
      <c r="BG1948" s="1102">
        <v>50282.2784766021</v>
      </c>
      <c r="BH1948" s="1102">
        <v>57835.384539102008</v>
      </c>
      <c r="BI1948" s="1102">
        <v>53841.176008284456</v>
      </c>
      <c r="BJ1948" s="1102">
        <v>65411.61866905784</v>
      </c>
      <c r="BK1948" s="1102">
        <v>77608.233517964996</v>
      </c>
      <c r="BL1948" s="1102">
        <v>95946.278760156521</v>
      </c>
      <c r="BM1948" s="1102">
        <v>75509.840832380127</v>
      </c>
      <c r="BN1948" s="1102">
        <v>88658.769882927183</v>
      </c>
      <c r="BO1948" s="1102">
        <v>123920.69575254383</v>
      </c>
      <c r="BP1948" s="1102">
        <v>113848.56992040272</v>
      </c>
      <c r="BQ1948" s="1102">
        <v>87483.524575011746</v>
      </c>
      <c r="BR1948" s="1102">
        <v>65902.419269906983</v>
      </c>
      <c r="BS1948" s="1102">
        <v>67438.986857768177</v>
      </c>
      <c r="BT1948" s="1102">
        <v>35818.762420513944</v>
      </c>
      <c r="BU1948" s="1102">
        <v>15622.221425017273</v>
      </c>
      <c r="BV1948" s="1102">
        <v>12480.493029145333</v>
      </c>
      <c r="BW1948" s="1102">
        <v>18344.26760301576</v>
      </c>
      <c r="BX1948" s="1102">
        <v>27378.780034285592</v>
      </c>
      <c r="BY1948" s="1102">
        <v>21196.78706547304</v>
      </c>
      <c r="BZ1948" s="1102">
        <v>19690.415216827583</v>
      </c>
      <c r="CA1948" s="1102">
        <v>11907.662714597749</v>
      </c>
      <c r="CB1948" s="1102">
        <v>6363.8344398146901</v>
      </c>
      <c r="CC1948" s="1102">
        <v>9267.676974478718</v>
      </c>
      <c r="CD1948" s="1102">
        <v>10125.218433286796</v>
      </c>
      <c r="CE1948" s="1102">
        <v>19929.490468301312</v>
      </c>
      <c r="CF1948" s="1102">
        <v>13437.492844051108</v>
      </c>
      <c r="CG1948" s="1102">
        <v>10310.199809327818</v>
      </c>
      <c r="CH1948" s="1102">
        <v>11075.172455301079</v>
      </c>
      <c r="CI1948" s="1102">
        <v>16625.093276551572</v>
      </c>
      <c r="CJ1948" s="1102">
        <v>19371.139176579578</v>
      </c>
      <c r="CK1948" s="1102">
        <v>20517.322400226407</v>
      </c>
      <c r="CL1948" s="1102">
        <v>14645.026691346127</v>
      </c>
      <c r="CM1948" s="1102">
        <v>18507.706709360566</v>
      </c>
      <c r="CN1948" s="1102">
        <v>15692.806502552554</v>
      </c>
      <c r="CO1948" s="1102">
        <v>20941.140101046101</v>
      </c>
      <c r="CP1948" s="1102">
        <v>16322.84224309138</v>
      </c>
      <c r="CQ1948" s="1106">
        <f t="shared" si="230"/>
        <v>17992.853615905395</v>
      </c>
      <c r="CR1948" s="23" t="s">
        <v>542</v>
      </c>
      <c r="DQ1948"/>
      <c r="DR1948"/>
    </row>
    <row r="1949" spans="58:122" ht="13">
      <c r="BF1949" s="1135">
        <v>1941</v>
      </c>
      <c r="BG1949" s="1102">
        <v>60146.407852467375</v>
      </c>
      <c r="BH1949" s="1102">
        <v>67453.344782807006</v>
      </c>
      <c r="BI1949" s="1102">
        <v>66987.3385407038</v>
      </c>
      <c r="BJ1949" s="1102">
        <v>83679.774626400234</v>
      </c>
      <c r="BK1949" s="1102">
        <v>96530.679202907777</v>
      </c>
      <c r="BL1949" s="1102">
        <v>111940.11417586842</v>
      </c>
      <c r="BM1949" s="1102">
        <v>90728.901141385548</v>
      </c>
      <c r="BN1949" s="1102">
        <v>97632.674472989471</v>
      </c>
      <c r="BO1949" s="1102">
        <v>116752.50929610456</v>
      </c>
      <c r="BP1949" s="1102">
        <v>115340.24586145038</v>
      </c>
      <c r="BQ1949" s="1102">
        <v>94058.175884275566</v>
      </c>
      <c r="BR1949" s="1102">
        <v>79809.773903911904</v>
      </c>
      <c r="BS1949" s="1102">
        <v>86792.831563377316</v>
      </c>
      <c r="BT1949" s="1102">
        <v>35123.841191710424</v>
      </c>
      <c r="BU1949" s="1102">
        <v>17098.038410409561</v>
      </c>
      <c r="BV1949" s="1102">
        <v>14130.258898925358</v>
      </c>
      <c r="BW1949" s="1102">
        <v>18992.308189419226</v>
      </c>
      <c r="BX1949" s="1102">
        <v>26390.022168452146</v>
      </c>
      <c r="BY1949" s="1102">
        <v>22240.738237510312</v>
      </c>
      <c r="BZ1949" s="1102">
        <v>17368.821401504545</v>
      </c>
      <c r="CA1949" s="1102">
        <v>11911.033823479254</v>
      </c>
      <c r="CB1949" s="1102">
        <v>8612.5777633957605</v>
      </c>
      <c r="CC1949" s="1102">
        <v>12089.608406623127</v>
      </c>
      <c r="CD1949" s="1102">
        <v>16541.596855816271</v>
      </c>
      <c r="CE1949" s="1102">
        <v>20971.294072928435</v>
      </c>
      <c r="CF1949" s="1102">
        <v>15830.871851197151</v>
      </c>
      <c r="CG1949" s="1102">
        <v>13537.727491452506</v>
      </c>
      <c r="CH1949" s="1102">
        <v>16721.685659081017</v>
      </c>
      <c r="CI1949" s="1102">
        <v>21139.964111853529</v>
      </c>
      <c r="CJ1949" s="1102">
        <v>21794.351370382941</v>
      </c>
      <c r="CK1949" s="1102">
        <v>25452.36643289659</v>
      </c>
      <c r="CL1949" s="1102">
        <v>21715.511707299513</v>
      </c>
      <c r="CM1949" s="1102">
        <v>28279.767588511073</v>
      </c>
      <c r="CN1949" s="1102">
        <v>22972.397264360541</v>
      </c>
      <c r="CO1949" s="1102">
        <v>21060.465207445279</v>
      </c>
      <c r="CP1949" s="1102">
        <v>25527.627347289163</v>
      </c>
      <c r="CQ1949" s="1106">
        <f t="shared" si="230"/>
        <v>28139.39234238214</v>
      </c>
      <c r="CR1949" s="23" t="s">
        <v>542</v>
      </c>
      <c r="DQ1949"/>
      <c r="DR1949"/>
    </row>
    <row r="1950" spans="58:122" ht="13">
      <c r="BF1950" s="1135">
        <v>1942</v>
      </c>
      <c r="BG1950" s="1102">
        <v>56513.354074560826</v>
      </c>
      <c r="BH1950" s="1102">
        <v>39951.329742337934</v>
      </c>
      <c r="BI1950" s="1102">
        <v>37835.363262312727</v>
      </c>
      <c r="BJ1950" s="1102">
        <v>48122.983976628813</v>
      </c>
      <c r="BK1950" s="1102">
        <v>60739.833508094627</v>
      </c>
      <c r="BL1950" s="1102">
        <v>80847.048403479537</v>
      </c>
      <c r="BM1950" s="1102">
        <v>69718.622255862036</v>
      </c>
      <c r="BN1950" s="1102">
        <v>71683.027404131208</v>
      </c>
      <c r="BO1950" s="1102">
        <v>96351.82694069056</v>
      </c>
      <c r="BP1950" s="1102">
        <v>92059.871437649053</v>
      </c>
      <c r="BQ1950" s="1102">
        <v>69336.713415468403</v>
      </c>
      <c r="BR1950" s="1102">
        <v>52196.445696323834</v>
      </c>
      <c r="BS1950" s="1102">
        <v>64334.956376899005</v>
      </c>
      <c r="BT1950" s="1102">
        <v>34205.269850977245</v>
      </c>
      <c r="BU1950" s="1102">
        <v>11953.376993596983</v>
      </c>
      <c r="BV1950" s="1102">
        <v>10190.604953492057</v>
      </c>
      <c r="BW1950" s="1102">
        <v>17290.665752882538</v>
      </c>
      <c r="BX1950" s="1102">
        <v>25986.521010632219</v>
      </c>
      <c r="BY1950" s="1102">
        <v>21720.43257698512</v>
      </c>
      <c r="BZ1950" s="1102">
        <v>18377.156874628967</v>
      </c>
      <c r="CA1950" s="1102">
        <v>11911.556184495354</v>
      </c>
      <c r="CB1950" s="1102">
        <v>8040.5353920323323</v>
      </c>
      <c r="CC1950" s="1102">
        <v>8623.5921700126346</v>
      </c>
      <c r="CD1950" s="1102">
        <v>10436.626167402392</v>
      </c>
      <c r="CE1950" s="1102">
        <v>15805.502779363896</v>
      </c>
      <c r="CF1950" s="1102">
        <v>11664.721799405006</v>
      </c>
      <c r="CG1950" s="1102">
        <v>8617.7329052186797</v>
      </c>
      <c r="CH1950" s="1102">
        <v>11090.605886424288</v>
      </c>
      <c r="CI1950" s="1102">
        <v>15113.647983239633</v>
      </c>
      <c r="CJ1950" s="1102">
        <v>18108.025792427135</v>
      </c>
      <c r="CK1950" s="1102">
        <v>19405.363557531567</v>
      </c>
      <c r="CL1950" s="1102">
        <v>16662.664174342055</v>
      </c>
      <c r="CM1950" s="1102">
        <v>19968.617892247508</v>
      </c>
      <c r="CN1950" s="1102">
        <v>17431.009705199867</v>
      </c>
      <c r="CO1950" s="1102">
        <v>15180.290447641497</v>
      </c>
      <c r="CP1950" s="1102">
        <v>19338.608121888541</v>
      </c>
      <c r="CQ1950" s="1106">
        <f t="shared" si="230"/>
        <v>21317.166452415597</v>
      </c>
      <c r="CR1950" s="23" t="s">
        <v>542</v>
      </c>
      <c r="DQ1950"/>
      <c r="DR1950"/>
    </row>
    <row r="1951" spans="58:122" ht="13">
      <c r="BF1951" s="1135">
        <v>1943</v>
      </c>
      <c r="BG1951" s="1102">
        <v>48054.293939752068</v>
      </c>
      <c r="BH1951" s="1102">
        <v>51196.434090361065</v>
      </c>
      <c r="BI1951" s="1102">
        <v>48102.377942645544</v>
      </c>
      <c r="BJ1951" s="1102">
        <v>59968.706840527964</v>
      </c>
      <c r="BK1951" s="1102">
        <v>67018.835664451442</v>
      </c>
      <c r="BL1951" s="1102">
        <v>80506.624563332734</v>
      </c>
      <c r="BM1951" s="1102">
        <v>68313.280479843845</v>
      </c>
      <c r="BN1951" s="1102">
        <v>72544.497687447554</v>
      </c>
      <c r="BO1951" s="1102">
        <v>98483.471645644371</v>
      </c>
      <c r="BP1951" s="1102">
        <v>100902.67103154902</v>
      </c>
      <c r="BQ1951" s="1102">
        <v>80481.308686011718</v>
      </c>
      <c r="BR1951" s="1102">
        <v>60291.927245503633</v>
      </c>
      <c r="BS1951" s="1102">
        <v>48635.983264607377</v>
      </c>
      <c r="BT1951" s="1102">
        <v>29232.337443300363</v>
      </c>
      <c r="BU1951" s="1102">
        <v>15713.994363765709</v>
      </c>
      <c r="BV1951" s="1102">
        <v>12552.961437584258</v>
      </c>
      <c r="BW1951" s="1102">
        <v>16975.979463320666</v>
      </c>
      <c r="BX1951" s="1102">
        <v>20146.012337112999</v>
      </c>
      <c r="BY1951" s="1102">
        <v>20510.930193834265</v>
      </c>
      <c r="BZ1951" s="1102">
        <v>19153.026591521917</v>
      </c>
      <c r="CA1951" s="1102">
        <v>11912.473470724895</v>
      </c>
      <c r="CB1951" s="1102">
        <v>6636.6347910400964</v>
      </c>
      <c r="CC1951" s="1102">
        <v>7056.6147537010775</v>
      </c>
      <c r="CD1951" s="1102">
        <v>9416.8136728919653</v>
      </c>
      <c r="CE1951" s="1102">
        <v>17947.186541854855</v>
      </c>
      <c r="CF1951" s="1102">
        <v>13502.001293994263</v>
      </c>
      <c r="CG1951" s="1102">
        <v>10308.73796741968</v>
      </c>
      <c r="CH1951" s="1102">
        <v>12681.567549548994</v>
      </c>
      <c r="CI1951" s="1102">
        <v>16873.456664912046</v>
      </c>
      <c r="CJ1951" s="1102">
        <v>20998.007927178034</v>
      </c>
      <c r="CK1951" s="1102">
        <v>19772.448990772264</v>
      </c>
      <c r="CL1951" s="1102">
        <v>15737.312809974468</v>
      </c>
      <c r="CM1951" s="1102">
        <v>17229.530688647301</v>
      </c>
      <c r="CN1951" s="1102">
        <v>15599.579561008704</v>
      </c>
      <c r="CO1951" s="1102">
        <v>16290.141605211138</v>
      </c>
      <c r="CP1951" s="1102">
        <v>15454.853775088061</v>
      </c>
      <c r="CQ1951" s="1106">
        <f t="shared" si="230"/>
        <v>17036.060110675764</v>
      </c>
      <c r="CR1951" s="23" t="s">
        <v>542</v>
      </c>
      <c r="DQ1951"/>
      <c r="DR1951"/>
    </row>
    <row r="1952" spans="58:122" ht="13">
      <c r="BF1952" s="1135">
        <v>1944</v>
      </c>
      <c r="BG1952" s="1102">
        <v>54268.752018452171</v>
      </c>
      <c r="BH1952" s="1102">
        <v>61826.54985756235</v>
      </c>
      <c r="BI1952" s="1102">
        <v>61913.475952632849</v>
      </c>
      <c r="BJ1952" s="1102">
        <v>75181.745314444808</v>
      </c>
      <c r="BK1952" s="1102">
        <v>83217.164204322311</v>
      </c>
      <c r="BL1952" s="1102">
        <v>103279.86274260537</v>
      </c>
      <c r="BM1952" s="1102">
        <v>81323.911052158466</v>
      </c>
      <c r="BN1952" s="1102">
        <v>81556.222919043823</v>
      </c>
      <c r="BO1952" s="1102">
        <v>99975.946066816468</v>
      </c>
      <c r="BP1952" s="1102">
        <v>104380.84503155317</v>
      </c>
      <c r="BQ1952" s="1102">
        <v>80447.164478703649</v>
      </c>
      <c r="BR1952" s="1102">
        <v>62299.528935764967</v>
      </c>
      <c r="BS1952" s="1102">
        <v>55740.792589486693</v>
      </c>
      <c r="BT1952" s="1102">
        <v>33490.546464466563</v>
      </c>
      <c r="BU1952" s="1102">
        <v>15525.445303063678</v>
      </c>
      <c r="BV1952" s="1102">
        <v>13289.968789229479</v>
      </c>
      <c r="BW1952" s="1102">
        <v>18964.376928137808</v>
      </c>
      <c r="BX1952" s="1102">
        <v>25860.103964539114</v>
      </c>
      <c r="BY1952" s="1102">
        <v>20466.599300200374</v>
      </c>
      <c r="BZ1952" s="1102">
        <v>18299.080513233479</v>
      </c>
      <c r="CA1952" s="1102">
        <v>11913.189524844403</v>
      </c>
      <c r="CB1952" s="1102">
        <v>7997.1748222861233</v>
      </c>
      <c r="CC1952" s="1102">
        <v>9968.1592106307889</v>
      </c>
      <c r="CD1952" s="1102">
        <v>11430.015862637825</v>
      </c>
      <c r="CE1952" s="1102">
        <v>19774.856183158441</v>
      </c>
      <c r="CF1952" s="1102">
        <v>15126.390622934172</v>
      </c>
      <c r="CG1952" s="1102">
        <v>11536.160855934877</v>
      </c>
      <c r="CH1952" s="1102">
        <v>13169.169795620637</v>
      </c>
      <c r="CI1952" s="1102">
        <v>15058.153403508857</v>
      </c>
      <c r="CJ1952" s="1102">
        <v>16295.496194715206</v>
      </c>
      <c r="CK1952" s="1102">
        <v>16893.099000205024</v>
      </c>
      <c r="CL1952" s="1102">
        <v>13634.198537262406</v>
      </c>
      <c r="CM1952" s="1102">
        <v>19783.919523565251</v>
      </c>
      <c r="CN1952" s="1102">
        <v>17264.848627889551</v>
      </c>
      <c r="CO1952" s="1102">
        <v>23249.530746530105</v>
      </c>
      <c r="CP1952" s="1102">
        <v>16458.174073191622</v>
      </c>
      <c r="CQ1952" s="1106">
        <f t="shared" si="230"/>
        <v>18142.031422827891</v>
      </c>
      <c r="CR1952" s="23" t="s">
        <v>542</v>
      </c>
      <c r="DQ1952"/>
      <c r="DR1952"/>
    </row>
    <row r="1953" spans="58:122" ht="13">
      <c r="BF1953" s="1135">
        <v>1945</v>
      </c>
      <c r="BG1953" s="1102">
        <v>52597.686113056334</v>
      </c>
      <c r="BH1953" s="1102">
        <v>42725.607296224647</v>
      </c>
      <c r="BI1953" s="1102">
        <v>38695.475107410726</v>
      </c>
      <c r="BJ1953" s="1102">
        <v>47767.469977090048</v>
      </c>
      <c r="BK1953" s="1102">
        <v>60250.05652762494</v>
      </c>
      <c r="BL1953" s="1102">
        <v>80616.580482841397</v>
      </c>
      <c r="BM1953" s="1102">
        <v>69776.311415724413</v>
      </c>
      <c r="BN1953" s="1102">
        <v>71394.142335003984</v>
      </c>
      <c r="BO1953" s="1102">
        <v>96124.58246142522</v>
      </c>
      <c r="BP1953" s="1102">
        <v>91949.782771428887</v>
      </c>
      <c r="BQ1953" s="1102">
        <v>69558.404452677321</v>
      </c>
      <c r="BR1953" s="1102">
        <v>52108.720594343366</v>
      </c>
      <c r="BS1953" s="1102">
        <v>64375.432553204657</v>
      </c>
      <c r="BT1953" s="1102">
        <v>34212.89644978373</v>
      </c>
      <c r="BU1953" s="1102">
        <v>11955.291118941692</v>
      </c>
      <c r="BV1953" s="1102">
        <v>10168.070649326102</v>
      </c>
      <c r="BW1953" s="1102">
        <v>17284.663031172913</v>
      </c>
      <c r="BX1953" s="1102">
        <v>25995.444398800057</v>
      </c>
      <c r="BY1953" s="1102">
        <v>21743.695356873752</v>
      </c>
      <c r="BZ1953" s="1102">
        <v>18417.128653498094</v>
      </c>
      <c r="CA1953" s="1102">
        <v>11918.37326670913</v>
      </c>
      <c r="CB1953" s="1102">
        <v>8038.5484629527418</v>
      </c>
      <c r="CC1953" s="1102">
        <v>8617.2050308400721</v>
      </c>
      <c r="CD1953" s="1102">
        <v>10437.428168265113</v>
      </c>
      <c r="CE1953" s="1102">
        <v>15828.881309094213</v>
      </c>
      <c r="CF1953" s="1102">
        <v>11666.837459745575</v>
      </c>
      <c r="CG1953" s="1102">
        <v>8611.7869494960469</v>
      </c>
      <c r="CH1953" s="1102">
        <v>11102.273552315679</v>
      </c>
      <c r="CI1953" s="1102">
        <v>15132.199787412701</v>
      </c>
      <c r="CJ1953" s="1102">
        <v>18136.543752773054</v>
      </c>
      <c r="CK1953" s="1102">
        <v>19424.55176891989</v>
      </c>
      <c r="CL1953" s="1102">
        <v>16669.858381183414</v>
      </c>
      <c r="CM1953" s="1102">
        <v>19957.665064151159</v>
      </c>
      <c r="CN1953" s="1102">
        <v>17384.375908553877</v>
      </c>
      <c r="CO1953" s="1102">
        <v>15200.554597049524</v>
      </c>
      <c r="CP1953" s="1102">
        <v>19295.899809502975</v>
      </c>
      <c r="CQ1953" s="1106">
        <f t="shared" si="230"/>
        <v>21270.088596641974</v>
      </c>
      <c r="CR1953" s="23" t="s">
        <v>542</v>
      </c>
      <c r="DQ1953"/>
      <c r="DR1953"/>
    </row>
    <row r="1954" spans="58:122" ht="13">
      <c r="BF1954" s="1135">
        <v>1946</v>
      </c>
      <c r="BG1954" s="1102">
        <v>54148.266695621511</v>
      </c>
      <c r="BH1954" s="1102">
        <v>51397.386950045875</v>
      </c>
      <c r="BI1954" s="1102">
        <v>45572.084800586992</v>
      </c>
      <c r="BJ1954" s="1102">
        <v>62712.078619896107</v>
      </c>
      <c r="BK1954" s="1102">
        <v>79795.464383988816</v>
      </c>
      <c r="BL1954" s="1102">
        <v>97427.17660157771</v>
      </c>
      <c r="BM1954" s="1102">
        <v>82175.472697423334</v>
      </c>
      <c r="BN1954" s="1102">
        <v>95618.518872164685</v>
      </c>
      <c r="BO1954" s="1102">
        <v>117692.8866061118</v>
      </c>
      <c r="BP1954" s="1102">
        <v>109661.86653584894</v>
      </c>
      <c r="BQ1954" s="1102">
        <v>86635.938265216464</v>
      </c>
      <c r="BR1954" s="1102">
        <v>76605.559370878895</v>
      </c>
      <c r="BS1954" s="1102">
        <v>83175.799984865735</v>
      </c>
      <c r="BT1954" s="1102">
        <v>26958.137865890916</v>
      </c>
      <c r="BU1954" s="1102">
        <v>11622.182871229033</v>
      </c>
      <c r="BV1954" s="1102">
        <v>11042.556106310565</v>
      </c>
      <c r="BW1954" s="1102">
        <v>16676.79192789242</v>
      </c>
      <c r="BX1954" s="1102">
        <v>19437.235781065396</v>
      </c>
      <c r="BY1954" s="1102">
        <v>19164.270480928564</v>
      </c>
      <c r="BZ1954" s="1102">
        <v>16059.209671446031</v>
      </c>
      <c r="CA1954" s="1102">
        <v>11918.770442859586</v>
      </c>
      <c r="CB1954" s="1102">
        <v>7654.4533462228001</v>
      </c>
      <c r="CC1954" s="1102">
        <v>7552.9147032230403</v>
      </c>
      <c r="CD1954" s="1102">
        <v>10994.449377379569</v>
      </c>
      <c r="CE1954" s="1102">
        <v>14583.664328163886</v>
      </c>
      <c r="CF1954" s="1102">
        <v>11193.905650493627</v>
      </c>
      <c r="CG1954" s="1102">
        <v>10447.344575851534</v>
      </c>
      <c r="CH1954" s="1102">
        <v>13596.676765199751</v>
      </c>
      <c r="CI1954" s="1102">
        <v>19384.153947526433</v>
      </c>
      <c r="CJ1954" s="1102">
        <v>18569.548395825557</v>
      </c>
      <c r="CK1954" s="1102">
        <v>16285.661188557882</v>
      </c>
      <c r="CL1954" s="1102">
        <v>13829.983789029327</v>
      </c>
      <c r="CM1954" s="1102">
        <v>16064.440134181936</v>
      </c>
      <c r="CN1954" s="1102">
        <v>16894.978400251566</v>
      </c>
      <c r="CO1954" s="1102">
        <v>17203.242529073086</v>
      </c>
      <c r="CP1954" s="1102">
        <v>17392.737889791191</v>
      </c>
      <c r="CQ1954" s="1106">
        <f t="shared" si="230"/>
        <v>19172.211687782361</v>
      </c>
      <c r="CR1954" s="23" t="s">
        <v>542</v>
      </c>
      <c r="DQ1954"/>
      <c r="DR1954"/>
    </row>
    <row r="1955" spans="58:122" ht="13">
      <c r="BF1955" s="1135">
        <v>1947</v>
      </c>
      <c r="BG1955" s="1102">
        <v>40726.764788427579</v>
      </c>
      <c r="BH1955" s="1102">
        <v>36172.035557738112</v>
      </c>
      <c r="BI1955" s="1102">
        <v>31150.948061160525</v>
      </c>
      <c r="BJ1955" s="1102">
        <v>41827.606022560816</v>
      </c>
      <c r="BK1955" s="1102">
        <v>49382.728452243733</v>
      </c>
      <c r="BL1955" s="1102">
        <v>60197.488873698763</v>
      </c>
      <c r="BM1955" s="1102">
        <v>54759.963704041904</v>
      </c>
      <c r="BN1955" s="1102">
        <v>80836.251455677295</v>
      </c>
      <c r="BO1955" s="1102">
        <v>94117.107408392854</v>
      </c>
      <c r="BP1955" s="1102">
        <v>90001.079866985339</v>
      </c>
      <c r="BQ1955" s="1102">
        <v>71907.70352508052</v>
      </c>
      <c r="BR1955" s="1102">
        <v>57704.643187135436</v>
      </c>
      <c r="BS1955" s="1102">
        <v>38634.359659577509</v>
      </c>
      <c r="BT1955" s="1102">
        <v>19044.216810551698</v>
      </c>
      <c r="BU1955" s="1102">
        <v>9374.5208151832776</v>
      </c>
      <c r="BV1955" s="1102">
        <v>9650.9688552028838</v>
      </c>
      <c r="BW1955" s="1102">
        <v>16803.264220868226</v>
      </c>
      <c r="BX1955" s="1102">
        <v>17618.885155136213</v>
      </c>
      <c r="BY1955" s="1102">
        <v>17766.201856035401</v>
      </c>
      <c r="BZ1955" s="1102">
        <v>15509.154552138556</v>
      </c>
      <c r="CA1955" s="1102">
        <v>11920.725131944424</v>
      </c>
      <c r="CB1955" s="1102">
        <v>6076.2546686041933</v>
      </c>
      <c r="CC1955" s="1102">
        <v>9299.0993835852314</v>
      </c>
      <c r="CD1955" s="1102">
        <v>10186.649142335526</v>
      </c>
      <c r="CE1955" s="1102">
        <v>17712.663613529847</v>
      </c>
      <c r="CF1955" s="1102">
        <v>13199.609376692802</v>
      </c>
      <c r="CG1955" s="1102">
        <v>10626.262211398427</v>
      </c>
      <c r="CH1955" s="1102">
        <v>12440.236586938698</v>
      </c>
      <c r="CI1955" s="1102">
        <v>17889.665785693986</v>
      </c>
      <c r="CJ1955" s="1102">
        <v>19071.137532819008</v>
      </c>
      <c r="CK1955" s="1102">
        <v>22664.523620985092</v>
      </c>
      <c r="CL1955" s="1102">
        <v>17441.739612262463</v>
      </c>
      <c r="CM1955" s="1102">
        <v>18768.524599002794</v>
      </c>
      <c r="CN1955" s="1102">
        <v>12966.82636005825</v>
      </c>
      <c r="CO1955" s="1102">
        <v>12079.232553901347</v>
      </c>
      <c r="CP1955" s="1102">
        <v>15695.963296400751</v>
      </c>
      <c r="CQ1955" s="1106">
        <f t="shared" si="230"/>
        <v>17301.83786296743</v>
      </c>
      <c r="CR1955" s="23" t="s">
        <v>542</v>
      </c>
      <c r="DQ1955"/>
      <c r="DR1955"/>
    </row>
    <row r="1956" spans="58:122" ht="13">
      <c r="BF1956" s="1135">
        <v>1948</v>
      </c>
      <c r="BG1956" s="1102">
        <v>74792.700988711149</v>
      </c>
      <c r="BH1956" s="1102">
        <v>73510.030452791863</v>
      </c>
      <c r="BI1956" s="1102">
        <v>58335.035491690011</v>
      </c>
      <c r="BJ1956" s="1102">
        <v>58640.801196532295</v>
      </c>
      <c r="BK1956" s="1102">
        <v>79841.099105082802</v>
      </c>
      <c r="BL1956" s="1102">
        <v>99860.829854725962</v>
      </c>
      <c r="BM1956" s="1102">
        <v>84953.041741234891</v>
      </c>
      <c r="BN1956" s="1102">
        <v>87137.342977494554</v>
      </c>
      <c r="BO1956" s="1102">
        <v>120718.82956060149</v>
      </c>
      <c r="BP1956" s="1102">
        <v>111026.89011142505</v>
      </c>
      <c r="BQ1956" s="1102">
        <v>83357.099035403691</v>
      </c>
      <c r="BR1956" s="1102">
        <v>59997.759336138821</v>
      </c>
      <c r="BS1956" s="1102">
        <v>61002.775296289794</v>
      </c>
      <c r="BT1956" s="1102">
        <v>34231.896164819969</v>
      </c>
      <c r="BU1956" s="1102">
        <v>16480.516713905461</v>
      </c>
      <c r="BV1956" s="1102">
        <v>12993.806872626301</v>
      </c>
      <c r="BW1956" s="1102">
        <v>19949.61118368767</v>
      </c>
      <c r="BX1956" s="1102">
        <v>35127.531194444047</v>
      </c>
      <c r="BY1956" s="1102">
        <v>22927.751282435129</v>
      </c>
      <c r="BZ1956" s="1102">
        <v>17083.893800881608</v>
      </c>
      <c r="CA1956" s="1102">
        <v>11922.300291074982</v>
      </c>
      <c r="CB1956" s="1102">
        <v>7932.2487094187454</v>
      </c>
      <c r="CC1956" s="1102">
        <v>10728.193912512064</v>
      </c>
      <c r="CD1956" s="1102">
        <v>13063.472722459375</v>
      </c>
      <c r="CE1956" s="1102">
        <v>19468.186274668107</v>
      </c>
      <c r="CF1956" s="1102">
        <v>15672.005768631474</v>
      </c>
      <c r="CG1956" s="1102">
        <v>13119.008784177466</v>
      </c>
      <c r="CH1956" s="1102">
        <v>14041.552401278095</v>
      </c>
      <c r="CI1956" s="1102">
        <v>18380.640694252386</v>
      </c>
      <c r="CJ1956" s="1102">
        <v>19916.942431723895</v>
      </c>
      <c r="CK1956" s="1102">
        <v>21316.643323997898</v>
      </c>
      <c r="CL1956" s="1102">
        <v>18482.966020907879</v>
      </c>
      <c r="CM1956" s="1102">
        <v>22161.977958399297</v>
      </c>
      <c r="CN1956" s="1102">
        <v>21932.45540651038</v>
      </c>
      <c r="CO1956" s="1102">
        <v>24183.717620994503</v>
      </c>
      <c r="CP1956" s="1102">
        <v>23888.708606571628</v>
      </c>
      <c r="CQ1956" s="1106">
        <f t="shared" si="230"/>
        <v>26332.793678318245</v>
      </c>
      <c r="CR1956" s="23" t="s">
        <v>542</v>
      </c>
      <c r="DQ1956"/>
      <c r="DR1956"/>
    </row>
    <row r="1957" spans="58:122" ht="13">
      <c r="BF1957" s="1135">
        <v>1949</v>
      </c>
      <c r="BG1957" s="1102">
        <v>55910.526211412107</v>
      </c>
      <c r="BH1957" s="1102">
        <v>54851.344244491134</v>
      </c>
      <c r="BI1957" s="1102">
        <v>47037.784978292766</v>
      </c>
      <c r="BJ1957" s="1102">
        <v>58844.675076140928</v>
      </c>
      <c r="BK1957" s="1102">
        <v>78453.827288324217</v>
      </c>
      <c r="BL1957" s="1102">
        <v>97584.89450077615</v>
      </c>
      <c r="BM1957" s="1102">
        <v>82634.83349772323</v>
      </c>
      <c r="BN1957" s="1102">
        <v>96768.138255960512</v>
      </c>
      <c r="BO1957" s="1102">
        <v>117000.55648720024</v>
      </c>
      <c r="BP1957" s="1102">
        <v>109103.48942661489</v>
      </c>
      <c r="BQ1957" s="1102">
        <v>86195.434639873769</v>
      </c>
      <c r="BR1957" s="1102">
        <v>78641.652773032431</v>
      </c>
      <c r="BS1957" s="1102">
        <v>83798.824168425737</v>
      </c>
      <c r="BT1957" s="1102">
        <v>27044.638520563727</v>
      </c>
      <c r="BU1957" s="1102">
        <v>11599.776230800415</v>
      </c>
      <c r="BV1957" s="1102">
        <v>11108.044455544781</v>
      </c>
      <c r="BW1957" s="1102">
        <v>16800.183010433215</v>
      </c>
      <c r="BX1957" s="1102">
        <v>19522.170828325477</v>
      </c>
      <c r="BY1957" s="1102">
        <v>19177.680560882673</v>
      </c>
      <c r="BZ1957" s="1102">
        <v>16039.9197209006</v>
      </c>
      <c r="CA1957" s="1102">
        <v>11925.117841148205</v>
      </c>
      <c r="CB1957" s="1102">
        <v>7686.5173364122984</v>
      </c>
      <c r="CC1957" s="1102">
        <v>7599.7172591329636</v>
      </c>
      <c r="CD1957" s="1102">
        <v>11061.702090180801</v>
      </c>
      <c r="CE1957" s="1102">
        <v>14594.743004733622</v>
      </c>
      <c r="CF1957" s="1102">
        <v>11221.731687192463</v>
      </c>
      <c r="CG1957" s="1102">
        <v>10502.314366040824</v>
      </c>
      <c r="CH1957" s="1102">
        <v>13673.669742618964</v>
      </c>
      <c r="CI1957" s="1102">
        <v>19463.077398050991</v>
      </c>
      <c r="CJ1957" s="1102">
        <v>18596.258511100328</v>
      </c>
      <c r="CK1957" s="1102">
        <v>16343.70588774076</v>
      </c>
      <c r="CL1957" s="1102">
        <v>13901.742708506228</v>
      </c>
      <c r="CM1957" s="1102">
        <v>16109.96504203089</v>
      </c>
      <c r="CN1957" s="1102">
        <v>16908.135359609842</v>
      </c>
      <c r="CO1957" s="1102">
        <v>17211.253245323252</v>
      </c>
      <c r="CP1957" s="1102">
        <v>17422.349813788554</v>
      </c>
      <c r="CQ1957" s="1106">
        <f t="shared" si="230"/>
        <v>19204.853246515515</v>
      </c>
      <c r="CR1957" s="23" t="s">
        <v>542</v>
      </c>
      <c r="DQ1957"/>
      <c r="DR1957"/>
    </row>
    <row r="1958" spans="58:122" ht="13">
      <c r="BF1958" s="1135">
        <v>1950</v>
      </c>
      <c r="BG1958" s="1102">
        <v>51283.094555506868</v>
      </c>
      <c r="BH1958" s="1102">
        <v>50785.687991695835</v>
      </c>
      <c r="BI1958" s="1102">
        <v>46239.247027670295</v>
      </c>
      <c r="BJ1958" s="1102">
        <v>55494.478896015484</v>
      </c>
      <c r="BK1958" s="1102">
        <v>61373.391039843205</v>
      </c>
      <c r="BL1958" s="1102">
        <v>80434.722852533509</v>
      </c>
      <c r="BM1958" s="1102">
        <v>84993.819221507438</v>
      </c>
      <c r="BN1958" s="1102">
        <v>115283.78782634212</v>
      </c>
      <c r="BO1958" s="1102">
        <v>135047.55590153352</v>
      </c>
      <c r="BP1958" s="1102">
        <v>133729.42137407669</v>
      </c>
      <c r="BQ1958" s="1102">
        <v>107254.65550523874</v>
      </c>
      <c r="BR1958" s="1102">
        <v>92490.176100323893</v>
      </c>
      <c r="BS1958" s="1102">
        <v>83847.361867876025</v>
      </c>
      <c r="BT1958" s="1102">
        <v>38271.51577095018</v>
      </c>
      <c r="BU1958" s="1102">
        <v>17284.783019514474</v>
      </c>
      <c r="BV1958" s="1102">
        <v>14141.798468593433</v>
      </c>
      <c r="BW1958" s="1102">
        <v>19602.382501547763</v>
      </c>
      <c r="BX1958" s="1102">
        <v>30756.460489239562</v>
      </c>
      <c r="BY1958" s="1102">
        <v>21312.13817068635</v>
      </c>
      <c r="BZ1958" s="1102">
        <v>16267.862227690144</v>
      </c>
      <c r="CA1958" s="1102">
        <v>11927.406522619707</v>
      </c>
      <c r="CB1958" s="1102">
        <v>8453.7374940440932</v>
      </c>
      <c r="CC1958" s="1102">
        <v>13370.132362747607</v>
      </c>
      <c r="CD1958" s="1102">
        <v>14013.286438724539</v>
      </c>
      <c r="CE1958" s="1102">
        <v>17486.756298942593</v>
      </c>
      <c r="CF1958" s="1102">
        <v>14784.225991693816</v>
      </c>
      <c r="CG1958" s="1102">
        <v>13125.752768704937</v>
      </c>
      <c r="CH1958" s="1102">
        <v>15257.76166453708</v>
      </c>
      <c r="CI1958" s="1102">
        <v>17508.396168077139</v>
      </c>
      <c r="CJ1958" s="1102">
        <v>17337.54780732538</v>
      </c>
      <c r="CK1958" s="1102">
        <v>18614.754539119174</v>
      </c>
      <c r="CL1958" s="1102">
        <v>16548.472267426354</v>
      </c>
      <c r="CM1958" s="1102">
        <v>20860.175819017684</v>
      </c>
      <c r="CN1958" s="1102">
        <v>19073.320377514083</v>
      </c>
      <c r="CO1958" s="1102">
        <v>20628.573951046117</v>
      </c>
      <c r="CP1958" s="1102">
        <v>20789.95958985472</v>
      </c>
      <c r="CQ1958" s="1106">
        <f t="shared" si="230"/>
        <v>22917.007590339817</v>
      </c>
      <c r="CR1958" s="23" t="s">
        <v>542</v>
      </c>
      <c r="DQ1958"/>
      <c r="DR1958"/>
    </row>
    <row r="1959" spans="58:122" ht="13">
      <c r="BF1959" s="1135">
        <v>1951</v>
      </c>
      <c r="BG1959" s="1102">
        <v>72468.382709102181</v>
      </c>
      <c r="BH1959" s="1102">
        <v>76735.737019390697</v>
      </c>
      <c r="BI1959" s="1102">
        <v>67796.473120046197</v>
      </c>
      <c r="BJ1959" s="1102">
        <v>70146.233712060101</v>
      </c>
      <c r="BK1959" s="1102">
        <v>98811.171305959448</v>
      </c>
      <c r="BL1959" s="1102">
        <v>144476.18629932805</v>
      </c>
      <c r="BM1959" s="1102">
        <v>125753.40761847813</v>
      </c>
      <c r="BN1959" s="1102">
        <v>123295.0739499787</v>
      </c>
      <c r="BO1959" s="1102">
        <v>169194.98360451934</v>
      </c>
      <c r="BP1959" s="1102">
        <v>165681.53654288239</v>
      </c>
      <c r="BQ1959" s="1102">
        <v>125786.78336582679</v>
      </c>
      <c r="BR1959" s="1102">
        <v>86502.989172354821</v>
      </c>
      <c r="BS1959" s="1102">
        <v>92819.255704751064</v>
      </c>
      <c r="BT1959" s="1102">
        <v>49669.388934219562</v>
      </c>
      <c r="BU1959" s="1102">
        <v>20439.355235608011</v>
      </c>
      <c r="BV1959" s="1102">
        <v>15453.472518299139</v>
      </c>
      <c r="BW1959" s="1102">
        <v>23786.28324605514</v>
      </c>
      <c r="BX1959" s="1102">
        <v>30989.677023840879</v>
      </c>
      <c r="BY1959" s="1102">
        <v>23770.115797515158</v>
      </c>
      <c r="BZ1959" s="1102">
        <v>20907.356323168431</v>
      </c>
      <c r="CA1959" s="1102">
        <v>11932.275196685176</v>
      </c>
      <c r="CB1959" s="1102">
        <v>7070.6704122726633</v>
      </c>
      <c r="CC1959" s="1102">
        <v>12424.979729751223</v>
      </c>
      <c r="CD1959" s="1102">
        <v>18927.44109423941</v>
      </c>
      <c r="CE1959" s="1102">
        <v>32421.444141074953</v>
      </c>
      <c r="CF1959" s="1102">
        <v>19204.534285889775</v>
      </c>
      <c r="CG1959" s="1102">
        <v>12944.115189611854</v>
      </c>
      <c r="CH1959" s="1102">
        <v>12882.634455916204</v>
      </c>
      <c r="CI1959" s="1102">
        <v>21886.768471008982</v>
      </c>
      <c r="CJ1959" s="1102">
        <v>23336.027663683846</v>
      </c>
      <c r="CK1959" s="1102">
        <v>25640.048394074878</v>
      </c>
      <c r="CL1959" s="1102">
        <v>20568.133973366595</v>
      </c>
      <c r="CM1959" s="1102">
        <v>28771.770541669543</v>
      </c>
      <c r="CN1959" s="1102">
        <v>21532.609106610773</v>
      </c>
      <c r="CO1959" s="1102">
        <v>21295.673444209289</v>
      </c>
      <c r="CP1959" s="1102">
        <v>24135.396152735018</v>
      </c>
      <c r="CQ1959" s="1106">
        <f t="shared" si="230"/>
        <v>26604.720150490295</v>
      </c>
      <c r="CR1959" s="23" t="s">
        <v>542</v>
      </c>
      <c r="DQ1959"/>
      <c r="DR1959"/>
    </row>
    <row r="1960" spans="58:122" ht="13">
      <c r="BF1960" s="1135">
        <v>1952</v>
      </c>
      <c r="BG1960" s="1102">
        <v>61340.072226579956</v>
      </c>
      <c r="BH1960" s="1102">
        <v>68337.046759890072</v>
      </c>
      <c r="BI1960" s="1102">
        <v>62605.000118329801</v>
      </c>
      <c r="BJ1960" s="1102">
        <v>71075.916478692699</v>
      </c>
      <c r="BK1960" s="1102">
        <v>77621.154432795112</v>
      </c>
      <c r="BL1960" s="1102">
        <v>86408.873540947738</v>
      </c>
      <c r="BM1960" s="1102">
        <v>75962.00748913204</v>
      </c>
      <c r="BN1960" s="1102">
        <v>100228.09492637349</v>
      </c>
      <c r="BO1960" s="1102">
        <v>123011.99578470424</v>
      </c>
      <c r="BP1960" s="1102">
        <v>114931.7812756511</v>
      </c>
      <c r="BQ1960" s="1102">
        <v>88874.49559992415</v>
      </c>
      <c r="BR1960" s="1102">
        <v>74573.356242615613</v>
      </c>
      <c r="BS1960" s="1102">
        <v>68280.908016036672</v>
      </c>
      <c r="BT1960" s="1102">
        <v>26586.297378664272</v>
      </c>
      <c r="BU1960" s="1102">
        <v>14331.860009127244</v>
      </c>
      <c r="BV1960" s="1102">
        <v>14276.911192617583</v>
      </c>
      <c r="BW1960" s="1102">
        <v>20325.888516442334</v>
      </c>
      <c r="BX1960" s="1102">
        <v>25212.108998119023</v>
      </c>
      <c r="BY1960" s="1102">
        <v>23707.756255491484</v>
      </c>
      <c r="BZ1960" s="1102">
        <v>18066.213607964277</v>
      </c>
      <c r="CA1960" s="1102">
        <v>11933.463183047425</v>
      </c>
      <c r="CB1960" s="1102">
        <v>7118.8740018423696</v>
      </c>
      <c r="CC1960" s="1102">
        <v>8637.7129161823141</v>
      </c>
      <c r="CD1960" s="1102">
        <v>12371.056029007252</v>
      </c>
      <c r="CE1960" s="1102">
        <v>18099.404785940085</v>
      </c>
      <c r="CF1960" s="1102">
        <v>13098.067525498223</v>
      </c>
      <c r="CG1960" s="1102">
        <v>9771.7121485569096</v>
      </c>
      <c r="CH1960" s="1102">
        <v>11966.865282980316</v>
      </c>
      <c r="CI1960" s="1102">
        <v>17178.900591427184</v>
      </c>
      <c r="CJ1960" s="1102">
        <v>19838.599432459807</v>
      </c>
      <c r="CK1960" s="1102">
        <v>19721.966012070083</v>
      </c>
      <c r="CL1960" s="1102">
        <v>17036.710728695129</v>
      </c>
      <c r="CM1960" s="1102">
        <v>20423.091542209851</v>
      </c>
      <c r="CN1960" s="1102">
        <v>20507.889936319203</v>
      </c>
      <c r="CO1960" s="1102">
        <v>23454.872474320913</v>
      </c>
      <c r="CP1960" s="1102">
        <v>20489.715887347811</v>
      </c>
      <c r="CQ1960" s="1106">
        <f t="shared" si="230"/>
        <v>22586.045561310177</v>
      </c>
      <c r="CR1960" s="23" t="s">
        <v>542</v>
      </c>
      <c r="DQ1960"/>
      <c r="DR1960"/>
    </row>
    <row r="1961" spans="58:122" ht="13">
      <c r="BF1961" s="1135">
        <v>1953</v>
      </c>
      <c r="BG1961" s="1102">
        <v>68600.203942256761</v>
      </c>
      <c r="BH1961" s="1102">
        <v>70278.494027025474</v>
      </c>
      <c r="BI1961" s="1102">
        <v>68590.861251505354</v>
      </c>
      <c r="BJ1961" s="1102">
        <v>79658.116266681827</v>
      </c>
      <c r="BK1961" s="1102">
        <v>102716.87306071208</v>
      </c>
      <c r="BL1961" s="1102">
        <v>132226.02306997404</v>
      </c>
      <c r="BM1961" s="1102">
        <v>103727.3669905351</v>
      </c>
      <c r="BN1961" s="1102">
        <v>100392.42535641551</v>
      </c>
      <c r="BO1961" s="1102">
        <v>134940.34755561411</v>
      </c>
      <c r="BP1961" s="1102">
        <v>123470.02373214316</v>
      </c>
      <c r="BQ1961" s="1102">
        <v>94436.322832127815</v>
      </c>
      <c r="BR1961" s="1102">
        <v>65611.139298164577</v>
      </c>
      <c r="BS1961" s="1102">
        <v>67197.078353682838</v>
      </c>
      <c r="BT1961" s="1102">
        <v>39662.325100316455</v>
      </c>
      <c r="BU1961" s="1102">
        <v>16522.573640797775</v>
      </c>
      <c r="BV1961" s="1102">
        <v>14469.530353939925</v>
      </c>
      <c r="BW1961" s="1102">
        <v>22701.139542465524</v>
      </c>
      <c r="BX1961" s="1102">
        <v>30447.190480123238</v>
      </c>
      <c r="BY1961" s="1102">
        <v>20911.445555054168</v>
      </c>
      <c r="BZ1961" s="1102">
        <v>17149.617094168683</v>
      </c>
      <c r="CA1961" s="1102">
        <v>11936.761846341895</v>
      </c>
      <c r="CB1961" s="1102">
        <v>9640.0000751495845</v>
      </c>
      <c r="CC1961" s="1102">
        <v>13029.576307231608</v>
      </c>
      <c r="CD1961" s="1102">
        <v>16917.142746372872</v>
      </c>
      <c r="CE1961" s="1102">
        <v>26879.877141538196</v>
      </c>
      <c r="CF1961" s="1102">
        <v>21754.323452914559</v>
      </c>
      <c r="CG1961" s="1102">
        <v>16052.10320827465</v>
      </c>
      <c r="CH1961" s="1102">
        <v>14693.545870977798</v>
      </c>
      <c r="CI1961" s="1102">
        <v>19717.719873345883</v>
      </c>
      <c r="CJ1961" s="1102">
        <v>20511.583489984772</v>
      </c>
      <c r="CK1961" s="1102">
        <v>22756.117987300026</v>
      </c>
      <c r="CL1961" s="1102">
        <v>18576.403600907117</v>
      </c>
      <c r="CM1961" s="1102">
        <v>26150.182479531086</v>
      </c>
      <c r="CN1961" s="1102">
        <v>23372.945798855013</v>
      </c>
      <c r="CO1961" s="1102">
        <v>29180.870414602243</v>
      </c>
      <c r="CP1961" s="1102">
        <v>25471.735315891776</v>
      </c>
      <c r="CQ1961" s="1106">
        <f t="shared" si="230"/>
        <v>28077.781924033927</v>
      </c>
      <c r="CR1961" s="23" t="s">
        <v>542</v>
      </c>
      <c r="DQ1961"/>
      <c r="DR1961"/>
    </row>
    <row r="1962" spans="58:122" ht="13">
      <c r="BF1962" s="1135">
        <v>1954</v>
      </c>
      <c r="BG1962" s="1102">
        <v>47181.853754020056</v>
      </c>
      <c r="BH1962" s="1102">
        <v>48909.104238706735</v>
      </c>
      <c r="BI1962" s="1102">
        <v>44992.239020210756</v>
      </c>
      <c r="BJ1962" s="1102">
        <v>53938.421354819307</v>
      </c>
      <c r="BK1962" s="1102">
        <v>68175.636524228015</v>
      </c>
      <c r="BL1962" s="1102">
        <v>83911.634653212372</v>
      </c>
      <c r="BM1962" s="1102">
        <v>66941.299896609984</v>
      </c>
      <c r="BN1962" s="1102">
        <v>90268.752977569078</v>
      </c>
      <c r="BO1962" s="1102">
        <v>125324.40439051072</v>
      </c>
      <c r="BP1962" s="1102">
        <v>116813.57565925561</v>
      </c>
      <c r="BQ1962" s="1102">
        <v>88670.837410471737</v>
      </c>
      <c r="BR1962" s="1102">
        <v>70626.682803303964</v>
      </c>
      <c r="BS1962" s="1102">
        <v>77766.876133649246</v>
      </c>
      <c r="BT1962" s="1102">
        <v>27328.209179930192</v>
      </c>
      <c r="BU1962" s="1102">
        <v>11977.252033861232</v>
      </c>
      <c r="BV1962" s="1102">
        <v>12514.366466231439</v>
      </c>
      <c r="BW1962" s="1102">
        <v>21080.193960904195</v>
      </c>
      <c r="BX1962" s="1102">
        <v>22981.749848574807</v>
      </c>
      <c r="BY1962" s="1102">
        <v>22489.989689137914</v>
      </c>
      <c r="BZ1962" s="1102">
        <v>19490.88653104339</v>
      </c>
      <c r="CA1962" s="1102">
        <v>11937.194310741492</v>
      </c>
      <c r="CB1962" s="1102">
        <v>7459.9076143803095</v>
      </c>
      <c r="CC1962" s="1102">
        <v>7764.8726952315419</v>
      </c>
      <c r="CD1962" s="1102">
        <v>12292.203444961355</v>
      </c>
      <c r="CE1962" s="1102">
        <v>22290.389535740771</v>
      </c>
      <c r="CF1962" s="1102">
        <v>16316.084272200378</v>
      </c>
      <c r="CG1962" s="1102">
        <v>12281.165892270445</v>
      </c>
      <c r="CH1962" s="1102">
        <v>13371.350410923154</v>
      </c>
      <c r="CI1962" s="1102">
        <v>19552.505633666395</v>
      </c>
      <c r="CJ1962" s="1102">
        <v>21251.153627785272</v>
      </c>
      <c r="CK1962" s="1102">
        <v>20629.292037954234</v>
      </c>
      <c r="CL1962" s="1102">
        <v>15629.228913149153</v>
      </c>
      <c r="CM1962" s="1102">
        <v>19387.068632314491</v>
      </c>
      <c r="CN1962" s="1102">
        <v>17782.721717455239</v>
      </c>
      <c r="CO1962" s="1102">
        <v>22392.197382979211</v>
      </c>
      <c r="CP1962" s="1102">
        <v>18702.672689321364</v>
      </c>
      <c r="CQ1962" s="1106">
        <f t="shared" si="230"/>
        <v>20616.167632667053</v>
      </c>
      <c r="CR1962" s="23" t="s">
        <v>542</v>
      </c>
      <c r="DQ1962"/>
      <c r="DR1962"/>
    </row>
    <row r="1963" spans="58:122" ht="13">
      <c r="BF1963" s="1135">
        <v>1955</v>
      </c>
      <c r="BG1963" s="1102">
        <v>56704.755238351579</v>
      </c>
      <c r="BH1963" s="1102">
        <v>70932.586895337212</v>
      </c>
      <c r="BI1963" s="1102">
        <v>68956.988482007349</v>
      </c>
      <c r="BJ1963" s="1102">
        <v>73143.776465397546</v>
      </c>
      <c r="BK1963" s="1102">
        <v>78927.09562311077</v>
      </c>
      <c r="BL1963" s="1102">
        <v>101329.44812038392</v>
      </c>
      <c r="BM1963" s="1102">
        <v>94456.484190639632</v>
      </c>
      <c r="BN1963" s="1102">
        <v>93599.706947671584</v>
      </c>
      <c r="BO1963" s="1102">
        <v>103347.33533111814</v>
      </c>
      <c r="BP1963" s="1102">
        <v>109015.41180766802</v>
      </c>
      <c r="BQ1963" s="1102">
        <v>81786.870744970132</v>
      </c>
      <c r="BR1963" s="1102">
        <v>66075.263073081471</v>
      </c>
      <c r="BS1963" s="1102">
        <v>78115.044245520723</v>
      </c>
      <c r="BT1963" s="1102">
        <v>31504.007369648178</v>
      </c>
      <c r="BU1963" s="1102">
        <v>13821.707876207507</v>
      </c>
      <c r="BV1963" s="1102">
        <v>13994.569560347269</v>
      </c>
      <c r="BW1963" s="1102">
        <v>24372.089706879426</v>
      </c>
      <c r="BX1963" s="1102">
        <v>30660.215960164958</v>
      </c>
      <c r="BY1963" s="1102">
        <v>24131.102135055997</v>
      </c>
      <c r="BZ1963" s="1102">
        <v>16458.126471709082</v>
      </c>
      <c r="CA1963" s="1102">
        <v>11938.617647078148</v>
      </c>
      <c r="CB1963" s="1102">
        <v>9720.0549246297869</v>
      </c>
      <c r="CC1963" s="1102">
        <v>10893.713437807804</v>
      </c>
      <c r="CD1963" s="1102">
        <v>12343.423716420923</v>
      </c>
      <c r="CE1963" s="1102">
        <v>19004.099753983093</v>
      </c>
      <c r="CF1963" s="1102">
        <v>16709.350589469384</v>
      </c>
      <c r="CG1963" s="1102">
        <v>13402.352480797435</v>
      </c>
      <c r="CH1963" s="1102">
        <v>17669.263734863347</v>
      </c>
      <c r="CI1963" s="1102">
        <v>21149.888332326769</v>
      </c>
      <c r="CJ1963" s="1102">
        <v>25330.87985174825</v>
      </c>
      <c r="CK1963" s="1102">
        <v>24222.462619307444</v>
      </c>
      <c r="CL1963" s="1102">
        <v>20078.091837838114</v>
      </c>
      <c r="CM1963" s="1102">
        <v>23501.171355838505</v>
      </c>
      <c r="CN1963" s="1102">
        <v>24095.098290521251</v>
      </c>
      <c r="CO1963" s="1102">
        <v>28217.773121990434</v>
      </c>
      <c r="CP1963" s="1102">
        <v>25622.909701823868</v>
      </c>
      <c r="CQ1963" s="1106">
        <f t="shared" si="230"/>
        <v>28244.423159429174</v>
      </c>
      <c r="CR1963" s="23" t="s">
        <v>542</v>
      </c>
      <c r="DQ1963"/>
      <c r="DR1963"/>
    </row>
    <row r="1964" spans="58:122" ht="13">
      <c r="BF1964" s="1135">
        <v>1956</v>
      </c>
      <c r="BG1964" s="1102">
        <v>65669.414548968663</v>
      </c>
      <c r="BH1964" s="1102">
        <v>63205.61114097778</v>
      </c>
      <c r="BI1964" s="1102">
        <v>57350.479567371542</v>
      </c>
      <c r="BJ1964" s="1102">
        <v>67312.872514348885</v>
      </c>
      <c r="BK1964" s="1102">
        <v>77124.324776804424</v>
      </c>
      <c r="BL1964" s="1102">
        <v>92758.502108079789</v>
      </c>
      <c r="BM1964" s="1102">
        <v>77190.135170530877</v>
      </c>
      <c r="BN1964" s="1102">
        <v>84728.026898142256</v>
      </c>
      <c r="BO1964" s="1102">
        <v>112757.98913883895</v>
      </c>
      <c r="BP1964" s="1102">
        <v>107792.29207200694</v>
      </c>
      <c r="BQ1964" s="1102">
        <v>83220.69772136808</v>
      </c>
      <c r="BR1964" s="1102">
        <v>67342.733646196284</v>
      </c>
      <c r="BS1964" s="1102">
        <v>70155.592816356919</v>
      </c>
      <c r="BT1964" s="1102">
        <v>30352.258426440534</v>
      </c>
      <c r="BU1964" s="1102">
        <v>14715.78557432144</v>
      </c>
      <c r="BV1964" s="1102">
        <v>12171.831606879277</v>
      </c>
      <c r="BW1964" s="1102">
        <v>16619.41430868534</v>
      </c>
      <c r="BX1964" s="1102">
        <v>29486.353089614764</v>
      </c>
      <c r="BY1964" s="1102">
        <v>21111.122731438529</v>
      </c>
      <c r="BZ1964" s="1102">
        <v>15906.848045461556</v>
      </c>
      <c r="CA1964" s="1102">
        <v>11944.687009521986</v>
      </c>
      <c r="CB1964" s="1102">
        <v>8757.8309673000895</v>
      </c>
      <c r="CC1964" s="1102">
        <v>11348.659363811057</v>
      </c>
      <c r="CD1964" s="1102">
        <v>13624.472531613788</v>
      </c>
      <c r="CE1964" s="1102">
        <v>17546.378099415513</v>
      </c>
      <c r="CF1964" s="1102">
        <v>14634.86774315679</v>
      </c>
      <c r="CG1964" s="1102">
        <v>13661.333548459546</v>
      </c>
      <c r="CH1964" s="1102">
        <v>14980.119130998008</v>
      </c>
      <c r="CI1964" s="1102">
        <v>18845.042723042239</v>
      </c>
      <c r="CJ1964" s="1102">
        <v>18166.441285335804</v>
      </c>
      <c r="CK1964" s="1102">
        <v>17506.723027828561</v>
      </c>
      <c r="CL1964" s="1102">
        <v>14777.330116551688</v>
      </c>
      <c r="CM1964" s="1102">
        <v>19020.804264635648</v>
      </c>
      <c r="CN1964" s="1102">
        <v>22057.063953552653</v>
      </c>
      <c r="CO1964" s="1102">
        <v>24803.466205392459</v>
      </c>
      <c r="CP1964" s="1102">
        <v>21986.27064099336</v>
      </c>
      <c r="CQ1964" s="1106">
        <f t="shared" si="230"/>
        <v>24235.71479228793</v>
      </c>
      <c r="CR1964" s="23" t="s">
        <v>542</v>
      </c>
      <c r="DQ1964"/>
      <c r="DR1964"/>
    </row>
    <row r="1965" spans="58:122" ht="13">
      <c r="BF1965" s="1135">
        <v>1957</v>
      </c>
      <c r="BG1965" s="1102">
        <v>53604.668492268873</v>
      </c>
      <c r="BH1965" s="1102">
        <v>54515.384441936534</v>
      </c>
      <c r="BI1965" s="1102">
        <v>50599.605862874538</v>
      </c>
      <c r="BJ1965" s="1102">
        <v>63283.30287092385</v>
      </c>
      <c r="BK1965" s="1102">
        <v>76753.720488242019</v>
      </c>
      <c r="BL1965" s="1102">
        <v>91909.777857790148</v>
      </c>
      <c r="BM1965" s="1102">
        <v>79094.287540072037</v>
      </c>
      <c r="BN1965" s="1102">
        <v>94296.322093593219</v>
      </c>
      <c r="BO1965" s="1102">
        <v>122538.98629473304</v>
      </c>
      <c r="BP1965" s="1102">
        <v>113913.15396498828</v>
      </c>
      <c r="BQ1965" s="1102">
        <v>92137.042912187753</v>
      </c>
      <c r="BR1965" s="1102">
        <v>76700.816489214092</v>
      </c>
      <c r="BS1965" s="1102">
        <v>66261.199136861484</v>
      </c>
      <c r="BT1965" s="1102">
        <v>29458.747624801836</v>
      </c>
      <c r="BU1965" s="1102">
        <v>12226.296325584766</v>
      </c>
      <c r="BV1965" s="1102">
        <v>12059.584743634216</v>
      </c>
      <c r="BW1965" s="1102">
        <v>21967.777883182527</v>
      </c>
      <c r="BX1965" s="1102">
        <v>26890.386940621705</v>
      </c>
      <c r="BY1965" s="1102">
        <v>22724.114559249472</v>
      </c>
      <c r="BZ1965" s="1102">
        <v>19045.138786293606</v>
      </c>
      <c r="CA1965" s="1102">
        <v>11945.148696780943</v>
      </c>
      <c r="CB1965" s="1102">
        <v>8136.0550797069964</v>
      </c>
      <c r="CC1965" s="1102">
        <v>9597.2495225777493</v>
      </c>
      <c r="CD1965" s="1102">
        <v>12647.649476047893</v>
      </c>
      <c r="CE1965" s="1102">
        <v>18838.875613055996</v>
      </c>
      <c r="CF1965" s="1102">
        <v>12868.059627483553</v>
      </c>
      <c r="CG1965" s="1102">
        <v>8822.531145166593</v>
      </c>
      <c r="CH1965" s="1102">
        <v>11221.542978661366</v>
      </c>
      <c r="CI1965" s="1102">
        <v>15233.562679474984</v>
      </c>
      <c r="CJ1965" s="1102">
        <v>19775.79547464331</v>
      </c>
      <c r="CK1965" s="1102">
        <v>21194.634089310828</v>
      </c>
      <c r="CL1965" s="1102">
        <v>17107.574722203561</v>
      </c>
      <c r="CM1965" s="1102">
        <v>23366.404646222556</v>
      </c>
      <c r="CN1965" s="1102">
        <v>22186.487485682192</v>
      </c>
      <c r="CO1965" s="1102">
        <v>25048.464940165632</v>
      </c>
      <c r="CP1965" s="1102">
        <v>23910.864182284662</v>
      </c>
      <c r="CQ1965" s="1106">
        <f t="shared" si="230"/>
        <v>26357.216020006283</v>
      </c>
      <c r="CR1965" s="23" t="s">
        <v>542</v>
      </c>
      <c r="DQ1965"/>
      <c r="DR1965"/>
    </row>
    <row r="1966" spans="58:122" ht="13">
      <c r="BF1966" s="1135">
        <v>1958</v>
      </c>
      <c r="BG1966" s="1102">
        <v>65102.307607694049</v>
      </c>
      <c r="BH1966" s="1102">
        <v>57253.599429023416</v>
      </c>
      <c r="BI1966" s="1102">
        <v>49353.818678516247</v>
      </c>
      <c r="BJ1966" s="1102">
        <v>57284.003970211452</v>
      </c>
      <c r="BK1966" s="1102">
        <v>73372.194429953597</v>
      </c>
      <c r="BL1966" s="1102">
        <v>101629.50775300192</v>
      </c>
      <c r="BM1966" s="1102">
        <v>97941.924779665787</v>
      </c>
      <c r="BN1966" s="1102">
        <v>115486.39900292557</v>
      </c>
      <c r="BO1966" s="1102">
        <v>140569.77839358599</v>
      </c>
      <c r="BP1966" s="1102">
        <v>129185.33879201926</v>
      </c>
      <c r="BQ1966" s="1102">
        <v>100460.98504766521</v>
      </c>
      <c r="BR1966" s="1102">
        <v>76718.191598823629</v>
      </c>
      <c r="BS1966" s="1102">
        <v>68122.554701784509</v>
      </c>
      <c r="BT1966" s="1102">
        <v>34472.558971787672</v>
      </c>
      <c r="BU1966" s="1102">
        <v>14771.473911860685</v>
      </c>
      <c r="BV1966" s="1102">
        <v>13729.118407353524</v>
      </c>
      <c r="BW1966" s="1102">
        <v>20111.424577611499</v>
      </c>
      <c r="BX1966" s="1102">
        <v>29016.82497696919</v>
      </c>
      <c r="BY1966" s="1102">
        <v>22724.977832680546</v>
      </c>
      <c r="BZ1966" s="1102">
        <v>15840.995311541783</v>
      </c>
      <c r="CA1966" s="1102">
        <v>11952.263079257034</v>
      </c>
      <c r="CB1966" s="1102">
        <v>8481.8794148150209</v>
      </c>
      <c r="CC1966" s="1102">
        <v>9455.1497061431892</v>
      </c>
      <c r="CD1966" s="1102">
        <v>14885.237863202727</v>
      </c>
      <c r="CE1966" s="1102">
        <v>17168.892165635061</v>
      </c>
      <c r="CF1966" s="1102">
        <v>13576.675977659612</v>
      </c>
      <c r="CG1966" s="1102">
        <v>12398.180502824824</v>
      </c>
      <c r="CH1966" s="1102">
        <v>16012.992484498902</v>
      </c>
      <c r="CI1966" s="1102">
        <v>22546.71710457567</v>
      </c>
      <c r="CJ1966" s="1102">
        <v>21574.956864414948</v>
      </c>
      <c r="CK1966" s="1102">
        <v>18316.953398676862</v>
      </c>
      <c r="CL1966" s="1102">
        <v>14964.427625031143</v>
      </c>
      <c r="CM1966" s="1102">
        <v>17186.544612248585</v>
      </c>
      <c r="CN1966" s="1102">
        <v>19516.137952332694</v>
      </c>
      <c r="CO1966" s="1102">
        <v>17473.546675385351</v>
      </c>
      <c r="CP1966" s="1102">
        <v>20628.760364228536</v>
      </c>
      <c r="CQ1966" s="1106">
        <f t="shared" si="230"/>
        <v>22739.315860768835</v>
      </c>
      <c r="CR1966" s="23" t="s">
        <v>542</v>
      </c>
      <c r="DQ1966"/>
      <c r="DR1966"/>
    </row>
    <row r="1967" spans="58:122" ht="13">
      <c r="BF1967" s="1135">
        <v>1959</v>
      </c>
      <c r="BG1967" s="1102">
        <v>54287.208510622135</v>
      </c>
      <c r="BH1967" s="1102">
        <v>53460.855654772269</v>
      </c>
      <c r="BI1967" s="1102">
        <v>43184.668867722095</v>
      </c>
      <c r="BJ1967" s="1102">
        <v>53411.414513052579</v>
      </c>
      <c r="BK1967" s="1102">
        <v>71820.699533036226</v>
      </c>
      <c r="BL1967" s="1102">
        <v>90720.307114991025</v>
      </c>
      <c r="BM1967" s="1102">
        <v>75709.343933022115</v>
      </c>
      <c r="BN1967" s="1102">
        <v>74663.538685649299</v>
      </c>
      <c r="BO1967" s="1102">
        <v>117843.75749003903</v>
      </c>
      <c r="BP1967" s="1102">
        <v>114019.2433829043</v>
      </c>
      <c r="BQ1967" s="1102">
        <v>88636.605695531209</v>
      </c>
      <c r="BR1967" s="1102">
        <v>68594.485599386055</v>
      </c>
      <c r="BS1967" s="1102">
        <v>78668.159298043916</v>
      </c>
      <c r="BT1967" s="1102">
        <v>34371.25240313953</v>
      </c>
      <c r="BU1967" s="1102">
        <v>19111.63055510322</v>
      </c>
      <c r="BV1967" s="1102">
        <v>18329.213810132758</v>
      </c>
      <c r="BW1967" s="1102">
        <v>30140.437565736036</v>
      </c>
      <c r="BX1967" s="1102">
        <v>29475.297123924815</v>
      </c>
      <c r="BY1967" s="1102">
        <v>25841.709135625508</v>
      </c>
      <c r="BZ1967" s="1102">
        <v>16719.382720451002</v>
      </c>
      <c r="CA1967" s="1102">
        <v>11952.885585254866</v>
      </c>
      <c r="CB1967" s="1102">
        <v>9668.3441099759948</v>
      </c>
      <c r="CC1967" s="1102">
        <v>9615.6962985326354</v>
      </c>
      <c r="CD1967" s="1102">
        <v>12248.009285458931</v>
      </c>
      <c r="CE1967" s="1102">
        <v>19698.331906297459</v>
      </c>
      <c r="CF1967" s="1102">
        <v>15388.78023829831</v>
      </c>
      <c r="CG1967" s="1102">
        <v>12581.076329315274</v>
      </c>
      <c r="CH1967" s="1102">
        <v>13346.024666458961</v>
      </c>
      <c r="CI1967" s="1102">
        <v>18200.738238943119</v>
      </c>
      <c r="CJ1967" s="1102">
        <v>18907.654948929387</v>
      </c>
      <c r="CK1967" s="1102">
        <v>19144.85950228963</v>
      </c>
      <c r="CL1967" s="1102">
        <v>15964.512603289491</v>
      </c>
      <c r="CM1967" s="1102">
        <v>21891.626402581034</v>
      </c>
      <c r="CN1967" s="1102">
        <v>22533.512579646114</v>
      </c>
      <c r="CO1967" s="1102">
        <v>26270.388668588337</v>
      </c>
      <c r="CP1967" s="1102">
        <v>23371.166286636078</v>
      </c>
      <c r="CQ1967" s="1106">
        <f t="shared" si="230"/>
        <v>25762.300925649648</v>
      </c>
      <c r="CR1967" s="23" t="s">
        <v>542</v>
      </c>
      <c r="DQ1967"/>
      <c r="DR1967"/>
    </row>
    <row r="1968" spans="58:122" ht="13">
      <c r="BF1968" s="1135">
        <v>1960</v>
      </c>
      <c r="BG1968" s="1102">
        <v>54975.942838841824</v>
      </c>
      <c r="BH1968" s="1102">
        <v>52697.399345192018</v>
      </c>
      <c r="BI1968" s="1102">
        <v>46322.468730825851</v>
      </c>
      <c r="BJ1968" s="1102">
        <v>55357.181065619719</v>
      </c>
      <c r="BK1968" s="1102">
        <v>67726.320608481081</v>
      </c>
      <c r="BL1968" s="1102">
        <v>84197.232761208434</v>
      </c>
      <c r="BM1968" s="1102">
        <v>75800.889438894228</v>
      </c>
      <c r="BN1968" s="1102">
        <v>85259.275810593594</v>
      </c>
      <c r="BO1968" s="1102">
        <v>119410.87356657656</v>
      </c>
      <c r="BP1968" s="1102">
        <v>111160.621805221</v>
      </c>
      <c r="BQ1968" s="1102">
        <v>90711.513401731354</v>
      </c>
      <c r="BR1968" s="1102">
        <v>70135.182680855316</v>
      </c>
      <c r="BS1968" s="1102">
        <v>57236.439331472095</v>
      </c>
      <c r="BT1968" s="1102">
        <v>35660.787742223336</v>
      </c>
      <c r="BU1968" s="1102">
        <v>18662.564997734244</v>
      </c>
      <c r="BV1968" s="1102">
        <v>13886.055796325951</v>
      </c>
      <c r="BW1968" s="1102">
        <v>13047.749083246043</v>
      </c>
      <c r="BX1968" s="1102">
        <v>24710.681428139775</v>
      </c>
      <c r="BY1968" s="1102">
        <v>21297.352182033486</v>
      </c>
      <c r="BZ1968" s="1102">
        <v>18004.120732309089</v>
      </c>
      <c r="CA1968" s="1102">
        <v>11953.944720391823</v>
      </c>
      <c r="CB1968" s="1102">
        <v>7252.1325090314785</v>
      </c>
      <c r="CC1968" s="1102">
        <v>10424.781882791372</v>
      </c>
      <c r="CD1968" s="1102">
        <v>12283.43411429399</v>
      </c>
      <c r="CE1968" s="1102">
        <v>17490.063467428492</v>
      </c>
      <c r="CF1968" s="1102">
        <v>12439.078185921528</v>
      </c>
      <c r="CG1968" s="1102">
        <v>10907.438892283106</v>
      </c>
      <c r="CH1968" s="1102">
        <v>15014.670550826817</v>
      </c>
      <c r="CI1968" s="1102">
        <v>20189.970240503233</v>
      </c>
      <c r="CJ1968" s="1102">
        <v>22326.525408148183</v>
      </c>
      <c r="CK1968" s="1102">
        <v>21769.475656943912</v>
      </c>
      <c r="CL1968" s="1102">
        <v>16889.125610019189</v>
      </c>
      <c r="CM1968" s="1102">
        <v>18239.335746320226</v>
      </c>
      <c r="CN1968" s="1102">
        <v>14983.456380037132</v>
      </c>
      <c r="CO1968" s="1102">
        <v>15945.226206603216</v>
      </c>
      <c r="CP1968" s="1102">
        <v>16641.556104225681</v>
      </c>
      <c r="CQ1968" s="1106">
        <f t="shared" si="230"/>
        <v>18344.175509687506</v>
      </c>
      <c r="CR1968" s="23" t="s">
        <v>542</v>
      </c>
      <c r="DQ1968"/>
      <c r="DR1968"/>
    </row>
    <row r="1969" spans="58:122" ht="13">
      <c r="BF1969" s="1135">
        <v>1961</v>
      </c>
      <c r="BG1969" s="1102">
        <v>49058.306855227609</v>
      </c>
      <c r="BH1969" s="1102">
        <v>51347.324014227772</v>
      </c>
      <c r="BI1969" s="1102">
        <v>44731.78609977333</v>
      </c>
      <c r="BJ1969" s="1102">
        <v>44666.083809230775</v>
      </c>
      <c r="BK1969" s="1102">
        <v>48270.480156445949</v>
      </c>
      <c r="BL1969" s="1102">
        <v>61128.577700940768</v>
      </c>
      <c r="BM1969" s="1102">
        <v>54452.038139724675</v>
      </c>
      <c r="BN1969" s="1102">
        <v>64135.843497112328</v>
      </c>
      <c r="BO1969" s="1102">
        <v>88567.558632119239</v>
      </c>
      <c r="BP1969" s="1102">
        <v>92336.603803029109</v>
      </c>
      <c r="BQ1969" s="1102">
        <v>74206.802423194953</v>
      </c>
      <c r="BR1969" s="1102">
        <v>56405.831037035576</v>
      </c>
      <c r="BS1969" s="1102">
        <v>47388.090994633225</v>
      </c>
      <c r="BT1969" s="1102">
        <v>28470.22550200695</v>
      </c>
      <c r="BU1969" s="1102">
        <v>15147.579904947392</v>
      </c>
      <c r="BV1969" s="1102">
        <v>13010.686971921174</v>
      </c>
      <c r="BW1969" s="1102">
        <v>16429.390469385246</v>
      </c>
      <c r="BX1969" s="1102">
        <v>24282.037611533335</v>
      </c>
      <c r="BY1969" s="1102">
        <v>20207.959334348026</v>
      </c>
      <c r="BZ1969" s="1102">
        <v>17515.157746248748</v>
      </c>
      <c r="CA1969" s="1102">
        <v>11959.540025787457</v>
      </c>
      <c r="CB1969" s="1102">
        <v>7523.0324759790246</v>
      </c>
      <c r="CC1969" s="1102">
        <v>8477.1007250572384</v>
      </c>
      <c r="CD1969" s="1102">
        <v>9114.9199406107728</v>
      </c>
      <c r="CE1969" s="1102">
        <v>17249.125667652035</v>
      </c>
      <c r="CF1969" s="1102">
        <v>15426.574045240774</v>
      </c>
      <c r="CG1969" s="1102">
        <v>12543.330733020199</v>
      </c>
      <c r="CH1969" s="1102">
        <v>12263.986903785843</v>
      </c>
      <c r="CI1969" s="1102">
        <v>17894.133185982839</v>
      </c>
      <c r="CJ1969" s="1102">
        <v>21627.468568723496</v>
      </c>
      <c r="CK1969" s="1102">
        <v>26661.642004375833</v>
      </c>
      <c r="CL1969" s="1102">
        <v>20416.367401500851</v>
      </c>
      <c r="CM1969" s="1102">
        <v>22282.408874057477</v>
      </c>
      <c r="CN1969" s="1102">
        <v>16914.631502692038</v>
      </c>
      <c r="CO1969" s="1102">
        <v>22774.829950605785</v>
      </c>
      <c r="CP1969" s="1102">
        <v>18137.538782514737</v>
      </c>
      <c r="CQ1969" s="1106">
        <f t="shared" si="230"/>
        <v>19993.214135529623</v>
      </c>
      <c r="CR1969" s="23" t="s">
        <v>542</v>
      </c>
      <c r="DQ1969"/>
      <c r="DR1969"/>
    </row>
    <row r="1970" spans="58:122" ht="13">
      <c r="BF1970" s="1135">
        <v>1962</v>
      </c>
      <c r="BG1970" s="1102">
        <v>65476.926029461014</v>
      </c>
      <c r="BH1970" s="1102">
        <v>78592.818056575343</v>
      </c>
      <c r="BI1970" s="1102">
        <v>65917.716648429181</v>
      </c>
      <c r="BJ1970" s="1102">
        <v>65597.606611894444</v>
      </c>
      <c r="BK1970" s="1102">
        <v>81605.197583754591</v>
      </c>
      <c r="BL1970" s="1102">
        <v>104222.32733501542</v>
      </c>
      <c r="BM1970" s="1102">
        <v>89549.130331225708</v>
      </c>
      <c r="BN1970" s="1102">
        <v>98518.727165609627</v>
      </c>
      <c r="BO1970" s="1102">
        <v>149035.42339295035</v>
      </c>
      <c r="BP1970" s="1102">
        <v>142465.22049343068</v>
      </c>
      <c r="BQ1970" s="1102">
        <v>111158.36475999572</v>
      </c>
      <c r="BR1970" s="1102">
        <v>84720.675873368586</v>
      </c>
      <c r="BS1970" s="1102">
        <v>91591.735353443524</v>
      </c>
      <c r="BT1970" s="1102">
        <v>24512.844681088496</v>
      </c>
      <c r="BU1970" s="1102">
        <v>9579.7443633683833</v>
      </c>
      <c r="BV1970" s="1102">
        <v>14426.514320065104</v>
      </c>
      <c r="BW1970" s="1102">
        <v>24703.246216818214</v>
      </c>
      <c r="BX1970" s="1102">
        <v>24884.97837319857</v>
      </c>
      <c r="BY1970" s="1102">
        <v>21638.543181452122</v>
      </c>
      <c r="BZ1970" s="1102">
        <v>17447.057151916146</v>
      </c>
      <c r="CA1970" s="1102">
        <v>11960.045528764716</v>
      </c>
      <c r="CB1970" s="1102">
        <v>7569.9227680056501</v>
      </c>
      <c r="CC1970" s="1102">
        <v>7700.6455866994311</v>
      </c>
      <c r="CD1970" s="1102">
        <v>12709.620590617475</v>
      </c>
      <c r="CE1970" s="1102">
        <v>19800.642719871299</v>
      </c>
      <c r="CF1970" s="1102">
        <v>14679.873762803549</v>
      </c>
      <c r="CG1970" s="1102">
        <v>11628.849625566116</v>
      </c>
      <c r="CH1970" s="1102">
        <v>14175.690431341996</v>
      </c>
      <c r="CI1970" s="1102">
        <v>21003.952965024357</v>
      </c>
      <c r="CJ1970" s="1102">
        <v>23321.167688722777</v>
      </c>
      <c r="CK1970" s="1102">
        <v>22269.320829895998</v>
      </c>
      <c r="CL1970" s="1102">
        <v>20417.716973786188</v>
      </c>
      <c r="CM1970" s="1102">
        <v>22831.380185984774</v>
      </c>
      <c r="CN1970" s="1102">
        <v>22984.314769284785</v>
      </c>
      <c r="CO1970" s="1102">
        <v>21458.998005374102</v>
      </c>
      <c r="CP1970" s="1102">
        <v>24396.543544165179</v>
      </c>
      <c r="CQ1970" s="1106">
        <f t="shared" si="230"/>
        <v>26892.585873640761</v>
      </c>
      <c r="CR1970" s="23" t="s">
        <v>542</v>
      </c>
      <c r="DQ1970"/>
      <c r="DR1970"/>
    </row>
    <row r="1971" spans="58:122" ht="13">
      <c r="BF1971" s="1135">
        <v>1963</v>
      </c>
      <c r="BG1971" s="1102">
        <v>69317.581201962399</v>
      </c>
      <c r="BH1971" s="1102">
        <v>67377.659946286221</v>
      </c>
      <c r="BI1971" s="1102">
        <v>59839.511375637027</v>
      </c>
      <c r="BJ1971" s="1102">
        <v>65703.21634205521</v>
      </c>
      <c r="BK1971" s="1102">
        <v>79869.823193864519</v>
      </c>
      <c r="BL1971" s="1102">
        <v>102047.27362283219</v>
      </c>
      <c r="BM1971" s="1102">
        <v>92282.189108749022</v>
      </c>
      <c r="BN1971" s="1102">
        <v>103919.03539764961</v>
      </c>
      <c r="BO1971" s="1102">
        <v>138711.58715313091</v>
      </c>
      <c r="BP1971" s="1102">
        <v>127687.21765593809</v>
      </c>
      <c r="BQ1971" s="1102">
        <v>99783.739435774027</v>
      </c>
      <c r="BR1971" s="1102">
        <v>84523.682768671002</v>
      </c>
      <c r="BS1971" s="1102">
        <v>105011.75660601398</v>
      </c>
      <c r="BT1971" s="1102">
        <v>34756.290853530074</v>
      </c>
      <c r="BU1971" s="1102">
        <v>15659.146123978819</v>
      </c>
      <c r="BV1971" s="1102">
        <v>14815.752832972012</v>
      </c>
      <c r="BW1971" s="1102">
        <v>16347.486240031376</v>
      </c>
      <c r="BX1971" s="1102">
        <v>25048.32515462692</v>
      </c>
      <c r="BY1971" s="1102">
        <v>21541.581493140577</v>
      </c>
      <c r="BZ1971" s="1102">
        <v>17388.42435893491</v>
      </c>
      <c r="CA1971" s="1102">
        <v>11961.06770009968</v>
      </c>
      <c r="CB1971" s="1102">
        <v>7566.4577070998175</v>
      </c>
      <c r="CC1971" s="1102">
        <v>9336.6670296572374</v>
      </c>
      <c r="CD1971" s="1102">
        <v>12990.812528744784</v>
      </c>
      <c r="CE1971" s="1102">
        <v>21359.761921383408</v>
      </c>
      <c r="CF1971" s="1102">
        <v>17838.651413255146</v>
      </c>
      <c r="CG1971" s="1102">
        <v>13976.788064977813</v>
      </c>
      <c r="CH1971" s="1102">
        <v>16087.612409492205</v>
      </c>
      <c r="CI1971" s="1102">
        <v>20265.697099085468</v>
      </c>
      <c r="CJ1971" s="1102">
        <v>22165.600956643601</v>
      </c>
      <c r="CK1971" s="1102">
        <v>21780.196936227781</v>
      </c>
      <c r="CL1971" s="1102">
        <v>18482.212895907032</v>
      </c>
      <c r="CM1971" s="1102">
        <v>25062.956019867801</v>
      </c>
      <c r="CN1971" s="1102">
        <v>27131.361157445532</v>
      </c>
      <c r="CO1971" s="1102">
        <v>29301.442791097295</v>
      </c>
      <c r="CP1971" s="1102">
        <v>28862.839493331168</v>
      </c>
      <c r="CQ1971" s="1106">
        <f t="shared" si="230"/>
        <v>31815.834412213615</v>
      </c>
      <c r="CR1971" s="23" t="s">
        <v>542</v>
      </c>
      <c r="DQ1971"/>
      <c r="DR1971"/>
    </row>
    <row r="1972" spans="58:122" ht="13">
      <c r="BF1972" s="1135">
        <v>1964</v>
      </c>
      <c r="BG1972" s="1102">
        <v>51335.516052382431</v>
      </c>
      <c r="BH1972" s="1102">
        <v>50826.101857524009</v>
      </c>
      <c r="BI1972" s="1102">
        <v>46274.830214399044</v>
      </c>
      <c r="BJ1972" s="1102">
        <v>55533.273532259976</v>
      </c>
      <c r="BK1972" s="1102">
        <v>61414.841485174467</v>
      </c>
      <c r="BL1972" s="1102">
        <v>80480.53793987559</v>
      </c>
      <c r="BM1972" s="1102">
        <v>85066.322510652797</v>
      </c>
      <c r="BN1972" s="1102">
        <v>115470.38918074952</v>
      </c>
      <c r="BO1972" s="1102">
        <v>135216.94787686921</v>
      </c>
      <c r="BP1972" s="1102">
        <v>133894.74647275795</v>
      </c>
      <c r="BQ1972" s="1102">
        <v>107292.90189715655</v>
      </c>
      <c r="BR1972" s="1102">
        <v>92369.796504504266</v>
      </c>
      <c r="BS1972" s="1102">
        <v>83913.653088599647</v>
      </c>
      <c r="BT1972" s="1102">
        <v>38274.247487821398</v>
      </c>
      <c r="BU1972" s="1102">
        <v>17318.804584003778</v>
      </c>
      <c r="BV1972" s="1102">
        <v>14157.778525913323</v>
      </c>
      <c r="BW1972" s="1102">
        <v>19565.737666562665</v>
      </c>
      <c r="BX1972" s="1102">
        <v>30598.231345374545</v>
      </c>
      <c r="BY1972" s="1102">
        <v>21362.02111067556</v>
      </c>
      <c r="BZ1972" s="1102">
        <v>16335.295074700231</v>
      </c>
      <c r="CA1972" s="1102">
        <v>11965.030826172926</v>
      </c>
      <c r="CB1972" s="1102">
        <v>8464.0335251856686</v>
      </c>
      <c r="CC1972" s="1102">
        <v>13397.056775967161</v>
      </c>
      <c r="CD1972" s="1102">
        <v>14050.759647362802</v>
      </c>
      <c r="CE1972" s="1102">
        <v>17512.291533246767</v>
      </c>
      <c r="CF1972" s="1102">
        <v>14794.28988316229</v>
      </c>
      <c r="CG1972" s="1102">
        <v>13136.171199523887</v>
      </c>
      <c r="CH1972" s="1102">
        <v>15276.249495929036</v>
      </c>
      <c r="CI1972" s="1102">
        <v>17526.507926754759</v>
      </c>
      <c r="CJ1972" s="1102">
        <v>17358.336929757032</v>
      </c>
      <c r="CK1972" s="1102">
        <v>18669.299584570697</v>
      </c>
      <c r="CL1972" s="1102">
        <v>16531.668354604055</v>
      </c>
      <c r="CM1972" s="1102">
        <v>20896.800164431777</v>
      </c>
      <c r="CN1972" s="1102">
        <v>19025.570043542644</v>
      </c>
      <c r="CO1972" s="1102">
        <v>20611.632691536917</v>
      </c>
      <c r="CP1972" s="1102">
        <v>20703.853829578122</v>
      </c>
      <c r="CQ1972" s="1106">
        <f t="shared" si="230"/>
        <v>22822.092236930774</v>
      </c>
      <c r="CR1972" s="23" t="s">
        <v>542</v>
      </c>
      <c r="DQ1972"/>
      <c r="DR1972"/>
    </row>
    <row r="1973" spans="58:122" ht="13">
      <c r="BF1973" s="1135">
        <v>1965</v>
      </c>
      <c r="BG1973" s="1102">
        <v>82444.397058338232</v>
      </c>
      <c r="BH1973" s="1102">
        <v>78911.136841330575</v>
      </c>
      <c r="BI1973" s="1102">
        <v>63491.058359847753</v>
      </c>
      <c r="BJ1973" s="1102">
        <v>60246.068964902115</v>
      </c>
      <c r="BK1973" s="1102">
        <v>76207.474392974458</v>
      </c>
      <c r="BL1973" s="1102">
        <v>103780.95951256721</v>
      </c>
      <c r="BM1973" s="1102">
        <v>91226.89699024758</v>
      </c>
      <c r="BN1973" s="1102">
        <v>97733.589581973647</v>
      </c>
      <c r="BO1973" s="1102">
        <v>144259.34667022043</v>
      </c>
      <c r="BP1973" s="1102">
        <v>133949.08057722799</v>
      </c>
      <c r="BQ1973" s="1102">
        <v>108373.92664164044</v>
      </c>
      <c r="BR1973" s="1102">
        <v>85319.64705996924</v>
      </c>
      <c r="BS1973" s="1102">
        <v>104519.31064871218</v>
      </c>
      <c r="BT1973" s="1102">
        <v>31059.346621517652</v>
      </c>
      <c r="BU1973" s="1102">
        <v>12348.106385481153</v>
      </c>
      <c r="BV1973" s="1102">
        <v>10518.288125404453</v>
      </c>
      <c r="BW1973" s="1102">
        <v>17602.465677294385</v>
      </c>
      <c r="BX1973" s="1102">
        <v>24357.683459992284</v>
      </c>
      <c r="BY1973" s="1102">
        <v>21291.32308472857</v>
      </c>
      <c r="BZ1973" s="1102">
        <v>16295.469835468622</v>
      </c>
      <c r="CA1973" s="1102">
        <v>11967.010124525843</v>
      </c>
      <c r="CB1973" s="1102">
        <v>7317.5277962597802</v>
      </c>
      <c r="CC1973" s="1102">
        <v>13076.438276417468</v>
      </c>
      <c r="CD1973" s="1102">
        <v>18641.037376110864</v>
      </c>
      <c r="CE1973" s="1102">
        <v>21708.526494014422</v>
      </c>
      <c r="CF1973" s="1102">
        <v>14257.069254589585</v>
      </c>
      <c r="CG1973" s="1102">
        <v>10956.588562299547</v>
      </c>
      <c r="CH1973" s="1102">
        <v>13375.857931331289</v>
      </c>
      <c r="CI1973" s="1102">
        <v>18499.103645389634</v>
      </c>
      <c r="CJ1973" s="1102">
        <v>18264.899040934655</v>
      </c>
      <c r="CK1973" s="1102">
        <v>17625.794256612946</v>
      </c>
      <c r="CL1973" s="1102">
        <v>15521.757606128156</v>
      </c>
      <c r="CM1973" s="1102">
        <v>18410.701255020693</v>
      </c>
      <c r="CN1973" s="1102">
        <v>17455.930071178245</v>
      </c>
      <c r="CO1973" s="1102">
        <v>17533.63805981091</v>
      </c>
      <c r="CP1973" s="1102">
        <v>19516.501485806406</v>
      </c>
      <c r="CQ1973" s="1106">
        <f t="shared" si="230"/>
        <v>21513.260319436205</v>
      </c>
      <c r="CR1973" s="23" t="s">
        <v>542</v>
      </c>
      <c r="DQ1973"/>
      <c r="DR1973"/>
    </row>
    <row r="1974" spans="58:122" ht="13">
      <c r="BF1974" s="1135">
        <v>1966</v>
      </c>
      <c r="BG1974" s="1102">
        <v>73694.938443256629</v>
      </c>
      <c r="BH1974" s="1102">
        <v>63725.274337607327</v>
      </c>
      <c r="BI1974" s="1102">
        <v>55094.958399205352</v>
      </c>
      <c r="BJ1974" s="1102">
        <v>63077.280512156125</v>
      </c>
      <c r="BK1974" s="1102">
        <v>78287.014230486398</v>
      </c>
      <c r="BL1974" s="1102">
        <v>97197.348347847641</v>
      </c>
      <c r="BM1974" s="1102">
        <v>86724.631581968948</v>
      </c>
      <c r="BN1974" s="1102">
        <v>110644.74483926441</v>
      </c>
      <c r="BO1974" s="1102">
        <v>152439.24399375642</v>
      </c>
      <c r="BP1974" s="1102">
        <v>148015.57216988347</v>
      </c>
      <c r="BQ1974" s="1102">
        <v>117656.3854356221</v>
      </c>
      <c r="BR1974" s="1102">
        <v>93184.502498391201</v>
      </c>
      <c r="BS1974" s="1102">
        <v>85129.753531429393</v>
      </c>
      <c r="BT1974" s="1102">
        <v>52381.661085823216</v>
      </c>
      <c r="BU1974" s="1102">
        <v>21949.68474136413</v>
      </c>
      <c r="BV1974" s="1102">
        <v>17772.735467944109</v>
      </c>
      <c r="BW1974" s="1102">
        <v>22071.241040400717</v>
      </c>
      <c r="BX1974" s="1102">
        <v>35179.932543521623</v>
      </c>
      <c r="BY1974" s="1102">
        <v>28511.541001318874</v>
      </c>
      <c r="BZ1974" s="1102">
        <v>18482.644092929113</v>
      </c>
      <c r="CA1974" s="1102">
        <v>11967.996019454984</v>
      </c>
      <c r="CB1974" s="1102">
        <v>7148.4030563606948</v>
      </c>
      <c r="CC1974" s="1102">
        <v>10290.523093165977</v>
      </c>
      <c r="CD1974" s="1102">
        <v>19999.388589355105</v>
      </c>
      <c r="CE1974" s="1102">
        <v>23797.118889603735</v>
      </c>
      <c r="CF1974" s="1102">
        <v>15796.774981648246</v>
      </c>
      <c r="CG1974" s="1102">
        <v>11206.63761688766</v>
      </c>
      <c r="CH1974" s="1102">
        <v>13785.400613664176</v>
      </c>
      <c r="CI1974" s="1102">
        <v>23796.751618233444</v>
      </c>
      <c r="CJ1974" s="1102">
        <v>26829.675997387898</v>
      </c>
      <c r="CK1974" s="1102">
        <v>25418.418996903212</v>
      </c>
      <c r="CL1974" s="1102">
        <v>22728.537857674226</v>
      </c>
      <c r="CM1974" s="1102">
        <v>25256.832895392374</v>
      </c>
      <c r="CN1974" s="1102">
        <v>25399.948693264429</v>
      </c>
      <c r="CO1974" s="1102">
        <v>20722.249494758213</v>
      </c>
      <c r="CP1974" s="1102">
        <v>26973.720928680723</v>
      </c>
      <c r="CQ1974" s="1106">
        <f t="shared" si="230"/>
        <v>29733.437652468463</v>
      </c>
      <c r="CR1974" s="23" t="s">
        <v>542</v>
      </c>
      <c r="DQ1974"/>
      <c r="DR1974"/>
    </row>
    <row r="1975" spans="58:122" ht="13">
      <c r="BF1975" s="1135">
        <v>1967</v>
      </c>
      <c r="BG1975" s="1102">
        <v>62407.731179570677</v>
      </c>
      <c r="BH1975" s="1102">
        <v>56673.089311404125</v>
      </c>
      <c r="BI1975" s="1102">
        <v>43385.655969130952</v>
      </c>
      <c r="BJ1975" s="1102">
        <v>45798.583964378122</v>
      </c>
      <c r="BK1975" s="1102">
        <v>66627.896373298456</v>
      </c>
      <c r="BL1975" s="1102">
        <v>89384.107599754148</v>
      </c>
      <c r="BM1975" s="1102">
        <v>70603.03610693985</v>
      </c>
      <c r="BN1975" s="1102">
        <v>83187.101615564985</v>
      </c>
      <c r="BO1975" s="1102">
        <v>126553.51449246689</v>
      </c>
      <c r="BP1975" s="1102">
        <v>127458.12821593299</v>
      </c>
      <c r="BQ1975" s="1102">
        <v>96347.71842038972</v>
      </c>
      <c r="BR1975" s="1102">
        <v>68375.179338113492</v>
      </c>
      <c r="BS1975" s="1102">
        <v>65724.008984167871</v>
      </c>
      <c r="BT1975" s="1102">
        <v>29155.97172149325</v>
      </c>
      <c r="BU1975" s="1102">
        <v>14190.829734172845</v>
      </c>
      <c r="BV1975" s="1102">
        <v>13601.800898392916</v>
      </c>
      <c r="BW1975" s="1102">
        <v>14448.730697009885</v>
      </c>
      <c r="BX1975" s="1102">
        <v>25280.17577361182</v>
      </c>
      <c r="BY1975" s="1102">
        <v>20096.635318601639</v>
      </c>
      <c r="BZ1975" s="1102">
        <v>15014.437896455909</v>
      </c>
      <c r="CA1975" s="1102">
        <v>11969.807522735629</v>
      </c>
      <c r="CB1975" s="1102">
        <v>7508.5913965499722</v>
      </c>
      <c r="CC1975" s="1102">
        <v>10526.61982063458</v>
      </c>
      <c r="CD1975" s="1102">
        <v>15057.539671265626</v>
      </c>
      <c r="CE1975" s="1102">
        <v>18603.269324530229</v>
      </c>
      <c r="CF1975" s="1102">
        <v>13849.42299400905</v>
      </c>
      <c r="CG1975" s="1102">
        <v>11333.818727345262</v>
      </c>
      <c r="CH1975" s="1102">
        <v>13463.920327543736</v>
      </c>
      <c r="CI1975" s="1102">
        <v>18004.474951764001</v>
      </c>
      <c r="CJ1975" s="1102">
        <v>18271.867824784775</v>
      </c>
      <c r="CK1975" s="1102">
        <v>18925.209170321261</v>
      </c>
      <c r="CL1975" s="1102">
        <v>16511.849660183801</v>
      </c>
      <c r="CM1975" s="1102">
        <v>19159.08785792967</v>
      </c>
      <c r="CN1975" s="1102">
        <v>18387.59462614531</v>
      </c>
      <c r="CO1975" s="1102">
        <v>16482.895665136948</v>
      </c>
      <c r="CP1975" s="1102">
        <v>19447.761514822821</v>
      </c>
      <c r="CQ1975" s="1106">
        <f t="shared" si="230"/>
        <v>21437.487471971926</v>
      </c>
      <c r="CR1975" s="23" t="s">
        <v>542</v>
      </c>
      <c r="DQ1975"/>
      <c r="DR1975"/>
    </row>
    <row r="1976" spans="58:122" ht="13">
      <c r="BF1976" s="1135">
        <v>1968</v>
      </c>
      <c r="BG1976" s="1102">
        <v>82522.582932296296</v>
      </c>
      <c r="BH1976" s="1102">
        <v>78587.630995882238</v>
      </c>
      <c r="BI1976" s="1102">
        <v>63284.690385542148</v>
      </c>
      <c r="BJ1976" s="1102">
        <v>60153.832241233991</v>
      </c>
      <c r="BK1976" s="1102">
        <v>76093.324621944616</v>
      </c>
      <c r="BL1976" s="1102">
        <v>103604.05245504581</v>
      </c>
      <c r="BM1976" s="1102">
        <v>90985.230432262411</v>
      </c>
      <c r="BN1976" s="1102">
        <v>97495.811258857764</v>
      </c>
      <c r="BO1976" s="1102">
        <v>142963.36061338492</v>
      </c>
      <c r="BP1976" s="1102">
        <v>132720.27353459239</v>
      </c>
      <c r="BQ1976" s="1102">
        <v>106639.05050488914</v>
      </c>
      <c r="BR1976" s="1102">
        <v>87276.540712369489</v>
      </c>
      <c r="BS1976" s="1102">
        <v>103504.92006542794</v>
      </c>
      <c r="BT1976" s="1102">
        <v>30914.370450860264</v>
      </c>
      <c r="BU1976" s="1102">
        <v>12356.239867364871</v>
      </c>
      <c r="BV1976" s="1102">
        <v>10560.715507230034</v>
      </c>
      <c r="BW1976" s="1102">
        <v>17599.563374162393</v>
      </c>
      <c r="BX1976" s="1102">
        <v>24208.074848973687</v>
      </c>
      <c r="BY1976" s="1102">
        <v>21253.404003989654</v>
      </c>
      <c r="BZ1976" s="1102">
        <v>16335.336883984181</v>
      </c>
      <c r="CA1976" s="1102">
        <v>11970.742426327692</v>
      </c>
      <c r="CB1976" s="1102">
        <v>7359.9857012370585</v>
      </c>
      <c r="CC1976" s="1102">
        <v>13049.717067580967</v>
      </c>
      <c r="CD1976" s="1102">
        <v>18730.22156483039</v>
      </c>
      <c r="CE1976" s="1102">
        <v>22008.805667647863</v>
      </c>
      <c r="CF1976" s="1102">
        <v>14214.455763175491</v>
      </c>
      <c r="CG1976" s="1102">
        <v>10898.887349593811</v>
      </c>
      <c r="CH1976" s="1102">
        <v>13003.051730153096</v>
      </c>
      <c r="CI1976" s="1102">
        <v>18641.902686986159</v>
      </c>
      <c r="CJ1976" s="1102">
        <v>18409.838992516965</v>
      </c>
      <c r="CK1976" s="1102">
        <v>17797.496405257181</v>
      </c>
      <c r="CL1976" s="1102">
        <v>15369.310498106079</v>
      </c>
      <c r="CM1976" s="1102">
        <v>18006.459719424038</v>
      </c>
      <c r="CN1976" s="1102">
        <v>17425.913244734809</v>
      </c>
      <c r="CO1976" s="1102">
        <v>17771.342070505849</v>
      </c>
      <c r="CP1976" s="1102">
        <v>19023.118882678966</v>
      </c>
      <c r="CQ1976" s="1106">
        <f t="shared" si="230"/>
        <v>20969.399095851586</v>
      </c>
      <c r="CR1976" s="23" t="s">
        <v>542</v>
      </c>
      <c r="DQ1976"/>
      <c r="DR1976"/>
    </row>
    <row r="1977" spans="58:122" ht="13">
      <c r="BF1977" s="1135">
        <v>1969</v>
      </c>
      <c r="BG1977" s="1102">
        <v>38145.774624514845</v>
      </c>
      <c r="BH1977" s="1102">
        <v>45197.848043257953</v>
      </c>
      <c r="BI1977" s="1102">
        <v>43361.056302689911</v>
      </c>
      <c r="BJ1977" s="1102">
        <v>53064.193535506936</v>
      </c>
      <c r="BK1977" s="1102">
        <v>67855.696276649702</v>
      </c>
      <c r="BL1977" s="1102">
        <v>93545.397700190908</v>
      </c>
      <c r="BM1977" s="1102">
        <v>83394.098595565054</v>
      </c>
      <c r="BN1977" s="1102">
        <v>84122.285103214585</v>
      </c>
      <c r="BO1977" s="1102">
        <v>114061.89404290002</v>
      </c>
      <c r="BP1977" s="1102">
        <v>121357.45091339538</v>
      </c>
      <c r="BQ1977" s="1102">
        <v>90156.36517772403</v>
      </c>
      <c r="BR1977" s="1102">
        <v>62534.755099314418</v>
      </c>
      <c r="BS1977" s="1102">
        <v>66782.368479102166</v>
      </c>
      <c r="BT1977" s="1102">
        <v>27790.546859004986</v>
      </c>
      <c r="BU1977" s="1102">
        <v>14782.593843294351</v>
      </c>
      <c r="BV1977" s="1102">
        <v>11001.574010462462</v>
      </c>
      <c r="BW1977" s="1102">
        <v>13328.9877151907</v>
      </c>
      <c r="BX1977" s="1102">
        <v>29244.105112049245</v>
      </c>
      <c r="BY1977" s="1102">
        <v>23502.714590859556</v>
      </c>
      <c r="BZ1977" s="1102">
        <v>15593.062618737311</v>
      </c>
      <c r="CA1977" s="1102">
        <v>11972.12625844214</v>
      </c>
      <c r="CB1977" s="1102">
        <v>8517.6540481017018</v>
      </c>
      <c r="CC1977" s="1102">
        <v>10451.561007402041</v>
      </c>
      <c r="CD1977" s="1102">
        <v>17369.556627754799</v>
      </c>
      <c r="CE1977" s="1102">
        <v>18165.637624854542</v>
      </c>
      <c r="CF1977" s="1102">
        <v>13594.875682928725</v>
      </c>
      <c r="CG1977" s="1102">
        <v>12238.192692723464</v>
      </c>
      <c r="CH1977" s="1102">
        <v>14919.917971223538</v>
      </c>
      <c r="CI1977" s="1102">
        <v>21523.950442037098</v>
      </c>
      <c r="CJ1977" s="1102">
        <v>19089.261886921988</v>
      </c>
      <c r="CK1977" s="1102">
        <v>17068.324216568049</v>
      </c>
      <c r="CL1977" s="1102">
        <v>16396.636308041161</v>
      </c>
      <c r="CM1977" s="1102">
        <v>20364.096082156229</v>
      </c>
      <c r="CN1977" s="1102">
        <v>23159.753554470448</v>
      </c>
      <c r="CO1977" s="1102">
        <v>19779.234143882797</v>
      </c>
      <c r="CP1977" s="1102">
        <v>24746.369599026926</v>
      </c>
      <c r="CQ1977" s="1106">
        <f t="shared" si="230"/>
        <v>27278.203090447543</v>
      </c>
      <c r="CR1977" s="23" t="s">
        <v>542</v>
      </c>
      <c r="DQ1977"/>
      <c r="DR1977"/>
    </row>
    <row r="1978" spans="58:122" ht="13">
      <c r="BF1978" s="1135">
        <v>1970</v>
      </c>
      <c r="BG1978" s="1102">
        <v>53154.923392208308</v>
      </c>
      <c r="BH1978" s="1102">
        <v>55225.501784729844</v>
      </c>
      <c r="BI1978" s="1102">
        <v>47808.693915036165</v>
      </c>
      <c r="BJ1978" s="1102">
        <v>56875.728193893912</v>
      </c>
      <c r="BK1978" s="1102">
        <v>71873.989400295366</v>
      </c>
      <c r="BL1978" s="1102">
        <v>99807.429453720339</v>
      </c>
      <c r="BM1978" s="1102">
        <v>92027.722775978356</v>
      </c>
      <c r="BN1978" s="1102">
        <v>105711.59853764226</v>
      </c>
      <c r="BO1978" s="1102">
        <v>117761.14906824569</v>
      </c>
      <c r="BP1978" s="1102">
        <v>110321.15607947757</v>
      </c>
      <c r="BQ1978" s="1102">
        <v>84951.831492623183</v>
      </c>
      <c r="BR1978" s="1102">
        <v>81245.988468532509</v>
      </c>
      <c r="BS1978" s="1102">
        <v>87888.817227989217</v>
      </c>
      <c r="BT1978" s="1102">
        <v>29074.046594695199</v>
      </c>
      <c r="BU1978" s="1102">
        <v>11668.046453885821</v>
      </c>
      <c r="BV1978" s="1102">
        <v>13562.242736143924</v>
      </c>
      <c r="BW1978" s="1102">
        <v>27727.473524739587</v>
      </c>
      <c r="BX1978" s="1102">
        <v>21302.75854321933</v>
      </c>
      <c r="BY1978" s="1102">
        <v>21215.3608802743</v>
      </c>
      <c r="BZ1978" s="1102">
        <v>13601.172683219795</v>
      </c>
      <c r="CA1978" s="1102">
        <v>11972.73578625226</v>
      </c>
      <c r="CB1978" s="1102">
        <v>9594.8642528690943</v>
      </c>
      <c r="CC1978" s="1102">
        <v>8388.3637528036415</v>
      </c>
      <c r="CD1978" s="1102">
        <v>10216.993024536951</v>
      </c>
      <c r="CE1978" s="1102">
        <v>20989.044929875272</v>
      </c>
      <c r="CF1978" s="1102">
        <v>17755.487098051064</v>
      </c>
      <c r="CG1978" s="1102">
        <v>13373.321406962612</v>
      </c>
      <c r="CH1978" s="1102">
        <v>13681.131420347454</v>
      </c>
      <c r="CI1978" s="1102">
        <v>19368.597450940437</v>
      </c>
      <c r="CJ1978" s="1102">
        <v>22854.69614007738</v>
      </c>
      <c r="CK1978" s="1102">
        <v>24712.460903939937</v>
      </c>
      <c r="CL1978" s="1102">
        <v>16909.684650032039</v>
      </c>
      <c r="CM1978" s="1102">
        <v>19991.722326568215</v>
      </c>
      <c r="CN1978" s="1102">
        <v>20040.201631368498</v>
      </c>
      <c r="CO1978" s="1102">
        <v>30520.086047493387</v>
      </c>
      <c r="CP1978" s="1102">
        <v>20431.31204259683</v>
      </c>
      <c r="CQ1978" s="1106">
        <f t="shared" si="230"/>
        <v>22521.666342693687</v>
      </c>
      <c r="CR1978" s="23" t="s">
        <v>542</v>
      </c>
      <c r="DQ1978"/>
      <c r="DR1978"/>
    </row>
    <row r="1979" spans="58:122" ht="13">
      <c r="BF1979" s="1135">
        <v>1971</v>
      </c>
      <c r="BG1979" s="1102">
        <v>53659.304652301238</v>
      </c>
      <c r="BH1979" s="1102">
        <v>53084.832414538352</v>
      </c>
      <c r="BI1979" s="1102">
        <v>46598.53784606573</v>
      </c>
      <c r="BJ1979" s="1102">
        <v>51561.761211572142</v>
      </c>
      <c r="BK1979" s="1102">
        <v>56188.97412297126</v>
      </c>
      <c r="BL1979" s="1102">
        <v>69867.984320835545</v>
      </c>
      <c r="BM1979" s="1102">
        <v>63698.281775978423</v>
      </c>
      <c r="BN1979" s="1102">
        <v>76383.495812320005</v>
      </c>
      <c r="BO1979" s="1102">
        <v>106984.7679007531</v>
      </c>
      <c r="BP1979" s="1102">
        <v>105219.0651257123</v>
      </c>
      <c r="BQ1979" s="1102">
        <v>81903.162399269</v>
      </c>
      <c r="BR1979" s="1102">
        <v>63354.547175747342</v>
      </c>
      <c r="BS1979" s="1102">
        <v>63154.605257086791</v>
      </c>
      <c r="BT1979" s="1102">
        <v>26469.370004922883</v>
      </c>
      <c r="BU1979" s="1102">
        <v>13792.067368689242</v>
      </c>
      <c r="BV1979" s="1102">
        <v>15400.526053502996</v>
      </c>
      <c r="BW1979" s="1102">
        <v>21200.400713834821</v>
      </c>
      <c r="BX1979" s="1102">
        <v>21206.290465306203</v>
      </c>
      <c r="BY1979" s="1102">
        <v>19494.213866811646</v>
      </c>
      <c r="BZ1979" s="1102">
        <v>19229.575668163427</v>
      </c>
      <c r="CA1979" s="1102">
        <v>11977.960762200144</v>
      </c>
      <c r="CB1979" s="1102">
        <v>6620.292409798446</v>
      </c>
      <c r="CC1979" s="1102">
        <v>8158.6699310287731</v>
      </c>
      <c r="CD1979" s="1102">
        <v>9634.7789082494673</v>
      </c>
      <c r="CE1979" s="1102">
        <v>20224.684609542695</v>
      </c>
      <c r="CF1979" s="1102">
        <v>14401.998814188522</v>
      </c>
      <c r="CG1979" s="1102">
        <v>13151.95544531936</v>
      </c>
      <c r="CH1979" s="1102">
        <v>12799.271548731753</v>
      </c>
      <c r="CI1979" s="1102">
        <v>17249.084441094037</v>
      </c>
      <c r="CJ1979" s="1102">
        <v>20105.7083884436</v>
      </c>
      <c r="CK1979" s="1102">
        <v>17820.336386677085</v>
      </c>
      <c r="CL1979" s="1102">
        <v>13098.955026140371</v>
      </c>
      <c r="CM1979" s="1102">
        <v>17526.667776332899</v>
      </c>
      <c r="CN1979" s="1102">
        <v>15985.706663304616</v>
      </c>
      <c r="CO1979" s="1102">
        <v>22116.528881181723</v>
      </c>
      <c r="CP1979" s="1102">
        <v>17577.242115389152</v>
      </c>
      <c r="CQ1979" s="1106">
        <f t="shared" si="230"/>
        <v>19375.592782401785</v>
      </c>
      <c r="CR1979" s="23" t="s">
        <v>542</v>
      </c>
      <c r="DQ1979"/>
      <c r="DR1979"/>
    </row>
    <row r="1980" spans="58:122" ht="13">
      <c r="BF1980" s="1135">
        <v>1972</v>
      </c>
      <c r="BG1980" s="1102">
        <v>57075.094896160197</v>
      </c>
      <c r="BH1980" s="1102">
        <v>56225.646771213069</v>
      </c>
      <c r="BI1980" s="1102">
        <v>53862.75252737663</v>
      </c>
      <c r="BJ1980" s="1102">
        <v>60619.817692985038</v>
      </c>
      <c r="BK1980" s="1102">
        <v>67821.436827590485</v>
      </c>
      <c r="BL1980" s="1102">
        <v>76490.437784913389</v>
      </c>
      <c r="BM1980" s="1102">
        <v>66551.569683148904</v>
      </c>
      <c r="BN1980" s="1102">
        <v>74157.318444803444</v>
      </c>
      <c r="BO1980" s="1102">
        <v>96410.928047520792</v>
      </c>
      <c r="BP1980" s="1102">
        <v>88326.499436814047</v>
      </c>
      <c r="BQ1980" s="1102">
        <v>65865.270632130967</v>
      </c>
      <c r="BR1980" s="1102">
        <v>55041.579840447732</v>
      </c>
      <c r="BS1980" s="1102">
        <v>77591.777995683311</v>
      </c>
      <c r="BT1980" s="1102">
        <v>28891.279625444284</v>
      </c>
      <c r="BU1980" s="1102">
        <v>11391.9631578835</v>
      </c>
      <c r="BV1980" s="1102">
        <v>13017.934987119164</v>
      </c>
      <c r="BW1980" s="1102">
        <v>17355.799180554619</v>
      </c>
      <c r="BX1980" s="1102">
        <v>18391.559189499221</v>
      </c>
      <c r="BY1980" s="1102">
        <v>18890.508412247873</v>
      </c>
      <c r="BZ1980" s="1102">
        <v>16084.666940139543</v>
      </c>
      <c r="CA1980" s="1102">
        <v>11984.013900325714</v>
      </c>
      <c r="CB1980" s="1102">
        <v>6657.0082611784346</v>
      </c>
      <c r="CC1980" s="1102">
        <v>8490.5888662811521</v>
      </c>
      <c r="CD1980" s="1102">
        <v>9829.4049765479394</v>
      </c>
      <c r="CE1980" s="1102">
        <v>16980.183203620149</v>
      </c>
      <c r="CF1980" s="1102">
        <v>13246.425189930336</v>
      </c>
      <c r="CG1980" s="1102">
        <v>9987.9903158487577</v>
      </c>
      <c r="CH1980" s="1102">
        <v>11439.459139198689</v>
      </c>
      <c r="CI1980" s="1102">
        <v>15505.557457902682</v>
      </c>
      <c r="CJ1980" s="1102">
        <v>18076.791157895223</v>
      </c>
      <c r="CK1980" s="1102">
        <v>17911.139403143308</v>
      </c>
      <c r="CL1980" s="1102">
        <v>13841.405318346095</v>
      </c>
      <c r="CM1980" s="1102">
        <v>14805.618319240968</v>
      </c>
      <c r="CN1980" s="1102">
        <v>12141.927408612959</v>
      </c>
      <c r="CO1980" s="1102">
        <v>17183.77143270347</v>
      </c>
      <c r="CP1980" s="1102">
        <v>13297.22980367472</v>
      </c>
      <c r="CQ1980" s="1106">
        <f t="shared" si="230"/>
        <v>14657.686804259722</v>
      </c>
      <c r="CR1980" s="23" t="s">
        <v>542</v>
      </c>
      <c r="DQ1980"/>
      <c r="DR1980"/>
    </row>
    <row r="1981" spans="58:122" ht="13">
      <c r="BF1981" s="1135">
        <v>1973</v>
      </c>
      <c r="BG1981" s="1102">
        <v>67638.381688141293</v>
      </c>
      <c r="BH1981" s="1102">
        <v>58839.659628888927</v>
      </c>
      <c r="BI1981" s="1102">
        <v>49165.109693847939</v>
      </c>
      <c r="BJ1981" s="1102">
        <v>57337.289149433236</v>
      </c>
      <c r="BK1981" s="1102">
        <v>73194.482891903448</v>
      </c>
      <c r="BL1981" s="1102">
        <v>101369.85287687223</v>
      </c>
      <c r="BM1981" s="1102">
        <v>94583.418207823401</v>
      </c>
      <c r="BN1981" s="1102">
        <v>100542.27564542468</v>
      </c>
      <c r="BO1981" s="1102">
        <v>144186.14692347439</v>
      </c>
      <c r="BP1981" s="1102">
        <v>132950.75261705974</v>
      </c>
      <c r="BQ1981" s="1102">
        <v>105678.57581503189</v>
      </c>
      <c r="BR1981" s="1102">
        <v>87521.158431241842</v>
      </c>
      <c r="BS1981" s="1102">
        <v>89793.548363292502</v>
      </c>
      <c r="BT1981" s="1102">
        <v>49798.852704738587</v>
      </c>
      <c r="BU1981" s="1102">
        <v>22939.740251331095</v>
      </c>
      <c r="BV1981" s="1102">
        <v>18588.13293015958</v>
      </c>
      <c r="BW1981" s="1102">
        <v>13808.216240007321</v>
      </c>
      <c r="BX1981" s="1102">
        <v>23573.079126120028</v>
      </c>
      <c r="BY1981" s="1102">
        <v>17807.234780266386</v>
      </c>
      <c r="BZ1981" s="1102">
        <v>14452.355062641647</v>
      </c>
      <c r="CA1981" s="1102">
        <v>11987.93022705371</v>
      </c>
      <c r="CB1981" s="1102">
        <v>10031.991027920118</v>
      </c>
      <c r="CC1981" s="1102">
        <v>13760.70185198782</v>
      </c>
      <c r="CD1981" s="1102">
        <v>18700.561849624861</v>
      </c>
      <c r="CE1981" s="1102">
        <v>22798.16912293249</v>
      </c>
      <c r="CF1981" s="1102">
        <v>17115.132424665633</v>
      </c>
      <c r="CG1981" s="1102">
        <v>13367.267149976486</v>
      </c>
      <c r="CH1981" s="1102">
        <v>14007.900484692314</v>
      </c>
      <c r="CI1981" s="1102">
        <v>18005.146404243154</v>
      </c>
      <c r="CJ1981" s="1102">
        <v>19783.950137031123</v>
      </c>
      <c r="CK1981" s="1102">
        <v>21517.421869650221</v>
      </c>
      <c r="CL1981" s="1102">
        <v>19648.607022907938</v>
      </c>
      <c r="CM1981" s="1102">
        <v>22667.316545800226</v>
      </c>
      <c r="CN1981" s="1102">
        <v>21906.69124062308</v>
      </c>
      <c r="CO1981" s="1102">
        <v>20934.008704870936</v>
      </c>
      <c r="CP1981" s="1102">
        <v>23544.924729459359</v>
      </c>
      <c r="CQ1981" s="1106">
        <f t="shared" si="230"/>
        <v>25953.836822381742</v>
      </c>
      <c r="CR1981" s="23" t="s">
        <v>542</v>
      </c>
      <c r="DQ1981"/>
      <c r="DR1981"/>
    </row>
    <row r="1982" spans="58:122" ht="13">
      <c r="BF1982" s="1135">
        <v>1974</v>
      </c>
      <c r="BG1982" s="1102">
        <v>61712.979863561755</v>
      </c>
      <c r="BH1982" s="1102">
        <v>62606.581813689889</v>
      </c>
      <c r="BI1982" s="1102">
        <v>56720.884169563091</v>
      </c>
      <c r="BJ1982" s="1102">
        <v>64377.812263004271</v>
      </c>
      <c r="BK1982" s="1102">
        <v>76187.106612476651</v>
      </c>
      <c r="BL1982" s="1102">
        <v>99789.579256527591</v>
      </c>
      <c r="BM1982" s="1102">
        <v>85953.678199463917</v>
      </c>
      <c r="BN1982" s="1102">
        <v>91322.048920988585</v>
      </c>
      <c r="BO1982" s="1102">
        <v>124752.82970318466</v>
      </c>
      <c r="BP1982" s="1102">
        <v>114554.4074417239</v>
      </c>
      <c r="BQ1982" s="1102">
        <v>86615.58928597084</v>
      </c>
      <c r="BR1982" s="1102">
        <v>63711.637073979873</v>
      </c>
      <c r="BS1982" s="1102">
        <v>65397.698085023098</v>
      </c>
      <c r="BT1982" s="1102">
        <v>36701.063042654685</v>
      </c>
      <c r="BU1982" s="1102">
        <v>15211.196799495914</v>
      </c>
      <c r="BV1982" s="1102">
        <v>13180.703733038778</v>
      </c>
      <c r="BW1982" s="1102">
        <v>22566.317492394308</v>
      </c>
      <c r="BX1982" s="1102">
        <v>26679.808491618034</v>
      </c>
      <c r="BY1982" s="1102">
        <v>26983.062997839083</v>
      </c>
      <c r="BZ1982" s="1102">
        <v>23391.499332549491</v>
      </c>
      <c r="CA1982" s="1102">
        <v>11993.906868180131</v>
      </c>
      <c r="CB1982" s="1102">
        <v>7312.20761772067</v>
      </c>
      <c r="CC1982" s="1102">
        <v>10575.459438654851</v>
      </c>
      <c r="CD1982" s="1102">
        <v>15877.546945742466</v>
      </c>
      <c r="CE1982" s="1102">
        <v>27526.315035112213</v>
      </c>
      <c r="CF1982" s="1102">
        <v>16277.257781736742</v>
      </c>
      <c r="CG1982" s="1102">
        <v>10663.006399630496</v>
      </c>
      <c r="CH1982" s="1102">
        <v>13202.112284046649</v>
      </c>
      <c r="CI1982" s="1102">
        <v>19013.412651940635</v>
      </c>
      <c r="CJ1982" s="1102">
        <v>22457.45917298608</v>
      </c>
      <c r="CK1982" s="1102">
        <v>21266.806904963796</v>
      </c>
      <c r="CL1982" s="1102">
        <v>13508.35791148651</v>
      </c>
      <c r="CM1982" s="1102">
        <v>20315.35401369859</v>
      </c>
      <c r="CN1982" s="1102">
        <v>15167.468936694091</v>
      </c>
      <c r="CO1982" s="1102">
        <v>23013.026923538302</v>
      </c>
      <c r="CP1982" s="1102">
        <v>16929.741902620379</v>
      </c>
      <c r="CQ1982" s="1106">
        <f t="shared" si="230"/>
        <v>18661.84597463936</v>
      </c>
      <c r="CR1982" s="23" t="s">
        <v>542</v>
      </c>
      <c r="DQ1982"/>
      <c r="DR1982"/>
    </row>
    <row r="1983" spans="58:122" ht="13">
      <c r="BF1983" s="1135">
        <v>1975</v>
      </c>
      <c r="BG1983" s="1102">
        <v>41562.28143527369</v>
      </c>
      <c r="BH1983" s="1102">
        <v>50693.992818215338</v>
      </c>
      <c r="BI1983" s="1102">
        <v>45992.126983497728</v>
      </c>
      <c r="BJ1983" s="1102">
        <v>55615.529223595753</v>
      </c>
      <c r="BK1983" s="1102">
        <v>73592.158108440592</v>
      </c>
      <c r="BL1983" s="1102">
        <v>90225.15193298283</v>
      </c>
      <c r="BM1983" s="1102">
        <v>76017.977435148918</v>
      </c>
      <c r="BN1983" s="1102">
        <v>74863.179332414074</v>
      </c>
      <c r="BO1983" s="1102">
        <v>97778.19987430358</v>
      </c>
      <c r="BP1983" s="1102">
        <v>88592.538276268271</v>
      </c>
      <c r="BQ1983" s="1102">
        <v>63598.765735850524</v>
      </c>
      <c r="BR1983" s="1102">
        <v>47549.314547871385</v>
      </c>
      <c r="BS1983" s="1102">
        <v>72632.86703240723</v>
      </c>
      <c r="BT1983" s="1102">
        <v>31708.089274222017</v>
      </c>
      <c r="BU1983" s="1102">
        <v>11286.751266430389</v>
      </c>
      <c r="BV1983" s="1102">
        <v>11104.526907531697</v>
      </c>
      <c r="BW1983" s="1102">
        <v>20408.630029609118</v>
      </c>
      <c r="BX1983" s="1102">
        <v>29358.975392975117</v>
      </c>
      <c r="BY1983" s="1102">
        <v>20104.722610480385</v>
      </c>
      <c r="BZ1983" s="1102">
        <v>17244.704978750891</v>
      </c>
      <c r="CA1983" s="1102">
        <v>11994.117445683525</v>
      </c>
      <c r="CB1983" s="1102">
        <v>7948.169674212415</v>
      </c>
      <c r="CC1983" s="1102">
        <v>10080.991555403116</v>
      </c>
      <c r="CD1983" s="1102">
        <v>10692.014176301467</v>
      </c>
      <c r="CE1983" s="1102">
        <v>17614.525137019158</v>
      </c>
      <c r="CF1983" s="1102">
        <v>14953.002153019554</v>
      </c>
      <c r="CG1983" s="1102">
        <v>11196.61113185447</v>
      </c>
      <c r="CH1983" s="1102">
        <v>14083.213855697637</v>
      </c>
      <c r="CI1983" s="1102">
        <v>16227.882956298934</v>
      </c>
      <c r="CJ1983" s="1102">
        <v>20833.580327494059</v>
      </c>
      <c r="CK1983" s="1102">
        <v>27141.258198318406</v>
      </c>
      <c r="CL1983" s="1102">
        <v>21365.876027477629</v>
      </c>
      <c r="CM1983" s="1102">
        <v>29555.871178482172</v>
      </c>
      <c r="CN1983" s="1102">
        <v>23276.898659653372</v>
      </c>
      <c r="CO1983" s="1102">
        <v>27365.047685114518</v>
      </c>
      <c r="CP1983" s="1102">
        <v>24392.537752641081</v>
      </c>
      <c r="CQ1983" s="1106">
        <f t="shared" si="230"/>
        <v>26888.170244338246</v>
      </c>
      <c r="CR1983" s="23" t="s">
        <v>542</v>
      </c>
      <c r="DQ1983"/>
      <c r="DR1983"/>
    </row>
    <row r="1984" spans="58:122" ht="13">
      <c r="BF1984" s="1135">
        <v>1976</v>
      </c>
      <c r="BG1984" s="1102">
        <v>90511.230137896462</v>
      </c>
      <c r="BH1984" s="1102">
        <v>90681.76521803622</v>
      </c>
      <c r="BI1984" s="1102">
        <v>73412.609693735329</v>
      </c>
      <c r="BJ1984" s="1102">
        <v>70763.944862954027</v>
      </c>
      <c r="BK1984" s="1102">
        <v>94730.112368602</v>
      </c>
      <c r="BL1984" s="1102">
        <v>128150.11474090279</v>
      </c>
      <c r="BM1984" s="1102">
        <v>98220.458674083726</v>
      </c>
      <c r="BN1984" s="1102">
        <v>89931.476234834059</v>
      </c>
      <c r="BO1984" s="1102">
        <v>139424.5846698875</v>
      </c>
      <c r="BP1984" s="1102">
        <v>129326.32609485762</v>
      </c>
      <c r="BQ1984" s="1102">
        <v>108404.45017006941</v>
      </c>
      <c r="BR1984" s="1102">
        <v>83354.344802347623</v>
      </c>
      <c r="BS1984" s="1102">
        <v>97267.539261606173</v>
      </c>
      <c r="BT1984" s="1102">
        <v>31574.286098398843</v>
      </c>
      <c r="BU1984" s="1102">
        <v>13055.036123431602</v>
      </c>
      <c r="BV1984" s="1102">
        <v>11209.855068880155</v>
      </c>
      <c r="BW1984" s="1102">
        <v>23100.242404429093</v>
      </c>
      <c r="BX1984" s="1102">
        <v>25108.538206576104</v>
      </c>
      <c r="BY1984" s="1102">
        <v>21124.503975935524</v>
      </c>
      <c r="BZ1984" s="1102">
        <v>19679.743441548577</v>
      </c>
      <c r="CA1984" s="1102">
        <v>11994.461007153432</v>
      </c>
      <c r="CB1984" s="1102">
        <v>7535.9652863071969</v>
      </c>
      <c r="CC1984" s="1102">
        <v>10678.916850233772</v>
      </c>
      <c r="CD1984" s="1102">
        <v>14648.263636323098</v>
      </c>
      <c r="CE1984" s="1102">
        <v>26117.32486914497</v>
      </c>
      <c r="CF1984" s="1102">
        <v>16428.28876652096</v>
      </c>
      <c r="CG1984" s="1102">
        <v>12077.943895061831</v>
      </c>
      <c r="CH1984" s="1102">
        <v>13842.731434484243</v>
      </c>
      <c r="CI1984" s="1102">
        <v>21600.558545858697</v>
      </c>
      <c r="CJ1984" s="1102">
        <v>25838.209659984619</v>
      </c>
      <c r="CK1984" s="1102">
        <v>21640.7910801158</v>
      </c>
      <c r="CL1984" s="1102">
        <v>15268.936819981036</v>
      </c>
      <c r="CM1984" s="1102">
        <v>21345.261967663064</v>
      </c>
      <c r="CN1984" s="1102">
        <v>21962.108468472336</v>
      </c>
      <c r="CO1984" s="1102">
        <v>29020.746527820087</v>
      </c>
      <c r="CP1984" s="1102">
        <v>23631.244683569872</v>
      </c>
      <c r="CQ1984" s="1106">
        <f t="shared" si="230"/>
        <v>26048.98828407644</v>
      </c>
      <c r="CR1984" s="23" t="s">
        <v>542</v>
      </c>
      <c r="DQ1984"/>
      <c r="DR1984"/>
    </row>
    <row r="1985" spans="58:122" ht="13">
      <c r="BF1985" s="1135">
        <v>1977</v>
      </c>
      <c r="BG1985" s="1102">
        <v>66058.955125242283</v>
      </c>
      <c r="BH1985" s="1102">
        <v>69449.459576992376</v>
      </c>
      <c r="BI1985" s="1102">
        <v>63666.917296310632</v>
      </c>
      <c r="BJ1985" s="1102">
        <v>70075.891027910402</v>
      </c>
      <c r="BK1985" s="1102">
        <v>87391.549598067941</v>
      </c>
      <c r="BL1985" s="1102">
        <v>105691.16618738549</v>
      </c>
      <c r="BM1985" s="1102">
        <v>85712.91747277489</v>
      </c>
      <c r="BN1985" s="1102">
        <v>75391.868167269291</v>
      </c>
      <c r="BO1985" s="1102">
        <v>112377.95424946923</v>
      </c>
      <c r="BP1985" s="1102">
        <v>111317.55785591761</v>
      </c>
      <c r="BQ1985" s="1102">
        <v>90995.472524983095</v>
      </c>
      <c r="BR1985" s="1102">
        <v>69651.023740989389</v>
      </c>
      <c r="BS1985" s="1102">
        <v>84049.626618107708</v>
      </c>
      <c r="BT1985" s="1102">
        <v>28134.600687614889</v>
      </c>
      <c r="BU1985" s="1102">
        <v>14179.087590842953</v>
      </c>
      <c r="BV1985" s="1102">
        <v>11923.89664333906</v>
      </c>
      <c r="BW1985" s="1102">
        <v>18014.594909234453</v>
      </c>
      <c r="BX1985" s="1102">
        <v>24954.752119284556</v>
      </c>
      <c r="BY1985" s="1102">
        <v>25159.344209364139</v>
      </c>
      <c r="BZ1985" s="1102">
        <v>20744.158515230345</v>
      </c>
      <c r="CA1985" s="1102">
        <v>11997.717354792232</v>
      </c>
      <c r="CB1985" s="1102">
        <v>6082.8326170123137</v>
      </c>
      <c r="CC1985" s="1102">
        <v>7697.1475055690553</v>
      </c>
      <c r="CD1985" s="1102">
        <v>13258.329845625414</v>
      </c>
      <c r="CE1985" s="1102">
        <v>21998.696527259584</v>
      </c>
      <c r="CF1985" s="1102">
        <v>15058.409518712888</v>
      </c>
      <c r="CG1985" s="1102">
        <v>10326.568464289485</v>
      </c>
      <c r="CH1985" s="1102">
        <v>13425.352360839222</v>
      </c>
      <c r="CI1985" s="1102">
        <v>22279.571388574564</v>
      </c>
      <c r="CJ1985" s="1102">
        <v>26630.953203147154</v>
      </c>
      <c r="CK1985" s="1102">
        <v>26100.429279336131</v>
      </c>
      <c r="CL1985" s="1102">
        <v>19795.365873885887</v>
      </c>
      <c r="CM1985" s="1102">
        <v>20354.34027030769</v>
      </c>
      <c r="CN1985" s="1102">
        <v>15220.413239666903</v>
      </c>
      <c r="CO1985" s="1102">
        <v>17079.640433993885</v>
      </c>
      <c r="CP1985" s="1102">
        <v>16056.952428099126</v>
      </c>
      <c r="CQ1985" s="1106">
        <f t="shared" si="230"/>
        <v>17699.760265625628</v>
      </c>
      <c r="CR1985" s="23" t="s">
        <v>542</v>
      </c>
      <c r="DQ1985"/>
      <c r="DR1985"/>
    </row>
    <row r="1986" spans="58:122" ht="13">
      <c r="BF1986" s="1135">
        <v>1978</v>
      </c>
      <c r="BG1986" s="1102">
        <v>48202.900434323186</v>
      </c>
      <c r="BH1986" s="1102">
        <v>51152.934349227136</v>
      </c>
      <c r="BI1986" s="1102">
        <v>45303.305431303939</v>
      </c>
      <c r="BJ1986" s="1102">
        <v>55488.501622847325</v>
      </c>
      <c r="BK1986" s="1102">
        <v>71899.432118471625</v>
      </c>
      <c r="BL1986" s="1102">
        <v>100076.94799653352</v>
      </c>
      <c r="BM1986" s="1102">
        <v>91472.588678610948</v>
      </c>
      <c r="BN1986" s="1102">
        <v>98839.940539655086</v>
      </c>
      <c r="BO1986" s="1102">
        <v>106002.50023263585</v>
      </c>
      <c r="BP1986" s="1102">
        <v>111020.08837905221</v>
      </c>
      <c r="BQ1986" s="1102">
        <v>78029.248826630181</v>
      </c>
      <c r="BR1986" s="1102">
        <v>60244.432286124902</v>
      </c>
      <c r="BS1986" s="1102">
        <v>62702.824655730074</v>
      </c>
      <c r="BT1986" s="1102">
        <v>28076.550829315689</v>
      </c>
      <c r="BU1986" s="1102">
        <v>15052.92378779534</v>
      </c>
      <c r="BV1986" s="1102">
        <v>14912.665243353587</v>
      </c>
      <c r="BW1986" s="1102">
        <v>19901.888705179765</v>
      </c>
      <c r="BX1986" s="1102">
        <v>23239.863631376273</v>
      </c>
      <c r="BY1986" s="1102">
        <v>21766.189952044613</v>
      </c>
      <c r="BZ1986" s="1102">
        <v>19076.306198826671</v>
      </c>
      <c r="CA1986" s="1102">
        <v>11998.846149632776</v>
      </c>
      <c r="CB1986" s="1102">
        <v>8151.6539435756176</v>
      </c>
      <c r="CC1986" s="1102">
        <v>8651.6033164764867</v>
      </c>
      <c r="CD1986" s="1102">
        <v>11771.558182848323</v>
      </c>
      <c r="CE1986" s="1102">
        <v>21303.868156822689</v>
      </c>
      <c r="CF1986" s="1102">
        <v>15854.404074366976</v>
      </c>
      <c r="CG1986" s="1102">
        <v>9672.9482185684374</v>
      </c>
      <c r="CH1986" s="1102">
        <v>10506.323380906091</v>
      </c>
      <c r="CI1986" s="1102">
        <v>13946.122231689729</v>
      </c>
      <c r="CJ1986" s="1102">
        <v>20263.37316996833</v>
      </c>
      <c r="CK1986" s="1102">
        <v>20395.349111527175</v>
      </c>
      <c r="CL1986" s="1102">
        <v>17631.730247457584</v>
      </c>
      <c r="CM1986" s="1102">
        <v>20488.923306359029</v>
      </c>
      <c r="CN1986" s="1102">
        <v>20099.960267477636</v>
      </c>
      <c r="CO1986" s="1102">
        <v>23798.25433040797</v>
      </c>
      <c r="CP1986" s="1102">
        <v>20135.398083588992</v>
      </c>
      <c r="CQ1986" s="1106">
        <f t="shared" si="230"/>
        <v>22195.47703889247</v>
      </c>
      <c r="CR1986" s="23" t="s">
        <v>542</v>
      </c>
      <c r="DQ1986"/>
      <c r="DR1986"/>
    </row>
    <row r="1987" spans="58:122" ht="13">
      <c r="BF1987" s="1135">
        <v>1979</v>
      </c>
      <c r="BG1987" s="1102">
        <v>62385.573385309166</v>
      </c>
      <c r="BH1987" s="1102">
        <v>56627.703256420806</v>
      </c>
      <c r="BI1987" s="1102">
        <v>43352.59529827947</v>
      </c>
      <c r="BJ1987" s="1102">
        <v>45827.685910511238</v>
      </c>
      <c r="BK1987" s="1102">
        <v>66737.222242905264</v>
      </c>
      <c r="BL1987" s="1102">
        <v>89510.659272616889</v>
      </c>
      <c r="BM1987" s="1102">
        <v>70531.455654230318</v>
      </c>
      <c r="BN1987" s="1102">
        <v>82728.594567100183</v>
      </c>
      <c r="BO1987" s="1102">
        <v>125452.97055926129</v>
      </c>
      <c r="BP1987" s="1102">
        <v>126285.69126824423</v>
      </c>
      <c r="BQ1987" s="1102">
        <v>97047.920575371187</v>
      </c>
      <c r="BR1987" s="1102">
        <v>69037.765207066928</v>
      </c>
      <c r="BS1987" s="1102">
        <v>65566.497183958592</v>
      </c>
      <c r="BT1987" s="1102">
        <v>29092.605230797642</v>
      </c>
      <c r="BU1987" s="1102">
        <v>14169.099431039791</v>
      </c>
      <c r="BV1987" s="1102">
        <v>13645.975293549849</v>
      </c>
      <c r="BW1987" s="1102">
        <v>14444.93408976791</v>
      </c>
      <c r="BX1987" s="1102">
        <v>25157.113634190209</v>
      </c>
      <c r="BY1987" s="1102">
        <v>20124.930153051333</v>
      </c>
      <c r="BZ1987" s="1102">
        <v>15093.246111375644</v>
      </c>
      <c r="CA1987" s="1102">
        <v>11999.373463179576</v>
      </c>
      <c r="CB1987" s="1102">
        <v>7515.8816042100534</v>
      </c>
      <c r="CC1987" s="1102">
        <v>10529.54038564718</v>
      </c>
      <c r="CD1987" s="1102">
        <v>15015.076518948257</v>
      </c>
      <c r="CE1987" s="1102">
        <v>18604.648668300979</v>
      </c>
      <c r="CF1987" s="1102">
        <v>13880.778797835288</v>
      </c>
      <c r="CG1987" s="1102">
        <v>11382.595893324768</v>
      </c>
      <c r="CH1987" s="1102">
        <v>13451.002303912219</v>
      </c>
      <c r="CI1987" s="1102">
        <v>17990.405196283584</v>
      </c>
      <c r="CJ1987" s="1102">
        <v>18290.922851329953</v>
      </c>
      <c r="CK1987" s="1102">
        <v>18987.999984860333</v>
      </c>
      <c r="CL1987" s="1102">
        <v>16492.04446081409</v>
      </c>
      <c r="CM1987" s="1102">
        <v>19140.149838726786</v>
      </c>
      <c r="CN1987" s="1102">
        <v>18334.363624685717</v>
      </c>
      <c r="CO1987" s="1102">
        <v>16491.225638403794</v>
      </c>
      <c r="CP1987" s="1102">
        <v>19358.894884980906</v>
      </c>
      <c r="CQ1987" s="1106">
        <f t="shared" si="230"/>
        <v>21339.528780815599</v>
      </c>
      <c r="CR1987" s="23" t="s">
        <v>542</v>
      </c>
      <c r="DQ1987"/>
      <c r="DR1987"/>
    </row>
    <row r="1988" spans="58:122" ht="13">
      <c r="BF1988" s="1135">
        <v>1980</v>
      </c>
      <c r="BG1988" s="1102">
        <v>77121.030577800644</v>
      </c>
      <c r="BH1988" s="1102">
        <v>70747.589291206488</v>
      </c>
      <c r="BI1988" s="1102">
        <v>64084.829010224537</v>
      </c>
      <c r="BJ1988" s="1102">
        <v>88026.015604049375</v>
      </c>
      <c r="BK1988" s="1102">
        <v>93602.351904889671</v>
      </c>
      <c r="BL1988" s="1102">
        <v>96991.684482206096</v>
      </c>
      <c r="BM1988" s="1102">
        <v>83372.583029986621</v>
      </c>
      <c r="BN1988" s="1102">
        <v>132645.09966824716</v>
      </c>
      <c r="BO1988" s="1102">
        <v>125150.27779381728</v>
      </c>
      <c r="BP1988" s="1102">
        <v>117215.48143389181</v>
      </c>
      <c r="BQ1988" s="1102">
        <v>94839.121029774775</v>
      </c>
      <c r="BR1988" s="1102">
        <v>95545.35387601149</v>
      </c>
      <c r="BS1988" s="1102">
        <v>75383.578079945131</v>
      </c>
      <c r="BT1988" s="1102">
        <v>37457.285262513746</v>
      </c>
      <c r="BU1988" s="1102">
        <v>14114.62913584033</v>
      </c>
      <c r="BV1988" s="1102">
        <v>16789.688977347021</v>
      </c>
      <c r="BW1988" s="1102">
        <v>22204.693783648439</v>
      </c>
      <c r="BX1988" s="1102">
        <v>29606.830735690415</v>
      </c>
      <c r="BY1988" s="1102">
        <v>20523.000201818373</v>
      </c>
      <c r="BZ1988" s="1102">
        <v>20405.379700983562</v>
      </c>
      <c r="CA1988" s="1102">
        <v>12001.530711572927</v>
      </c>
      <c r="CB1988" s="1102">
        <v>9263.9976687507442</v>
      </c>
      <c r="CC1988" s="1102">
        <v>10611.595345177328</v>
      </c>
      <c r="CD1988" s="1102">
        <v>14624.824061035086</v>
      </c>
      <c r="CE1988" s="1102">
        <v>27798.168523442902</v>
      </c>
      <c r="CF1988" s="1102">
        <v>17996.204811471129</v>
      </c>
      <c r="CG1988" s="1102">
        <v>14284.55999078903</v>
      </c>
      <c r="CH1988" s="1102">
        <v>13615.242206764213</v>
      </c>
      <c r="CI1988" s="1102">
        <v>18335.709952280155</v>
      </c>
      <c r="CJ1988" s="1102">
        <v>19756.611484706878</v>
      </c>
      <c r="CK1988" s="1102">
        <v>22090.528883873725</v>
      </c>
      <c r="CL1988" s="1102">
        <v>19073.973635213268</v>
      </c>
      <c r="CM1988" s="1102">
        <v>23683.854952676844</v>
      </c>
      <c r="CN1988" s="1102">
        <v>21859.719881688445</v>
      </c>
      <c r="CO1988" s="1102">
        <v>25452.700144058654</v>
      </c>
      <c r="CP1988" s="1102">
        <v>22523.383703984873</v>
      </c>
      <c r="CQ1988" s="1106">
        <f t="shared" si="230"/>
        <v>24827.780596372217</v>
      </c>
      <c r="CR1988" s="23" t="s">
        <v>542</v>
      </c>
      <c r="DQ1988"/>
      <c r="DR1988"/>
    </row>
    <row r="1989" spans="58:122" ht="13">
      <c r="BF1989" s="1135">
        <v>1981</v>
      </c>
      <c r="BG1989" s="1102">
        <v>47672.510825952602</v>
      </c>
      <c r="BH1989" s="1102">
        <v>57807.875342353451</v>
      </c>
      <c r="BI1989" s="1102">
        <v>49771.68502045433</v>
      </c>
      <c r="BJ1989" s="1102">
        <v>53474.024396875262</v>
      </c>
      <c r="BK1989" s="1102">
        <v>61023.029564241006</v>
      </c>
      <c r="BL1989" s="1102">
        <v>79594.413063903499</v>
      </c>
      <c r="BM1989" s="1102">
        <v>67573.223467269359</v>
      </c>
      <c r="BN1989" s="1102">
        <v>70788.077301218698</v>
      </c>
      <c r="BO1989" s="1102">
        <v>98904.065499852877</v>
      </c>
      <c r="BP1989" s="1102">
        <v>91330.922616725467</v>
      </c>
      <c r="BQ1989" s="1102">
        <v>69612.136355438779</v>
      </c>
      <c r="BR1989" s="1102">
        <v>51709.639859699448</v>
      </c>
      <c r="BS1989" s="1102">
        <v>56517.315976918828</v>
      </c>
      <c r="BT1989" s="1102">
        <v>23772.563170891921</v>
      </c>
      <c r="BU1989" s="1102">
        <v>11409.776823453352</v>
      </c>
      <c r="BV1989" s="1102">
        <v>14447.194776191287</v>
      </c>
      <c r="BW1989" s="1102">
        <v>23327.177217163287</v>
      </c>
      <c r="BX1989" s="1102">
        <v>26384.114590558704</v>
      </c>
      <c r="BY1989" s="1102">
        <v>23686.394301384029</v>
      </c>
      <c r="BZ1989" s="1102">
        <v>19113.049086927662</v>
      </c>
      <c r="CA1989" s="1102">
        <v>12003.617235764857</v>
      </c>
      <c r="CB1989" s="1102">
        <v>7542.527795921801</v>
      </c>
      <c r="CC1989" s="1102">
        <v>9487.5897909498672</v>
      </c>
      <c r="CD1989" s="1102">
        <v>14833.827869131941</v>
      </c>
      <c r="CE1989" s="1102">
        <v>21766.976143104348</v>
      </c>
      <c r="CF1989" s="1102">
        <v>16348.289723692054</v>
      </c>
      <c r="CG1989" s="1102">
        <v>12432.472685609035</v>
      </c>
      <c r="CH1989" s="1102">
        <v>13604.908978332271</v>
      </c>
      <c r="CI1989" s="1102">
        <v>17825.474577764708</v>
      </c>
      <c r="CJ1989" s="1102">
        <v>21512.116403434728</v>
      </c>
      <c r="CK1989" s="1102">
        <v>22271.742063754893</v>
      </c>
      <c r="CL1989" s="1102">
        <v>17326.082795450744</v>
      </c>
      <c r="CM1989" s="1102">
        <v>18410.033559938624</v>
      </c>
      <c r="CN1989" s="1102">
        <v>16394.959477817039</v>
      </c>
      <c r="CO1989" s="1102">
        <v>21030.796890536836</v>
      </c>
      <c r="CP1989" s="1102">
        <v>16581.171752019549</v>
      </c>
      <c r="CQ1989" s="1106">
        <f t="shared" si="230"/>
        <v>18277.613155303661</v>
      </c>
      <c r="CR1989" s="23" t="s">
        <v>542</v>
      </c>
      <c r="DQ1989"/>
      <c r="DR1989"/>
    </row>
    <row r="1990" spans="58:122" ht="13">
      <c r="BF1990" s="1135">
        <v>1982</v>
      </c>
      <c r="BG1990" s="1102">
        <v>74966.221038749325</v>
      </c>
      <c r="BH1990" s="1102">
        <v>73712.609538136487</v>
      </c>
      <c r="BI1990" s="1102">
        <v>58507.039503887951</v>
      </c>
      <c r="BJ1990" s="1102">
        <v>58791.452012540583</v>
      </c>
      <c r="BK1990" s="1102">
        <v>80052.821110092395</v>
      </c>
      <c r="BL1990" s="1102">
        <v>100164.88546715832</v>
      </c>
      <c r="BM1990" s="1102">
        <v>85359.651849196089</v>
      </c>
      <c r="BN1990" s="1102">
        <v>87513.176415704249</v>
      </c>
      <c r="BO1990" s="1102">
        <v>121116.93532245036</v>
      </c>
      <c r="BP1990" s="1102">
        <v>111400.54754536458</v>
      </c>
      <c r="BQ1990" s="1102">
        <v>83567.792938677594</v>
      </c>
      <c r="BR1990" s="1102">
        <v>60101.14907073896</v>
      </c>
      <c r="BS1990" s="1102">
        <v>61304.114968979782</v>
      </c>
      <c r="BT1990" s="1102">
        <v>34223.686258608432</v>
      </c>
      <c r="BU1990" s="1102">
        <v>16540.338603439188</v>
      </c>
      <c r="BV1990" s="1102">
        <v>13059.135790808956</v>
      </c>
      <c r="BW1990" s="1102">
        <v>20008.246814576181</v>
      </c>
      <c r="BX1990" s="1102">
        <v>34906.416472737481</v>
      </c>
      <c r="BY1990" s="1102">
        <v>22886.773300335757</v>
      </c>
      <c r="BZ1990" s="1102">
        <v>17266.803411147503</v>
      </c>
      <c r="CA1990" s="1102">
        <v>12005.378290676519</v>
      </c>
      <c r="CB1990" s="1102">
        <v>7943.7321181707557</v>
      </c>
      <c r="CC1990" s="1102">
        <v>10904.016524022827</v>
      </c>
      <c r="CD1990" s="1102">
        <v>13319.293286163804</v>
      </c>
      <c r="CE1990" s="1102">
        <v>19571.755334866652</v>
      </c>
      <c r="CF1990" s="1102">
        <v>15738.27478155513</v>
      </c>
      <c r="CG1990" s="1102">
        <v>12708.944296109459</v>
      </c>
      <c r="CH1990" s="1102">
        <v>14148.627425984349</v>
      </c>
      <c r="CI1990" s="1102">
        <v>18570.856656065003</v>
      </c>
      <c r="CJ1990" s="1102">
        <v>19932.644913202683</v>
      </c>
      <c r="CK1990" s="1102">
        <v>21359.694421887856</v>
      </c>
      <c r="CL1990" s="1102">
        <v>18529.34254964393</v>
      </c>
      <c r="CM1990" s="1102">
        <v>22274.85473731278</v>
      </c>
      <c r="CN1990" s="1102">
        <v>21929.198731503628</v>
      </c>
      <c r="CO1990" s="1102">
        <v>24318.455700404229</v>
      </c>
      <c r="CP1990" s="1102">
        <v>23988.167758881522</v>
      </c>
      <c r="CQ1990" s="1106">
        <f t="shared" si="230"/>
        <v>26442.428626792454</v>
      </c>
      <c r="CR1990" s="23" t="s">
        <v>542</v>
      </c>
      <c r="DQ1990"/>
      <c r="DR1990"/>
    </row>
    <row r="1991" spans="58:122" ht="13">
      <c r="BF1991" s="1135">
        <v>1983</v>
      </c>
      <c r="BG1991" s="1102">
        <v>75420.086461291197</v>
      </c>
      <c r="BH1991" s="1102">
        <v>73229.311744967679</v>
      </c>
      <c r="BI1991" s="1102">
        <v>64171.40207514853</v>
      </c>
      <c r="BJ1991" s="1102">
        <v>67798.67980924662</v>
      </c>
      <c r="BK1991" s="1102">
        <v>83369.292920417181</v>
      </c>
      <c r="BL1991" s="1102">
        <v>108848.34936974557</v>
      </c>
      <c r="BM1991" s="1102">
        <v>97131.211683454516</v>
      </c>
      <c r="BN1991" s="1102">
        <v>103273.22725062539</v>
      </c>
      <c r="BO1991" s="1102">
        <v>122884.96313448684</v>
      </c>
      <c r="BP1991" s="1102">
        <v>112563.6981916035</v>
      </c>
      <c r="BQ1991" s="1102">
        <v>85099.928167259073</v>
      </c>
      <c r="BR1991" s="1102">
        <v>63961.800959713742</v>
      </c>
      <c r="BS1991" s="1102">
        <v>58949.07280639706</v>
      </c>
      <c r="BT1991" s="1102">
        <v>32169.012325334483</v>
      </c>
      <c r="BU1991" s="1102">
        <v>13256.551358175302</v>
      </c>
      <c r="BV1991" s="1102">
        <v>10957.823100695708</v>
      </c>
      <c r="BW1991" s="1102">
        <v>18121.668210039781</v>
      </c>
      <c r="BX1991" s="1102">
        <v>19690.618656222839</v>
      </c>
      <c r="BY1991" s="1102">
        <v>20215.212756302797</v>
      </c>
      <c r="BZ1991" s="1102">
        <v>17013.746028930957</v>
      </c>
      <c r="CA1991" s="1102">
        <v>12009.534295715366</v>
      </c>
      <c r="CB1991" s="1102">
        <v>7060.7058911322438</v>
      </c>
      <c r="CC1991" s="1102">
        <v>9631.7169209298354</v>
      </c>
      <c r="CD1991" s="1102">
        <v>12959.960791190328</v>
      </c>
      <c r="CE1991" s="1102">
        <v>21414.207396265931</v>
      </c>
      <c r="CF1991" s="1102">
        <v>12583.034452799491</v>
      </c>
      <c r="CG1991" s="1102">
        <v>10625.749323609874</v>
      </c>
      <c r="CH1991" s="1102">
        <v>11297.685257591282</v>
      </c>
      <c r="CI1991" s="1102">
        <v>19793.504306331582</v>
      </c>
      <c r="CJ1991" s="1102">
        <v>21871.978318704099</v>
      </c>
      <c r="CK1991" s="1102">
        <v>22905.983381144044</v>
      </c>
      <c r="CL1991" s="1102">
        <v>16057.372879698363</v>
      </c>
      <c r="CM1991" s="1102">
        <v>20172.185416693505</v>
      </c>
      <c r="CN1991" s="1102">
        <v>17424.124569725485</v>
      </c>
      <c r="CO1991" s="1102">
        <v>23366.227917567787</v>
      </c>
      <c r="CP1991" s="1102">
        <v>18573.712162788019</v>
      </c>
      <c r="CQ1991" s="1106">
        <f t="shared" si="230"/>
        <v>20474.012985725793</v>
      </c>
      <c r="CR1991" s="23" t="s">
        <v>542</v>
      </c>
      <c r="DQ1991"/>
      <c r="DR1991"/>
    </row>
    <row r="1992" spans="58:122" ht="13">
      <c r="BF1992" s="1135">
        <v>1984</v>
      </c>
      <c r="BG1992" s="1102">
        <v>60894.127212426167</v>
      </c>
      <c r="BH1992" s="1102">
        <v>68997.465935875021</v>
      </c>
      <c r="BI1992" s="1102">
        <v>66469.831171039899</v>
      </c>
      <c r="BJ1992" s="1102">
        <v>68275.506160546385</v>
      </c>
      <c r="BK1992" s="1102">
        <v>94609.656209261972</v>
      </c>
      <c r="BL1992" s="1102">
        <v>118526.69284122952</v>
      </c>
      <c r="BM1992" s="1102">
        <v>97927.205614551</v>
      </c>
      <c r="BN1992" s="1102">
        <v>93519.19814657238</v>
      </c>
      <c r="BO1992" s="1102">
        <v>133092.66781284311</v>
      </c>
      <c r="BP1992" s="1102">
        <v>122875.67097670354</v>
      </c>
      <c r="BQ1992" s="1102">
        <v>101283.60546862938</v>
      </c>
      <c r="BR1992" s="1102">
        <v>78532.023270775841</v>
      </c>
      <c r="BS1992" s="1102">
        <v>113686.60746703378</v>
      </c>
      <c r="BT1992" s="1102">
        <v>32370.10792781342</v>
      </c>
      <c r="BU1992" s="1102">
        <v>11044.081645416669</v>
      </c>
      <c r="BV1992" s="1102">
        <v>14053.751670163516</v>
      </c>
      <c r="BW1992" s="1102">
        <v>23370.289559335961</v>
      </c>
      <c r="BX1992" s="1102">
        <v>27661.286299812989</v>
      </c>
      <c r="BY1992" s="1102">
        <v>23525.020504502336</v>
      </c>
      <c r="BZ1992" s="1102">
        <v>19945.826890901553</v>
      </c>
      <c r="CA1992" s="1102">
        <v>12011.470065935002</v>
      </c>
      <c r="CB1992" s="1102">
        <v>6326.669737064055</v>
      </c>
      <c r="CC1992" s="1102">
        <v>9384.5567745712015</v>
      </c>
      <c r="CD1992" s="1102">
        <v>13114.822558900276</v>
      </c>
      <c r="CE1992" s="1102">
        <v>21727.257247841102</v>
      </c>
      <c r="CF1992" s="1102">
        <v>16111.576703214823</v>
      </c>
      <c r="CG1992" s="1102">
        <v>11264.383965358804</v>
      </c>
      <c r="CH1992" s="1102">
        <v>13940.126515273218</v>
      </c>
      <c r="CI1992" s="1102">
        <v>18828.065869900409</v>
      </c>
      <c r="CJ1992" s="1102">
        <v>22800.761558156948</v>
      </c>
      <c r="CK1992" s="1102">
        <v>25523.472419270485</v>
      </c>
      <c r="CL1992" s="1102">
        <v>20478.564654000762</v>
      </c>
      <c r="CM1992" s="1102">
        <v>26766.397470897631</v>
      </c>
      <c r="CN1992" s="1102">
        <v>21677.338890135132</v>
      </c>
      <c r="CO1992" s="1102">
        <v>26900.169845489207</v>
      </c>
      <c r="CP1992" s="1102">
        <v>23509.96691302364</v>
      </c>
      <c r="CQ1992" s="1106">
        <f t="shared" si="230"/>
        <v>25915.302425951744</v>
      </c>
      <c r="CR1992" s="23" t="s">
        <v>542</v>
      </c>
      <c r="DQ1992"/>
      <c r="DR1992"/>
    </row>
    <row r="1993" spans="58:122" ht="13">
      <c r="BF1993" s="1135">
        <v>1985</v>
      </c>
      <c r="BG1993" s="1102">
        <v>45106.760321416914</v>
      </c>
      <c r="BH1993" s="1102">
        <v>51228.317826009668</v>
      </c>
      <c r="BI1993" s="1102">
        <v>49973.524866259257</v>
      </c>
      <c r="BJ1993" s="1102">
        <v>65327.186923986344</v>
      </c>
      <c r="BK1993" s="1102">
        <v>86306.548259919538</v>
      </c>
      <c r="BL1993" s="1102">
        <v>127689.52091100666</v>
      </c>
      <c r="BM1993" s="1102">
        <v>117812.42717272564</v>
      </c>
      <c r="BN1993" s="1102">
        <v>122152.34846426055</v>
      </c>
      <c r="BO1993" s="1102">
        <v>151556.51280193831</v>
      </c>
      <c r="BP1993" s="1102">
        <v>154877.49061061753</v>
      </c>
      <c r="BQ1993" s="1102">
        <v>115683.67979048411</v>
      </c>
      <c r="BR1993" s="1102">
        <v>84069.958620259349</v>
      </c>
      <c r="BS1993" s="1102">
        <v>82975.442121056403</v>
      </c>
      <c r="BT1993" s="1102">
        <v>35838.226673335274</v>
      </c>
      <c r="BU1993" s="1102">
        <v>17056.524807635185</v>
      </c>
      <c r="BV1993" s="1102">
        <v>15650.63811224018</v>
      </c>
      <c r="BW1993" s="1102">
        <v>20049.364063696252</v>
      </c>
      <c r="BX1993" s="1102">
        <v>25868.651223965844</v>
      </c>
      <c r="BY1993" s="1102">
        <v>20644.514682790592</v>
      </c>
      <c r="BZ1993" s="1102">
        <v>19404.400019657154</v>
      </c>
      <c r="CA1993" s="1102">
        <v>12013.785916579707</v>
      </c>
      <c r="CB1993" s="1102">
        <v>6830.5349364980239</v>
      </c>
      <c r="CC1993" s="1102">
        <v>9710.9230187415615</v>
      </c>
      <c r="CD1993" s="1102">
        <v>10945.349951928303</v>
      </c>
      <c r="CE1993" s="1102">
        <v>20400.791719486202</v>
      </c>
      <c r="CF1993" s="1102">
        <v>17262.912444755664</v>
      </c>
      <c r="CG1993" s="1102">
        <v>12416.129681552418</v>
      </c>
      <c r="CH1993" s="1102">
        <v>13101.831306689552</v>
      </c>
      <c r="CI1993" s="1102">
        <v>15156.942222765287</v>
      </c>
      <c r="CJ1993" s="1102">
        <v>18020.08565382332</v>
      </c>
      <c r="CK1993" s="1102">
        <v>19478.405516157924</v>
      </c>
      <c r="CL1993" s="1102">
        <v>16495.688128153342</v>
      </c>
      <c r="CM1993" s="1102">
        <v>22811.424640198602</v>
      </c>
      <c r="CN1993" s="1102">
        <v>19779.250306988492</v>
      </c>
      <c r="CO1993" s="1102">
        <v>24524.260812888839</v>
      </c>
      <c r="CP1993" s="1102">
        <v>22086.247195759497</v>
      </c>
      <c r="CQ1993" s="1106">
        <f t="shared" si="230"/>
        <v>24345.920079341475</v>
      </c>
      <c r="CR1993" s="23" t="s">
        <v>542</v>
      </c>
      <c r="DQ1993"/>
      <c r="DR1993"/>
    </row>
    <row r="1994" spans="58:122" ht="13">
      <c r="BF1994" s="1135">
        <v>1986</v>
      </c>
      <c r="BG1994" s="1102">
        <v>54832.512310597864</v>
      </c>
      <c r="BH1994" s="1102">
        <v>55473.754445265615</v>
      </c>
      <c r="BI1994" s="1102">
        <v>49461.030619401557</v>
      </c>
      <c r="BJ1994" s="1102">
        <v>53572.168587068372</v>
      </c>
      <c r="BK1994" s="1102">
        <v>68567.884106121986</v>
      </c>
      <c r="BL1994" s="1102">
        <v>89348.090807779095</v>
      </c>
      <c r="BM1994" s="1102">
        <v>73292.346745137096</v>
      </c>
      <c r="BN1994" s="1102">
        <v>76703.859897199203</v>
      </c>
      <c r="BO1994" s="1102">
        <v>106838.75223550411</v>
      </c>
      <c r="BP1994" s="1102">
        <v>101857.36613563306</v>
      </c>
      <c r="BQ1994" s="1102">
        <v>87442.14421522824</v>
      </c>
      <c r="BR1994" s="1102">
        <v>74179.361749824646</v>
      </c>
      <c r="BS1994" s="1102">
        <v>87332.820110267843</v>
      </c>
      <c r="BT1994" s="1102">
        <v>31972.257277840417</v>
      </c>
      <c r="BU1994" s="1102">
        <v>12116.038843962753</v>
      </c>
      <c r="BV1994" s="1102">
        <v>11955.639073212467</v>
      </c>
      <c r="BW1994" s="1102">
        <v>22102.888412635966</v>
      </c>
      <c r="BX1994" s="1102">
        <v>36556.201158004864</v>
      </c>
      <c r="BY1994" s="1102">
        <v>23855.978085230952</v>
      </c>
      <c r="BZ1994" s="1102">
        <v>14694.38345979163</v>
      </c>
      <c r="CA1994" s="1102">
        <v>12014.846672115082</v>
      </c>
      <c r="CB1994" s="1102">
        <v>7505.5139647151591</v>
      </c>
      <c r="CC1994" s="1102">
        <v>10831.167987076748</v>
      </c>
      <c r="CD1994" s="1102">
        <v>12870.025476810459</v>
      </c>
      <c r="CE1994" s="1102">
        <v>17396.239523885295</v>
      </c>
      <c r="CF1994" s="1102">
        <v>14876.613797636408</v>
      </c>
      <c r="CG1994" s="1102">
        <v>11475.129698522351</v>
      </c>
      <c r="CH1994" s="1102">
        <v>15181.437567494828</v>
      </c>
      <c r="CI1994" s="1102">
        <v>19671.07399761723</v>
      </c>
      <c r="CJ1994" s="1102">
        <v>22343.125109195338</v>
      </c>
      <c r="CK1994" s="1102">
        <v>25265.840088299956</v>
      </c>
      <c r="CL1994" s="1102">
        <v>21736.283786693577</v>
      </c>
      <c r="CM1994" s="1102">
        <v>26370.634833957862</v>
      </c>
      <c r="CN1994" s="1102">
        <v>23985.287526487769</v>
      </c>
      <c r="CO1994" s="1102">
        <v>24340.798279469214</v>
      </c>
      <c r="CP1994" s="1102">
        <v>25732.420331542195</v>
      </c>
      <c r="CQ1994" s="1106">
        <f t="shared" ref="CQ1994:CQ2057" si="231">CP1994*1.10231131</f>
        <v>28365.137965132908</v>
      </c>
      <c r="CR1994" s="23" t="s">
        <v>542</v>
      </c>
      <c r="DQ1994"/>
      <c r="DR1994"/>
    </row>
    <row r="1995" spans="58:122" ht="13">
      <c r="BF1995" s="1135">
        <v>1987</v>
      </c>
      <c r="BG1995" s="1102">
        <v>54227.707262636031</v>
      </c>
      <c r="BH1995" s="1102">
        <v>65581.450605505699</v>
      </c>
      <c r="BI1995" s="1102">
        <v>66271.505264294101</v>
      </c>
      <c r="BJ1995" s="1102">
        <v>82109.991108827584</v>
      </c>
      <c r="BK1995" s="1102">
        <v>88655.115072914894</v>
      </c>
      <c r="BL1995" s="1102">
        <v>105094.91537109019</v>
      </c>
      <c r="BM1995" s="1102">
        <v>88710.627801904498</v>
      </c>
      <c r="BN1995" s="1102">
        <v>95636.411079290876</v>
      </c>
      <c r="BO1995" s="1102">
        <v>99480.900694229131</v>
      </c>
      <c r="BP1995" s="1102">
        <v>108901.07438215203</v>
      </c>
      <c r="BQ1995" s="1102">
        <v>87034.56356074808</v>
      </c>
      <c r="BR1995" s="1102">
        <v>80173.989370699521</v>
      </c>
      <c r="BS1995" s="1102">
        <v>77006.415413269802</v>
      </c>
      <c r="BT1995" s="1102">
        <v>27796.975283250653</v>
      </c>
      <c r="BU1995" s="1102">
        <v>11524.132843401994</v>
      </c>
      <c r="BV1995" s="1102">
        <v>13533.046511362832</v>
      </c>
      <c r="BW1995" s="1102">
        <v>21165.983566872019</v>
      </c>
      <c r="BX1995" s="1102">
        <v>31445.649819384853</v>
      </c>
      <c r="BY1995" s="1102">
        <v>24372.878723149035</v>
      </c>
      <c r="BZ1995" s="1102">
        <v>18494.807797304915</v>
      </c>
      <c r="CA1995" s="1102">
        <v>12015.637639569906</v>
      </c>
      <c r="CB1995" s="1102">
        <v>7215.2787595481095</v>
      </c>
      <c r="CC1995" s="1102">
        <v>7742.0294206256121</v>
      </c>
      <c r="CD1995" s="1102">
        <v>12325.225080386104</v>
      </c>
      <c r="CE1995" s="1102">
        <v>19218.142418624575</v>
      </c>
      <c r="CF1995" s="1102">
        <v>16696.984151504275</v>
      </c>
      <c r="CG1995" s="1102">
        <v>11421.389540787699</v>
      </c>
      <c r="CH1995" s="1102">
        <v>12630.653454618465</v>
      </c>
      <c r="CI1995" s="1102">
        <v>15849.52471270099</v>
      </c>
      <c r="CJ1995" s="1102">
        <v>19437.161613109962</v>
      </c>
      <c r="CK1995" s="1102">
        <v>19641.425366665666</v>
      </c>
      <c r="CL1995" s="1102">
        <v>16577.484957785098</v>
      </c>
      <c r="CM1995" s="1102">
        <v>17214.99269679021</v>
      </c>
      <c r="CN1995" s="1102">
        <v>18126.850717031415</v>
      </c>
      <c r="CO1995" s="1102">
        <v>20658.380575678715</v>
      </c>
      <c r="CP1995" s="1102">
        <v>17621.768862723839</v>
      </c>
      <c r="CQ1995" s="1106">
        <f t="shared" si="231"/>
        <v>19424.675119586322</v>
      </c>
      <c r="CR1995" s="23" t="s">
        <v>542</v>
      </c>
      <c r="DQ1995"/>
      <c r="DR1995"/>
    </row>
    <row r="1996" spans="58:122" ht="13">
      <c r="BF1996" s="1135">
        <v>1988</v>
      </c>
      <c r="BG1996" s="1102">
        <v>76300.098670247186</v>
      </c>
      <c r="BH1996" s="1102">
        <v>70485.236026347353</v>
      </c>
      <c r="BI1996" s="1102">
        <v>64248.493265065437</v>
      </c>
      <c r="BJ1996" s="1102">
        <v>88162.788999442739</v>
      </c>
      <c r="BK1996" s="1102">
        <v>94933.398317815096</v>
      </c>
      <c r="BL1996" s="1102">
        <v>95653.532337531593</v>
      </c>
      <c r="BM1996" s="1102">
        <v>81852.989694838194</v>
      </c>
      <c r="BN1996" s="1102">
        <v>128957.3604683266</v>
      </c>
      <c r="BO1996" s="1102">
        <v>124988.40143068842</v>
      </c>
      <c r="BP1996" s="1102">
        <v>117134.98826882969</v>
      </c>
      <c r="BQ1996" s="1102">
        <v>94823.176398327341</v>
      </c>
      <c r="BR1996" s="1102">
        <v>94495.941183034243</v>
      </c>
      <c r="BS1996" s="1102">
        <v>76020.657668321452</v>
      </c>
      <c r="BT1996" s="1102">
        <v>37438.897919092909</v>
      </c>
      <c r="BU1996" s="1102">
        <v>14165.796814731797</v>
      </c>
      <c r="BV1996" s="1102">
        <v>16414.754893790814</v>
      </c>
      <c r="BW1996" s="1102">
        <v>22036.637812059394</v>
      </c>
      <c r="BX1996" s="1102">
        <v>29388.807836785334</v>
      </c>
      <c r="BY1996" s="1102">
        <v>20491.33703214502</v>
      </c>
      <c r="BZ1996" s="1102">
        <v>20488.956774348848</v>
      </c>
      <c r="CA1996" s="1102">
        <v>12018.403349372627</v>
      </c>
      <c r="CB1996" s="1102">
        <v>9259.534170597175</v>
      </c>
      <c r="CC1996" s="1102">
        <v>10570.003496786281</v>
      </c>
      <c r="CD1996" s="1102">
        <v>14527.499518954479</v>
      </c>
      <c r="CE1996" s="1102">
        <v>27807.56365556088</v>
      </c>
      <c r="CF1996" s="1102">
        <v>17974.24839525831</v>
      </c>
      <c r="CG1996" s="1102">
        <v>14257.942864072318</v>
      </c>
      <c r="CH1996" s="1102">
        <v>13561.885404121127</v>
      </c>
      <c r="CI1996" s="1102">
        <v>18288.621685468843</v>
      </c>
      <c r="CJ1996" s="1102">
        <v>19726.882293673567</v>
      </c>
      <c r="CK1996" s="1102">
        <v>22098.461027339312</v>
      </c>
      <c r="CL1996" s="1102">
        <v>19008.420679131297</v>
      </c>
      <c r="CM1996" s="1102">
        <v>23681.427049092425</v>
      </c>
      <c r="CN1996" s="1102">
        <v>21729.26827086664</v>
      </c>
      <c r="CO1996" s="1102">
        <v>25490.935792788623</v>
      </c>
      <c r="CP1996" s="1102">
        <v>22273.39764528217</v>
      </c>
      <c r="CQ1996" s="1106">
        <f t="shared" si="231"/>
        <v>24552.218136521904</v>
      </c>
      <c r="CR1996" s="23" t="s">
        <v>542</v>
      </c>
      <c r="DQ1996"/>
      <c r="DR1996"/>
    </row>
    <row r="1997" spans="58:122" ht="13">
      <c r="BF1997" s="1135">
        <v>1989</v>
      </c>
      <c r="BG1997" s="1102">
        <v>57931.239480722834</v>
      </c>
      <c r="BH1997" s="1102">
        <v>54562.887594494263</v>
      </c>
      <c r="BI1997" s="1102">
        <v>50088.533960683249</v>
      </c>
      <c r="BJ1997" s="1102">
        <v>63843.94199458704</v>
      </c>
      <c r="BK1997" s="1102">
        <v>88479.237716451782</v>
      </c>
      <c r="BL1997" s="1102">
        <v>117055.93556385291</v>
      </c>
      <c r="BM1997" s="1102">
        <v>88390.134143039046</v>
      </c>
      <c r="BN1997" s="1102">
        <v>84200.132178505926</v>
      </c>
      <c r="BO1997" s="1102">
        <v>114795.11029247037</v>
      </c>
      <c r="BP1997" s="1102">
        <v>104954.57982722505</v>
      </c>
      <c r="BQ1997" s="1102">
        <v>77094.775473862523</v>
      </c>
      <c r="BR1997" s="1102">
        <v>61260.369281914827</v>
      </c>
      <c r="BS1997" s="1102">
        <v>88781.300774540927</v>
      </c>
      <c r="BT1997" s="1102">
        <v>30421.443720977855</v>
      </c>
      <c r="BU1997" s="1102">
        <v>11188.268408425347</v>
      </c>
      <c r="BV1997" s="1102">
        <v>14131.119812994501</v>
      </c>
      <c r="BW1997" s="1102">
        <v>21010.214438766794</v>
      </c>
      <c r="BX1997" s="1102">
        <v>25630.379014554619</v>
      </c>
      <c r="BY1997" s="1102">
        <v>22993.173633325776</v>
      </c>
      <c r="BZ1997" s="1102">
        <v>17624.973517954404</v>
      </c>
      <c r="CA1997" s="1102">
        <v>12019.121652272688</v>
      </c>
      <c r="CB1997" s="1102">
        <v>7522.2036392942919</v>
      </c>
      <c r="CC1997" s="1102">
        <v>8502.3238842036044</v>
      </c>
      <c r="CD1997" s="1102">
        <v>14750.094204337645</v>
      </c>
      <c r="CE1997" s="1102">
        <v>22339.380778509771</v>
      </c>
      <c r="CF1997" s="1102">
        <v>16345.209224694316</v>
      </c>
      <c r="CG1997" s="1102">
        <v>11845.737109667105</v>
      </c>
      <c r="CH1997" s="1102">
        <v>12300.600385159722</v>
      </c>
      <c r="CI1997" s="1102">
        <v>18751.801210705155</v>
      </c>
      <c r="CJ1997" s="1102">
        <v>22617.744100522767</v>
      </c>
      <c r="CK1997" s="1102">
        <v>21844.918496908875</v>
      </c>
      <c r="CL1997" s="1102">
        <v>17177.637711599065</v>
      </c>
      <c r="CM1997" s="1102">
        <v>18138.93782646129</v>
      </c>
      <c r="CN1997" s="1102">
        <v>17037.975265549841</v>
      </c>
      <c r="CO1997" s="1102">
        <v>17870.217900842687</v>
      </c>
      <c r="CP1997" s="1102">
        <v>17751.582691622538</v>
      </c>
      <c r="CQ1997" s="1106">
        <f t="shared" si="231"/>
        <v>19567.770371375766</v>
      </c>
      <c r="CR1997" s="23" t="s">
        <v>542</v>
      </c>
      <c r="DQ1997"/>
      <c r="DR1997"/>
    </row>
    <row r="1998" spans="58:122" ht="13">
      <c r="BF1998" s="1135">
        <v>1990</v>
      </c>
      <c r="BG1998" s="1102">
        <v>65806.654147541238</v>
      </c>
      <c r="BH1998" s="1102">
        <v>71724.026620989476</v>
      </c>
      <c r="BI1998" s="1102">
        <v>65418.649880097793</v>
      </c>
      <c r="BJ1998" s="1102">
        <v>74175.084641292196</v>
      </c>
      <c r="BK1998" s="1102">
        <v>88275.663899413048</v>
      </c>
      <c r="BL1998" s="1102">
        <v>104186.26073193345</v>
      </c>
      <c r="BM1998" s="1102">
        <v>89623.601151656214</v>
      </c>
      <c r="BN1998" s="1102">
        <v>106957.66321322738</v>
      </c>
      <c r="BO1998" s="1102">
        <v>131841.85992105005</v>
      </c>
      <c r="BP1998" s="1102">
        <v>122889.46374504402</v>
      </c>
      <c r="BQ1998" s="1102">
        <v>98809.137960495675</v>
      </c>
      <c r="BR1998" s="1102">
        <v>82343.570890493516</v>
      </c>
      <c r="BS1998" s="1102">
        <v>77591.376783956526</v>
      </c>
      <c r="BT1998" s="1102">
        <v>34034.393565042745</v>
      </c>
      <c r="BU1998" s="1102">
        <v>16360.784205449712</v>
      </c>
      <c r="BV1998" s="1102">
        <v>14014.207960350108</v>
      </c>
      <c r="BW1998" s="1102">
        <v>17781.753781423689</v>
      </c>
      <c r="BX1998" s="1102">
        <v>31366.435995483382</v>
      </c>
      <c r="BY1998" s="1102">
        <v>28292.485416497049</v>
      </c>
      <c r="BZ1998" s="1102">
        <v>19940.353708546059</v>
      </c>
      <c r="CA1998" s="1102">
        <v>12020.499762070473</v>
      </c>
      <c r="CB1998" s="1102">
        <v>7153.5023229744575</v>
      </c>
      <c r="CC1998" s="1102">
        <v>9134.4643180449475</v>
      </c>
      <c r="CD1998" s="1102">
        <v>15507.463262640231</v>
      </c>
      <c r="CE1998" s="1102">
        <v>20071.318092068275</v>
      </c>
      <c r="CF1998" s="1102">
        <v>15522.392999853231</v>
      </c>
      <c r="CG1998" s="1102">
        <v>11498.831110716112</v>
      </c>
      <c r="CH1998" s="1102">
        <v>13477.873247147143</v>
      </c>
      <c r="CI1998" s="1102">
        <v>17991.633016004238</v>
      </c>
      <c r="CJ1998" s="1102">
        <v>20051.811266249173</v>
      </c>
      <c r="CK1998" s="1102">
        <v>20818.6084659183</v>
      </c>
      <c r="CL1998" s="1102">
        <v>19939.838818835222</v>
      </c>
      <c r="CM1998" s="1102">
        <v>22249.529968344868</v>
      </c>
      <c r="CN1998" s="1102">
        <v>22454.403654858481</v>
      </c>
      <c r="CO1998" s="1102">
        <v>24532.318436571913</v>
      </c>
      <c r="CP1998" s="1102">
        <v>21644.376867582458</v>
      </c>
      <c r="CQ1998" s="1106">
        <f t="shared" si="231"/>
        <v>23858.841419038516</v>
      </c>
      <c r="CR1998" s="23" t="s">
        <v>542</v>
      </c>
      <c r="DQ1998"/>
      <c r="DR1998"/>
    </row>
    <row r="1999" spans="58:122" ht="13">
      <c r="BF1999" s="1135">
        <v>1991</v>
      </c>
      <c r="BG1999" s="1102">
        <v>51192.734329321378</v>
      </c>
      <c r="BH1999" s="1102">
        <v>67026.416180012864</v>
      </c>
      <c r="BI1999" s="1102">
        <v>66731.755666188255</v>
      </c>
      <c r="BJ1999" s="1102">
        <v>73123.667593609687</v>
      </c>
      <c r="BK1999" s="1102">
        <v>82527.284669606379</v>
      </c>
      <c r="BL1999" s="1102">
        <v>107502.81225274499</v>
      </c>
      <c r="BM1999" s="1102">
        <v>91504.86926390836</v>
      </c>
      <c r="BN1999" s="1102">
        <v>85121.564761793401</v>
      </c>
      <c r="BO1999" s="1102">
        <v>107069.05589217617</v>
      </c>
      <c r="BP1999" s="1102">
        <v>124793.29591471951</v>
      </c>
      <c r="BQ1999" s="1102">
        <v>93646.812424231437</v>
      </c>
      <c r="BR1999" s="1102">
        <v>66590.03891230897</v>
      </c>
      <c r="BS1999" s="1102">
        <v>76477.122410220167</v>
      </c>
      <c r="BT1999" s="1102">
        <v>33843.81829293567</v>
      </c>
      <c r="BU1999" s="1102">
        <v>16965.783644461801</v>
      </c>
      <c r="BV1999" s="1102">
        <v>14691.279662184996</v>
      </c>
      <c r="BW1999" s="1102">
        <v>14111.562320736901</v>
      </c>
      <c r="BX1999" s="1102">
        <v>25131.151368769904</v>
      </c>
      <c r="BY1999" s="1102">
        <v>18541.025310710742</v>
      </c>
      <c r="BZ1999" s="1102">
        <v>14455.82310723071</v>
      </c>
      <c r="CA1999" s="1102">
        <v>12020.632429906847</v>
      </c>
      <c r="CB1999" s="1102">
        <v>8716.6772061682041</v>
      </c>
      <c r="CC1999" s="1102">
        <v>10517.917345904307</v>
      </c>
      <c r="CD1999" s="1102">
        <v>13611.617405344225</v>
      </c>
      <c r="CE1999" s="1102">
        <v>16455.475872346258</v>
      </c>
      <c r="CF1999" s="1102">
        <v>12694.05576470298</v>
      </c>
      <c r="CG1999" s="1102">
        <v>10953.896161462177</v>
      </c>
      <c r="CH1999" s="1102">
        <v>13482.322761231258</v>
      </c>
      <c r="CI1999" s="1102">
        <v>20053.523052326931</v>
      </c>
      <c r="CJ1999" s="1102">
        <v>21016.384450320831</v>
      </c>
      <c r="CK1999" s="1102">
        <v>22408.347342591875</v>
      </c>
      <c r="CL1999" s="1102">
        <v>19574.68076805224</v>
      </c>
      <c r="CM1999" s="1102">
        <v>21177.434896604726</v>
      </c>
      <c r="CN1999" s="1102">
        <v>18643.182560650206</v>
      </c>
      <c r="CO1999" s="1102">
        <v>17447.531955366692</v>
      </c>
      <c r="CP1999" s="1102">
        <v>20122.372648642802</v>
      </c>
      <c r="CQ1999" s="1106">
        <f t="shared" si="231"/>
        <v>22181.118954633617</v>
      </c>
      <c r="CR1999" s="23" t="s">
        <v>542</v>
      </c>
      <c r="DQ1999"/>
      <c r="DR1999"/>
    </row>
    <row r="2000" spans="58:122" ht="13">
      <c r="BF2000" s="1135">
        <v>1992</v>
      </c>
      <c r="BG2000" s="1102">
        <v>38263.257855328782</v>
      </c>
      <c r="BH2000" s="1102">
        <v>45447.251645512777</v>
      </c>
      <c r="BI2000" s="1102">
        <v>43513.479237813022</v>
      </c>
      <c r="BJ2000" s="1102">
        <v>53033.312348938663</v>
      </c>
      <c r="BK2000" s="1102">
        <v>67871.719218830491</v>
      </c>
      <c r="BL2000" s="1102">
        <v>93956.854275903024</v>
      </c>
      <c r="BM2000" s="1102">
        <v>84737.594131731239</v>
      </c>
      <c r="BN2000" s="1102">
        <v>86936.951260003363</v>
      </c>
      <c r="BO2000" s="1102">
        <v>117294.15182918932</v>
      </c>
      <c r="BP2000" s="1102">
        <v>119883.85695578075</v>
      </c>
      <c r="BQ2000" s="1102">
        <v>88522.60284865016</v>
      </c>
      <c r="BR2000" s="1102">
        <v>62124.152804610494</v>
      </c>
      <c r="BS2000" s="1102">
        <v>67239.267496830798</v>
      </c>
      <c r="BT2000" s="1102">
        <v>28296.53912498058</v>
      </c>
      <c r="BU2000" s="1102">
        <v>14749.876041320409</v>
      </c>
      <c r="BV2000" s="1102">
        <v>11058.046850313962</v>
      </c>
      <c r="BW2000" s="1102">
        <v>13406.906938833579</v>
      </c>
      <c r="BX2000" s="1102">
        <v>29324.368021214868</v>
      </c>
      <c r="BY2000" s="1102">
        <v>23591.792670875304</v>
      </c>
      <c r="BZ2000" s="1102">
        <v>15664.817679661704</v>
      </c>
      <c r="CA2000" s="1102">
        <v>12022.27912898292</v>
      </c>
      <c r="CB2000" s="1102">
        <v>8568.1813496312097</v>
      </c>
      <c r="CC2000" s="1102">
        <v>10530.412230884436</v>
      </c>
      <c r="CD2000" s="1102">
        <v>17470.342573596172</v>
      </c>
      <c r="CE2000" s="1102">
        <v>18265.690890221598</v>
      </c>
      <c r="CF2000" s="1102">
        <v>13683.70203243365</v>
      </c>
      <c r="CG2000" s="1102">
        <v>12324.625886349962</v>
      </c>
      <c r="CH2000" s="1102">
        <v>14949.809029393024</v>
      </c>
      <c r="CI2000" s="1102">
        <v>21302.983334226854</v>
      </c>
      <c r="CJ2000" s="1102">
        <v>19068.137220230048</v>
      </c>
      <c r="CK2000" s="1102">
        <v>17539.777245983569</v>
      </c>
      <c r="CL2000" s="1102">
        <v>16618.34079962919</v>
      </c>
      <c r="CM2000" s="1102">
        <v>20321.934473732374</v>
      </c>
      <c r="CN2000" s="1102">
        <v>23118.52779814813</v>
      </c>
      <c r="CO2000" s="1102">
        <v>19863.322928818121</v>
      </c>
      <c r="CP2000" s="1102">
        <v>24656.321521556634</v>
      </c>
      <c r="CQ2000" s="1106">
        <f t="shared" si="231"/>
        <v>27178.942076208285</v>
      </c>
      <c r="CR2000" s="23" t="s">
        <v>542</v>
      </c>
      <c r="DQ2000"/>
      <c r="DR2000"/>
    </row>
    <row r="2001" spans="58:122" ht="13">
      <c r="BF2001" s="1135">
        <v>1993</v>
      </c>
      <c r="BG2001" s="1102">
        <v>53101.94482411736</v>
      </c>
      <c r="BH2001" s="1102">
        <v>51834.915935183752</v>
      </c>
      <c r="BI2001" s="1102">
        <v>46456.397410388614</v>
      </c>
      <c r="BJ2001" s="1102">
        <v>55817.199975841446</v>
      </c>
      <c r="BK2001" s="1102">
        <v>68258.901454613573</v>
      </c>
      <c r="BL2001" s="1102">
        <v>85194.645279238961</v>
      </c>
      <c r="BM2001" s="1102">
        <v>76486.526864748099</v>
      </c>
      <c r="BN2001" s="1102">
        <v>85945.417789415442</v>
      </c>
      <c r="BO2001" s="1102">
        <v>120542.98241018569</v>
      </c>
      <c r="BP2001" s="1102">
        <v>111980.99765530397</v>
      </c>
      <c r="BQ2001" s="1102">
        <v>90696.584102209279</v>
      </c>
      <c r="BR2001" s="1102">
        <v>69165.030856048179</v>
      </c>
      <c r="BS2001" s="1102">
        <v>57238.54304949494</v>
      </c>
      <c r="BT2001" s="1102">
        <v>33163.476588679536</v>
      </c>
      <c r="BU2001" s="1102">
        <v>19186.44619374425</v>
      </c>
      <c r="BV2001" s="1102">
        <v>14019.606471986561</v>
      </c>
      <c r="BW2001" s="1102">
        <v>13083.290208379571</v>
      </c>
      <c r="BX2001" s="1102">
        <v>24224.986552498267</v>
      </c>
      <c r="BY2001" s="1102">
        <v>21163.835145554429</v>
      </c>
      <c r="BZ2001" s="1102">
        <v>18238.755354296743</v>
      </c>
      <c r="CA2001" s="1102">
        <v>12023.137251730872</v>
      </c>
      <c r="CB2001" s="1102">
        <v>7239.9113519512885</v>
      </c>
      <c r="CC2001" s="1102">
        <v>10421.192664404949</v>
      </c>
      <c r="CD2001" s="1102">
        <v>12313.484092043127</v>
      </c>
      <c r="CE2001" s="1102">
        <v>17533.568508637953</v>
      </c>
      <c r="CF2001" s="1102">
        <v>12447.707605693329</v>
      </c>
      <c r="CG2001" s="1102">
        <v>10695.053675831803</v>
      </c>
      <c r="CH2001" s="1102">
        <v>15025.734804507059</v>
      </c>
      <c r="CI2001" s="1102">
        <v>20165.588687513853</v>
      </c>
      <c r="CJ2001" s="1102">
        <v>22280.742660047974</v>
      </c>
      <c r="CK2001" s="1102">
        <v>21733.867695842033</v>
      </c>
      <c r="CL2001" s="1102">
        <v>16829.546974837722</v>
      </c>
      <c r="CM2001" s="1102">
        <v>18228.67144363614</v>
      </c>
      <c r="CN2001" s="1102">
        <v>14874.791528642503</v>
      </c>
      <c r="CO2001" s="1102">
        <v>15954.051611111816</v>
      </c>
      <c r="CP2001" s="1102">
        <v>16543.228900342689</v>
      </c>
      <c r="CQ2001" s="1106">
        <f t="shared" si="231"/>
        <v>18235.788320766609</v>
      </c>
      <c r="CR2001" s="23" t="s">
        <v>542</v>
      </c>
      <c r="DQ2001"/>
      <c r="DR2001"/>
    </row>
    <row r="2002" spans="58:122" ht="13">
      <c r="BF2002" s="1135">
        <v>1994</v>
      </c>
      <c r="BG2002" s="1102">
        <v>62859.489611368022</v>
      </c>
      <c r="BH2002" s="1102">
        <v>58948.887087152267</v>
      </c>
      <c r="BI2002" s="1102">
        <v>45760.172606050226</v>
      </c>
      <c r="BJ2002" s="1102">
        <v>46505.495287491307</v>
      </c>
      <c r="BK2002" s="1102">
        <v>61355.981603157226</v>
      </c>
      <c r="BL2002" s="1102">
        <v>85830.987854882856</v>
      </c>
      <c r="BM2002" s="1102">
        <v>73430.105649723628</v>
      </c>
      <c r="BN2002" s="1102">
        <v>76658.255163534122</v>
      </c>
      <c r="BO2002" s="1102">
        <v>104780.04232041173</v>
      </c>
      <c r="BP2002" s="1102">
        <v>96697.044121845829</v>
      </c>
      <c r="BQ2002" s="1102">
        <v>74326.746373936694</v>
      </c>
      <c r="BR2002" s="1102">
        <v>57570.303302125016</v>
      </c>
      <c r="BS2002" s="1102">
        <v>50982.019030893971</v>
      </c>
      <c r="BT2002" s="1102">
        <v>28247.534154790883</v>
      </c>
      <c r="BU2002" s="1102">
        <v>14458.320312320044</v>
      </c>
      <c r="BV2002" s="1102">
        <v>13352.194336900311</v>
      </c>
      <c r="BW2002" s="1102">
        <v>17988.849407240486</v>
      </c>
      <c r="BX2002" s="1102">
        <v>18524.979097897973</v>
      </c>
      <c r="BY2002" s="1102">
        <v>17182.401796751888</v>
      </c>
      <c r="BZ2002" s="1102">
        <v>17010.149726416359</v>
      </c>
      <c r="CA2002" s="1102">
        <v>12025.9246610275</v>
      </c>
      <c r="CB2002" s="1102">
        <v>8060.3772037091803</v>
      </c>
      <c r="CC2002" s="1102">
        <v>8916.5052795976408</v>
      </c>
      <c r="CD2002" s="1102">
        <v>11151.773615996002</v>
      </c>
      <c r="CE2002" s="1102">
        <v>17905.137613308336</v>
      </c>
      <c r="CF2002" s="1102">
        <v>14377.197737849458</v>
      </c>
      <c r="CG2002" s="1102">
        <v>10373.110260802321</v>
      </c>
      <c r="CH2002" s="1102">
        <v>10681.929662994846</v>
      </c>
      <c r="CI2002" s="1102">
        <v>13213.998770580614</v>
      </c>
      <c r="CJ2002" s="1102">
        <v>16822.833686539168</v>
      </c>
      <c r="CK2002" s="1102">
        <v>17592.835003327291</v>
      </c>
      <c r="CL2002" s="1102">
        <v>16058.469508049178</v>
      </c>
      <c r="CM2002" s="1102">
        <v>18890.842717605407</v>
      </c>
      <c r="CN2002" s="1102">
        <v>19267.487740569442</v>
      </c>
      <c r="CO2002" s="1102">
        <v>20543.87486145979</v>
      </c>
      <c r="CP2002" s="1102">
        <v>20206.981004985533</v>
      </c>
      <c r="CQ2002" s="1106">
        <f t="shared" si="231"/>
        <v>22274.383702750718</v>
      </c>
      <c r="CR2002" s="23" t="s">
        <v>542</v>
      </c>
      <c r="DQ2002"/>
      <c r="DR2002"/>
    </row>
    <row r="2003" spans="58:122" ht="13">
      <c r="BF2003" s="1135">
        <v>1995</v>
      </c>
      <c r="BG2003" s="1102">
        <v>52295.55013208992</v>
      </c>
      <c r="BH2003" s="1102">
        <v>52520.612040418549</v>
      </c>
      <c r="BI2003" s="1102">
        <v>45712.808537059405</v>
      </c>
      <c r="BJ2003" s="1102">
        <v>52562.382470912962</v>
      </c>
      <c r="BK2003" s="1102">
        <v>56459.138200000176</v>
      </c>
      <c r="BL2003" s="1102">
        <v>65974.286036461373</v>
      </c>
      <c r="BM2003" s="1102">
        <v>58976.14497811332</v>
      </c>
      <c r="BN2003" s="1102">
        <v>77067.47792450033</v>
      </c>
      <c r="BO2003" s="1102">
        <v>94470.644734040616</v>
      </c>
      <c r="BP2003" s="1102">
        <v>94122.992568136309</v>
      </c>
      <c r="BQ2003" s="1102">
        <v>73649.83904527199</v>
      </c>
      <c r="BR2003" s="1102">
        <v>65509.446571608692</v>
      </c>
      <c r="BS2003" s="1102">
        <v>69514.561727206019</v>
      </c>
      <c r="BT2003" s="1102">
        <v>40150.656350990103</v>
      </c>
      <c r="BU2003" s="1102">
        <v>21419.356092871414</v>
      </c>
      <c r="BV2003" s="1102">
        <v>15972.277739878969</v>
      </c>
      <c r="BW2003" s="1102">
        <v>16128.941441180421</v>
      </c>
      <c r="BX2003" s="1102">
        <v>24442.295022207443</v>
      </c>
      <c r="BY2003" s="1102">
        <v>17302.468612688011</v>
      </c>
      <c r="BZ2003" s="1102">
        <v>13660.693418398907</v>
      </c>
      <c r="CA2003" s="1102">
        <v>12026.208514893449</v>
      </c>
      <c r="CB2003" s="1102">
        <v>9478.3070511312635</v>
      </c>
      <c r="CC2003" s="1102">
        <v>11881.087266047936</v>
      </c>
      <c r="CD2003" s="1102">
        <v>11051.314812342351</v>
      </c>
      <c r="CE2003" s="1102">
        <v>14419.896187763952</v>
      </c>
      <c r="CF2003" s="1102">
        <v>12064.09259066483</v>
      </c>
      <c r="CG2003" s="1102">
        <v>9577.176145734109</v>
      </c>
      <c r="CH2003" s="1102">
        <v>12661.958189651756</v>
      </c>
      <c r="CI2003" s="1102">
        <v>14034.866478428785</v>
      </c>
      <c r="CJ2003" s="1102">
        <v>16278.229304896291</v>
      </c>
      <c r="CK2003" s="1102">
        <v>17269.888377531523</v>
      </c>
      <c r="CL2003" s="1102">
        <v>14291.43454115551</v>
      </c>
      <c r="CM2003" s="1102">
        <v>17043.375290383668</v>
      </c>
      <c r="CN2003" s="1102">
        <v>14322.513158184283</v>
      </c>
      <c r="CO2003" s="1102">
        <v>15688.031709409834</v>
      </c>
      <c r="CP2003" s="1102">
        <v>15268.626604036748</v>
      </c>
      <c r="CQ2003" s="1106">
        <f t="shared" si="231"/>
        <v>16830.779793796599</v>
      </c>
      <c r="CR2003" s="23" t="s">
        <v>542</v>
      </c>
      <c r="DQ2003"/>
      <c r="DR2003"/>
    </row>
    <row r="2004" spans="58:122" ht="13">
      <c r="BF2004" s="1135">
        <v>1996</v>
      </c>
      <c r="BG2004" s="1102">
        <v>68589.548450003131</v>
      </c>
      <c r="BH2004" s="1102">
        <v>74240.559837366731</v>
      </c>
      <c r="BI2004" s="1102">
        <v>72234.542706534834</v>
      </c>
      <c r="BJ2004" s="1102">
        <v>88645.096045473852</v>
      </c>
      <c r="BK2004" s="1102">
        <v>100322.17579107711</v>
      </c>
      <c r="BL2004" s="1102">
        <v>119328.17071461033</v>
      </c>
      <c r="BM2004" s="1102">
        <v>98721.874666359887</v>
      </c>
      <c r="BN2004" s="1102">
        <v>97205.065722485946</v>
      </c>
      <c r="BO2004" s="1102">
        <v>122129.2655197877</v>
      </c>
      <c r="BP2004" s="1102">
        <v>110540.87161388283</v>
      </c>
      <c r="BQ2004" s="1102">
        <v>84549.480159201456</v>
      </c>
      <c r="BR2004" s="1102">
        <v>71809.670740156042</v>
      </c>
      <c r="BS2004" s="1102">
        <v>89786.620196563221</v>
      </c>
      <c r="BT2004" s="1102">
        <v>48448.157647099928</v>
      </c>
      <c r="BU2004" s="1102">
        <v>18857.509152930634</v>
      </c>
      <c r="BV2004" s="1102">
        <v>13792.955065106247</v>
      </c>
      <c r="BW2004" s="1102">
        <v>15641.036352531464</v>
      </c>
      <c r="BX2004" s="1102">
        <v>25178.046757940898</v>
      </c>
      <c r="BY2004" s="1102">
        <v>21716.177133023652</v>
      </c>
      <c r="BZ2004" s="1102">
        <v>19076.200804144042</v>
      </c>
      <c r="CA2004" s="1102">
        <v>12033.745465361228</v>
      </c>
      <c r="CB2004" s="1102">
        <v>6855.0020217692863</v>
      </c>
      <c r="CC2004" s="1102">
        <v>13110.990718214656</v>
      </c>
      <c r="CD2004" s="1102">
        <v>14041.460256963635</v>
      </c>
      <c r="CE2004" s="1102">
        <v>25959.669861032664</v>
      </c>
      <c r="CF2004" s="1102">
        <v>18944.873303860855</v>
      </c>
      <c r="CG2004" s="1102">
        <v>14465.795754351546</v>
      </c>
      <c r="CH2004" s="1102">
        <v>14874.885184961204</v>
      </c>
      <c r="CI2004" s="1102">
        <v>18455.098754342238</v>
      </c>
      <c r="CJ2004" s="1102">
        <v>19817.691000349325</v>
      </c>
      <c r="CK2004" s="1102">
        <v>23060.921936816067</v>
      </c>
      <c r="CL2004" s="1102">
        <v>18502.169894755178</v>
      </c>
      <c r="CM2004" s="1102">
        <v>24855.368324071023</v>
      </c>
      <c r="CN2004" s="1102">
        <v>19638.931392915627</v>
      </c>
      <c r="CO2004" s="1102">
        <v>22991.553631126255</v>
      </c>
      <c r="CP2004" s="1102">
        <v>21932.841542517643</v>
      </c>
      <c r="CQ2004" s="1106">
        <f t="shared" si="231"/>
        <v>24176.819292755041</v>
      </c>
      <c r="CR2004" s="23" t="s">
        <v>542</v>
      </c>
      <c r="DQ2004"/>
      <c r="DR2004"/>
    </row>
    <row r="2005" spans="58:122" ht="13">
      <c r="BF2005" s="1135">
        <v>1997</v>
      </c>
      <c r="BG2005" s="1102">
        <v>47987.896287579191</v>
      </c>
      <c r="BH2005" s="1102">
        <v>65309.970464816564</v>
      </c>
      <c r="BI2005" s="1102">
        <v>66427.4803033262</v>
      </c>
      <c r="BJ2005" s="1102">
        <v>73466.669935048078</v>
      </c>
      <c r="BK2005" s="1102">
        <v>82608.880730081713</v>
      </c>
      <c r="BL2005" s="1102">
        <v>108353.43368873691</v>
      </c>
      <c r="BM2005" s="1102">
        <v>90926.476884638905</v>
      </c>
      <c r="BN2005" s="1102">
        <v>84915.97935291972</v>
      </c>
      <c r="BO2005" s="1102">
        <v>105887.95769888724</v>
      </c>
      <c r="BP2005" s="1102">
        <v>122959.60350886505</v>
      </c>
      <c r="BQ2005" s="1102">
        <v>92391.026989476595</v>
      </c>
      <c r="BR2005" s="1102">
        <v>66390.747586885787</v>
      </c>
      <c r="BS2005" s="1102">
        <v>75589.992875822834</v>
      </c>
      <c r="BT2005" s="1102">
        <v>34185.056243275365</v>
      </c>
      <c r="BU2005" s="1102">
        <v>16505.506285187777</v>
      </c>
      <c r="BV2005" s="1102">
        <v>14500.023307485788</v>
      </c>
      <c r="BW2005" s="1102">
        <v>14123.702745834607</v>
      </c>
      <c r="BX2005" s="1102">
        <v>24520.200452284691</v>
      </c>
      <c r="BY2005" s="1102">
        <v>18437.931012332767</v>
      </c>
      <c r="BZ2005" s="1102">
        <v>14427.654106672291</v>
      </c>
      <c r="CA2005" s="1102">
        <v>12036.690776467094</v>
      </c>
      <c r="CB2005" s="1102">
        <v>8595.2459698370039</v>
      </c>
      <c r="CC2005" s="1102">
        <v>10381.605406817058</v>
      </c>
      <c r="CD2005" s="1102">
        <v>13510.668239280065</v>
      </c>
      <c r="CE2005" s="1102">
        <v>16347.844784210831</v>
      </c>
      <c r="CF2005" s="1102">
        <v>12534.869821721675</v>
      </c>
      <c r="CG2005" s="1102">
        <v>10806.480120787717</v>
      </c>
      <c r="CH2005" s="1102">
        <v>13334.445000642871</v>
      </c>
      <c r="CI2005" s="1102">
        <v>19852.703754054288</v>
      </c>
      <c r="CJ2005" s="1102">
        <v>20811.385805994563</v>
      </c>
      <c r="CK2005" s="1102">
        <v>22191.749229897705</v>
      </c>
      <c r="CL2005" s="1102">
        <v>19370.513370442841</v>
      </c>
      <c r="CM2005" s="1102">
        <v>20943.681251711736</v>
      </c>
      <c r="CN2005" s="1102">
        <v>18389.266286849212</v>
      </c>
      <c r="CO2005" s="1102">
        <v>17206.994138926286</v>
      </c>
      <c r="CP2005" s="1102">
        <v>19889.00228500439</v>
      </c>
      <c r="CQ2005" s="1106">
        <f t="shared" si="231"/>
        <v>21923.872163376182</v>
      </c>
      <c r="CR2005" s="23" t="s">
        <v>542</v>
      </c>
      <c r="DQ2005"/>
      <c r="DR2005"/>
    </row>
    <row r="2006" spans="58:122" ht="13">
      <c r="BF2006" s="1135">
        <v>1998</v>
      </c>
      <c r="BG2006" s="1102">
        <v>49274.295024842671</v>
      </c>
      <c r="BH2006" s="1102">
        <v>56245.881147682259</v>
      </c>
      <c r="BI2006" s="1102">
        <v>54353.264446049398</v>
      </c>
      <c r="BJ2006" s="1102">
        <v>67422.116551443643</v>
      </c>
      <c r="BK2006" s="1102">
        <v>71033.017392982831</v>
      </c>
      <c r="BL2006" s="1102">
        <v>82696.001085929893</v>
      </c>
      <c r="BM2006" s="1102">
        <v>72901.891524216277</v>
      </c>
      <c r="BN2006" s="1102">
        <v>87208.801549386801</v>
      </c>
      <c r="BO2006" s="1102">
        <v>89043.0263618803</v>
      </c>
      <c r="BP2006" s="1102">
        <v>99738.269997434123</v>
      </c>
      <c r="BQ2006" s="1102">
        <v>80595.644567713869</v>
      </c>
      <c r="BR2006" s="1102">
        <v>78240.423804509759</v>
      </c>
      <c r="BS2006" s="1102">
        <v>70505.221390305931</v>
      </c>
      <c r="BT2006" s="1102">
        <v>42524.651006030726</v>
      </c>
      <c r="BU2006" s="1102">
        <v>23043.042469282023</v>
      </c>
      <c r="BV2006" s="1102">
        <v>15636.955327589949</v>
      </c>
      <c r="BW2006" s="1102">
        <v>19883.726299282676</v>
      </c>
      <c r="BX2006" s="1102">
        <v>26593.05986902041</v>
      </c>
      <c r="BY2006" s="1102">
        <v>24898.369731614366</v>
      </c>
      <c r="BZ2006" s="1102">
        <v>19531.412440149619</v>
      </c>
      <c r="CA2006" s="1102">
        <v>12037.011367684041</v>
      </c>
      <c r="CB2006" s="1102">
        <v>8293.8127380501355</v>
      </c>
      <c r="CC2006" s="1102">
        <v>10608.95965320763</v>
      </c>
      <c r="CD2006" s="1102">
        <v>15259.119746713895</v>
      </c>
      <c r="CE2006" s="1102">
        <v>22870.96650147891</v>
      </c>
      <c r="CF2006" s="1102">
        <v>17881.307202449545</v>
      </c>
      <c r="CG2006" s="1102">
        <v>13607.427346864633</v>
      </c>
      <c r="CH2006" s="1102">
        <v>13317.805649372132</v>
      </c>
      <c r="CI2006" s="1102">
        <v>18059.640548504667</v>
      </c>
      <c r="CJ2006" s="1102">
        <v>20536.539474220266</v>
      </c>
      <c r="CK2006" s="1102">
        <v>23856.772866722469</v>
      </c>
      <c r="CL2006" s="1102">
        <v>19925.739675918459</v>
      </c>
      <c r="CM2006" s="1102">
        <v>23601.615514652905</v>
      </c>
      <c r="CN2006" s="1102">
        <v>22367.577274349962</v>
      </c>
      <c r="CO2006" s="1102">
        <v>22193.385623573449</v>
      </c>
      <c r="CP2006" s="1102">
        <v>23338.958433502572</v>
      </c>
      <c r="CQ2006" s="1106">
        <f t="shared" si="231"/>
        <v>25726.797844869765</v>
      </c>
      <c r="CR2006" s="23" t="s">
        <v>542</v>
      </c>
      <c r="DQ2006"/>
      <c r="DR2006"/>
    </row>
    <row r="2007" spans="58:122" ht="13">
      <c r="BF2007" s="1135">
        <v>1999</v>
      </c>
      <c r="BG2007" s="1102">
        <v>47448.778487220661</v>
      </c>
      <c r="BH2007" s="1102">
        <v>52840.002347908121</v>
      </c>
      <c r="BI2007" s="1102">
        <v>48995.995884736665</v>
      </c>
      <c r="BJ2007" s="1102">
        <v>57795.329706368204</v>
      </c>
      <c r="BK2007" s="1102">
        <v>72664.999386343959</v>
      </c>
      <c r="BL2007" s="1102">
        <v>98003.628059293391</v>
      </c>
      <c r="BM2007" s="1102">
        <v>90783.46570949367</v>
      </c>
      <c r="BN2007" s="1102">
        <v>92184.537647322795</v>
      </c>
      <c r="BO2007" s="1102">
        <v>117805.28772641544</v>
      </c>
      <c r="BP2007" s="1102">
        <v>120708.54312964881</v>
      </c>
      <c r="BQ2007" s="1102">
        <v>94447.73923586194</v>
      </c>
      <c r="BR2007" s="1102">
        <v>79100.289857182433</v>
      </c>
      <c r="BS2007" s="1102">
        <v>101807.37461741662</v>
      </c>
      <c r="BT2007" s="1102">
        <v>40571.704245814391</v>
      </c>
      <c r="BU2007" s="1102">
        <v>17855.994503194714</v>
      </c>
      <c r="BV2007" s="1102">
        <v>12912.619065882751</v>
      </c>
      <c r="BW2007" s="1102">
        <v>12862.87745656661</v>
      </c>
      <c r="BX2007" s="1102">
        <v>26340.385300792477</v>
      </c>
      <c r="BY2007" s="1102">
        <v>24388.486674766478</v>
      </c>
      <c r="BZ2007" s="1102">
        <v>18881.043470746798</v>
      </c>
      <c r="CA2007" s="1102">
        <v>12038.842865038014</v>
      </c>
      <c r="CB2007" s="1102">
        <v>8015.4963281036689</v>
      </c>
      <c r="CC2007" s="1102">
        <v>10184.823102414568</v>
      </c>
      <c r="CD2007" s="1102">
        <v>13878.718519840008</v>
      </c>
      <c r="CE2007" s="1102">
        <v>19347.118450414124</v>
      </c>
      <c r="CF2007" s="1102">
        <v>14815.530800658458</v>
      </c>
      <c r="CG2007" s="1102">
        <v>11935.624439257044</v>
      </c>
      <c r="CH2007" s="1102">
        <v>15362.044571097054</v>
      </c>
      <c r="CI2007" s="1102">
        <v>20381.181212539777</v>
      </c>
      <c r="CJ2007" s="1102">
        <v>24352.305304665522</v>
      </c>
      <c r="CK2007" s="1102">
        <v>23813.818855191959</v>
      </c>
      <c r="CL2007" s="1102">
        <v>19588.282609830418</v>
      </c>
      <c r="CM2007" s="1102">
        <v>20292.114790805983</v>
      </c>
      <c r="CN2007" s="1102">
        <v>20138.022797341062</v>
      </c>
      <c r="CO2007" s="1102">
        <v>22697.62679757877</v>
      </c>
      <c r="CP2007" s="1102">
        <v>20170.50501611616</v>
      </c>
      <c r="CQ2007" s="1106">
        <f t="shared" si="231"/>
        <v>22234.175807676573</v>
      </c>
      <c r="CR2007" s="23" t="s">
        <v>542</v>
      </c>
      <c r="DQ2007"/>
      <c r="DR2007"/>
    </row>
    <row r="2008" spans="58:122" ht="13">
      <c r="BF2008" s="1135">
        <v>2000</v>
      </c>
      <c r="BG2008" s="1102">
        <v>73457.064526050162</v>
      </c>
      <c r="BH2008" s="1102">
        <v>56259.752694500661</v>
      </c>
      <c r="BI2008" s="1102">
        <v>49852.765567265858</v>
      </c>
      <c r="BJ2008" s="1102">
        <v>54213.8755498471</v>
      </c>
      <c r="BK2008" s="1102">
        <v>73383.302144291069</v>
      </c>
      <c r="BL2008" s="1102">
        <v>102506.475901231</v>
      </c>
      <c r="BM2008" s="1102">
        <v>97940.658149459094</v>
      </c>
      <c r="BN2008" s="1102">
        <v>115597.69621245663</v>
      </c>
      <c r="BO2008" s="1102">
        <v>138351.97447288851</v>
      </c>
      <c r="BP2008" s="1102">
        <v>128774.44419961564</v>
      </c>
      <c r="BQ2008" s="1102">
        <v>103146.95957928468</v>
      </c>
      <c r="BR2008" s="1102">
        <v>79125.33218676351</v>
      </c>
      <c r="BS2008" s="1102">
        <v>67872.718967850495</v>
      </c>
      <c r="BT2008" s="1102">
        <v>34328.481315812212</v>
      </c>
      <c r="BU2008" s="1102">
        <v>14902.450185427115</v>
      </c>
      <c r="BV2008" s="1102">
        <v>13911.027710688495</v>
      </c>
      <c r="BW2008" s="1102">
        <v>20267.079085908372</v>
      </c>
      <c r="BX2008" s="1102">
        <v>28903.179772856161</v>
      </c>
      <c r="BY2008" s="1102">
        <v>22824.610117652141</v>
      </c>
      <c r="BZ2008" s="1102">
        <v>16005.033840907729</v>
      </c>
      <c r="CA2008" s="1102">
        <v>12042.068280624128</v>
      </c>
      <c r="CB2008" s="1102">
        <v>8522.2977469363213</v>
      </c>
      <c r="CC2008" s="1102">
        <v>9501.0867921929221</v>
      </c>
      <c r="CD2008" s="1102">
        <v>15005.866114647324</v>
      </c>
      <c r="CE2008" s="1102">
        <v>17254.381471632063</v>
      </c>
      <c r="CF2008" s="1102">
        <v>13636.775718599753</v>
      </c>
      <c r="CG2008" s="1102">
        <v>12459.567721638332</v>
      </c>
      <c r="CH2008" s="1102">
        <v>16118.356530099089</v>
      </c>
      <c r="CI2008" s="1102">
        <v>22694.513776889358</v>
      </c>
      <c r="CJ2008" s="1102">
        <v>21632.16994098392</v>
      </c>
      <c r="CK2008" s="1102">
        <v>18365.865579066209</v>
      </c>
      <c r="CL2008" s="1102">
        <v>15039.273191178268</v>
      </c>
      <c r="CM2008" s="1102">
        <v>17398.298661797951</v>
      </c>
      <c r="CN2008" s="1102">
        <v>19624.716087678455</v>
      </c>
      <c r="CO2008" s="1102">
        <v>17282.523864963357</v>
      </c>
      <c r="CP2008" s="1102">
        <v>20965.738812825632</v>
      </c>
      <c r="CQ2008" s="1106">
        <f t="shared" si="231"/>
        <v>23110.771015883667</v>
      </c>
      <c r="CR2008" s="23" t="s">
        <v>542</v>
      </c>
      <c r="DQ2008"/>
      <c r="DR2008"/>
    </row>
    <row r="2009" spans="58:122" ht="13">
      <c r="BF2009" s="1135">
        <v>2001</v>
      </c>
      <c r="BG2009" s="1102">
        <v>45671.360380026337</v>
      </c>
      <c r="BH2009" s="1102">
        <v>48995.344359189432</v>
      </c>
      <c r="BI2009" s="1102">
        <v>40010.510291856815</v>
      </c>
      <c r="BJ2009" s="1102">
        <v>43386.571075561238</v>
      </c>
      <c r="BK2009" s="1102">
        <v>56585.181124151997</v>
      </c>
      <c r="BL2009" s="1102">
        <v>81440.320117010924</v>
      </c>
      <c r="BM2009" s="1102">
        <v>80325.811628047435</v>
      </c>
      <c r="BN2009" s="1102">
        <v>79429.320834610888</v>
      </c>
      <c r="BO2009" s="1102">
        <v>111564.71109290115</v>
      </c>
      <c r="BP2009" s="1102">
        <v>118721.84924825023</v>
      </c>
      <c r="BQ2009" s="1102">
        <v>95256.09175902963</v>
      </c>
      <c r="BR2009" s="1102">
        <v>71008.923512762587</v>
      </c>
      <c r="BS2009" s="1102">
        <v>64462.478279021452</v>
      </c>
      <c r="BT2009" s="1102">
        <v>28080.392558444393</v>
      </c>
      <c r="BU2009" s="1102">
        <v>12362.635251853952</v>
      </c>
      <c r="BV2009" s="1102">
        <v>13902.465682413753</v>
      </c>
      <c r="BW2009" s="1102">
        <v>21325.332873245541</v>
      </c>
      <c r="BX2009" s="1102">
        <v>20940.534823584429</v>
      </c>
      <c r="BY2009" s="1102">
        <v>19900.016936104661</v>
      </c>
      <c r="BZ2009" s="1102">
        <v>12338.57591562071</v>
      </c>
      <c r="CA2009" s="1102">
        <v>12043.567020056249</v>
      </c>
      <c r="CB2009" s="1102">
        <v>6856.9403882277547</v>
      </c>
      <c r="CC2009" s="1102">
        <v>8303.7992123067343</v>
      </c>
      <c r="CD2009" s="1102">
        <v>10693.221060400112</v>
      </c>
      <c r="CE2009" s="1102">
        <v>21454.197302160719</v>
      </c>
      <c r="CF2009" s="1102">
        <v>14186.249921952631</v>
      </c>
      <c r="CG2009" s="1102">
        <v>9079.8074156421899</v>
      </c>
      <c r="CH2009" s="1102">
        <v>13191.797953876192</v>
      </c>
      <c r="CI2009" s="1102">
        <v>17834.29339452125</v>
      </c>
      <c r="CJ2009" s="1102">
        <v>26913.229991766901</v>
      </c>
      <c r="CK2009" s="1102">
        <v>25911.403608630371</v>
      </c>
      <c r="CL2009" s="1102">
        <v>18269.541275016079</v>
      </c>
      <c r="CM2009" s="1102">
        <v>18155.624735710771</v>
      </c>
      <c r="CN2009" s="1102">
        <v>16744.134699399008</v>
      </c>
      <c r="CO2009" s="1102">
        <v>20461.53377002772</v>
      </c>
      <c r="CP2009" s="1102">
        <v>17461.001215429318</v>
      </c>
      <c r="CQ2009" s="1106">
        <f t="shared" si="231"/>
        <v>19247.459123691482</v>
      </c>
      <c r="CR2009" s="23" t="s">
        <v>542</v>
      </c>
      <c r="DQ2009"/>
      <c r="DR2009"/>
    </row>
    <row r="2010" spans="58:122" ht="13">
      <c r="BF2010" s="1135">
        <v>2002</v>
      </c>
      <c r="BG2010" s="1102">
        <v>52484.75559945804</v>
      </c>
      <c r="BH2010" s="1102">
        <v>51350.596646172999</v>
      </c>
      <c r="BI2010" s="1102">
        <v>46277.876030081003</v>
      </c>
      <c r="BJ2010" s="1102">
        <v>53697.234692408041</v>
      </c>
      <c r="BK2010" s="1102">
        <v>64356.695360755075</v>
      </c>
      <c r="BL2010" s="1102">
        <v>78898.225148193</v>
      </c>
      <c r="BM2010" s="1102">
        <v>68693.950443408045</v>
      </c>
      <c r="BN2010" s="1102">
        <v>77402.049086566898</v>
      </c>
      <c r="BO2010" s="1102">
        <v>101780.78633042899</v>
      </c>
      <c r="BP2010" s="1102">
        <v>93528.790026500516</v>
      </c>
      <c r="BQ2010" s="1102">
        <v>70560.441825180736</v>
      </c>
      <c r="BR2010" s="1102">
        <v>61267.391569715852</v>
      </c>
      <c r="BS2010" s="1102">
        <v>84508.988790821837</v>
      </c>
      <c r="BT2010" s="1102">
        <v>30481.341130072644</v>
      </c>
      <c r="BU2010" s="1102">
        <v>14529.607197697969</v>
      </c>
      <c r="BV2010" s="1102">
        <v>14037.829181325575</v>
      </c>
      <c r="BW2010" s="1102">
        <v>16435.231479932787</v>
      </c>
      <c r="BX2010" s="1102">
        <v>26763.948256716263</v>
      </c>
      <c r="BY2010" s="1102">
        <v>24570.543984574502</v>
      </c>
      <c r="BZ2010" s="1102">
        <v>18104.454950249925</v>
      </c>
      <c r="CA2010" s="1102">
        <v>12047.017845535609</v>
      </c>
      <c r="CB2010" s="1102">
        <v>7319.126831547127</v>
      </c>
      <c r="CC2010" s="1102">
        <v>10466.995780991339</v>
      </c>
      <c r="CD2010" s="1102">
        <v>17140.497367715318</v>
      </c>
      <c r="CE2010" s="1102">
        <v>22797.064380441181</v>
      </c>
      <c r="CF2010" s="1102">
        <v>15728.64361108308</v>
      </c>
      <c r="CG2010" s="1102">
        <v>12567.155155109382</v>
      </c>
      <c r="CH2010" s="1102">
        <v>14053.544049350352</v>
      </c>
      <c r="CI2010" s="1102">
        <v>17899.21007356844</v>
      </c>
      <c r="CJ2010" s="1102">
        <v>18870.238954770866</v>
      </c>
      <c r="CK2010" s="1102">
        <v>19154.718739822532</v>
      </c>
      <c r="CL2010" s="1102">
        <v>17548.77335627822</v>
      </c>
      <c r="CM2010" s="1102">
        <v>19451.579819337476</v>
      </c>
      <c r="CN2010" s="1102">
        <v>20150.379092465962</v>
      </c>
      <c r="CO2010" s="1102">
        <v>19468.359625683534</v>
      </c>
      <c r="CP2010" s="1102">
        <v>21051.00890441205</v>
      </c>
      <c r="CQ2010" s="1106">
        <f t="shared" si="231"/>
        <v>23204.765202244111</v>
      </c>
      <c r="CR2010" s="23" t="s">
        <v>542</v>
      </c>
      <c r="DQ2010"/>
      <c r="DR2010"/>
    </row>
    <row r="2011" spans="58:122" ht="13">
      <c r="BF2011" s="1135">
        <v>2003</v>
      </c>
      <c r="BG2011" s="1102">
        <v>53723.102659481345</v>
      </c>
      <c r="BH2011" s="1102">
        <v>46144.408907100864</v>
      </c>
      <c r="BI2011" s="1102">
        <v>36615.819257069386</v>
      </c>
      <c r="BJ2011" s="1102">
        <v>42719.817047477831</v>
      </c>
      <c r="BK2011" s="1102">
        <v>63123.389184322019</v>
      </c>
      <c r="BL2011" s="1102">
        <v>95615.434253088053</v>
      </c>
      <c r="BM2011" s="1102">
        <v>86211.016634982734</v>
      </c>
      <c r="BN2011" s="1102">
        <v>90221.99309226546</v>
      </c>
      <c r="BO2011" s="1102">
        <v>120721.80095517873</v>
      </c>
      <c r="BP2011" s="1102">
        <v>112308.26402945448</v>
      </c>
      <c r="BQ2011" s="1102">
        <v>89390.068582785359</v>
      </c>
      <c r="BR2011" s="1102">
        <v>65635.637191057307</v>
      </c>
      <c r="BS2011" s="1102">
        <v>52052.296490212713</v>
      </c>
      <c r="BT2011" s="1102">
        <v>27315.31872951116</v>
      </c>
      <c r="BU2011" s="1102">
        <v>13717.898752093959</v>
      </c>
      <c r="BV2011" s="1102">
        <v>11642.955482826181</v>
      </c>
      <c r="BW2011" s="1102">
        <v>17141.682937710761</v>
      </c>
      <c r="BX2011" s="1102">
        <v>18499.466065414639</v>
      </c>
      <c r="BY2011" s="1102">
        <v>16630.377960099631</v>
      </c>
      <c r="BZ2011" s="1102">
        <v>18048.175810258319</v>
      </c>
      <c r="CA2011" s="1102">
        <v>12049.917521427305</v>
      </c>
      <c r="CB2011" s="1102">
        <v>8454.1869688793831</v>
      </c>
      <c r="CC2011" s="1102">
        <v>8643.8861611819684</v>
      </c>
      <c r="CD2011" s="1102">
        <v>11607.427396004654</v>
      </c>
      <c r="CE2011" s="1102">
        <v>20018.467151716621</v>
      </c>
      <c r="CF2011" s="1102">
        <v>14653.120677988916</v>
      </c>
      <c r="CG2011" s="1102">
        <v>11075.703554000074</v>
      </c>
      <c r="CH2011" s="1102">
        <v>11363.207557055382</v>
      </c>
      <c r="CI2011" s="1102">
        <v>16125.092377643867</v>
      </c>
      <c r="CJ2011" s="1102">
        <v>18137.977321593287</v>
      </c>
      <c r="CK2011" s="1102">
        <v>18104.629385545348</v>
      </c>
      <c r="CL2011" s="1102">
        <v>13304.48506109958</v>
      </c>
      <c r="CM2011" s="1102">
        <v>16241.273520500554</v>
      </c>
      <c r="CN2011" s="1102">
        <v>14752.575493398479</v>
      </c>
      <c r="CO2011" s="1102">
        <v>17511.337622181058</v>
      </c>
      <c r="CP2011" s="1102">
        <v>16170.736461147586</v>
      </c>
      <c r="CQ2011" s="1106">
        <f t="shared" si="231"/>
        <v>17825.185692152358</v>
      </c>
      <c r="CR2011" s="23" t="s">
        <v>543</v>
      </c>
      <c r="DQ2011"/>
      <c r="DR2011"/>
    </row>
    <row r="2012" spans="58:122" ht="13">
      <c r="BF2012" s="1135">
        <v>2004</v>
      </c>
      <c r="BG2012" s="1102">
        <v>58564.19020278805</v>
      </c>
      <c r="BH2012" s="1102">
        <v>59204.384108178499</v>
      </c>
      <c r="BI2012" s="1102">
        <v>54307.711228968037</v>
      </c>
      <c r="BJ2012" s="1102">
        <v>66647.961450951188</v>
      </c>
      <c r="BK2012" s="1102">
        <v>72341.44378932823</v>
      </c>
      <c r="BL2012" s="1102">
        <v>85512.105185557812</v>
      </c>
      <c r="BM2012" s="1102">
        <v>73354.355397720836</v>
      </c>
      <c r="BN2012" s="1102">
        <v>76123.054905621757</v>
      </c>
      <c r="BO2012" s="1102">
        <v>95164.346975287539</v>
      </c>
      <c r="BP2012" s="1102">
        <v>87437.10351183376</v>
      </c>
      <c r="BQ2012" s="1102">
        <v>68548.804522543898</v>
      </c>
      <c r="BR2012" s="1102">
        <v>54806.352767750286</v>
      </c>
      <c r="BS2012" s="1102">
        <v>59873.069254402035</v>
      </c>
      <c r="BT2012" s="1102">
        <v>25401.255179109721</v>
      </c>
      <c r="BU2012" s="1102">
        <v>13590.875879959895</v>
      </c>
      <c r="BV2012" s="1102">
        <v>12015.896252752142</v>
      </c>
      <c r="BW2012" s="1102">
        <v>19856.855751260395</v>
      </c>
      <c r="BX2012" s="1102">
        <v>19965.980339032703</v>
      </c>
      <c r="BY2012" s="1102">
        <v>18765.107189272378</v>
      </c>
      <c r="BZ2012" s="1102">
        <v>12777.54406769116</v>
      </c>
      <c r="CA2012" s="1102">
        <v>12052.090351049726</v>
      </c>
      <c r="CB2012" s="1102">
        <v>8274.6689344772421</v>
      </c>
      <c r="CC2012" s="1102">
        <v>8858.6767110318578</v>
      </c>
      <c r="CD2012" s="1102">
        <v>10494.334284420152</v>
      </c>
      <c r="CE2012" s="1102">
        <v>15576.727919117791</v>
      </c>
      <c r="CF2012" s="1102">
        <v>12136.767915410088</v>
      </c>
      <c r="CG2012" s="1102">
        <v>9899.1210354147206</v>
      </c>
      <c r="CH2012" s="1102">
        <v>12281.269659536552</v>
      </c>
      <c r="CI2012" s="1102">
        <v>17483.007540590439</v>
      </c>
      <c r="CJ2012" s="1102">
        <v>19503.205388794144</v>
      </c>
      <c r="CK2012" s="1102">
        <v>23350.736263654304</v>
      </c>
      <c r="CL2012" s="1102">
        <v>18491.076102764808</v>
      </c>
      <c r="CM2012" s="1102">
        <v>24582.383843654778</v>
      </c>
      <c r="CN2012" s="1102">
        <v>22551.989032014844</v>
      </c>
      <c r="CO2012" s="1102">
        <v>24227.110128025346</v>
      </c>
      <c r="CP2012" s="1102">
        <v>23973.778150111782</v>
      </c>
      <c r="CQ2012" s="1106">
        <f t="shared" si="231"/>
        <v>26426.566798299093</v>
      </c>
      <c r="CR2012" s="23" t="s">
        <v>543</v>
      </c>
      <c r="DQ2012"/>
      <c r="DR2012"/>
    </row>
    <row r="2013" spans="58:122" ht="13">
      <c r="BF2013" s="1135">
        <v>2005</v>
      </c>
      <c r="BG2013" s="1102">
        <v>45331.390694434478</v>
      </c>
      <c r="BH2013" s="1102">
        <v>53781.643218327903</v>
      </c>
      <c r="BI2013" s="1102">
        <v>55020.96359529678</v>
      </c>
      <c r="BJ2013" s="1102">
        <v>71600.471445258503</v>
      </c>
      <c r="BK2013" s="1102">
        <v>87182.573594891437</v>
      </c>
      <c r="BL2013" s="1102">
        <v>109047.05532927935</v>
      </c>
      <c r="BM2013" s="1102">
        <v>86599.707449451671</v>
      </c>
      <c r="BN2013" s="1102">
        <v>79647.791258350524</v>
      </c>
      <c r="BO2013" s="1102">
        <v>98003.015620783917</v>
      </c>
      <c r="BP2013" s="1102">
        <v>102326.53798371732</v>
      </c>
      <c r="BQ2013" s="1102">
        <v>73646.396874398692</v>
      </c>
      <c r="BR2013" s="1102">
        <v>57737.492859886741</v>
      </c>
      <c r="BS2013" s="1102">
        <v>73318.419541916708</v>
      </c>
      <c r="BT2013" s="1102">
        <v>31486.643456756508</v>
      </c>
      <c r="BU2013" s="1102">
        <v>17635.375165525911</v>
      </c>
      <c r="BV2013" s="1102">
        <v>15906.94062198414</v>
      </c>
      <c r="BW2013" s="1102">
        <v>16349.74940070298</v>
      </c>
      <c r="BX2013" s="1102">
        <v>26565.83713883458</v>
      </c>
      <c r="BY2013" s="1102">
        <v>22460.783595352535</v>
      </c>
      <c r="BZ2013" s="1102">
        <v>22921.381064783469</v>
      </c>
      <c r="CA2013" s="1102">
        <v>12062.057649115268</v>
      </c>
      <c r="CB2013" s="1102">
        <v>6253.8515192906207</v>
      </c>
      <c r="CC2013" s="1102">
        <v>10279.523448044099</v>
      </c>
      <c r="CD2013" s="1102">
        <v>12989.794294490406</v>
      </c>
      <c r="CE2013" s="1102">
        <v>22004.994728666832</v>
      </c>
      <c r="CF2013" s="1102">
        <v>14410.522341557247</v>
      </c>
      <c r="CG2013" s="1102">
        <v>12163.789075171057</v>
      </c>
      <c r="CH2013" s="1102">
        <v>13994.26237256041</v>
      </c>
      <c r="CI2013" s="1102">
        <v>18792.238581356771</v>
      </c>
      <c r="CJ2013" s="1102">
        <v>21100.384684032728</v>
      </c>
      <c r="CK2013" s="1102">
        <v>22009.941256226302</v>
      </c>
      <c r="CL2013" s="1102">
        <v>15834.694535884333</v>
      </c>
      <c r="CM2013" s="1102">
        <v>22183.024791359305</v>
      </c>
      <c r="CN2013" s="1102">
        <v>17217.793623983966</v>
      </c>
      <c r="CO2013" s="1102">
        <v>24243.867785069306</v>
      </c>
      <c r="CP2013" s="1102">
        <v>18950.097852531355</v>
      </c>
      <c r="CQ2013" s="1106">
        <f t="shared" si="231"/>
        <v>20888.907188452024</v>
      </c>
      <c r="CR2013" s="23" t="s">
        <v>543</v>
      </c>
      <c r="DQ2013"/>
      <c r="DR2013"/>
    </row>
    <row r="2014" spans="58:122" ht="13">
      <c r="BF2014" s="1135">
        <v>2006</v>
      </c>
      <c r="BG2014" s="1102">
        <v>58611.248784538126</v>
      </c>
      <c r="BH2014" s="1102">
        <v>68504.178945875959</v>
      </c>
      <c r="BI2014" s="1102">
        <v>66082.024494120895</v>
      </c>
      <c r="BJ2014" s="1102">
        <v>75269.132645051141</v>
      </c>
      <c r="BK2014" s="1102">
        <v>84703.471932606801</v>
      </c>
      <c r="BL2014" s="1102">
        <v>102686.55302239023</v>
      </c>
      <c r="BM2014" s="1102">
        <v>79298.470744508697</v>
      </c>
      <c r="BN2014" s="1102">
        <v>74882.472685730492</v>
      </c>
      <c r="BO2014" s="1102">
        <v>93475.455264266493</v>
      </c>
      <c r="BP2014" s="1102">
        <v>105037.2757699388</v>
      </c>
      <c r="BQ2014" s="1102">
        <v>79068.267491885563</v>
      </c>
      <c r="BR2014" s="1102">
        <v>56457.143678878077</v>
      </c>
      <c r="BS2014" s="1102">
        <v>61254.249148098796</v>
      </c>
      <c r="BT2014" s="1102">
        <v>35652.999168967843</v>
      </c>
      <c r="BU2014" s="1102">
        <v>14466.161901653273</v>
      </c>
      <c r="BV2014" s="1102">
        <v>15753.973577364684</v>
      </c>
      <c r="BW2014" s="1102">
        <v>17498.511056852149</v>
      </c>
      <c r="BX2014" s="1102">
        <v>27492.552692235102</v>
      </c>
      <c r="BY2014" s="1102">
        <v>22122.207505382186</v>
      </c>
      <c r="BZ2014" s="1102">
        <v>17636.371143899141</v>
      </c>
      <c r="CA2014" s="1102">
        <v>12062.175681291928</v>
      </c>
      <c r="CB2014" s="1102">
        <v>7844.4863192444491</v>
      </c>
      <c r="CC2014" s="1102">
        <v>10572.728729638082</v>
      </c>
      <c r="CD2014" s="1102">
        <v>15322.977300194385</v>
      </c>
      <c r="CE2014" s="1102">
        <v>23043.07738807932</v>
      </c>
      <c r="CF2014" s="1102">
        <v>16972.812530696476</v>
      </c>
      <c r="CG2014" s="1102">
        <v>13606.59794909791</v>
      </c>
      <c r="CH2014" s="1102">
        <v>15645.06836431498</v>
      </c>
      <c r="CI2014" s="1102">
        <v>21393.870681527238</v>
      </c>
      <c r="CJ2014" s="1102">
        <v>22260.962185846518</v>
      </c>
      <c r="CK2014" s="1102">
        <v>20705.11376103594</v>
      </c>
      <c r="CL2014" s="1102">
        <v>15311.64669148854</v>
      </c>
      <c r="CM2014" s="1102">
        <v>18359.778712086041</v>
      </c>
      <c r="CN2014" s="1102">
        <v>18841.118991052725</v>
      </c>
      <c r="CO2014" s="1102">
        <v>22195.313834153356</v>
      </c>
      <c r="CP2014" s="1102">
        <v>20027.843449932279</v>
      </c>
      <c r="CQ2014" s="1106">
        <f t="shared" si="231"/>
        <v>22076.91834976977</v>
      </c>
      <c r="CR2014" s="23" t="s">
        <v>543</v>
      </c>
      <c r="DQ2014"/>
      <c r="DR2014"/>
    </row>
    <row r="2015" spans="58:122" ht="13">
      <c r="BF2015" s="1135">
        <v>2007</v>
      </c>
      <c r="BG2015" s="1102">
        <v>53698.755600129407</v>
      </c>
      <c r="BH2015" s="1102">
        <v>68905.249974083417</v>
      </c>
      <c r="BI2015" s="1102">
        <v>68980.513761739683</v>
      </c>
      <c r="BJ2015" s="1102">
        <v>77313.98579448575</v>
      </c>
      <c r="BK2015" s="1102">
        <v>93908.608425463259</v>
      </c>
      <c r="BL2015" s="1102">
        <v>140383.74981923777</v>
      </c>
      <c r="BM2015" s="1102">
        <v>133385.6718303182</v>
      </c>
      <c r="BN2015" s="1102">
        <v>128569.85352877354</v>
      </c>
      <c r="BO2015" s="1102">
        <v>151164.23765827611</v>
      </c>
      <c r="BP2015" s="1102">
        <v>154147.25424897845</v>
      </c>
      <c r="BQ2015" s="1102">
        <v>117298.92301317325</v>
      </c>
      <c r="BR2015" s="1102">
        <v>75743.849296730783</v>
      </c>
      <c r="BS2015" s="1102">
        <v>66844.836972836099</v>
      </c>
      <c r="BT2015" s="1102">
        <v>32524.307592840218</v>
      </c>
      <c r="BU2015" s="1102">
        <v>14581.969998392049</v>
      </c>
      <c r="BV2015" s="1102">
        <v>11991.08096413752</v>
      </c>
      <c r="BW2015" s="1102">
        <v>23496.216348490136</v>
      </c>
      <c r="BX2015" s="1102">
        <v>28637.829354984628</v>
      </c>
      <c r="BY2015" s="1102">
        <v>25826.871313775333</v>
      </c>
      <c r="BZ2015" s="1102">
        <v>15195.748382637537</v>
      </c>
      <c r="CA2015" s="1102">
        <v>12062.364761180968</v>
      </c>
      <c r="CB2015" s="1102">
        <v>8060.2830831240444</v>
      </c>
      <c r="CC2015" s="1102">
        <v>8862.3707955239079</v>
      </c>
      <c r="CD2015" s="1102">
        <v>12613.017725229876</v>
      </c>
      <c r="CE2015" s="1102">
        <v>24391.993361582707</v>
      </c>
      <c r="CF2015" s="1102">
        <v>17499.791270548463</v>
      </c>
      <c r="CG2015" s="1102">
        <v>13112.146833898632</v>
      </c>
      <c r="CH2015" s="1102">
        <v>13329.090342770418</v>
      </c>
      <c r="CI2015" s="1102">
        <v>16638.521798762387</v>
      </c>
      <c r="CJ2015" s="1102">
        <v>19516.187718052479</v>
      </c>
      <c r="CK2015" s="1102">
        <v>23174.371028950063</v>
      </c>
      <c r="CL2015" s="1102">
        <v>21278.969373077922</v>
      </c>
      <c r="CM2015" s="1102">
        <v>25050.52433847441</v>
      </c>
      <c r="CN2015" s="1102">
        <v>23231.699404650735</v>
      </c>
      <c r="CO2015" s="1102">
        <v>25142.195791537444</v>
      </c>
      <c r="CP2015" s="1102">
        <v>23785.050328957339</v>
      </c>
      <c r="CQ2015" s="1106">
        <f t="shared" si="231"/>
        <v>26218.529986528894</v>
      </c>
      <c r="CR2015" s="23" t="s">
        <v>543</v>
      </c>
      <c r="DQ2015"/>
      <c r="DR2015"/>
    </row>
    <row r="2016" spans="58:122" ht="13">
      <c r="BF2016" s="1135">
        <v>2008</v>
      </c>
      <c r="BG2016" s="1102">
        <v>53408.404463386112</v>
      </c>
      <c r="BH2016" s="1102">
        <v>52530.417779055009</v>
      </c>
      <c r="BI2016" s="1102">
        <v>46272.545322946506</v>
      </c>
      <c r="BJ2016" s="1102">
        <v>44578.018145044472</v>
      </c>
      <c r="BK2016" s="1102">
        <v>62337.793708462057</v>
      </c>
      <c r="BL2016" s="1102">
        <v>89134.076326374183</v>
      </c>
      <c r="BM2016" s="1102">
        <v>82537.522336276248</v>
      </c>
      <c r="BN2016" s="1102">
        <v>77621.728488766137</v>
      </c>
      <c r="BO2016" s="1102">
        <v>110883.04439214421</v>
      </c>
      <c r="BP2016" s="1102">
        <v>101592.29613356259</v>
      </c>
      <c r="BQ2016" s="1102">
        <v>75807.34297079299</v>
      </c>
      <c r="BR2016" s="1102">
        <v>52132.91849010234</v>
      </c>
      <c r="BS2016" s="1102">
        <v>69256.428362724386</v>
      </c>
      <c r="BT2016" s="1102">
        <v>31854.362664313856</v>
      </c>
      <c r="BU2016" s="1102">
        <v>15350.540766567654</v>
      </c>
      <c r="BV2016" s="1102">
        <v>12519.952626025231</v>
      </c>
      <c r="BW2016" s="1102">
        <v>19931.148584260274</v>
      </c>
      <c r="BX2016" s="1102">
        <v>23810.592691225098</v>
      </c>
      <c r="BY2016" s="1102">
        <v>22137.768752747859</v>
      </c>
      <c r="BZ2016" s="1102">
        <v>18053.380703009421</v>
      </c>
      <c r="CA2016" s="1102">
        <v>12064.156691188473</v>
      </c>
      <c r="CB2016" s="1102">
        <v>7567.7301023399759</v>
      </c>
      <c r="CC2016" s="1102">
        <v>7145.5711630718115</v>
      </c>
      <c r="CD2016" s="1102">
        <v>11665.918508269604</v>
      </c>
      <c r="CE2016" s="1102">
        <v>18935.59813516045</v>
      </c>
      <c r="CF2016" s="1102">
        <v>15513.729909647285</v>
      </c>
      <c r="CG2016" s="1102">
        <v>12396.602759017109</v>
      </c>
      <c r="CH2016" s="1102">
        <v>12846.909797962106</v>
      </c>
      <c r="CI2016" s="1102">
        <v>18395.729701752207</v>
      </c>
      <c r="CJ2016" s="1102">
        <v>20442.556289444692</v>
      </c>
      <c r="CK2016" s="1102">
        <v>19272.578726163592</v>
      </c>
      <c r="CL2016" s="1102">
        <v>13815.214983038944</v>
      </c>
      <c r="CM2016" s="1102">
        <v>13880.862426853095</v>
      </c>
      <c r="CN2016" s="1102">
        <v>15170.818878842123</v>
      </c>
      <c r="CO2016" s="1102">
        <v>19915.274481350734</v>
      </c>
      <c r="CP2016" s="1102">
        <v>14960.764269529576</v>
      </c>
      <c r="CQ2016" s="1106">
        <f t="shared" si="231"/>
        <v>16491.41966054634</v>
      </c>
      <c r="CR2016" s="23" t="s">
        <v>543</v>
      </c>
      <c r="DQ2016"/>
      <c r="DR2016"/>
    </row>
    <row r="2017" spans="58:122" ht="13">
      <c r="BF2017" s="1135">
        <v>2009</v>
      </c>
      <c r="BG2017" s="1102">
        <v>59352.740061130564</v>
      </c>
      <c r="BH2017" s="1102">
        <v>51766.863276846758</v>
      </c>
      <c r="BI2017" s="1102">
        <v>46653.127523395407</v>
      </c>
      <c r="BJ2017" s="1102">
        <v>55941.908450325463</v>
      </c>
      <c r="BK2017" s="1102">
        <v>70806.390718254916</v>
      </c>
      <c r="BL2017" s="1102">
        <v>93068.04098151451</v>
      </c>
      <c r="BM2017" s="1102">
        <v>76168.154362359026</v>
      </c>
      <c r="BN2017" s="1102">
        <v>90919.703581895665</v>
      </c>
      <c r="BO2017" s="1102">
        <v>130221.24535734441</v>
      </c>
      <c r="BP2017" s="1102">
        <v>120433.0552499535</v>
      </c>
      <c r="BQ2017" s="1102">
        <v>90186.397496638878</v>
      </c>
      <c r="BR2017" s="1102">
        <v>65723.041834533884</v>
      </c>
      <c r="BS2017" s="1102">
        <v>56836.552757954145</v>
      </c>
      <c r="BT2017" s="1102">
        <v>30408.844144221148</v>
      </c>
      <c r="BU2017" s="1102">
        <v>13595.112486812068</v>
      </c>
      <c r="BV2017" s="1102">
        <v>11494.368172013023</v>
      </c>
      <c r="BW2017" s="1102">
        <v>17898.757241863645</v>
      </c>
      <c r="BX2017" s="1102">
        <v>25415.40116127329</v>
      </c>
      <c r="BY2017" s="1102">
        <v>22527.871646584874</v>
      </c>
      <c r="BZ2017" s="1102">
        <v>18827.727312005325</v>
      </c>
      <c r="CA2017" s="1102">
        <v>12070.8396776138</v>
      </c>
      <c r="CB2017" s="1102">
        <v>7020.7797415805398</v>
      </c>
      <c r="CC2017" s="1102">
        <v>8142.9665257342049</v>
      </c>
      <c r="CD2017" s="1102">
        <v>12745.815308618312</v>
      </c>
      <c r="CE2017" s="1102">
        <v>17278.642995247435</v>
      </c>
      <c r="CF2017" s="1102">
        <v>13035.38624028378</v>
      </c>
      <c r="CG2017" s="1102">
        <v>10790.167715748126</v>
      </c>
      <c r="CH2017" s="1102">
        <v>14294.768594343675</v>
      </c>
      <c r="CI2017" s="1102">
        <v>19228.017633925447</v>
      </c>
      <c r="CJ2017" s="1102">
        <v>18845.538141807727</v>
      </c>
      <c r="CK2017" s="1102">
        <v>17401.878811630006</v>
      </c>
      <c r="CL2017" s="1102">
        <v>14422.550562341696</v>
      </c>
      <c r="CM2017" s="1102">
        <v>18663.575829337045</v>
      </c>
      <c r="CN2017" s="1102">
        <v>18431.389560889864</v>
      </c>
      <c r="CO2017" s="1102">
        <v>18554.493897924858</v>
      </c>
      <c r="CP2017" s="1102">
        <v>19210.162195059318</v>
      </c>
      <c r="CQ2017" s="1106">
        <f t="shared" si="231"/>
        <v>21175.579054548311</v>
      </c>
      <c r="CR2017" s="23" t="s">
        <v>543</v>
      </c>
      <c r="DQ2017"/>
      <c r="DR2017"/>
    </row>
    <row r="2018" spans="58:122" ht="13">
      <c r="BF2018" s="1135">
        <v>2010</v>
      </c>
      <c r="BG2018" s="1102">
        <v>75925.348595490766</v>
      </c>
      <c r="BH2018" s="1102">
        <v>73606.79833944382</v>
      </c>
      <c r="BI2018" s="1102">
        <v>64465.61025477662</v>
      </c>
      <c r="BJ2018" s="1102">
        <v>68361.282573293254</v>
      </c>
      <c r="BK2018" s="1102">
        <v>83922.974899129142</v>
      </c>
      <c r="BL2018" s="1102">
        <v>109563.54338918836</v>
      </c>
      <c r="BM2018" s="1102">
        <v>98115.139759155791</v>
      </c>
      <c r="BN2018" s="1102">
        <v>105076.22913191089</v>
      </c>
      <c r="BO2018" s="1102">
        <v>124045.6597571669</v>
      </c>
      <c r="BP2018" s="1102">
        <v>113195.64058086886</v>
      </c>
      <c r="BQ2018" s="1102">
        <v>84585.615280610975</v>
      </c>
      <c r="BR2018" s="1102">
        <v>63454.504859589862</v>
      </c>
      <c r="BS2018" s="1102">
        <v>57396.394730885557</v>
      </c>
      <c r="BT2018" s="1102">
        <v>36395.843281368623</v>
      </c>
      <c r="BU2018" s="1102">
        <v>12408.859462369946</v>
      </c>
      <c r="BV2018" s="1102">
        <v>11238.050041251912</v>
      </c>
      <c r="BW2018" s="1102">
        <v>18099.339502868148</v>
      </c>
      <c r="BX2018" s="1102">
        <v>19355.581923109228</v>
      </c>
      <c r="BY2018" s="1102">
        <v>19431.897695312426</v>
      </c>
      <c r="BZ2018" s="1102">
        <v>16561.75144292985</v>
      </c>
      <c r="CA2018" s="1102">
        <v>12081.274268255558</v>
      </c>
      <c r="CB2018" s="1102">
        <v>7667.0747489853647</v>
      </c>
      <c r="CC2018" s="1102">
        <v>9992.1178198899543</v>
      </c>
      <c r="CD2018" s="1102">
        <v>12536.123648821444</v>
      </c>
      <c r="CE2018" s="1102">
        <v>20221.032076831973</v>
      </c>
      <c r="CF2018" s="1102">
        <v>13178.401969101811</v>
      </c>
      <c r="CG2018" s="1102">
        <v>10980.632830706272</v>
      </c>
      <c r="CH2018" s="1102">
        <v>11892.823618615863</v>
      </c>
      <c r="CI2018" s="1102">
        <v>19792.962263310605</v>
      </c>
      <c r="CJ2018" s="1102">
        <v>21303.052369369576</v>
      </c>
      <c r="CK2018" s="1102">
        <v>23416.086430702904</v>
      </c>
      <c r="CL2018" s="1102">
        <v>15738.225507509831</v>
      </c>
      <c r="CM2018" s="1102">
        <v>20249.829981368061</v>
      </c>
      <c r="CN2018" s="1102">
        <v>17959.978253227491</v>
      </c>
      <c r="CO2018" s="1102">
        <v>23030.144989306449</v>
      </c>
      <c r="CP2018" s="1102">
        <v>19054.185083059514</v>
      </c>
      <c r="CQ2018" s="1106">
        <f t="shared" si="231"/>
        <v>21003.643719889791</v>
      </c>
      <c r="CR2018" s="23" t="s">
        <v>543</v>
      </c>
      <c r="DQ2018"/>
      <c r="DR2018"/>
    </row>
    <row r="2019" spans="58:122" ht="13">
      <c r="BF2019" s="1135">
        <v>2011</v>
      </c>
      <c r="BG2019" s="1102">
        <v>52487.473667696118</v>
      </c>
      <c r="BH2019" s="1102">
        <v>59887.626752310091</v>
      </c>
      <c r="BI2019" s="1102">
        <v>56276.350862403015</v>
      </c>
      <c r="BJ2019" s="1102">
        <v>64142.550500738223</v>
      </c>
      <c r="BK2019" s="1102">
        <v>71374.930509638449</v>
      </c>
      <c r="BL2019" s="1102">
        <v>84245.927663385984</v>
      </c>
      <c r="BM2019" s="1102">
        <v>65605.629783728989</v>
      </c>
      <c r="BN2019" s="1102">
        <v>69558.105198423509</v>
      </c>
      <c r="BO2019" s="1102">
        <v>105605.61511613009</v>
      </c>
      <c r="BP2019" s="1102">
        <v>108356.08467267343</v>
      </c>
      <c r="BQ2019" s="1102">
        <v>88389.228514879578</v>
      </c>
      <c r="BR2019" s="1102">
        <v>73169.242798611929</v>
      </c>
      <c r="BS2019" s="1102">
        <v>108427.63833177275</v>
      </c>
      <c r="BT2019" s="1102">
        <v>34963.843009085533</v>
      </c>
      <c r="BU2019" s="1102">
        <v>13087.836822161615</v>
      </c>
      <c r="BV2019" s="1102">
        <v>14005.807842722732</v>
      </c>
      <c r="BW2019" s="1102">
        <v>19292.861759056865</v>
      </c>
      <c r="BX2019" s="1102">
        <v>26242.702267439025</v>
      </c>
      <c r="BY2019" s="1102">
        <v>21689.886156911005</v>
      </c>
      <c r="BZ2019" s="1102">
        <v>17132.475190385587</v>
      </c>
      <c r="CA2019" s="1102">
        <v>12085.432901641963</v>
      </c>
      <c r="CB2019" s="1102">
        <v>8716.0151376980484</v>
      </c>
      <c r="CC2019" s="1102">
        <v>10503.430172701872</v>
      </c>
      <c r="CD2019" s="1102">
        <v>14763.201923250184</v>
      </c>
      <c r="CE2019" s="1102">
        <v>23198.659347607823</v>
      </c>
      <c r="CF2019" s="1102">
        <v>16111.596867095554</v>
      </c>
      <c r="CG2019" s="1102">
        <v>11169.979677670037</v>
      </c>
      <c r="CH2019" s="1102">
        <v>12584.334536053488</v>
      </c>
      <c r="CI2019" s="1102">
        <v>19165.438098600327</v>
      </c>
      <c r="CJ2019" s="1102">
        <v>23757.260085638714</v>
      </c>
      <c r="CK2019" s="1102">
        <v>23778.180735719256</v>
      </c>
      <c r="CL2019" s="1102">
        <v>18241.790319827625</v>
      </c>
      <c r="CM2019" s="1102">
        <v>20412.363829703307</v>
      </c>
      <c r="CN2019" s="1102">
        <v>19885.983489051145</v>
      </c>
      <c r="CO2019" s="1102">
        <v>21075.033801267411</v>
      </c>
      <c r="CP2019" s="1102">
        <v>21286.604765537282</v>
      </c>
      <c r="CQ2019" s="1106">
        <f t="shared" si="231"/>
        <v>23464.465184551642</v>
      </c>
      <c r="CR2019" s="23" t="s">
        <v>543</v>
      </c>
      <c r="DQ2019"/>
      <c r="DR2019"/>
    </row>
    <row r="2020" spans="58:122" ht="13">
      <c r="BF2020" s="1135">
        <v>2012</v>
      </c>
      <c r="BG2020" s="1102">
        <v>63605.473886875458</v>
      </c>
      <c r="BH2020" s="1102">
        <v>67380.318022241103</v>
      </c>
      <c r="BI2020" s="1102">
        <v>60531.632961569099</v>
      </c>
      <c r="BJ2020" s="1102">
        <v>60593.92211184706</v>
      </c>
      <c r="BK2020" s="1102">
        <v>75312.797248139192</v>
      </c>
      <c r="BL2020" s="1102">
        <v>100419.15867930787</v>
      </c>
      <c r="BM2020" s="1102">
        <v>99198.337449374332</v>
      </c>
      <c r="BN2020" s="1102">
        <v>110084.64497307221</v>
      </c>
      <c r="BO2020" s="1102">
        <v>143961.49158439832</v>
      </c>
      <c r="BP2020" s="1102">
        <v>133748.97369958181</v>
      </c>
      <c r="BQ2020" s="1102">
        <v>111184.8224847651</v>
      </c>
      <c r="BR2020" s="1102">
        <v>89724.965331241197</v>
      </c>
      <c r="BS2020" s="1102">
        <v>101289.94999777756</v>
      </c>
      <c r="BT2020" s="1102">
        <v>28955.571499989936</v>
      </c>
      <c r="BU2020" s="1102">
        <v>12685.205150784794</v>
      </c>
      <c r="BV2020" s="1102">
        <v>11775.078104959133</v>
      </c>
      <c r="BW2020" s="1102">
        <v>24443.758719777368</v>
      </c>
      <c r="BX2020" s="1102">
        <v>35521.32570118102</v>
      </c>
      <c r="BY2020" s="1102">
        <v>26372.691234459046</v>
      </c>
      <c r="BZ2020" s="1102">
        <v>18769.597664849432</v>
      </c>
      <c r="CA2020" s="1102">
        <v>12085.830882676248</v>
      </c>
      <c r="CB2020" s="1102">
        <v>7217.85073728303</v>
      </c>
      <c r="CC2020" s="1102">
        <v>9816.5950638328359</v>
      </c>
      <c r="CD2020" s="1102">
        <v>14222.048796315979</v>
      </c>
      <c r="CE2020" s="1102">
        <v>22562.146478556879</v>
      </c>
      <c r="CF2020" s="1102">
        <v>17104.455799836327</v>
      </c>
      <c r="CG2020" s="1102">
        <v>13421.728943598458</v>
      </c>
      <c r="CH2020" s="1102">
        <v>15656.260691911961</v>
      </c>
      <c r="CI2020" s="1102">
        <v>21027.32123281707</v>
      </c>
      <c r="CJ2020" s="1102">
        <v>24707.083240125346</v>
      </c>
      <c r="CK2020" s="1102">
        <v>24589.522799600229</v>
      </c>
      <c r="CL2020" s="1102">
        <v>21237.699484039629</v>
      </c>
      <c r="CM2020" s="1102">
        <v>22407.237134873241</v>
      </c>
      <c r="CN2020" s="1102">
        <v>20440.568213871029</v>
      </c>
      <c r="CO2020" s="1102">
        <v>19049.474907596443</v>
      </c>
      <c r="CP2020" s="1102">
        <v>21220.695687673615</v>
      </c>
      <c r="CQ2020" s="1106">
        <f t="shared" si="231"/>
        <v>23391.81286259085</v>
      </c>
      <c r="CR2020" s="23" t="s">
        <v>543</v>
      </c>
      <c r="DQ2020"/>
      <c r="DR2020"/>
    </row>
    <row r="2021" spans="58:122" ht="13">
      <c r="BF2021" s="1135">
        <v>2013</v>
      </c>
      <c r="BG2021" s="1102">
        <v>64358.915230928724</v>
      </c>
      <c r="BH2021" s="1102">
        <v>63665.538672874158</v>
      </c>
      <c r="BI2021" s="1102">
        <v>49384.344968223202</v>
      </c>
      <c r="BJ2021" s="1102">
        <v>51276.105783535633</v>
      </c>
      <c r="BK2021" s="1102">
        <v>68814.723585550018</v>
      </c>
      <c r="BL2021" s="1102">
        <v>87808.867216188257</v>
      </c>
      <c r="BM2021" s="1102">
        <v>79995.921977586695</v>
      </c>
      <c r="BN2021" s="1102">
        <v>89260.976044655734</v>
      </c>
      <c r="BO2021" s="1102">
        <v>113904.00444003219</v>
      </c>
      <c r="BP2021" s="1102">
        <v>104811.62480558519</v>
      </c>
      <c r="BQ2021" s="1102">
        <v>79574.150549275393</v>
      </c>
      <c r="BR2021" s="1102">
        <v>62463.088706605049</v>
      </c>
      <c r="BS2021" s="1102">
        <v>67797.81570550875</v>
      </c>
      <c r="BT2021" s="1102">
        <v>34890.415838834779</v>
      </c>
      <c r="BU2021" s="1102">
        <v>21467.954046161474</v>
      </c>
      <c r="BV2021" s="1102">
        <v>18829.403444707001</v>
      </c>
      <c r="BW2021" s="1102">
        <v>19374.022585509756</v>
      </c>
      <c r="BX2021" s="1102">
        <v>25211.114281642294</v>
      </c>
      <c r="BY2021" s="1102">
        <v>21717.32401445695</v>
      </c>
      <c r="BZ2021" s="1102">
        <v>20493.693963568272</v>
      </c>
      <c r="CA2021" s="1102">
        <v>12086.708577582871</v>
      </c>
      <c r="CB2021" s="1102">
        <v>6127.9285326565596</v>
      </c>
      <c r="CC2021" s="1102">
        <v>8383.3831814680034</v>
      </c>
      <c r="CD2021" s="1102">
        <v>8001.289297724431</v>
      </c>
      <c r="CE2021" s="1102">
        <v>20921.865502870882</v>
      </c>
      <c r="CF2021" s="1102">
        <v>13798.160057335284</v>
      </c>
      <c r="CG2021" s="1102">
        <v>11043.67982920923</v>
      </c>
      <c r="CH2021" s="1102">
        <v>13017.610175404327</v>
      </c>
      <c r="CI2021" s="1102">
        <v>15711.224319817207</v>
      </c>
      <c r="CJ2021" s="1102">
        <v>22317.561758054551</v>
      </c>
      <c r="CK2021" s="1102">
        <v>20868.18661429625</v>
      </c>
      <c r="CL2021" s="1102">
        <v>15449.765599774093</v>
      </c>
      <c r="CM2021" s="1102">
        <v>23119.001735622958</v>
      </c>
      <c r="CN2021" s="1102">
        <v>17810.904811094522</v>
      </c>
      <c r="CO2021" s="1102">
        <v>28558.781424738558</v>
      </c>
      <c r="CP2021" s="1102">
        <v>18181.511802007819</v>
      </c>
      <c r="CQ2021" s="1106">
        <f t="shared" si="231"/>
        <v>20041.686092251697</v>
      </c>
      <c r="CR2021" s="23" t="s">
        <v>543</v>
      </c>
      <c r="DQ2021"/>
      <c r="DR2021"/>
    </row>
    <row r="2022" spans="58:122" ht="13">
      <c r="BF2022" s="1135">
        <v>2014</v>
      </c>
      <c r="BG2022" s="1102">
        <v>82386.929760652536</v>
      </c>
      <c r="BH2022" s="1102">
        <v>85902.198675094478</v>
      </c>
      <c r="BI2022" s="1102">
        <v>75771.72537055354</v>
      </c>
      <c r="BJ2022" s="1102">
        <v>76862.522642240758</v>
      </c>
      <c r="BK2022" s="1102">
        <v>88726.056235653843</v>
      </c>
      <c r="BL2022" s="1102">
        <v>112437.7923725391</v>
      </c>
      <c r="BM2022" s="1102">
        <v>92032.216174306275</v>
      </c>
      <c r="BN2022" s="1102">
        <v>90762.413174268368</v>
      </c>
      <c r="BO2022" s="1102">
        <v>106654.19533271664</v>
      </c>
      <c r="BP2022" s="1102">
        <v>99944.767644348351</v>
      </c>
      <c r="BQ2022" s="1102">
        <v>80302.474337670865</v>
      </c>
      <c r="BR2022" s="1102">
        <v>71526.207152563118</v>
      </c>
      <c r="BS2022" s="1102">
        <v>81199.038285390721</v>
      </c>
      <c r="BT2022" s="1102">
        <v>29508.452525820292</v>
      </c>
      <c r="BU2022" s="1102">
        <v>13475.061456731039</v>
      </c>
      <c r="BV2022" s="1102">
        <v>12294.046208831704</v>
      </c>
      <c r="BW2022" s="1102">
        <v>21387.893963110226</v>
      </c>
      <c r="BX2022" s="1102">
        <v>27374.153792875251</v>
      </c>
      <c r="BY2022" s="1102">
        <v>23095.384985224082</v>
      </c>
      <c r="BZ2022" s="1102">
        <v>18070.069155503708</v>
      </c>
      <c r="CA2022" s="1102">
        <v>12096.147996419999</v>
      </c>
      <c r="CB2022" s="1102">
        <v>8440.6371436915688</v>
      </c>
      <c r="CC2022" s="1102">
        <v>13458.06921541213</v>
      </c>
      <c r="CD2022" s="1102">
        <v>19956.936828745886</v>
      </c>
      <c r="CE2022" s="1102">
        <v>27275.405031383605</v>
      </c>
      <c r="CF2022" s="1102">
        <v>16898.522262204933</v>
      </c>
      <c r="CG2022" s="1102">
        <v>12135.113256148443</v>
      </c>
      <c r="CH2022" s="1102">
        <v>17516.445454453577</v>
      </c>
      <c r="CI2022" s="1102">
        <v>23853.772030071308</v>
      </c>
      <c r="CJ2022" s="1102">
        <v>27286.873156795878</v>
      </c>
      <c r="CK2022" s="1102">
        <v>25099.958149132781</v>
      </c>
      <c r="CL2022" s="1102">
        <v>22534.199432986883</v>
      </c>
      <c r="CM2022" s="1102">
        <v>24826.44227810236</v>
      </c>
      <c r="CN2022" s="1102">
        <v>23095.846820565344</v>
      </c>
      <c r="CO2022" s="1102">
        <v>23578.028964296849</v>
      </c>
      <c r="CP2022" s="1102">
        <v>24100.25900121568</v>
      </c>
      <c r="CQ2022" s="1106">
        <f t="shared" si="231"/>
        <v>26565.988070969346</v>
      </c>
      <c r="CR2022" s="23" t="s">
        <v>543</v>
      </c>
      <c r="DQ2022"/>
      <c r="DR2022"/>
    </row>
    <row r="2023" spans="58:122" ht="13">
      <c r="BF2023" s="1135">
        <v>2015</v>
      </c>
      <c r="BG2023" s="1102">
        <v>62365.469388505495</v>
      </c>
      <c r="BH2023" s="1102">
        <v>62558.919423215862</v>
      </c>
      <c r="BI2023" s="1102">
        <v>53350.509141197661</v>
      </c>
      <c r="BJ2023" s="1102">
        <v>53560.996309639646</v>
      </c>
      <c r="BK2023" s="1102">
        <v>72232.993284368364</v>
      </c>
      <c r="BL2023" s="1102">
        <v>101967.46979600524</v>
      </c>
      <c r="BM2023" s="1102">
        <v>91153.571732465411</v>
      </c>
      <c r="BN2023" s="1102">
        <v>86503.714797007517</v>
      </c>
      <c r="BO2023" s="1102">
        <v>126609.19281332495</v>
      </c>
      <c r="BP2023" s="1102">
        <v>118581.79448748144</v>
      </c>
      <c r="BQ2023" s="1102">
        <v>95558.033586692996</v>
      </c>
      <c r="BR2023" s="1102">
        <v>71689.552007683</v>
      </c>
      <c r="BS2023" s="1102">
        <v>86589.940556259142</v>
      </c>
      <c r="BT2023" s="1102">
        <v>29884.402742989827</v>
      </c>
      <c r="BU2023" s="1102">
        <v>12939.521946491983</v>
      </c>
      <c r="BV2023" s="1102">
        <v>13181.33029129191</v>
      </c>
      <c r="BW2023" s="1102">
        <v>16234.332337781081</v>
      </c>
      <c r="BX2023" s="1102">
        <v>30628.104838413652</v>
      </c>
      <c r="BY2023" s="1102">
        <v>26802.725409350689</v>
      </c>
      <c r="BZ2023" s="1102">
        <v>18690.047720538299</v>
      </c>
      <c r="CA2023" s="1102">
        <v>12097.392771528313</v>
      </c>
      <c r="CB2023" s="1102">
        <v>7041.0507862009817</v>
      </c>
      <c r="CC2023" s="1102">
        <v>7372.3338796494818</v>
      </c>
      <c r="CD2023" s="1102">
        <v>13928.747036082759</v>
      </c>
      <c r="CE2023" s="1102">
        <v>20958.150953306529</v>
      </c>
      <c r="CF2023" s="1102">
        <v>15729.443961119867</v>
      </c>
      <c r="CG2023" s="1102">
        <v>12255.502793554757</v>
      </c>
      <c r="CH2023" s="1102">
        <v>15145.436003629196</v>
      </c>
      <c r="CI2023" s="1102">
        <v>22811.311101623232</v>
      </c>
      <c r="CJ2023" s="1102">
        <v>25885.88310236781</v>
      </c>
      <c r="CK2023" s="1102">
        <v>24270.566074739047</v>
      </c>
      <c r="CL2023" s="1102">
        <v>19992.215217302786</v>
      </c>
      <c r="CM2023" s="1102">
        <v>20002.818484292569</v>
      </c>
      <c r="CN2023" s="1102">
        <v>20682.458253567547</v>
      </c>
      <c r="CO2023" s="1102">
        <v>21062.836894686159</v>
      </c>
      <c r="CP2023" s="1102">
        <v>21326.729753591775</v>
      </c>
      <c r="CQ2023" s="1106">
        <f t="shared" si="231"/>
        <v>23508.695412697725</v>
      </c>
      <c r="CR2023" s="23" t="s">
        <v>543</v>
      </c>
      <c r="DQ2023"/>
      <c r="DR2023"/>
    </row>
    <row r="2024" spans="58:122" ht="13">
      <c r="BF2024" s="1135">
        <v>2016</v>
      </c>
      <c r="BG2024" s="1102">
        <v>62103.871708337378</v>
      </c>
      <c r="BH2024" s="1102">
        <v>63778.607339592338</v>
      </c>
      <c r="BI2024" s="1102">
        <v>60672.771623991706</v>
      </c>
      <c r="BJ2024" s="1102">
        <v>74213.556792333591</v>
      </c>
      <c r="BK2024" s="1102">
        <v>86883.067282623088</v>
      </c>
      <c r="BL2024" s="1102">
        <v>107092.72835992221</v>
      </c>
      <c r="BM2024" s="1102">
        <v>89458.747508702159</v>
      </c>
      <c r="BN2024" s="1102">
        <v>103128.96616731529</v>
      </c>
      <c r="BO2024" s="1102">
        <v>146270.1382311389</v>
      </c>
      <c r="BP2024" s="1102">
        <v>139852.81161434206</v>
      </c>
      <c r="BQ2024" s="1102">
        <v>112607.65462292085</v>
      </c>
      <c r="BR2024" s="1102">
        <v>99967.596759843378</v>
      </c>
      <c r="BS2024" s="1102">
        <v>126480.41953103566</v>
      </c>
      <c r="BT2024" s="1102">
        <v>50190.127672747163</v>
      </c>
      <c r="BU2024" s="1102">
        <v>24657.247671844772</v>
      </c>
      <c r="BV2024" s="1102">
        <v>17266.936607923279</v>
      </c>
      <c r="BW2024" s="1102">
        <v>16462.250370044509</v>
      </c>
      <c r="BX2024" s="1102">
        <v>26905.447780676102</v>
      </c>
      <c r="BY2024" s="1102">
        <v>25587.471519418999</v>
      </c>
      <c r="BZ2024" s="1102">
        <v>19726.855719487521</v>
      </c>
      <c r="CA2024" s="1102">
        <v>12110.800946124504</v>
      </c>
      <c r="CB2024" s="1102">
        <v>7013.7698624526092</v>
      </c>
      <c r="CC2024" s="1102">
        <v>10267.102866690733</v>
      </c>
      <c r="CD2024" s="1102">
        <v>16230.536056698413</v>
      </c>
      <c r="CE2024" s="1102">
        <v>22289.702534072589</v>
      </c>
      <c r="CF2024" s="1102">
        <v>14893.329391732545</v>
      </c>
      <c r="CG2024" s="1102">
        <v>11262.618556919566</v>
      </c>
      <c r="CH2024" s="1102">
        <v>13272.029723934225</v>
      </c>
      <c r="CI2024" s="1102">
        <v>20608.09440947224</v>
      </c>
      <c r="CJ2024" s="1102">
        <v>22205.143123430389</v>
      </c>
      <c r="CK2024" s="1102">
        <v>24480.154971458975</v>
      </c>
      <c r="CL2024" s="1102">
        <v>20750.764379470096</v>
      </c>
      <c r="CM2024" s="1102">
        <v>24186.518238223547</v>
      </c>
      <c r="CN2024" s="1102">
        <v>23192.129439707332</v>
      </c>
      <c r="CO2024" s="1102">
        <v>21953.373586056958</v>
      </c>
      <c r="CP2024" s="1102">
        <v>25610.757425751992</v>
      </c>
      <c r="CQ2024" s="1106">
        <f t="shared" si="231"/>
        <v>28231.027568072903</v>
      </c>
      <c r="CR2024" s="23" t="s">
        <v>543</v>
      </c>
      <c r="DQ2024"/>
      <c r="DR2024"/>
    </row>
    <row r="2025" spans="58:122" ht="13">
      <c r="BF2025" s="1135">
        <v>2017</v>
      </c>
      <c r="BG2025" s="1102">
        <v>55708.184476564362</v>
      </c>
      <c r="BH2025" s="1102">
        <v>61090.155924015184</v>
      </c>
      <c r="BI2025" s="1102">
        <v>55890.992126388868</v>
      </c>
      <c r="BJ2025" s="1102">
        <v>60194.379805094672</v>
      </c>
      <c r="BK2025" s="1102">
        <v>64687.968607110801</v>
      </c>
      <c r="BL2025" s="1102">
        <v>78467.452235436693</v>
      </c>
      <c r="BM2025" s="1102">
        <v>71053.574456971401</v>
      </c>
      <c r="BN2025" s="1102">
        <v>89402.772732445257</v>
      </c>
      <c r="BO2025" s="1102">
        <v>103260.69713729058</v>
      </c>
      <c r="BP2025" s="1102">
        <v>102575.2764048254</v>
      </c>
      <c r="BQ2025" s="1102">
        <v>78841.413544224517</v>
      </c>
      <c r="BR2025" s="1102">
        <v>72174.040300904788</v>
      </c>
      <c r="BS2025" s="1102">
        <v>73888.74917619818</v>
      </c>
      <c r="BT2025" s="1102">
        <v>30349.187569858903</v>
      </c>
      <c r="BU2025" s="1102">
        <v>15968.800433532531</v>
      </c>
      <c r="BV2025" s="1102">
        <v>15262.37298025475</v>
      </c>
      <c r="BW2025" s="1102">
        <v>17229.329610613659</v>
      </c>
      <c r="BX2025" s="1102">
        <v>18832.821407909596</v>
      </c>
      <c r="BY2025" s="1102">
        <v>20287.702908174742</v>
      </c>
      <c r="BZ2025" s="1102">
        <v>18744.777560196111</v>
      </c>
      <c r="CA2025" s="1102">
        <v>12111.214613548316</v>
      </c>
      <c r="CB2025" s="1102">
        <v>6908.0758642048204</v>
      </c>
      <c r="CC2025" s="1102">
        <v>6257.5023807175521</v>
      </c>
      <c r="CD2025" s="1102">
        <v>8950.5175947320749</v>
      </c>
      <c r="CE2025" s="1102">
        <v>14642.599509138649</v>
      </c>
      <c r="CF2025" s="1102">
        <v>12574.545405139763</v>
      </c>
      <c r="CG2025" s="1102">
        <v>10206.625080871723</v>
      </c>
      <c r="CH2025" s="1102">
        <v>10749.171527404154</v>
      </c>
      <c r="CI2025" s="1102">
        <v>13553.432603172403</v>
      </c>
      <c r="CJ2025" s="1102">
        <v>14984.34493248087</v>
      </c>
      <c r="CK2025" s="1102">
        <v>14121.033060208936</v>
      </c>
      <c r="CL2025" s="1102">
        <v>11548.118884994545</v>
      </c>
      <c r="CM2025" s="1102">
        <v>13515.537130726967</v>
      </c>
      <c r="CN2025" s="1102">
        <v>16119.214825218094</v>
      </c>
      <c r="CO2025" s="1102">
        <v>17873.211439430575</v>
      </c>
      <c r="CP2025" s="1102">
        <v>16271.698492778482</v>
      </c>
      <c r="CQ2025" s="1106">
        <f t="shared" si="231"/>
        <v>17936.477281499672</v>
      </c>
      <c r="CR2025" s="23" t="s">
        <v>543</v>
      </c>
      <c r="DQ2025"/>
      <c r="DR2025"/>
    </row>
    <row r="2026" spans="58:122" ht="13">
      <c r="BF2026" s="1135">
        <v>2018</v>
      </c>
      <c r="BG2026" s="1102">
        <v>45813.299721730873</v>
      </c>
      <c r="BH2026" s="1102">
        <v>47961.34064706885</v>
      </c>
      <c r="BI2026" s="1102">
        <v>41334.460201833499</v>
      </c>
      <c r="BJ2026" s="1102">
        <v>44861.818997164955</v>
      </c>
      <c r="BK2026" s="1102">
        <v>57134.176317721744</v>
      </c>
      <c r="BL2026" s="1102">
        <v>79714.817128466617</v>
      </c>
      <c r="BM2026" s="1102">
        <v>78042.117839226106</v>
      </c>
      <c r="BN2026" s="1102">
        <v>81987.578985365311</v>
      </c>
      <c r="BO2026" s="1102">
        <v>117967.96192852312</v>
      </c>
      <c r="BP2026" s="1102">
        <v>119281.18040871387</v>
      </c>
      <c r="BQ2026" s="1102">
        <v>95509.644450384803</v>
      </c>
      <c r="BR2026" s="1102">
        <v>70371.50555359092</v>
      </c>
      <c r="BS2026" s="1102">
        <v>64660.09258817941</v>
      </c>
      <c r="BT2026" s="1102">
        <v>29130.719472996258</v>
      </c>
      <c r="BU2026" s="1102">
        <v>12522.202761760858</v>
      </c>
      <c r="BV2026" s="1102">
        <v>13671.892511085858</v>
      </c>
      <c r="BW2026" s="1102">
        <v>21599.55412915249</v>
      </c>
      <c r="BX2026" s="1102">
        <v>21448.061650843309</v>
      </c>
      <c r="BY2026" s="1102">
        <v>19621.205168858978</v>
      </c>
      <c r="BZ2026" s="1102">
        <v>12015.369881906918</v>
      </c>
      <c r="CA2026" s="1102">
        <v>12113.11863290058</v>
      </c>
      <c r="CB2026" s="1102">
        <v>7055.5243140717484</v>
      </c>
      <c r="CC2026" s="1102">
        <v>8598.7069369478995</v>
      </c>
      <c r="CD2026" s="1102">
        <v>10572.742623578515</v>
      </c>
      <c r="CE2026" s="1102">
        <v>21374.146668572146</v>
      </c>
      <c r="CF2026" s="1102">
        <v>14494.284600589197</v>
      </c>
      <c r="CG2026" s="1102">
        <v>9480.5180954649368</v>
      </c>
      <c r="CH2026" s="1102">
        <v>13208.63852005019</v>
      </c>
      <c r="CI2026" s="1102">
        <v>17866.104730572366</v>
      </c>
      <c r="CJ2026" s="1102">
        <v>27538.451597921081</v>
      </c>
      <c r="CK2026" s="1102">
        <v>26661.303622029427</v>
      </c>
      <c r="CL2026" s="1102">
        <v>18799.067782218302</v>
      </c>
      <c r="CM2026" s="1102">
        <v>18528.60021873004</v>
      </c>
      <c r="CN2026" s="1102">
        <v>16989.566380287921</v>
      </c>
      <c r="CO2026" s="1102">
        <v>21220.041871109006</v>
      </c>
      <c r="CP2026" s="1102">
        <v>17647.386780415098</v>
      </c>
      <c r="CQ2026" s="1106">
        <f t="shared" si="231"/>
        <v>19452.914039996049</v>
      </c>
      <c r="CR2026" s="23" t="s">
        <v>543</v>
      </c>
      <c r="DQ2026"/>
      <c r="DR2026"/>
    </row>
    <row r="2027" spans="58:122" ht="13">
      <c r="BF2027" s="1135">
        <v>2019</v>
      </c>
      <c r="BG2027" s="1102">
        <v>50121.414991904647</v>
      </c>
      <c r="BH2027" s="1102">
        <v>51256.976858108472</v>
      </c>
      <c r="BI2027" s="1102">
        <v>43784.183054374975</v>
      </c>
      <c r="BJ2027" s="1102">
        <v>48166.820646365682</v>
      </c>
      <c r="BK2027" s="1102">
        <v>63555.191644499886</v>
      </c>
      <c r="BL2027" s="1102">
        <v>85185.615083560173</v>
      </c>
      <c r="BM2027" s="1102">
        <v>73001.314387882478</v>
      </c>
      <c r="BN2027" s="1102">
        <v>83886.621424641606</v>
      </c>
      <c r="BO2027" s="1102">
        <v>131081.73370751919</v>
      </c>
      <c r="BP2027" s="1102">
        <v>122745.47536820994</v>
      </c>
      <c r="BQ2027" s="1102">
        <v>100050.88459859701</v>
      </c>
      <c r="BR2027" s="1102">
        <v>79966.383823016629</v>
      </c>
      <c r="BS2027" s="1102">
        <v>88985.830430741713</v>
      </c>
      <c r="BT2027" s="1102">
        <v>35129.939529861571</v>
      </c>
      <c r="BU2027" s="1102">
        <v>15455.55235531717</v>
      </c>
      <c r="BV2027" s="1102">
        <v>12606.765564958165</v>
      </c>
      <c r="BW2027" s="1102">
        <v>20738.266311229749</v>
      </c>
      <c r="BX2027" s="1102">
        <v>26372.448002559944</v>
      </c>
      <c r="BY2027" s="1102">
        <v>25363.401095526631</v>
      </c>
      <c r="BZ2027" s="1102">
        <v>20011.776347415896</v>
      </c>
      <c r="CA2027" s="1102">
        <v>12119.169801344966</v>
      </c>
      <c r="CB2027" s="1102">
        <v>6587.6208529506848</v>
      </c>
      <c r="CC2027" s="1102">
        <v>8532.5549815568193</v>
      </c>
      <c r="CD2027" s="1102">
        <v>13440.629497108252</v>
      </c>
      <c r="CE2027" s="1102">
        <v>22599.976704154182</v>
      </c>
      <c r="CF2027" s="1102">
        <v>16423.010311663511</v>
      </c>
      <c r="CG2027" s="1102">
        <v>11673.727541617141</v>
      </c>
      <c r="CH2027" s="1102">
        <v>12063.84889311489</v>
      </c>
      <c r="CI2027" s="1102">
        <v>18511.520403301558</v>
      </c>
      <c r="CJ2027" s="1102">
        <v>22710.28467245588</v>
      </c>
      <c r="CK2027" s="1102">
        <v>26146.719837371857</v>
      </c>
      <c r="CL2027" s="1102">
        <v>20902.6407216517</v>
      </c>
      <c r="CM2027" s="1102">
        <v>22486.789039378531</v>
      </c>
      <c r="CN2027" s="1102">
        <v>20549.962444586719</v>
      </c>
      <c r="CO2027" s="1102">
        <v>21647.624749351613</v>
      </c>
      <c r="CP2027" s="1102">
        <v>20951.562306680498</v>
      </c>
      <c r="CQ2027" s="1106">
        <f t="shared" si="231"/>
        <v>23095.144092823601</v>
      </c>
      <c r="CR2027" s="23" t="s">
        <v>543</v>
      </c>
      <c r="DQ2027"/>
      <c r="DR2027"/>
    </row>
    <row r="2028" spans="58:122" ht="13">
      <c r="BF2028" s="1135">
        <v>2020</v>
      </c>
      <c r="BG2028" s="1102">
        <v>58323.088597093963</v>
      </c>
      <c r="BH2028" s="1102">
        <v>73779.252725510698</v>
      </c>
      <c r="BI2028" s="1102">
        <v>72468.664780451669</v>
      </c>
      <c r="BJ2028" s="1102">
        <v>77376.293186069597</v>
      </c>
      <c r="BK2028" s="1102">
        <v>86706.83240296389</v>
      </c>
      <c r="BL2028" s="1102">
        <v>109271.62167499354</v>
      </c>
      <c r="BM2028" s="1102">
        <v>93929.91643972366</v>
      </c>
      <c r="BN2028" s="1102">
        <v>96048.572450174805</v>
      </c>
      <c r="BO2028" s="1102">
        <v>114876.40870933647</v>
      </c>
      <c r="BP2028" s="1102">
        <v>118498.21170901842</v>
      </c>
      <c r="BQ2028" s="1102">
        <v>88630.89234539977</v>
      </c>
      <c r="BR2028" s="1102">
        <v>64880.503865428524</v>
      </c>
      <c r="BS2028" s="1102">
        <v>61732.273676407931</v>
      </c>
      <c r="BT2028" s="1102">
        <v>41930.619839542684</v>
      </c>
      <c r="BU2028" s="1102">
        <v>21395.824070666462</v>
      </c>
      <c r="BV2028" s="1102">
        <v>16644.874928268127</v>
      </c>
      <c r="BW2028" s="1102">
        <v>16114.215528146697</v>
      </c>
      <c r="BX2028" s="1102">
        <v>25373.745368637141</v>
      </c>
      <c r="BY2028" s="1102">
        <v>21689.909976874998</v>
      </c>
      <c r="BZ2028" s="1102">
        <v>17944.538040241256</v>
      </c>
      <c r="CA2028" s="1102">
        <v>12121.574820353229</v>
      </c>
      <c r="CB2028" s="1102">
        <v>8517.6987251601859</v>
      </c>
      <c r="CC2028" s="1102">
        <v>11236.975056219311</v>
      </c>
      <c r="CD2028" s="1102">
        <v>14338.557076361474</v>
      </c>
      <c r="CE2028" s="1102">
        <v>20750.351442754105</v>
      </c>
      <c r="CF2028" s="1102">
        <v>16556.982835137729</v>
      </c>
      <c r="CG2028" s="1102">
        <v>15825.349168906076</v>
      </c>
      <c r="CH2028" s="1102">
        <v>18819.671361110111</v>
      </c>
      <c r="CI2028" s="1102">
        <v>25724.592534053802</v>
      </c>
      <c r="CJ2028" s="1102">
        <v>27097.481195485743</v>
      </c>
      <c r="CK2028" s="1102">
        <v>26434.849705980741</v>
      </c>
      <c r="CL2028" s="1102">
        <v>19365.140350730522</v>
      </c>
      <c r="CM2028" s="1102">
        <v>22521.987848297249</v>
      </c>
      <c r="CN2028" s="1102">
        <v>22415.272905612153</v>
      </c>
      <c r="CO2028" s="1102">
        <v>25692.986790402705</v>
      </c>
      <c r="CP2028" s="1102">
        <v>23057.768269714543</v>
      </c>
      <c r="CQ2028" s="1106">
        <f t="shared" si="231"/>
        <v>25416.838747065471</v>
      </c>
      <c r="CR2028" s="23" t="s">
        <v>543</v>
      </c>
      <c r="DQ2028"/>
      <c r="DR2028"/>
    </row>
    <row r="2029" spans="58:122" ht="13">
      <c r="BF2029" s="1135">
        <v>2021</v>
      </c>
      <c r="BG2029" s="1102">
        <v>56157.252904814231</v>
      </c>
      <c r="BH2029" s="1102">
        <v>52119.881597865584</v>
      </c>
      <c r="BI2029" s="1102">
        <v>43279.686706365625</v>
      </c>
      <c r="BJ2029" s="1102">
        <v>45444.852827787319</v>
      </c>
      <c r="BK2029" s="1102">
        <v>61001.472612574558</v>
      </c>
      <c r="BL2029" s="1102">
        <v>88545.698658637426</v>
      </c>
      <c r="BM2029" s="1102">
        <v>82677.895858774064</v>
      </c>
      <c r="BN2029" s="1102">
        <v>92831.770226296547</v>
      </c>
      <c r="BO2029" s="1102">
        <v>109615.29651275315</v>
      </c>
      <c r="BP2029" s="1102">
        <v>102640.91238213239</v>
      </c>
      <c r="BQ2029" s="1102">
        <v>78054.75497842305</v>
      </c>
      <c r="BR2029" s="1102">
        <v>65201.1116829448</v>
      </c>
      <c r="BS2029" s="1102">
        <v>78187.831205998853</v>
      </c>
      <c r="BT2029" s="1102">
        <v>32699.524366563208</v>
      </c>
      <c r="BU2029" s="1102">
        <v>15455.230561282906</v>
      </c>
      <c r="BV2029" s="1102">
        <v>14832.291886224461</v>
      </c>
      <c r="BW2029" s="1102">
        <v>16388.11303043431</v>
      </c>
      <c r="BX2029" s="1102">
        <v>26428.35514281514</v>
      </c>
      <c r="BY2029" s="1102">
        <v>20580.092616167953</v>
      </c>
      <c r="BZ2029" s="1102">
        <v>16614.828036871044</v>
      </c>
      <c r="CA2029" s="1102">
        <v>12129.143905700168</v>
      </c>
      <c r="CB2029" s="1102">
        <v>8302.7450358836068</v>
      </c>
      <c r="CC2029" s="1102">
        <v>10608.121857338559</v>
      </c>
      <c r="CD2029" s="1102">
        <v>13011.462104186745</v>
      </c>
      <c r="CE2029" s="1102">
        <v>18448.719034163765</v>
      </c>
      <c r="CF2029" s="1102">
        <v>14954.304445684846</v>
      </c>
      <c r="CG2029" s="1102">
        <v>11913.591684210831</v>
      </c>
      <c r="CH2029" s="1102">
        <v>11664.62227384572</v>
      </c>
      <c r="CI2029" s="1102">
        <v>14750.735321475855</v>
      </c>
      <c r="CJ2029" s="1102">
        <v>15240.573327527982</v>
      </c>
      <c r="CK2029" s="1102">
        <v>17447.261994667973</v>
      </c>
      <c r="CL2029" s="1102">
        <v>14398.850651922494</v>
      </c>
      <c r="CM2029" s="1102">
        <v>18762.754372760061</v>
      </c>
      <c r="CN2029" s="1102">
        <v>18671.757962211806</v>
      </c>
      <c r="CO2029" s="1102">
        <v>20608.099952420274</v>
      </c>
      <c r="CP2029" s="1102">
        <v>18500.685070566971</v>
      </c>
      <c r="CQ2029" s="1106">
        <f t="shared" si="231"/>
        <v>20393.514396034119</v>
      </c>
      <c r="CR2029" s="23" t="s">
        <v>543</v>
      </c>
      <c r="DQ2029"/>
      <c r="DR2029"/>
    </row>
    <row r="2030" spans="58:122" ht="13">
      <c r="BF2030" s="1135">
        <v>2022</v>
      </c>
      <c r="BG2030" s="1102">
        <v>64789.899938097529</v>
      </c>
      <c r="BH2030" s="1102">
        <v>63397.835475935179</v>
      </c>
      <c r="BI2030" s="1102">
        <v>54831.04170182049</v>
      </c>
      <c r="BJ2030" s="1102">
        <v>62509.906546066486</v>
      </c>
      <c r="BK2030" s="1102">
        <v>81011.957636015155</v>
      </c>
      <c r="BL2030" s="1102">
        <v>108503.31770153293</v>
      </c>
      <c r="BM2030" s="1102">
        <v>93526.786073089053</v>
      </c>
      <c r="BN2030" s="1102">
        <v>97397.157619135658</v>
      </c>
      <c r="BO2030" s="1102">
        <v>111551.60208648159</v>
      </c>
      <c r="BP2030" s="1102">
        <v>101511.3581348624</v>
      </c>
      <c r="BQ2030" s="1102">
        <v>78265.575276116215</v>
      </c>
      <c r="BR2030" s="1102">
        <v>71960.767192493353</v>
      </c>
      <c r="BS2030" s="1102">
        <v>76040.819279983349</v>
      </c>
      <c r="BT2030" s="1102">
        <v>35775.190306914221</v>
      </c>
      <c r="BU2030" s="1102">
        <v>16282.538128002639</v>
      </c>
      <c r="BV2030" s="1102">
        <v>12538.681408345747</v>
      </c>
      <c r="BW2030" s="1102">
        <v>16475.161491624895</v>
      </c>
      <c r="BX2030" s="1102">
        <v>21241.754414841664</v>
      </c>
      <c r="BY2030" s="1102">
        <v>19497.188740584199</v>
      </c>
      <c r="BZ2030" s="1102">
        <v>16673.434053702036</v>
      </c>
      <c r="CA2030" s="1102">
        <v>12130.611154985283</v>
      </c>
      <c r="CB2030" s="1102">
        <v>9676.323036496884</v>
      </c>
      <c r="CC2030" s="1102">
        <v>13292.83972526143</v>
      </c>
      <c r="CD2030" s="1102">
        <v>17081.574402680566</v>
      </c>
      <c r="CE2030" s="1102">
        <v>26470.527264334207</v>
      </c>
      <c r="CF2030" s="1102">
        <v>19179.481938111639</v>
      </c>
      <c r="CG2030" s="1102">
        <v>15487.567533919075</v>
      </c>
      <c r="CH2030" s="1102">
        <v>16566.802646051281</v>
      </c>
      <c r="CI2030" s="1102">
        <v>22074.707019218749</v>
      </c>
      <c r="CJ2030" s="1102">
        <v>23178.896375192398</v>
      </c>
      <c r="CK2030" s="1102">
        <v>23070.385849956787</v>
      </c>
      <c r="CL2030" s="1102">
        <v>18577.560956397007</v>
      </c>
      <c r="CM2030" s="1102">
        <v>22605.582994058368</v>
      </c>
      <c r="CN2030" s="1102">
        <v>21642.84620770302</v>
      </c>
      <c r="CO2030" s="1102">
        <v>27928.448775146742</v>
      </c>
      <c r="CP2030" s="1102">
        <v>23307.117240672596</v>
      </c>
      <c r="CQ2030" s="1106">
        <f t="shared" si="231"/>
        <v>25691.698937889392</v>
      </c>
      <c r="CR2030" s="23" t="s">
        <v>543</v>
      </c>
      <c r="DQ2030"/>
      <c r="DR2030"/>
    </row>
    <row r="2031" spans="58:122" ht="13">
      <c r="BF2031" s="1135">
        <v>2023</v>
      </c>
      <c r="BG2031" s="1102">
        <v>40943.573588266394</v>
      </c>
      <c r="BH2031" s="1102">
        <v>58780.442877626803</v>
      </c>
      <c r="BI2031" s="1102">
        <v>56705.622349725003</v>
      </c>
      <c r="BJ2031" s="1102">
        <v>59392.827285298081</v>
      </c>
      <c r="BK2031" s="1102">
        <v>63995.659408610423</v>
      </c>
      <c r="BL2031" s="1102">
        <v>92728.036696994546</v>
      </c>
      <c r="BM2031" s="1102">
        <v>93043.522098044545</v>
      </c>
      <c r="BN2031" s="1102">
        <v>88707.98096162366</v>
      </c>
      <c r="BO2031" s="1102">
        <v>102293.91580138267</v>
      </c>
      <c r="BP2031" s="1102">
        <v>140458.0932013336</v>
      </c>
      <c r="BQ2031" s="1102">
        <v>114921.76186616608</v>
      </c>
      <c r="BR2031" s="1102">
        <v>88899.087374825089</v>
      </c>
      <c r="BS2031" s="1102">
        <v>85008.941085113227</v>
      </c>
      <c r="BT2031" s="1102">
        <v>32637.282198724228</v>
      </c>
      <c r="BU2031" s="1102">
        <v>15713.689321675431</v>
      </c>
      <c r="BV2031" s="1102">
        <v>18744.416500024559</v>
      </c>
      <c r="BW2031" s="1102">
        <v>27374.62193783779</v>
      </c>
      <c r="BX2031" s="1102">
        <v>29999.012644587034</v>
      </c>
      <c r="BY2031" s="1102">
        <v>27583.280648974316</v>
      </c>
      <c r="BZ2031" s="1102">
        <v>17476.369188023033</v>
      </c>
      <c r="CA2031" s="1102">
        <v>12130.717339482337</v>
      </c>
      <c r="CB2031" s="1102">
        <v>7545.4012672415975</v>
      </c>
      <c r="CC2031" s="1102">
        <v>9010.3455522474942</v>
      </c>
      <c r="CD2031" s="1102">
        <v>12988.069454468303</v>
      </c>
      <c r="CE2031" s="1102">
        <v>18903.279883191852</v>
      </c>
      <c r="CF2031" s="1102">
        <v>14845.378128158005</v>
      </c>
      <c r="CG2031" s="1102">
        <v>11803.481885516299</v>
      </c>
      <c r="CH2031" s="1102">
        <v>13796.37348583508</v>
      </c>
      <c r="CI2031" s="1102">
        <v>18889.197654520693</v>
      </c>
      <c r="CJ2031" s="1102">
        <v>21144.256268164303</v>
      </c>
      <c r="CK2031" s="1102">
        <v>21272.030718579834</v>
      </c>
      <c r="CL2031" s="1102">
        <v>19036.169850091435</v>
      </c>
      <c r="CM2031" s="1102">
        <v>21712.979523681704</v>
      </c>
      <c r="CN2031" s="1102">
        <v>22836.496722203483</v>
      </c>
      <c r="CO2031" s="1102">
        <v>22633.827397400448</v>
      </c>
      <c r="CP2031" s="1102">
        <v>24289.888096230177</v>
      </c>
      <c r="CQ2031" s="1106">
        <f t="shared" si="231"/>
        <v>26775.018367108893</v>
      </c>
      <c r="CR2031" s="23" t="s">
        <v>543</v>
      </c>
      <c r="DQ2031"/>
      <c r="DR2031"/>
    </row>
    <row r="2032" spans="58:122" ht="13">
      <c r="BF2032" s="1135">
        <v>2024</v>
      </c>
      <c r="BG2032" s="1102">
        <v>55684.130960595801</v>
      </c>
      <c r="BH2032" s="1102">
        <v>60997.632918594543</v>
      </c>
      <c r="BI2032" s="1102">
        <v>57600.090969807257</v>
      </c>
      <c r="BJ2032" s="1102">
        <v>71666.451279136265</v>
      </c>
      <c r="BK2032" s="1102">
        <v>87927.459534411042</v>
      </c>
      <c r="BL2032" s="1102">
        <v>112424.18423922811</v>
      </c>
      <c r="BM2032" s="1102">
        <v>87067.209288648504</v>
      </c>
      <c r="BN2032" s="1102">
        <v>108499.78358987345</v>
      </c>
      <c r="BO2032" s="1102">
        <v>151516.81047165286</v>
      </c>
      <c r="BP2032" s="1102">
        <v>141856.88462811793</v>
      </c>
      <c r="BQ2032" s="1102">
        <v>107311.39799712793</v>
      </c>
      <c r="BR2032" s="1102">
        <v>79830.683366575395</v>
      </c>
      <c r="BS2032" s="1102">
        <v>80179.193792626596</v>
      </c>
      <c r="BT2032" s="1102">
        <v>32360.597800668627</v>
      </c>
      <c r="BU2032" s="1102">
        <v>17568.942987772156</v>
      </c>
      <c r="BV2032" s="1102">
        <v>17667.634558467355</v>
      </c>
      <c r="BW2032" s="1102">
        <v>24005.993689944684</v>
      </c>
      <c r="BX2032" s="1102">
        <v>26875.517822394962</v>
      </c>
      <c r="BY2032" s="1102">
        <v>22376.126942837331</v>
      </c>
      <c r="BZ2032" s="1102">
        <v>20306.724594218678</v>
      </c>
      <c r="CA2032" s="1102">
        <v>12133.728712387572</v>
      </c>
      <c r="CB2032" s="1102">
        <v>6636.0137269608049</v>
      </c>
      <c r="CC2032" s="1102">
        <v>12385.887339177816</v>
      </c>
      <c r="CD2032" s="1102">
        <v>11464.800955738327</v>
      </c>
      <c r="CE2032" s="1102">
        <v>23527.368785991708</v>
      </c>
      <c r="CF2032" s="1102">
        <v>15008.422163698615</v>
      </c>
      <c r="CG2032" s="1102">
        <v>17091.531989928433</v>
      </c>
      <c r="CH2032" s="1102">
        <v>14799.708155688279</v>
      </c>
      <c r="CI2032" s="1102">
        <v>22789.093583752638</v>
      </c>
      <c r="CJ2032" s="1102">
        <v>20320.024663319316</v>
      </c>
      <c r="CK2032" s="1102">
        <v>24251.024662499225</v>
      </c>
      <c r="CL2032" s="1102">
        <v>20076.265363422113</v>
      </c>
      <c r="CM2032" s="1102">
        <v>26727.498420746913</v>
      </c>
      <c r="CN2032" s="1102">
        <v>19137.906558033996</v>
      </c>
      <c r="CO2032" s="1102">
        <v>20275.709706140027</v>
      </c>
      <c r="CP2032" s="1102">
        <v>22380.818866622049</v>
      </c>
      <c r="CQ2032" s="1106">
        <f t="shared" si="231"/>
        <v>24670.629763738863</v>
      </c>
      <c r="CR2032" s="23" t="s">
        <v>543</v>
      </c>
      <c r="DQ2032"/>
      <c r="DR2032"/>
    </row>
    <row r="2033" spans="58:122" ht="13">
      <c r="BF2033" s="1135">
        <v>2025</v>
      </c>
      <c r="BG2033" s="1102">
        <v>44504.405167586898</v>
      </c>
      <c r="BH2033" s="1102">
        <v>54768.6924361977</v>
      </c>
      <c r="BI2033" s="1102">
        <v>56688.846279567362</v>
      </c>
      <c r="BJ2033" s="1102">
        <v>68943.814864831176</v>
      </c>
      <c r="BK2033" s="1102">
        <v>84459.546757895558</v>
      </c>
      <c r="BL2033" s="1102">
        <v>122852.16715115344</v>
      </c>
      <c r="BM2033" s="1102">
        <v>114010.36654474869</v>
      </c>
      <c r="BN2033" s="1102">
        <v>102174.49941641881</v>
      </c>
      <c r="BO2033" s="1102">
        <v>127183.6810192618</v>
      </c>
      <c r="BP2033" s="1102">
        <v>133429.44484677451</v>
      </c>
      <c r="BQ2033" s="1102">
        <v>99554.603436785255</v>
      </c>
      <c r="BR2033" s="1102">
        <v>67163.588487611763</v>
      </c>
      <c r="BS2033" s="1102">
        <v>69796.350650554887</v>
      </c>
      <c r="BT2033" s="1102">
        <v>33931.526904146944</v>
      </c>
      <c r="BU2033" s="1102">
        <v>15060.176123296229</v>
      </c>
      <c r="BV2033" s="1102">
        <v>15524.175036448658</v>
      </c>
      <c r="BW2033" s="1102">
        <v>15436.297589135957</v>
      </c>
      <c r="BX2033" s="1102">
        <v>26968.2135817614</v>
      </c>
      <c r="BY2033" s="1102">
        <v>20957.741388783907</v>
      </c>
      <c r="BZ2033" s="1102">
        <v>16476.614002618735</v>
      </c>
      <c r="CA2033" s="1102">
        <v>12134.553153255087</v>
      </c>
      <c r="CB2033" s="1102">
        <v>8112.1629504245366</v>
      </c>
      <c r="CC2033" s="1102">
        <v>9753.5143436523431</v>
      </c>
      <c r="CD2033" s="1102">
        <v>12402.829118059468</v>
      </c>
      <c r="CE2033" s="1102">
        <v>16714.234973518298</v>
      </c>
      <c r="CF2033" s="1102">
        <v>13864.799988534334</v>
      </c>
      <c r="CG2033" s="1102">
        <v>12619.813364908539</v>
      </c>
      <c r="CH2033" s="1102">
        <v>14438.929294457012</v>
      </c>
      <c r="CI2033" s="1102">
        <v>17376.99316850508</v>
      </c>
      <c r="CJ2033" s="1102">
        <v>16344.678238687846</v>
      </c>
      <c r="CK2033" s="1102">
        <v>16174.985785125551</v>
      </c>
      <c r="CL2033" s="1102">
        <v>15093.170708066173</v>
      </c>
      <c r="CM2033" s="1102">
        <v>19074.581728039018</v>
      </c>
      <c r="CN2033" s="1102">
        <v>21525.433476086753</v>
      </c>
      <c r="CO2033" s="1102">
        <v>22616.772990053461</v>
      </c>
      <c r="CP2033" s="1102">
        <v>21819.541388921549</v>
      </c>
      <c r="CQ2033" s="1106">
        <f t="shared" si="231"/>
        <v>24051.927252021331</v>
      </c>
      <c r="CR2033" s="23" t="s">
        <v>543</v>
      </c>
      <c r="DQ2033"/>
      <c r="DR2033"/>
    </row>
    <row r="2034" spans="58:122" ht="13">
      <c r="BF2034" s="1135">
        <v>2026</v>
      </c>
      <c r="BG2034" s="1102">
        <v>72049.99743381844</v>
      </c>
      <c r="BH2034" s="1102">
        <v>75966.348221072898</v>
      </c>
      <c r="BI2034" s="1102">
        <v>68422.882012285991</v>
      </c>
      <c r="BJ2034" s="1102">
        <v>68061.907863692482</v>
      </c>
      <c r="BK2034" s="1102">
        <v>86795.363755736937</v>
      </c>
      <c r="BL2034" s="1102">
        <v>110835.55331643892</v>
      </c>
      <c r="BM2034" s="1102">
        <v>81755.783094662271</v>
      </c>
      <c r="BN2034" s="1102">
        <v>70730.764898780399</v>
      </c>
      <c r="BO2034" s="1102">
        <v>98875.615112582862</v>
      </c>
      <c r="BP2034" s="1102">
        <v>89988.816505464449</v>
      </c>
      <c r="BQ2034" s="1102">
        <v>66378.357798350233</v>
      </c>
      <c r="BR2034" s="1102">
        <v>48182.45294010338</v>
      </c>
      <c r="BS2034" s="1102">
        <v>73830.953093225398</v>
      </c>
      <c r="BT2034" s="1102">
        <v>36039.091234985317</v>
      </c>
      <c r="BU2034" s="1102">
        <v>17302.906650966601</v>
      </c>
      <c r="BV2034" s="1102">
        <v>13997.845531338315</v>
      </c>
      <c r="BW2034" s="1102">
        <v>12558.308100298664</v>
      </c>
      <c r="BX2034" s="1102">
        <v>28675.296743047649</v>
      </c>
      <c r="BY2034" s="1102">
        <v>23630.622434330304</v>
      </c>
      <c r="BZ2034" s="1102">
        <v>14608.393512241111</v>
      </c>
      <c r="CA2034" s="1102">
        <v>12134.914781612661</v>
      </c>
      <c r="CB2034" s="1102">
        <v>9092.7108350601247</v>
      </c>
      <c r="CC2034" s="1102">
        <v>10114.632121727282</v>
      </c>
      <c r="CD2034" s="1102">
        <v>17060.799541078781</v>
      </c>
      <c r="CE2034" s="1102">
        <v>18202.250254325623</v>
      </c>
      <c r="CF2034" s="1102">
        <v>13671.415624148374</v>
      </c>
      <c r="CG2034" s="1102">
        <v>10627.281378871478</v>
      </c>
      <c r="CH2034" s="1102">
        <v>12208.594556837448</v>
      </c>
      <c r="CI2034" s="1102">
        <v>20120.804544680737</v>
      </c>
      <c r="CJ2034" s="1102">
        <v>20200.143642263785</v>
      </c>
      <c r="CK2034" s="1102">
        <v>20668.91556869791</v>
      </c>
      <c r="CL2034" s="1102">
        <v>20474.753370588955</v>
      </c>
      <c r="CM2034" s="1102">
        <v>20249.458608837635</v>
      </c>
      <c r="CN2034" s="1102">
        <v>19259.916842493512</v>
      </c>
      <c r="CO2034" s="1102">
        <v>18883.800492072911</v>
      </c>
      <c r="CP2034" s="1102">
        <v>19995.116864813976</v>
      </c>
      <c r="CQ2034" s="1106">
        <f t="shared" si="231"/>
        <v>22040.843464856185</v>
      </c>
      <c r="CR2034" s="23" t="s">
        <v>543</v>
      </c>
      <c r="DQ2034"/>
      <c r="DR2034"/>
    </row>
    <row r="2035" spans="58:122" ht="13">
      <c r="BF2035" s="1135">
        <v>2027</v>
      </c>
      <c r="BG2035" s="1102">
        <v>58641.838652086772</v>
      </c>
      <c r="BH2035" s="1102">
        <v>59264.845721911413</v>
      </c>
      <c r="BI2035" s="1102">
        <v>54371.827973542851</v>
      </c>
      <c r="BJ2035" s="1102">
        <v>66733.006339046507</v>
      </c>
      <c r="BK2035" s="1102">
        <v>72421.393334487133</v>
      </c>
      <c r="BL2035" s="1102">
        <v>85589.033561728793</v>
      </c>
      <c r="BM2035" s="1102">
        <v>73420.645528066263</v>
      </c>
      <c r="BN2035" s="1102">
        <v>76257.976516225448</v>
      </c>
      <c r="BO2035" s="1102">
        <v>95268.396195781097</v>
      </c>
      <c r="BP2035" s="1102">
        <v>87536.594933416403</v>
      </c>
      <c r="BQ2035" s="1102">
        <v>68618.798868287355</v>
      </c>
      <c r="BR2035" s="1102">
        <v>54901.021626081812</v>
      </c>
      <c r="BS2035" s="1102">
        <v>59916.217053116765</v>
      </c>
      <c r="BT2035" s="1102">
        <v>25355.500771084095</v>
      </c>
      <c r="BU2035" s="1102">
        <v>13596.603160514198</v>
      </c>
      <c r="BV2035" s="1102">
        <v>12063.840642569978</v>
      </c>
      <c r="BW2035" s="1102">
        <v>19838.759221904009</v>
      </c>
      <c r="BX2035" s="1102">
        <v>19881.789047894901</v>
      </c>
      <c r="BY2035" s="1102">
        <v>18813.135052832251</v>
      </c>
      <c r="BZ2035" s="1102">
        <v>12905.139034714495</v>
      </c>
      <c r="CA2035" s="1102">
        <v>12135.807058250826</v>
      </c>
      <c r="CB2035" s="1102">
        <v>8306.4570060199603</v>
      </c>
      <c r="CC2035" s="1102">
        <v>8861.8916285845298</v>
      </c>
      <c r="CD2035" s="1102">
        <v>10445.613579091367</v>
      </c>
      <c r="CE2035" s="1102">
        <v>15597.668879389661</v>
      </c>
      <c r="CF2035" s="1102">
        <v>12169.741948625011</v>
      </c>
      <c r="CG2035" s="1102">
        <v>9940.7745148919093</v>
      </c>
      <c r="CH2035" s="1102">
        <v>12288.724384125331</v>
      </c>
      <c r="CI2035" s="1102">
        <v>17426.383617138745</v>
      </c>
      <c r="CJ2035" s="1102">
        <v>19513.953838889207</v>
      </c>
      <c r="CK2035" s="1102">
        <v>23311.268862582288</v>
      </c>
      <c r="CL2035" s="1102">
        <v>18679.104773885305</v>
      </c>
      <c r="CM2035" s="1102">
        <v>24548.309858615266</v>
      </c>
      <c r="CN2035" s="1102">
        <v>22522.708608797802</v>
      </c>
      <c r="CO2035" s="1102">
        <v>24166.554781468469</v>
      </c>
      <c r="CP2035" s="1102">
        <v>23928.738564499148</v>
      </c>
      <c r="CQ2035" s="1106">
        <f t="shared" si="231"/>
        <v>26376.919153680574</v>
      </c>
      <c r="CR2035" s="23" t="s">
        <v>543</v>
      </c>
      <c r="DQ2035"/>
      <c r="DR2035"/>
    </row>
    <row r="2036" spans="58:122" ht="13">
      <c r="BF2036" s="1135">
        <v>2028</v>
      </c>
      <c r="BG2036" s="1102">
        <v>48711.426426720929</v>
      </c>
      <c r="BH2036" s="1102">
        <v>47744.967731050448</v>
      </c>
      <c r="BI2036" s="1102">
        <v>41486.678768812628</v>
      </c>
      <c r="BJ2036" s="1102">
        <v>46048.790049767318</v>
      </c>
      <c r="BK2036" s="1102">
        <v>64307.23852538901</v>
      </c>
      <c r="BL2036" s="1102">
        <v>86284.115717042499</v>
      </c>
      <c r="BM2036" s="1102">
        <v>72414.347135363525</v>
      </c>
      <c r="BN2036" s="1102">
        <v>76888.106930578811</v>
      </c>
      <c r="BO2036" s="1102">
        <v>111820.28427106996</v>
      </c>
      <c r="BP2036" s="1102">
        <v>110250.0599313737</v>
      </c>
      <c r="BQ2036" s="1102">
        <v>88286.368573823318</v>
      </c>
      <c r="BR2036" s="1102">
        <v>63277.727699522024</v>
      </c>
      <c r="BS2036" s="1102">
        <v>69253.318143960074</v>
      </c>
      <c r="BT2036" s="1102">
        <v>29750.646530857161</v>
      </c>
      <c r="BU2036" s="1102">
        <v>12122.852139449862</v>
      </c>
      <c r="BV2036" s="1102">
        <v>10510.910187786965</v>
      </c>
      <c r="BW2036" s="1102">
        <v>19588.862784354693</v>
      </c>
      <c r="BX2036" s="1102">
        <v>32784.024386931116</v>
      </c>
      <c r="BY2036" s="1102">
        <v>23823.926974957543</v>
      </c>
      <c r="BZ2036" s="1102">
        <v>17947.955685066994</v>
      </c>
      <c r="CA2036" s="1102">
        <v>12138.120692461678</v>
      </c>
      <c r="CB2036" s="1102">
        <v>7708.60493655354</v>
      </c>
      <c r="CC2036" s="1102">
        <v>9224.6060521319541</v>
      </c>
      <c r="CD2036" s="1102">
        <v>12881.223285824908</v>
      </c>
      <c r="CE2036" s="1102">
        <v>18494.072695548872</v>
      </c>
      <c r="CF2036" s="1102">
        <v>15014.518215230923</v>
      </c>
      <c r="CG2036" s="1102">
        <v>11391.885183183245</v>
      </c>
      <c r="CH2036" s="1102">
        <v>13155.232754541908</v>
      </c>
      <c r="CI2036" s="1102">
        <v>18314.160082906434</v>
      </c>
      <c r="CJ2036" s="1102">
        <v>21344.204258690828</v>
      </c>
      <c r="CK2036" s="1102">
        <v>23113.592705285802</v>
      </c>
      <c r="CL2036" s="1102">
        <v>18707.641494183892</v>
      </c>
      <c r="CM2036" s="1102">
        <v>21630.17507470151</v>
      </c>
      <c r="CN2036" s="1102">
        <v>19909.712629929618</v>
      </c>
      <c r="CO2036" s="1102">
        <v>20815.48199543223</v>
      </c>
      <c r="CP2036" s="1102">
        <v>19953.309444092447</v>
      </c>
      <c r="CQ2036" s="1106">
        <f t="shared" si="231"/>
        <v>21994.758672152915</v>
      </c>
      <c r="CR2036" s="23" t="s">
        <v>543</v>
      </c>
      <c r="DQ2036"/>
      <c r="DR2036"/>
    </row>
    <row r="2037" spans="58:122" ht="13">
      <c r="BF2037" s="1135">
        <v>2029</v>
      </c>
      <c r="BG2037" s="1102">
        <v>44504.608654370189</v>
      </c>
      <c r="BH2037" s="1102">
        <v>54624.360729054555</v>
      </c>
      <c r="BI2037" s="1102">
        <v>56681.836495017225</v>
      </c>
      <c r="BJ2037" s="1102">
        <v>69049.209331434919</v>
      </c>
      <c r="BK2037" s="1102">
        <v>84731.203808332197</v>
      </c>
      <c r="BL2037" s="1102">
        <v>123331.50404993221</v>
      </c>
      <c r="BM2037" s="1102">
        <v>112752.95915347039</v>
      </c>
      <c r="BN2037" s="1102">
        <v>99243.175265352038</v>
      </c>
      <c r="BO2037" s="1102">
        <v>124184.69151381351</v>
      </c>
      <c r="BP2037" s="1102">
        <v>130056.79998788689</v>
      </c>
      <c r="BQ2037" s="1102">
        <v>101212.612701166</v>
      </c>
      <c r="BR2037" s="1102">
        <v>69426.624049608698</v>
      </c>
      <c r="BS2037" s="1102">
        <v>69210.776470079698</v>
      </c>
      <c r="BT2037" s="1102">
        <v>33930.262232914676</v>
      </c>
      <c r="BU2037" s="1102">
        <v>14908.17947981374</v>
      </c>
      <c r="BV2037" s="1102">
        <v>15608.437538341648</v>
      </c>
      <c r="BW2037" s="1102">
        <v>15293.616645403174</v>
      </c>
      <c r="BX2037" s="1102">
        <v>26951.837580790747</v>
      </c>
      <c r="BY2037" s="1102">
        <v>20840.094300712361</v>
      </c>
      <c r="BZ2037" s="1102">
        <v>16402.750496240365</v>
      </c>
      <c r="CA2037" s="1102">
        <v>12138.247198276707</v>
      </c>
      <c r="CB2037" s="1102">
        <v>8098.5945608171787</v>
      </c>
      <c r="CC2037" s="1102">
        <v>9762.3507932371722</v>
      </c>
      <c r="CD2037" s="1102">
        <v>12445.735664597421</v>
      </c>
      <c r="CE2037" s="1102">
        <v>16642.179410428256</v>
      </c>
      <c r="CF2037" s="1102">
        <v>13830.806290552682</v>
      </c>
      <c r="CG2037" s="1102">
        <v>12549.715559081029</v>
      </c>
      <c r="CH2037" s="1102">
        <v>14455.710256732767</v>
      </c>
      <c r="CI2037" s="1102">
        <v>17435.552465311499</v>
      </c>
      <c r="CJ2037" s="1102">
        <v>16258.076427453872</v>
      </c>
      <c r="CK2037" s="1102">
        <v>16087.193125083064</v>
      </c>
      <c r="CL2037" s="1102">
        <v>15100.322335249246</v>
      </c>
      <c r="CM2037" s="1102">
        <v>19067.706517864539</v>
      </c>
      <c r="CN2037" s="1102">
        <v>21421.916831064693</v>
      </c>
      <c r="CO2037" s="1102">
        <v>22561.594458724594</v>
      </c>
      <c r="CP2037" s="1102">
        <v>21799.766652760103</v>
      </c>
      <c r="CQ2037" s="1106">
        <f t="shared" si="231"/>
        <v>24030.129336698305</v>
      </c>
      <c r="CR2037" s="23" t="s">
        <v>543</v>
      </c>
      <c r="DQ2037"/>
      <c r="DR2037"/>
    </row>
    <row r="2038" spans="58:122" ht="13">
      <c r="BF2038" s="1135">
        <v>2030</v>
      </c>
      <c r="BG2038" s="1102">
        <v>46374.491297696492</v>
      </c>
      <c r="BH2038" s="1102">
        <v>46163.118551038875</v>
      </c>
      <c r="BI2038" s="1102">
        <v>41389.059398763668</v>
      </c>
      <c r="BJ2038" s="1102">
        <v>49922.78668620906</v>
      </c>
      <c r="BK2038" s="1102">
        <v>58992.407722590302</v>
      </c>
      <c r="BL2038" s="1102">
        <v>77165.667208603278</v>
      </c>
      <c r="BM2038" s="1102">
        <v>71961.72822937365</v>
      </c>
      <c r="BN2038" s="1102">
        <v>82484.361690455553</v>
      </c>
      <c r="BO2038" s="1102">
        <v>101080.4214035273</v>
      </c>
      <c r="BP2038" s="1102">
        <v>99842.268745403198</v>
      </c>
      <c r="BQ2038" s="1102">
        <v>74921.682004552466</v>
      </c>
      <c r="BR2038" s="1102">
        <v>62071.035017814997</v>
      </c>
      <c r="BS2038" s="1102">
        <v>71390.991735397489</v>
      </c>
      <c r="BT2038" s="1102">
        <v>25755.699444211055</v>
      </c>
      <c r="BU2038" s="1102">
        <v>13659.515712034179</v>
      </c>
      <c r="BV2038" s="1102">
        <v>13680.279994150194</v>
      </c>
      <c r="BW2038" s="1102">
        <v>15723.461387921476</v>
      </c>
      <c r="BX2038" s="1102">
        <v>25658.989859502279</v>
      </c>
      <c r="BY2038" s="1102">
        <v>24186.142313451666</v>
      </c>
      <c r="BZ2038" s="1102">
        <v>17948.180643318949</v>
      </c>
      <c r="CA2038" s="1102">
        <v>12140.017492061754</v>
      </c>
      <c r="CB2038" s="1102">
        <v>7382.5511078761592</v>
      </c>
      <c r="CC2038" s="1102">
        <v>8973.8168739109951</v>
      </c>
      <c r="CD2038" s="1102">
        <v>15156.030366182671</v>
      </c>
      <c r="CE2038" s="1102">
        <v>17952.057599730953</v>
      </c>
      <c r="CF2038" s="1102">
        <v>12707.642555888146</v>
      </c>
      <c r="CG2038" s="1102">
        <v>10303.577436891872</v>
      </c>
      <c r="CH2038" s="1102">
        <v>12976.226636824143</v>
      </c>
      <c r="CI2038" s="1102">
        <v>18818.682548820289</v>
      </c>
      <c r="CJ2038" s="1102">
        <v>19188.770565676339</v>
      </c>
      <c r="CK2038" s="1102">
        <v>18360.127389729998</v>
      </c>
      <c r="CL2038" s="1102">
        <v>16440.480354712396</v>
      </c>
      <c r="CM2038" s="1102">
        <v>18086.659179899994</v>
      </c>
      <c r="CN2038" s="1102">
        <v>18668.70587617853</v>
      </c>
      <c r="CO2038" s="1102">
        <v>19371.351392889101</v>
      </c>
      <c r="CP2038" s="1102">
        <v>19308.578330106597</v>
      </c>
      <c r="CQ2038" s="1106">
        <f t="shared" si="231"/>
        <v>21284.064273297412</v>
      </c>
      <c r="CR2038" s="23" t="s">
        <v>543</v>
      </c>
      <c r="DQ2038"/>
      <c r="DR2038"/>
    </row>
    <row r="2039" spans="58:122" ht="13">
      <c r="BF2039" s="1135">
        <v>2031</v>
      </c>
      <c r="BG2039" s="1102">
        <v>50234.194206761073</v>
      </c>
      <c r="BH2039" s="1102">
        <v>57455.978870657185</v>
      </c>
      <c r="BI2039" s="1102">
        <v>53586.03548666765</v>
      </c>
      <c r="BJ2039" s="1102">
        <v>66303.405060148885</v>
      </c>
      <c r="BK2039" s="1102">
        <v>81791.062237355334</v>
      </c>
      <c r="BL2039" s="1102">
        <v>103004.53161323046</v>
      </c>
      <c r="BM2039" s="1102">
        <v>85729.55297303421</v>
      </c>
      <c r="BN2039" s="1102">
        <v>82631.982939591238</v>
      </c>
      <c r="BO2039" s="1102">
        <v>103809.94408148099</v>
      </c>
      <c r="BP2039" s="1102">
        <v>97562.111535412972</v>
      </c>
      <c r="BQ2039" s="1102">
        <v>76714.66823694871</v>
      </c>
      <c r="BR2039" s="1102">
        <v>74778.498781178641</v>
      </c>
      <c r="BS2039" s="1102">
        <v>107290.08439481078</v>
      </c>
      <c r="BT2039" s="1102">
        <v>43339.598533009943</v>
      </c>
      <c r="BU2039" s="1102">
        <v>21174.419664529789</v>
      </c>
      <c r="BV2039" s="1102">
        <v>14941.272748325264</v>
      </c>
      <c r="BW2039" s="1102">
        <v>13767.592504445802</v>
      </c>
      <c r="BX2039" s="1102">
        <v>40148.943429929088</v>
      </c>
      <c r="BY2039" s="1102">
        <v>26368.46531612573</v>
      </c>
      <c r="BZ2039" s="1102">
        <v>15448.106144636415</v>
      </c>
      <c r="CA2039" s="1102">
        <v>12147.790723375007</v>
      </c>
      <c r="CB2039" s="1102">
        <v>6999.1616552611713</v>
      </c>
      <c r="CC2039" s="1102">
        <v>14788.323758294364</v>
      </c>
      <c r="CD2039" s="1102">
        <v>18399.80256449974</v>
      </c>
      <c r="CE2039" s="1102">
        <v>22366.45353796273</v>
      </c>
      <c r="CF2039" s="1102">
        <v>16318.855468779828</v>
      </c>
      <c r="CG2039" s="1102">
        <v>13917.592549483672</v>
      </c>
      <c r="CH2039" s="1102">
        <v>18806.481486664019</v>
      </c>
      <c r="CI2039" s="1102">
        <v>22285.270665148691</v>
      </c>
      <c r="CJ2039" s="1102">
        <v>22284.129092917465</v>
      </c>
      <c r="CK2039" s="1102">
        <v>21069.223197043761</v>
      </c>
      <c r="CL2039" s="1102">
        <v>17750.068248570002</v>
      </c>
      <c r="CM2039" s="1102">
        <v>22367.182536504894</v>
      </c>
      <c r="CN2039" s="1102">
        <v>21024.730166995745</v>
      </c>
      <c r="CO2039" s="1102">
        <v>21533.920297013949</v>
      </c>
      <c r="CP2039" s="1102">
        <v>22848.24514094006</v>
      </c>
      <c r="CQ2039" s="1106">
        <f t="shared" si="231"/>
        <v>25185.879032510769</v>
      </c>
      <c r="CR2039" s="23" t="s">
        <v>543</v>
      </c>
      <c r="DQ2039"/>
      <c r="DR2039"/>
    </row>
    <row r="2040" spans="58:122" ht="13">
      <c r="BF2040" s="1135">
        <v>2032</v>
      </c>
      <c r="BG2040" s="1102">
        <v>51845.954292322131</v>
      </c>
      <c r="BH2040" s="1102">
        <v>52190.524371224383</v>
      </c>
      <c r="BI2040" s="1102">
        <v>45413.20505927012</v>
      </c>
      <c r="BJ2040" s="1102">
        <v>52232.216252450206</v>
      </c>
      <c r="BK2040" s="1102">
        <v>56095.941414086352</v>
      </c>
      <c r="BL2040" s="1102">
        <v>65460.229612420226</v>
      </c>
      <c r="BM2040" s="1102">
        <v>58294.049714411289</v>
      </c>
      <c r="BN2040" s="1102">
        <v>76118.296798973781</v>
      </c>
      <c r="BO2040" s="1102">
        <v>93918.744632401242</v>
      </c>
      <c r="BP2040" s="1102">
        <v>94678.694427094422</v>
      </c>
      <c r="BQ2040" s="1102">
        <v>73617.15820685889</v>
      </c>
      <c r="BR2040" s="1102">
        <v>65223.94364223817</v>
      </c>
      <c r="BS2040" s="1102">
        <v>69119.218399529665</v>
      </c>
      <c r="BT2040" s="1102">
        <v>38817.155198929293</v>
      </c>
      <c r="BU2040" s="1102">
        <v>21302.518916580098</v>
      </c>
      <c r="BV2040" s="1102">
        <v>16046.571469969402</v>
      </c>
      <c r="BW2040" s="1102">
        <v>16049.789078787247</v>
      </c>
      <c r="BX2040" s="1102">
        <v>23139.203750805871</v>
      </c>
      <c r="BY2040" s="1102">
        <v>17147.405243030462</v>
      </c>
      <c r="BZ2040" s="1102">
        <v>14067.212272887291</v>
      </c>
      <c r="CA2040" s="1102">
        <v>12151.841994276427</v>
      </c>
      <c r="CB2040" s="1102">
        <v>9406.0051496549677</v>
      </c>
      <c r="CC2040" s="1102">
        <v>11790.860583731803</v>
      </c>
      <c r="CD2040" s="1102">
        <v>11028.518632261381</v>
      </c>
      <c r="CE2040" s="1102">
        <v>14341.023688875437</v>
      </c>
      <c r="CF2040" s="1102">
        <v>12005.099928677631</v>
      </c>
      <c r="CG2040" s="1102">
        <v>9380.6808231843061</v>
      </c>
      <c r="CH2040" s="1102">
        <v>12604.676923785744</v>
      </c>
      <c r="CI2040" s="1102">
        <v>13925.199427024354</v>
      </c>
      <c r="CJ2040" s="1102">
        <v>16127.100168379637</v>
      </c>
      <c r="CK2040" s="1102">
        <v>17099.207723250867</v>
      </c>
      <c r="CL2040" s="1102">
        <v>14132.196749107274</v>
      </c>
      <c r="CM2040" s="1102">
        <v>16914.351609336645</v>
      </c>
      <c r="CN2040" s="1102">
        <v>14163.02961723469</v>
      </c>
      <c r="CO2040" s="1102">
        <v>15491.471195986018</v>
      </c>
      <c r="CP2040" s="1102">
        <v>15120.8159857101</v>
      </c>
      <c r="CQ2040" s="1106">
        <f t="shared" si="231"/>
        <v>16667.84647747704</v>
      </c>
      <c r="CR2040" s="23" t="s">
        <v>543</v>
      </c>
      <c r="DQ2040"/>
      <c r="DR2040"/>
    </row>
    <row r="2041" spans="58:122" ht="13">
      <c r="BF2041" s="1135">
        <v>2033</v>
      </c>
      <c r="BG2041" s="1102">
        <v>61645.612001804693</v>
      </c>
      <c r="BH2041" s="1102">
        <v>58674.823264355822</v>
      </c>
      <c r="BI2041" s="1102">
        <v>51923.597727532448</v>
      </c>
      <c r="BJ2041" s="1102">
        <v>57222.027648584313</v>
      </c>
      <c r="BK2041" s="1102">
        <v>77981.88781563958</v>
      </c>
      <c r="BL2041" s="1102">
        <v>101220.57298103378</v>
      </c>
      <c r="BM2041" s="1102">
        <v>89493.293783921661</v>
      </c>
      <c r="BN2041" s="1102">
        <v>98311.817437636826</v>
      </c>
      <c r="BO2041" s="1102">
        <v>151733.556310902</v>
      </c>
      <c r="BP2041" s="1102">
        <v>140334.20735477711</v>
      </c>
      <c r="BQ2041" s="1102">
        <v>110870.6802522215</v>
      </c>
      <c r="BR2041" s="1102">
        <v>88869.236965807562</v>
      </c>
      <c r="BS2041" s="1102">
        <v>102834.59689004594</v>
      </c>
      <c r="BT2041" s="1102">
        <v>32764.401254045049</v>
      </c>
      <c r="BU2041" s="1102">
        <v>12770.432805452218</v>
      </c>
      <c r="BV2041" s="1102">
        <v>17546.255001867055</v>
      </c>
      <c r="BW2041" s="1102">
        <v>28397.373559151223</v>
      </c>
      <c r="BX2041" s="1102">
        <v>30367.200663406904</v>
      </c>
      <c r="BY2041" s="1102">
        <v>22566.516583535093</v>
      </c>
      <c r="BZ2041" s="1102">
        <v>17714.614429620146</v>
      </c>
      <c r="CA2041" s="1102">
        <v>12152.802893826893</v>
      </c>
      <c r="CB2041" s="1102">
        <v>8512.030289905164</v>
      </c>
      <c r="CC2041" s="1102">
        <v>10842.496370810481</v>
      </c>
      <c r="CD2041" s="1102">
        <v>16905.995293818356</v>
      </c>
      <c r="CE2041" s="1102">
        <v>23134.260435677039</v>
      </c>
      <c r="CF2041" s="1102">
        <v>16613.413347318026</v>
      </c>
      <c r="CG2041" s="1102">
        <v>14408.880779439725</v>
      </c>
      <c r="CH2041" s="1102">
        <v>17496.164048739593</v>
      </c>
      <c r="CI2041" s="1102">
        <v>25056.04640786683</v>
      </c>
      <c r="CJ2041" s="1102">
        <v>27513.427535945382</v>
      </c>
      <c r="CK2041" s="1102">
        <v>26083.997391453249</v>
      </c>
      <c r="CL2041" s="1102">
        <v>20555.268768958282</v>
      </c>
      <c r="CM2041" s="1102">
        <v>20330.233879055206</v>
      </c>
      <c r="CN2041" s="1102">
        <v>17646.735449574328</v>
      </c>
      <c r="CO2041" s="1102">
        <v>17633.560781078952</v>
      </c>
      <c r="CP2041" s="1102">
        <v>19001.176567391289</v>
      </c>
      <c r="CQ2041" s="1106">
        <f t="shared" si="231"/>
        <v>20945.211833542395</v>
      </c>
      <c r="CR2041" s="23" t="s">
        <v>543</v>
      </c>
      <c r="DQ2041"/>
      <c r="DR2041"/>
    </row>
    <row r="2042" spans="58:122" ht="13">
      <c r="BF2042" s="1135">
        <v>2034</v>
      </c>
      <c r="BG2042" s="1102">
        <v>51140.498196370143</v>
      </c>
      <c r="BH2042" s="1102">
        <v>54214.699731820343</v>
      </c>
      <c r="BI2042" s="1102">
        <v>49520.895343857235</v>
      </c>
      <c r="BJ2042" s="1102">
        <v>59965.410941081303</v>
      </c>
      <c r="BK2042" s="1102">
        <v>72907.873847552721</v>
      </c>
      <c r="BL2042" s="1102">
        <v>94801.113065157013</v>
      </c>
      <c r="BM2042" s="1102">
        <v>84539.242579253478</v>
      </c>
      <c r="BN2042" s="1102">
        <v>89601.447895537189</v>
      </c>
      <c r="BO2042" s="1102">
        <v>111602.30522705292</v>
      </c>
      <c r="BP2042" s="1102">
        <v>109118.51067943823</v>
      </c>
      <c r="BQ2042" s="1102">
        <v>81877.702938584654</v>
      </c>
      <c r="BR2042" s="1102">
        <v>63801.989131702125</v>
      </c>
      <c r="BS2042" s="1102">
        <v>61950.905564504683</v>
      </c>
      <c r="BT2042" s="1102">
        <v>26896.842527662091</v>
      </c>
      <c r="BU2042" s="1102">
        <v>11619.359097639403</v>
      </c>
      <c r="BV2042" s="1102">
        <v>9941.6892378809025</v>
      </c>
      <c r="BW2042" s="1102">
        <v>15085.46423737176</v>
      </c>
      <c r="BX2042" s="1102">
        <v>21190.66259843684</v>
      </c>
      <c r="BY2042" s="1102">
        <v>18907.866279789665</v>
      </c>
      <c r="BZ2042" s="1102">
        <v>15169.575849467647</v>
      </c>
      <c r="CA2042" s="1102">
        <v>12152.841309069083</v>
      </c>
      <c r="CB2042" s="1102">
        <v>7283.9670349343642</v>
      </c>
      <c r="CC2042" s="1102">
        <v>7659.0812767454863</v>
      </c>
      <c r="CD2042" s="1102">
        <v>10287.7970101388</v>
      </c>
      <c r="CE2042" s="1102">
        <v>15737.010613066375</v>
      </c>
      <c r="CF2042" s="1102">
        <v>12563.602975585591</v>
      </c>
      <c r="CG2042" s="1102">
        <v>10628.399042506826</v>
      </c>
      <c r="CH2042" s="1102">
        <v>13228.608501324361</v>
      </c>
      <c r="CI2042" s="1102">
        <v>18864.616625778668</v>
      </c>
      <c r="CJ2042" s="1102">
        <v>20184.05805378767</v>
      </c>
      <c r="CK2042" s="1102">
        <v>20539.754091270126</v>
      </c>
      <c r="CL2042" s="1102">
        <v>14926.100173098501</v>
      </c>
      <c r="CM2042" s="1102">
        <v>17908.828244533492</v>
      </c>
      <c r="CN2042" s="1102">
        <v>16782.942067591073</v>
      </c>
      <c r="CO2042" s="1102">
        <v>20687.196198170743</v>
      </c>
      <c r="CP2042" s="1102">
        <v>17295.372191426806</v>
      </c>
      <c r="CQ2042" s="1106">
        <f t="shared" si="231"/>
        <v>19064.884377269253</v>
      </c>
      <c r="CR2042" s="23" t="s">
        <v>543</v>
      </c>
      <c r="DQ2042"/>
      <c r="DR2042"/>
    </row>
    <row r="2043" spans="58:122" ht="13">
      <c r="BF2043" s="1135">
        <v>2035</v>
      </c>
      <c r="BG2043" s="1102">
        <v>57998.49529187502</v>
      </c>
      <c r="BH2043" s="1102">
        <v>62541.238864081759</v>
      </c>
      <c r="BI2043" s="1102">
        <v>58328.882109098195</v>
      </c>
      <c r="BJ2043" s="1102">
        <v>67922.618334113926</v>
      </c>
      <c r="BK2043" s="1102">
        <v>83569.922738491659</v>
      </c>
      <c r="BL2043" s="1102">
        <v>111781.06920060558</v>
      </c>
      <c r="BM2043" s="1102">
        <v>95617.161301780754</v>
      </c>
      <c r="BN2043" s="1102">
        <v>105674.63033379035</v>
      </c>
      <c r="BO2043" s="1102">
        <v>136765.1585879256</v>
      </c>
      <c r="BP2043" s="1102">
        <v>138800.66637558091</v>
      </c>
      <c r="BQ2043" s="1102">
        <v>104246.32324486483</v>
      </c>
      <c r="BR2043" s="1102">
        <v>75799.950359363487</v>
      </c>
      <c r="BS2043" s="1102">
        <v>71554.96471133396</v>
      </c>
      <c r="BT2043" s="1102">
        <v>28951.342456210776</v>
      </c>
      <c r="BU2043" s="1102">
        <v>14012.194065994103</v>
      </c>
      <c r="BV2043" s="1102">
        <v>12654.473646619195</v>
      </c>
      <c r="BW2043" s="1102">
        <v>18492.28283615801</v>
      </c>
      <c r="BX2043" s="1102">
        <v>27448.188202248697</v>
      </c>
      <c r="BY2043" s="1102">
        <v>23707.279998288239</v>
      </c>
      <c r="BZ2043" s="1102">
        <v>20269.405905278152</v>
      </c>
      <c r="CA2043" s="1102">
        <v>12155.201702651118</v>
      </c>
      <c r="CB2043" s="1102">
        <v>6382.8622886709918</v>
      </c>
      <c r="CC2043" s="1102">
        <v>9128.6245579460465</v>
      </c>
      <c r="CD2043" s="1102">
        <v>10933.625917396903</v>
      </c>
      <c r="CE2043" s="1102">
        <v>19719.793998209145</v>
      </c>
      <c r="CF2043" s="1102">
        <v>15396.565707973969</v>
      </c>
      <c r="CG2043" s="1102">
        <v>11643.339080100623</v>
      </c>
      <c r="CH2043" s="1102">
        <v>13640.356324312754</v>
      </c>
      <c r="CI2043" s="1102">
        <v>18137.386994010038</v>
      </c>
      <c r="CJ2043" s="1102">
        <v>19572.909451266081</v>
      </c>
      <c r="CK2043" s="1102">
        <v>21925.87898727147</v>
      </c>
      <c r="CL2043" s="1102">
        <v>17198.575497909467</v>
      </c>
      <c r="CM2043" s="1102">
        <v>20506.810533116935</v>
      </c>
      <c r="CN2043" s="1102">
        <v>16231.635580609236</v>
      </c>
      <c r="CO2043" s="1102">
        <v>17344.398734693354</v>
      </c>
      <c r="CP2043" s="1102">
        <v>18296.680662128561</v>
      </c>
      <c r="CQ2043" s="1106">
        <f t="shared" si="231"/>
        <v>20168.638029322599</v>
      </c>
      <c r="CR2043" s="23" t="s">
        <v>543</v>
      </c>
      <c r="DQ2043"/>
      <c r="DR2043"/>
    </row>
    <row r="2044" spans="58:122" ht="13">
      <c r="BF2044" s="1135">
        <v>2036</v>
      </c>
      <c r="BG2044" s="1102">
        <v>49451.574902668144</v>
      </c>
      <c r="BH2044" s="1102">
        <v>49224.081811103599</v>
      </c>
      <c r="BI2044" s="1102">
        <v>42852.34479952087</v>
      </c>
      <c r="BJ2044" s="1102">
        <v>47122.561299818932</v>
      </c>
      <c r="BK2044" s="1102">
        <v>54718.075952807434</v>
      </c>
      <c r="BL2044" s="1102">
        <v>70050.350808006697</v>
      </c>
      <c r="BM2044" s="1102">
        <v>59476.572713578134</v>
      </c>
      <c r="BN2044" s="1102">
        <v>66396.136266109359</v>
      </c>
      <c r="BO2044" s="1102">
        <v>98339.916273466486</v>
      </c>
      <c r="BP2044" s="1102">
        <v>95038.032494734507</v>
      </c>
      <c r="BQ2044" s="1102">
        <v>73966.342278353652</v>
      </c>
      <c r="BR2044" s="1102">
        <v>60210.082515537375</v>
      </c>
      <c r="BS2044" s="1102">
        <v>71536.998468880352</v>
      </c>
      <c r="BT2044" s="1102">
        <v>21042.753235503144</v>
      </c>
      <c r="BU2044" s="1102">
        <v>10108.017867193426</v>
      </c>
      <c r="BV2044" s="1102">
        <v>14556.45482664713</v>
      </c>
      <c r="BW2044" s="1102">
        <v>19355.343818504611</v>
      </c>
      <c r="BX2044" s="1102">
        <v>19935.89400230486</v>
      </c>
      <c r="BY2044" s="1102">
        <v>19704.850635453586</v>
      </c>
      <c r="BZ2044" s="1102">
        <v>18903.137589730388</v>
      </c>
      <c r="CA2044" s="1102">
        <v>12155.820651218572</v>
      </c>
      <c r="CB2044" s="1102">
        <v>6959.6469347805878</v>
      </c>
      <c r="CC2044" s="1102">
        <v>7950.3083505399773</v>
      </c>
      <c r="CD2044" s="1102">
        <v>11153.353994767567</v>
      </c>
      <c r="CE2044" s="1102">
        <v>20426.504128491972</v>
      </c>
      <c r="CF2044" s="1102">
        <v>15861.141363606252</v>
      </c>
      <c r="CG2044" s="1102">
        <v>11787.893064997848</v>
      </c>
      <c r="CH2044" s="1102">
        <v>11800.379305877079</v>
      </c>
      <c r="CI2044" s="1102">
        <v>15765.177545057963</v>
      </c>
      <c r="CJ2044" s="1102">
        <v>19293.85004860449</v>
      </c>
      <c r="CK2044" s="1102">
        <v>18547.970911427707</v>
      </c>
      <c r="CL2044" s="1102">
        <v>14200.526160704874</v>
      </c>
      <c r="CM2044" s="1102">
        <v>15473.160280142551</v>
      </c>
      <c r="CN2044" s="1102">
        <v>15446.990772311621</v>
      </c>
      <c r="CO2044" s="1102">
        <v>16072.268103999155</v>
      </c>
      <c r="CP2044" s="1102">
        <v>16428.201842603776</v>
      </c>
      <c r="CQ2044" s="1106">
        <f t="shared" si="231"/>
        <v>18108.992694064982</v>
      </c>
      <c r="CR2044" s="23" t="s">
        <v>543</v>
      </c>
      <c r="DQ2044"/>
      <c r="DR2044"/>
    </row>
    <row r="2045" spans="58:122" ht="13">
      <c r="BF2045" s="1135">
        <v>2037</v>
      </c>
      <c r="BG2045" s="1102">
        <v>35901.463717986517</v>
      </c>
      <c r="BH2045" s="1102">
        <v>48084.707323455601</v>
      </c>
      <c r="BI2045" s="1102">
        <v>47585.574541923619</v>
      </c>
      <c r="BJ2045" s="1102">
        <v>60791.212650799127</v>
      </c>
      <c r="BK2045" s="1102">
        <v>76412.464708943662</v>
      </c>
      <c r="BL2045" s="1102">
        <v>111296.94985342333</v>
      </c>
      <c r="BM2045" s="1102">
        <v>105968.45994384297</v>
      </c>
      <c r="BN2045" s="1102">
        <v>101646.37140128615</v>
      </c>
      <c r="BO2045" s="1102">
        <v>105456.41398856223</v>
      </c>
      <c r="BP2045" s="1102">
        <v>121832.69336657063</v>
      </c>
      <c r="BQ2045" s="1102">
        <v>90424.596826967492</v>
      </c>
      <c r="BR2045" s="1102">
        <v>68371.266697914354</v>
      </c>
      <c r="BS2045" s="1102">
        <v>66995.34140662782</v>
      </c>
      <c r="BT2045" s="1102">
        <v>29985.691790733174</v>
      </c>
      <c r="BU2045" s="1102">
        <v>17672.548476149652</v>
      </c>
      <c r="BV2045" s="1102">
        <v>20277.002498667513</v>
      </c>
      <c r="BW2045" s="1102">
        <v>24609.074080622948</v>
      </c>
      <c r="BX2045" s="1102">
        <v>28833.340056839908</v>
      </c>
      <c r="BY2045" s="1102">
        <v>24345.590895072026</v>
      </c>
      <c r="BZ2045" s="1102">
        <v>16656.565389751569</v>
      </c>
      <c r="CA2045" s="1102">
        <v>12157.759187755102</v>
      </c>
      <c r="CB2045" s="1102">
        <v>8982.6503264391977</v>
      </c>
      <c r="CC2045" s="1102">
        <v>10929.356358163895</v>
      </c>
      <c r="CD2045" s="1102">
        <v>12801.94618374498</v>
      </c>
      <c r="CE2045" s="1102">
        <v>17208.857112681013</v>
      </c>
      <c r="CF2045" s="1102">
        <v>12094.474137426821</v>
      </c>
      <c r="CG2045" s="1102">
        <v>11962.902294956535</v>
      </c>
      <c r="CH2045" s="1102">
        <v>14598.770377330373</v>
      </c>
      <c r="CI2045" s="1102">
        <v>19143.674403482069</v>
      </c>
      <c r="CJ2045" s="1102">
        <v>18620.209605892051</v>
      </c>
      <c r="CK2045" s="1102">
        <v>19395.859314466743</v>
      </c>
      <c r="CL2045" s="1102">
        <v>17361.160334283792</v>
      </c>
      <c r="CM2045" s="1102">
        <v>22631.514842584857</v>
      </c>
      <c r="CN2045" s="1102">
        <v>22412.494195717729</v>
      </c>
      <c r="CO2045" s="1102">
        <v>25072.984726539056</v>
      </c>
      <c r="CP2045" s="1102">
        <v>24212.281964029622</v>
      </c>
      <c r="CQ2045" s="1106">
        <f t="shared" si="231"/>
        <v>26689.472249858864</v>
      </c>
      <c r="CR2045" s="23" t="s">
        <v>543</v>
      </c>
      <c r="DQ2045"/>
      <c r="DR2045"/>
    </row>
    <row r="2046" spans="58:122" ht="13">
      <c r="BF2046" s="1135">
        <v>2038</v>
      </c>
      <c r="BG2046" s="1102">
        <v>49092.378720668145</v>
      </c>
      <c r="BH2046" s="1102">
        <v>49256.196283904326</v>
      </c>
      <c r="BI2046" s="1102">
        <v>43157.169298890287</v>
      </c>
      <c r="BJ2046" s="1102">
        <v>54540.940328944147</v>
      </c>
      <c r="BK2046" s="1102">
        <v>75269.980936334337</v>
      </c>
      <c r="BL2046" s="1102">
        <v>103839.04706270619</v>
      </c>
      <c r="BM2046" s="1102">
        <v>96543.120604342344</v>
      </c>
      <c r="BN2046" s="1102">
        <v>99740.117563446576</v>
      </c>
      <c r="BO2046" s="1102">
        <v>119767.39857088373</v>
      </c>
      <c r="BP2046" s="1102">
        <v>112687.97167506842</v>
      </c>
      <c r="BQ2046" s="1102">
        <v>85081.845147572938</v>
      </c>
      <c r="BR2046" s="1102">
        <v>69355.451155738134</v>
      </c>
      <c r="BS2046" s="1102">
        <v>83095.274825693501</v>
      </c>
      <c r="BT2046" s="1102">
        <v>38774.8711587707</v>
      </c>
      <c r="BU2046" s="1102">
        <v>21468.584215124254</v>
      </c>
      <c r="BV2046" s="1102">
        <v>15090.351943964492</v>
      </c>
      <c r="BW2046" s="1102">
        <v>14117.676254445216</v>
      </c>
      <c r="BX2046" s="1102">
        <v>19289.162088089695</v>
      </c>
      <c r="BY2046" s="1102">
        <v>20614.254410490736</v>
      </c>
      <c r="BZ2046" s="1102">
        <v>18806.647903771067</v>
      </c>
      <c r="CA2046" s="1102">
        <v>12160.343711011055</v>
      </c>
      <c r="CB2046" s="1102">
        <v>7117.2254960537794</v>
      </c>
      <c r="CC2046" s="1102">
        <v>7733.9686873241426</v>
      </c>
      <c r="CD2046" s="1102">
        <v>12391.87252906544</v>
      </c>
      <c r="CE2046" s="1102">
        <v>21800.402914242124</v>
      </c>
      <c r="CF2046" s="1102">
        <v>19397.992166666794</v>
      </c>
      <c r="CG2046" s="1102">
        <v>13351.936383126511</v>
      </c>
      <c r="CH2046" s="1102">
        <v>11849.45192725671</v>
      </c>
      <c r="CI2046" s="1102">
        <v>15839.832023817078</v>
      </c>
      <c r="CJ2046" s="1102">
        <v>20397.092814117623</v>
      </c>
      <c r="CK2046" s="1102">
        <v>25127.179768310889</v>
      </c>
      <c r="CL2046" s="1102">
        <v>21499.693479367099</v>
      </c>
      <c r="CM2046" s="1102">
        <v>24641.500699097847</v>
      </c>
      <c r="CN2046" s="1102">
        <v>22332.853432508284</v>
      </c>
      <c r="CO2046" s="1102">
        <v>22016.192703073644</v>
      </c>
      <c r="CP2046" s="1102">
        <v>22972.436540624862</v>
      </c>
      <c r="CQ2046" s="1106">
        <f t="shared" si="231"/>
        <v>25322.77661698806</v>
      </c>
      <c r="CR2046" s="23" t="s">
        <v>543</v>
      </c>
      <c r="DQ2046"/>
      <c r="DR2046"/>
    </row>
    <row r="2047" spans="58:122" ht="13">
      <c r="BF2047" s="1135">
        <v>2039</v>
      </c>
      <c r="BG2047" s="1102">
        <v>40819.502139454133</v>
      </c>
      <c r="BH2047" s="1102">
        <v>58913.294088574556</v>
      </c>
      <c r="BI2047" s="1102">
        <v>57085.957513417896</v>
      </c>
      <c r="BJ2047" s="1102">
        <v>59619.63974626585</v>
      </c>
      <c r="BK2047" s="1102">
        <v>64103.044321553898</v>
      </c>
      <c r="BL2047" s="1102">
        <v>93052.002115641779</v>
      </c>
      <c r="BM2047" s="1102">
        <v>93883.570872714248</v>
      </c>
      <c r="BN2047" s="1102">
        <v>90737.096069767009</v>
      </c>
      <c r="BO2047" s="1102">
        <v>103543.14898992793</v>
      </c>
      <c r="BP2047" s="1102">
        <v>141114.48378079612</v>
      </c>
      <c r="BQ2047" s="1102">
        <v>115123.6375462719</v>
      </c>
      <c r="BR2047" s="1102">
        <v>89218.849273110594</v>
      </c>
      <c r="BS2047" s="1102">
        <v>84468.923017165929</v>
      </c>
      <c r="BT2047" s="1102">
        <v>31526.666377642236</v>
      </c>
      <c r="BU2047" s="1102">
        <v>15156.19451439353</v>
      </c>
      <c r="BV2047" s="1102">
        <v>20142.003581841898</v>
      </c>
      <c r="BW2047" s="1102">
        <v>27682.306690695888</v>
      </c>
      <c r="BX2047" s="1102">
        <v>30367.397377645608</v>
      </c>
      <c r="BY2047" s="1102">
        <v>27125.588775587603</v>
      </c>
      <c r="BZ2047" s="1102">
        <v>17473.814808530613</v>
      </c>
      <c r="CA2047" s="1102">
        <v>12161.268847086711</v>
      </c>
      <c r="CB2047" s="1102">
        <v>7508.9478953463713</v>
      </c>
      <c r="CC2047" s="1102">
        <v>9038.9658533328893</v>
      </c>
      <c r="CD2047" s="1102">
        <v>12949.917961295718</v>
      </c>
      <c r="CE2047" s="1102">
        <v>18819.721642472316</v>
      </c>
      <c r="CF2047" s="1102">
        <v>14969.295351832674</v>
      </c>
      <c r="CG2047" s="1102">
        <v>12154.268737551709</v>
      </c>
      <c r="CH2047" s="1102">
        <v>13899.187185819748</v>
      </c>
      <c r="CI2047" s="1102">
        <v>19033.700682862695</v>
      </c>
      <c r="CJ2047" s="1102">
        <v>21191.266915476721</v>
      </c>
      <c r="CK2047" s="1102">
        <v>21349.817806694213</v>
      </c>
      <c r="CL2047" s="1102">
        <v>19183.083197788543</v>
      </c>
      <c r="CM2047" s="1102">
        <v>21879.113885911993</v>
      </c>
      <c r="CN2047" s="1102">
        <v>23007.937441347531</v>
      </c>
      <c r="CO2047" s="1102">
        <v>22644.507709721791</v>
      </c>
      <c r="CP2047" s="1102">
        <v>24419.235781320105</v>
      </c>
      <c r="CQ2047" s="1106">
        <f t="shared" si="231"/>
        <v>26917.599783305835</v>
      </c>
      <c r="CR2047" s="23" t="s">
        <v>543</v>
      </c>
      <c r="DQ2047"/>
      <c r="DR2047"/>
    </row>
    <row r="2048" spans="58:122" ht="13">
      <c r="BF2048" s="1135">
        <v>2040</v>
      </c>
      <c r="BG2048" s="1102">
        <v>67349.925290899002</v>
      </c>
      <c r="BH2048" s="1102">
        <v>69031.518167835835</v>
      </c>
      <c r="BI2048" s="1102">
        <v>60172.102612551469</v>
      </c>
      <c r="BJ2048" s="1102">
        <v>59966.280811289507</v>
      </c>
      <c r="BK2048" s="1102">
        <v>75097.910418493906</v>
      </c>
      <c r="BL2048" s="1102">
        <v>100575.90452864606</v>
      </c>
      <c r="BM2048" s="1102">
        <v>99633.338460371277</v>
      </c>
      <c r="BN2048" s="1102">
        <v>110834.89212832911</v>
      </c>
      <c r="BO2048" s="1102">
        <v>145029.99838803191</v>
      </c>
      <c r="BP2048" s="1102">
        <v>134541.80090601585</v>
      </c>
      <c r="BQ2048" s="1102">
        <v>110707.72350976018</v>
      </c>
      <c r="BR2048" s="1102">
        <v>88734.963103146976</v>
      </c>
      <c r="BS2048" s="1102">
        <v>101850.42181312149</v>
      </c>
      <c r="BT2048" s="1102">
        <v>31176.280421768737</v>
      </c>
      <c r="BU2048" s="1102">
        <v>12498.90037979672</v>
      </c>
      <c r="BV2048" s="1102">
        <v>11725.394863017937</v>
      </c>
      <c r="BW2048" s="1102">
        <v>24443.399512218741</v>
      </c>
      <c r="BX2048" s="1102">
        <v>35644.675629010264</v>
      </c>
      <c r="BY2048" s="1102">
        <v>26519.386977481787</v>
      </c>
      <c r="BZ2048" s="1102">
        <v>18869.097545575001</v>
      </c>
      <c r="CA2048" s="1102">
        <v>12161.47869950418</v>
      </c>
      <c r="CB2048" s="1102">
        <v>7267.5198922399431</v>
      </c>
      <c r="CC2048" s="1102">
        <v>9900.8690832021712</v>
      </c>
      <c r="CD2048" s="1102">
        <v>14332.552597025004</v>
      </c>
      <c r="CE2048" s="1102">
        <v>22655.120075144139</v>
      </c>
      <c r="CF2048" s="1102">
        <v>17180.249240578283</v>
      </c>
      <c r="CG2048" s="1102">
        <v>13505.117288327388</v>
      </c>
      <c r="CH2048" s="1102">
        <v>15764.713447872531</v>
      </c>
      <c r="CI2048" s="1102">
        <v>21169.328395439952</v>
      </c>
      <c r="CJ2048" s="1102">
        <v>24822.290673193576</v>
      </c>
      <c r="CK2048" s="1102">
        <v>24755.812974721073</v>
      </c>
      <c r="CL2048" s="1102">
        <v>21343.584783952203</v>
      </c>
      <c r="CM2048" s="1102">
        <v>22530.834181262257</v>
      </c>
      <c r="CN2048" s="1102">
        <v>20468.900606421717</v>
      </c>
      <c r="CO2048" s="1102">
        <v>19131.307464957041</v>
      </c>
      <c r="CP2048" s="1102">
        <v>21211.727092615081</v>
      </c>
      <c r="CQ2048" s="1106">
        <f t="shared" si="231"/>
        <v>23381.92667882302</v>
      </c>
      <c r="CR2048" s="23" t="s">
        <v>543</v>
      </c>
      <c r="DQ2048"/>
      <c r="DR2048"/>
    </row>
    <row r="2049" spans="58:122" ht="13">
      <c r="BF2049" s="1135">
        <v>2041</v>
      </c>
      <c r="BG2049" s="1102">
        <v>62707.84562938763</v>
      </c>
      <c r="BH2049" s="1102">
        <v>66723.510376720456</v>
      </c>
      <c r="BI2049" s="1102">
        <v>61166.843184024023</v>
      </c>
      <c r="BJ2049" s="1102">
        <v>71870.188812734603</v>
      </c>
      <c r="BK2049" s="1102">
        <v>83948.524260101709</v>
      </c>
      <c r="BL2049" s="1102">
        <v>102005.19498802637</v>
      </c>
      <c r="BM2049" s="1102">
        <v>88738.628703673297</v>
      </c>
      <c r="BN2049" s="1102">
        <v>117952.13094602787</v>
      </c>
      <c r="BO2049" s="1102">
        <v>150233.35281613262</v>
      </c>
      <c r="BP2049" s="1102">
        <v>143528.14840908843</v>
      </c>
      <c r="BQ2049" s="1102">
        <v>115707.09222212736</v>
      </c>
      <c r="BR2049" s="1102">
        <v>92711.255916115115</v>
      </c>
      <c r="BS2049" s="1102">
        <v>84261.750339309976</v>
      </c>
      <c r="BT2049" s="1102">
        <v>37512.219444590606</v>
      </c>
      <c r="BU2049" s="1102">
        <v>15526.020286043549</v>
      </c>
      <c r="BV2049" s="1102">
        <v>15541.828774343452</v>
      </c>
      <c r="BW2049" s="1102">
        <v>23333.530621141534</v>
      </c>
      <c r="BX2049" s="1102">
        <v>24037.774418774454</v>
      </c>
      <c r="BY2049" s="1102">
        <v>19422.506792642729</v>
      </c>
      <c r="BZ2049" s="1102">
        <v>14585.60047299737</v>
      </c>
      <c r="CA2049" s="1102">
        <v>12161.557733167832</v>
      </c>
      <c r="CB2049" s="1102">
        <v>9183.2973569243368</v>
      </c>
      <c r="CC2049" s="1102">
        <v>12852.647772266759</v>
      </c>
      <c r="CD2049" s="1102">
        <v>18195.28430864375</v>
      </c>
      <c r="CE2049" s="1102">
        <v>21550.329023433776</v>
      </c>
      <c r="CF2049" s="1102">
        <v>17131.081852974432</v>
      </c>
      <c r="CG2049" s="1102">
        <v>15738.817836698219</v>
      </c>
      <c r="CH2049" s="1102">
        <v>20111.376282744957</v>
      </c>
      <c r="CI2049" s="1102">
        <v>23924.894393595492</v>
      </c>
      <c r="CJ2049" s="1102">
        <v>21632.536112047434</v>
      </c>
      <c r="CK2049" s="1102">
        <v>19316.064334136729</v>
      </c>
      <c r="CL2049" s="1102">
        <v>16537.812799452866</v>
      </c>
      <c r="CM2049" s="1102">
        <v>19104.03936296485</v>
      </c>
      <c r="CN2049" s="1102">
        <v>20173.486818957008</v>
      </c>
      <c r="CO2049" s="1102">
        <v>19604.170048269269</v>
      </c>
      <c r="CP2049" s="1102">
        <v>20433.624823604689</v>
      </c>
      <c r="CQ2049" s="1106">
        <f t="shared" si="231"/>
        <v>22524.2157473562</v>
      </c>
      <c r="CR2049" s="23" t="s">
        <v>543</v>
      </c>
      <c r="DQ2049"/>
      <c r="DR2049"/>
    </row>
    <row r="2050" spans="58:122" ht="13">
      <c r="BF2050" s="1135">
        <v>2042</v>
      </c>
      <c r="BG2050" s="1102">
        <v>62875.819722792956</v>
      </c>
      <c r="BH2050" s="1102">
        <v>68107.430154040543</v>
      </c>
      <c r="BI2050" s="1102">
        <v>65394.842073911532</v>
      </c>
      <c r="BJ2050" s="1102">
        <v>76574.320717120805</v>
      </c>
      <c r="BK2050" s="1102">
        <v>84356.622044348478</v>
      </c>
      <c r="BL2050" s="1102">
        <v>95379.648966035034</v>
      </c>
      <c r="BM2050" s="1102">
        <v>71448.519409635686</v>
      </c>
      <c r="BN2050" s="1102">
        <v>82077.77462284411</v>
      </c>
      <c r="BO2050" s="1102">
        <v>122267.81832600293</v>
      </c>
      <c r="BP2050" s="1102">
        <v>119044.82870820371</v>
      </c>
      <c r="BQ2050" s="1102">
        <v>97477.099177535027</v>
      </c>
      <c r="BR2050" s="1102">
        <v>76899.874288328312</v>
      </c>
      <c r="BS2050" s="1102">
        <v>72181.684733643269</v>
      </c>
      <c r="BT2050" s="1102">
        <v>30100.815703696568</v>
      </c>
      <c r="BU2050" s="1102">
        <v>13946.109770682822</v>
      </c>
      <c r="BV2050" s="1102">
        <v>13346.858183820237</v>
      </c>
      <c r="BW2050" s="1102">
        <v>29333.500881592827</v>
      </c>
      <c r="BX2050" s="1102">
        <v>28612.267992733276</v>
      </c>
      <c r="BY2050" s="1102">
        <v>28475.962689579061</v>
      </c>
      <c r="BZ2050" s="1102">
        <v>15730.686516967557</v>
      </c>
      <c r="CA2050" s="1102">
        <v>12166.274136067344</v>
      </c>
      <c r="CB2050" s="1102">
        <v>7373.5938398837243</v>
      </c>
      <c r="CC2050" s="1102">
        <v>11143.253519260097</v>
      </c>
      <c r="CD2050" s="1102">
        <v>16267.549263375096</v>
      </c>
      <c r="CE2050" s="1102">
        <v>30705.095760069453</v>
      </c>
      <c r="CF2050" s="1102">
        <v>18694.175567406601</v>
      </c>
      <c r="CG2050" s="1102">
        <v>14180.929740474448</v>
      </c>
      <c r="CH2050" s="1102">
        <v>16817.293311570989</v>
      </c>
      <c r="CI2050" s="1102">
        <v>30161.123390271921</v>
      </c>
      <c r="CJ2050" s="1102">
        <v>33545.114239069066</v>
      </c>
      <c r="CK2050" s="1102">
        <v>31094.458394557176</v>
      </c>
      <c r="CL2050" s="1102">
        <v>21787.527671091841</v>
      </c>
      <c r="CM2050" s="1102">
        <v>21359.949006136241</v>
      </c>
      <c r="CN2050" s="1102">
        <v>17804.965637098729</v>
      </c>
      <c r="CO2050" s="1102">
        <v>23423.009536737351</v>
      </c>
      <c r="CP2050" s="1102">
        <v>18216.062631145069</v>
      </c>
      <c r="CQ2050" s="1106">
        <f t="shared" si="231"/>
        <v>20079.771861979567</v>
      </c>
      <c r="CR2050" s="23" t="s">
        <v>543</v>
      </c>
      <c r="DQ2050"/>
      <c r="DR2050"/>
    </row>
    <row r="2051" spans="58:122" ht="13">
      <c r="BF2051" s="1135">
        <v>2043</v>
      </c>
      <c r="BG2051" s="1102">
        <v>60631.096100945346</v>
      </c>
      <c r="BH2051" s="1102">
        <v>56401.320147627128</v>
      </c>
      <c r="BI2051" s="1102">
        <v>53017.142425070168</v>
      </c>
      <c r="BJ2051" s="1102">
        <v>69277.199745926002</v>
      </c>
      <c r="BK2051" s="1102">
        <v>79523.386770371057</v>
      </c>
      <c r="BL2051" s="1102">
        <v>92714.426865906222</v>
      </c>
      <c r="BM2051" s="1102">
        <v>74914.598102940043</v>
      </c>
      <c r="BN2051" s="1102">
        <v>79705.737839394467</v>
      </c>
      <c r="BO2051" s="1102">
        <v>96437.807446307648</v>
      </c>
      <c r="BP2051" s="1102">
        <v>88699.645928870537</v>
      </c>
      <c r="BQ2051" s="1102">
        <v>69486.513883164007</v>
      </c>
      <c r="BR2051" s="1102">
        <v>66096.10648851718</v>
      </c>
      <c r="BS2051" s="1102">
        <v>72104.58296984715</v>
      </c>
      <c r="BT2051" s="1102">
        <v>22233.688990974559</v>
      </c>
      <c r="BU2051" s="1102">
        <v>10630.267211652283</v>
      </c>
      <c r="BV2051" s="1102">
        <v>12947.061768150743</v>
      </c>
      <c r="BW2051" s="1102">
        <v>21932.920897687804</v>
      </c>
      <c r="BX2051" s="1102">
        <v>21112.236876699459</v>
      </c>
      <c r="BY2051" s="1102">
        <v>21093.228724687327</v>
      </c>
      <c r="BZ2051" s="1102">
        <v>19346.294791407323</v>
      </c>
      <c r="CA2051" s="1102">
        <v>12167.359115651281</v>
      </c>
      <c r="CB2051" s="1102">
        <v>6868.5276781641942</v>
      </c>
      <c r="CC2051" s="1102">
        <v>7014.318641698741</v>
      </c>
      <c r="CD2051" s="1102">
        <v>8698.6235669939379</v>
      </c>
      <c r="CE2051" s="1102">
        <v>18029.581970391097</v>
      </c>
      <c r="CF2051" s="1102">
        <v>14490.606071075748</v>
      </c>
      <c r="CG2051" s="1102">
        <v>10670.649255756336</v>
      </c>
      <c r="CH2051" s="1102">
        <v>10012.734690342606</v>
      </c>
      <c r="CI2051" s="1102">
        <v>14556.221391459547</v>
      </c>
      <c r="CJ2051" s="1102">
        <v>20322.167867762564</v>
      </c>
      <c r="CK2051" s="1102">
        <v>24465.106906655135</v>
      </c>
      <c r="CL2051" s="1102">
        <v>22492.524987795234</v>
      </c>
      <c r="CM2051" s="1102">
        <v>21856.171750335267</v>
      </c>
      <c r="CN2051" s="1102">
        <v>17554.682651977673</v>
      </c>
      <c r="CO2051" s="1102">
        <v>19406.733557864387</v>
      </c>
      <c r="CP2051" s="1102">
        <v>19309.00032632408</v>
      </c>
      <c r="CQ2051" s="1106">
        <f t="shared" si="231"/>
        <v>21284.529444500724</v>
      </c>
      <c r="CR2051" s="23" t="s">
        <v>543</v>
      </c>
      <c r="DQ2051"/>
      <c r="DR2051"/>
    </row>
    <row r="2052" spans="58:122" ht="13">
      <c r="BF2052" s="1135">
        <v>2044</v>
      </c>
      <c r="BG2052" s="1102">
        <v>54075.554820624668</v>
      </c>
      <c r="BH2052" s="1102">
        <v>63940.448291591892</v>
      </c>
      <c r="BI2052" s="1102">
        <v>57305.151301897182</v>
      </c>
      <c r="BJ2052" s="1102">
        <v>58489.098328763008</v>
      </c>
      <c r="BK2052" s="1102">
        <v>63255.243109805386</v>
      </c>
      <c r="BL2052" s="1102">
        <v>80514.208137663576</v>
      </c>
      <c r="BM2052" s="1102">
        <v>78271.494259925967</v>
      </c>
      <c r="BN2052" s="1102">
        <v>86156.963379174282</v>
      </c>
      <c r="BO2052" s="1102">
        <v>104081.57724788692</v>
      </c>
      <c r="BP2052" s="1102">
        <v>118761.41542687928</v>
      </c>
      <c r="BQ2052" s="1102">
        <v>92208.298087107614</v>
      </c>
      <c r="BR2052" s="1102">
        <v>73462.483175158661</v>
      </c>
      <c r="BS2052" s="1102">
        <v>74596.059476784401</v>
      </c>
      <c r="BT2052" s="1102">
        <v>35856.44352809924</v>
      </c>
      <c r="BU2052" s="1102">
        <v>17716.536323921649</v>
      </c>
      <c r="BV2052" s="1102">
        <v>13106.817861693768</v>
      </c>
      <c r="BW2052" s="1102">
        <v>11441.964066309079</v>
      </c>
      <c r="BX2052" s="1102">
        <v>20826.27742500545</v>
      </c>
      <c r="BY2052" s="1102">
        <v>20022.937117587851</v>
      </c>
      <c r="BZ2052" s="1102">
        <v>16245.604929820594</v>
      </c>
      <c r="CA2052" s="1102">
        <v>12169.894236441589</v>
      </c>
      <c r="CB2052" s="1102">
        <v>7474.2434357700749</v>
      </c>
      <c r="CC2052" s="1102">
        <v>10482.510891847724</v>
      </c>
      <c r="CD2052" s="1102">
        <v>13665.323032551238</v>
      </c>
      <c r="CE2052" s="1102">
        <v>16958.909126076665</v>
      </c>
      <c r="CF2052" s="1102">
        <v>11785.254051827909</v>
      </c>
      <c r="CG2052" s="1102">
        <v>10503.798173741538</v>
      </c>
      <c r="CH2052" s="1102">
        <v>15378.468724995439</v>
      </c>
      <c r="CI2052" s="1102">
        <v>21127.912505739674</v>
      </c>
      <c r="CJ2052" s="1102">
        <v>22049.13463696968</v>
      </c>
      <c r="CK2052" s="1102">
        <v>20575.402437252429</v>
      </c>
      <c r="CL2052" s="1102">
        <v>17981.509607371092</v>
      </c>
      <c r="CM2052" s="1102">
        <v>19565.253910078598</v>
      </c>
      <c r="CN2052" s="1102">
        <v>18098.037359993737</v>
      </c>
      <c r="CO2052" s="1102">
        <v>15161.364771917719</v>
      </c>
      <c r="CP2052" s="1102">
        <v>20367.302557238607</v>
      </c>
      <c r="CQ2052" s="1106">
        <f t="shared" si="231"/>
        <v>22451.107963036036</v>
      </c>
      <c r="CR2052" s="23" t="s">
        <v>543</v>
      </c>
      <c r="DQ2052"/>
      <c r="DR2052"/>
    </row>
    <row r="2053" spans="58:122" ht="13">
      <c r="BF2053" s="1135">
        <v>2045</v>
      </c>
      <c r="BG2053" s="1102">
        <v>62040.571355393462</v>
      </c>
      <c r="BH2053" s="1102">
        <v>57374.356570951219</v>
      </c>
      <c r="BI2053" s="1102">
        <v>55515.26438245715</v>
      </c>
      <c r="BJ2053" s="1102">
        <v>79277.329382287033</v>
      </c>
      <c r="BK2053" s="1102">
        <v>97004.3476507491</v>
      </c>
      <c r="BL2053" s="1102">
        <v>126177.39728298597</v>
      </c>
      <c r="BM2053" s="1102">
        <v>102246.18314107107</v>
      </c>
      <c r="BN2053" s="1102">
        <v>103999.85965208782</v>
      </c>
      <c r="BO2053" s="1102">
        <v>124714.75549980943</v>
      </c>
      <c r="BP2053" s="1102">
        <v>109686.83197816616</v>
      </c>
      <c r="BQ2053" s="1102">
        <v>76233.779329493147</v>
      </c>
      <c r="BR2053" s="1102">
        <v>51183.424863914319</v>
      </c>
      <c r="BS2053" s="1102">
        <v>49095.765691245455</v>
      </c>
      <c r="BT2053" s="1102">
        <v>34638.386914256393</v>
      </c>
      <c r="BU2053" s="1102">
        <v>20660.453100019393</v>
      </c>
      <c r="BV2053" s="1102">
        <v>14166.464231726553</v>
      </c>
      <c r="BW2053" s="1102">
        <v>15592.388601110004</v>
      </c>
      <c r="BX2053" s="1102">
        <v>26826.543933965062</v>
      </c>
      <c r="BY2053" s="1102">
        <v>24865.167342102191</v>
      </c>
      <c r="BZ2053" s="1102">
        <v>20329.172711875326</v>
      </c>
      <c r="CA2053" s="1102">
        <v>12170.456457511529</v>
      </c>
      <c r="CB2053" s="1102">
        <v>6477.2930436765537</v>
      </c>
      <c r="CC2053" s="1102">
        <v>9441.8589060581999</v>
      </c>
      <c r="CD2053" s="1102">
        <v>13212.60944551081</v>
      </c>
      <c r="CE2053" s="1102">
        <v>21330.277278813301</v>
      </c>
      <c r="CF2053" s="1102">
        <v>15926.521682001578</v>
      </c>
      <c r="CG2053" s="1102">
        <v>12415.278471827656</v>
      </c>
      <c r="CH2053" s="1102">
        <v>12140.265572851904</v>
      </c>
      <c r="CI2053" s="1102">
        <v>16310.574410431234</v>
      </c>
      <c r="CJ2053" s="1102">
        <v>18388.987099153714</v>
      </c>
      <c r="CK2053" s="1102">
        <v>21319.486653875148</v>
      </c>
      <c r="CL2053" s="1102">
        <v>18863.666613410427</v>
      </c>
      <c r="CM2053" s="1102">
        <v>25163.187843743337</v>
      </c>
      <c r="CN2053" s="1102">
        <v>22339.217127388816</v>
      </c>
      <c r="CO2053" s="1102">
        <v>23547.542577434899</v>
      </c>
      <c r="CP2053" s="1102">
        <v>23380.018899519531</v>
      </c>
      <c r="CQ2053" s="1106">
        <f t="shared" si="231"/>
        <v>25772.059260954131</v>
      </c>
      <c r="CR2053" s="23" t="s">
        <v>543</v>
      </c>
      <c r="DQ2053"/>
      <c r="DR2053"/>
    </row>
    <row r="2054" spans="58:122" ht="13">
      <c r="BF2054" s="1135">
        <v>2046</v>
      </c>
      <c r="BG2054" s="1102">
        <v>45376.848991519131</v>
      </c>
      <c r="BH2054" s="1102">
        <v>47132.025235789508</v>
      </c>
      <c r="BI2054" s="1102">
        <v>41264.914326609192</v>
      </c>
      <c r="BJ2054" s="1102">
        <v>46930.152617132444</v>
      </c>
      <c r="BK2054" s="1102">
        <v>53374.10451858968</v>
      </c>
      <c r="BL2054" s="1102">
        <v>72685.782302254418</v>
      </c>
      <c r="BM2054" s="1102">
        <v>63805.447601913766</v>
      </c>
      <c r="BN2054" s="1102">
        <v>68090.562756890897</v>
      </c>
      <c r="BO2054" s="1102">
        <v>93162.20723309771</v>
      </c>
      <c r="BP2054" s="1102">
        <v>89653.961842956996</v>
      </c>
      <c r="BQ2054" s="1102">
        <v>69232.104417928844</v>
      </c>
      <c r="BR2054" s="1102">
        <v>52177.470489463987</v>
      </c>
      <c r="BS2054" s="1102">
        <v>59519.50108171186</v>
      </c>
      <c r="BT2054" s="1102">
        <v>26110.082679732364</v>
      </c>
      <c r="BU2054" s="1102">
        <v>13342.704831272942</v>
      </c>
      <c r="BV2054" s="1102">
        <v>11004.897678327889</v>
      </c>
      <c r="BW2054" s="1102">
        <v>16718.725981567968</v>
      </c>
      <c r="BX2054" s="1102">
        <v>21246.315872979427</v>
      </c>
      <c r="BY2054" s="1102">
        <v>20404.100446595145</v>
      </c>
      <c r="BZ2054" s="1102">
        <v>16775.974287886205</v>
      </c>
      <c r="CA2054" s="1102">
        <v>12172.126523366731</v>
      </c>
      <c r="CB2054" s="1102">
        <v>7037.3571677441932</v>
      </c>
      <c r="CC2054" s="1102">
        <v>8390.385017425886</v>
      </c>
      <c r="CD2054" s="1102">
        <v>13538.210244210204</v>
      </c>
      <c r="CE2054" s="1102">
        <v>18272.111997144508</v>
      </c>
      <c r="CF2054" s="1102">
        <v>12500.798367614854</v>
      </c>
      <c r="CG2054" s="1102">
        <v>9702.8169048947602</v>
      </c>
      <c r="CH2054" s="1102">
        <v>12117.684105484599</v>
      </c>
      <c r="CI2054" s="1102">
        <v>16795.428671727139</v>
      </c>
      <c r="CJ2054" s="1102">
        <v>17586.214677528766</v>
      </c>
      <c r="CK2054" s="1102">
        <v>15708.877605420616</v>
      </c>
      <c r="CL2054" s="1102">
        <v>13217.182325365515</v>
      </c>
      <c r="CM2054" s="1102">
        <v>16319.703812517464</v>
      </c>
      <c r="CN2054" s="1102">
        <v>19314.471962708329</v>
      </c>
      <c r="CO2054" s="1102">
        <v>18377.444972779667</v>
      </c>
      <c r="CP2054" s="1102">
        <v>19923.942743688902</v>
      </c>
      <c r="CQ2054" s="1106">
        <f t="shared" si="231"/>
        <v>21962.387426160705</v>
      </c>
      <c r="CR2054" s="23" t="s">
        <v>543</v>
      </c>
      <c r="DQ2054"/>
      <c r="DR2054"/>
    </row>
    <row r="2055" spans="58:122" ht="13">
      <c r="BF2055" s="1135">
        <v>2047</v>
      </c>
      <c r="BG2055" s="1102">
        <v>44927.094543101201</v>
      </c>
      <c r="BH2055" s="1102">
        <v>49000.103342930968</v>
      </c>
      <c r="BI2055" s="1102">
        <v>46052.489428591129</v>
      </c>
      <c r="BJ2055" s="1102">
        <v>51164.838145006761</v>
      </c>
      <c r="BK2055" s="1102">
        <v>65936.097338022882</v>
      </c>
      <c r="BL2055" s="1102">
        <v>88478.272858886136</v>
      </c>
      <c r="BM2055" s="1102">
        <v>76747.067308234735</v>
      </c>
      <c r="BN2055" s="1102">
        <v>74755.910620985727</v>
      </c>
      <c r="BO2055" s="1102">
        <v>94902.362217741756</v>
      </c>
      <c r="BP2055" s="1102">
        <v>97642.839035604236</v>
      </c>
      <c r="BQ2055" s="1102">
        <v>75542.120735474949</v>
      </c>
      <c r="BR2055" s="1102">
        <v>59391.200598512638</v>
      </c>
      <c r="BS2055" s="1102">
        <v>65640.405207738397</v>
      </c>
      <c r="BT2055" s="1102">
        <v>29975.848958301045</v>
      </c>
      <c r="BU2055" s="1102">
        <v>18567.936447125332</v>
      </c>
      <c r="BV2055" s="1102">
        <v>13893.540214856685</v>
      </c>
      <c r="BW2055" s="1102">
        <v>14110.302578508028</v>
      </c>
      <c r="BX2055" s="1102">
        <v>23739.839939193742</v>
      </c>
      <c r="BY2055" s="1102">
        <v>20173.905380022297</v>
      </c>
      <c r="BZ2055" s="1102">
        <v>17389.386101812001</v>
      </c>
      <c r="CA2055" s="1102">
        <v>12176.16944569001</v>
      </c>
      <c r="CB2055" s="1102">
        <v>7994.0242071324874</v>
      </c>
      <c r="CC2055" s="1102">
        <v>9644.6212679233977</v>
      </c>
      <c r="CD2055" s="1102">
        <v>11256.840362538085</v>
      </c>
      <c r="CE2055" s="1102">
        <v>16808.272610070035</v>
      </c>
      <c r="CF2055" s="1102">
        <v>13257.81341625081</v>
      </c>
      <c r="CG2055" s="1102">
        <v>10923.733721987284</v>
      </c>
      <c r="CH2055" s="1102">
        <v>12312.200609842883</v>
      </c>
      <c r="CI2055" s="1102">
        <v>16567.1544436279</v>
      </c>
      <c r="CJ2055" s="1102">
        <v>18134.977305728597</v>
      </c>
      <c r="CK2055" s="1102">
        <v>18155.102629994093</v>
      </c>
      <c r="CL2055" s="1102">
        <v>14827.641454435834</v>
      </c>
      <c r="CM2055" s="1102">
        <v>20255.577888495998</v>
      </c>
      <c r="CN2055" s="1102">
        <v>20497.200089781571</v>
      </c>
      <c r="CO2055" s="1102">
        <v>26049.777935340127</v>
      </c>
      <c r="CP2055" s="1102">
        <v>20704.370263513869</v>
      </c>
      <c r="CQ2055" s="1106">
        <f t="shared" si="231"/>
        <v>22822.661507899018</v>
      </c>
      <c r="CR2055" s="23" t="s">
        <v>543</v>
      </c>
      <c r="DQ2055"/>
      <c r="DR2055"/>
    </row>
    <row r="2056" spans="58:122" ht="13">
      <c r="BF2056" s="1135">
        <v>2048</v>
      </c>
      <c r="BG2056" s="1102">
        <v>52836.157336595621</v>
      </c>
      <c r="BH2056" s="1102">
        <v>60053.167449199049</v>
      </c>
      <c r="BI2056" s="1102">
        <v>56688.75601225048</v>
      </c>
      <c r="BJ2056" s="1102">
        <v>65319.944352136619</v>
      </c>
      <c r="BK2056" s="1102">
        <v>75618.048995108984</v>
      </c>
      <c r="BL2056" s="1102">
        <v>93069.091915215773</v>
      </c>
      <c r="BM2056" s="1102">
        <v>81918.032486757438</v>
      </c>
      <c r="BN2056" s="1102">
        <v>86721.516515841096</v>
      </c>
      <c r="BO2056" s="1102">
        <v>118866.48836462697</v>
      </c>
      <c r="BP2056" s="1102">
        <v>129611.39108367874</v>
      </c>
      <c r="BQ2056" s="1102">
        <v>100297.67593255122</v>
      </c>
      <c r="BR2056" s="1102">
        <v>75368.986112576444</v>
      </c>
      <c r="BS2056" s="1102">
        <v>72428.372572639011</v>
      </c>
      <c r="BT2056" s="1102">
        <v>31095.619856415553</v>
      </c>
      <c r="BU2056" s="1102">
        <v>15076.741807322907</v>
      </c>
      <c r="BV2056" s="1102">
        <v>16586.162564292528</v>
      </c>
      <c r="BW2056" s="1102">
        <v>17843.182914686276</v>
      </c>
      <c r="BX2056" s="1102">
        <v>21937.681678427653</v>
      </c>
      <c r="BY2056" s="1102">
        <v>21315.371240326778</v>
      </c>
      <c r="BZ2056" s="1102">
        <v>18298.656184626343</v>
      </c>
      <c r="CA2056" s="1102">
        <v>12179.044011138963</v>
      </c>
      <c r="CB2056" s="1102">
        <v>7168.3809319481907</v>
      </c>
      <c r="CC2056" s="1102">
        <v>7688.7978995151389</v>
      </c>
      <c r="CD2056" s="1102">
        <v>10786.900586059892</v>
      </c>
      <c r="CE2056" s="1102">
        <v>18577.746892200536</v>
      </c>
      <c r="CF2056" s="1102">
        <v>13780.593958152442</v>
      </c>
      <c r="CG2056" s="1102">
        <v>10192.599586153334</v>
      </c>
      <c r="CH2056" s="1102">
        <v>11419.796638649763</v>
      </c>
      <c r="CI2056" s="1102">
        <v>16803.952672325642</v>
      </c>
      <c r="CJ2056" s="1102">
        <v>22037.949857252599</v>
      </c>
      <c r="CK2056" s="1102">
        <v>21963.708515305028</v>
      </c>
      <c r="CL2056" s="1102">
        <v>19181.234459262963</v>
      </c>
      <c r="CM2056" s="1102">
        <v>23082.246055806616</v>
      </c>
      <c r="CN2056" s="1102">
        <v>22877.009279276728</v>
      </c>
      <c r="CO2056" s="1102">
        <v>27088.899772602501</v>
      </c>
      <c r="CP2056" s="1102">
        <v>24112.283097329488</v>
      </c>
      <c r="CQ2056" s="1106">
        <f t="shared" si="231"/>
        <v>26579.242368108124</v>
      </c>
      <c r="CR2056" s="23" t="s">
        <v>543</v>
      </c>
      <c r="DQ2056"/>
      <c r="DR2056"/>
    </row>
    <row r="2057" spans="58:122" ht="13">
      <c r="BF2057" s="1135">
        <v>2049</v>
      </c>
      <c r="BG2057" s="1102">
        <v>71856.666585684608</v>
      </c>
      <c r="BH2057" s="1102">
        <v>69654.510828179365</v>
      </c>
      <c r="BI2057" s="1102">
        <v>62057.360956507437</v>
      </c>
      <c r="BJ2057" s="1102">
        <v>79233.686167555439</v>
      </c>
      <c r="BK2057" s="1102">
        <v>91014.081245099384</v>
      </c>
      <c r="BL2057" s="1102">
        <v>107639.83187913208</v>
      </c>
      <c r="BM2057" s="1102">
        <v>95929.249210069946</v>
      </c>
      <c r="BN2057" s="1102">
        <v>140164.55089783797</v>
      </c>
      <c r="BO2057" s="1102">
        <v>151184.89660371383</v>
      </c>
      <c r="BP2057" s="1102">
        <v>141070.16925498264</v>
      </c>
      <c r="BQ2057" s="1102">
        <v>115065.35930760726</v>
      </c>
      <c r="BR2057" s="1102">
        <v>105762.87416537968</v>
      </c>
      <c r="BS2057" s="1102">
        <v>85892.102848513648</v>
      </c>
      <c r="BT2057" s="1102">
        <v>46986.170037806718</v>
      </c>
      <c r="BU2057" s="1102">
        <v>22569.526876427895</v>
      </c>
      <c r="BV2057" s="1102">
        <v>16576.150245860466</v>
      </c>
      <c r="BW2057" s="1102">
        <v>17541.245427645619</v>
      </c>
      <c r="BX2057" s="1102">
        <v>19950.844308157291</v>
      </c>
      <c r="BY2057" s="1102">
        <v>18591.656055298557</v>
      </c>
      <c r="BZ2057" s="1102">
        <v>18345.078562595259</v>
      </c>
      <c r="CA2057" s="1102">
        <v>12180.23738236753</v>
      </c>
      <c r="CB2057" s="1102">
        <v>7816.1313340254737</v>
      </c>
      <c r="CC2057" s="1102">
        <v>11906.879279423423</v>
      </c>
      <c r="CD2057" s="1102">
        <v>15071.416311027324</v>
      </c>
      <c r="CE2057" s="1102">
        <v>20924.282056400767</v>
      </c>
      <c r="CF2057" s="1102">
        <v>15756.968531310509</v>
      </c>
      <c r="CG2057" s="1102">
        <v>13553.107776192128</v>
      </c>
      <c r="CH2057" s="1102">
        <v>16295.603945725832</v>
      </c>
      <c r="CI2057" s="1102">
        <v>21319.375330224815</v>
      </c>
      <c r="CJ2057" s="1102">
        <v>21688.180760798798</v>
      </c>
      <c r="CK2057" s="1102">
        <v>23243.029542928594</v>
      </c>
      <c r="CL2057" s="1102">
        <v>18672.062846705376</v>
      </c>
      <c r="CM2057" s="1102">
        <v>22927.126297745148</v>
      </c>
      <c r="CN2057" s="1102">
        <v>19144.100847194091</v>
      </c>
      <c r="CO2057" s="1102">
        <v>21325.53637497333</v>
      </c>
      <c r="CP2057" s="1102">
        <v>21712.429845834431</v>
      </c>
      <c r="CQ2057" s="1106">
        <f t="shared" si="231"/>
        <v>23933.856986644849</v>
      </c>
      <c r="CR2057" s="23" t="s">
        <v>543</v>
      </c>
      <c r="DQ2057"/>
      <c r="DR2057"/>
    </row>
    <row r="2058" spans="58:122" ht="13">
      <c r="BF2058" s="1135">
        <v>2050</v>
      </c>
      <c r="BG2058" s="1102">
        <v>52701.369935207898</v>
      </c>
      <c r="BH2058" s="1102">
        <v>52146.371006063971</v>
      </c>
      <c r="BI2058" s="1102">
        <v>46189.394492736501</v>
      </c>
      <c r="BJ2058" s="1102">
        <v>44661.79385949784</v>
      </c>
      <c r="BK2058" s="1102">
        <v>64398.206642444478</v>
      </c>
      <c r="BL2058" s="1102">
        <v>94190.710661923527</v>
      </c>
      <c r="BM2058" s="1102">
        <v>84823.327768135918</v>
      </c>
      <c r="BN2058" s="1102">
        <v>79467.134398383467</v>
      </c>
      <c r="BO2058" s="1102">
        <v>115238.47848081547</v>
      </c>
      <c r="BP2058" s="1102">
        <v>106802.34078596081</v>
      </c>
      <c r="BQ2058" s="1102">
        <v>76276.216179840238</v>
      </c>
      <c r="BR2058" s="1102">
        <v>48451.360748590821</v>
      </c>
      <c r="BS2058" s="1102">
        <v>70365.304524985913</v>
      </c>
      <c r="BT2058" s="1102">
        <v>29816.540886376897</v>
      </c>
      <c r="BU2058" s="1102">
        <v>15354.439031348649</v>
      </c>
      <c r="BV2058" s="1102">
        <v>12816.589921737066</v>
      </c>
      <c r="BW2058" s="1102">
        <v>20402.359231555009</v>
      </c>
      <c r="BX2058" s="1102">
        <v>24489.508810288309</v>
      </c>
      <c r="BY2058" s="1102">
        <v>22008.160727767543</v>
      </c>
      <c r="BZ2058" s="1102">
        <v>18321.555091605274</v>
      </c>
      <c r="CA2058" s="1102">
        <v>12184.142243655997</v>
      </c>
      <c r="CB2058" s="1102">
        <v>7657.5109131588079</v>
      </c>
      <c r="CC2058" s="1102">
        <v>6960.9439732454484</v>
      </c>
      <c r="CD2058" s="1102">
        <v>11706.381720435182</v>
      </c>
      <c r="CE2058" s="1102">
        <v>19199.121723372278</v>
      </c>
      <c r="CF2058" s="1102">
        <v>15792.80728185523</v>
      </c>
      <c r="CG2058" s="1102">
        <v>12578.387206647101</v>
      </c>
      <c r="CH2058" s="1102">
        <v>13003.83941981838</v>
      </c>
      <c r="CI2058" s="1102">
        <v>18536.438208591517</v>
      </c>
      <c r="CJ2058" s="1102">
        <v>20292.199836177446</v>
      </c>
      <c r="CK2058" s="1102">
        <v>19341.065952171011</v>
      </c>
      <c r="CL2058" s="1102">
        <v>14464.149167393443</v>
      </c>
      <c r="CM2058" s="1102">
        <v>13996.682388155896</v>
      </c>
      <c r="CN2058" s="1102">
        <v>15159.977038557483</v>
      </c>
      <c r="CO2058" s="1102">
        <v>19920.303922471499</v>
      </c>
      <c r="CP2058" s="1102">
        <v>14821.763762781764</v>
      </c>
      <c r="CQ2058" s="1106">
        <f t="shared" ref="CQ2058:CQ2121" si="232">CP2058*1.10231131</f>
        <v>16338.197829862494</v>
      </c>
      <c r="CR2058" s="23" t="s">
        <v>543</v>
      </c>
      <c r="DQ2058"/>
      <c r="DR2058"/>
    </row>
    <row r="2059" spans="58:122" ht="13">
      <c r="BF2059" s="1135">
        <v>2051</v>
      </c>
      <c r="BG2059" s="1102">
        <v>60424.75530417735</v>
      </c>
      <c r="BH2059" s="1102">
        <v>64429.573737776496</v>
      </c>
      <c r="BI2059" s="1102">
        <v>56593.005097565961</v>
      </c>
      <c r="BJ2059" s="1102">
        <v>63196.207894180261</v>
      </c>
      <c r="BK2059" s="1102">
        <v>77019.665387035173</v>
      </c>
      <c r="BL2059" s="1102">
        <v>94579.488504292516</v>
      </c>
      <c r="BM2059" s="1102">
        <v>73913.710242343761</v>
      </c>
      <c r="BN2059" s="1102">
        <v>82575.614564321033</v>
      </c>
      <c r="BO2059" s="1102">
        <v>114881.00865919521</v>
      </c>
      <c r="BP2059" s="1102">
        <v>105666.44147467821</v>
      </c>
      <c r="BQ2059" s="1102">
        <v>81060.00083760664</v>
      </c>
      <c r="BR2059" s="1102">
        <v>69502.357961235481</v>
      </c>
      <c r="BS2059" s="1102">
        <v>111620.4830449234</v>
      </c>
      <c r="BT2059" s="1102">
        <v>38534.976767834072</v>
      </c>
      <c r="BU2059" s="1102">
        <v>15754.785590591771</v>
      </c>
      <c r="BV2059" s="1102">
        <v>16730.941323631781</v>
      </c>
      <c r="BW2059" s="1102">
        <v>17677.432152757265</v>
      </c>
      <c r="BX2059" s="1102">
        <v>29133.360815963351</v>
      </c>
      <c r="BY2059" s="1102">
        <v>22585.724476917978</v>
      </c>
      <c r="BZ2059" s="1102">
        <v>17133.285084200339</v>
      </c>
      <c r="CA2059" s="1102">
        <v>12185.456647337942</v>
      </c>
      <c r="CB2059" s="1102">
        <v>8012.7814250291995</v>
      </c>
      <c r="CC2059" s="1102">
        <v>10731.21498537031</v>
      </c>
      <c r="CD2059" s="1102">
        <v>14214.827528672529</v>
      </c>
      <c r="CE2059" s="1102">
        <v>20185.292007239848</v>
      </c>
      <c r="CF2059" s="1102">
        <v>15755.41110878942</v>
      </c>
      <c r="CG2059" s="1102">
        <v>12328.510346589923</v>
      </c>
      <c r="CH2059" s="1102">
        <v>12721.418864958927</v>
      </c>
      <c r="CI2059" s="1102">
        <v>17635.571764632543</v>
      </c>
      <c r="CJ2059" s="1102">
        <v>18992.762226943221</v>
      </c>
      <c r="CK2059" s="1102">
        <v>21558.299495494699</v>
      </c>
      <c r="CL2059" s="1102">
        <v>17164.272205193705</v>
      </c>
      <c r="CM2059" s="1102">
        <v>21882.246266506521</v>
      </c>
      <c r="CN2059" s="1102">
        <v>21186.066252925168</v>
      </c>
      <c r="CO2059" s="1102">
        <v>23310.964039940463</v>
      </c>
      <c r="CP2059" s="1102">
        <v>22288.091497115049</v>
      </c>
      <c r="CQ2059" s="1106">
        <f t="shared" si="232"/>
        <v>24568.415335584748</v>
      </c>
      <c r="CR2059" s="23" t="s">
        <v>543</v>
      </c>
      <c r="DQ2059"/>
      <c r="DR2059"/>
    </row>
    <row r="2060" spans="58:122" ht="13">
      <c r="BF2060" s="1135">
        <v>2052</v>
      </c>
      <c r="BG2060" s="1102">
        <v>60041.89887121458</v>
      </c>
      <c r="BH2060" s="1102">
        <v>73033.475017658231</v>
      </c>
      <c r="BI2060" s="1102">
        <v>67160.096410171594</v>
      </c>
      <c r="BJ2060" s="1102">
        <v>71978.835691253291</v>
      </c>
      <c r="BK2060" s="1102">
        <v>85678.300877036352</v>
      </c>
      <c r="BL2060" s="1102">
        <v>106445.17719999141</v>
      </c>
      <c r="BM2060" s="1102">
        <v>83549.256678672042</v>
      </c>
      <c r="BN2060" s="1102">
        <v>92699.595845594347</v>
      </c>
      <c r="BO2060" s="1102">
        <v>143950.45422357653</v>
      </c>
      <c r="BP2060" s="1102">
        <v>140387.86552992725</v>
      </c>
      <c r="BQ2060" s="1102">
        <v>110214.69139306562</v>
      </c>
      <c r="BR2060" s="1102">
        <v>87248.842761427339</v>
      </c>
      <c r="BS2060" s="1102">
        <v>92761.503425343966</v>
      </c>
      <c r="BT2060" s="1102">
        <v>24551.224371937456</v>
      </c>
      <c r="BU2060" s="1102">
        <v>9452.6487331028293</v>
      </c>
      <c r="BV2060" s="1102">
        <v>14342.65816329781</v>
      </c>
      <c r="BW2060" s="1102">
        <v>26679.506380105737</v>
      </c>
      <c r="BX2060" s="1102">
        <v>25934.349929983222</v>
      </c>
      <c r="BY2060" s="1102">
        <v>20767.570890859715</v>
      </c>
      <c r="BZ2060" s="1102">
        <v>14027.927371132981</v>
      </c>
      <c r="CA2060" s="1102">
        <v>12187.477279711838</v>
      </c>
      <c r="CB2060" s="1102">
        <v>8444.9599472486698</v>
      </c>
      <c r="CC2060" s="1102">
        <v>7665.4936041561214</v>
      </c>
      <c r="CD2060" s="1102">
        <v>12253.465437524053</v>
      </c>
      <c r="CE2060" s="1102">
        <v>20560.174533440251</v>
      </c>
      <c r="CF2060" s="1102">
        <v>14748.66456115992</v>
      </c>
      <c r="CG2060" s="1102">
        <v>11213.747528536951</v>
      </c>
      <c r="CH2060" s="1102">
        <v>13796.71299780948</v>
      </c>
      <c r="CI2060" s="1102">
        <v>20858.449446479011</v>
      </c>
      <c r="CJ2060" s="1102">
        <v>23805.001638895243</v>
      </c>
      <c r="CK2060" s="1102">
        <v>22049.493322319726</v>
      </c>
      <c r="CL2060" s="1102">
        <v>20171.588234510113</v>
      </c>
      <c r="CM2060" s="1102">
        <v>22805.510125966568</v>
      </c>
      <c r="CN2060" s="1102">
        <v>23090.038365570799</v>
      </c>
      <c r="CO2060" s="1102">
        <v>22092.033074978062</v>
      </c>
      <c r="CP2060" s="1102">
        <v>24437.580003923482</v>
      </c>
      <c r="CQ2060" s="1106">
        <f t="shared" si="232"/>
        <v>26937.820827354695</v>
      </c>
      <c r="CR2060" s="23" t="s">
        <v>543</v>
      </c>
      <c r="DQ2060"/>
      <c r="DR2060"/>
    </row>
    <row r="2061" spans="58:122" ht="13">
      <c r="BF2061" s="1135">
        <v>2053</v>
      </c>
      <c r="BG2061" s="1102">
        <v>51049.501594716428</v>
      </c>
      <c r="BH2061" s="1102">
        <v>54121.576574923623</v>
      </c>
      <c r="BI2061" s="1102">
        <v>49464.298822592304</v>
      </c>
      <c r="BJ2061" s="1102">
        <v>59993.914406666183</v>
      </c>
      <c r="BK2061" s="1102">
        <v>72908.286707090097</v>
      </c>
      <c r="BL2061" s="1102">
        <v>94777.127357893478</v>
      </c>
      <c r="BM2061" s="1102">
        <v>84488.814403793091</v>
      </c>
      <c r="BN2061" s="1102">
        <v>89560.222981018771</v>
      </c>
      <c r="BO2061" s="1102">
        <v>111501.02806803415</v>
      </c>
      <c r="BP2061" s="1102">
        <v>109045.53126381108</v>
      </c>
      <c r="BQ2061" s="1102">
        <v>81759.599639949578</v>
      </c>
      <c r="BR2061" s="1102">
        <v>63690.431556217292</v>
      </c>
      <c r="BS2061" s="1102">
        <v>61827.1006022113</v>
      </c>
      <c r="BT2061" s="1102">
        <v>26916.01315977452</v>
      </c>
      <c r="BU2061" s="1102">
        <v>11646.239763552976</v>
      </c>
      <c r="BV2061" s="1102">
        <v>9912.4782081889734</v>
      </c>
      <c r="BW2061" s="1102">
        <v>15057.280185392854</v>
      </c>
      <c r="BX2061" s="1102">
        <v>21087.372809597393</v>
      </c>
      <c r="BY2061" s="1102">
        <v>18969.811478383392</v>
      </c>
      <c r="BZ2061" s="1102">
        <v>15278.934513026941</v>
      </c>
      <c r="CA2061" s="1102">
        <v>12187.660175519768</v>
      </c>
      <c r="CB2061" s="1102">
        <v>7226.1462271660894</v>
      </c>
      <c r="CC2061" s="1102">
        <v>7589.5652916219606</v>
      </c>
      <c r="CD2061" s="1102">
        <v>10255.373158618859</v>
      </c>
      <c r="CE2061" s="1102">
        <v>15789.276917492734</v>
      </c>
      <c r="CF2061" s="1102">
        <v>12555.484822782195</v>
      </c>
      <c r="CG2061" s="1102">
        <v>10591.85397138977</v>
      </c>
      <c r="CH2061" s="1102">
        <v>13161.71801193433</v>
      </c>
      <c r="CI2061" s="1102">
        <v>18578.366573472831</v>
      </c>
      <c r="CJ2061" s="1102">
        <v>20092.107518196462</v>
      </c>
      <c r="CK2061" s="1102">
        <v>20338.987904248759</v>
      </c>
      <c r="CL2061" s="1102">
        <v>15322.907717057482</v>
      </c>
      <c r="CM2061" s="1102">
        <v>17782.348458325017</v>
      </c>
      <c r="CN2061" s="1102">
        <v>16826.237066831036</v>
      </c>
      <c r="CO2061" s="1102">
        <v>20553.756617607633</v>
      </c>
      <c r="CP2061" s="1102">
        <v>17309.142033532902</v>
      </c>
      <c r="CQ2061" s="1106">
        <f t="shared" si="232"/>
        <v>19080.063029959718</v>
      </c>
      <c r="CR2061" s="23" t="s">
        <v>543</v>
      </c>
      <c r="DQ2061"/>
      <c r="DR2061"/>
    </row>
    <row r="2062" spans="58:122" ht="13">
      <c r="BF2062" s="1135">
        <v>2054</v>
      </c>
      <c r="BG2062" s="1102">
        <v>48034.126997898973</v>
      </c>
      <c r="BH2062" s="1102">
        <v>49359.573453476631</v>
      </c>
      <c r="BI2062" s="1102">
        <v>45210.092225140797</v>
      </c>
      <c r="BJ2062" s="1102">
        <v>53613.609653581007</v>
      </c>
      <c r="BK2062" s="1102">
        <v>58279.801230146411</v>
      </c>
      <c r="BL2062" s="1102">
        <v>67337.581657644871</v>
      </c>
      <c r="BM2062" s="1102">
        <v>55738.316341850281</v>
      </c>
      <c r="BN2062" s="1102">
        <v>66478.425976237515</v>
      </c>
      <c r="BO2062" s="1102">
        <v>79269.155379804579</v>
      </c>
      <c r="BP2062" s="1102">
        <v>80627.647852802751</v>
      </c>
      <c r="BQ2062" s="1102">
        <v>63647.883419260565</v>
      </c>
      <c r="BR2062" s="1102">
        <v>55578.215540562705</v>
      </c>
      <c r="BS2062" s="1102">
        <v>53389.180205407276</v>
      </c>
      <c r="BT2062" s="1102">
        <v>22050.171290564373</v>
      </c>
      <c r="BU2062" s="1102">
        <v>11813.555121733552</v>
      </c>
      <c r="BV2062" s="1102">
        <v>10716.460100282651</v>
      </c>
      <c r="BW2062" s="1102">
        <v>12578.957487761481</v>
      </c>
      <c r="BX2062" s="1102">
        <v>19831.601496055904</v>
      </c>
      <c r="BY2062" s="1102">
        <v>18514.020945873137</v>
      </c>
      <c r="BZ2062" s="1102">
        <v>17149.258536823938</v>
      </c>
      <c r="CA2062" s="1102">
        <v>12189.48842996892</v>
      </c>
      <c r="CB2062" s="1102">
        <v>8269.4743520432639</v>
      </c>
      <c r="CC2062" s="1102">
        <v>9624.4620765886812</v>
      </c>
      <c r="CD2062" s="1102">
        <v>12129.258378779057</v>
      </c>
      <c r="CE2062" s="1102">
        <v>16154.999061820894</v>
      </c>
      <c r="CF2062" s="1102">
        <v>13340.006816572248</v>
      </c>
      <c r="CG2062" s="1102">
        <v>11926.190085843318</v>
      </c>
      <c r="CH2062" s="1102">
        <v>13350.689138417723</v>
      </c>
      <c r="CI2062" s="1102">
        <v>16121.481414577756</v>
      </c>
      <c r="CJ2062" s="1102">
        <v>16650.991647723429</v>
      </c>
      <c r="CK2062" s="1102">
        <v>18516.579824361179</v>
      </c>
      <c r="CL2062" s="1102">
        <v>16436.448878746982</v>
      </c>
      <c r="CM2062" s="1102">
        <v>18125.779196994681</v>
      </c>
      <c r="CN2062" s="1102">
        <v>15377.901572519002</v>
      </c>
      <c r="CO2062" s="1102">
        <v>15196.546842630545</v>
      </c>
      <c r="CP2062" s="1102">
        <v>16903.86144259572</v>
      </c>
      <c r="CQ2062" s="1106">
        <f t="shared" si="232"/>
        <v>18633.317650846177</v>
      </c>
      <c r="CR2062" s="23" t="s">
        <v>543</v>
      </c>
      <c r="DQ2062"/>
      <c r="DR2062"/>
    </row>
    <row r="2063" spans="58:122" ht="13">
      <c r="BF2063" s="1135">
        <v>2055</v>
      </c>
      <c r="BG2063" s="1102">
        <v>54635.220957089434</v>
      </c>
      <c r="BH2063" s="1102">
        <v>66775.088128738062</v>
      </c>
      <c r="BI2063" s="1102">
        <v>59800.078476456445</v>
      </c>
      <c r="BJ2063" s="1102">
        <v>57952.290053004232</v>
      </c>
      <c r="BK2063" s="1102">
        <v>63241.630458272026</v>
      </c>
      <c r="BL2063" s="1102">
        <v>82090.818140156058</v>
      </c>
      <c r="BM2063" s="1102">
        <v>76841.162526605403</v>
      </c>
      <c r="BN2063" s="1102">
        <v>83212.378735534468</v>
      </c>
      <c r="BO2063" s="1102">
        <v>101045.23653637538</v>
      </c>
      <c r="BP2063" s="1102">
        <v>119647.41392049062</v>
      </c>
      <c r="BQ2063" s="1102">
        <v>93537.40108350318</v>
      </c>
      <c r="BR2063" s="1102">
        <v>75294.118735634896</v>
      </c>
      <c r="BS2063" s="1102">
        <v>75180.032674224101</v>
      </c>
      <c r="BT2063" s="1102">
        <v>35946.700821703969</v>
      </c>
      <c r="BU2063" s="1102">
        <v>17714.372467976642</v>
      </c>
      <c r="BV2063" s="1102">
        <v>13127.703118029327</v>
      </c>
      <c r="BW2063" s="1102">
        <v>11577.090053609285</v>
      </c>
      <c r="BX2063" s="1102">
        <v>20972.020810883922</v>
      </c>
      <c r="BY2063" s="1102">
        <v>20147.777420326009</v>
      </c>
      <c r="BZ2063" s="1102">
        <v>16307.827043035424</v>
      </c>
      <c r="CA2063" s="1102">
        <v>12196.799859792271</v>
      </c>
      <c r="CB2063" s="1102">
        <v>7468.9732281787637</v>
      </c>
      <c r="CC2063" s="1102">
        <v>10547.463103168739</v>
      </c>
      <c r="CD2063" s="1102">
        <v>13584.015656230455</v>
      </c>
      <c r="CE2063" s="1102">
        <v>17012.458954943453</v>
      </c>
      <c r="CF2063" s="1102">
        <v>11858.221538192194</v>
      </c>
      <c r="CG2063" s="1102">
        <v>10739.29781656331</v>
      </c>
      <c r="CH2063" s="1102">
        <v>15434.079135211798</v>
      </c>
      <c r="CI2063" s="1102">
        <v>21206.255229127586</v>
      </c>
      <c r="CJ2063" s="1102">
        <v>22143.395340837298</v>
      </c>
      <c r="CK2063" s="1102">
        <v>20662.072444151196</v>
      </c>
      <c r="CL2063" s="1102">
        <v>18049.708030305523</v>
      </c>
      <c r="CM2063" s="1102">
        <v>19647.949500958541</v>
      </c>
      <c r="CN2063" s="1102">
        <v>18138.966262497081</v>
      </c>
      <c r="CO2063" s="1102">
        <v>15157.904437072073</v>
      </c>
      <c r="CP2063" s="1102">
        <v>20409.751700299093</v>
      </c>
      <c r="CQ2063" s="1106">
        <f t="shared" si="232"/>
        <v>22497.900133531421</v>
      </c>
      <c r="CR2063" s="23" t="s">
        <v>543</v>
      </c>
      <c r="DQ2063"/>
      <c r="DR2063"/>
    </row>
    <row r="2064" spans="58:122" ht="13">
      <c r="BF2064" s="1135">
        <v>2056</v>
      </c>
      <c r="BG2064" s="1102">
        <v>62203.208776645886</v>
      </c>
      <c r="BH2064" s="1102">
        <v>58183.377869497373</v>
      </c>
      <c r="BI2064" s="1102">
        <v>49428.285517054101</v>
      </c>
      <c r="BJ2064" s="1102">
        <v>54226.867628282555</v>
      </c>
      <c r="BK2064" s="1102">
        <v>76611.991878622386</v>
      </c>
      <c r="BL2064" s="1102">
        <v>109565.89660654018</v>
      </c>
      <c r="BM2064" s="1102">
        <v>99863.013448552476</v>
      </c>
      <c r="BN2064" s="1102">
        <v>117497.94862641863</v>
      </c>
      <c r="BO2064" s="1102">
        <v>157249.31595328439</v>
      </c>
      <c r="BP2064" s="1102">
        <v>145890.09897778559</v>
      </c>
      <c r="BQ2064" s="1102">
        <v>113020.09794902812</v>
      </c>
      <c r="BR2064" s="1102">
        <v>88599.438015409498</v>
      </c>
      <c r="BS2064" s="1102">
        <v>91180.252284953865</v>
      </c>
      <c r="BT2064" s="1102">
        <v>31759.908378439566</v>
      </c>
      <c r="BU2064" s="1102">
        <v>15215.878303453503</v>
      </c>
      <c r="BV2064" s="1102">
        <v>15297.56969974439</v>
      </c>
      <c r="BW2064" s="1102">
        <v>21545.525379494036</v>
      </c>
      <c r="BX2064" s="1102">
        <v>29127.948914387769</v>
      </c>
      <c r="BY2064" s="1102">
        <v>23141.02826420925</v>
      </c>
      <c r="BZ2064" s="1102">
        <v>18728.448174117468</v>
      </c>
      <c r="CA2064" s="1102">
        <v>12198.615690873617</v>
      </c>
      <c r="CB2064" s="1102">
        <v>8329.9722500904427</v>
      </c>
      <c r="CC2064" s="1102">
        <v>12138.713001969971</v>
      </c>
      <c r="CD2064" s="1102">
        <v>16907.166153676582</v>
      </c>
      <c r="CE2064" s="1102">
        <v>23666.238134895681</v>
      </c>
      <c r="CF2064" s="1102">
        <v>17457.236658378602</v>
      </c>
      <c r="CG2064" s="1102">
        <v>13966.59397690386</v>
      </c>
      <c r="CH2064" s="1102">
        <v>15835.50291780766</v>
      </c>
      <c r="CI2064" s="1102">
        <v>19777.845874978029</v>
      </c>
      <c r="CJ2064" s="1102">
        <v>21570.890236105442</v>
      </c>
      <c r="CK2064" s="1102">
        <v>23734.374385302952</v>
      </c>
      <c r="CL2064" s="1102">
        <v>21297.732861186149</v>
      </c>
      <c r="CM2064" s="1102">
        <v>26395.63554597897</v>
      </c>
      <c r="CN2064" s="1102">
        <v>24269.287434050282</v>
      </c>
      <c r="CO2064" s="1102">
        <v>26290.384580912523</v>
      </c>
      <c r="CP2064" s="1102">
        <v>26463.854960787685</v>
      </c>
      <c r="CQ2064" s="1106">
        <f t="shared" si="232"/>
        <v>29171.40662947587</v>
      </c>
      <c r="CR2064" s="23" t="s">
        <v>543</v>
      </c>
      <c r="DQ2064"/>
      <c r="DR2064"/>
    </row>
    <row r="2065" spans="58:122" ht="13">
      <c r="BF2065" s="1135">
        <v>2057</v>
      </c>
      <c r="BG2065" s="1102">
        <v>66839.614973657925</v>
      </c>
      <c r="BH2065" s="1102">
        <v>56206.590057593887</v>
      </c>
      <c r="BI2065" s="1102">
        <v>46716.768321653894</v>
      </c>
      <c r="BJ2065" s="1102">
        <v>46921.330494706599</v>
      </c>
      <c r="BK2065" s="1102">
        <v>59430.059954548255</v>
      </c>
      <c r="BL2065" s="1102">
        <v>79565.488586874359</v>
      </c>
      <c r="BM2065" s="1102">
        <v>71587.205326618787</v>
      </c>
      <c r="BN2065" s="1102">
        <v>81172.019791257888</v>
      </c>
      <c r="BO2065" s="1102">
        <v>114122.14092088788</v>
      </c>
      <c r="BP2065" s="1102">
        <v>110939.26010621157</v>
      </c>
      <c r="BQ2065" s="1102">
        <v>87066.496573527722</v>
      </c>
      <c r="BR2065" s="1102">
        <v>73952.398288616954</v>
      </c>
      <c r="BS2065" s="1102">
        <v>89292.742169472753</v>
      </c>
      <c r="BT2065" s="1102">
        <v>31179.20292918889</v>
      </c>
      <c r="BU2065" s="1102">
        <v>16385.101438193491</v>
      </c>
      <c r="BV2065" s="1102">
        <v>14751.724346364568</v>
      </c>
      <c r="BW2065" s="1102">
        <v>13870.767552501962</v>
      </c>
      <c r="BX2065" s="1102">
        <v>17886.710980419779</v>
      </c>
      <c r="BY2065" s="1102">
        <v>22669.787316692633</v>
      </c>
      <c r="BZ2065" s="1102">
        <v>18936.96822041933</v>
      </c>
      <c r="CA2065" s="1102">
        <v>12199.769592558521</v>
      </c>
      <c r="CB2065" s="1102">
        <v>5223.5675005957492</v>
      </c>
      <c r="CC2065" s="1102">
        <v>8992.0580588400553</v>
      </c>
      <c r="CD2065" s="1102">
        <v>15409.948359806111</v>
      </c>
      <c r="CE2065" s="1102">
        <v>24345.882299214685</v>
      </c>
      <c r="CF2065" s="1102">
        <v>12006.685934938472</v>
      </c>
      <c r="CG2065" s="1102">
        <v>9015.9444413857218</v>
      </c>
      <c r="CH2065" s="1102">
        <v>13510.714205816137</v>
      </c>
      <c r="CI2065" s="1102">
        <v>21115.943409560019</v>
      </c>
      <c r="CJ2065" s="1102">
        <v>22715.926406812887</v>
      </c>
      <c r="CK2065" s="1102">
        <v>19986.271469797433</v>
      </c>
      <c r="CL2065" s="1102">
        <v>15867.791765245023</v>
      </c>
      <c r="CM2065" s="1102">
        <v>17845.007105093406</v>
      </c>
      <c r="CN2065" s="1102">
        <v>15408.389772111486</v>
      </c>
      <c r="CO2065" s="1102">
        <v>17072.341179233634</v>
      </c>
      <c r="CP2065" s="1102">
        <v>16909.960237991072</v>
      </c>
      <c r="CQ2065" s="1106">
        <f t="shared" si="232"/>
        <v>18640.040421987851</v>
      </c>
      <c r="CR2065" s="23" t="s">
        <v>543</v>
      </c>
      <c r="DQ2065"/>
      <c r="DR2065"/>
    </row>
    <row r="2066" spans="58:122" ht="13">
      <c r="BF2066" s="1135">
        <v>2058</v>
      </c>
      <c r="BG2066" s="1102">
        <v>44032.591988658613</v>
      </c>
      <c r="BH2066" s="1102">
        <v>51348.36487505024</v>
      </c>
      <c r="BI2066" s="1102">
        <v>51107.355680237786</v>
      </c>
      <c r="BJ2066" s="1102">
        <v>51772.939694258741</v>
      </c>
      <c r="BK2066" s="1102">
        <v>63848.418356200389</v>
      </c>
      <c r="BL2066" s="1102">
        <v>85095.186505775579</v>
      </c>
      <c r="BM2066" s="1102">
        <v>75872.613683531687</v>
      </c>
      <c r="BN2066" s="1102">
        <v>74164.66839863568</v>
      </c>
      <c r="BO2066" s="1102">
        <v>106271.75965278146</v>
      </c>
      <c r="BP2066" s="1102">
        <v>109519.40091730807</v>
      </c>
      <c r="BQ2066" s="1102">
        <v>84698.874185351742</v>
      </c>
      <c r="BR2066" s="1102">
        <v>67665.831773684113</v>
      </c>
      <c r="BS2066" s="1102">
        <v>101623.0833267557</v>
      </c>
      <c r="BT2066" s="1102">
        <v>47057.720243449075</v>
      </c>
      <c r="BU2066" s="1102">
        <v>24747.954580926424</v>
      </c>
      <c r="BV2066" s="1102">
        <v>18038.384271471015</v>
      </c>
      <c r="BW2066" s="1102">
        <v>14135.996805956613</v>
      </c>
      <c r="BX2066" s="1102">
        <v>18590.409632542345</v>
      </c>
      <c r="BY2066" s="1102">
        <v>23558.167264323412</v>
      </c>
      <c r="BZ2066" s="1102">
        <v>14953.502002255729</v>
      </c>
      <c r="CA2066" s="1102">
        <v>12203.224947706653</v>
      </c>
      <c r="CB2066" s="1102">
        <v>7231.3981955808613</v>
      </c>
      <c r="CC2066" s="1102">
        <v>8185.0819174696098</v>
      </c>
      <c r="CD2066" s="1102">
        <v>12389.434405517119</v>
      </c>
      <c r="CE2066" s="1102">
        <v>22310.314676037571</v>
      </c>
      <c r="CF2066" s="1102">
        <v>16361.770545182255</v>
      </c>
      <c r="CG2066" s="1102">
        <v>11296.346696946277</v>
      </c>
      <c r="CH2066" s="1102">
        <v>11427.063713708954</v>
      </c>
      <c r="CI2066" s="1102">
        <v>17855.922447624089</v>
      </c>
      <c r="CJ2066" s="1102">
        <v>24911.393324917113</v>
      </c>
      <c r="CK2066" s="1102">
        <v>25084.745031638398</v>
      </c>
      <c r="CL2066" s="1102">
        <v>19372.183045494236</v>
      </c>
      <c r="CM2066" s="1102">
        <v>18653.978639445297</v>
      </c>
      <c r="CN2066" s="1102">
        <v>18861.093192516892</v>
      </c>
      <c r="CO2066" s="1102">
        <v>23203.58258897503</v>
      </c>
      <c r="CP2066" s="1102">
        <v>18594.72800039607</v>
      </c>
      <c r="CQ2066" s="1106">
        <f t="shared" si="232"/>
        <v>20497.178981210272</v>
      </c>
      <c r="CR2066" s="23" t="s">
        <v>543</v>
      </c>
      <c r="DQ2066"/>
      <c r="DR2066"/>
    </row>
    <row r="2067" spans="58:122" ht="13">
      <c r="BF2067" s="1135">
        <v>2059</v>
      </c>
      <c r="BG2067" s="1102">
        <v>56725.249460943989</v>
      </c>
      <c r="BH2067" s="1102">
        <v>61319.179492106821</v>
      </c>
      <c r="BI2067" s="1102">
        <v>57711.076581846799</v>
      </c>
      <c r="BJ2067" s="1102">
        <v>71592.713223577404</v>
      </c>
      <c r="BK2067" s="1102">
        <v>87137.357588884523</v>
      </c>
      <c r="BL2067" s="1102">
        <v>115323.2043592938</v>
      </c>
      <c r="BM2067" s="1102">
        <v>95191.518238485776</v>
      </c>
      <c r="BN2067" s="1102">
        <v>104198.39029316556</v>
      </c>
      <c r="BO2067" s="1102">
        <v>145880.45982758643</v>
      </c>
      <c r="BP2067" s="1102">
        <v>143742.39602457304</v>
      </c>
      <c r="BQ2067" s="1102">
        <v>109542.44130955693</v>
      </c>
      <c r="BR2067" s="1102">
        <v>82297.993879143454</v>
      </c>
      <c r="BS2067" s="1102">
        <v>79509.014307572201</v>
      </c>
      <c r="BT2067" s="1102">
        <v>33206.008536309033</v>
      </c>
      <c r="BU2067" s="1102">
        <v>17770.808984300118</v>
      </c>
      <c r="BV2067" s="1102">
        <v>17681.008649902797</v>
      </c>
      <c r="BW2067" s="1102">
        <v>23794.386683322955</v>
      </c>
      <c r="BX2067" s="1102">
        <v>27710.691431252137</v>
      </c>
      <c r="BY2067" s="1102">
        <v>22492.359688982651</v>
      </c>
      <c r="BZ2067" s="1102">
        <v>20353.701112245319</v>
      </c>
      <c r="CA2067" s="1102">
        <v>12209.173598111272</v>
      </c>
      <c r="CB2067" s="1102">
        <v>6713.292226494299</v>
      </c>
      <c r="CC2067" s="1102">
        <v>12445.341116894484</v>
      </c>
      <c r="CD2067" s="1102">
        <v>11475.970295469622</v>
      </c>
      <c r="CE2067" s="1102">
        <v>23710.050606148277</v>
      </c>
      <c r="CF2067" s="1102">
        <v>15203.571940154059</v>
      </c>
      <c r="CG2067" s="1102">
        <v>17353.730671107802</v>
      </c>
      <c r="CH2067" s="1102">
        <v>14781.676327751728</v>
      </c>
      <c r="CI2067" s="1102">
        <v>23069.166589164095</v>
      </c>
      <c r="CJ2067" s="1102">
        <v>20374.013348300174</v>
      </c>
      <c r="CK2067" s="1102">
        <v>24438.09721153439</v>
      </c>
      <c r="CL2067" s="1102">
        <v>20302.481447150934</v>
      </c>
      <c r="CM2067" s="1102">
        <v>26860.37855311067</v>
      </c>
      <c r="CN2067" s="1102">
        <v>19296.966352825504</v>
      </c>
      <c r="CO2067" s="1102">
        <v>20836.051820034278</v>
      </c>
      <c r="CP2067" s="1102">
        <v>22630.804392746348</v>
      </c>
      <c r="CQ2067" s="1106">
        <f t="shared" si="232"/>
        <v>24946.19163652198</v>
      </c>
      <c r="CR2067" s="23" t="s">
        <v>543</v>
      </c>
      <c r="DQ2067"/>
      <c r="DR2067"/>
    </row>
    <row r="2068" spans="58:122" ht="13">
      <c r="BF2068" s="1135">
        <v>2060</v>
      </c>
      <c r="BG2068" s="1102">
        <v>51425.429247577711</v>
      </c>
      <c r="BH2068" s="1102">
        <v>50278.093716417185</v>
      </c>
      <c r="BI2068" s="1102">
        <v>42940.85864388146</v>
      </c>
      <c r="BJ2068" s="1102">
        <v>46985.252637424979</v>
      </c>
      <c r="BK2068" s="1102">
        <v>54718.730188415415</v>
      </c>
      <c r="BL2068" s="1102">
        <v>70250.979760917049</v>
      </c>
      <c r="BM2068" s="1102">
        <v>59796.177818964687</v>
      </c>
      <c r="BN2068" s="1102">
        <v>66670.694965478091</v>
      </c>
      <c r="BO2068" s="1102">
        <v>98931.149678421207</v>
      </c>
      <c r="BP2068" s="1102">
        <v>95642.767300529682</v>
      </c>
      <c r="BQ2068" s="1102">
        <v>74114.876828071472</v>
      </c>
      <c r="BR2068" s="1102">
        <v>60324.28767882759</v>
      </c>
      <c r="BS2068" s="1102">
        <v>72071.412972652935</v>
      </c>
      <c r="BT2068" s="1102">
        <v>21176.390470880375</v>
      </c>
      <c r="BU2068" s="1102">
        <v>10149.098526536927</v>
      </c>
      <c r="BV2068" s="1102">
        <v>14619.931093586407</v>
      </c>
      <c r="BW2068" s="1102">
        <v>19423.003230121401</v>
      </c>
      <c r="BX2068" s="1102">
        <v>20047.469941785166</v>
      </c>
      <c r="BY2068" s="1102">
        <v>19814.02657615404</v>
      </c>
      <c r="BZ2068" s="1102">
        <v>18984.601281566764</v>
      </c>
      <c r="CA2068" s="1102">
        <v>12213.523609473426</v>
      </c>
      <c r="CB2068" s="1102">
        <v>6997.0715785590919</v>
      </c>
      <c r="CC2068" s="1102">
        <v>8003.8895046674515</v>
      </c>
      <c r="CD2068" s="1102">
        <v>11222.544024489007</v>
      </c>
      <c r="CE2068" s="1102">
        <v>20533.235907067614</v>
      </c>
      <c r="CF2068" s="1102">
        <v>15941.877801178685</v>
      </c>
      <c r="CG2068" s="1102">
        <v>11859.015596062614</v>
      </c>
      <c r="CH2068" s="1102">
        <v>11872.940815373342</v>
      </c>
      <c r="CI2068" s="1102">
        <v>15867.512916623522</v>
      </c>
      <c r="CJ2068" s="1102">
        <v>19373.037575781491</v>
      </c>
      <c r="CK2068" s="1102">
        <v>18651.524876714553</v>
      </c>
      <c r="CL2068" s="1102">
        <v>14292.713301763946</v>
      </c>
      <c r="CM2068" s="1102">
        <v>15591.46870896455</v>
      </c>
      <c r="CN2068" s="1102">
        <v>15524.179332282638</v>
      </c>
      <c r="CO2068" s="1102">
        <v>16154.495403162207</v>
      </c>
      <c r="CP2068" s="1102">
        <v>16533.706356497034</v>
      </c>
      <c r="CQ2068" s="1106">
        <f t="shared" si="232"/>
        <v>18225.291512985572</v>
      </c>
      <c r="CR2068" s="23" t="s">
        <v>543</v>
      </c>
      <c r="DQ2068"/>
      <c r="DR2068"/>
    </row>
    <row r="2069" spans="58:122" ht="13">
      <c r="BF2069" s="1135">
        <v>2061</v>
      </c>
      <c r="BG2069" s="1102">
        <v>50621.969932563879</v>
      </c>
      <c r="BH2069" s="1102">
        <v>67078.164362312091</v>
      </c>
      <c r="BI2069" s="1102">
        <v>65696.875895174831</v>
      </c>
      <c r="BJ2069" s="1102">
        <v>73148.424858100494</v>
      </c>
      <c r="BK2069" s="1102">
        <v>80985.460224387236</v>
      </c>
      <c r="BL2069" s="1102">
        <v>103663.48444233726</v>
      </c>
      <c r="BM2069" s="1102">
        <v>92847.570685355342</v>
      </c>
      <c r="BN2069" s="1102">
        <v>84448.440866972829</v>
      </c>
      <c r="BO2069" s="1102">
        <v>88010.987954140088</v>
      </c>
      <c r="BP2069" s="1102">
        <v>100337.70863442805</v>
      </c>
      <c r="BQ2069" s="1102">
        <v>75874.12789438419</v>
      </c>
      <c r="BR2069" s="1102">
        <v>54830.151845891014</v>
      </c>
      <c r="BS2069" s="1102">
        <v>54561.634456648113</v>
      </c>
      <c r="BT2069" s="1102">
        <v>24070.24366135884</v>
      </c>
      <c r="BU2069" s="1102">
        <v>12834.798528448484</v>
      </c>
      <c r="BV2069" s="1102">
        <v>11395.594214174906</v>
      </c>
      <c r="BW2069" s="1102">
        <v>14294.368485863568</v>
      </c>
      <c r="BX2069" s="1102">
        <v>25381.39418920318</v>
      </c>
      <c r="BY2069" s="1102">
        <v>23982.479233025711</v>
      </c>
      <c r="BZ2069" s="1102">
        <v>18877.326344157165</v>
      </c>
      <c r="CA2069" s="1102">
        <v>12215.811290482212</v>
      </c>
      <c r="CB2069" s="1102">
        <v>7002.5021317132187</v>
      </c>
      <c r="CC2069" s="1102">
        <v>7709.3818517412428</v>
      </c>
      <c r="CD2069" s="1102">
        <v>11697.051319833621</v>
      </c>
      <c r="CE2069" s="1102">
        <v>19344.131147372875</v>
      </c>
      <c r="CF2069" s="1102">
        <v>14761.104187237946</v>
      </c>
      <c r="CG2069" s="1102">
        <v>11029.345660462182</v>
      </c>
      <c r="CH2069" s="1102">
        <v>12430.214383151339</v>
      </c>
      <c r="CI2069" s="1102">
        <v>19334.061797056522</v>
      </c>
      <c r="CJ2069" s="1102">
        <v>23681.782369195236</v>
      </c>
      <c r="CK2069" s="1102">
        <v>21864.692503909318</v>
      </c>
      <c r="CL2069" s="1102">
        <v>16065.89726760449</v>
      </c>
      <c r="CM2069" s="1102">
        <v>16600.490236887737</v>
      </c>
      <c r="CN2069" s="1102">
        <v>15915.429962312706</v>
      </c>
      <c r="CO2069" s="1102">
        <v>19730.250332174935</v>
      </c>
      <c r="CP2069" s="1102">
        <v>16775.020390170586</v>
      </c>
      <c r="CQ2069" s="1106">
        <f t="shared" si="232"/>
        <v>18491.29470156565</v>
      </c>
      <c r="CR2069" s="23" t="s">
        <v>543</v>
      </c>
      <c r="DQ2069"/>
      <c r="DR2069"/>
    </row>
    <row r="2070" spans="58:122" ht="13">
      <c r="BF2070" s="1135">
        <v>2062</v>
      </c>
      <c r="BG2070" s="1102">
        <v>63050.374653102321</v>
      </c>
      <c r="BH2070" s="1102">
        <v>63583.451575049192</v>
      </c>
      <c r="BI2070" s="1102">
        <v>51989.223003038984</v>
      </c>
      <c r="BJ2070" s="1102">
        <v>58908.400308075201</v>
      </c>
      <c r="BK2070" s="1102">
        <v>69769.463047304613</v>
      </c>
      <c r="BL2070" s="1102">
        <v>92686.225279052916</v>
      </c>
      <c r="BM2070" s="1102">
        <v>81721.43931888006</v>
      </c>
      <c r="BN2070" s="1102">
        <v>96241.521363848209</v>
      </c>
      <c r="BO2070" s="1102">
        <v>136326.73948455925</v>
      </c>
      <c r="BP2070" s="1102">
        <v>125905.49715312052</v>
      </c>
      <c r="BQ2070" s="1102">
        <v>97891.811237542279</v>
      </c>
      <c r="BR2070" s="1102">
        <v>79410.839600958469</v>
      </c>
      <c r="BS2070" s="1102">
        <v>87353.876201878811</v>
      </c>
      <c r="BT2070" s="1102">
        <v>33678.334677189669</v>
      </c>
      <c r="BU2070" s="1102">
        <v>13822.595364824829</v>
      </c>
      <c r="BV2070" s="1102">
        <v>13141.694987058423</v>
      </c>
      <c r="BW2070" s="1102">
        <v>20119.838123848935</v>
      </c>
      <c r="BX2070" s="1102">
        <v>29152.489448275108</v>
      </c>
      <c r="BY2070" s="1102">
        <v>23063.041187322793</v>
      </c>
      <c r="BZ2070" s="1102">
        <v>17932.222001932038</v>
      </c>
      <c r="CA2070" s="1102">
        <v>12216.483548218968</v>
      </c>
      <c r="CB2070" s="1102">
        <v>7824.4840400114117</v>
      </c>
      <c r="CC2070" s="1102">
        <v>12929.587523859316</v>
      </c>
      <c r="CD2070" s="1102">
        <v>17689.445462700543</v>
      </c>
      <c r="CE2070" s="1102">
        <v>21314.617062479469</v>
      </c>
      <c r="CF2070" s="1102">
        <v>14865.806511335895</v>
      </c>
      <c r="CG2070" s="1102">
        <v>13792.709055384352</v>
      </c>
      <c r="CH2070" s="1102">
        <v>18861.699434651629</v>
      </c>
      <c r="CI2070" s="1102">
        <v>28055.573086197172</v>
      </c>
      <c r="CJ2070" s="1102">
        <v>29541.237216638452</v>
      </c>
      <c r="CK2070" s="1102">
        <v>32167.333332739992</v>
      </c>
      <c r="CL2070" s="1102">
        <v>27583.601119397288</v>
      </c>
      <c r="CM2070" s="1102">
        <v>27619.983671962618</v>
      </c>
      <c r="CN2070" s="1102">
        <v>22856.593532792711</v>
      </c>
      <c r="CO2070" s="1102">
        <v>18543.919451858776</v>
      </c>
      <c r="CP2070" s="1102">
        <v>24467.014300073424</v>
      </c>
      <c r="CQ2070" s="1106">
        <f t="shared" si="232"/>
        <v>26970.266584902667</v>
      </c>
      <c r="CR2070" s="23" t="s">
        <v>543</v>
      </c>
      <c r="DQ2070"/>
      <c r="DR2070"/>
    </row>
    <row r="2071" spans="58:122" ht="13">
      <c r="BF2071" s="1135">
        <v>2063</v>
      </c>
      <c r="BG2071" s="1102">
        <v>49680.820051264905</v>
      </c>
      <c r="BH2071" s="1102">
        <v>65341.648507231883</v>
      </c>
      <c r="BI2071" s="1102">
        <v>63390.178231367696</v>
      </c>
      <c r="BJ2071" s="1102">
        <v>65103.940386163726</v>
      </c>
      <c r="BK2071" s="1102">
        <v>78400.975625794395</v>
      </c>
      <c r="BL2071" s="1102">
        <v>103232.25508541599</v>
      </c>
      <c r="BM2071" s="1102">
        <v>75567.59841088597</v>
      </c>
      <c r="BN2071" s="1102">
        <v>74914.625834322142</v>
      </c>
      <c r="BO2071" s="1102">
        <v>98458.355658920351</v>
      </c>
      <c r="BP2071" s="1102">
        <v>93741.749177514983</v>
      </c>
      <c r="BQ2071" s="1102">
        <v>66307.081618350043</v>
      </c>
      <c r="BR2071" s="1102">
        <v>44270.407197419772</v>
      </c>
      <c r="BS2071" s="1102">
        <v>68786.890599105987</v>
      </c>
      <c r="BT2071" s="1102">
        <v>36712.253901578559</v>
      </c>
      <c r="BU2071" s="1102">
        <v>19511.67032167186</v>
      </c>
      <c r="BV2071" s="1102">
        <v>17328.077931733515</v>
      </c>
      <c r="BW2071" s="1102">
        <v>15757.513491711718</v>
      </c>
      <c r="BX2071" s="1102">
        <v>24392.77529294898</v>
      </c>
      <c r="BY2071" s="1102">
        <v>24218.24209454302</v>
      </c>
      <c r="BZ2071" s="1102">
        <v>19470.877306427621</v>
      </c>
      <c r="CA2071" s="1102">
        <v>12220.052771139968</v>
      </c>
      <c r="CB2071" s="1102">
        <v>6648.4903905398887</v>
      </c>
      <c r="CC2071" s="1102">
        <v>8053.9704788203207</v>
      </c>
      <c r="CD2071" s="1102">
        <v>13653.72197368357</v>
      </c>
      <c r="CE2071" s="1102">
        <v>21319.542050760905</v>
      </c>
      <c r="CF2071" s="1102">
        <v>15301.251262422231</v>
      </c>
      <c r="CG2071" s="1102">
        <v>11257.27286598611</v>
      </c>
      <c r="CH2071" s="1102">
        <v>13534.037458865761</v>
      </c>
      <c r="CI2071" s="1102">
        <v>18914.28336138653</v>
      </c>
      <c r="CJ2071" s="1102">
        <v>21708.080582425955</v>
      </c>
      <c r="CK2071" s="1102">
        <v>21668.363972069408</v>
      </c>
      <c r="CL2071" s="1102">
        <v>18699.461631349066</v>
      </c>
      <c r="CM2071" s="1102">
        <v>22992.629868152242</v>
      </c>
      <c r="CN2071" s="1102">
        <v>24130.406913641527</v>
      </c>
      <c r="CO2071" s="1102">
        <v>27299.989895714469</v>
      </c>
      <c r="CP2071" s="1102">
        <v>24828.488803314285</v>
      </c>
      <c r="CQ2071" s="1106">
        <f t="shared" si="232"/>
        <v>27368.7240181017</v>
      </c>
      <c r="CR2071" s="23" t="s">
        <v>543</v>
      </c>
      <c r="DQ2071"/>
      <c r="DR2071"/>
    </row>
    <row r="2072" spans="58:122" ht="13">
      <c r="BF2072" s="1135">
        <v>2064</v>
      </c>
      <c r="BG2072" s="1102">
        <v>47322.693835781298</v>
      </c>
      <c r="BH2072" s="1102">
        <v>50208.536622318614</v>
      </c>
      <c r="BI2072" s="1102">
        <v>42517.609142119982</v>
      </c>
      <c r="BJ2072" s="1102">
        <v>42691.071696569139</v>
      </c>
      <c r="BK2072" s="1102">
        <v>56578.140750090293</v>
      </c>
      <c r="BL2072" s="1102">
        <v>80696.629819399357</v>
      </c>
      <c r="BM2072" s="1102">
        <v>70862.782170838822</v>
      </c>
      <c r="BN2072" s="1102">
        <v>76942.987347699207</v>
      </c>
      <c r="BO2072" s="1102">
        <v>105481.5434762121</v>
      </c>
      <c r="BP2072" s="1102">
        <v>97121.772209103729</v>
      </c>
      <c r="BQ2072" s="1102">
        <v>73778.271589102456</v>
      </c>
      <c r="BR2072" s="1102">
        <v>54945.127285487761</v>
      </c>
      <c r="BS2072" s="1102">
        <v>57097.235680976191</v>
      </c>
      <c r="BT2072" s="1102">
        <v>25388.594845820153</v>
      </c>
      <c r="BU2072" s="1102">
        <v>11018.135298475447</v>
      </c>
      <c r="BV2072" s="1102">
        <v>9515.0506378468199</v>
      </c>
      <c r="BW2072" s="1102">
        <v>16557.431261122434</v>
      </c>
      <c r="BX2072" s="1102">
        <v>21114.218273233135</v>
      </c>
      <c r="BY2072" s="1102">
        <v>19560.601889483103</v>
      </c>
      <c r="BZ2072" s="1102">
        <v>19002.463635466513</v>
      </c>
      <c r="CA2072" s="1102">
        <v>12221.556882617444</v>
      </c>
      <c r="CB2072" s="1102">
        <v>7182.2206553622964</v>
      </c>
      <c r="CC2072" s="1102">
        <v>8916.5873069198096</v>
      </c>
      <c r="CD2072" s="1102">
        <v>8748.2601209290624</v>
      </c>
      <c r="CE2072" s="1102">
        <v>17366.844338415009</v>
      </c>
      <c r="CF2072" s="1102">
        <v>14009.486990172158</v>
      </c>
      <c r="CG2072" s="1102">
        <v>10209.639692259889</v>
      </c>
      <c r="CH2072" s="1102">
        <v>10669.537193701617</v>
      </c>
      <c r="CI2072" s="1102">
        <v>13149.38490699288</v>
      </c>
      <c r="CJ2072" s="1102">
        <v>16553.325700801903</v>
      </c>
      <c r="CK2072" s="1102">
        <v>20904.551794146624</v>
      </c>
      <c r="CL2072" s="1102">
        <v>16376.518534626221</v>
      </c>
      <c r="CM2072" s="1102">
        <v>21721.545253966538</v>
      </c>
      <c r="CN2072" s="1102">
        <v>15580.516751764655</v>
      </c>
      <c r="CO2072" s="1102">
        <v>22050.947934542914</v>
      </c>
      <c r="CP2072" s="1102">
        <v>16827.654848687373</v>
      </c>
      <c r="CQ2072" s="1106">
        <f t="shared" si="232"/>
        <v>18549.314260484429</v>
      </c>
      <c r="CR2072" s="23" t="s">
        <v>543</v>
      </c>
      <c r="DQ2072"/>
      <c r="DR2072"/>
    </row>
    <row r="2073" spans="58:122" ht="13">
      <c r="BF2073" s="1135">
        <v>2065</v>
      </c>
      <c r="BG2073" s="1102">
        <v>60517.784303963781</v>
      </c>
      <c r="BH2073" s="1102">
        <v>59242.844388350612</v>
      </c>
      <c r="BI2073" s="1102">
        <v>52258.223916945928</v>
      </c>
      <c r="BJ2073" s="1102">
        <v>70194.194571608954</v>
      </c>
      <c r="BK2073" s="1102">
        <v>92835.217099129688</v>
      </c>
      <c r="BL2073" s="1102">
        <v>122232.99213449992</v>
      </c>
      <c r="BM2073" s="1102">
        <v>108550.14932811634</v>
      </c>
      <c r="BN2073" s="1102">
        <v>122140.68386945131</v>
      </c>
      <c r="BO2073" s="1102">
        <v>146107.59075276257</v>
      </c>
      <c r="BP2073" s="1102">
        <v>138371.46038078118</v>
      </c>
      <c r="BQ2073" s="1102">
        <v>112437.76078602657</v>
      </c>
      <c r="BR2073" s="1102">
        <v>88988.889086565439</v>
      </c>
      <c r="BS2073" s="1102">
        <v>73422.517598762992</v>
      </c>
      <c r="BT2073" s="1102">
        <v>45010.276722329378</v>
      </c>
      <c r="BU2073" s="1102">
        <v>20667.404066441159</v>
      </c>
      <c r="BV2073" s="1102">
        <v>13761.089303363649</v>
      </c>
      <c r="BW2073" s="1102">
        <v>19421.782069482</v>
      </c>
      <c r="BX2073" s="1102">
        <v>34132.931156019651</v>
      </c>
      <c r="BY2073" s="1102">
        <v>26464.19959176151</v>
      </c>
      <c r="BZ2073" s="1102">
        <v>19833.172839042214</v>
      </c>
      <c r="CA2073" s="1102">
        <v>12229.360791011657</v>
      </c>
      <c r="CB2073" s="1102">
        <v>8763.0261200217756</v>
      </c>
      <c r="CC2073" s="1102">
        <v>13658.16227267471</v>
      </c>
      <c r="CD2073" s="1102">
        <v>19464.300846688096</v>
      </c>
      <c r="CE2073" s="1102">
        <v>27699.719578006887</v>
      </c>
      <c r="CF2073" s="1102">
        <v>19356.292101173964</v>
      </c>
      <c r="CG2073" s="1102">
        <v>15314.903299958811</v>
      </c>
      <c r="CH2073" s="1102">
        <v>19519.193070522841</v>
      </c>
      <c r="CI2073" s="1102">
        <v>27525.434613961726</v>
      </c>
      <c r="CJ2073" s="1102">
        <v>28661.3457218205</v>
      </c>
      <c r="CK2073" s="1102">
        <v>28573.296132376036</v>
      </c>
      <c r="CL2073" s="1102">
        <v>23060.619124640343</v>
      </c>
      <c r="CM2073" s="1102">
        <v>28577.458936677038</v>
      </c>
      <c r="CN2073" s="1102">
        <v>23915.781281245621</v>
      </c>
      <c r="CO2073" s="1102">
        <v>21008.788705617975</v>
      </c>
      <c r="CP2073" s="1102">
        <v>27480.376005901842</v>
      </c>
      <c r="CQ2073" s="1106">
        <f t="shared" si="232"/>
        <v>30291.929274358226</v>
      </c>
      <c r="CR2073" s="23" t="s">
        <v>543</v>
      </c>
      <c r="DQ2073"/>
      <c r="DR2073"/>
    </row>
    <row r="2074" spans="58:122" ht="13">
      <c r="BF2074" s="1135">
        <v>2066</v>
      </c>
      <c r="BG2074" s="1102">
        <v>87221.938936507286</v>
      </c>
      <c r="BH2074" s="1102">
        <v>88043.512369982462</v>
      </c>
      <c r="BI2074" s="1102">
        <v>81222.805423681129</v>
      </c>
      <c r="BJ2074" s="1102">
        <v>86232.234789766691</v>
      </c>
      <c r="BK2074" s="1102">
        <v>88311.205806584563</v>
      </c>
      <c r="BL2074" s="1102">
        <v>105708.31000027349</v>
      </c>
      <c r="BM2074" s="1102">
        <v>83771.072326810827</v>
      </c>
      <c r="BN2074" s="1102">
        <v>101573.28046410158</v>
      </c>
      <c r="BO2074" s="1102">
        <v>140582.23256315687</v>
      </c>
      <c r="BP2074" s="1102">
        <v>128622.45262062502</v>
      </c>
      <c r="BQ2074" s="1102">
        <v>100267.83285252277</v>
      </c>
      <c r="BR2074" s="1102">
        <v>76526.090919600261</v>
      </c>
      <c r="BS2074" s="1102">
        <v>82525.776103704731</v>
      </c>
      <c r="BT2074" s="1102">
        <v>43443.383394751647</v>
      </c>
      <c r="BU2074" s="1102">
        <v>17162.238446155512</v>
      </c>
      <c r="BV2074" s="1102">
        <v>19051.860646680434</v>
      </c>
      <c r="BW2074" s="1102">
        <v>18495.928493812542</v>
      </c>
      <c r="BX2074" s="1102">
        <v>25866.466052593201</v>
      </c>
      <c r="BY2074" s="1102">
        <v>24645.285892816431</v>
      </c>
      <c r="BZ2074" s="1102">
        <v>20552.198760566152</v>
      </c>
      <c r="CA2074" s="1102">
        <v>12230.195065144873</v>
      </c>
      <c r="CB2074" s="1102">
        <v>7310.1815964173002</v>
      </c>
      <c r="CC2074" s="1102">
        <v>10184.261172606257</v>
      </c>
      <c r="CD2074" s="1102">
        <v>13904.76342189043</v>
      </c>
      <c r="CE2074" s="1102">
        <v>21933.620148745165</v>
      </c>
      <c r="CF2074" s="1102">
        <v>15871.552751504882</v>
      </c>
      <c r="CG2074" s="1102">
        <v>13341.974359324631</v>
      </c>
      <c r="CH2074" s="1102">
        <v>15550.55236645036</v>
      </c>
      <c r="CI2074" s="1102">
        <v>22170.312327214819</v>
      </c>
      <c r="CJ2074" s="1102">
        <v>26857.811495699232</v>
      </c>
      <c r="CK2074" s="1102">
        <v>27193.715131729645</v>
      </c>
      <c r="CL2074" s="1102">
        <v>20937.846114532385</v>
      </c>
      <c r="CM2074" s="1102">
        <v>21392.38794396352</v>
      </c>
      <c r="CN2074" s="1102">
        <v>18204.451256817931</v>
      </c>
      <c r="CO2074" s="1102">
        <v>25485.875124977007</v>
      </c>
      <c r="CP2074" s="1102">
        <v>19323.748451857879</v>
      </c>
      <c r="CQ2074" s="1106">
        <f t="shared" si="232"/>
        <v>21300.786470077928</v>
      </c>
      <c r="CR2074" s="23" t="s">
        <v>543</v>
      </c>
      <c r="DQ2074"/>
      <c r="DR2074"/>
    </row>
    <row r="2075" spans="58:122" ht="13">
      <c r="BF2075" s="1135">
        <v>2067</v>
      </c>
      <c r="BG2075" s="1102">
        <v>50435.972048531614</v>
      </c>
      <c r="BH2075" s="1102">
        <v>67227.339083887069</v>
      </c>
      <c r="BI2075" s="1102">
        <v>65823.383889362784</v>
      </c>
      <c r="BJ2075" s="1102">
        <v>73288.535776368182</v>
      </c>
      <c r="BK2075" s="1102">
        <v>81162.143018830873</v>
      </c>
      <c r="BL2075" s="1102">
        <v>104498.51844310616</v>
      </c>
      <c r="BM2075" s="1102">
        <v>93851.080196918367</v>
      </c>
      <c r="BN2075" s="1102">
        <v>84263.627347263246</v>
      </c>
      <c r="BO2075" s="1102">
        <v>86777.340955255728</v>
      </c>
      <c r="BP2075" s="1102">
        <v>100049.52110323927</v>
      </c>
      <c r="BQ2075" s="1102">
        <v>75551.882116999594</v>
      </c>
      <c r="BR2075" s="1102">
        <v>55255.089493367952</v>
      </c>
      <c r="BS2075" s="1102">
        <v>54705.161998408039</v>
      </c>
      <c r="BT2075" s="1102">
        <v>24180.374825275088</v>
      </c>
      <c r="BU2075" s="1102">
        <v>12833.776121247087</v>
      </c>
      <c r="BV2075" s="1102">
        <v>11342.715754288247</v>
      </c>
      <c r="BW2075" s="1102">
        <v>14301.569033301046</v>
      </c>
      <c r="BX2075" s="1102">
        <v>25368.904362008601</v>
      </c>
      <c r="BY2075" s="1102">
        <v>23994.071592737248</v>
      </c>
      <c r="BZ2075" s="1102">
        <v>18903.142203503903</v>
      </c>
      <c r="CA2075" s="1102">
        <v>12233.073103016866</v>
      </c>
      <c r="CB2075" s="1102">
        <v>7016.8400232995546</v>
      </c>
      <c r="CC2075" s="1102">
        <v>7722.5132379175102</v>
      </c>
      <c r="CD2075" s="1102">
        <v>11708.107492096628</v>
      </c>
      <c r="CE2075" s="1102">
        <v>19369.130468222065</v>
      </c>
      <c r="CF2075" s="1102">
        <v>14780.172917009988</v>
      </c>
      <c r="CG2075" s="1102">
        <v>11043.975291409864</v>
      </c>
      <c r="CH2075" s="1102">
        <v>12441.590437398865</v>
      </c>
      <c r="CI2075" s="1102">
        <v>19346.884754311981</v>
      </c>
      <c r="CJ2075" s="1102">
        <v>23708.451453630256</v>
      </c>
      <c r="CK2075" s="1102">
        <v>21914.232068709549</v>
      </c>
      <c r="CL2075" s="1102">
        <v>16097.480975147419</v>
      </c>
      <c r="CM2075" s="1102">
        <v>16627.572142729252</v>
      </c>
      <c r="CN2075" s="1102">
        <v>15875.653765650568</v>
      </c>
      <c r="CO2075" s="1102">
        <v>19788.046707386511</v>
      </c>
      <c r="CP2075" s="1102">
        <v>16722.296216366482</v>
      </c>
      <c r="CQ2075" s="1106">
        <f t="shared" si="232"/>
        <v>18433.17624847098</v>
      </c>
      <c r="CR2075" s="23" t="s">
        <v>543</v>
      </c>
      <c r="DQ2075"/>
      <c r="DR2075"/>
    </row>
    <row r="2076" spans="58:122" ht="13">
      <c r="BF2076" s="1135">
        <v>2068</v>
      </c>
      <c r="BG2076" s="1102">
        <v>72801.67346075394</v>
      </c>
      <c r="BH2076" s="1102">
        <v>79697.295535553611</v>
      </c>
      <c r="BI2076" s="1102">
        <v>66922.565065797899</v>
      </c>
      <c r="BJ2076" s="1102">
        <v>67050.951517369991</v>
      </c>
      <c r="BK2076" s="1102">
        <v>85991.947966259904</v>
      </c>
      <c r="BL2076" s="1102">
        <v>121261.77732189148</v>
      </c>
      <c r="BM2076" s="1102">
        <v>119835.23185979386</v>
      </c>
      <c r="BN2076" s="1102">
        <v>138121.19083113622</v>
      </c>
      <c r="BO2076" s="1102">
        <v>174407.1183928297</v>
      </c>
      <c r="BP2076" s="1102">
        <v>164990.03450447784</v>
      </c>
      <c r="BQ2076" s="1102">
        <v>133791.54214749456</v>
      </c>
      <c r="BR2076" s="1102">
        <v>106209.24154852369</v>
      </c>
      <c r="BS2076" s="1102">
        <v>100737.43838164449</v>
      </c>
      <c r="BT2076" s="1102">
        <v>32042.105473558389</v>
      </c>
      <c r="BU2076" s="1102">
        <v>12722.399016724619</v>
      </c>
      <c r="BV2076" s="1102">
        <v>13425.012329856881</v>
      </c>
      <c r="BW2076" s="1102">
        <v>20033.538915911424</v>
      </c>
      <c r="BX2076" s="1102">
        <v>21989.672645464449</v>
      </c>
      <c r="BY2076" s="1102">
        <v>19800.978639956607</v>
      </c>
      <c r="BZ2076" s="1102">
        <v>18210.844713342598</v>
      </c>
      <c r="CA2076" s="1102">
        <v>12234.882439564906</v>
      </c>
      <c r="CB2076" s="1102">
        <v>8896.3978537576641</v>
      </c>
      <c r="CC2076" s="1102">
        <v>10411.052111895095</v>
      </c>
      <c r="CD2076" s="1102">
        <v>11793.197911840991</v>
      </c>
      <c r="CE2076" s="1102">
        <v>20612.131434095885</v>
      </c>
      <c r="CF2076" s="1102">
        <v>15794.380298550301</v>
      </c>
      <c r="CG2076" s="1102">
        <v>11153.297517594683</v>
      </c>
      <c r="CH2076" s="1102">
        <v>14637.272110228432</v>
      </c>
      <c r="CI2076" s="1102">
        <v>17483.55393901846</v>
      </c>
      <c r="CJ2076" s="1102">
        <v>22489.431066942343</v>
      </c>
      <c r="CK2076" s="1102">
        <v>23658.672324831012</v>
      </c>
      <c r="CL2076" s="1102">
        <v>18909.65504555231</v>
      </c>
      <c r="CM2076" s="1102">
        <v>25833.098451306156</v>
      </c>
      <c r="CN2076" s="1102">
        <v>23238.20223712092</v>
      </c>
      <c r="CO2076" s="1102">
        <v>30071.606097405922</v>
      </c>
      <c r="CP2076" s="1102">
        <v>23592.954839589267</v>
      </c>
      <c r="CQ2076" s="1106">
        <f t="shared" si="232"/>
        <v>26006.780955998482</v>
      </c>
      <c r="CR2076" s="23" t="s">
        <v>543</v>
      </c>
      <c r="DQ2076"/>
      <c r="DR2076"/>
    </row>
    <row r="2077" spans="58:122" ht="13">
      <c r="BF2077" s="1135">
        <v>2069</v>
      </c>
      <c r="BG2077" s="1102">
        <v>60245.039148848089</v>
      </c>
      <c r="BH2077" s="1102">
        <v>53006.582441956169</v>
      </c>
      <c r="BI2077" s="1102">
        <v>42092.697549798249</v>
      </c>
      <c r="BJ2077" s="1102">
        <v>49824.130356349313</v>
      </c>
      <c r="BK2077" s="1102">
        <v>60457.181556750453</v>
      </c>
      <c r="BL2077" s="1102">
        <v>80951.04545829109</v>
      </c>
      <c r="BM2077" s="1102">
        <v>71160.185305323947</v>
      </c>
      <c r="BN2077" s="1102">
        <v>84101.409783335068</v>
      </c>
      <c r="BO2077" s="1102">
        <v>127041.2919252421</v>
      </c>
      <c r="BP2077" s="1102">
        <v>121288.16864989941</v>
      </c>
      <c r="BQ2077" s="1102">
        <v>105558.95528072171</v>
      </c>
      <c r="BR2077" s="1102">
        <v>94679.248528741387</v>
      </c>
      <c r="BS2077" s="1102">
        <v>99776.896494572822</v>
      </c>
      <c r="BT2077" s="1102">
        <v>35579.517366750551</v>
      </c>
      <c r="BU2077" s="1102">
        <v>13141.215611383286</v>
      </c>
      <c r="BV2077" s="1102">
        <v>9858.1841924339151</v>
      </c>
      <c r="BW2077" s="1102">
        <v>15000.531077111571</v>
      </c>
      <c r="BX2077" s="1102">
        <v>21902.927709092135</v>
      </c>
      <c r="BY2077" s="1102">
        <v>23268.432728766962</v>
      </c>
      <c r="BZ2077" s="1102">
        <v>21312.019046024492</v>
      </c>
      <c r="CA2077" s="1102">
        <v>12242.250176207828</v>
      </c>
      <c r="CB2077" s="1102">
        <v>6089.9266498267862</v>
      </c>
      <c r="CC2077" s="1102">
        <v>7953.0257454267685</v>
      </c>
      <c r="CD2077" s="1102">
        <v>9449.0086435619651</v>
      </c>
      <c r="CE2077" s="1102">
        <v>17039.364605156337</v>
      </c>
      <c r="CF2077" s="1102">
        <v>13327.333643820712</v>
      </c>
      <c r="CG2077" s="1102">
        <v>11803.012667945859</v>
      </c>
      <c r="CH2077" s="1102">
        <v>15019.701242573037</v>
      </c>
      <c r="CI2077" s="1102">
        <v>17023.389474118118</v>
      </c>
      <c r="CJ2077" s="1102">
        <v>16905.781112439188</v>
      </c>
      <c r="CK2077" s="1102">
        <v>17061.973005291533</v>
      </c>
      <c r="CL2077" s="1102">
        <v>13338.130874953338</v>
      </c>
      <c r="CM2077" s="1102">
        <v>16767.94647240869</v>
      </c>
      <c r="CN2077" s="1102">
        <v>14759.281062559738</v>
      </c>
      <c r="CO2077" s="1102">
        <v>14262.912720419014</v>
      </c>
      <c r="CP2077" s="1102">
        <v>16223.008113687316</v>
      </c>
      <c r="CQ2077" s="1106">
        <f t="shared" si="232"/>
        <v>17882.805325939295</v>
      </c>
      <c r="CR2077" s="23" t="s">
        <v>543</v>
      </c>
      <c r="DQ2077"/>
      <c r="DR2077"/>
    </row>
    <row r="2078" spans="58:122" ht="13">
      <c r="BF2078" s="1135">
        <v>2070</v>
      </c>
      <c r="BG2078" s="1102">
        <v>59288.544402587882</v>
      </c>
      <c r="BH2078" s="1102">
        <v>62011.340708789801</v>
      </c>
      <c r="BI2078" s="1102">
        <v>56491.957760093159</v>
      </c>
      <c r="BJ2078" s="1102">
        <v>58616.83343865411</v>
      </c>
      <c r="BK2078" s="1102">
        <v>76397.581379138268</v>
      </c>
      <c r="BL2078" s="1102">
        <v>113289.57645278709</v>
      </c>
      <c r="BM2078" s="1102">
        <v>99437.002216853914</v>
      </c>
      <c r="BN2078" s="1102">
        <v>104508.49355413175</v>
      </c>
      <c r="BO2078" s="1102">
        <v>133802.15058168562</v>
      </c>
      <c r="BP2078" s="1102">
        <v>123770.52205895966</v>
      </c>
      <c r="BQ2078" s="1102">
        <v>93545.71292942627</v>
      </c>
      <c r="BR2078" s="1102">
        <v>63685.791223933767</v>
      </c>
      <c r="BS2078" s="1102">
        <v>59278.454250077179</v>
      </c>
      <c r="BT2078" s="1102">
        <v>33909.57304855439</v>
      </c>
      <c r="BU2078" s="1102">
        <v>18344.768918502956</v>
      </c>
      <c r="BV2078" s="1102">
        <v>15646.812847383728</v>
      </c>
      <c r="BW2078" s="1102">
        <v>25072.415027484956</v>
      </c>
      <c r="BX2078" s="1102">
        <v>24695.192450673254</v>
      </c>
      <c r="BY2078" s="1102">
        <v>20338.299570600368</v>
      </c>
      <c r="BZ2078" s="1102">
        <v>18642.814799531014</v>
      </c>
      <c r="CA2078" s="1102">
        <v>12243.805884707341</v>
      </c>
      <c r="CB2078" s="1102">
        <v>10741.861525750546</v>
      </c>
      <c r="CC2078" s="1102">
        <v>8497.5023761938446</v>
      </c>
      <c r="CD2078" s="1102">
        <v>11250.678886622427</v>
      </c>
      <c r="CE2078" s="1102">
        <v>22048.976359486594</v>
      </c>
      <c r="CF2078" s="1102">
        <v>16897.974606642227</v>
      </c>
      <c r="CG2078" s="1102">
        <v>12874.998102816819</v>
      </c>
      <c r="CH2078" s="1102">
        <v>14806.636319506777</v>
      </c>
      <c r="CI2078" s="1102">
        <v>17696.914599924614</v>
      </c>
      <c r="CJ2078" s="1102">
        <v>20679.833496401938</v>
      </c>
      <c r="CK2078" s="1102">
        <v>18589.062024342194</v>
      </c>
      <c r="CL2078" s="1102">
        <v>14811.413652704929</v>
      </c>
      <c r="CM2078" s="1102">
        <v>19084.431105829735</v>
      </c>
      <c r="CN2078" s="1102">
        <v>17787.768538273111</v>
      </c>
      <c r="CO2078" s="1102">
        <v>19853.933514250391</v>
      </c>
      <c r="CP2078" s="1102">
        <v>19380.034137756345</v>
      </c>
      <c r="CQ2078" s="1106">
        <f t="shared" si="232"/>
        <v>21362.830818234917</v>
      </c>
      <c r="CR2078" s="23" t="s">
        <v>543</v>
      </c>
      <c r="DQ2078"/>
      <c r="DR2078"/>
    </row>
    <row r="2079" spans="58:122" ht="13">
      <c r="BF2079" s="1135">
        <v>2071</v>
      </c>
      <c r="BG2079" s="1102">
        <v>54206.05269505144</v>
      </c>
      <c r="BH2079" s="1102">
        <v>54411.745718487233</v>
      </c>
      <c r="BI2079" s="1102">
        <v>49701.50169857758</v>
      </c>
      <c r="BJ2079" s="1102">
        <v>59986.625525810319</v>
      </c>
      <c r="BK2079" s="1102">
        <v>69720.784569887895</v>
      </c>
      <c r="BL2079" s="1102">
        <v>87906.822185136567</v>
      </c>
      <c r="BM2079" s="1102">
        <v>79104.151478246626</v>
      </c>
      <c r="BN2079" s="1102">
        <v>100193.40235616406</v>
      </c>
      <c r="BO2079" s="1102">
        <v>121472.29275631405</v>
      </c>
      <c r="BP2079" s="1102">
        <v>111661.58862736153</v>
      </c>
      <c r="BQ2079" s="1102">
        <v>84750.019436309449</v>
      </c>
      <c r="BR2079" s="1102">
        <v>64179.270550325033</v>
      </c>
      <c r="BS2079" s="1102">
        <v>50076.772578496617</v>
      </c>
      <c r="BT2079" s="1102">
        <v>27586.282635182717</v>
      </c>
      <c r="BU2079" s="1102">
        <v>13092.540874943887</v>
      </c>
      <c r="BV2079" s="1102">
        <v>12650.635444619287</v>
      </c>
      <c r="BW2079" s="1102">
        <v>20647.889301827196</v>
      </c>
      <c r="BX2079" s="1102">
        <v>26980.905290032002</v>
      </c>
      <c r="BY2079" s="1102">
        <v>21021.738586226824</v>
      </c>
      <c r="BZ2079" s="1102">
        <v>13677.800930005458</v>
      </c>
      <c r="CA2079" s="1102">
        <v>12244.06389165188</v>
      </c>
      <c r="CB2079" s="1102">
        <v>6874.7208580542974</v>
      </c>
      <c r="CC2079" s="1102">
        <v>9929.8423893361487</v>
      </c>
      <c r="CD2079" s="1102">
        <v>13862.582479864126</v>
      </c>
      <c r="CE2079" s="1102">
        <v>19254.095783690886</v>
      </c>
      <c r="CF2079" s="1102">
        <v>12782.52747870585</v>
      </c>
      <c r="CG2079" s="1102">
        <v>8992.3873490701317</v>
      </c>
      <c r="CH2079" s="1102">
        <v>12139.308932171645</v>
      </c>
      <c r="CI2079" s="1102">
        <v>18523.015535946637</v>
      </c>
      <c r="CJ2079" s="1102">
        <v>21366.630513765096</v>
      </c>
      <c r="CK2079" s="1102">
        <v>21121.189676287406</v>
      </c>
      <c r="CL2079" s="1102">
        <v>16543.178289654392</v>
      </c>
      <c r="CM2079" s="1102">
        <v>21219.31565760772</v>
      </c>
      <c r="CN2079" s="1102">
        <v>20268.558333004541</v>
      </c>
      <c r="CO2079" s="1102">
        <v>24037.963448320792</v>
      </c>
      <c r="CP2079" s="1102">
        <v>21698.75927203145</v>
      </c>
      <c r="CQ2079" s="1106">
        <f t="shared" si="232"/>
        <v>23918.787758527633</v>
      </c>
      <c r="CR2079" s="23" t="s">
        <v>543</v>
      </c>
      <c r="DQ2079"/>
      <c r="DR2079"/>
    </row>
    <row r="2080" spans="58:122" ht="13">
      <c r="BF2080" s="1135">
        <v>2072</v>
      </c>
      <c r="BG2080" s="1102">
        <v>52591.13382934282</v>
      </c>
      <c r="BH2080" s="1102">
        <v>68447.734021931421</v>
      </c>
      <c r="BI2080" s="1102">
        <v>65437.984974725849</v>
      </c>
      <c r="BJ2080" s="1102">
        <v>65484.707361651243</v>
      </c>
      <c r="BK2080" s="1102">
        <v>77200.091906603338</v>
      </c>
      <c r="BL2080" s="1102">
        <v>101093.59155235725</v>
      </c>
      <c r="BM2080" s="1102">
        <v>81539.54656994222</v>
      </c>
      <c r="BN2080" s="1102">
        <v>78756.422814186124</v>
      </c>
      <c r="BO2080" s="1102">
        <v>103371.00892412011</v>
      </c>
      <c r="BP2080" s="1102">
        <v>94444.629682116982</v>
      </c>
      <c r="BQ2080" s="1102">
        <v>67666.272971364495</v>
      </c>
      <c r="BR2080" s="1102">
        <v>45687.85351501609</v>
      </c>
      <c r="BS2080" s="1102">
        <v>71244.87960218938</v>
      </c>
      <c r="BT2080" s="1102">
        <v>33228.275391430434</v>
      </c>
      <c r="BU2080" s="1102">
        <v>17784.386784865324</v>
      </c>
      <c r="BV2080" s="1102">
        <v>14369.739803411385</v>
      </c>
      <c r="BW2080" s="1102">
        <v>21120.197975975498</v>
      </c>
      <c r="BX2080" s="1102">
        <v>26373.616814392179</v>
      </c>
      <c r="BY2080" s="1102">
        <v>26893.11642908318</v>
      </c>
      <c r="BZ2080" s="1102">
        <v>15721.124643834582</v>
      </c>
      <c r="CA2080" s="1102">
        <v>12244.70119204738</v>
      </c>
      <c r="CB2080" s="1102">
        <v>7671.2596342571187</v>
      </c>
      <c r="CC2080" s="1102">
        <v>9228.0250030061361</v>
      </c>
      <c r="CD2080" s="1102">
        <v>14037.479440134894</v>
      </c>
      <c r="CE2080" s="1102">
        <v>23036.486724529987</v>
      </c>
      <c r="CF2080" s="1102">
        <v>15584.901181948222</v>
      </c>
      <c r="CG2080" s="1102">
        <v>11446.149897605661</v>
      </c>
      <c r="CH2080" s="1102">
        <v>14737.315238574218</v>
      </c>
      <c r="CI2080" s="1102">
        <v>20000.585449103059</v>
      </c>
      <c r="CJ2080" s="1102">
        <v>22582.296893919778</v>
      </c>
      <c r="CK2080" s="1102">
        <v>22714.951568102722</v>
      </c>
      <c r="CL2080" s="1102">
        <v>18699.351321943792</v>
      </c>
      <c r="CM2080" s="1102">
        <v>25514.459295760204</v>
      </c>
      <c r="CN2080" s="1102">
        <v>24947.629860494952</v>
      </c>
      <c r="CO2080" s="1102">
        <v>28660.788228625373</v>
      </c>
      <c r="CP2080" s="1102">
        <v>25560.317557083854</v>
      </c>
      <c r="CQ2080" s="1106">
        <f t="shared" si="232"/>
        <v>28175.4271303651</v>
      </c>
      <c r="CR2080" s="23" t="s">
        <v>543</v>
      </c>
      <c r="DQ2080"/>
      <c r="DR2080"/>
    </row>
    <row r="2081" spans="58:122" ht="13">
      <c r="BF2081" s="1135">
        <v>2073</v>
      </c>
      <c r="BG2081" s="1102">
        <v>65009.596944501856</v>
      </c>
      <c r="BH2081" s="1102">
        <v>58680.477072562804</v>
      </c>
      <c r="BI2081" s="1102">
        <v>49171.75656910822</v>
      </c>
      <c r="BJ2081" s="1102">
        <v>50363.856503700074</v>
      </c>
      <c r="BK2081" s="1102">
        <v>78366.209648300544</v>
      </c>
      <c r="BL2081" s="1102">
        <v>109393.49404509367</v>
      </c>
      <c r="BM2081" s="1102">
        <v>86311.348993553271</v>
      </c>
      <c r="BN2081" s="1102">
        <v>90262.769396417149</v>
      </c>
      <c r="BO2081" s="1102">
        <v>134077.55113211292</v>
      </c>
      <c r="BP2081" s="1102">
        <v>123963.28063130105</v>
      </c>
      <c r="BQ2081" s="1102">
        <v>96822.912248114677</v>
      </c>
      <c r="BR2081" s="1102">
        <v>77045.766709946387</v>
      </c>
      <c r="BS2081" s="1102">
        <v>113504.83151068326</v>
      </c>
      <c r="BT2081" s="1102">
        <v>37379.863025849234</v>
      </c>
      <c r="BU2081" s="1102">
        <v>14041.283993164034</v>
      </c>
      <c r="BV2081" s="1102">
        <v>15466.842229285712</v>
      </c>
      <c r="BW2081" s="1102">
        <v>22419.086389492826</v>
      </c>
      <c r="BX2081" s="1102">
        <v>24872.1284643174</v>
      </c>
      <c r="BY2081" s="1102">
        <v>22967.938273344222</v>
      </c>
      <c r="BZ2081" s="1102">
        <v>15050.876611118802</v>
      </c>
      <c r="CA2081" s="1102">
        <v>12245.349206601741</v>
      </c>
      <c r="CB2081" s="1102">
        <v>7486.7603088451187</v>
      </c>
      <c r="CC2081" s="1102">
        <v>10343.315691882639</v>
      </c>
      <c r="CD2081" s="1102">
        <v>15219.483622536402</v>
      </c>
      <c r="CE2081" s="1102">
        <v>22242.561934372308</v>
      </c>
      <c r="CF2081" s="1102">
        <v>16196.70094701698</v>
      </c>
      <c r="CG2081" s="1102">
        <v>11512.857790196453</v>
      </c>
      <c r="CH2081" s="1102">
        <v>13608.444840407834</v>
      </c>
      <c r="CI2081" s="1102">
        <v>20759.013946146133</v>
      </c>
      <c r="CJ2081" s="1102">
        <v>25091.952203005705</v>
      </c>
      <c r="CK2081" s="1102">
        <v>26498.994777035507</v>
      </c>
      <c r="CL2081" s="1102">
        <v>20601.718434174381</v>
      </c>
      <c r="CM2081" s="1102">
        <v>23023.073268415515</v>
      </c>
      <c r="CN2081" s="1102">
        <v>23828.719346271962</v>
      </c>
      <c r="CO2081" s="1102">
        <v>24918.028544907665</v>
      </c>
      <c r="CP2081" s="1102">
        <v>24041.766351011596</v>
      </c>
      <c r="CQ2081" s="1106">
        <f t="shared" si="232"/>
        <v>26501.510961097512</v>
      </c>
      <c r="CR2081" s="23" t="s">
        <v>543</v>
      </c>
      <c r="DQ2081"/>
      <c r="DR2081"/>
    </row>
    <row r="2082" spans="58:122" ht="13">
      <c r="BF2082" s="1135">
        <v>2074</v>
      </c>
      <c r="BG2082" s="1102">
        <v>67473.167457308416</v>
      </c>
      <c r="BH2082" s="1102">
        <v>63858.948540322934</v>
      </c>
      <c r="BI2082" s="1102">
        <v>50979.882005203493</v>
      </c>
      <c r="BJ2082" s="1102">
        <v>51940.734553318165</v>
      </c>
      <c r="BK2082" s="1102">
        <v>64588.742786847404</v>
      </c>
      <c r="BL2082" s="1102">
        <v>84335.34748282186</v>
      </c>
      <c r="BM2082" s="1102">
        <v>75864.003622429271</v>
      </c>
      <c r="BN2082" s="1102">
        <v>86627.550196682918</v>
      </c>
      <c r="BO2082" s="1102">
        <v>107275.97731389246</v>
      </c>
      <c r="BP2082" s="1102">
        <v>102476.78515173422</v>
      </c>
      <c r="BQ2082" s="1102">
        <v>78357.281705350848</v>
      </c>
      <c r="BR2082" s="1102">
        <v>63322.79433137687</v>
      </c>
      <c r="BS2082" s="1102">
        <v>59744.021001646484</v>
      </c>
      <c r="BT2082" s="1102">
        <v>26992.127049159106</v>
      </c>
      <c r="BU2082" s="1102">
        <v>11075.815015163525</v>
      </c>
      <c r="BV2082" s="1102">
        <v>13146.231504889616</v>
      </c>
      <c r="BW2082" s="1102">
        <v>20779.359473952576</v>
      </c>
      <c r="BX2082" s="1102">
        <v>21025.151430249134</v>
      </c>
      <c r="BY2082" s="1102">
        <v>18824.280364854429</v>
      </c>
      <c r="BZ2082" s="1102">
        <v>18376.664565159885</v>
      </c>
      <c r="CA2082" s="1102">
        <v>12245.414181575987</v>
      </c>
      <c r="CB2082" s="1102">
        <v>7611.6240365422336</v>
      </c>
      <c r="CC2082" s="1102">
        <v>7770.7534371411548</v>
      </c>
      <c r="CD2082" s="1102">
        <v>9422.3128727640178</v>
      </c>
      <c r="CE2082" s="1102">
        <v>17708.706141542287</v>
      </c>
      <c r="CF2082" s="1102">
        <v>14195.283313860089</v>
      </c>
      <c r="CG2082" s="1102">
        <v>10904.636926465693</v>
      </c>
      <c r="CH2082" s="1102">
        <v>13033.8633859938</v>
      </c>
      <c r="CI2082" s="1102">
        <v>16377.282462378027</v>
      </c>
      <c r="CJ2082" s="1102">
        <v>19366.078551799907</v>
      </c>
      <c r="CK2082" s="1102">
        <v>19466.076743135967</v>
      </c>
      <c r="CL2082" s="1102">
        <v>16206.624561074141</v>
      </c>
      <c r="CM2082" s="1102">
        <v>19155.015525564784</v>
      </c>
      <c r="CN2082" s="1102">
        <v>16465.986948646008</v>
      </c>
      <c r="CO2082" s="1102">
        <v>18690.499340437967</v>
      </c>
      <c r="CP2082" s="1102">
        <v>16879.277224077447</v>
      </c>
      <c r="CQ2082" s="1106">
        <f t="shared" si="232"/>
        <v>18606.218188725972</v>
      </c>
      <c r="CR2082" s="23" t="s">
        <v>543</v>
      </c>
      <c r="DQ2082"/>
      <c r="DR2082"/>
    </row>
    <row r="2083" spans="58:122" ht="13">
      <c r="BF2083" s="1135">
        <v>2075</v>
      </c>
      <c r="BG2083" s="1102">
        <v>55452.474296064313</v>
      </c>
      <c r="BH2083" s="1102">
        <v>61658.276298572862</v>
      </c>
      <c r="BI2083" s="1102">
        <v>58657.741446651402</v>
      </c>
      <c r="BJ2083" s="1102">
        <v>70633.739084099594</v>
      </c>
      <c r="BK2083" s="1102">
        <v>74854.71439151658</v>
      </c>
      <c r="BL2083" s="1102">
        <v>87740.767172449618</v>
      </c>
      <c r="BM2083" s="1102">
        <v>81739.17103454069</v>
      </c>
      <c r="BN2083" s="1102">
        <v>107921.09610797699</v>
      </c>
      <c r="BO2083" s="1102">
        <v>112687.05922393606</v>
      </c>
      <c r="BP2083" s="1102">
        <v>118960.14843196784</v>
      </c>
      <c r="BQ2083" s="1102">
        <v>91342.886241354368</v>
      </c>
      <c r="BR2083" s="1102">
        <v>72717.669248754595</v>
      </c>
      <c r="BS2083" s="1102">
        <v>52497.158563799916</v>
      </c>
      <c r="BT2083" s="1102">
        <v>31679.834793066602</v>
      </c>
      <c r="BU2083" s="1102">
        <v>17216.164637834685</v>
      </c>
      <c r="BV2083" s="1102">
        <v>14387.690420491273</v>
      </c>
      <c r="BW2083" s="1102">
        <v>17197.821161607575</v>
      </c>
      <c r="BX2083" s="1102">
        <v>21665.176654935265</v>
      </c>
      <c r="BY2083" s="1102">
        <v>21341.644681982918</v>
      </c>
      <c r="BZ2083" s="1102">
        <v>19647.885233522808</v>
      </c>
      <c r="CA2083" s="1102">
        <v>12250.423704190585</v>
      </c>
      <c r="CB2083" s="1102">
        <v>6664.6940737269706</v>
      </c>
      <c r="CC2083" s="1102">
        <v>7785.9291640630372</v>
      </c>
      <c r="CD2083" s="1102">
        <v>12009.624688254022</v>
      </c>
      <c r="CE2083" s="1102">
        <v>18860.842737315194</v>
      </c>
      <c r="CF2083" s="1102">
        <v>13684.582228467458</v>
      </c>
      <c r="CG2083" s="1102">
        <v>9714.9588851722219</v>
      </c>
      <c r="CH2083" s="1102">
        <v>11210.974735501622</v>
      </c>
      <c r="CI2083" s="1102">
        <v>17281.507220557203</v>
      </c>
      <c r="CJ2083" s="1102">
        <v>20609.146908494749</v>
      </c>
      <c r="CK2083" s="1102">
        <v>20439.848959160692</v>
      </c>
      <c r="CL2083" s="1102">
        <v>15228.781906572598</v>
      </c>
      <c r="CM2083" s="1102">
        <v>16131.529926995518</v>
      </c>
      <c r="CN2083" s="1102">
        <v>14819.488842542656</v>
      </c>
      <c r="CO2083" s="1102">
        <v>16192.75259519981</v>
      </c>
      <c r="CP2083" s="1102">
        <v>15874.497008778499</v>
      </c>
      <c r="CQ2083" s="1106">
        <f t="shared" si="232"/>
        <v>17498.637593337706</v>
      </c>
      <c r="CR2083" s="23" t="s">
        <v>543</v>
      </c>
      <c r="DQ2083"/>
      <c r="DR2083"/>
    </row>
    <row r="2084" spans="58:122" ht="13">
      <c r="BF2084" s="1135">
        <v>2076</v>
      </c>
      <c r="BG2084" s="1102">
        <v>63078.310094352957</v>
      </c>
      <c r="BH2084" s="1102">
        <v>57770.820451637439</v>
      </c>
      <c r="BI2084" s="1102">
        <v>48791.124497515208</v>
      </c>
      <c r="BJ2084" s="1102">
        <v>53704.148637113183</v>
      </c>
      <c r="BK2084" s="1102">
        <v>63902.37675617083</v>
      </c>
      <c r="BL2084" s="1102">
        <v>85396.026112446503</v>
      </c>
      <c r="BM2084" s="1102">
        <v>83672.735384836385</v>
      </c>
      <c r="BN2084" s="1102">
        <v>104648.2375052688</v>
      </c>
      <c r="BO2084" s="1102">
        <v>117589.68736734892</v>
      </c>
      <c r="BP2084" s="1102">
        <v>108396.80571488611</v>
      </c>
      <c r="BQ2084" s="1102">
        <v>83399.850202760077</v>
      </c>
      <c r="BR2084" s="1102">
        <v>70026.652906835618</v>
      </c>
      <c r="BS2084" s="1102">
        <v>60894.885785225371</v>
      </c>
      <c r="BT2084" s="1102">
        <v>28467.999387852513</v>
      </c>
      <c r="BU2084" s="1102">
        <v>16288.206978429404</v>
      </c>
      <c r="BV2084" s="1102">
        <v>14705.215040979672</v>
      </c>
      <c r="BW2084" s="1102">
        <v>16792.313265007499</v>
      </c>
      <c r="BX2084" s="1102">
        <v>20302.192612293329</v>
      </c>
      <c r="BY2084" s="1102">
        <v>20166.892192547875</v>
      </c>
      <c r="BZ2084" s="1102">
        <v>18786.302821013644</v>
      </c>
      <c r="CA2084" s="1102">
        <v>12251.820821446097</v>
      </c>
      <c r="CB2084" s="1102">
        <v>7153.0199792504345</v>
      </c>
      <c r="CC2084" s="1102">
        <v>8691.282290271316</v>
      </c>
      <c r="CD2084" s="1102">
        <v>11370.685093592294</v>
      </c>
      <c r="CE2084" s="1102">
        <v>17394.716458459035</v>
      </c>
      <c r="CF2084" s="1102">
        <v>12799.066189783469</v>
      </c>
      <c r="CG2084" s="1102">
        <v>10098.271723957783</v>
      </c>
      <c r="CH2084" s="1102">
        <v>11727.262871317434</v>
      </c>
      <c r="CI2084" s="1102">
        <v>14991.145370498485</v>
      </c>
      <c r="CJ2084" s="1102">
        <v>17287.252191755899</v>
      </c>
      <c r="CK2084" s="1102">
        <v>17567.281703634031</v>
      </c>
      <c r="CL2084" s="1102">
        <v>15369.626068281172</v>
      </c>
      <c r="CM2084" s="1102">
        <v>18042.682318872106</v>
      </c>
      <c r="CN2084" s="1102">
        <v>18057.132622032488</v>
      </c>
      <c r="CO2084" s="1102">
        <v>18539.81060778959</v>
      </c>
      <c r="CP2084" s="1102">
        <v>18457.51902400871</v>
      </c>
      <c r="CQ2084" s="1106">
        <f t="shared" si="232"/>
        <v>20345.931974704963</v>
      </c>
      <c r="CR2084" s="23" t="s">
        <v>543</v>
      </c>
      <c r="DQ2084"/>
      <c r="DR2084"/>
    </row>
    <row r="2085" spans="58:122" ht="13">
      <c r="BF2085" s="1135">
        <v>2077</v>
      </c>
      <c r="BG2085" s="1102">
        <v>65660.682595136546</v>
      </c>
      <c r="BH2085" s="1102">
        <v>65167.991646733295</v>
      </c>
      <c r="BI2085" s="1102">
        <v>57735.348368970328</v>
      </c>
      <c r="BJ2085" s="1102">
        <v>63807.231963198457</v>
      </c>
      <c r="BK2085" s="1102">
        <v>74063.61334144439</v>
      </c>
      <c r="BL2085" s="1102">
        <v>108196.54366281732</v>
      </c>
      <c r="BM2085" s="1102">
        <v>94546.148690364193</v>
      </c>
      <c r="BN2085" s="1102">
        <v>93580.765706409875</v>
      </c>
      <c r="BO2085" s="1102">
        <v>123879.81775866234</v>
      </c>
      <c r="BP2085" s="1102">
        <v>112660.19925885584</v>
      </c>
      <c r="BQ2085" s="1102">
        <v>86506.021382302773</v>
      </c>
      <c r="BR2085" s="1102">
        <v>66516.589110669724</v>
      </c>
      <c r="BS2085" s="1102">
        <v>88780.393045490637</v>
      </c>
      <c r="BT2085" s="1102">
        <v>40885.366949756746</v>
      </c>
      <c r="BU2085" s="1102">
        <v>17874.903119266583</v>
      </c>
      <c r="BV2085" s="1102">
        <v>13924.741075895399</v>
      </c>
      <c r="BW2085" s="1102">
        <v>13611.906183493886</v>
      </c>
      <c r="BX2085" s="1102">
        <v>27224.152184190069</v>
      </c>
      <c r="BY2085" s="1102">
        <v>21798.979181035109</v>
      </c>
      <c r="BZ2085" s="1102">
        <v>17529.35817608314</v>
      </c>
      <c r="CA2085" s="1102">
        <v>12254.277263749755</v>
      </c>
      <c r="CB2085" s="1102">
        <v>8041.5466460655934</v>
      </c>
      <c r="CC2085" s="1102">
        <v>9792.7292670152365</v>
      </c>
      <c r="CD2085" s="1102">
        <v>11746.28670505771</v>
      </c>
      <c r="CE2085" s="1102">
        <v>16408.464029716084</v>
      </c>
      <c r="CF2085" s="1102">
        <v>13093.120584177617</v>
      </c>
      <c r="CG2085" s="1102">
        <v>11799.459660625002</v>
      </c>
      <c r="CH2085" s="1102">
        <v>13678.974249731586</v>
      </c>
      <c r="CI2085" s="1102">
        <v>18367.055389538433</v>
      </c>
      <c r="CJ2085" s="1102">
        <v>20137.977226616396</v>
      </c>
      <c r="CK2085" s="1102">
        <v>22802.305626456386</v>
      </c>
      <c r="CL2085" s="1102">
        <v>19027.597511867138</v>
      </c>
      <c r="CM2085" s="1102">
        <v>19889.741742553841</v>
      </c>
      <c r="CN2085" s="1102">
        <v>18040.860357703579</v>
      </c>
      <c r="CO2085" s="1102">
        <v>17519.271730388944</v>
      </c>
      <c r="CP2085" s="1102">
        <v>18860.001706434199</v>
      </c>
      <c r="CQ2085" s="1106">
        <f t="shared" si="232"/>
        <v>20789.593187621715</v>
      </c>
      <c r="CR2085" s="23" t="s">
        <v>543</v>
      </c>
      <c r="DQ2085"/>
      <c r="DR2085"/>
    </row>
    <row r="2086" spans="58:122" ht="13">
      <c r="BF2086" s="1135">
        <v>2078</v>
      </c>
      <c r="BG2086" s="1102">
        <v>63399.862370082024</v>
      </c>
      <c r="BH2086" s="1102">
        <v>66106.079574731935</v>
      </c>
      <c r="BI2086" s="1102">
        <v>56504.338169029375</v>
      </c>
      <c r="BJ2086" s="1102">
        <v>61979.120247760235</v>
      </c>
      <c r="BK2086" s="1102">
        <v>75107.096627263061</v>
      </c>
      <c r="BL2086" s="1102">
        <v>93036.266346772027</v>
      </c>
      <c r="BM2086" s="1102">
        <v>77485.217854941526</v>
      </c>
      <c r="BN2086" s="1102">
        <v>83664.037252765498</v>
      </c>
      <c r="BO2086" s="1102">
        <v>115449.08160753619</v>
      </c>
      <c r="BP2086" s="1102">
        <v>106039.48209268299</v>
      </c>
      <c r="BQ2086" s="1102">
        <v>81272.770899584531</v>
      </c>
      <c r="BR2086" s="1102">
        <v>69211.613303108825</v>
      </c>
      <c r="BS2086" s="1102">
        <v>113009.62406196762</v>
      </c>
      <c r="BT2086" s="1102">
        <v>39033.015491034879</v>
      </c>
      <c r="BU2086" s="1102">
        <v>15728.980031254139</v>
      </c>
      <c r="BV2086" s="1102">
        <v>16884.628841493548</v>
      </c>
      <c r="BW2086" s="1102">
        <v>17661.704906069139</v>
      </c>
      <c r="BX2086" s="1102">
        <v>29438.661257992339</v>
      </c>
      <c r="BY2086" s="1102">
        <v>22749.900460367426</v>
      </c>
      <c r="BZ2086" s="1102">
        <v>17220.272277091761</v>
      </c>
      <c r="CA2086" s="1102">
        <v>12256.822301979795</v>
      </c>
      <c r="CB2086" s="1102">
        <v>8064.642906969234</v>
      </c>
      <c r="CC2086" s="1102">
        <v>10790.43226815032</v>
      </c>
      <c r="CD2086" s="1102">
        <v>14307.069260432261</v>
      </c>
      <c r="CE2086" s="1102">
        <v>20315.882858184075</v>
      </c>
      <c r="CF2086" s="1102">
        <v>15871.300269263878</v>
      </c>
      <c r="CG2086" s="1102">
        <v>12434.504777049026</v>
      </c>
      <c r="CH2086" s="1102">
        <v>12789.847558518415</v>
      </c>
      <c r="CI2086" s="1102">
        <v>17633.995553497087</v>
      </c>
      <c r="CJ2086" s="1102">
        <v>19125.619846223013</v>
      </c>
      <c r="CK2086" s="1102">
        <v>21693.997808135606</v>
      </c>
      <c r="CL2086" s="1102">
        <v>17463.273208950981</v>
      </c>
      <c r="CM2086" s="1102">
        <v>22039.943831088833</v>
      </c>
      <c r="CN2086" s="1102">
        <v>21340.612893504946</v>
      </c>
      <c r="CO2086" s="1102">
        <v>23426.86976796747</v>
      </c>
      <c r="CP2086" s="1102">
        <v>22427.296489092718</v>
      </c>
      <c r="CQ2086" s="1106">
        <f t="shared" si="232"/>
        <v>24721.862572650192</v>
      </c>
      <c r="CR2086" s="23" t="s">
        <v>543</v>
      </c>
      <c r="DQ2086"/>
      <c r="DR2086"/>
    </row>
    <row r="2087" spans="58:122" ht="13">
      <c r="BF2087" s="1135">
        <v>2079</v>
      </c>
      <c r="BG2087" s="1103">
        <v>59325.995613351239</v>
      </c>
      <c r="BH2087" s="1103">
        <v>59310.76678023702</v>
      </c>
      <c r="BI2087" s="1103">
        <v>52212.063143220257</v>
      </c>
      <c r="BJ2087" s="1103">
        <v>63764.121889310074</v>
      </c>
      <c r="BK2087" s="1103">
        <v>85099.606502054376</v>
      </c>
      <c r="BL2087" s="1103">
        <v>112180.18957031688</v>
      </c>
      <c r="BM2087" s="1103">
        <v>95976.362321049237</v>
      </c>
      <c r="BN2087" s="1103">
        <v>95339.91350966919</v>
      </c>
      <c r="BO2087" s="1103">
        <v>131218.05495322929</v>
      </c>
      <c r="BP2087" s="1103">
        <v>124531.54140547923</v>
      </c>
      <c r="BQ2087" s="1103">
        <v>95243.245343013856</v>
      </c>
      <c r="BR2087" s="1103">
        <v>70525.85586070361</v>
      </c>
      <c r="BS2087" s="1103">
        <v>64893.093176131108</v>
      </c>
      <c r="BT2087" s="1103">
        <v>34705.12204308105</v>
      </c>
      <c r="BU2087" s="1103">
        <v>19877.892079356861</v>
      </c>
      <c r="BV2087" s="1103">
        <v>13340.885812512897</v>
      </c>
      <c r="BW2087" s="1103">
        <v>14251.517880559748</v>
      </c>
      <c r="BX2087" s="1103">
        <v>34419.951505394791</v>
      </c>
      <c r="BY2087" s="1103">
        <v>23600.563791189521</v>
      </c>
      <c r="BZ2087" s="1103">
        <v>18086.060350853571</v>
      </c>
      <c r="CA2087" s="1103">
        <v>12256.92017506171</v>
      </c>
      <c r="CB2087" s="1103">
        <v>8357.2046348018539</v>
      </c>
      <c r="CC2087" s="1103">
        <v>11873.238449625847</v>
      </c>
      <c r="CD2087" s="1103">
        <v>14119.82887278039</v>
      </c>
      <c r="CE2087" s="1103">
        <v>18633.647144003688</v>
      </c>
      <c r="CF2087" s="1103">
        <v>14783.945881940421</v>
      </c>
      <c r="CG2087" s="1103">
        <v>12008.425663542555</v>
      </c>
      <c r="CH2087" s="1103">
        <v>17585.409631263159</v>
      </c>
      <c r="CI2087" s="1103">
        <v>23503.529341061145</v>
      </c>
      <c r="CJ2087" s="1103">
        <v>27264.197859750297</v>
      </c>
      <c r="CK2087" s="1103">
        <v>28223.288004839967</v>
      </c>
      <c r="CL2087" s="1103">
        <v>22135.103304743567</v>
      </c>
      <c r="CM2087" s="1103">
        <v>25229.490986605015</v>
      </c>
      <c r="CN2087" s="1103">
        <v>21134.101787770498</v>
      </c>
      <c r="CO2087" s="1103">
        <v>20227.107235670719</v>
      </c>
      <c r="CP2087" s="1103">
        <v>22594.416213542165</v>
      </c>
      <c r="CQ2087" s="1106">
        <f t="shared" si="232"/>
        <v>24906.0805350349</v>
      </c>
      <c r="CR2087" s="23" t="s">
        <v>543</v>
      </c>
      <c r="DQ2087"/>
      <c r="DR2087"/>
    </row>
    <row r="2088" spans="58:122" ht="13">
      <c r="BF2088" s="1135">
        <v>2080</v>
      </c>
      <c r="BG2088" s="1102">
        <v>68795.798255727728</v>
      </c>
      <c r="BH2088" s="1102">
        <v>66164.127307003131</v>
      </c>
      <c r="BI2088" s="1102">
        <v>51466.444465711676</v>
      </c>
      <c r="BJ2088" s="1102">
        <v>50973.751740674816</v>
      </c>
      <c r="BK2088" s="1102">
        <v>68482.19782419008</v>
      </c>
      <c r="BL2088" s="1102">
        <v>85496.110442732999</v>
      </c>
      <c r="BM2088" s="1102">
        <v>77399.079809970368</v>
      </c>
      <c r="BN2088" s="1102">
        <v>82805.110244010095</v>
      </c>
      <c r="BO2088" s="1102">
        <v>124533.07385047371</v>
      </c>
      <c r="BP2088" s="1102">
        <v>115264.77313629189</v>
      </c>
      <c r="BQ2088" s="1102">
        <v>88866.074348652473</v>
      </c>
      <c r="BR2088" s="1102">
        <v>69154.877881287248</v>
      </c>
      <c r="BS2088" s="1102">
        <v>77932.77425178024</v>
      </c>
      <c r="BT2088" s="1102">
        <v>24883.061291694932</v>
      </c>
      <c r="BU2088" s="1102">
        <v>12085.151627549601</v>
      </c>
      <c r="BV2088" s="1102">
        <v>13638.772251679808</v>
      </c>
      <c r="BW2088" s="1102">
        <v>23057.584005506167</v>
      </c>
      <c r="BX2088" s="1102">
        <v>32029.951236274261</v>
      </c>
      <c r="BY2088" s="1102">
        <v>21352.753464579117</v>
      </c>
      <c r="BZ2088" s="1102">
        <v>17337.392431546476</v>
      </c>
      <c r="CA2088" s="1102">
        <v>12258.016205506938</v>
      </c>
      <c r="CB2088" s="1102">
        <v>8713.4276567580346</v>
      </c>
      <c r="CC2088" s="1102">
        <v>10853.554744693047</v>
      </c>
      <c r="CD2088" s="1102">
        <v>12786.52374726125</v>
      </c>
      <c r="CE2088" s="1102">
        <v>18582.121745834022</v>
      </c>
      <c r="CF2088" s="1102">
        <v>13717.219392181827</v>
      </c>
      <c r="CG2088" s="1102">
        <v>12179.559641241598</v>
      </c>
      <c r="CH2088" s="1102">
        <v>14338.099289642854</v>
      </c>
      <c r="CI2088" s="1102">
        <v>20562.300759088081</v>
      </c>
      <c r="CJ2088" s="1102">
        <v>21306.936214905625</v>
      </c>
      <c r="CK2088" s="1102">
        <v>21982.066324195694</v>
      </c>
      <c r="CL2088" s="1102">
        <v>16605.834035669646</v>
      </c>
      <c r="CM2088" s="1102">
        <v>20914.540468311989</v>
      </c>
      <c r="CN2088" s="1102">
        <v>18374.213085255593</v>
      </c>
      <c r="CO2088" s="1102">
        <v>19487.413873607125</v>
      </c>
      <c r="CP2088" s="1102">
        <v>20246.65145117015</v>
      </c>
      <c r="CQ2088" s="1106">
        <f t="shared" si="232"/>
        <v>22318.112884252769</v>
      </c>
      <c r="CR2088" s="23" t="s">
        <v>543</v>
      </c>
      <c r="DQ2088"/>
      <c r="DR2088"/>
    </row>
    <row r="2089" spans="58:122" ht="13">
      <c r="BF2089" s="1135">
        <v>2081</v>
      </c>
      <c r="BG2089" s="1102">
        <v>57199.374045437275</v>
      </c>
      <c r="BH2089" s="1102">
        <v>57635.079994469736</v>
      </c>
      <c r="BI2089" s="1102">
        <v>53371.950879998796</v>
      </c>
      <c r="BJ2089" s="1102">
        <v>68074.123986444669</v>
      </c>
      <c r="BK2089" s="1102">
        <v>87529.149982746967</v>
      </c>
      <c r="BL2089" s="1102">
        <v>116387.6278721696</v>
      </c>
      <c r="BM2089" s="1102">
        <v>101402.92418597329</v>
      </c>
      <c r="BN2089" s="1102">
        <v>104688.28022796982</v>
      </c>
      <c r="BO2089" s="1102">
        <v>136665.62109296894</v>
      </c>
      <c r="BP2089" s="1102">
        <v>125892.38192438387</v>
      </c>
      <c r="BQ2089" s="1102">
        <v>99855.929215766504</v>
      </c>
      <c r="BR2089" s="1102">
        <v>81147.699654733253</v>
      </c>
      <c r="BS2089" s="1102">
        <v>81358.722153093258</v>
      </c>
      <c r="BT2089" s="1102">
        <v>30532.496312337302</v>
      </c>
      <c r="BU2089" s="1102">
        <v>15219.334800721859</v>
      </c>
      <c r="BV2089" s="1102">
        <v>12450.599158385543</v>
      </c>
      <c r="BW2089" s="1102">
        <v>20513.398558670215</v>
      </c>
      <c r="BX2089" s="1102">
        <v>31980.615876853051</v>
      </c>
      <c r="BY2089" s="1102">
        <v>22640.612781094587</v>
      </c>
      <c r="BZ2089" s="1102">
        <v>19286.177512271082</v>
      </c>
      <c r="CA2089" s="1102">
        <v>12258.849695047755</v>
      </c>
      <c r="CB2089" s="1102">
        <v>7078.3306609426545</v>
      </c>
      <c r="CC2089" s="1102">
        <v>12423.297642045951</v>
      </c>
      <c r="CD2089" s="1102">
        <v>14326.648718556637</v>
      </c>
      <c r="CE2089" s="1102">
        <v>25378.030823477282</v>
      </c>
      <c r="CF2089" s="1102">
        <v>18590.481084276205</v>
      </c>
      <c r="CG2089" s="1102">
        <v>13329.353372826208</v>
      </c>
      <c r="CH2089" s="1102">
        <v>17788.02562546208</v>
      </c>
      <c r="CI2089" s="1102">
        <v>22317.301716655038</v>
      </c>
      <c r="CJ2089" s="1102">
        <v>29493.407986461676</v>
      </c>
      <c r="CK2089" s="1102">
        <v>30428.748167280268</v>
      </c>
      <c r="CL2089" s="1102">
        <v>21708.714339357779</v>
      </c>
      <c r="CM2089" s="1102">
        <v>25606.954364631492</v>
      </c>
      <c r="CN2089" s="1102">
        <v>22417.745962823046</v>
      </c>
      <c r="CO2089" s="1102">
        <v>27545.105256308696</v>
      </c>
      <c r="CP2089" s="1102">
        <v>21481.611427506177</v>
      </c>
      <c r="CQ2089" s="1106">
        <f t="shared" si="232"/>
        <v>23679.423233565303</v>
      </c>
      <c r="CR2089" s="23" t="s">
        <v>543</v>
      </c>
      <c r="DQ2089"/>
      <c r="DR2089"/>
    </row>
    <row r="2090" spans="58:122" ht="13">
      <c r="BF2090" s="1135">
        <v>2082</v>
      </c>
      <c r="BG2090" s="1102">
        <v>55743.781158646598</v>
      </c>
      <c r="BH2090" s="1102">
        <v>61677.902173192953</v>
      </c>
      <c r="BI2090" s="1102">
        <v>58635.686085518915</v>
      </c>
      <c r="BJ2090" s="1102">
        <v>70760.627161676268</v>
      </c>
      <c r="BK2090" s="1102">
        <v>75007.073316663431</v>
      </c>
      <c r="BL2090" s="1102">
        <v>87629.121172091967</v>
      </c>
      <c r="BM2090" s="1102">
        <v>80959.986527031826</v>
      </c>
      <c r="BN2090" s="1102">
        <v>106930.75813432256</v>
      </c>
      <c r="BO2090" s="1102">
        <v>112672.868627424</v>
      </c>
      <c r="BP2090" s="1102">
        <v>119347.38518460687</v>
      </c>
      <c r="BQ2090" s="1102">
        <v>92219.165462827455</v>
      </c>
      <c r="BR2090" s="1102">
        <v>72933.098737959415</v>
      </c>
      <c r="BS2090" s="1102">
        <v>52275.808390250691</v>
      </c>
      <c r="BT2090" s="1102">
        <v>31601.357360807939</v>
      </c>
      <c r="BU2090" s="1102">
        <v>17236.736083938875</v>
      </c>
      <c r="BV2090" s="1102">
        <v>14406.733081023494</v>
      </c>
      <c r="BW2090" s="1102">
        <v>17235.342429219225</v>
      </c>
      <c r="BX2090" s="1102">
        <v>21630.577056270384</v>
      </c>
      <c r="BY2090" s="1102">
        <v>21340.958594390351</v>
      </c>
      <c r="BZ2090" s="1102">
        <v>19691.113516362984</v>
      </c>
      <c r="CA2090" s="1102">
        <v>12259.359715529867</v>
      </c>
      <c r="CB2090" s="1102">
        <v>6655.0956401202357</v>
      </c>
      <c r="CC2090" s="1102">
        <v>7790.1082078449654</v>
      </c>
      <c r="CD2090" s="1102">
        <v>12013.530073710666</v>
      </c>
      <c r="CE2090" s="1102">
        <v>18872.372610588209</v>
      </c>
      <c r="CF2090" s="1102">
        <v>13678.042557867473</v>
      </c>
      <c r="CG2090" s="1102">
        <v>9707.5278522938224</v>
      </c>
      <c r="CH2090" s="1102">
        <v>11218.843050687445</v>
      </c>
      <c r="CI2090" s="1102">
        <v>17293.106239949804</v>
      </c>
      <c r="CJ2090" s="1102">
        <v>20599.961772588998</v>
      </c>
      <c r="CK2090" s="1102">
        <v>20411.889612943611</v>
      </c>
      <c r="CL2090" s="1102">
        <v>15214.240916447901</v>
      </c>
      <c r="CM2090" s="1102">
        <v>16133.246489235893</v>
      </c>
      <c r="CN2090" s="1102">
        <v>14856.830420862547</v>
      </c>
      <c r="CO2090" s="1102">
        <v>16173.046817855575</v>
      </c>
      <c r="CP2090" s="1102">
        <v>15915.021330090656</v>
      </c>
      <c r="CQ2090" s="1106">
        <f t="shared" si="232"/>
        <v>17543.308011050172</v>
      </c>
      <c r="CR2090" s="23" t="s">
        <v>543</v>
      </c>
      <c r="DQ2090"/>
      <c r="DR2090"/>
    </row>
    <row r="2091" spans="58:122" ht="13">
      <c r="BF2091" s="1135">
        <v>2083</v>
      </c>
      <c r="BG2091" s="1102">
        <v>63678.592486914655</v>
      </c>
      <c r="BH2091" s="1102">
        <v>61183.349274672721</v>
      </c>
      <c r="BI2091" s="1102">
        <v>50250.046183692095</v>
      </c>
      <c r="BJ2091" s="1102">
        <v>56295.76529767325</v>
      </c>
      <c r="BK2091" s="1102">
        <v>78633.705094560035</v>
      </c>
      <c r="BL2091" s="1102">
        <v>102937.67891728564</v>
      </c>
      <c r="BM2091" s="1102">
        <v>89213.866953147881</v>
      </c>
      <c r="BN2091" s="1102">
        <v>94742.804063763426</v>
      </c>
      <c r="BO2091" s="1102">
        <v>148044.62424668804</v>
      </c>
      <c r="BP2091" s="1102">
        <v>144350.23516900075</v>
      </c>
      <c r="BQ2091" s="1102">
        <v>113748.24777813339</v>
      </c>
      <c r="BR2091" s="1102">
        <v>88623.612752162851</v>
      </c>
      <c r="BS2091" s="1102">
        <v>102399.31323497563</v>
      </c>
      <c r="BT2091" s="1102">
        <v>34502.822158123308</v>
      </c>
      <c r="BU2091" s="1102">
        <v>12711.476658419833</v>
      </c>
      <c r="BV2091" s="1102">
        <v>17292.231327341829</v>
      </c>
      <c r="BW2091" s="1102">
        <v>28184.687940810851</v>
      </c>
      <c r="BX2091" s="1102">
        <v>30037.118388006133</v>
      </c>
      <c r="BY2091" s="1102">
        <v>22526.727461510087</v>
      </c>
      <c r="BZ2091" s="1102">
        <v>17455.764326853852</v>
      </c>
      <c r="CA2091" s="1102">
        <v>12261.665052980659</v>
      </c>
      <c r="CB2091" s="1102">
        <v>8861.1799710932028</v>
      </c>
      <c r="CC2091" s="1102">
        <v>10674.71785384638</v>
      </c>
      <c r="CD2091" s="1102">
        <v>17194.267439913292</v>
      </c>
      <c r="CE2091" s="1102">
        <v>23303.661277458923</v>
      </c>
      <c r="CF2091" s="1102">
        <v>16626.020461015771</v>
      </c>
      <c r="CG2091" s="1102">
        <v>14377.030337313159</v>
      </c>
      <c r="CH2091" s="1102">
        <v>17553.674910258909</v>
      </c>
      <c r="CI2091" s="1102">
        <v>25486.082954099475</v>
      </c>
      <c r="CJ2091" s="1102">
        <v>27756.1731422425</v>
      </c>
      <c r="CK2091" s="1102">
        <v>26078.625568256342</v>
      </c>
      <c r="CL2091" s="1102">
        <v>20661.367237685543</v>
      </c>
      <c r="CM2091" s="1102">
        <v>20360.062071639462</v>
      </c>
      <c r="CN2091" s="1102">
        <v>17789.509879325866</v>
      </c>
      <c r="CO2091" s="1102">
        <v>17425.780731601873</v>
      </c>
      <c r="CP2091" s="1102">
        <v>19218.730281905882</v>
      </c>
      <c r="CQ2091" s="1106">
        <f t="shared" si="232"/>
        <v>21185.023753584341</v>
      </c>
      <c r="CR2091" s="23" t="s">
        <v>543</v>
      </c>
      <c r="DQ2091"/>
      <c r="DR2091"/>
    </row>
    <row r="2092" spans="58:122" ht="13">
      <c r="BF2092" s="1135">
        <v>2084</v>
      </c>
      <c r="BG2092" s="1102">
        <v>59075.066246015165</v>
      </c>
      <c r="BH2092" s="1102">
        <v>59985.317818736992</v>
      </c>
      <c r="BI2092" s="1102">
        <v>51330.19752372065</v>
      </c>
      <c r="BJ2092" s="1102">
        <v>52749.827732108817</v>
      </c>
      <c r="BK2092" s="1102">
        <v>70466.084888392768</v>
      </c>
      <c r="BL2092" s="1102">
        <v>95746.134670176296</v>
      </c>
      <c r="BM2092" s="1102">
        <v>80787.191440427894</v>
      </c>
      <c r="BN2092" s="1102">
        <v>86268.514544632286</v>
      </c>
      <c r="BO2092" s="1102">
        <v>120694.10893741605</v>
      </c>
      <c r="BP2092" s="1102">
        <v>111050.13371159448</v>
      </c>
      <c r="BQ2092" s="1102">
        <v>84782.803557352134</v>
      </c>
      <c r="BR2092" s="1102">
        <v>63459.36628056784</v>
      </c>
      <c r="BS2092" s="1102">
        <v>67121.180861125278</v>
      </c>
      <c r="BT2092" s="1102">
        <v>24995.241221965422</v>
      </c>
      <c r="BU2092" s="1102">
        <v>11635.875197276862</v>
      </c>
      <c r="BV2092" s="1102">
        <v>13802.51591894744</v>
      </c>
      <c r="BW2092" s="1102">
        <v>18214.646285088918</v>
      </c>
      <c r="BX2092" s="1102">
        <v>24162.207595291278</v>
      </c>
      <c r="BY2092" s="1102">
        <v>20928.044477019495</v>
      </c>
      <c r="BZ2092" s="1102">
        <v>18248.399311345704</v>
      </c>
      <c r="CA2092" s="1102">
        <v>12267.264344418982</v>
      </c>
      <c r="CB2092" s="1102">
        <v>7490.6916879933087</v>
      </c>
      <c r="CC2092" s="1102">
        <v>9064.041265839609</v>
      </c>
      <c r="CD2092" s="1102">
        <v>11616.42765851719</v>
      </c>
      <c r="CE2092" s="1102">
        <v>17021.839409112919</v>
      </c>
      <c r="CF2092" s="1102">
        <v>14085.083019001284</v>
      </c>
      <c r="CG2092" s="1102">
        <v>11475.205408638529</v>
      </c>
      <c r="CH2092" s="1102">
        <v>13120.351186876056</v>
      </c>
      <c r="CI2092" s="1102">
        <v>16207.069387424206</v>
      </c>
      <c r="CJ2092" s="1102">
        <v>17927.128319920124</v>
      </c>
      <c r="CK2092" s="1102">
        <v>19600.747050918006</v>
      </c>
      <c r="CL2092" s="1102">
        <v>16663.512108474577</v>
      </c>
      <c r="CM2092" s="1102">
        <v>19774.009549616672</v>
      </c>
      <c r="CN2092" s="1102">
        <v>17195.467958616631</v>
      </c>
      <c r="CO2092" s="1102">
        <v>17399.310035623224</v>
      </c>
      <c r="CP2092" s="1102">
        <v>18607.952984349107</v>
      </c>
      <c r="CQ2092" s="1106">
        <f t="shared" si="232"/>
        <v>20511.757030596273</v>
      </c>
      <c r="CR2092" s="23" t="s">
        <v>543</v>
      </c>
      <c r="DQ2092"/>
      <c r="DR2092"/>
    </row>
    <row r="2093" spans="58:122" ht="13">
      <c r="BF2093" s="1135">
        <v>2085</v>
      </c>
      <c r="BG2093" s="1102">
        <v>59051.441994229259</v>
      </c>
      <c r="BH2093" s="1102">
        <v>59976.151083797893</v>
      </c>
      <c r="BI2093" s="1102">
        <v>51336.23979449406</v>
      </c>
      <c r="BJ2093" s="1102">
        <v>52763.793540175655</v>
      </c>
      <c r="BK2093" s="1102">
        <v>70493.800538277501</v>
      </c>
      <c r="BL2093" s="1102">
        <v>95755.193300122017</v>
      </c>
      <c r="BM2093" s="1102">
        <v>80788.435325508035</v>
      </c>
      <c r="BN2093" s="1102">
        <v>86281.433237599282</v>
      </c>
      <c r="BO2093" s="1102">
        <v>120701.75663255139</v>
      </c>
      <c r="BP2093" s="1102">
        <v>111056.75180562938</v>
      </c>
      <c r="BQ2093" s="1102">
        <v>84785.721589141816</v>
      </c>
      <c r="BR2093" s="1102">
        <v>63461.742645247403</v>
      </c>
      <c r="BS2093" s="1102">
        <v>67135.038571605459</v>
      </c>
      <c r="BT2093" s="1102">
        <v>24996.378773611541</v>
      </c>
      <c r="BU2093" s="1102">
        <v>11638.298071939242</v>
      </c>
      <c r="BV2093" s="1102">
        <v>13802.207651519999</v>
      </c>
      <c r="BW2093" s="1102">
        <v>18214.448332029122</v>
      </c>
      <c r="BX2093" s="1102">
        <v>24165.59353823827</v>
      </c>
      <c r="BY2093" s="1102">
        <v>20916.955114552678</v>
      </c>
      <c r="BZ2093" s="1102">
        <v>18236.444012163211</v>
      </c>
      <c r="CA2093" s="1102">
        <v>12268.579589520999</v>
      </c>
      <c r="CB2093" s="1102">
        <v>7499.6038397399006</v>
      </c>
      <c r="CC2093" s="1102">
        <v>9067.2582589210524</v>
      </c>
      <c r="CD2093" s="1102">
        <v>11610.691984572804</v>
      </c>
      <c r="CE2093" s="1102">
        <v>17014.940159660295</v>
      </c>
      <c r="CF2093" s="1102">
        <v>14087.125543701432</v>
      </c>
      <c r="CG2093" s="1102">
        <v>11478.143611862472</v>
      </c>
      <c r="CH2093" s="1102">
        <v>13118.887502104199</v>
      </c>
      <c r="CI2093" s="1102">
        <v>16201.103204771603</v>
      </c>
      <c r="CJ2093" s="1102">
        <v>17929.613109704937</v>
      </c>
      <c r="CK2093" s="1102">
        <v>19608.027663980818</v>
      </c>
      <c r="CL2093" s="1102">
        <v>16663.071995378879</v>
      </c>
      <c r="CM2093" s="1102">
        <v>19788.042046212082</v>
      </c>
      <c r="CN2093" s="1102">
        <v>17201.622946716718</v>
      </c>
      <c r="CO2093" s="1102">
        <v>17399.77873065001</v>
      </c>
      <c r="CP2093" s="1102">
        <v>18604.639717860948</v>
      </c>
      <c r="CQ2093" s="1106">
        <f t="shared" si="232"/>
        <v>20508.104779473331</v>
      </c>
      <c r="CR2093" s="23" t="s">
        <v>543</v>
      </c>
      <c r="DQ2093"/>
      <c r="DR2093"/>
    </row>
    <row r="2094" spans="58:122" ht="13">
      <c r="BF2094" s="1135">
        <v>2086</v>
      </c>
      <c r="BG2094" s="1102">
        <v>54621.523328890529</v>
      </c>
      <c r="BH2094" s="1102">
        <v>63863.136464411742</v>
      </c>
      <c r="BI2094" s="1102">
        <v>59405.64215976034</v>
      </c>
      <c r="BJ2094" s="1102">
        <v>64575.074202472555</v>
      </c>
      <c r="BK2094" s="1102">
        <v>71185.067499053825</v>
      </c>
      <c r="BL2094" s="1102">
        <v>89596.965483941618</v>
      </c>
      <c r="BM2094" s="1102">
        <v>78879.885296550667</v>
      </c>
      <c r="BN2094" s="1102">
        <v>81198.406713497927</v>
      </c>
      <c r="BO2094" s="1102">
        <v>101809.71123320247</v>
      </c>
      <c r="BP2094" s="1102">
        <v>115360.98160623106</v>
      </c>
      <c r="BQ2094" s="1102">
        <v>91577.130838094759</v>
      </c>
      <c r="BR2094" s="1102">
        <v>72801.911176629714</v>
      </c>
      <c r="BS2094" s="1102">
        <v>77276.04643536701</v>
      </c>
      <c r="BT2094" s="1102">
        <v>27407.306295028789</v>
      </c>
      <c r="BU2094" s="1102">
        <v>11801.348085530333</v>
      </c>
      <c r="BV2094" s="1102">
        <v>12465.80205070639</v>
      </c>
      <c r="BW2094" s="1102">
        <v>17708.754961084967</v>
      </c>
      <c r="BX2094" s="1102">
        <v>26021.574513527623</v>
      </c>
      <c r="BY2094" s="1102">
        <v>21078.360879883778</v>
      </c>
      <c r="BZ2094" s="1102">
        <v>18151.826461685036</v>
      </c>
      <c r="CA2094" s="1102">
        <v>12270.086412846151</v>
      </c>
      <c r="CB2094" s="1102">
        <v>7702.3389828978588</v>
      </c>
      <c r="CC2094" s="1102">
        <v>10917.617380930504</v>
      </c>
      <c r="CD2094" s="1102">
        <v>13380.676607882102</v>
      </c>
      <c r="CE2094" s="1102">
        <v>19486.738182755209</v>
      </c>
      <c r="CF2094" s="1102">
        <v>15723.795167581979</v>
      </c>
      <c r="CG2094" s="1102">
        <v>11999.337743946939</v>
      </c>
      <c r="CH2094" s="1102">
        <v>13301.520954903282</v>
      </c>
      <c r="CI2094" s="1102">
        <v>17017.932577815493</v>
      </c>
      <c r="CJ2094" s="1102">
        <v>18892.376566117553</v>
      </c>
      <c r="CK2094" s="1102">
        <v>21285.02076148145</v>
      </c>
      <c r="CL2094" s="1102">
        <v>18247.428536365391</v>
      </c>
      <c r="CM2094" s="1102">
        <v>22640.526264611373</v>
      </c>
      <c r="CN2094" s="1102">
        <v>19052.857870859571</v>
      </c>
      <c r="CO2094" s="1102">
        <v>20631.685995723325</v>
      </c>
      <c r="CP2094" s="1102">
        <v>21014.975966757953</v>
      </c>
      <c r="CQ2094" s="1106">
        <f t="shared" si="232"/>
        <v>23165.045687535476</v>
      </c>
      <c r="CR2094" s="23" t="s">
        <v>543</v>
      </c>
      <c r="DQ2094"/>
      <c r="DR2094"/>
    </row>
    <row r="2095" spans="58:122" ht="13">
      <c r="BF2095" s="1135">
        <v>2087</v>
      </c>
      <c r="BG2095" s="1102">
        <v>60217.315805114449</v>
      </c>
      <c r="BH2095" s="1102">
        <v>54276.394385170446</v>
      </c>
      <c r="BI2095" s="1102">
        <v>47335.100877821184</v>
      </c>
      <c r="BJ2095" s="1102">
        <v>48487.840544263498</v>
      </c>
      <c r="BK2095" s="1102">
        <v>59058.67068474197</v>
      </c>
      <c r="BL2095" s="1102">
        <v>81742.484264694096</v>
      </c>
      <c r="BM2095" s="1102">
        <v>77417.927195041062</v>
      </c>
      <c r="BN2095" s="1102">
        <v>86689.448929276798</v>
      </c>
      <c r="BO2095" s="1102">
        <v>103733.07346162836</v>
      </c>
      <c r="BP2095" s="1102">
        <v>95211.31748139525</v>
      </c>
      <c r="BQ2095" s="1102">
        <v>71127.310206639377</v>
      </c>
      <c r="BR2095" s="1102">
        <v>54855.920306842425</v>
      </c>
      <c r="BS2095" s="1102">
        <v>56209.175170953575</v>
      </c>
      <c r="BT2095" s="1102">
        <v>27797.066493950111</v>
      </c>
      <c r="BU2095" s="1102">
        <v>12185.095740764333</v>
      </c>
      <c r="BV2095" s="1102">
        <v>11353.260785377566</v>
      </c>
      <c r="BW2095" s="1102">
        <v>19974.635166781005</v>
      </c>
      <c r="BX2095" s="1102">
        <v>31437.724419762271</v>
      </c>
      <c r="BY2095" s="1102">
        <v>23610.126958676039</v>
      </c>
      <c r="BZ2095" s="1102">
        <v>18618.980097267355</v>
      </c>
      <c r="CA2095" s="1102">
        <v>12273.46208256351</v>
      </c>
      <c r="CB2095" s="1102">
        <v>8215.1424567005542</v>
      </c>
      <c r="CC2095" s="1102">
        <v>11613.745979489267</v>
      </c>
      <c r="CD2095" s="1102">
        <v>16339.064983234217</v>
      </c>
      <c r="CE2095" s="1102">
        <v>21831.393156004389</v>
      </c>
      <c r="CF2095" s="1102">
        <v>15255.94706657908</v>
      </c>
      <c r="CG2095" s="1102">
        <v>10453.888984350433</v>
      </c>
      <c r="CH2095" s="1102">
        <v>11571.89989260109</v>
      </c>
      <c r="CI2095" s="1102">
        <v>14027.832533459448</v>
      </c>
      <c r="CJ2095" s="1102">
        <v>15859.95839368726</v>
      </c>
      <c r="CK2095" s="1102">
        <v>18438.994889465539</v>
      </c>
      <c r="CL2095" s="1102">
        <v>17183.678743429096</v>
      </c>
      <c r="CM2095" s="1102">
        <v>22275.064774789756</v>
      </c>
      <c r="CN2095" s="1102">
        <v>20262.183638154562</v>
      </c>
      <c r="CO2095" s="1102">
        <v>20789.744321990609</v>
      </c>
      <c r="CP2095" s="1102">
        <v>21564.900732932416</v>
      </c>
      <c r="CQ2095" s="1106">
        <f t="shared" si="232"/>
        <v>23771.233976938689</v>
      </c>
      <c r="CR2095" s="23" t="s">
        <v>543</v>
      </c>
      <c r="DQ2095"/>
      <c r="DR2095"/>
    </row>
    <row r="2096" spans="58:122" ht="13">
      <c r="BF2096" s="1135">
        <v>2088</v>
      </c>
      <c r="BG2096" s="1102">
        <v>56718.928486231416</v>
      </c>
      <c r="BH2096" s="1102">
        <v>61897.034541901339</v>
      </c>
      <c r="BI2096" s="1102">
        <v>56384.584601398834</v>
      </c>
      <c r="BJ2096" s="1102">
        <v>60665.062501802735</v>
      </c>
      <c r="BK2096" s="1102">
        <v>65206.92182360564</v>
      </c>
      <c r="BL2096" s="1102">
        <v>79119.745354452651</v>
      </c>
      <c r="BM2096" s="1102">
        <v>71716.534832397316</v>
      </c>
      <c r="BN2096" s="1102">
        <v>89999.569825399725</v>
      </c>
      <c r="BO2096" s="1102">
        <v>103849.22140130881</v>
      </c>
      <c r="BP2096" s="1102">
        <v>103368.38565321258</v>
      </c>
      <c r="BQ2096" s="1102">
        <v>79555.391112329715</v>
      </c>
      <c r="BR2096" s="1102">
        <v>72889.813017126595</v>
      </c>
      <c r="BS2096" s="1102">
        <v>74593.569424303132</v>
      </c>
      <c r="BT2096" s="1102">
        <v>30654.925055410771</v>
      </c>
      <c r="BU2096" s="1102">
        <v>16122.655391016866</v>
      </c>
      <c r="BV2096" s="1102">
        <v>15407.528169011648</v>
      </c>
      <c r="BW2096" s="1102">
        <v>17405.083943637408</v>
      </c>
      <c r="BX2096" s="1102">
        <v>19020.887485320451</v>
      </c>
      <c r="BY2096" s="1102">
        <v>20534.830410406663</v>
      </c>
      <c r="BZ2096" s="1102">
        <v>19003.319225497027</v>
      </c>
      <c r="CA2096" s="1102">
        <v>12273.96289466517</v>
      </c>
      <c r="CB2096" s="1102">
        <v>6994.5670840329149</v>
      </c>
      <c r="CC2096" s="1102">
        <v>6325.5731600699619</v>
      </c>
      <c r="CD2096" s="1102">
        <v>9033.7443436731173</v>
      </c>
      <c r="CE2096" s="1102">
        <v>14819.920300568127</v>
      </c>
      <c r="CF2096" s="1102">
        <v>12731.075660698349</v>
      </c>
      <c r="CG2096" s="1102">
        <v>10323.573986331139</v>
      </c>
      <c r="CH2096" s="1102">
        <v>10866.279133395788</v>
      </c>
      <c r="CI2096" s="1102">
        <v>13701.72456131153</v>
      </c>
      <c r="CJ2096" s="1102">
        <v>15162.831994236794</v>
      </c>
      <c r="CK2096" s="1102">
        <v>14294.300761126411</v>
      </c>
      <c r="CL2096" s="1102">
        <v>11681.932178746119</v>
      </c>
      <c r="CM2096" s="1102">
        <v>13667.674837061819</v>
      </c>
      <c r="CN2096" s="1102">
        <v>16302.464464356073</v>
      </c>
      <c r="CO2096" s="1102">
        <v>18100.874897777427</v>
      </c>
      <c r="CP2096" s="1102">
        <v>16453.304939351747</v>
      </c>
      <c r="CQ2096" s="1106">
        <f t="shared" si="232"/>
        <v>18136.664121526293</v>
      </c>
      <c r="CR2096" s="23" t="s">
        <v>543</v>
      </c>
      <c r="DQ2096"/>
      <c r="DR2096"/>
    </row>
    <row r="2097" spans="58:122" ht="13">
      <c r="BF2097" s="1135">
        <v>2089</v>
      </c>
      <c r="BG2097" s="1102">
        <v>52357.873026106237</v>
      </c>
      <c r="BH2097" s="1102">
        <v>57027.241038876367</v>
      </c>
      <c r="BI2097" s="1102">
        <v>50699.968169811844</v>
      </c>
      <c r="BJ2097" s="1102">
        <v>63531.295082523313</v>
      </c>
      <c r="BK2097" s="1102">
        <v>78468.825399837777</v>
      </c>
      <c r="BL2097" s="1102">
        <v>104292.74211399422</v>
      </c>
      <c r="BM2097" s="1102">
        <v>94908.699491712105</v>
      </c>
      <c r="BN2097" s="1102">
        <v>109768.87774880568</v>
      </c>
      <c r="BO2097" s="1102">
        <v>156512.51740738671</v>
      </c>
      <c r="BP2097" s="1102">
        <v>144906.95739858854</v>
      </c>
      <c r="BQ2097" s="1102">
        <v>116840.56584487298</v>
      </c>
      <c r="BR2097" s="1102">
        <v>102369.99498867321</v>
      </c>
      <c r="BS2097" s="1102">
        <v>118344.3620183052</v>
      </c>
      <c r="BT2097" s="1102">
        <v>32925.898902153051</v>
      </c>
      <c r="BU2097" s="1102">
        <v>13436.929037384445</v>
      </c>
      <c r="BV2097" s="1102">
        <v>11833.542084437275</v>
      </c>
      <c r="BW2097" s="1102">
        <v>20492.366334655155</v>
      </c>
      <c r="BX2097" s="1102">
        <v>32237.88731793523</v>
      </c>
      <c r="BY2097" s="1102">
        <v>23402.98088216997</v>
      </c>
      <c r="BZ2097" s="1102">
        <v>17711.874334484266</v>
      </c>
      <c r="CA2097" s="1102">
        <v>12274.0275680999</v>
      </c>
      <c r="CB2097" s="1102">
        <v>9769.7337282344779</v>
      </c>
      <c r="CC2097" s="1102">
        <v>12867.314840227507</v>
      </c>
      <c r="CD2097" s="1102">
        <v>18900.408503046936</v>
      </c>
      <c r="CE2097" s="1102">
        <v>28793.323309593266</v>
      </c>
      <c r="CF2097" s="1102">
        <v>22364.472330086151</v>
      </c>
      <c r="CG2097" s="1102">
        <v>17304.994823680867</v>
      </c>
      <c r="CH2097" s="1102">
        <v>16935.657972150853</v>
      </c>
      <c r="CI2097" s="1102">
        <v>20822.95361981263</v>
      </c>
      <c r="CJ2097" s="1102">
        <v>22182.302049430375</v>
      </c>
      <c r="CK2097" s="1102">
        <v>23134.64341420549</v>
      </c>
      <c r="CL2097" s="1102">
        <v>18818.506653195851</v>
      </c>
      <c r="CM2097" s="1102">
        <v>20764.031228084674</v>
      </c>
      <c r="CN2097" s="1102">
        <v>19022.440653690519</v>
      </c>
      <c r="CO2097" s="1102">
        <v>21399.266751431434</v>
      </c>
      <c r="CP2097" s="1102">
        <v>19390.29857135854</v>
      </c>
      <c r="CQ2097" s="1106">
        <f t="shared" si="232"/>
        <v>21374.145419485361</v>
      </c>
      <c r="CR2097" s="23" t="s">
        <v>543</v>
      </c>
      <c r="DQ2097"/>
      <c r="DR2097"/>
    </row>
    <row r="2098" spans="58:122" ht="13">
      <c r="BF2098" s="1135">
        <v>2090</v>
      </c>
      <c r="BG2098" s="1102">
        <v>45783.038244045412</v>
      </c>
      <c r="BH2098" s="1102">
        <v>48824.54625846335</v>
      </c>
      <c r="BI2098" s="1102">
        <v>47713.823151941127</v>
      </c>
      <c r="BJ2098" s="1102">
        <v>57657.012912820675</v>
      </c>
      <c r="BK2098" s="1102">
        <v>75781.671750973052</v>
      </c>
      <c r="BL2098" s="1102">
        <v>102089.87832930093</v>
      </c>
      <c r="BM2098" s="1102">
        <v>91192.784487129189</v>
      </c>
      <c r="BN2098" s="1102">
        <v>85845.25618707067</v>
      </c>
      <c r="BO2098" s="1102">
        <v>118703.12114329987</v>
      </c>
      <c r="BP2098" s="1102">
        <v>114582.75661383064</v>
      </c>
      <c r="BQ2098" s="1102">
        <v>88671.524175206607</v>
      </c>
      <c r="BR2098" s="1102">
        <v>66194.677040977098</v>
      </c>
      <c r="BS2098" s="1102">
        <v>71973.946500690683</v>
      </c>
      <c r="BT2098" s="1102">
        <v>22452.381747386517</v>
      </c>
      <c r="BU2098" s="1102">
        <v>11366.025583073859</v>
      </c>
      <c r="BV2098" s="1102">
        <v>13450.767439213148</v>
      </c>
      <c r="BW2098" s="1102">
        <v>13780.513671177519</v>
      </c>
      <c r="BX2098" s="1102">
        <v>30859.32440688767</v>
      </c>
      <c r="BY2098" s="1102">
        <v>21719.69506004209</v>
      </c>
      <c r="BZ2098" s="1102">
        <v>19843.66910738407</v>
      </c>
      <c r="CA2098" s="1102">
        <v>12275.378716036574</v>
      </c>
      <c r="CB2098" s="1102">
        <v>6508.9625478230773</v>
      </c>
      <c r="CC2098" s="1102">
        <v>11797.160697931009</v>
      </c>
      <c r="CD2098" s="1102">
        <v>11954.722215832922</v>
      </c>
      <c r="CE2098" s="1102">
        <v>19278.314852576939</v>
      </c>
      <c r="CF2098" s="1102">
        <v>12355.247704545494</v>
      </c>
      <c r="CG2098" s="1102">
        <v>9508.0714729142655</v>
      </c>
      <c r="CH2098" s="1102">
        <v>13960.373987799652</v>
      </c>
      <c r="CI2098" s="1102">
        <v>19793.091054321314</v>
      </c>
      <c r="CJ2098" s="1102">
        <v>22884.012385945291</v>
      </c>
      <c r="CK2098" s="1102">
        <v>24337.525595703632</v>
      </c>
      <c r="CL2098" s="1102">
        <v>16356.875588529396</v>
      </c>
      <c r="CM2098" s="1102">
        <v>21664.48312450045</v>
      </c>
      <c r="CN2098" s="1102">
        <v>16934.428964146322</v>
      </c>
      <c r="CO2098" s="1102">
        <v>17705.992461695532</v>
      </c>
      <c r="CP2098" s="1102">
        <v>17900.49389189358</v>
      </c>
      <c r="CQ2098" s="1106">
        <f t="shared" si="232"/>
        <v>19731.916871620211</v>
      </c>
      <c r="CR2098" s="23" t="s">
        <v>543</v>
      </c>
      <c r="DQ2098"/>
      <c r="DR2098"/>
    </row>
    <row r="2099" spans="58:122" ht="13">
      <c r="BF2099" s="1135">
        <v>2091</v>
      </c>
      <c r="BG2099" s="1102">
        <v>68259.979554411024</v>
      </c>
      <c r="BH2099" s="1102">
        <v>69936.805517121044</v>
      </c>
      <c r="BI2099" s="1102">
        <v>68232.324485203688</v>
      </c>
      <c r="BJ2099" s="1102">
        <v>79172.168163017719</v>
      </c>
      <c r="BK2099" s="1102">
        <v>101990.09151820894</v>
      </c>
      <c r="BL2099" s="1102">
        <v>130847.91928239746</v>
      </c>
      <c r="BM2099" s="1102">
        <v>103463.06351551895</v>
      </c>
      <c r="BN2099" s="1102">
        <v>99869.180456542672</v>
      </c>
      <c r="BO2099" s="1102">
        <v>134268.73814362721</v>
      </c>
      <c r="BP2099" s="1102">
        <v>122574.43442425449</v>
      </c>
      <c r="BQ2099" s="1102">
        <v>94255.083307346926</v>
      </c>
      <c r="BR2099" s="1102">
        <v>65732.350489598728</v>
      </c>
      <c r="BS2099" s="1102">
        <v>66501.847332699443</v>
      </c>
      <c r="BT2099" s="1102">
        <v>39219.159191534294</v>
      </c>
      <c r="BU2099" s="1102">
        <v>16385.283773686286</v>
      </c>
      <c r="BV2099" s="1102">
        <v>14375.950965573227</v>
      </c>
      <c r="BW2099" s="1102">
        <v>22588.41399379541</v>
      </c>
      <c r="BX2099" s="1102">
        <v>30499.753365481512</v>
      </c>
      <c r="BY2099" s="1102">
        <v>21179.278467429278</v>
      </c>
      <c r="BZ2099" s="1102">
        <v>16426.788676243712</v>
      </c>
      <c r="CA2099" s="1102">
        <v>12276.864178304542</v>
      </c>
      <c r="CB2099" s="1102">
        <v>8679.8215055625897</v>
      </c>
      <c r="CC2099" s="1102">
        <v>13761.210172402911</v>
      </c>
      <c r="CD2099" s="1102">
        <v>16895.687722576717</v>
      </c>
      <c r="CE2099" s="1102">
        <v>26520.018428714593</v>
      </c>
      <c r="CF2099" s="1102">
        <v>21438.65483109398</v>
      </c>
      <c r="CG2099" s="1102">
        <v>15972.326859459914</v>
      </c>
      <c r="CH2099" s="1102">
        <v>14707.900046387</v>
      </c>
      <c r="CI2099" s="1102">
        <v>19693.486403732517</v>
      </c>
      <c r="CJ2099" s="1102">
        <v>20416.977424647604</v>
      </c>
      <c r="CK2099" s="1102">
        <v>22540.566393522047</v>
      </c>
      <c r="CL2099" s="1102">
        <v>18549.838044641256</v>
      </c>
      <c r="CM2099" s="1102">
        <v>25985.56844388822</v>
      </c>
      <c r="CN2099" s="1102">
        <v>23677.443624825886</v>
      </c>
      <c r="CO2099" s="1102">
        <v>28415.551093995258</v>
      </c>
      <c r="CP2099" s="1102">
        <v>25770.416468089297</v>
      </c>
      <c r="CQ2099" s="1106">
        <f t="shared" si="232"/>
        <v>28407.021536185086</v>
      </c>
      <c r="CR2099" s="23" t="s">
        <v>543</v>
      </c>
      <c r="DQ2099"/>
      <c r="DR2099"/>
    </row>
    <row r="2100" spans="58:122" ht="13">
      <c r="BF2100" s="1135">
        <v>2092</v>
      </c>
      <c r="BG2100" s="1102">
        <v>59210.967774060831</v>
      </c>
      <c r="BH2100" s="1102">
        <v>61717.476716732781</v>
      </c>
      <c r="BI2100" s="1102">
        <v>55057.00203523926</v>
      </c>
      <c r="BJ2100" s="1102">
        <v>61081.833166526289</v>
      </c>
      <c r="BK2100" s="1102">
        <v>64716.18891589508</v>
      </c>
      <c r="BL2100" s="1102">
        <v>78496.474300131784</v>
      </c>
      <c r="BM2100" s="1102">
        <v>74765.52779331083</v>
      </c>
      <c r="BN2100" s="1102">
        <v>92420.69707144759</v>
      </c>
      <c r="BO2100" s="1102">
        <v>107647.12549449742</v>
      </c>
      <c r="BP2100" s="1102">
        <v>117551.17675510996</v>
      </c>
      <c r="BQ2100" s="1102">
        <v>96592.932684651838</v>
      </c>
      <c r="BR2100" s="1102">
        <v>87743.180919914012</v>
      </c>
      <c r="BS2100" s="1102">
        <v>82338.636385726932</v>
      </c>
      <c r="BT2100" s="1102">
        <v>42062.046775252238</v>
      </c>
      <c r="BU2100" s="1102">
        <v>21685.767428945936</v>
      </c>
      <c r="BV2100" s="1102">
        <v>15544.139046989458</v>
      </c>
      <c r="BW2100" s="1102">
        <v>16691.685473061782</v>
      </c>
      <c r="BX2100" s="1102">
        <v>30442.461053767664</v>
      </c>
      <c r="BY2100" s="1102">
        <v>24631.991370761072</v>
      </c>
      <c r="BZ2100" s="1102">
        <v>19148.295104993238</v>
      </c>
      <c r="CA2100" s="1102">
        <v>12282.784985925489</v>
      </c>
      <c r="CB2100" s="1102">
        <v>7095.934782347138</v>
      </c>
      <c r="CC2100" s="1102">
        <v>9961.8096419112808</v>
      </c>
      <c r="CD2100" s="1102">
        <v>14431.984931085493</v>
      </c>
      <c r="CE2100" s="1102">
        <v>20950.912940399958</v>
      </c>
      <c r="CF2100" s="1102">
        <v>17093.339226037522</v>
      </c>
      <c r="CG2100" s="1102">
        <v>13877.695377886253</v>
      </c>
      <c r="CH2100" s="1102">
        <v>18358.360365243985</v>
      </c>
      <c r="CI2100" s="1102">
        <v>24587.595371178111</v>
      </c>
      <c r="CJ2100" s="1102">
        <v>26997.258257526442</v>
      </c>
      <c r="CK2100" s="1102">
        <v>27497.435114249398</v>
      </c>
      <c r="CL2100" s="1102">
        <v>22729.115334393784</v>
      </c>
      <c r="CM2100" s="1102">
        <v>28619.967837826924</v>
      </c>
      <c r="CN2100" s="1102">
        <v>25649.589817609431</v>
      </c>
      <c r="CO2100" s="1102">
        <v>25397.132346430633</v>
      </c>
      <c r="CP2100" s="1102">
        <v>28032.736865256931</v>
      </c>
      <c r="CQ2100" s="1106">
        <f t="shared" si="232"/>
        <v>30900.802896826659</v>
      </c>
      <c r="CR2100" s="23" t="s">
        <v>543</v>
      </c>
      <c r="DQ2100"/>
      <c r="DR2100"/>
    </row>
    <row r="2101" spans="58:122" ht="13">
      <c r="BF2101" s="1135">
        <v>2093</v>
      </c>
      <c r="BG2101" s="1102">
        <v>60384.050810734494</v>
      </c>
      <c r="BH2101" s="1102">
        <v>62406.310262326355</v>
      </c>
      <c r="BI2101" s="1102">
        <v>57444.331496464016</v>
      </c>
      <c r="BJ2101" s="1102">
        <v>63115.460793755963</v>
      </c>
      <c r="BK2101" s="1102">
        <v>72613.688344717768</v>
      </c>
      <c r="BL2101" s="1102">
        <v>88963.721367791644</v>
      </c>
      <c r="BM2101" s="1102">
        <v>77755.508848639802</v>
      </c>
      <c r="BN2101" s="1102">
        <v>85366.695759772934</v>
      </c>
      <c r="BO2101" s="1102">
        <v>116377.47083016412</v>
      </c>
      <c r="BP2101" s="1102">
        <v>121887.93148419776</v>
      </c>
      <c r="BQ2101" s="1102">
        <v>96947.378492406744</v>
      </c>
      <c r="BR2101" s="1102">
        <v>78160.966312511955</v>
      </c>
      <c r="BS2101" s="1102">
        <v>86202.24702270038</v>
      </c>
      <c r="BT2101" s="1102">
        <v>33581.593598557083</v>
      </c>
      <c r="BU2101" s="1102">
        <v>14297.474317137863</v>
      </c>
      <c r="BV2101" s="1102">
        <v>15054.577360625753</v>
      </c>
      <c r="BW2101" s="1102">
        <v>21978.262887882174</v>
      </c>
      <c r="BX2101" s="1102">
        <v>29071.200666109413</v>
      </c>
      <c r="BY2101" s="1102">
        <v>22200.15348629648</v>
      </c>
      <c r="BZ2101" s="1102">
        <v>18954.237101742528</v>
      </c>
      <c r="CA2101" s="1102">
        <v>12283.73002204598</v>
      </c>
      <c r="CB2101" s="1102">
        <v>7937.962279111578</v>
      </c>
      <c r="CC2101" s="1102">
        <v>10359.670245168307</v>
      </c>
      <c r="CD2101" s="1102">
        <v>12514.444113420484</v>
      </c>
      <c r="CE2101" s="1102">
        <v>20902.582480098092</v>
      </c>
      <c r="CF2101" s="1102">
        <v>15751.339736918502</v>
      </c>
      <c r="CG2101" s="1102">
        <v>13426.070855810216</v>
      </c>
      <c r="CH2101" s="1102">
        <v>15305.226424798186</v>
      </c>
      <c r="CI2101" s="1102">
        <v>19494.98398900708</v>
      </c>
      <c r="CJ2101" s="1102">
        <v>22557.95630047872</v>
      </c>
      <c r="CK2101" s="1102">
        <v>21640.944766066172</v>
      </c>
      <c r="CL2101" s="1102">
        <v>17748.079678814662</v>
      </c>
      <c r="CM2101" s="1102">
        <v>22396.647364917018</v>
      </c>
      <c r="CN2101" s="1102">
        <v>20515.449725841703</v>
      </c>
      <c r="CO2101" s="1102">
        <v>25481.126821630707</v>
      </c>
      <c r="CP2101" s="1102">
        <v>22689.813945297199</v>
      </c>
      <c r="CQ2101" s="1106">
        <f t="shared" si="232"/>
        <v>25011.238533696822</v>
      </c>
      <c r="CR2101" s="23" t="s">
        <v>543</v>
      </c>
      <c r="DQ2101"/>
      <c r="DR2101"/>
    </row>
    <row r="2102" spans="58:122" ht="13">
      <c r="BF2102" s="1135">
        <v>2094</v>
      </c>
      <c r="BG2102" s="1102">
        <v>63998.636558465332</v>
      </c>
      <c r="BH2102" s="1102">
        <v>61991.997078745415</v>
      </c>
      <c r="BI2102" s="1102">
        <v>53835.71681951754</v>
      </c>
      <c r="BJ2102" s="1102">
        <v>54735.004558091052</v>
      </c>
      <c r="BK2102" s="1102">
        <v>64929.221600319892</v>
      </c>
      <c r="BL2102" s="1102">
        <v>78759.763025237698</v>
      </c>
      <c r="BM2102" s="1102">
        <v>66830.640634432129</v>
      </c>
      <c r="BN2102" s="1102">
        <v>78071.606922821491</v>
      </c>
      <c r="BO2102" s="1102">
        <v>114463.83244801924</v>
      </c>
      <c r="BP2102" s="1102">
        <v>111139.68819341084</v>
      </c>
      <c r="BQ2102" s="1102">
        <v>86989.136706400765</v>
      </c>
      <c r="BR2102" s="1102">
        <v>64695.567562490774</v>
      </c>
      <c r="BS2102" s="1102">
        <v>55228.920751320569</v>
      </c>
      <c r="BT2102" s="1102">
        <v>35519.009883139443</v>
      </c>
      <c r="BU2102" s="1102">
        <v>18447.960062880637</v>
      </c>
      <c r="BV2102" s="1102">
        <v>14230.884099136545</v>
      </c>
      <c r="BW2102" s="1102">
        <v>13410.546786586023</v>
      </c>
      <c r="BX2102" s="1102">
        <v>25176.036078723686</v>
      </c>
      <c r="BY2102" s="1102">
        <v>20999.810768113475</v>
      </c>
      <c r="BZ2102" s="1102">
        <v>17717.577940238258</v>
      </c>
      <c r="CA2102" s="1102">
        <v>12288.139557369512</v>
      </c>
      <c r="CB2102" s="1102">
        <v>7903.6961111521132</v>
      </c>
      <c r="CC2102" s="1102">
        <v>10309.245465721116</v>
      </c>
      <c r="CD2102" s="1102">
        <v>13168.796306932296</v>
      </c>
      <c r="CE2102" s="1102">
        <v>18150.749722843819</v>
      </c>
      <c r="CF2102" s="1102">
        <v>13414.069598307919</v>
      </c>
      <c r="CG2102" s="1102">
        <v>11368.698082277022</v>
      </c>
      <c r="CH2102" s="1102">
        <v>13449.870022854248</v>
      </c>
      <c r="CI2102" s="1102">
        <v>20360.92798551638</v>
      </c>
      <c r="CJ2102" s="1102">
        <v>22027.405435044551</v>
      </c>
      <c r="CK2102" s="1102">
        <v>23022.732009998344</v>
      </c>
      <c r="CL2102" s="1102">
        <v>18224.755735902512</v>
      </c>
      <c r="CM2102" s="1102">
        <v>21293.784936976117</v>
      </c>
      <c r="CN2102" s="1102">
        <v>18808.59255028169</v>
      </c>
      <c r="CO2102" s="1102">
        <v>22096.247368100103</v>
      </c>
      <c r="CP2102" s="1102">
        <v>20461.961402071538</v>
      </c>
      <c r="CQ2102" s="1106">
        <f t="shared" si="232"/>
        <v>22555.451478286912</v>
      </c>
      <c r="CR2102" s="23" t="s">
        <v>543</v>
      </c>
      <c r="DQ2102"/>
      <c r="DR2102"/>
    </row>
    <row r="2103" spans="58:122" ht="13">
      <c r="BF2103" s="1135">
        <v>2095</v>
      </c>
      <c r="BG2103" s="1102">
        <v>79221.308839791076</v>
      </c>
      <c r="BH2103" s="1102">
        <v>76490.976312050858</v>
      </c>
      <c r="BI2103" s="1102">
        <v>69637.999833689712</v>
      </c>
      <c r="BJ2103" s="1102">
        <v>69064.914340650314</v>
      </c>
      <c r="BK2103" s="1102">
        <v>74198.356028331953</v>
      </c>
      <c r="BL2103" s="1102">
        <v>91723.521243341034</v>
      </c>
      <c r="BM2103" s="1102">
        <v>81249.99150055871</v>
      </c>
      <c r="BN2103" s="1102">
        <v>97234.696412350037</v>
      </c>
      <c r="BO2103" s="1102">
        <v>138513.02204485415</v>
      </c>
      <c r="BP2103" s="1102">
        <v>128092.52369795869</v>
      </c>
      <c r="BQ2103" s="1102">
        <v>100833.61315874917</v>
      </c>
      <c r="BR2103" s="1102">
        <v>79145.24155623003</v>
      </c>
      <c r="BS2103" s="1102">
        <v>77928.72634776996</v>
      </c>
      <c r="BT2103" s="1102">
        <v>30928.575078766415</v>
      </c>
      <c r="BU2103" s="1102">
        <v>13608.782048956018</v>
      </c>
      <c r="BV2103" s="1102">
        <v>18889.195521439204</v>
      </c>
      <c r="BW2103" s="1102">
        <v>31307.208702647484</v>
      </c>
      <c r="BX2103" s="1102">
        <v>29521.33007703357</v>
      </c>
      <c r="BY2103" s="1102">
        <v>23859.668160169742</v>
      </c>
      <c r="BZ2103" s="1102">
        <v>19324.371707869355</v>
      </c>
      <c r="CA2103" s="1102">
        <v>12288.879336107178</v>
      </c>
      <c r="CB2103" s="1102">
        <v>8588.6073577675434</v>
      </c>
      <c r="CC2103" s="1102">
        <v>10795.473983858014</v>
      </c>
      <c r="CD2103" s="1102">
        <v>18439.937630462275</v>
      </c>
      <c r="CE2103" s="1102">
        <v>29851.826582351721</v>
      </c>
      <c r="CF2103" s="1102">
        <v>20560.552037285208</v>
      </c>
      <c r="CG2103" s="1102">
        <v>12274.528624746074</v>
      </c>
      <c r="CH2103" s="1102">
        <v>12287.134097011993</v>
      </c>
      <c r="CI2103" s="1102">
        <v>20007.064696248101</v>
      </c>
      <c r="CJ2103" s="1102">
        <v>26410.968599718984</v>
      </c>
      <c r="CK2103" s="1102">
        <v>27264.338422361227</v>
      </c>
      <c r="CL2103" s="1102">
        <v>22819.820981363078</v>
      </c>
      <c r="CM2103" s="1102">
        <v>25151.754551107962</v>
      </c>
      <c r="CN2103" s="1102">
        <v>22298.651408261299</v>
      </c>
      <c r="CO2103" s="1102">
        <v>18626.616781569552</v>
      </c>
      <c r="CP2103" s="1102">
        <v>24254.317499985005</v>
      </c>
      <c r="CQ2103" s="1106">
        <f t="shared" si="232"/>
        <v>26735.808496564394</v>
      </c>
      <c r="CR2103" s="23" t="s">
        <v>543</v>
      </c>
      <c r="DQ2103"/>
      <c r="DR2103"/>
    </row>
    <row r="2104" spans="58:122" ht="13">
      <c r="BF2104" s="1135">
        <v>2096</v>
      </c>
      <c r="BG2104" s="1102">
        <v>48155.163049100214</v>
      </c>
      <c r="BH2104" s="1102">
        <v>49443.032154082095</v>
      </c>
      <c r="BI2104" s="1102">
        <v>45237.011461422393</v>
      </c>
      <c r="BJ2104" s="1102">
        <v>53666.050933447579</v>
      </c>
      <c r="BK2104" s="1102">
        <v>58372.877087343877</v>
      </c>
      <c r="BL2104" s="1102">
        <v>67486.827657246322</v>
      </c>
      <c r="BM2104" s="1102">
        <v>55854.850338898192</v>
      </c>
      <c r="BN2104" s="1102">
        <v>66587.37964358434</v>
      </c>
      <c r="BO2104" s="1102">
        <v>79341.983329863826</v>
      </c>
      <c r="BP2104" s="1102">
        <v>80682.226367641124</v>
      </c>
      <c r="BQ2104" s="1102">
        <v>63695.903723495649</v>
      </c>
      <c r="BR2104" s="1102">
        <v>55681.16682294471</v>
      </c>
      <c r="BS2104" s="1102">
        <v>53431.732315609275</v>
      </c>
      <c r="BT2104" s="1102">
        <v>22035.555534484825</v>
      </c>
      <c r="BU2104" s="1102">
        <v>11847.222547162253</v>
      </c>
      <c r="BV2104" s="1102">
        <v>10755.53725456454</v>
      </c>
      <c r="BW2104" s="1102">
        <v>12568.017537359008</v>
      </c>
      <c r="BX2104" s="1102">
        <v>19552.807835814609</v>
      </c>
      <c r="BY2104" s="1102">
        <v>18520.098871478989</v>
      </c>
      <c r="BZ2104" s="1102">
        <v>17333.250348057634</v>
      </c>
      <c r="CA2104" s="1102">
        <v>12289.322746131178</v>
      </c>
      <c r="CB2104" s="1102">
        <v>8316.4665255462842</v>
      </c>
      <c r="CC2104" s="1102">
        <v>9683.0243511610188</v>
      </c>
      <c r="CD2104" s="1102">
        <v>12174.011508907994</v>
      </c>
      <c r="CE2104" s="1102">
        <v>16189.888506589599</v>
      </c>
      <c r="CF2104" s="1102">
        <v>13353.567755498943</v>
      </c>
      <c r="CG2104" s="1102">
        <v>11947.773324861702</v>
      </c>
      <c r="CH2104" s="1102">
        <v>13402.261395918604</v>
      </c>
      <c r="CI2104" s="1102">
        <v>16157.996259036425</v>
      </c>
      <c r="CJ2104" s="1102">
        <v>16675.965143807025</v>
      </c>
      <c r="CK2104" s="1102">
        <v>18636.907342007238</v>
      </c>
      <c r="CL2104" s="1102">
        <v>16446.943708433893</v>
      </c>
      <c r="CM2104" s="1102">
        <v>18199.092501619623</v>
      </c>
      <c r="CN2104" s="1102">
        <v>15283.894558731341</v>
      </c>
      <c r="CO2104" s="1102">
        <v>15139.278230069842</v>
      </c>
      <c r="CP2104" s="1102">
        <v>16768.021923181612</v>
      </c>
      <c r="CQ2104" s="1106">
        <f t="shared" si="232"/>
        <v>18483.580212251039</v>
      </c>
      <c r="CR2104" s="23" t="s">
        <v>543</v>
      </c>
      <c r="DQ2104"/>
      <c r="DR2104"/>
    </row>
    <row r="2105" spans="58:122" ht="13">
      <c r="BF2105" s="1135">
        <v>2097</v>
      </c>
      <c r="BG2105" s="1102">
        <v>73894.874151365482</v>
      </c>
      <c r="BH2105" s="1102">
        <v>69076.787559701508</v>
      </c>
      <c r="BI2105" s="1102">
        <v>64816.177278691321</v>
      </c>
      <c r="BJ2105" s="1102">
        <v>71407.492069711545</v>
      </c>
      <c r="BK2105" s="1102">
        <v>87982.696396715881</v>
      </c>
      <c r="BL2105" s="1102">
        <v>114215.87372833888</v>
      </c>
      <c r="BM2105" s="1102">
        <v>94207.378739435459</v>
      </c>
      <c r="BN2105" s="1102">
        <v>92648.956878797428</v>
      </c>
      <c r="BO2105" s="1102">
        <v>129904.37446913762</v>
      </c>
      <c r="BP2105" s="1102">
        <v>119275.25768053894</v>
      </c>
      <c r="BQ2105" s="1102">
        <v>91762.466250942976</v>
      </c>
      <c r="BR2105" s="1102">
        <v>68251.433556281176</v>
      </c>
      <c r="BS2105" s="1102">
        <v>86714.578426437845</v>
      </c>
      <c r="BT2105" s="1102">
        <v>28370.196812276885</v>
      </c>
      <c r="BU2105" s="1102">
        <v>14645.090308343882</v>
      </c>
      <c r="BV2105" s="1102">
        <v>11804.291835164113</v>
      </c>
      <c r="BW2105" s="1102">
        <v>18699.040299853725</v>
      </c>
      <c r="BX2105" s="1102">
        <v>28039.247008614624</v>
      </c>
      <c r="BY2105" s="1102">
        <v>26269.788105076663</v>
      </c>
      <c r="BZ2105" s="1102">
        <v>20669.797240534885</v>
      </c>
      <c r="CA2105" s="1102">
        <v>12290.262807103629</v>
      </c>
      <c r="CB2105" s="1102">
        <v>6511.3465315223393</v>
      </c>
      <c r="CC2105" s="1102">
        <v>8600.2606051276016</v>
      </c>
      <c r="CD2105" s="1102">
        <v>13887.460041610231</v>
      </c>
      <c r="CE2105" s="1102">
        <v>22278.457677880182</v>
      </c>
      <c r="CF2105" s="1102">
        <v>15437.842473025901</v>
      </c>
      <c r="CG2105" s="1102">
        <v>10806.574668914798</v>
      </c>
      <c r="CH2105" s="1102">
        <v>13705.312026003534</v>
      </c>
      <c r="CI2105" s="1102">
        <v>19311.158515736333</v>
      </c>
      <c r="CJ2105" s="1102">
        <v>22659.893622307118</v>
      </c>
      <c r="CK2105" s="1102">
        <v>22711.867526897866</v>
      </c>
      <c r="CL2105" s="1102">
        <v>19412.422814542289</v>
      </c>
      <c r="CM2105" s="1102">
        <v>23228.656829503638</v>
      </c>
      <c r="CN2105" s="1102">
        <v>21017.463286703092</v>
      </c>
      <c r="CO2105" s="1102">
        <v>19334.522159235483</v>
      </c>
      <c r="CP2105" s="1102">
        <v>22484.698960865069</v>
      </c>
      <c r="CQ2105" s="1106">
        <f t="shared" si="232"/>
        <v>24785.137966506813</v>
      </c>
      <c r="CR2105" s="23" t="s">
        <v>543</v>
      </c>
      <c r="DQ2105"/>
      <c r="DR2105"/>
    </row>
    <row r="2106" spans="58:122" ht="13">
      <c r="BF2106" s="1135">
        <v>2098</v>
      </c>
      <c r="BG2106" s="1102">
        <v>39495.099483218386</v>
      </c>
      <c r="BH2106" s="1102">
        <v>48310.353988982009</v>
      </c>
      <c r="BI2106" s="1102">
        <v>46639.478401165543</v>
      </c>
      <c r="BJ2106" s="1102">
        <v>52344.651703397947</v>
      </c>
      <c r="BK2106" s="1102">
        <v>57621.830980595143</v>
      </c>
      <c r="BL2106" s="1102">
        <v>73158.377587054274</v>
      </c>
      <c r="BM2106" s="1102">
        <v>69219.042559635855</v>
      </c>
      <c r="BN2106" s="1102">
        <v>77194.466180244723</v>
      </c>
      <c r="BO2106" s="1102">
        <v>92408.024718408313</v>
      </c>
      <c r="BP2106" s="1102">
        <v>98598.67157622517</v>
      </c>
      <c r="BQ2106" s="1102">
        <v>75732.081903548227</v>
      </c>
      <c r="BR2106" s="1102">
        <v>61456.481117980395</v>
      </c>
      <c r="BS2106" s="1102">
        <v>67971.918208144314</v>
      </c>
      <c r="BT2106" s="1102">
        <v>30195.370092863486</v>
      </c>
      <c r="BU2106" s="1102">
        <v>13594.252657006242</v>
      </c>
      <c r="BV2106" s="1102">
        <v>11526.486585401171</v>
      </c>
      <c r="BW2106" s="1102">
        <v>14527.31962187377</v>
      </c>
      <c r="BX2106" s="1102">
        <v>21012.416117782075</v>
      </c>
      <c r="BY2106" s="1102">
        <v>18103.191046955464</v>
      </c>
      <c r="BZ2106" s="1102">
        <v>19221.866338085638</v>
      </c>
      <c r="CA2106" s="1102">
        <v>12293.683861395071</v>
      </c>
      <c r="CB2106" s="1102">
        <v>7073.0886028594296</v>
      </c>
      <c r="CC2106" s="1102">
        <v>8562.8354475063825</v>
      </c>
      <c r="CD2106" s="1102">
        <v>10290.331379115787</v>
      </c>
      <c r="CE2106" s="1102">
        <v>19508.274731660244</v>
      </c>
      <c r="CF2106" s="1102">
        <v>14706.7641577753</v>
      </c>
      <c r="CG2106" s="1102">
        <v>12203.733281549154</v>
      </c>
      <c r="CH2106" s="1102">
        <v>13591.061011719641</v>
      </c>
      <c r="CI2106" s="1102">
        <v>19831.570939337893</v>
      </c>
      <c r="CJ2106" s="1102">
        <v>22676.527851558953</v>
      </c>
      <c r="CK2106" s="1102">
        <v>21942.656399644835</v>
      </c>
      <c r="CL2106" s="1102">
        <v>16053.54035187099</v>
      </c>
      <c r="CM2106" s="1102">
        <v>16210.541082051057</v>
      </c>
      <c r="CN2106" s="1102">
        <v>13179.67586439329</v>
      </c>
      <c r="CO2106" s="1102">
        <v>16470.095591247522</v>
      </c>
      <c r="CP2106" s="1102">
        <v>14651.555971836773</v>
      </c>
      <c r="CQ2106" s="1106">
        <f t="shared" si="232"/>
        <v>16150.575856853715</v>
      </c>
      <c r="CR2106" s="23" t="s">
        <v>543</v>
      </c>
      <c r="DQ2106"/>
      <c r="DR2106"/>
    </row>
    <row r="2107" spans="58:122" ht="13">
      <c r="BF2107" s="1135">
        <v>2099</v>
      </c>
      <c r="BG2107" s="1102">
        <v>66303.321358682151</v>
      </c>
      <c r="BH2107" s="1102">
        <v>66718.117473284452</v>
      </c>
      <c r="BI2107" s="1102">
        <v>64110.296387743438</v>
      </c>
      <c r="BJ2107" s="1102">
        <v>71926.87794833153</v>
      </c>
      <c r="BK2107" s="1102">
        <v>79805.477667474508</v>
      </c>
      <c r="BL2107" s="1102">
        <v>104635.82967983343</v>
      </c>
      <c r="BM2107" s="1102">
        <v>82959.318170364437</v>
      </c>
      <c r="BN2107" s="1102">
        <v>91115.210708727071</v>
      </c>
      <c r="BO2107" s="1102">
        <v>129909.12846446682</v>
      </c>
      <c r="BP2107" s="1102">
        <v>120142.31813622531</v>
      </c>
      <c r="BQ2107" s="1102">
        <v>93133.103500699275</v>
      </c>
      <c r="BR2107" s="1102">
        <v>74560.909020758612</v>
      </c>
      <c r="BS2107" s="1102">
        <v>114832.8180417368</v>
      </c>
      <c r="BT2107" s="1102">
        <v>31241.061077902352</v>
      </c>
      <c r="BU2107" s="1102">
        <v>12364.926239932258</v>
      </c>
      <c r="BV2107" s="1102">
        <v>15650.396285290411</v>
      </c>
      <c r="BW2107" s="1102">
        <v>24226.605986742947</v>
      </c>
      <c r="BX2107" s="1102">
        <v>33256.712640261765</v>
      </c>
      <c r="BY2107" s="1102">
        <v>23876.091652177598</v>
      </c>
      <c r="BZ2107" s="1102">
        <v>16255.770231803952</v>
      </c>
      <c r="CA2107" s="1102">
        <v>12297.334786604313</v>
      </c>
      <c r="CB2107" s="1102">
        <v>9507.9278942400306</v>
      </c>
      <c r="CC2107" s="1102">
        <v>10426.823169758609</v>
      </c>
      <c r="CD2107" s="1102">
        <v>14840.941439537677</v>
      </c>
      <c r="CE2107" s="1102">
        <v>22635.796862922623</v>
      </c>
      <c r="CF2107" s="1102">
        <v>21255.943330981863</v>
      </c>
      <c r="CG2107" s="1102">
        <v>19485.246090601653</v>
      </c>
      <c r="CH2107" s="1102">
        <v>20124.406553779168</v>
      </c>
      <c r="CI2107" s="1102">
        <v>25146.264621055831</v>
      </c>
      <c r="CJ2107" s="1102">
        <v>25841.934964802804</v>
      </c>
      <c r="CK2107" s="1102">
        <v>24639.383847748417</v>
      </c>
      <c r="CL2107" s="1102">
        <v>20600.175884991288</v>
      </c>
      <c r="CM2107" s="1102">
        <v>24050.823236044344</v>
      </c>
      <c r="CN2107" s="1102">
        <v>27249.164350325002</v>
      </c>
      <c r="CO2107" s="1102">
        <v>29273.134202218509</v>
      </c>
      <c r="CP2107" s="1102">
        <v>27195.282328661513</v>
      </c>
      <c r="CQ2107" s="1106">
        <f t="shared" si="232"/>
        <v>29977.667289526722</v>
      </c>
      <c r="CR2107" s="23" t="s">
        <v>543</v>
      </c>
      <c r="DQ2107"/>
      <c r="DR2107"/>
    </row>
    <row r="2108" spans="58:122" ht="13">
      <c r="BF2108" s="1135">
        <v>2100</v>
      </c>
      <c r="BG2108" s="1102">
        <v>56618.325705169365</v>
      </c>
      <c r="BH2108" s="1102">
        <v>55518.037780874118</v>
      </c>
      <c r="BI2108" s="1102">
        <v>54412.577374865192</v>
      </c>
      <c r="BJ2108" s="1102">
        <v>63205.35296964088</v>
      </c>
      <c r="BK2108" s="1102">
        <v>76358.302441323016</v>
      </c>
      <c r="BL2108" s="1102">
        <v>109179.89121335924</v>
      </c>
      <c r="BM2108" s="1102">
        <v>94074.061829333528</v>
      </c>
      <c r="BN2108" s="1102">
        <v>80845.234268287953</v>
      </c>
      <c r="BO2108" s="1102">
        <v>121734.94870864901</v>
      </c>
      <c r="BP2108" s="1102">
        <v>110268.07473933564</v>
      </c>
      <c r="BQ2108" s="1102">
        <v>82893.428043510226</v>
      </c>
      <c r="BR2108" s="1102">
        <v>57312.273889778575</v>
      </c>
      <c r="BS2108" s="1102">
        <v>73903.681754829915</v>
      </c>
      <c r="BT2108" s="1102">
        <v>30980.320270189324</v>
      </c>
      <c r="BU2108" s="1102">
        <v>13487.569057824228</v>
      </c>
      <c r="BV2108" s="1102">
        <v>14343.067098378426</v>
      </c>
      <c r="BW2108" s="1102">
        <v>20612.396736127164</v>
      </c>
      <c r="BX2108" s="1102">
        <v>28169.047288066769</v>
      </c>
      <c r="BY2108" s="1102">
        <v>21664.573843396247</v>
      </c>
      <c r="BZ2108" s="1102">
        <v>18558.266063918356</v>
      </c>
      <c r="CA2108" s="1102">
        <v>12298.700030592114</v>
      </c>
      <c r="CB2108" s="1102">
        <v>9379.5752818383844</v>
      </c>
      <c r="CC2108" s="1102">
        <v>8422.2024913479781</v>
      </c>
      <c r="CD2108" s="1102">
        <v>10572.195313548136</v>
      </c>
      <c r="CE2108" s="1102">
        <v>19511.067628684952</v>
      </c>
      <c r="CF2108" s="1102">
        <v>15348.210063122526</v>
      </c>
      <c r="CG2108" s="1102">
        <v>10576.683509653962</v>
      </c>
      <c r="CH2108" s="1102">
        <v>10190.887706503505</v>
      </c>
      <c r="CI2108" s="1102">
        <v>15097.547481962092</v>
      </c>
      <c r="CJ2108" s="1102">
        <v>22071.947135578775</v>
      </c>
      <c r="CK2108" s="1102">
        <v>19693.963791639453</v>
      </c>
      <c r="CL2108" s="1102">
        <v>16010.432006929841</v>
      </c>
      <c r="CM2108" s="1102">
        <v>16543.959233191639</v>
      </c>
      <c r="CN2108" s="1102">
        <v>18090.721900553817</v>
      </c>
      <c r="CO2108" s="1102">
        <v>18693.518958735851</v>
      </c>
      <c r="CP2108" s="1102">
        <v>18795.343463502206</v>
      </c>
      <c r="CQ2108" s="1106">
        <f t="shared" si="232"/>
        <v>20718.319675153052</v>
      </c>
      <c r="CR2108" s="23" t="s">
        <v>543</v>
      </c>
      <c r="DQ2108"/>
      <c r="DR2108"/>
    </row>
    <row r="2109" spans="58:122" ht="13">
      <c r="BF2109" s="1135">
        <v>2101</v>
      </c>
      <c r="BG2109" s="1102">
        <v>46369.772161422792</v>
      </c>
      <c r="BH2109" s="1102">
        <v>54637.467565949562</v>
      </c>
      <c r="BI2109" s="1102">
        <v>55661.57554726868</v>
      </c>
      <c r="BJ2109" s="1102">
        <v>71059.48744027043</v>
      </c>
      <c r="BK2109" s="1102">
        <v>84831.005386129604</v>
      </c>
      <c r="BL2109" s="1102">
        <v>105799.04099082603</v>
      </c>
      <c r="BM2109" s="1102">
        <v>88885.012539152798</v>
      </c>
      <c r="BN2109" s="1102">
        <v>84861.114036562067</v>
      </c>
      <c r="BO2109" s="1102">
        <v>100801.29704187613</v>
      </c>
      <c r="BP2109" s="1102">
        <v>103033.86844759612</v>
      </c>
      <c r="BQ2109" s="1102">
        <v>72832.087637212622</v>
      </c>
      <c r="BR2109" s="1102">
        <v>57234.959530087282</v>
      </c>
      <c r="BS2109" s="1102">
        <v>74906.830903395443</v>
      </c>
      <c r="BT2109" s="1102">
        <v>33579.649279602585</v>
      </c>
      <c r="BU2109" s="1102">
        <v>17839.482499229896</v>
      </c>
      <c r="BV2109" s="1102">
        <v>16226.214020135421</v>
      </c>
      <c r="BW2109" s="1102">
        <v>16346.115218018003</v>
      </c>
      <c r="BX2109" s="1102">
        <v>25733.727871323405</v>
      </c>
      <c r="BY2109" s="1102">
        <v>22785.988398312664</v>
      </c>
      <c r="BZ2109" s="1102">
        <v>23418.796063818878</v>
      </c>
      <c r="CA2109" s="1102">
        <v>12301.504256479806</v>
      </c>
      <c r="CB2109" s="1102">
        <v>6373.9881340409775</v>
      </c>
      <c r="CC2109" s="1102">
        <v>10508.065997963553</v>
      </c>
      <c r="CD2109" s="1102">
        <v>13267.901419661817</v>
      </c>
      <c r="CE2109" s="1102">
        <v>22135.994989954736</v>
      </c>
      <c r="CF2109" s="1102">
        <v>14442.305664497138</v>
      </c>
      <c r="CG2109" s="1102">
        <v>12308.58455617049</v>
      </c>
      <c r="CH2109" s="1102">
        <v>14233.902038590355</v>
      </c>
      <c r="CI2109" s="1102">
        <v>19038.513177695764</v>
      </c>
      <c r="CJ2109" s="1102">
        <v>21108.703217953363</v>
      </c>
      <c r="CK2109" s="1102">
        <v>22044.258156516469</v>
      </c>
      <c r="CL2109" s="1102">
        <v>16134.722001199314</v>
      </c>
      <c r="CM2109" s="1102">
        <v>22419.611727534932</v>
      </c>
      <c r="CN2109" s="1102">
        <v>17721.562775809405</v>
      </c>
      <c r="CO2109" s="1102">
        <v>23917.382617355004</v>
      </c>
      <c r="CP2109" s="1102">
        <v>19705.430617025275</v>
      </c>
      <c r="CQ2109" s="1106">
        <f t="shared" si="232"/>
        <v>21721.519037567239</v>
      </c>
      <c r="CR2109" s="23" t="s">
        <v>543</v>
      </c>
      <c r="DQ2109"/>
      <c r="DR2109"/>
    </row>
    <row r="2110" spans="58:122" ht="13">
      <c r="BF2110" s="1135">
        <v>2102</v>
      </c>
      <c r="BG2110" s="1102">
        <v>57216.194496207128</v>
      </c>
      <c r="BH2110" s="1102">
        <v>71305.192804242892</v>
      </c>
      <c r="BI2110" s="1102">
        <v>69765.874848514315</v>
      </c>
      <c r="BJ2110" s="1102">
        <v>77802.549679745702</v>
      </c>
      <c r="BK2110" s="1102">
        <v>94529.701578186985</v>
      </c>
      <c r="BL2110" s="1102">
        <v>139836.56200982502</v>
      </c>
      <c r="BM2110" s="1102">
        <v>135624.94802659506</v>
      </c>
      <c r="BN2110" s="1102">
        <v>131353.08525812606</v>
      </c>
      <c r="BO2110" s="1102">
        <v>152306.96227704448</v>
      </c>
      <c r="BP2110" s="1102">
        <v>157809.97197827735</v>
      </c>
      <c r="BQ2110" s="1102">
        <v>119470.30116974215</v>
      </c>
      <c r="BR2110" s="1102">
        <v>76666.842124251241</v>
      </c>
      <c r="BS2110" s="1102">
        <v>67941.62687630704</v>
      </c>
      <c r="BT2110" s="1102">
        <v>33049.539056396156</v>
      </c>
      <c r="BU2110" s="1102">
        <v>14822.27395757848</v>
      </c>
      <c r="BV2110" s="1102">
        <v>12133.857319764604</v>
      </c>
      <c r="BW2110" s="1102">
        <v>23302.179799891037</v>
      </c>
      <c r="BX2110" s="1102">
        <v>29434.799946074254</v>
      </c>
      <c r="BY2110" s="1102">
        <v>26499.833774716222</v>
      </c>
      <c r="BZ2110" s="1102">
        <v>15529.966843659626</v>
      </c>
      <c r="CA2110" s="1102">
        <v>12305.724675902853</v>
      </c>
      <c r="CB2110" s="1102">
        <v>8244.8650085650752</v>
      </c>
      <c r="CC2110" s="1102">
        <v>9009.8167068277326</v>
      </c>
      <c r="CD2110" s="1102">
        <v>12815.18999231089</v>
      </c>
      <c r="CE2110" s="1102">
        <v>24973.310909984899</v>
      </c>
      <c r="CF2110" s="1102">
        <v>17874.751488129208</v>
      </c>
      <c r="CG2110" s="1102">
        <v>13392.452714783793</v>
      </c>
      <c r="CH2110" s="1102">
        <v>13576.412719697726</v>
      </c>
      <c r="CI2110" s="1102">
        <v>16968.090370863145</v>
      </c>
      <c r="CJ2110" s="1102">
        <v>19950.736972134557</v>
      </c>
      <c r="CK2110" s="1102">
        <v>23602.922415330391</v>
      </c>
      <c r="CL2110" s="1102">
        <v>21714.134295002124</v>
      </c>
      <c r="CM2110" s="1102">
        <v>25543.807198459115</v>
      </c>
      <c r="CN2110" s="1102">
        <v>23877.962431565116</v>
      </c>
      <c r="CO2110" s="1102">
        <v>25697.193893450069</v>
      </c>
      <c r="CP2110" s="1102">
        <v>24495.309389213246</v>
      </c>
      <c r="CQ2110" s="1106">
        <f t="shared" si="232"/>
        <v>27001.456581678951</v>
      </c>
      <c r="CR2110" s="23" t="s">
        <v>543</v>
      </c>
      <c r="DQ2110"/>
      <c r="DR2110"/>
    </row>
    <row r="2111" spans="58:122" ht="13">
      <c r="BF2111" s="1135">
        <v>2103</v>
      </c>
      <c r="BG2111" s="1102">
        <v>59321.336391879675</v>
      </c>
      <c r="BH2111" s="1102">
        <v>56387.159184349999</v>
      </c>
      <c r="BI2111" s="1102">
        <v>49271.577802817337</v>
      </c>
      <c r="BJ2111" s="1102">
        <v>55288.048165470274</v>
      </c>
      <c r="BK2111" s="1102">
        <v>77086.659252286045</v>
      </c>
      <c r="BL2111" s="1102">
        <v>111700.54028331909</v>
      </c>
      <c r="BM2111" s="1102">
        <v>99496.472541261493</v>
      </c>
      <c r="BN2111" s="1102">
        <v>119551.33479467082</v>
      </c>
      <c r="BO2111" s="1102">
        <v>156898.74836906238</v>
      </c>
      <c r="BP2111" s="1102">
        <v>149117.17724795736</v>
      </c>
      <c r="BQ2111" s="1102">
        <v>113383.4817674973</v>
      </c>
      <c r="BR2111" s="1102">
        <v>87196.000844834518</v>
      </c>
      <c r="BS2111" s="1102">
        <v>88904.974997836631</v>
      </c>
      <c r="BT2111" s="1102">
        <v>33397.309686940156</v>
      </c>
      <c r="BU2111" s="1102">
        <v>15997.825965517659</v>
      </c>
      <c r="BV2111" s="1102">
        <v>14690.411941973383</v>
      </c>
      <c r="BW2111" s="1102">
        <v>21191.307231957246</v>
      </c>
      <c r="BX2111" s="1102">
        <v>27040.55614231612</v>
      </c>
      <c r="BY2111" s="1102">
        <v>23232.124454437417</v>
      </c>
      <c r="BZ2111" s="1102">
        <v>19665.568930557951</v>
      </c>
      <c r="CA2111" s="1102">
        <v>12305.882066473381</v>
      </c>
      <c r="CB2111" s="1102">
        <v>8364.3721156463162</v>
      </c>
      <c r="CC2111" s="1102">
        <v>12027.281981828253</v>
      </c>
      <c r="CD2111" s="1102">
        <v>17472.928821746242</v>
      </c>
      <c r="CE2111" s="1102">
        <v>23956.025344919715</v>
      </c>
      <c r="CF2111" s="1102">
        <v>17097.755397588102</v>
      </c>
      <c r="CG2111" s="1102">
        <v>13652.764648881424</v>
      </c>
      <c r="CH2111" s="1102">
        <v>15825.506575053563</v>
      </c>
      <c r="CI2111" s="1102">
        <v>19896.731419299653</v>
      </c>
      <c r="CJ2111" s="1102">
        <v>21425.988524276436</v>
      </c>
      <c r="CK2111" s="1102">
        <v>23340.415380909326</v>
      </c>
      <c r="CL2111" s="1102">
        <v>21275.271346546982</v>
      </c>
      <c r="CM2111" s="1102">
        <v>26374.503067411944</v>
      </c>
      <c r="CN2111" s="1102">
        <v>24520.368523640911</v>
      </c>
      <c r="CO2111" s="1102">
        <v>25435.445217281787</v>
      </c>
      <c r="CP2111" s="1102">
        <v>27082.874419119649</v>
      </c>
      <c r="CQ2111" s="1106">
        <f t="shared" si="232"/>
        <v>29853.758779505268</v>
      </c>
      <c r="CR2111" s="23" t="s">
        <v>543</v>
      </c>
      <c r="DQ2111"/>
      <c r="DR2111"/>
    </row>
    <row r="2112" spans="58:122" ht="13">
      <c r="BF2112" s="1135">
        <v>2104</v>
      </c>
      <c r="BG2112" s="1102">
        <v>68248.792601028981</v>
      </c>
      <c r="BH2112" s="1102">
        <v>62993.837094556548</v>
      </c>
      <c r="BI2112" s="1102">
        <v>56574.389443934131</v>
      </c>
      <c r="BJ2112" s="1102">
        <v>68699.675138233521</v>
      </c>
      <c r="BK2112" s="1102">
        <v>86022.372593415916</v>
      </c>
      <c r="BL2112" s="1102">
        <v>113432.35593072479</v>
      </c>
      <c r="BM2112" s="1102">
        <v>91688.349347845928</v>
      </c>
      <c r="BN2112" s="1102">
        <v>103636.51171030685</v>
      </c>
      <c r="BO2112" s="1102">
        <v>142579.72326048702</v>
      </c>
      <c r="BP2112" s="1102">
        <v>131514.58903219536</v>
      </c>
      <c r="BQ2112" s="1102">
        <v>105839.58822768033</v>
      </c>
      <c r="BR2112" s="1102">
        <v>84994.418622449128</v>
      </c>
      <c r="BS2112" s="1102">
        <v>88773.919500462755</v>
      </c>
      <c r="BT2112" s="1102">
        <v>34752.026261780047</v>
      </c>
      <c r="BU2112" s="1102">
        <v>12561.050340631478</v>
      </c>
      <c r="BV2112" s="1102">
        <v>13043.662224465093</v>
      </c>
      <c r="BW2112" s="1102">
        <v>15084.32521796736</v>
      </c>
      <c r="BX2112" s="1102">
        <v>22935.292627496066</v>
      </c>
      <c r="BY2112" s="1102">
        <v>21680.391580935582</v>
      </c>
      <c r="BZ2112" s="1102">
        <v>18463.807155969702</v>
      </c>
      <c r="CA2112" s="1102">
        <v>12306.287494821574</v>
      </c>
      <c r="CB2112" s="1102">
        <v>7448.5685539683109</v>
      </c>
      <c r="CC2112" s="1102">
        <v>10360.985448278854</v>
      </c>
      <c r="CD2112" s="1102">
        <v>13372.240768968357</v>
      </c>
      <c r="CE2112" s="1102">
        <v>25410.030833602414</v>
      </c>
      <c r="CF2112" s="1102">
        <v>19778.069761785042</v>
      </c>
      <c r="CG2112" s="1102">
        <v>14799.948633148912</v>
      </c>
      <c r="CH2112" s="1102">
        <v>15112.229995578531</v>
      </c>
      <c r="CI2112" s="1102">
        <v>20123.276061661669</v>
      </c>
      <c r="CJ2112" s="1102">
        <v>24014.128820469181</v>
      </c>
      <c r="CK2112" s="1102">
        <v>24288.849592574694</v>
      </c>
      <c r="CL2112" s="1102">
        <v>19669.540168032632</v>
      </c>
      <c r="CM2112" s="1102">
        <v>22105.691266926155</v>
      </c>
      <c r="CN2112" s="1102">
        <v>19019.637513026672</v>
      </c>
      <c r="CO2112" s="1102">
        <v>26500.084340600475</v>
      </c>
      <c r="CP2112" s="1102">
        <v>19220.167112756288</v>
      </c>
      <c r="CQ2112" s="1106">
        <f t="shared" si="232"/>
        <v>21186.6075884813</v>
      </c>
      <c r="CR2112" s="23" t="s">
        <v>543</v>
      </c>
      <c r="DQ2112"/>
      <c r="DR2112"/>
    </row>
    <row r="2113" spans="58:122" ht="13">
      <c r="BF2113" s="1135">
        <v>2105</v>
      </c>
      <c r="BG2113" s="1102">
        <v>58325.040284047544</v>
      </c>
      <c r="BH2113" s="1102">
        <v>51251.042944522793</v>
      </c>
      <c r="BI2113" s="1102">
        <v>45543.540703911873</v>
      </c>
      <c r="BJ2113" s="1102">
        <v>51394.718182278935</v>
      </c>
      <c r="BK2113" s="1102">
        <v>60822.859709828546</v>
      </c>
      <c r="BL2113" s="1102">
        <v>84188.159099435026</v>
      </c>
      <c r="BM2113" s="1102">
        <v>78190.055227292862</v>
      </c>
      <c r="BN2113" s="1102">
        <v>85988.516806539003</v>
      </c>
      <c r="BO2113" s="1102">
        <v>104522.82211720501</v>
      </c>
      <c r="BP2113" s="1102">
        <v>95564.884886831918</v>
      </c>
      <c r="BQ2113" s="1102">
        <v>70553.176727516868</v>
      </c>
      <c r="BR2113" s="1102">
        <v>52946.02570521977</v>
      </c>
      <c r="BS2113" s="1102">
        <v>56716.11950279228</v>
      </c>
      <c r="BT2113" s="1102">
        <v>26859.387070689892</v>
      </c>
      <c r="BU2113" s="1102">
        <v>12436.425180261402</v>
      </c>
      <c r="BV2113" s="1102">
        <v>11292.301951245145</v>
      </c>
      <c r="BW2113" s="1102">
        <v>19713.656199869951</v>
      </c>
      <c r="BX2113" s="1102">
        <v>30982.034759637914</v>
      </c>
      <c r="BY2113" s="1102">
        <v>23637.536897638463</v>
      </c>
      <c r="BZ2113" s="1102">
        <v>18931.062900055953</v>
      </c>
      <c r="CA2113" s="1102">
        <v>12309.79092645208</v>
      </c>
      <c r="CB2113" s="1102">
        <v>8129.2819333123762</v>
      </c>
      <c r="CC2113" s="1102">
        <v>11522.776702978366</v>
      </c>
      <c r="CD2113" s="1102">
        <v>16341.663654883012</v>
      </c>
      <c r="CE2113" s="1102">
        <v>21973.854080438898</v>
      </c>
      <c r="CF2113" s="1102">
        <v>15224.627454748461</v>
      </c>
      <c r="CG2113" s="1102">
        <v>10373.661315323168</v>
      </c>
      <c r="CH2113" s="1102">
        <v>11562.562988542442</v>
      </c>
      <c r="CI2113" s="1102">
        <v>14010.070203758265</v>
      </c>
      <c r="CJ2113" s="1102">
        <v>15804.743968497654</v>
      </c>
      <c r="CK2113" s="1102">
        <v>18395.046991791041</v>
      </c>
      <c r="CL2113" s="1102">
        <v>17141.967477682021</v>
      </c>
      <c r="CM2113" s="1102">
        <v>22279.853468400059</v>
      </c>
      <c r="CN2113" s="1102">
        <v>20162.432401190104</v>
      </c>
      <c r="CO2113" s="1102">
        <v>20713.914823219668</v>
      </c>
      <c r="CP2113" s="1102">
        <v>21461.666584361374</v>
      </c>
      <c r="CQ2113" s="1106">
        <f t="shared" si="232"/>
        <v>23657.437807390608</v>
      </c>
      <c r="CR2113" s="23" t="s">
        <v>543</v>
      </c>
      <c r="DQ2113"/>
      <c r="DR2113"/>
    </row>
    <row r="2114" spans="58:122" ht="13">
      <c r="BF2114" s="1135">
        <v>2106</v>
      </c>
      <c r="BG2114" s="1102">
        <v>77046.083712289139</v>
      </c>
      <c r="BH2114" s="1102">
        <v>76428.984843991435</v>
      </c>
      <c r="BI2114" s="1102">
        <v>61800.636129064049</v>
      </c>
      <c r="BJ2114" s="1102">
        <v>63818.266477506266</v>
      </c>
      <c r="BK2114" s="1102">
        <v>91748.815537853952</v>
      </c>
      <c r="BL2114" s="1102">
        <v>129371.43273022935</v>
      </c>
      <c r="BM2114" s="1102">
        <v>103238.47094508877</v>
      </c>
      <c r="BN2114" s="1102">
        <v>100693.40467254244</v>
      </c>
      <c r="BO2114" s="1102">
        <v>125283.95520335536</v>
      </c>
      <c r="BP2114" s="1102">
        <v>115788.4699384484</v>
      </c>
      <c r="BQ2114" s="1102">
        <v>80880.046646288247</v>
      </c>
      <c r="BR2114" s="1102">
        <v>56481.387304795455</v>
      </c>
      <c r="BS2114" s="1102">
        <v>82612.185246000503</v>
      </c>
      <c r="BT2114" s="1102">
        <v>27313.527161123948</v>
      </c>
      <c r="BU2114" s="1102">
        <v>14237.963459627676</v>
      </c>
      <c r="BV2114" s="1102">
        <v>15644.635902953909</v>
      </c>
      <c r="BW2114" s="1102">
        <v>15508.267505215163</v>
      </c>
      <c r="BX2114" s="1102">
        <v>25076.278522562432</v>
      </c>
      <c r="BY2114" s="1102">
        <v>21924.882152308688</v>
      </c>
      <c r="BZ2114" s="1102">
        <v>17779.469912246488</v>
      </c>
      <c r="CA2114" s="1102">
        <v>12309.7936917195</v>
      </c>
      <c r="CB2114" s="1102">
        <v>7525.2920538752142</v>
      </c>
      <c r="CC2114" s="1102">
        <v>10690.811229205623</v>
      </c>
      <c r="CD2114" s="1102">
        <v>16800.900410471131</v>
      </c>
      <c r="CE2114" s="1102">
        <v>21961.960551936496</v>
      </c>
      <c r="CF2114" s="1102">
        <v>17335.199521244638</v>
      </c>
      <c r="CG2114" s="1102">
        <v>14134.269274466522</v>
      </c>
      <c r="CH2114" s="1102">
        <v>16419.344576252173</v>
      </c>
      <c r="CI2114" s="1102">
        <v>22476.937340380238</v>
      </c>
      <c r="CJ2114" s="1102">
        <v>22462.721220243067</v>
      </c>
      <c r="CK2114" s="1102">
        <v>21340.436611262263</v>
      </c>
      <c r="CL2114" s="1102">
        <v>18067.572521968905</v>
      </c>
      <c r="CM2114" s="1102">
        <v>22099.422847598857</v>
      </c>
      <c r="CN2114" s="1102">
        <v>23532.8650335538</v>
      </c>
      <c r="CO2114" s="1102">
        <v>21280.927817400268</v>
      </c>
      <c r="CP2114" s="1102">
        <v>24847.938937296043</v>
      </c>
      <c r="CQ2114" s="1106">
        <f t="shared" si="232"/>
        <v>27390.164120770809</v>
      </c>
      <c r="CR2114" s="23" t="s">
        <v>543</v>
      </c>
      <c r="DQ2114"/>
      <c r="DR2114"/>
    </row>
    <row r="2115" spans="58:122" ht="13">
      <c r="BF2115" s="1135">
        <v>2107</v>
      </c>
      <c r="BG2115" s="1102">
        <v>61114.223201468398</v>
      </c>
      <c r="BH2115" s="1102">
        <v>58104.496176095417</v>
      </c>
      <c r="BI2115" s="1102">
        <v>50022.495488824192</v>
      </c>
      <c r="BJ2115" s="1102">
        <v>57605.296318912711</v>
      </c>
      <c r="BK2115" s="1102">
        <v>63243.19523923783</v>
      </c>
      <c r="BL2115" s="1102">
        <v>73683.276559500649</v>
      </c>
      <c r="BM2115" s="1102">
        <v>66550.114054193895</v>
      </c>
      <c r="BN2115" s="1102">
        <v>93736.190216468531</v>
      </c>
      <c r="BO2115" s="1102">
        <v>112134.36138170103</v>
      </c>
      <c r="BP2115" s="1102">
        <v>106426.30915139243</v>
      </c>
      <c r="BQ2115" s="1102">
        <v>86557.818609570648</v>
      </c>
      <c r="BR2115" s="1102">
        <v>74099.487028600794</v>
      </c>
      <c r="BS2115" s="1102">
        <v>59957.625468367325</v>
      </c>
      <c r="BT2115" s="1102">
        <v>37463.050606023935</v>
      </c>
      <c r="BU2115" s="1102">
        <v>15042.0176379639</v>
      </c>
      <c r="BV2115" s="1102">
        <v>15077.585733718883</v>
      </c>
      <c r="BW2115" s="1102">
        <v>22735.132648731575</v>
      </c>
      <c r="BX2115" s="1102">
        <v>29800.318308196805</v>
      </c>
      <c r="BY2115" s="1102">
        <v>25998.541593841466</v>
      </c>
      <c r="BZ2115" s="1102">
        <v>18750.588890695402</v>
      </c>
      <c r="CA2115" s="1102">
        <v>12312.589902005864</v>
      </c>
      <c r="CB2115" s="1102">
        <v>7479.4939173020975</v>
      </c>
      <c r="CC2115" s="1102">
        <v>9750.6369555450492</v>
      </c>
      <c r="CD2115" s="1102">
        <v>15486.755482265642</v>
      </c>
      <c r="CE2115" s="1102">
        <v>17810.090926863326</v>
      </c>
      <c r="CF2115" s="1102">
        <v>12173.178943824438</v>
      </c>
      <c r="CG2115" s="1102">
        <v>10347.822539298719</v>
      </c>
      <c r="CH2115" s="1102">
        <v>12321.913755605779</v>
      </c>
      <c r="CI2115" s="1102">
        <v>17905.637451396913</v>
      </c>
      <c r="CJ2115" s="1102">
        <v>19253.708057594435</v>
      </c>
      <c r="CK2115" s="1102">
        <v>21891.446421662782</v>
      </c>
      <c r="CL2115" s="1102">
        <v>20739.382331880333</v>
      </c>
      <c r="CM2115" s="1102">
        <v>23659.531851226235</v>
      </c>
      <c r="CN2115" s="1102">
        <v>22643.032528688844</v>
      </c>
      <c r="CO2115" s="1102">
        <v>18967.71659207256</v>
      </c>
      <c r="CP2115" s="1102">
        <v>24187.315896231554</v>
      </c>
      <c r="CQ2115" s="1106">
        <f t="shared" si="232"/>
        <v>26661.951870958826</v>
      </c>
      <c r="CR2115" s="23" t="s">
        <v>543</v>
      </c>
      <c r="DQ2115"/>
      <c r="DR2115"/>
    </row>
    <row r="2116" spans="58:122" ht="13">
      <c r="BF2116" s="1135">
        <v>2108</v>
      </c>
      <c r="BG2116" s="1102">
        <v>62157.338025338249</v>
      </c>
      <c r="BH2116" s="1102">
        <v>57883.328131568975</v>
      </c>
      <c r="BI2116" s="1102">
        <v>53464.218708810149</v>
      </c>
      <c r="BJ2116" s="1102">
        <v>64340.19111609512</v>
      </c>
      <c r="BK2116" s="1102">
        <v>73353.179906157951</v>
      </c>
      <c r="BL2116" s="1102">
        <v>85123.547138442897</v>
      </c>
      <c r="BM2116" s="1102">
        <v>68889.927806131178</v>
      </c>
      <c r="BN2116" s="1102">
        <v>72109.499053686464</v>
      </c>
      <c r="BO2116" s="1102">
        <v>102181.98898444996</v>
      </c>
      <c r="BP2116" s="1102">
        <v>95462.230435939506</v>
      </c>
      <c r="BQ2116" s="1102">
        <v>73202.374881738506</v>
      </c>
      <c r="BR2116" s="1102">
        <v>56260.824272558115</v>
      </c>
      <c r="BS2116" s="1102">
        <v>74320.58345616833</v>
      </c>
      <c r="BT2116" s="1102">
        <v>30322.224184338716</v>
      </c>
      <c r="BU2116" s="1102">
        <v>15996.539295547829</v>
      </c>
      <c r="BV2116" s="1102">
        <v>14604.874767230753</v>
      </c>
      <c r="BW2116" s="1102">
        <v>20386.824565587285</v>
      </c>
      <c r="BX2116" s="1102">
        <v>23359.406888996142</v>
      </c>
      <c r="BY2116" s="1102">
        <v>22198.133498449075</v>
      </c>
      <c r="BZ2116" s="1102">
        <v>19324.801937321594</v>
      </c>
      <c r="CA2116" s="1102">
        <v>12316.448711486864</v>
      </c>
      <c r="CB2116" s="1102">
        <v>8460.4104255288603</v>
      </c>
      <c r="CC2116" s="1102">
        <v>9705.9940367396903</v>
      </c>
      <c r="CD2116" s="1102">
        <v>13717.64709379502</v>
      </c>
      <c r="CE2116" s="1102">
        <v>22665.211702690303</v>
      </c>
      <c r="CF2116" s="1102">
        <v>17144.466436266284</v>
      </c>
      <c r="CG2116" s="1102">
        <v>12723.492745115262</v>
      </c>
      <c r="CH2116" s="1102">
        <v>14176.084611505534</v>
      </c>
      <c r="CI2116" s="1102">
        <v>21507.194763682935</v>
      </c>
      <c r="CJ2116" s="1102">
        <v>22433.810292049624</v>
      </c>
      <c r="CK2116" s="1102">
        <v>23532.062039275108</v>
      </c>
      <c r="CL2116" s="1102">
        <v>15834.285765806933</v>
      </c>
      <c r="CM2116" s="1102">
        <v>18710.846715551848</v>
      </c>
      <c r="CN2116" s="1102">
        <v>14768.232676051573</v>
      </c>
      <c r="CO2116" s="1102">
        <v>20207.595467493076</v>
      </c>
      <c r="CP2116" s="1102">
        <v>16554.00406262634</v>
      </c>
      <c r="CQ2116" s="1106">
        <f t="shared" si="232"/>
        <v>18247.665904018962</v>
      </c>
      <c r="CR2116" s="23" t="s">
        <v>543</v>
      </c>
      <c r="DQ2116"/>
      <c r="DR2116"/>
    </row>
    <row r="2117" spans="58:122" ht="13">
      <c r="BF2117" s="1135">
        <v>2109</v>
      </c>
      <c r="BG2117" s="1102">
        <v>56081.987224458979</v>
      </c>
      <c r="BH2117" s="1102">
        <v>60318.687358551702</v>
      </c>
      <c r="BI2117" s="1102">
        <v>53265.528487295953</v>
      </c>
      <c r="BJ2117" s="1102">
        <v>59035.687823789245</v>
      </c>
      <c r="BK2117" s="1102">
        <v>70820.84101482213</v>
      </c>
      <c r="BL2117" s="1102">
        <v>82660.712431798893</v>
      </c>
      <c r="BM2117" s="1102">
        <v>67851.377378096149</v>
      </c>
      <c r="BN2117" s="1102">
        <v>69806.696087248478</v>
      </c>
      <c r="BO2117" s="1102">
        <v>109310.66528713821</v>
      </c>
      <c r="BP2117" s="1102">
        <v>100933.31441637161</v>
      </c>
      <c r="BQ2117" s="1102">
        <v>78893.620069031225</v>
      </c>
      <c r="BR2117" s="1102">
        <v>59013.581600655547</v>
      </c>
      <c r="BS2117" s="1102">
        <v>71877.349157358665</v>
      </c>
      <c r="BT2117" s="1102">
        <v>23717.95949578358</v>
      </c>
      <c r="BU2117" s="1102">
        <v>11583.684701772816</v>
      </c>
      <c r="BV2117" s="1102">
        <v>14663.556604150852</v>
      </c>
      <c r="BW2117" s="1102">
        <v>25107.292206327773</v>
      </c>
      <c r="BX2117" s="1102">
        <v>22998.421731773466</v>
      </c>
      <c r="BY2117" s="1102">
        <v>22314.587517138156</v>
      </c>
      <c r="BZ2117" s="1102">
        <v>13737.174092580963</v>
      </c>
      <c r="CA2117" s="1102">
        <v>12320.943758262112</v>
      </c>
      <c r="CB2117" s="1102">
        <v>8702.2303209052461</v>
      </c>
      <c r="CC2117" s="1102">
        <v>10981.89109641494</v>
      </c>
      <c r="CD2117" s="1102">
        <v>12849.521111526281</v>
      </c>
      <c r="CE2117" s="1102">
        <v>23890.194418162351</v>
      </c>
      <c r="CF2117" s="1102">
        <v>16773.007619101529</v>
      </c>
      <c r="CG2117" s="1102">
        <v>10618.406513468715</v>
      </c>
      <c r="CH2117" s="1102">
        <v>13780.663236156641</v>
      </c>
      <c r="CI2117" s="1102">
        <v>13756.003192602973</v>
      </c>
      <c r="CJ2117" s="1102">
        <v>19315.018797702804</v>
      </c>
      <c r="CK2117" s="1102">
        <v>17680.522588998138</v>
      </c>
      <c r="CL2117" s="1102">
        <v>13766.308900845552</v>
      </c>
      <c r="CM2117" s="1102">
        <v>18672.899577429343</v>
      </c>
      <c r="CN2117" s="1102">
        <v>16017.58600300553</v>
      </c>
      <c r="CO2117" s="1102">
        <v>24247.582764179198</v>
      </c>
      <c r="CP2117" s="1102">
        <v>16130.179733964844</v>
      </c>
      <c r="CQ2117" s="1106">
        <f t="shared" si="232"/>
        <v>17780.479553082238</v>
      </c>
      <c r="CR2117" s="23" t="s">
        <v>543</v>
      </c>
      <c r="DQ2117"/>
      <c r="DR2117"/>
    </row>
    <row r="2118" spans="58:122" ht="13">
      <c r="BF2118" s="1135">
        <v>2110</v>
      </c>
      <c r="BG2118" s="1102">
        <v>72493.965427086863</v>
      </c>
      <c r="BH2118" s="1102">
        <v>73121.984222727304</v>
      </c>
      <c r="BI2118" s="1102">
        <v>58091.467276504227</v>
      </c>
      <c r="BJ2118" s="1102">
        <v>56334.028474690072</v>
      </c>
      <c r="BK2118" s="1102">
        <v>69834.492292925774</v>
      </c>
      <c r="BL2118" s="1102">
        <v>96494.870375463535</v>
      </c>
      <c r="BM2118" s="1102">
        <v>84792.185252570765</v>
      </c>
      <c r="BN2118" s="1102">
        <v>87765.592571696223</v>
      </c>
      <c r="BO2118" s="1102">
        <v>124893.58372860358</v>
      </c>
      <c r="BP2118" s="1102">
        <v>120605.97336739238</v>
      </c>
      <c r="BQ2118" s="1102">
        <v>97744.492720427254</v>
      </c>
      <c r="BR2118" s="1102">
        <v>73750.433495336591</v>
      </c>
      <c r="BS2118" s="1102">
        <v>70641.571012717104</v>
      </c>
      <c r="BT2118" s="1102">
        <v>32883.920947354105</v>
      </c>
      <c r="BU2118" s="1102">
        <v>15699.417881459511</v>
      </c>
      <c r="BV2118" s="1102">
        <v>13174.748317005771</v>
      </c>
      <c r="BW2118" s="1102">
        <v>20105.095303177968</v>
      </c>
      <c r="BX2118" s="1102">
        <v>28315.470361680924</v>
      </c>
      <c r="BY2118" s="1102">
        <v>23067.016590860807</v>
      </c>
      <c r="BZ2118" s="1102">
        <v>17367.370414486777</v>
      </c>
      <c r="CA2118" s="1102">
        <v>12321.028054187471</v>
      </c>
      <c r="CB2118" s="1102">
        <v>8425.2985519119738</v>
      </c>
      <c r="CC2118" s="1102">
        <v>9726.9938624277383</v>
      </c>
      <c r="CD2118" s="1102">
        <v>14386.673488293813</v>
      </c>
      <c r="CE2118" s="1102">
        <v>21221.943908245787</v>
      </c>
      <c r="CF2118" s="1102">
        <v>16696.542274513155</v>
      </c>
      <c r="CG2118" s="1102">
        <v>14168.180813413572</v>
      </c>
      <c r="CH2118" s="1102">
        <v>15702.816807142006</v>
      </c>
      <c r="CI2118" s="1102">
        <v>21555.775141575607</v>
      </c>
      <c r="CJ2118" s="1102">
        <v>21056.866469614804</v>
      </c>
      <c r="CK2118" s="1102">
        <v>19837.315391897799</v>
      </c>
      <c r="CL2118" s="1102">
        <v>16603.141409658048</v>
      </c>
      <c r="CM2118" s="1102">
        <v>21243.250432477231</v>
      </c>
      <c r="CN2118" s="1102">
        <v>22767.024094673092</v>
      </c>
      <c r="CO2118" s="1102">
        <v>24760.351414127173</v>
      </c>
      <c r="CP2118" s="1102">
        <v>23912.833945814935</v>
      </c>
      <c r="CQ2118" s="1106">
        <f t="shared" si="232"/>
        <v>26359.387312623727</v>
      </c>
      <c r="CR2118" s="23" t="s">
        <v>543</v>
      </c>
      <c r="DQ2118"/>
      <c r="DR2118"/>
    </row>
    <row r="2119" spans="58:122" ht="13">
      <c r="BF2119" s="1135">
        <v>2111</v>
      </c>
      <c r="BG2119" s="1102">
        <v>98799.743828245046</v>
      </c>
      <c r="BH2119" s="1102">
        <v>97821.416238754886</v>
      </c>
      <c r="BI2119" s="1102">
        <v>80788.07164943422</v>
      </c>
      <c r="BJ2119" s="1102">
        <v>81667.268035337955</v>
      </c>
      <c r="BK2119" s="1102">
        <v>100201.97426282051</v>
      </c>
      <c r="BL2119" s="1102">
        <v>122237.8856108652</v>
      </c>
      <c r="BM2119" s="1102">
        <v>100297.92771432147</v>
      </c>
      <c r="BN2119" s="1102">
        <v>104567.53219772244</v>
      </c>
      <c r="BO2119" s="1102">
        <v>134351.46108261298</v>
      </c>
      <c r="BP2119" s="1102">
        <v>131425.14670901664</v>
      </c>
      <c r="BQ2119" s="1102">
        <v>99533.509164801639</v>
      </c>
      <c r="BR2119" s="1102">
        <v>74952.311871526748</v>
      </c>
      <c r="BS2119" s="1102">
        <v>75860.066307221379</v>
      </c>
      <c r="BT2119" s="1102">
        <v>38709.331642077566</v>
      </c>
      <c r="BU2119" s="1102">
        <v>15482.270082638401</v>
      </c>
      <c r="BV2119" s="1102">
        <v>17604.028070914719</v>
      </c>
      <c r="BW2119" s="1102">
        <v>18239.519375102958</v>
      </c>
      <c r="BX2119" s="1102">
        <v>23929.852532748944</v>
      </c>
      <c r="BY2119" s="1102">
        <v>22172.439318166518</v>
      </c>
      <c r="BZ2119" s="1102">
        <v>19145.417330994151</v>
      </c>
      <c r="CA2119" s="1102">
        <v>12328.52329522836</v>
      </c>
      <c r="CB2119" s="1102">
        <v>6877.6832228074945</v>
      </c>
      <c r="CC2119" s="1102">
        <v>11196.319000873244</v>
      </c>
      <c r="CD2119" s="1102">
        <v>13906.561971593221</v>
      </c>
      <c r="CE2119" s="1102">
        <v>23393.539541992777</v>
      </c>
      <c r="CF2119" s="1102">
        <v>17673.126201985728</v>
      </c>
      <c r="CG2119" s="1102">
        <v>14809.915616247974</v>
      </c>
      <c r="CH2119" s="1102">
        <v>15944.014059488996</v>
      </c>
      <c r="CI2119" s="1102">
        <v>20395.05059316352</v>
      </c>
      <c r="CJ2119" s="1102">
        <v>22838.828679495633</v>
      </c>
      <c r="CK2119" s="1102">
        <v>27301.877862033962</v>
      </c>
      <c r="CL2119" s="1102">
        <v>23668.552491484093</v>
      </c>
      <c r="CM2119" s="1102">
        <v>30947.157990221538</v>
      </c>
      <c r="CN2119" s="1102">
        <v>27374.920592455972</v>
      </c>
      <c r="CO2119" s="1102">
        <v>25517.619928065455</v>
      </c>
      <c r="CP2119" s="1102">
        <v>29429.321086036995</v>
      </c>
      <c r="CQ2119" s="1106">
        <f t="shared" si="232"/>
        <v>32440.27347876006</v>
      </c>
      <c r="CR2119" s="23" t="s">
        <v>543</v>
      </c>
      <c r="DQ2119"/>
      <c r="DR2119"/>
    </row>
    <row r="2120" spans="58:122" ht="13">
      <c r="BF2120" s="1135">
        <v>2112</v>
      </c>
      <c r="BG2120" s="1102">
        <v>62750.743597800931</v>
      </c>
      <c r="BH2120" s="1102">
        <v>59599.539105643074</v>
      </c>
      <c r="BI2120" s="1102">
        <v>49967.892223318318</v>
      </c>
      <c r="BJ2120" s="1102">
        <v>51204.220364504872</v>
      </c>
      <c r="BK2120" s="1102">
        <v>66314.859703306574</v>
      </c>
      <c r="BL2120" s="1102">
        <v>84204.808534792013</v>
      </c>
      <c r="BM2120" s="1102">
        <v>74796.962495157903</v>
      </c>
      <c r="BN2120" s="1102">
        <v>83073.939674780282</v>
      </c>
      <c r="BO2120" s="1102">
        <v>111006.65750297951</v>
      </c>
      <c r="BP2120" s="1102">
        <v>102259.20559740585</v>
      </c>
      <c r="BQ2120" s="1102">
        <v>77950.484060425559</v>
      </c>
      <c r="BR2120" s="1102">
        <v>58749.010570267135</v>
      </c>
      <c r="BS2120" s="1102">
        <v>60676.307184693243</v>
      </c>
      <c r="BT2120" s="1102">
        <v>24536.140251390079</v>
      </c>
      <c r="BU2120" s="1102">
        <v>11513.81935062541</v>
      </c>
      <c r="BV2120" s="1102">
        <v>11010.418076891297</v>
      </c>
      <c r="BW2120" s="1102">
        <v>23059.658795228057</v>
      </c>
      <c r="BX2120" s="1102">
        <v>22744.83471481044</v>
      </c>
      <c r="BY2120" s="1102">
        <v>22865.626085349439</v>
      </c>
      <c r="BZ2120" s="1102">
        <v>14281.563795228332</v>
      </c>
      <c r="CA2120" s="1102">
        <v>12331.123860369593</v>
      </c>
      <c r="CB2120" s="1102">
        <v>8470.4083235144772</v>
      </c>
      <c r="CC2120" s="1102">
        <v>9995.3769926905297</v>
      </c>
      <c r="CD2120" s="1102">
        <v>14989.752251592416</v>
      </c>
      <c r="CE2120" s="1102">
        <v>23203.998426859856</v>
      </c>
      <c r="CF2120" s="1102">
        <v>16340.665755909477</v>
      </c>
      <c r="CG2120" s="1102">
        <v>10771.57725062047</v>
      </c>
      <c r="CH2120" s="1102">
        <v>11536.570098961356</v>
      </c>
      <c r="CI2120" s="1102">
        <v>15058.665810307444</v>
      </c>
      <c r="CJ2120" s="1102">
        <v>18926.573045458161</v>
      </c>
      <c r="CK2120" s="1102">
        <v>21651.91795504652</v>
      </c>
      <c r="CL2120" s="1102">
        <v>17704.210967672916</v>
      </c>
      <c r="CM2120" s="1102">
        <v>24303.87987535416</v>
      </c>
      <c r="CN2120" s="1102">
        <v>21523.037227126613</v>
      </c>
      <c r="CO2120" s="1102">
        <v>28060.326256621342</v>
      </c>
      <c r="CP2120" s="1102">
        <v>22332.213114583254</v>
      </c>
      <c r="CQ2120" s="1106">
        <f t="shared" si="232"/>
        <v>24617.051093535443</v>
      </c>
      <c r="CR2120" s="23" t="s">
        <v>543</v>
      </c>
      <c r="DQ2120"/>
      <c r="DR2120"/>
    </row>
    <row r="2121" spans="58:122" ht="13">
      <c r="BF2121" s="1135">
        <v>2113</v>
      </c>
      <c r="BG2121" s="1102">
        <v>57608.035885693236</v>
      </c>
      <c r="BH2121" s="1102">
        <v>60276.288098833204</v>
      </c>
      <c r="BI2121" s="1102">
        <v>55578.680726258855</v>
      </c>
      <c r="BJ2121" s="1102">
        <v>68400.783235492272</v>
      </c>
      <c r="BK2121" s="1102">
        <v>78967.562264712295</v>
      </c>
      <c r="BL2121" s="1102">
        <v>99852.95704972549</v>
      </c>
      <c r="BM2121" s="1102">
        <v>93302.234891491142</v>
      </c>
      <c r="BN2121" s="1102">
        <v>108729.26400296805</v>
      </c>
      <c r="BO2121" s="1102">
        <v>122901.98500304273</v>
      </c>
      <c r="BP2121" s="1102">
        <v>112135.23645932255</v>
      </c>
      <c r="BQ2121" s="1102">
        <v>85921.231216575557</v>
      </c>
      <c r="BR2121" s="1102">
        <v>70479.687361061748</v>
      </c>
      <c r="BS2121" s="1102">
        <v>63634.538537197361</v>
      </c>
      <c r="BT2121" s="1102">
        <v>32864.574706213069</v>
      </c>
      <c r="BU2121" s="1102">
        <v>16631.147615992828</v>
      </c>
      <c r="BV2121" s="1102">
        <v>10470.853424719047</v>
      </c>
      <c r="BW2121" s="1102">
        <v>16271.843867198058</v>
      </c>
      <c r="BX2121" s="1102">
        <v>23310.863524179615</v>
      </c>
      <c r="BY2121" s="1102">
        <v>26897.266739120128</v>
      </c>
      <c r="BZ2121" s="1102">
        <v>21845.82181863816</v>
      </c>
      <c r="CA2121" s="1102">
        <v>12332.86869341097</v>
      </c>
      <c r="CB2121" s="1102">
        <v>7746.4621164503551</v>
      </c>
      <c r="CC2121" s="1102">
        <v>8813.7838090093683</v>
      </c>
      <c r="CD2121" s="1102">
        <v>13544.970844728614</v>
      </c>
      <c r="CE2121" s="1102">
        <v>18709.491672621942</v>
      </c>
      <c r="CF2121" s="1102">
        <v>13217.817296790305</v>
      </c>
      <c r="CG2121" s="1102">
        <v>10101.668629375386</v>
      </c>
      <c r="CH2121" s="1102">
        <v>14835.056890389373</v>
      </c>
      <c r="CI2121" s="1102">
        <v>21512.764159202503</v>
      </c>
      <c r="CJ2121" s="1102">
        <v>24371.085961242603</v>
      </c>
      <c r="CK2121" s="1102">
        <v>22059.429019315645</v>
      </c>
      <c r="CL2121" s="1102">
        <v>15409.502522623205</v>
      </c>
      <c r="CM2121" s="1102">
        <v>16857.9718716225</v>
      </c>
      <c r="CN2121" s="1102">
        <v>15577.067342289825</v>
      </c>
      <c r="CO2121" s="1102">
        <v>17353.778833238746</v>
      </c>
      <c r="CP2121" s="1102">
        <v>16652.665596436338</v>
      </c>
      <c r="CQ2121" s="1106">
        <f t="shared" si="232"/>
        <v>18356.42162859967</v>
      </c>
      <c r="CR2121" s="23" t="s">
        <v>543</v>
      </c>
      <c r="DQ2121"/>
      <c r="DR2121"/>
    </row>
    <row r="2122" spans="58:122" ht="13">
      <c r="BF2122" s="1135">
        <v>2114</v>
      </c>
      <c r="BG2122" s="1102">
        <v>63856.344480057465</v>
      </c>
      <c r="BH2122" s="1102">
        <v>67505.783217549149</v>
      </c>
      <c r="BI2122" s="1102">
        <v>61062.442974519057</v>
      </c>
      <c r="BJ2122" s="1102">
        <v>70572.48070167577</v>
      </c>
      <c r="BK2122" s="1102">
        <v>81914.807635526289</v>
      </c>
      <c r="BL2122" s="1102">
        <v>102387.63852689837</v>
      </c>
      <c r="BM2122" s="1102">
        <v>94008.77801226858</v>
      </c>
      <c r="BN2122" s="1102">
        <v>119811.95972857445</v>
      </c>
      <c r="BO2122" s="1102">
        <v>154705.50687934787</v>
      </c>
      <c r="BP2122" s="1102">
        <v>148774.4327067041</v>
      </c>
      <c r="BQ2122" s="1102">
        <v>117165.53772929263</v>
      </c>
      <c r="BR2122" s="1102">
        <v>91722.4530030764</v>
      </c>
      <c r="BS2122" s="1102">
        <v>83897.34415685563</v>
      </c>
      <c r="BT2122" s="1102">
        <v>34591.072235730702</v>
      </c>
      <c r="BU2122" s="1102">
        <v>14301.186873821469</v>
      </c>
      <c r="BV2122" s="1102">
        <v>16856.757332601446</v>
      </c>
      <c r="BW2122" s="1102">
        <v>24674.269018028644</v>
      </c>
      <c r="BX2122" s="1102">
        <v>24426.516197157063</v>
      </c>
      <c r="BY2122" s="1102">
        <v>19420.942396205144</v>
      </c>
      <c r="BZ2122" s="1102">
        <v>14626.180777424752</v>
      </c>
      <c r="CA2122" s="1102">
        <v>12333.574496142988</v>
      </c>
      <c r="CB2122" s="1102">
        <v>9235.5737418145181</v>
      </c>
      <c r="CC2122" s="1102">
        <v>12919.662933147527</v>
      </c>
      <c r="CD2122" s="1102">
        <v>18191.073319908399</v>
      </c>
      <c r="CE2122" s="1102">
        <v>21761.182426453997</v>
      </c>
      <c r="CF2122" s="1102">
        <v>17378.526421411527</v>
      </c>
      <c r="CG2122" s="1102">
        <v>15921.779986646414</v>
      </c>
      <c r="CH2122" s="1102">
        <v>20371.880893190297</v>
      </c>
      <c r="CI2122" s="1102">
        <v>24185.284520687514</v>
      </c>
      <c r="CJ2122" s="1102">
        <v>21736.39024695857</v>
      </c>
      <c r="CK2122" s="1102">
        <v>19434.937211004955</v>
      </c>
      <c r="CL2122" s="1102">
        <v>16670.245174363467</v>
      </c>
      <c r="CM2122" s="1102">
        <v>19301.959839845564</v>
      </c>
      <c r="CN2122" s="1102">
        <v>20392.180426778108</v>
      </c>
      <c r="CO2122" s="1102">
        <v>19675.687320093675</v>
      </c>
      <c r="CP2122" s="1102">
        <v>20603.446377242861</v>
      </c>
      <c r="CQ2122" s="1106">
        <f t="shared" ref="CQ2122:CQ2185" si="233">CP2122*1.10231131</f>
        <v>22711.41196661333</v>
      </c>
      <c r="CR2122" s="23" t="s">
        <v>543</v>
      </c>
      <c r="DQ2122"/>
      <c r="DR2122"/>
    </row>
    <row r="2123" spans="58:122" ht="13">
      <c r="BF2123" s="1135">
        <v>2115</v>
      </c>
      <c r="BG2123" s="1102">
        <v>65752.365655591013</v>
      </c>
      <c r="BH2123" s="1102">
        <v>62698.834831419976</v>
      </c>
      <c r="BI2123" s="1102">
        <v>48439.090654820473</v>
      </c>
      <c r="BJ2123" s="1102">
        <v>49084.918490653086</v>
      </c>
      <c r="BK2123" s="1102">
        <v>65885.523960303166</v>
      </c>
      <c r="BL2123" s="1102">
        <v>84212.655153389132</v>
      </c>
      <c r="BM2123" s="1102">
        <v>74921.284623939806</v>
      </c>
      <c r="BN2123" s="1102">
        <v>83307.801882047352</v>
      </c>
      <c r="BO2123" s="1102">
        <v>110971.67277706093</v>
      </c>
      <c r="BP2123" s="1102">
        <v>102338.18091600004</v>
      </c>
      <c r="BQ2123" s="1102">
        <v>78023.739380347455</v>
      </c>
      <c r="BR2123" s="1102">
        <v>58985.509910024804</v>
      </c>
      <c r="BS2123" s="1102">
        <v>60644.470308457661</v>
      </c>
      <c r="BT2123" s="1102">
        <v>24483.584521179913</v>
      </c>
      <c r="BU2123" s="1102">
        <v>11475.796012039067</v>
      </c>
      <c r="BV2123" s="1102">
        <v>11059.801537084333</v>
      </c>
      <c r="BW2123" s="1102">
        <v>23070.740931725708</v>
      </c>
      <c r="BX2123" s="1102">
        <v>22679.20913899448</v>
      </c>
      <c r="BY2123" s="1102">
        <v>22739.917978241705</v>
      </c>
      <c r="BZ2123" s="1102">
        <v>14263.78736479687</v>
      </c>
      <c r="CA2123" s="1102">
        <v>12334.49952583559</v>
      </c>
      <c r="CB2123" s="1102">
        <v>8460.4948815568459</v>
      </c>
      <c r="CC2123" s="1102">
        <v>10003.349802814941</v>
      </c>
      <c r="CD2123" s="1102">
        <v>14880.230689819928</v>
      </c>
      <c r="CE2123" s="1102">
        <v>23106.70687635857</v>
      </c>
      <c r="CF2123" s="1102">
        <v>16302.332272467085</v>
      </c>
      <c r="CG2123" s="1102">
        <v>10805.096621344672</v>
      </c>
      <c r="CH2123" s="1102">
        <v>11551.440913759312</v>
      </c>
      <c r="CI2123" s="1102">
        <v>15070.243717834439</v>
      </c>
      <c r="CJ2123" s="1102">
        <v>18822.151730413127</v>
      </c>
      <c r="CK2123" s="1102">
        <v>21565.368859654973</v>
      </c>
      <c r="CL2123" s="1102">
        <v>17705.943123637564</v>
      </c>
      <c r="CM2123" s="1102">
        <v>24274.356030142935</v>
      </c>
      <c r="CN2123" s="1102">
        <v>21637.471172864502</v>
      </c>
      <c r="CO2123" s="1102">
        <v>27932.350418216891</v>
      </c>
      <c r="CP2123" s="1102">
        <v>22560.642631350674</v>
      </c>
      <c r="CQ2123" s="1106">
        <f t="shared" si="233"/>
        <v>24868.851533406007</v>
      </c>
      <c r="CR2123" s="23" t="s">
        <v>543</v>
      </c>
      <c r="DQ2123"/>
      <c r="DR2123"/>
    </row>
    <row r="2124" spans="58:122" ht="13">
      <c r="BF2124" s="1135">
        <v>2116</v>
      </c>
      <c r="BG2124" s="1102">
        <v>60666.965584694633</v>
      </c>
      <c r="BH2124" s="1102">
        <v>67926.164799613805</v>
      </c>
      <c r="BI2124" s="1102">
        <v>65289.320527787095</v>
      </c>
      <c r="BJ2124" s="1102">
        <v>74297.087903846565</v>
      </c>
      <c r="BK2124" s="1102">
        <v>98070.807229592217</v>
      </c>
      <c r="BL2124" s="1102">
        <v>121267.4943904845</v>
      </c>
      <c r="BM2124" s="1102">
        <v>99968.065095534112</v>
      </c>
      <c r="BN2124" s="1102">
        <v>94722.050352506703</v>
      </c>
      <c r="BO2124" s="1102">
        <v>135892.56399830006</v>
      </c>
      <c r="BP2124" s="1102">
        <v>124548.42132104556</v>
      </c>
      <c r="BQ2124" s="1102">
        <v>102257.43140269148</v>
      </c>
      <c r="BR2124" s="1102">
        <v>78737.866377655882</v>
      </c>
      <c r="BS2124" s="1102">
        <v>115657.23805735039</v>
      </c>
      <c r="BT2124" s="1102">
        <v>33008.922056574389</v>
      </c>
      <c r="BU2124" s="1102">
        <v>11203.608703099389</v>
      </c>
      <c r="BV2124" s="1102">
        <v>14259.213194640284</v>
      </c>
      <c r="BW2124" s="1102">
        <v>23810.079402584575</v>
      </c>
      <c r="BX2124" s="1102">
        <v>28384.266359966259</v>
      </c>
      <c r="BY2124" s="1102">
        <v>24242.102331562888</v>
      </c>
      <c r="BZ2124" s="1102">
        <v>20560.46138407067</v>
      </c>
      <c r="CA2124" s="1102">
        <v>12336.661901775127</v>
      </c>
      <c r="CB2124" s="1102">
        <v>6468.1309209940373</v>
      </c>
      <c r="CC2124" s="1102">
        <v>9558.8552932602252</v>
      </c>
      <c r="CD2124" s="1102">
        <v>13458.24912085418</v>
      </c>
      <c r="CE2124" s="1102">
        <v>22318.257737727712</v>
      </c>
      <c r="CF2124" s="1102">
        <v>16560.279060432957</v>
      </c>
      <c r="CG2124" s="1102">
        <v>11472.192143279042</v>
      </c>
      <c r="CH2124" s="1102">
        <v>14260.835475389726</v>
      </c>
      <c r="CI2124" s="1102">
        <v>19197.417735868919</v>
      </c>
      <c r="CJ2124" s="1102">
        <v>23383.657068551933</v>
      </c>
      <c r="CK2124" s="1102">
        <v>26221.375784610147</v>
      </c>
      <c r="CL2124" s="1102">
        <v>20999.806239072044</v>
      </c>
      <c r="CM2124" s="1102">
        <v>27076.480568021278</v>
      </c>
      <c r="CN2124" s="1102">
        <v>22333.933795947236</v>
      </c>
      <c r="CO2124" s="1102">
        <v>27511.054062474846</v>
      </c>
      <c r="CP2124" s="1102">
        <v>23315.48418318629</v>
      </c>
      <c r="CQ2124" s="1106">
        <f t="shared" si="233"/>
        <v>25700.921913252358</v>
      </c>
      <c r="CR2124" s="23" t="s">
        <v>543</v>
      </c>
      <c r="DQ2124"/>
      <c r="DR2124"/>
    </row>
    <row r="2125" spans="58:122" ht="13">
      <c r="BF2125" s="1135">
        <v>2117</v>
      </c>
      <c r="BG2125" s="1102">
        <v>62903.025172306036</v>
      </c>
      <c r="BH2125" s="1102">
        <v>56382.248251903511</v>
      </c>
      <c r="BI2125" s="1102">
        <v>43111.060658800561</v>
      </c>
      <c r="BJ2125" s="1102">
        <v>45456.270498658087</v>
      </c>
      <c r="BK2125" s="1102">
        <v>69957.977333025832</v>
      </c>
      <c r="BL2125" s="1102">
        <v>102783.25720894018</v>
      </c>
      <c r="BM2125" s="1102">
        <v>93665.137298561065</v>
      </c>
      <c r="BN2125" s="1102">
        <v>92869.163106050793</v>
      </c>
      <c r="BO2125" s="1102">
        <v>114236.29037820184</v>
      </c>
      <c r="BP2125" s="1102">
        <v>106221.5160325552</v>
      </c>
      <c r="BQ2125" s="1102">
        <v>86928.177451333715</v>
      </c>
      <c r="BR2125" s="1102">
        <v>67194.025393062664</v>
      </c>
      <c r="BS2125" s="1102">
        <v>69269.647362131625</v>
      </c>
      <c r="BT2125" s="1102">
        <v>33259.320456753259</v>
      </c>
      <c r="BU2125" s="1102">
        <v>13096.326130946334</v>
      </c>
      <c r="BV2125" s="1102">
        <v>12316.564230050424</v>
      </c>
      <c r="BW2125" s="1102">
        <v>18804.795297064997</v>
      </c>
      <c r="BX2125" s="1102">
        <v>27775.695311754138</v>
      </c>
      <c r="BY2125" s="1102">
        <v>21467.035169135746</v>
      </c>
      <c r="BZ2125" s="1102">
        <v>17367.756738446955</v>
      </c>
      <c r="CA2125" s="1102">
        <v>12338.500371163831</v>
      </c>
      <c r="CB2125" s="1102">
        <v>8378.0745690428375</v>
      </c>
      <c r="CC2125" s="1102">
        <v>12213.461244591752</v>
      </c>
      <c r="CD2125" s="1102">
        <v>15300.369235464412</v>
      </c>
      <c r="CE2125" s="1102">
        <v>21464.244650420122</v>
      </c>
      <c r="CF2125" s="1102">
        <v>16886.561350533491</v>
      </c>
      <c r="CG2125" s="1102">
        <v>14249.330860881095</v>
      </c>
      <c r="CH2125" s="1102">
        <v>15751.571374328501</v>
      </c>
      <c r="CI2125" s="1102">
        <v>20866.49811343283</v>
      </c>
      <c r="CJ2125" s="1102">
        <v>22208.078760146513</v>
      </c>
      <c r="CK2125" s="1102">
        <v>25580.384330702746</v>
      </c>
      <c r="CL2125" s="1102">
        <v>22134.493458753561</v>
      </c>
      <c r="CM2125" s="1102">
        <v>24579.644514880976</v>
      </c>
      <c r="CN2125" s="1102">
        <v>22379.747365531624</v>
      </c>
      <c r="CO2125" s="1102">
        <v>21498.341271985078</v>
      </c>
      <c r="CP2125" s="1102">
        <v>22548.610115659278</v>
      </c>
      <c r="CQ2125" s="1106">
        <f t="shared" si="233"/>
        <v>24855.587955271629</v>
      </c>
      <c r="CR2125" s="23" t="s">
        <v>543</v>
      </c>
      <c r="DQ2125"/>
      <c r="DR2125"/>
    </row>
    <row r="2126" spans="58:122" ht="13">
      <c r="BF2126" s="1135">
        <v>2118</v>
      </c>
      <c r="BG2126" s="1102">
        <v>52800.77939411602</v>
      </c>
      <c r="BH2126" s="1102">
        <v>53439.553218086265</v>
      </c>
      <c r="BI2126" s="1102">
        <v>41269.842672663282</v>
      </c>
      <c r="BJ2126" s="1102">
        <v>42178.450899372685</v>
      </c>
      <c r="BK2126" s="1102">
        <v>63773.532959099393</v>
      </c>
      <c r="BL2126" s="1102">
        <v>85093.656025070522</v>
      </c>
      <c r="BM2126" s="1102">
        <v>73655.869190961035</v>
      </c>
      <c r="BN2126" s="1102">
        <v>78287.857483489337</v>
      </c>
      <c r="BO2126" s="1102">
        <v>111611.07748260393</v>
      </c>
      <c r="BP2126" s="1102">
        <v>109088.16610441763</v>
      </c>
      <c r="BQ2126" s="1102">
        <v>89121.206921091842</v>
      </c>
      <c r="BR2126" s="1102">
        <v>66207.80372576142</v>
      </c>
      <c r="BS2126" s="1102">
        <v>69978.456220344349</v>
      </c>
      <c r="BT2126" s="1102">
        <v>30180.214914427866</v>
      </c>
      <c r="BU2126" s="1102">
        <v>12344.750544394239</v>
      </c>
      <c r="BV2126" s="1102">
        <v>10687.788685141788</v>
      </c>
      <c r="BW2126" s="1102">
        <v>19804.580620090252</v>
      </c>
      <c r="BX2126" s="1102">
        <v>32830.48321082606</v>
      </c>
      <c r="BY2126" s="1102">
        <v>24374.28305538986</v>
      </c>
      <c r="BZ2126" s="1102">
        <v>18292.431829384077</v>
      </c>
      <c r="CA2126" s="1102">
        <v>12342.376468395594</v>
      </c>
      <c r="CB2126" s="1102">
        <v>7805.4275029582423</v>
      </c>
      <c r="CC2126" s="1102">
        <v>9443.3695861851265</v>
      </c>
      <c r="CD2126" s="1102">
        <v>13032.772428188588</v>
      </c>
      <c r="CE2126" s="1102">
        <v>18811.046415269146</v>
      </c>
      <c r="CF2126" s="1102">
        <v>15177.566870144496</v>
      </c>
      <c r="CG2126" s="1102">
        <v>11493.386672248946</v>
      </c>
      <c r="CH2126" s="1102">
        <v>13202.251975688278</v>
      </c>
      <c r="CI2126" s="1102">
        <v>18371.609024037709</v>
      </c>
      <c r="CJ2126" s="1102">
        <v>21863.885773515791</v>
      </c>
      <c r="CK2126" s="1102">
        <v>23662.159455134002</v>
      </c>
      <c r="CL2126" s="1102">
        <v>18949.989732874721</v>
      </c>
      <c r="CM2126" s="1102">
        <v>21815.170740827958</v>
      </c>
      <c r="CN2126" s="1102">
        <v>19844.105593091663</v>
      </c>
      <c r="CO2126" s="1102">
        <v>21590.440986446542</v>
      </c>
      <c r="CP2126" s="1102">
        <v>19844.102690797543</v>
      </c>
      <c r="CQ2126" s="1106">
        <f t="shared" si="233"/>
        <v>21874.378832867562</v>
      </c>
      <c r="CR2126" s="23" t="s">
        <v>543</v>
      </c>
      <c r="DQ2126"/>
      <c r="DR2126"/>
    </row>
    <row r="2127" spans="58:122" ht="13">
      <c r="BF2127" s="1135">
        <v>2119</v>
      </c>
      <c r="BG2127" s="1102">
        <v>60855.55513788652</v>
      </c>
      <c r="BH2127" s="1102">
        <v>61301.44669693138</v>
      </c>
      <c r="BI2127" s="1102">
        <v>48504.166175138358</v>
      </c>
      <c r="BJ2127" s="1102">
        <v>55306.170279621394</v>
      </c>
      <c r="BK2127" s="1102">
        <v>74445.555467914863</v>
      </c>
      <c r="BL2127" s="1102">
        <v>98102.053836140345</v>
      </c>
      <c r="BM2127" s="1102">
        <v>81616.679384689996</v>
      </c>
      <c r="BN2127" s="1102">
        <v>81585.217937601497</v>
      </c>
      <c r="BO2127" s="1102">
        <v>115984.05249688953</v>
      </c>
      <c r="BP2127" s="1102">
        <v>107304.11689192094</v>
      </c>
      <c r="BQ2127" s="1102">
        <v>81638.131347742004</v>
      </c>
      <c r="BR2127" s="1102">
        <v>58335.267214955064</v>
      </c>
      <c r="BS2127" s="1102">
        <v>68374.465669741388</v>
      </c>
      <c r="BT2127" s="1102">
        <v>25410.452297990116</v>
      </c>
      <c r="BU2127" s="1102">
        <v>11197.968836368607</v>
      </c>
      <c r="BV2127" s="1102">
        <v>11871.822432691994</v>
      </c>
      <c r="BW2127" s="1102">
        <v>19644.473952290173</v>
      </c>
      <c r="BX2127" s="1102">
        <v>34488.489356757345</v>
      </c>
      <c r="BY2127" s="1102">
        <v>24613.478987485534</v>
      </c>
      <c r="BZ2127" s="1102">
        <v>20645.176016359565</v>
      </c>
      <c r="CA2127" s="1102">
        <v>12342.508219519857</v>
      </c>
      <c r="CB2127" s="1102">
        <v>6406.8212787807606</v>
      </c>
      <c r="CC2127" s="1102">
        <v>10982.788190932997</v>
      </c>
      <c r="CD2127" s="1102">
        <v>11001.573362453359</v>
      </c>
      <c r="CE2127" s="1102">
        <v>19408.196681836085</v>
      </c>
      <c r="CF2127" s="1102">
        <v>12532.960974166646</v>
      </c>
      <c r="CG2127" s="1102">
        <v>9708.7474784336791</v>
      </c>
      <c r="CH2127" s="1102">
        <v>11327.348678035145</v>
      </c>
      <c r="CI2127" s="1102">
        <v>17260.338769164478</v>
      </c>
      <c r="CJ2127" s="1102">
        <v>20970.843309251821</v>
      </c>
      <c r="CK2127" s="1102">
        <v>21308.66093116688</v>
      </c>
      <c r="CL2127" s="1102">
        <v>17413.542739135541</v>
      </c>
      <c r="CM2127" s="1102">
        <v>19513.716027898343</v>
      </c>
      <c r="CN2127" s="1102">
        <v>18200.999197185451</v>
      </c>
      <c r="CO2127" s="1102">
        <v>22222.494207714088</v>
      </c>
      <c r="CP2127" s="1102">
        <v>19229.884527009002</v>
      </c>
      <c r="CQ2127" s="1106">
        <f t="shared" si="233"/>
        <v>21197.319204116022</v>
      </c>
      <c r="CR2127" s="23" t="s">
        <v>543</v>
      </c>
      <c r="DQ2127"/>
      <c r="DR2127"/>
    </row>
    <row r="2128" spans="58:122" ht="13">
      <c r="BF2128" s="1135">
        <v>2120</v>
      </c>
      <c r="BG2128" s="1102">
        <v>56692.487343350709</v>
      </c>
      <c r="BH2128" s="1102">
        <v>52179.711999217376</v>
      </c>
      <c r="BI2128" s="1102">
        <v>40458.936342672831</v>
      </c>
      <c r="BJ2128" s="1102">
        <v>42414.450023019344</v>
      </c>
      <c r="BK2128" s="1102">
        <v>48599.808844128929</v>
      </c>
      <c r="BL2128" s="1102">
        <v>64562.509983303797</v>
      </c>
      <c r="BM2128" s="1102">
        <v>59972.937231385396</v>
      </c>
      <c r="BN2128" s="1102">
        <v>72418.85731790938</v>
      </c>
      <c r="BO2128" s="1102">
        <v>108435.96745443155</v>
      </c>
      <c r="BP2128" s="1102">
        <v>106929.16061479211</v>
      </c>
      <c r="BQ2128" s="1102">
        <v>84017.993924608876</v>
      </c>
      <c r="BR2128" s="1102">
        <v>62256.257651103646</v>
      </c>
      <c r="BS2128" s="1102">
        <v>54435.97790095798</v>
      </c>
      <c r="BT2128" s="1102">
        <v>26509.152464987063</v>
      </c>
      <c r="BU2128" s="1102">
        <v>11002.679628808201</v>
      </c>
      <c r="BV2128" s="1102">
        <v>9905.6534747270507</v>
      </c>
      <c r="BW2128" s="1102">
        <v>16565.151448131859</v>
      </c>
      <c r="BX2128" s="1102">
        <v>25421.789012809299</v>
      </c>
      <c r="BY2128" s="1102">
        <v>20234.495032172392</v>
      </c>
      <c r="BZ2128" s="1102">
        <v>18724.405916876472</v>
      </c>
      <c r="CA2128" s="1102">
        <v>12346.906534711761</v>
      </c>
      <c r="CB2128" s="1102">
        <v>7502.0196267531073</v>
      </c>
      <c r="CC2128" s="1102">
        <v>9967.2723605820793</v>
      </c>
      <c r="CD2128" s="1102">
        <v>10097.223659642039</v>
      </c>
      <c r="CE2128" s="1102">
        <v>15931.449921109224</v>
      </c>
      <c r="CF2128" s="1102">
        <v>14299.254106207087</v>
      </c>
      <c r="CG2128" s="1102">
        <v>12066.378175854456</v>
      </c>
      <c r="CH2128" s="1102">
        <v>13935.472676110696</v>
      </c>
      <c r="CI2128" s="1102">
        <v>13307.294193072648</v>
      </c>
      <c r="CJ2128" s="1102">
        <v>15344.97557756931</v>
      </c>
      <c r="CK2128" s="1102">
        <v>15048.713795364854</v>
      </c>
      <c r="CL2128" s="1102">
        <v>13118.531295593402</v>
      </c>
      <c r="CM2128" s="1102">
        <v>20353.240879247613</v>
      </c>
      <c r="CN2128" s="1102">
        <v>16899.71293619895</v>
      </c>
      <c r="CO2128" s="1102">
        <v>22190.152094270412</v>
      </c>
      <c r="CP2128" s="1102">
        <v>18511.4460016249</v>
      </c>
      <c r="CQ2128" s="1106">
        <f t="shared" si="233"/>
        <v>20405.376292045403</v>
      </c>
      <c r="CR2128" s="23" t="s">
        <v>543</v>
      </c>
      <c r="DQ2128"/>
      <c r="DR2128"/>
    </row>
    <row r="2129" spans="58:122" ht="13">
      <c r="BF2129" s="1135">
        <v>2121</v>
      </c>
      <c r="BG2129" s="1102">
        <v>59233.79922040907</v>
      </c>
      <c r="BH2129" s="1102">
        <v>68658.470470443717</v>
      </c>
      <c r="BI2129" s="1102">
        <v>61373.098398238093</v>
      </c>
      <c r="BJ2129" s="1102">
        <v>61005.023075954647</v>
      </c>
      <c r="BK2129" s="1102">
        <v>69981.608301591346</v>
      </c>
      <c r="BL2129" s="1102">
        <v>91613.86325625841</v>
      </c>
      <c r="BM2129" s="1102">
        <v>81324.146514951281</v>
      </c>
      <c r="BN2129" s="1102">
        <v>85159.706058609037</v>
      </c>
      <c r="BO2129" s="1102">
        <v>118717.49473180376</v>
      </c>
      <c r="BP2129" s="1102">
        <v>108986.09804166589</v>
      </c>
      <c r="BQ2129" s="1102">
        <v>82567.156440427163</v>
      </c>
      <c r="BR2129" s="1102">
        <v>63413.052400031484</v>
      </c>
      <c r="BS2129" s="1102">
        <v>84895.254209758714</v>
      </c>
      <c r="BT2129" s="1102">
        <v>37926.660791190785</v>
      </c>
      <c r="BU2129" s="1102">
        <v>15298.122108518302</v>
      </c>
      <c r="BV2129" s="1102">
        <v>13192.718009087597</v>
      </c>
      <c r="BW2129" s="1102">
        <v>21008.086410991069</v>
      </c>
      <c r="BX2129" s="1102">
        <v>29195.806511532941</v>
      </c>
      <c r="BY2129" s="1102">
        <v>25450.058858715212</v>
      </c>
      <c r="BZ2129" s="1102">
        <v>18979.627670055579</v>
      </c>
      <c r="CA2129" s="1102">
        <v>12346.951202649048</v>
      </c>
      <c r="CB2129" s="1102">
        <v>8756.2895542195729</v>
      </c>
      <c r="CC2129" s="1102">
        <v>11388.859806083208</v>
      </c>
      <c r="CD2129" s="1102">
        <v>18558.482242625963</v>
      </c>
      <c r="CE2129" s="1102">
        <v>25113.404674746769</v>
      </c>
      <c r="CF2129" s="1102">
        <v>18031.510841182531</v>
      </c>
      <c r="CG2129" s="1102">
        <v>13118.073028362774</v>
      </c>
      <c r="CH2129" s="1102">
        <v>13693.818562653392</v>
      </c>
      <c r="CI2129" s="1102">
        <v>21676.772091895105</v>
      </c>
      <c r="CJ2129" s="1102">
        <v>25556.404097873579</v>
      </c>
      <c r="CK2129" s="1102">
        <v>27274.236463110719</v>
      </c>
      <c r="CL2129" s="1102">
        <v>25012.625146648559</v>
      </c>
      <c r="CM2129" s="1102">
        <v>29422.718611351065</v>
      </c>
      <c r="CN2129" s="1102">
        <v>26683.615130633199</v>
      </c>
      <c r="CO2129" s="1102">
        <v>23319.174834665082</v>
      </c>
      <c r="CP2129" s="1102">
        <v>28222.75679751789</v>
      </c>
      <c r="CQ2129" s="1106">
        <f t="shared" si="233"/>
        <v>31110.264017283349</v>
      </c>
      <c r="CR2129" s="23" t="s">
        <v>543</v>
      </c>
      <c r="DQ2129"/>
      <c r="DR2129"/>
    </row>
    <row r="2130" spans="58:122" ht="13">
      <c r="BF2130" s="1135">
        <v>2122</v>
      </c>
      <c r="BG2130" s="1102">
        <v>71828.553037482139</v>
      </c>
      <c r="BH2130" s="1102">
        <v>73439.937834093376</v>
      </c>
      <c r="BI2130" s="1102">
        <v>67933.637105531641</v>
      </c>
      <c r="BJ2130" s="1102">
        <v>77077.837576769743</v>
      </c>
      <c r="BK2130" s="1102">
        <v>93882.763189921578</v>
      </c>
      <c r="BL2130" s="1102">
        <v>116962.38456389187</v>
      </c>
      <c r="BM2130" s="1102">
        <v>102416.06279461036</v>
      </c>
      <c r="BN2130" s="1102">
        <v>98525.220484462727</v>
      </c>
      <c r="BO2130" s="1102">
        <v>139989.16907190374</v>
      </c>
      <c r="BP2130" s="1102">
        <v>128222.38570972289</v>
      </c>
      <c r="BQ2130" s="1102">
        <v>101414.76947614308</v>
      </c>
      <c r="BR2130" s="1102">
        <v>76759.681213807737</v>
      </c>
      <c r="BS2130" s="1102">
        <v>73746.219629962317</v>
      </c>
      <c r="BT2130" s="1102">
        <v>33125.082736386154</v>
      </c>
      <c r="BU2130" s="1102">
        <v>12354.34690388673</v>
      </c>
      <c r="BV2130" s="1102">
        <v>16674.892248932301</v>
      </c>
      <c r="BW2130" s="1102">
        <v>27543.019666626253</v>
      </c>
      <c r="BX2130" s="1102">
        <v>28253.256672919968</v>
      </c>
      <c r="BY2130" s="1102">
        <v>25318.924342461061</v>
      </c>
      <c r="BZ2130" s="1102">
        <v>16897.870589857423</v>
      </c>
      <c r="CA2130" s="1102">
        <v>12349.360985507255</v>
      </c>
      <c r="CB2130" s="1102">
        <v>9808.6187541698273</v>
      </c>
      <c r="CC2130" s="1102">
        <v>13227.248271011207</v>
      </c>
      <c r="CD2130" s="1102">
        <v>17252.361707524597</v>
      </c>
      <c r="CE2130" s="1102">
        <v>26203.761148472597</v>
      </c>
      <c r="CF2130" s="1102">
        <v>18447.12185995125</v>
      </c>
      <c r="CG2130" s="1102">
        <v>13596.342744439979</v>
      </c>
      <c r="CH2130" s="1102">
        <v>17697.552049425856</v>
      </c>
      <c r="CI2130" s="1102">
        <v>25020.82865089181</v>
      </c>
      <c r="CJ2130" s="1102">
        <v>30948.410545199735</v>
      </c>
      <c r="CK2130" s="1102">
        <v>30428.150902854286</v>
      </c>
      <c r="CL2130" s="1102">
        <v>24610.770785526765</v>
      </c>
      <c r="CM2130" s="1102">
        <v>26132.362691496059</v>
      </c>
      <c r="CN2130" s="1102">
        <v>25313.786488564801</v>
      </c>
      <c r="CO2130" s="1102">
        <v>25016.965586699371</v>
      </c>
      <c r="CP2130" s="1102">
        <v>26868.454182149875</v>
      </c>
      <c r="CQ2130" s="1106">
        <f t="shared" si="233"/>
        <v>29617.400927200604</v>
      </c>
      <c r="CR2130" s="23" t="s">
        <v>543</v>
      </c>
      <c r="DQ2130"/>
      <c r="DR2130"/>
    </row>
    <row r="2131" spans="58:122" ht="13">
      <c r="BF2131" s="1135">
        <v>2123</v>
      </c>
      <c r="BG2131" s="1102">
        <v>61253.240410597122</v>
      </c>
      <c r="BH2131" s="1102">
        <v>75909.083286586727</v>
      </c>
      <c r="BI2131" s="1102">
        <v>73297.234402711052</v>
      </c>
      <c r="BJ2131" s="1102">
        <v>78000.750831342375</v>
      </c>
      <c r="BK2131" s="1102">
        <v>87275.336914762898</v>
      </c>
      <c r="BL2131" s="1102">
        <v>110329.21204834877</v>
      </c>
      <c r="BM2131" s="1102">
        <v>95112.428946708416</v>
      </c>
      <c r="BN2131" s="1102">
        <v>96537.20657973217</v>
      </c>
      <c r="BO2131" s="1102">
        <v>114642.73102189074</v>
      </c>
      <c r="BP2131" s="1102">
        <v>121138.19467674315</v>
      </c>
      <c r="BQ2131" s="1102">
        <v>90032.418712328697</v>
      </c>
      <c r="BR2131" s="1102">
        <v>65057.275322158348</v>
      </c>
      <c r="BS2131" s="1102">
        <v>62532.155093103036</v>
      </c>
      <c r="BT2131" s="1102">
        <v>41913.575209053779</v>
      </c>
      <c r="BU2131" s="1102">
        <v>21632.821435383594</v>
      </c>
      <c r="BV2131" s="1102">
        <v>17070.0586080391</v>
      </c>
      <c r="BW2131" s="1102">
        <v>16069.472986988911</v>
      </c>
      <c r="BX2131" s="1102">
        <v>25172.275106032605</v>
      </c>
      <c r="BY2131" s="1102">
        <v>22265.07843637063</v>
      </c>
      <c r="BZ2131" s="1102">
        <v>18654.253120797199</v>
      </c>
      <c r="CA2131" s="1102">
        <v>12349.530441299368</v>
      </c>
      <c r="CB2131" s="1102">
        <v>8570.1231879227089</v>
      </c>
      <c r="CC2131" s="1102">
        <v>11342.181731683932</v>
      </c>
      <c r="CD2131" s="1102">
        <v>14647.924984953223</v>
      </c>
      <c r="CE2131" s="1102">
        <v>21239.27419934926</v>
      </c>
      <c r="CF2131" s="1102">
        <v>16732.120450159553</v>
      </c>
      <c r="CG2131" s="1102">
        <v>15980.507916763494</v>
      </c>
      <c r="CH2131" s="1102">
        <v>19045.10231577008</v>
      </c>
      <c r="CI2131" s="1102">
        <v>25764.473622340134</v>
      </c>
      <c r="CJ2131" s="1102">
        <v>27502.26755321653</v>
      </c>
      <c r="CK2131" s="1102">
        <v>26509.135841280156</v>
      </c>
      <c r="CL2131" s="1102">
        <v>20077.345659902876</v>
      </c>
      <c r="CM2131" s="1102">
        <v>22783.910474513854</v>
      </c>
      <c r="CN2131" s="1102">
        <v>22768.711333814543</v>
      </c>
      <c r="CO2131" s="1102">
        <v>26017.595972053274</v>
      </c>
      <c r="CP2131" s="1102">
        <v>23366.696067683046</v>
      </c>
      <c r="CQ2131" s="1106">
        <f t="shared" si="233"/>
        <v>25757.373352739545</v>
      </c>
      <c r="CR2131" s="23" t="s">
        <v>543</v>
      </c>
      <c r="DQ2131"/>
      <c r="DR2131"/>
    </row>
    <row r="2132" spans="58:122" ht="13">
      <c r="BF2132" s="1135">
        <v>2124</v>
      </c>
      <c r="BG2132" s="1102">
        <v>60225.682110875721</v>
      </c>
      <c r="BH2132" s="1102">
        <v>62450.517009121482</v>
      </c>
      <c r="BI2132" s="1102">
        <v>55779.991841770927</v>
      </c>
      <c r="BJ2132" s="1102">
        <v>63385.74133523395</v>
      </c>
      <c r="BK2132" s="1102">
        <v>76151.524211562064</v>
      </c>
      <c r="BL2132" s="1102">
        <v>101341.37768765203</v>
      </c>
      <c r="BM2132" s="1102">
        <v>92118.140165465287</v>
      </c>
      <c r="BN2132" s="1102">
        <v>98752.900258389069</v>
      </c>
      <c r="BO2132" s="1102">
        <v>117084.73926830431</v>
      </c>
      <c r="BP2132" s="1102">
        <v>114422.54545828835</v>
      </c>
      <c r="BQ2132" s="1102">
        <v>87643.215766735841</v>
      </c>
      <c r="BR2132" s="1102">
        <v>63241.08139574957</v>
      </c>
      <c r="BS2132" s="1102">
        <v>54336.677594791305</v>
      </c>
      <c r="BT2132" s="1102">
        <v>26417.967789385046</v>
      </c>
      <c r="BU2132" s="1102">
        <v>14390.669768002152</v>
      </c>
      <c r="BV2132" s="1102">
        <v>12290.473643769845</v>
      </c>
      <c r="BW2132" s="1102">
        <v>14195.769768320091</v>
      </c>
      <c r="BX2132" s="1102">
        <v>27792.762200476245</v>
      </c>
      <c r="BY2132" s="1102">
        <v>21092.388343860785</v>
      </c>
      <c r="BZ2132" s="1102">
        <v>18850.978517927429</v>
      </c>
      <c r="CA2132" s="1102">
        <v>12351.325407622951</v>
      </c>
      <c r="CB2132" s="1102">
        <v>7229.5631606814313</v>
      </c>
      <c r="CC2132" s="1102">
        <v>9909.9843968842397</v>
      </c>
      <c r="CD2132" s="1102">
        <v>11766.340238776298</v>
      </c>
      <c r="CE2132" s="1102">
        <v>18558.930019299783</v>
      </c>
      <c r="CF2132" s="1102">
        <v>15919.478360567871</v>
      </c>
      <c r="CG2132" s="1102">
        <v>13025.569602966767</v>
      </c>
      <c r="CH2132" s="1102">
        <v>14983.772500986726</v>
      </c>
      <c r="CI2132" s="1102">
        <v>18111.057111886028</v>
      </c>
      <c r="CJ2132" s="1102">
        <v>20079.40500721036</v>
      </c>
      <c r="CK2132" s="1102">
        <v>21543.977670592001</v>
      </c>
      <c r="CL2132" s="1102">
        <v>18070.086929517041</v>
      </c>
      <c r="CM2132" s="1102">
        <v>22350.398985274231</v>
      </c>
      <c r="CN2132" s="1102">
        <v>19266.697192281543</v>
      </c>
      <c r="CO2132" s="1102">
        <v>23102.920054008126</v>
      </c>
      <c r="CP2132" s="1102">
        <v>21167.333000463801</v>
      </c>
      <c r="CQ2132" s="1106">
        <f t="shared" si="233"/>
        <v>23332.99056894748</v>
      </c>
      <c r="CR2132" s="23" t="s">
        <v>543</v>
      </c>
      <c r="DQ2132"/>
      <c r="DR2132"/>
    </row>
    <row r="2133" spans="58:122" ht="13">
      <c r="BF2133" s="1135">
        <v>2125</v>
      </c>
      <c r="BG2133" s="1102">
        <v>56601.36783829514</v>
      </c>
      <c r="BH2133" s="1102">
        <v>66158.311087056281</v>
      </c>
      <c r="BI2133" s="1102">
        <v>62177.153234770733</v>
      </c>
      <c r="BJ2133" s="1102">
        <v>69255.803640657279</v>
      </c>
      <c r="BK2133" s="1102">
        <v>79249.144501424453</v>
      </c>
      <c r="BL2133" s="1102">
        <v>99234.588548390762</v>
      </c>
      <c r="BM2133" s="1102">
        <v>89117.288284631621</v>
      </c>
      <c r="BN2133" s="1102">
        <v>98884.413093531839</v>
      </c>
      <c r="BO2133" s="1102">
        <v>111053.51854290711</v>
      </c>
      <c r="BP2133" s="1102">
        <v>111229.04269828691</v>
      </c>
      <c r="BQ2133" s="1102">
        <v>83020.993112320764</v>
      </c>
      <c r="BR2133" s="1102">
        <v>64162.753205595021</v>
      </c>
      <c r="BS2133" s="1102">
        <v>57100.512904191499</v>
      </c>
      <c r="BT2133" s="1102">
        <v>36868.382536458244</v>
      </c>
      <c r="BU2133" s="1102">
        <v>20136.994602198032</v>
      </c>
      <c r="BV2133" s="1102">
        <v>14455.86885377553</v>
      </c>
      <c r="BW2133" s="1102">
        <v>14129.841085622493</v>
      </c>
      <c r="BX2133" s="1102">
        <v>22828.291083899549</v>
      </c>
      <c r="BY2133" s="1102">
        <v>20471.121041362323</v>
      </c>
      <c r="BZ2133" s="1102">
        <v>16517.406057363965</v>
      </c>
      <c r="CA2133" s="1102">
        <v>12351.543160039055</v>
      </c>
      <c r="CB2133" s="1102">
        <v>7556.9535621666118</v>
      </c>
      <c r="CC2133" s="1102">
        <v>9836.3137351571713</v>
      </c>
      <c r="CD2133" s="1102">
        <v>14177.616573877416</v>
      </c>
      <c r="CE2133" s="1102">
        <v>19945.420235892445</v>
      </c>
      <c r="CF2133" s="1102">
        <v>14352.956237851744</v>
      </c>
      <c r="CG2133" s="1102">
        <v>11778.866678531498</v>
      </c>
      <c r="CH2133" s="1102">
        <v>13994.377922234018</v>
      </c>
      <c r="CI2133" s="1102">
        <v>19481.976737645669</v>
      </c>
      <c r="CJ2133" s="1102">
        <v>19607.927180706523</v>
      </c>
      <c r="CK2133" s="1102">
        <v>17737.267460299736</v>
      </c>
      <c r="CL2133" s="1102">
        <v>14454.498030508363</v>
      </c>
      <c r="CM2133" s="1102">
        <v>17398.427855249098</v>
      </c>
      <c r="CN2133" s="1102">
        <v>19830.927926648816</v>
      </c>
      <c r="CO2133" s="1102">
        <v>23251.628947051679</v>
      </c>
      <c r="CP2133" s="1102">
        <v>19830.231428527761</v>
      </c>
      <c r="CQ2133" s="1106">
        <f t="shared" si="233"/>
        <v>21859.088383583607</v>
      </c>
      <c r="CR2133" s="23" t="s">
        <v>543</v>
      </c>
      <c r="DQ2133"/>
      <c r="DR2133"/>
    </row>
    <row r="2134" spans="58:122" ht="13">
      <c r="BF2134" s="1135">
        <v>2126</v>
      </c>
      <c r="BG2134" s="1102">
        <v>45905.708081976853</v>
      </c>
      <c r="BH2134" s="1102">
        <v>51095.248424029502</v>
      </c>
      <c r="BI2134" s="1102">
        <v>48650.779080441695</v>
      </c>
      <c r="BJ2134" s="1102">
        <v>61007.773771721819</v>
      </c>
      <c r="BK2134" s="1102">
        <v>79514.116204835678</v>
      </c>
      <c r="BL2134" s="1102">
        <v>115845.56748674209</v>
      </c>
      <c r="BM2134" s="1102">
        <v>107639.33160776828</v>
      </c>
      <c r="BN2134" s="1102">
        <v>105386.83184125298</v>
      </c>
      <c r="BO2134" s="1102">
        <v>128417.8271959285</v>
      </c>
      <c r="BP2134" s="1102">
        <v>123273.18915621287</v>
      </c>
      <c r="BQ2134" s="1102">
        <v>98428.69554475545</v>
      </c>
      <c r="BR2134" s="1102">
        <v>73756.453311297271</v>
      </c>
      <c r="BS2134" s="1102">
        <v>78643.568672754729</v>
      </c>
      <c r="BT2134" s="1102">
        <v>37577.449748039566</v>
      </c>
      <c r="BU2134" s="1102">
        <v>17458.206326554362</v>
      </c>
      <c r="BV2134" s="1102">
        <v>15126.974347497468</v>
      </c>
      <c r="BW2134" s="1102">
        <v>24354.907870422285</v>
      </c>
      <c r="BX2134" s="1102">
        <v>23930.910003494209</v>
      </c>
      <c r="BY2134" s="1102">
        <v>23079.277127779158</v>
      </c>
      <c r="BZ2134" s="1102">
        <v>15062.409124568107</v>
      </c>
      <c r="CA2134" s="1102">
        <v>12356.249534481987</v>
      </c>
      <c r="CB2134" s="1102">
        <v>10634.7914964379</v>
      </c>
      <c r="CC2134" s="1102">
        <v>10479.399947496406</v>
      </c>
      <c r="CD2134" s="1102">
        <v>10944.465844191602</v>
      </c>
      <c r="CE2134" s="1102">
        <v>20847.287809657173</v>
      </c>
      <c r="CF2134" s="1102">
        <v>16092.941915817986</v>
      </c>
      <c r="CG2134" s="1102">
        <v>14912.658491751839</v>
      </c>
      <c r="CH2134" s="1102">
        <v>17243.635397274236</v>
      </c>
      <c r="CI2134" s="1102">
        <v>22981.338734086577</v>
      </c>
      <c r="CJ2134" s="1102">
        <v>24372.939343594146</v>
      </c>
      <c r="CK2134" s="1102">
        <v>27498.227708825721</v>
      </c>
      <c r="CL2134" s="1102">
        <v>20967.964209578397</v>
      </c>
      <c r="CM2134" s="1102">
        <v>26094.755170167839</v>
      </c>
      <c r="CN2134" s="1102">
        <v>21413.51042483261</v>
      </c>
      <c r="CO2134" s="1102">
        <v>26429.252528579527</v>
      </c>
      <c r="CP2134" s="1102">
        <v>23484.511132938031</v>
      </c>
      <c r="CQ2134" s="1106">
        <f t="shared" si="233"/>
        <v>25887.242231658503</v>
      </c>
      <c r="CR2134" s="23" t="s">
        <v>543</v>
      </c>
      <c r="DQ2134"/>
      <c r="DR2134"/>
    </row>
    <row r="2135" spans="58:122" ht="13">
      <c r="BF2135" s="1135">
        <v>2127</v>
      </c>
      <c r="BG2135" s="1102">
        <v>57495.023867945521</v>
      </c>
      <c r="BH2135" s="1102">
        <v>54308.84598644299</v>
      </c>
      <c r="BI2135" s="1102">
        <v>50924.49642647033</v>
      </c>
      <c r="BJ2135" s="1102">
        <v>58934.67144307014</v>
      </c>
      <c r="BK2135" s="1102">
        <v>71321.361988843564</v>
      </c>
      <c r="BL2135" s="1102">
        <v>94220.985249605103</v>
      </c>
      <c r="BM2135" s="1102">
        <v>82452.891915920103</v>
      </c>
      <c r="BN2135" s="1102">
        <v>95009.607230902853</v>
      </c>
      <c r="BO2135" s="1102">
        <v>119763.1337718198</v>
      </c>
      <c r="BP2135" s="1102">
        <v>112402.63941253722</v>
      </c>
      <c r="BQ2135" s="1102">
        <v>82333.631425128915</v>
      </c>
      <c r="BR2135" s="1102">
        <v>59511.552889373008</v>
      </c>
      <c r="BS2135" s="1102">
        <v>58097.119702014985</v>
      </c>
      <c r="BT2135" s="1102">
        <v>40007.371922133068</v>
      </c>
      <c r="BU2135" s="1102">
        <v>21003.117602402177</v>
      </c>
      <c r="BV2135" s="1102">
        <v>15147.120812411558</v>
      </c>
      <c r="BW2135" s="1102">
        <v>14352.785382026281</v>
      </c>
      <c r="BX2135" s="1102">
        <v>19478.592868800028</v>
      </c>
      <c r="BY2135" s="1102">
        <v>18630.73818052818</v>
      </c>
      <c r="BZ2135" s="1102">
        <v>16282.395855090601</v>
      </c>
      <c r="CA2135" s="1102">
        <v>12360.249617389403</v>
      </c>
      <c r="CB2135" s="1102">
        <v>7113.1359150355083</v>
      </c>
      <c r="CC2135" s="1102">
        <v>10240.720225273608</v>
      </c>
      <c r="CD2135" s="1102">
        <v>12838.119518429887</v>
      </c>
      <c r="CE2135" s="1102">
        <v>20942.338045435707</v>
      </c>
      <c r="CF2135" s="1102">
        <v>14090.071185250481</v>
      </c>
      <c r="CG2135" s="1102">
        <v>11182.567568133176</v>
      </c>
      <c r="CH2135" s="1102">
        <v>13446.031283740816</v>
      </c>
      <c r="CI2135" s="1102">
        <v>15611.749700834716</v>
      </c>
      <c r="CJ2135" s="1102">
        <v>16680.26473003321</v>
      </c>
      <c r="CK2135" s="1102">
        <v>16134.908145560537</v>
      </c>
      <c r="CL2135" s="1102">
        <v>15265.025629183232</v>
      </c>
      <c r="CM2135" s="1102">
        <v>21162.945200154762</v>
      </c>
      <c r="CN2135" s="1102">
        <v>19402.652910848698</v>
      </c>
      <c r="CO2135" s="1102">
        <v>19748.847549634149</v>
      </c>
      <c r="CP2135" s="1102">
        <v>20833.521816348297</v>
      </c>
      <c r="CQ2135" s="1106">
        <f t="shared" si="233"/>
        <v>22965.026725292468</v>
      </c>
      <c r="CR2135" s="23" t="s">
        <v>543</v>
      </c>
      <c r="DQ2135"/>
      <c r="DR2135"/>
    </row>
    <row r="2136" spans="58:122" ht="13">
      <c r="BF2136" s="1135">
        <v>2128</v>
      </c>
      <c r="BG2136" s="1102">
        <v>77635.544453344512</v>
      </c>
      <c r="BH2136" s="1102">
        <v>82000.155331375063</v>
      </c>
      <c r="BI2136" s="1102">
        <v>67432.268910119819</v>
      </c>
      <c r="BJ2136" s="1102">
        <v>66952.754736119517</v>
      </c>
      <c r="BK2136" s="1102">
        <v>84888.544152337636</v>
      </c>
      <c r="BL2136" s="1102">
        <v>119752.68626267111</v>
      </c>
      <c r="BM2136" s="1102">
        <v>119615.97707824207</v>
      </c>
      <c r="BN2136" s="1102">
        <v>136477.88177783258</v>
      </c>
      <c r="BO2136" s="1102">
        <v>171953.54888243572</v>
      </c>
      <c r="BP2136" s="1102">
        <v>167337.00929303805</v>
      </c>
      <c r="BQ2136" s="1102">
        <v>135628.51234449248</v>
      </c>
      <c r="BR2136" s="1102">
        <v>107226.10853780447</v>
      </c>
      <c r="BS2136" s="1102">
        <v>101425.56090635968</v>
      </c>
      <c r="BT2136" s="1102">
        <v>34441.376343505959</v>
      </c>
      <c r="BU2136" s="1102">
        <v>13848.202740604691</v>
      </c>
      <c r="BV2136" s="1102">
        <v>12132.092226840854</v>
      </c>
      <c r="BW2136" s="1102">
        <v>19308.061582931914</v>
      </c>
      <c r="BX2136" s="1102">
        <v>22262.542605457827</v>
      </c>
      <c r="BY2136" s="1102">
        <v>20348.496894188851</v>
      </c>
      <c r="BZ2136" s="1102">
        <v>18507.534915256201</v>
      </c>
      <c r="CA2136" s="1102">
        <v>12360.66662734405</v>
      </c>
      <c r="CB2136" s="1102">
        <v>8996.6495084530397</v>
      </c>
      <c r="CC2136" s="1102">
        <v>10487.901650143791</v>
      </c>
      <c r="CD2136" s="1102">
        <v>11827.898369053546</v>
      </c>
      <c r="CE2136" s="1102">
        <v>20818.356088849043</v>
      </c>
      <c r="CF2136" s="1102">
        <v>15950.526902497899</v>
      </c>
      <c r="CG2136" s="1102">
        <v>11245.029960783919</v>
      </c>
      <c r="CH2136" s="1102">
        <v>14742.008471952624</v>
      </c>
      <c r="CI2136" s="1102">
        <v>17571.982776369801</v>
      </c>
      <c r="CJ2136" s="1102">
        <v>22716.232498954843</v>
      </c>
      <c r="CK2136" s="1102">
        <v>23873.487198168335</v>
      </c>
      <c r="CL2136" s="1102">
        <v>19034.439306990618</v>
      </c>
      <c r="CM2136" s="1102">
        <v>26044.230049950023</v>
      </c>
      <c r="CN2136" s="1102">
        <v>23372.846089997562</v>
      </c>
      <c r="CO2136" s="1102">
        <v>30411.527538390597</v>
      </c>
      <c r="CP2136" s="1102">
        <v>23742.742111520012</v>
      </c>
      <c r="CQ2136" s="1106">
        <f t="shared" si="233"/>
        <v>26171.893159941788</v>
      </c>
      <c r="CR2136" s="23" t="s">
        <v>543</v>
      </c>
      <c r="DQ2136"/>
      <c r="DR2136"/>
    </row>
    <row r="2137" spans="58:122" ht="13">
      <c r="BF2137" s="1135">
        <v>2129</v>
      </c>
      <c r="BG2137" s="1102">
        <v>48166.239636980768</v>
      </c>
      <c r="BH2137" s="1102">
        <v>56612.871303155931</v>
      </c>
      <c r="BI2137" s="1102">
        <v>52758.920853975782</v>
      </c>
      <c r="BJ2137" s="1102">
        <v>53614.884760002613</v>
      </c>
      <c r="BK2137" s="1102">
        <v>60366.898245304757</v>
      </c>
      <c r="BL2137" s="1102">
        <v>79923.662762107022</v>
      </c>
      <c r="BM2137" s="1102">
        <v>74533.774402298019</v>
      </c>
      <c r="BN2137" s="1102">
        <v>77702.979320545623</v>
      </c>
      <c r="BO2137" s="1102">
        <v>98316.118107847331</v>
      </c>
      <c r="BP2137" s="1102">
        <v>101474.92945274181</v>
      </c>
      <c r="BQ2137" s="1102">
        <v>76786.350521505999</v>
      </c>
      <c r="BR2137" s="1102">
        <v>57473.984365654076</v>
      </c>
      <c r="BS2137" s="1102">
        <v>66031.861018499301</v>
      </c>
      <c r="BT2137" s="1102">
        <v>28528.29788974885</v>
      </c>
      <c r="BU2137" s="1102">
        <v>15224.245903699288</v>
      </c>
      <c r="BV2137" s="1102">
        <v>12529.513022413779</v>
      </c>
      <c r="BW2137" s="1102">
        <v>17587.914473172488</v>
      </c>
      <c r="BX2137" s="1102">
        <v>29907.497133728099</v>
      </c>
      <c r="BY2137" s="1102">
        <v>23619.617232665812</v>
      </c>
      <c r="BZ2137" s="1102">
        <v>18007.013935021427</v>
      </c>
      <c r="CA2137" s="1102">
        <v>12366.009914344178</v>
      </c>
      <c r="CB2137" s="1102">
        <v>8392.1970526264977</v>
      </c>
      <c r="CC2137" s="1102">
        <v>12087.870309939743</v>
      </c>
      <c r="CD2137" s="1102">
        <v>18545.789938734873</v>
      </c>
      <c r="CE2137" s="1102">
        <v>27294.459894970019</v>
      </c>
      <c r="CF2137" s="1102">
        <v>20214.011084860518</v>
      </c>
      <c r="CG2137" s="1102">
        <v>15206.701594724873</v>
      </c>
      <c r="CH2137" s="1102">
        <v>16977.894195237626</v>
      </c>
      <c r="CI2137" s="1102">
        <v>23986.299935327566</v>
      </c>
      <c r="CJ2137" s="1102">
        <v>26373.413475871166</v>
      </c>
      <c r="CK2137" s="1102">
        <v>25590.468766688617</v>
      </c>
      <c r="CL2137" s="1102">
        <v>21463.769683310064</v>
      </c>
      <c r="CM2137" s="1102">
        <v>23192.759211325829</v>
      </c>
      <c r="CN2137" s="1102">
        <v>25298.980112762983</v>
      </c>
      <c r="CO2137" s="1102">
        <v>27743.566619129575</v>
      </c>
      <c r="CP2137" s="1102">
        <v>25319.7678637057</v>
      </c>
      <c r="CQ2137" s="1106">
        <f t="shared" si="233"/>
        <v>27910.26648273733</v>
      </c>
      <c r="CR2137" s="23" t="s">
        <v>543</v>
      </c>
      <c r="DQ2137"/>
      <c r="DR2137"/>
    </row>
    <row r="2138" spans="58:122" ht="13">
      <c r="BF2138" s="1135">
        <v>2130</v>
      </c>
      <c r="BG2138" s="1102">
        <v>50786.282596702134</v>
      </c>
      <c r="BH2138" s="1102">
        <v>59499.857343377735</v>
      </c>
      <c r="BI2138" s="1102">
        <v>54857.730212917595</v>
      </c>
      <c r="BJ2138" s="1102">
        <v>63466.073757364727</v>
      </c>
      <c r="BK2138" s="1102">
        <v>80248.640004822082</v>
      </c>
      <c r="BL2138" s="1102">
        <v>107559.49925232395</v>
      </c>
      <c r="BM2138" s="1102">
        <v>94078.113806701993</v>
      </c>
      <c r="BN2138" s="1102">
        <v>97737.097652662327</v>
      </c>
      <c r="BO2138" s="1102">
        <v>110629.28809428148</v>
      </c>
      <c r="BP2138" s="1102">
        <v>112691.51799029438</v>
      </c>
      <c r="BQ2138" s="1102">
        <v>87153.750974063485</v>
      </c>
      <c r="BR2138" s="1102">
        <v>77642.797921399077</v>
      </c>
      <c r="BS2138" s="1102">
        <v>97320.881087315138</v>
      </c>
      <c r="BT2138" s="1102">
        <v>35760.452384404605</v>
      </c>
      <c r="BU2138" s="1102">
        <v>15417.715999494334</v>
      </c>
      <c r="BV2138" s="1102">
        <v>15344.802361700202</v>
      </c>
      <c r="BW2138" s="1102">
        <v>24243.739252176973</v>
      </c>
      <c r="BX2138" s="1102">
        <v>28425.133005949661</v>
      </c>
      <c r="BY2138" s="1102">
        <v>26164.443218672699</v>
      </c>
      <c r="BZ2138" s="1102">
        <v>20376.942751573264</v>
      </c>
      <c r="CA2138" s="1102">
        <v>12367.212095152443</v>
      </c>
      <c r="CB2138" s="1102">
        <v>7736.7530412888918</v>
      </c>
      <c r="CC2138" s="1102">
        <v>8224.457703577893</v>
      </c>
      <c r="CD2138" s="1102">
        <v>13682.511944438227</v>
      </c>
      <c r="CE2138" s="1102">
        <v>20399.906454075266</v>
      </c>
      <c r="CF2138" s="1102">
        <v>13657.994809488</v>
      </c>
      <c r="CG2138" s="1102">
        <v>8728.8472191759702</v>
      </c>
      <c r="CH2138" s="1102">
        <v>10315.095689114572</v>
      </c>
      <c r="CI2138" s="1102">
        <v>19475.544188647655</v>
      </c>
      <c r="CJ2138" s="1102">
        <v>26016.962114099068</v>
      </c>
      <c r="CK2138" s="1102">
        <v>25505.244652373869</v>
      </c>
      <c r="CL2138" s="1102">
        <v>20647.09581633217</v>
      </c>
      <c r="CM2138" s="1102">
        <v>21749.923532462672</v>
      </c>
      <c r="CN2138" s="1102">
        <v>20288.133692562478</v>
      </c>
      <c r="CO2138" s="1102">
        <v>22545.806852915397</v>
      </c>
      <c r="CP2138" s="1102">
        <v>21036.279348752345</v>
      </c>
      <c r="CQ2138" s="1106">
        <f t="shared" si="233"/>
        <v>23188.528646449144</v>
      </c>
      <c r="CR2138" s="23" t="s">
        <v>543</v>
      </c>
      <c r="DQ2138"/>
      <c r="DR2138"/>
    </row>
    <row r="2139" spans="58:122" ht="13">
      <c r="BF2139" s="1135">
        <v>2131</v>
      </c>
      <c r="BG2139" s="1102">
        <v>63408.707638706801</v>
      </c>
      <c r="BH2139" s="1102">
        <v>60635.822520083937</v>
      </c>
      <c r="BI2139" s="1102">
        <v>52853.599033247105</v>
      </c>
      <c r="BJ2139" s="1102">
        <v>57282.422532707074</v>
      </c>
      <c r="BK2139" s="1102">
        <v>65948.951380460901</v>
      </c>
      <c r="BL2139" s="1102">
        <v>79067.647086326571</v>
      </c>
      <c r="BM2139" s="1102">
        <v>66422.689545067085</v>
      </c>
      <c r="BN2139" s="1102">
        <v>76128.458971974294</v>
      </c>
      <c r="BO2139" s="1102">
        <v>113481.26071956835</v>
      </c>
      <c r="BP2139" s="1102">
        <v>110796.70563680842</v>
      </c>
      <c r="BQ2139" s="1102">
        <v>88054.333973845918</v>
      </c>
      <c r="BR2139" s="1102">
        <v>65518.228406871145</v>
      </c>
      <c r="BS2139" s="1102">
        <v>56087.813193188929</v>
      </c>
      <c r="BT2139" s="1102">
        <v>34148.033410660413</v>
      </c>
      <c r="BU2139" s="1102">
        <v>19263.267357781304</v>
      </c>
      <c r="BV2139" s="1102">
        <v>14271.112329617023</v>
      </c>
      <c r="BW2139" s="1102">
        <v>13270.463847027324</v>
      </c>
      <c r="BX2139" s="1102">
        <v>25199.048129092978</v>
      </c>
      <c r="BY2139" s="1102">
        <v>21125.764344756193</v>
      </c>
      <c r="BZ2139" s="1102">
        <v>17935.772840710928</v>
      </c>
      <c r="CA2139" s="1102">
        <v>12370.925166007826</v>
      </c>
      <c r="CB2139" s="1102">
        <v>7895.8461248332787</v>
      </c>
      <c r="CC2139" s="1102">
        <v>10256.324825400086</v>
      </c>
      <c r="CD2139" s="1102">
        <v>13180.594196495082</v>
      </c>
      <c r="CE2139" s="1102">
        <v>18224.872517565818</v>
      </c>
      <c r="CF2139" s="1102">
        <v>13481.351121101816</v>
      </c>
      <c r="CG2139" s="1102">
        <v>11403.103977627234</v>
      </c>
      <c r="CH2139" s="1102">
        <v>13620.801439402831</v>
      </c>
      <c r="CI2139" s="1102">
        <v>20441.198554806349</v>
      </c>
      <c r="CJ2139" s="1102">
        <v>22160.355066541149</v>
      </c>
      <c r="CK2139" s="1102">
        <v>23135.452758810006</v>
      </c>
      <c r="CL2139" s="1102">
        <v>18312.841069836475</v>
      </c>
      <c r="CM2139" s="1102">
        <v>21240.613122481129</v>
      </c>
      <c r="CN2139" s="1102">
        <v>18811.047024071082</v>
      </c>
      <c r="CO2139" s="1102">
        <v>22335.907564485587</v>
      </c>
      <c r="CP2139" s="1102">
        <v>20310.055635681882</v>
      </c>
      <c r="CQ2139" s="1106">
        <f t="shared" si="233"/>
        <v>22388.004033941375</v>
      </c>
      <c r="CR2139" s="23" t="s">
        <v>543</v>
      </c>
      <c r="DQ2139"/>
      <c r="DR2139"/>
    </row>
    <row r="2140" spans="58:122" ht="13">
      <c r="BF2140" s="1135">
        <v>2132</v>
      </c>
      <c r="BG2140" s="1102">
        <v>62024.365093839435</v>
      </c>
      <c r="BH2140" s="1102">
        <v>57503.478305737903</v>
      </c>
      <c r="BI2140" s="1102">
        <v>50474.573637304034</v>
      </c>
      <c r="BJ2140" s="1102">
        <v>59204.273402614323</v>
      </c>
      <c r="BK2140" s="1102">
        <v>70070.787819990743</v>
      </c>
      <c r="BL2140" s="1102">
        <v>89194.253443849913</v>
      </c>
      <c r="BM2140" s="1102">
        <v>74783.878909777617</v>
      </c>
      <c r="BN2140" s="1102">
        <v>78817.911856209146</v>
      </c>
      <c r="BO2140" s="1102">
        <v>106416.28154885577</v>
      </c>
      <c r="BP2140" s="1102">
        <v>100142.13632427139</v>
      </c>
      <c r="BQ2140" s="1102">
        <v>76625.233246452874</v>
      </c>
      <c r="BR2140" s="1102">
        <v>58926.437144124728</v>
      </c>
      <c r="BS2140" s="1102">
        <v>49041.191946671119</v>
      </c>
      <c r="BT2140" s="1102">
        <v>36617.691599549289</v>
      </c>
      <c r="BU2140" s="1102">
        <v>18894.650934020738</v>
      </c>
      <c r="BV2140" s="1102">
        <v>14205.399725280573</v>
      </c>
      <c r="BW2140" s="1102">
        <v>13190.633798759334</v>
      </c>
      <c r="BX2140" s="1102">
        <v>23119.246053305269</v>
      </c>
      <c r="BY2140" s="1102">
        <v>22327.37635470683</v>
      </c>
      <c r="BZ2140" s="1102">
        <v>18408.167952553758</v>
      </c>
      <c r="CA2140" s="1102">
        <v>12373.00745407897</v>
      </c>
      <c r="CB2140" s="1102">
        <v>7623.4040080658087</v>
      </c>
      <c r="CC2140" s="1102">
        <v>8498.2624937832479</v>
      </c>
      <c r="CD2140" s="1102">
        <v>12264.044612351516</v>
      </c>
      <c r="CE2140" s="1102">
        <v>16827.847529561976</v>
      </c>
      <c r="CF2140" s="1102">
        <v>12159.889952447154</v>
      </c>
      <c r="CG2140" s="1102">
        <v>9299.441133723587</v>
      </c>
      <c r="CH2140" s="1102">
        <v>12013.270592149887</v>
      </c>
      <c r="CI2140" s="1102">
        <v>19152.918648776158</v>
      </c>
      <c r="CJ2140" s="1102">
        <v>22255.38717738233</v>
      </c>
      <c r="CK2140" s="1102">
        <v>20756.470116454486</v>
      </c>
      <c r="CL2140" s="1102">
        <v>16931.197224516451</v>
      </c>
      <c r="CM2140" s="1102">
        <v>18422.685119798385</v>
      </c>
      <c r="CN2140" s="1102">
        <v>17269.479725777641</v>
      </c>
      <c r="CO2140" s="1102">
        <v>18163.123026930389</v>
      </c>
      <c r="CP2140" s="1102">
        <v>17856.322089283953</v>
      </c>
      <c r="CQ2140" s="1106">
        <f t="shared" si="233"/>
        <v>19683.225794020531</v>
      </c>
      <c r="CR2140" s="23" t="s">
        <v>543</v>
      </c>
      <c r="DQ2140"/>
      <c r="DR2140"/>
    </row>
    <row r="2141" spans="58:122" ht="13">
      <c r="BF2141" s="1135">
        <v>2133</v>
      </c>
      <c r="BG2141" s="1102">
        <v>53087.977155837929</v>
      </c>
      <c r="BH2141" s="1102">
        <v>53336.782850423973</v>
      </c>
      <c r="BI2141" s="1102">
        <v>45640.11171316776</v>
      </c>
      <c r="BJ2141" s="1102">
        <v>44657.500300121508</v>
      </c>
      <c r="BK2141" s="1102">
        <v>56879.005298733537</v>
      </c>
      <c r="BL2141" s="1102">
        <v>80676.568108102307</v>
      </c>
      <c r="BM2141" s="1102">
        <v>78352.926390007851</v>
      </c>
      <c r="BN2141" s="1102">
        <v>82866.745797814627</v>
      </c>
      <c r="BO2141" s="1102">
        <v>114464.87777576208</v>
      </c>
      <c r="BP2141" s="1102">
        <v>105609.6770597859</v>
      </c>
      <c r="BQ2141" s="1102">
        <v>81081.387773221097</v>
      </c>
      <c r="BR2141" s="1102">
        <v>64741.847475519608</v>
      </c>
      <c r="BS2141" s="1102">
        <v>89969.614320206296</v>
      </c>
      <c r="BT2141" s="1102">
        <v>28298.643674282252</v>
      </c>
      <c r="BU2141" s="1102">
        <v>11312.957824509422</v>
      </c>
      <c r="BV2141" s="1102">
        <v>9749.4313524879017</v>
      </c>
      <c r="BW2141" s="1102">
        <v>18139.143216585493</v>
      </c>
      <c r="BX2141" s="1102">
        <v>25436.363110206428</v>
      </c>
      <c r="BY2141" s="1102">
        <v>23819.954207505732</v>
      </c>
      <c r="BZ2141" s="1102">
        <v>19544.808374580443</v>
      </c>
      <c r="CA2141" s="1102">
        <v>12375.826305509689</v>
      </c>
      <c r="CB2141" s="1102">
        <v>7150.7222178915144</v>
      </c>
      <c r="CC2141" s="1102">
        <v>9143.994643918455</v>
      </c>
      <c r="CD2141" s="1102">
        <v>11650.382946161744</v>
      </c>
      <c r="CE2141" s="1102">
        <v>16943.136723017284</v>
      </c>
      <c r="CF2141" s="1102">
        <v>12021.188694837672</v>
      </c>
      <c r="CG2141" s="1102">
        <v>9987.0313524018566</v>
      </c>
      <c r="CH2141" s="1102">
        <v>12986.822029674388</v>
      </c>
      <c r="CI2141" s="1102">
        <v>17849.083677576331</v>
      </c>
      <c r="CJ2141" s="1102">
        <v>19056.615125624434</v>
      </c>
      <c r="CK2141" s="1102">
        <v>17813.820414617643</v>
      </c>
      <c r="CL2141" s="1102">
        <v>13502.950222344685</v>
      </c>
      <c r="CM2141" s="1102">
        <v>15512.985860185872</v>
      </c>
      <c r="CN2141" s="1102">
        <v>14330.190967448963</v>
      </c>
      <c r="CO2141" s="1102">
        <v>16648.685086159236</v>
      </c>
      <c r="CP2141" s="1102">
        <v>14803.135453480869</v>
      </c>
      <c r="CQ2141" s="1106">
        <f t="shared" si="233"/>
        <v>16317.663633833939</v>
      </c>
      <c r="CR2141" s="23" t="s">
        <v>543</v>
      </c>
      <c r="DQ2141"/>
      <c r="DR2141"/>
    </row>
    <row r="2142" spans="58:122" ht="13">
      <c r="BF2142" s="1135">
        <v>2134</v>
      </c>
      <c r="BG2142" s="1102">
        <v>41073.255673223677</v>
      </c>
      <c r="BH2142" s="1102">
        <v>48964.141112549893</v>
      </c>
      <c r="BI2142" s="1102">
        <v>45949.289330593063</v>
      </c>
      <c r="BJ2142" s="1102">
        <v>55944.433585248415</v>
      </c>
      <c r="BK2142" s="1102">
        <v>65316.660803737846</v>
      </c>
      <c r="BL2142" s="1102">
        <v>82934.018411866302</v>
      </c>
      <c r="BM2142" s="1102">
        <v>78619.846094098248</v>
      </c>
      <c r="BN2142" s="1102">
        <v>92834.555836965301</v>
      </c>
      <c r="BO2142" s="1102">
        <v>98422.149550597838</v>
      </c>
      <c r="BP2142" s="1102">
        <v>109059.94077757349</v>
      </c>
      <c r="BQ2142" s="1102">
        <v>82629.398221495459</v>
      </c>
      <c r="BR2142" s="1102">
        <v>69052.47926546284</v>
      </c>
      <c r="BS2142" s="1102">
        <v>58273.996516758874</v>
      </c>
      <c r="BT2142" s="1102">
        <v>23996.490595545103</v>
      </c>
      <c r="BU2142" s="1102">
        <v>11263.212465786444</v>
      </c>
      <c r="BV2142" s="1102">
        <v>10664.609422458991</v>
      </c>
      <c r="BW2142" s="1102">
        <v>15278.35892788335</v>
      </c>
      <c r="BX2142" s="1102">
        <v>18935.465410624933</v>
      </c>
      <c r="BY2142" s="1102">
        <v>17427.882095114244</v>
      </c>
      <c r="BZ2142" s="1102">
        <v>14080.840578963764</v>
      </c>
      <c r="CA2142" s="1102">
        <v>12376.438257598442</v>
      </c>
      <c r="CB2142" s="1102">
        <v>7596.1212214402558</v>
      </c>
      <c r="CC2142" s="1102">
        <v>8970.7903503917823</v>
      </c>
      <c r="CD2142" s="1102">
        <v>11691.642223865014</v>
      </c>
      <c r="CE2142" s="1102">
        <v>18698.198515738837</v>
      </c>
      <c r="CF2142" s="1102">
        <v>14434.248535382929</v>
      </c>
      <c r="CG2142" s="1102">
        <v>10278.512219470666</v>
      </c>
      <c r="CH2142" s="1102">
        <v>10712.122316989806</v>
      </c>
      <c r="CI2142" s="1102">
        <v>13929.241606396099</v>
      </c>
      <c r="CJ2142" s="1102">
        <v>15167.85193750152</v>
      </c>
      <c r="CK2142" s="1102">
        <v>15579.670175555017</v>
      </c>
      <c r="CL2142" s="1102">
        <v>11632.908345902273</v>
      </c>
      <c r="CM2142" s="1102">
        <v>14659.21591789704</v>
      </c>
      <c r="CN2142" s="1102">
        <v>14711.379154887654</v>
      </c>
      <c r="CO2142" s="1102">
        <v>18442.954120160197</v>
      </c>
      <c r="CP2142" s="1102">
        <v>14969.952018433443</v>
      </c>
      <c r="CQ2142" s="1106">
        <f t="shared" si="233"/>
        <v>16501.547420076513</v>
      </c>
      <c r="CR2142" s="23" t="s">
        <v>543</v>
      </c>
      <c r="DQ2142"/>
      <c r="DR2142"/>
    </row>
    <row r="2143" spans="58:122" ht="13">
      <c r="BF2143" s="1135">
        <v>2135</v>
      </c>
      <c r="BG2143" s="1102">
        <v>44217.024260990009</v>
      </c>
      <c r="BH2143" s="1102">
        <v>46306.592690915466</v>
      </c>
      <c r="BI2143" s="1102">
        <v>40116.147348366612</v>
      </c>
      <c r="BJ2143" s="1102">
        <v>39610.057407152293</v>
      </c>
      <c r="BK2143" s="1102">
        <v>51477.633430349852</v>
      </c>
      <c r="BL2143" s="1102">
        <v>80298.04357780912</v>
      </c>
      <c r="BM2143" s="1102">
        <v>76680.633621771427</v>
      </c>
      <c r="BN2143" s="1102">
        <v>77455.046627932679</v>
      </c>
      <c r="BO2143" s="1102">
        <v>107513.09871586401</v>
      </c>
      <c r="BP2143" s="1102">
        <v>114302.80364912486</v>
      </c>
      <c r="BQ2143" s="1102">
        <v>88095.058162735892</v>
      </c>
      <c r="BR2143" s="1102">
        <v>66488.145025968726</v>
      </c>
      <c r="BS2143" s="1102">
        <v>90034.453150287067</v>
      </c>
      <c r="BT2143" s="1102">
        <v>37072.009873692099</v>
      </c>
      <c r="BU2143" s="1102">
        <v>18330.905116425678</v>
      </c>
      <c r="BV2143" s="1102">
        <v>15788.805770889714</v>
      </c>
      <c r="BW2143" s="1102">
        <v>25561.964615532157</v>
      </c>
      <c r="BX2143" s="1102">
        <v>29693.53891987689</v>
      </c>
      <c r="BY2143" s="1102">
        <v>29010.326933699875</v>
      </c>
      <c r="BZ2143" s="1102">
        <v>18255.024039742344</v>
      </c>
      <c r="CA2143" s="1102">
        <v>12376.667742321453</v>
      </c>
      <c r="CB2143" s="1102">
        <v>9840.3407765101292</v>
      </c>
      <c r="CC2143" s="1102">
        <v>10046.107222684528</v>
      </c>
      <c r="CD2143" s="1102">
        <v>11476.087272620489</v>
      </c>
      <c r="CE2143" s="1102">
        <v>20565.830068916523</v>
      </c>
      <c r="CF2143" s="1102">
        <v>17848.326094781209</v>
      </c>
      <c r="CG2143" s="1102">
        <v>13916.817711067781</v>
      </c>
      <c r="CH2143" s="1102">
        <v>13142.507372466513</v>
      </c>
      <c r="CI2143" s="1102">
        <v>19393.36820084168</v>
      </c>
      <c r="CJ2143" s="1102">
        <v>22441.47161143714</v>
      </c>
      <c r="CK2143" s="1102">
        <v>27054.808272350787</v>
      </c>
      <c r="CL2143" s="1102">
        <v>21841.342350199327</v>
      </c>
      <c r="CM2143" s="1102">
        <v>26359.742185824696</v>
      </c>
      <c r="CN2143" s="1102">
        <v>25539.312144979158</v>
      </c>
      <c r="CO2143" s="1102">
        <v>24909.221259501403</v>
      </c>
      <c r="CP2143" s="1102">
        <v>26032.078966471672</v>
      </c>
      <c r="CQ2143" s="1106">
        <f t="shared" si="233"/>
        <v>28695.455067554834</v>
      </c>
      <c r="CR2143" s="23" t="s">
        <v>543</v>
      </c>
      <c r="DQ2143"/>
      <c r="DR2143"/>
    </row>
    <row r="2144" spans="58:122" ht="13">
      <c r="BF2144" s="1135">
        <v>2136</v>
      </c>
      <c r="BG2144" s="1102">
        <v>54768.184806892597</v>
      </c>
      <c r="BH2144" s="1102">
        <v>55459.466092883107</v>
      </c>
      <c r="BI2144" s="1102">
        <v>43362.862895368329</v>
      </c>
      <c r="BJ2144" s="1102">
        <v>42066.024216062331</v>
      </c>
      <c r="BK2144" s="1102">
        <v>56963.340606251746</v>
      </c>
      <c r="BL2144" s="1102">
        <v>84432.151901321122</v>
      </c>
      <c r="BM2144" s="1102">
        <v>74737.511729441176</v>
      </c>
      <c r="BN2144" s="1102">
        <v>72328.118984703324</v>
      </c>
      <c r="BO2144" s="1102">
        <v>94510.560963663287</v>
      </c>
      <c r="BP2144" s="1102">
        <v>90855.667147002474</v>
      </c>
      <c r="BQ2144" s="1102">
        <v>70393.606914935706</v>
      </c>
      <c r="BR2144" s="1102">
        <v>50968.521665026827</v>
      </c>
      <c r="BS2144" s="1102">
        <v>55973.309192912777</v>
      </c>
      <c r="BT2144" s="1102">
        <v>29725.799982270466</v>
      </c>
      <c r="BU2144" s="1102">
        <v>19954.060578949342</v>
      </c>
      <c r="BV2144" s="1102">
        <v>15125.048306764651</v>
      </c>
      <c r="BW2144" s="1102">
        <v>14476.537408549051</v>
      </c>
      <c r="BX2144" s="1102">
        <v>26064.769970597168</v>
      </c>
      <c r="BY2144" s="1102">
        <v>22743.258672965138</v>
      </c>
      <c r="BZ2144" s="1102">
        <v>17089.491942711687</v>
      </c>
      <c r="CA2144" s="1102">
        <v>12380.864566439239</v>
      </c>
      <c r="CB2144" s="1102">
        <v>8537.0001239130452</v>
      </c>
      <c r="CC2144" s="1102">
        <v>10526.036567975545</v>
      </c>
      <c r="CD2144" s="1102">
        <v>16573.152308907145</v>
      </c>
      <c r="CE2144" s="1102">
        <v>21467.849334120099</v>
      </c>
      <c r="CF2144" s="1102">
        <v>17123.38300026955</v>
      </c>
      <c r="CG2144" s="1102">
        <v>13601.998807283449</v>
      </c>
      <c r="CH2144" s="1102">
        <v>14442.774663860702</v>
      </c>
      <c r="CI2144" s="1102">
        <v>18903.082246076763</v>
      </c>
      <c r="CJ2144" s="1102">
        <v>19342.174755326454</v>
      </c>
      <c r="CK2144" s="1102">
        <v>19896.601561956508</v>
      </c>
      <c r="CL2144" s="1102">
        <v>19266.907982466044</v>
      </c>
      <c r="CM2144" s="1102">
        <v>23363.7498080267</v>
      </c>
      <c r="CN2144" s="1102">
        <v>23915.411422506186</v>
      </c>
      <c r="CO2144" s="1102">
        <v>21187.151771965189</v>
      </c>
      <c r="CP2144" s="1102">
        <v>25349.190916938373</v>
      </c>
      <c r="CQ2144" s="1106">
        <f t="shared" si="233"/>
        <v>27942.699847090436</v>
      </c>
      <c r="CR2144" s="23" t="s">
        <v>543</v>
      </c>
      <c r="DQ2144"/>
      <c r="DR2144"/>
    </row>
    <row r="2145" spans="58:122" ht="13">
      <c r="BF2145" s="1135">
        <v>2137</v>
      </c>
      <c r="BG2145" s="1102">
        <v>57779.364001344205</v>
      </c>
      <c r="BH2145" s="1102">
        <v>55456.590447394075</v>
      </c>
      <c r="BI2145" s="1102">
        <v>48764.885421380175</v>
      </c>
      <c r="BJ2145" s="1102">
        <v>60641.709325369055</v>
      </c>
      <c r="BK2145" s="1102">
        <v>74724.294277902518</v>
      </c>
      <c r="BL2145" s="1102">
        <v>96989.249485579247</v>
      </c>
      <c r="BM2145" s="1102">
        <v>88648.987864453607</v>
      </c>
      <c r="BN2145" s="1102">
        <v>102488.60168194976</v>
      </c>
      <c r="BO2145" s="1102">
        <v>115945.77477480864</v>
      </c>
      <c r="BP2145" s="1102">
        <v>105713.64674187257</v>
      </c>
      <c r="BQ2145" s="1102">
        <v>78632.763339821773</v>
      </c>
      <c r="BR2145" s="1102">
        <v>60647.750089335685</v>
      </c>
      <c r="BS2145" s="1102">
        <v>52146.325775903315</v>
      </c>
      <c r="BT2145" s="1102">
        <v>23163.702002417671</v>
      </c>
      <c r="BU2145" s="1102">
        <v>13229.332086327237</v>
      </c>
      <c r="BV2145" s="1102">
        <v>15088.112660704563</v>
      </c>
      <c r="BW2145" s="1102">
        <v>25597.096914465688</v>
      </c>
      <c r="BX2145" s="1102">
        <v>29923.901212327026</v>
      </c>
      <c r="BY2145" s="1102">
        <v>24164.395542306462</v>
      </c>
      <c r="BZ2145" s="1102">
        <v>18286.015209539113</v>
      </c>
      <c r="CA2145" s="1102">
        <v>12383.519009424428</v>
      </c>
      <c r="CB2145" s="1102">
        <v>7785.6878382875384</v>
      </c>
      <c r="CC2145" s="1102">
        <v>9628.1545537028433</v>
      </c>
      <c r="CD2145" s="1102">
        <v>14052.204638493644</v>
      </c>
      <c r="CE2145" s="1102">
        <v>21684.111435397652</v>
      </c>
      <c r="CF2145" s="1102">
        <v>15717.956853480284</v>
      </c>
      <c r="CG2145" s="1102">
        <v>12403.837076237895</v>
      </c>
      <c r="CH2145" s="1102">
        <v>13780.275127875022</v>
      </c>
      <c r="CI2145" s="1102">
        <v>18601.561029714918</v>
      </c>
      <c r="CJ2145" s="1102">
        <v>20709.961354904703</v>
      </c>
      <c r="CK2145" s="1102">
        <v>22519.027963471657</v>
      </c>
      <c r="CL2145" s="1102">
        <v>19062.339855424681</v>
      </c>
      <c r="CM2145" s="1102">
        <v>19676.082082893983</v>
      </c>
      <c r="CN2145" s="1102">
        <v>18477.607182828469</v>
      </c>
      <c r="CO2145" s="1102">
        <v>17423.912291036806</v>
      </c>
      <c r="CP2145" s="1102">
        <v>19939.770420710207</v>
      </c>
      <c r="CQ2145" s="1106">
        <f t="shared" si="233"/>
        <v>21979.834453552317</v>
      </c>
      <c r="CR2145" s="23" t="s">
        <v>543</v>
      </c>
      <c r="DQ2145"/>
      <c r="DR2145"/>
    </row>
    <row r="2146" spans="58:122" ht="13">
      <c r="BF2146" s="1135">
        <v>2138</v>
      </c>
      <c r="BG2146" s="1102">
        <v>61705.522626339443</v>
      </c>
      <c r="BH2146" s="1102">
        <v>59517.497697389656</v>
      </c>
      <c r="BI2146" s="1102">
        <v>47216.55538210275</v>
      </c>
      <c r="BJ2146" s="1102">
        <v>52902.102992111002</v>
      </c>
      <c r="BK2146" s="1102">
        <v>60318.130927763777</v>
      </c>
      <c r="BL2146" s="1102">
        <v>71091.977570432151</v>
      </c>
      <c r="BM2146" s="1102">
        <v>50244.222116364552</v>
      </c>
      <c r="BN2146" s="1102">
        <v>55065.354531194491</v>
      </c>
      <c r="BO2146" s="1102">
        <v>100917.15578029146</v>
      </c>
      <c r="BP2146" s="1102">
        <v>96816.078671233568</v>
      </c>
      <c r="BQ2146" s="1102">
        <v>85408.438579355367</v>
      </c>
      <c r="BR2146" s="1102">
        <v>71706.982401061003</v>
      </c>
      <c r="BS2146" s="1102">
        <v>87041.150995149888</v>
      </c>
      <c r="BT2146" s="1102">
        <v>29889.734399965444</v>
      </c>
      <c r="BU2146" s="1102">
        <v>12783.349979655874</v>
      </c>
      <c r="BV2146" s="1102">
        <v>11573.457002272409</v>
      </c>
      <c r="BW2146" s="1102">
        <v>24533.34655470775</v>
      </c>
      <c r="BX2146" s="1102">
        <v>26028.895425474504</v>
      </c>
      <c r="BY2146" s="1102">
        <v>25049.089107149619</v>
      </c>
      <c r="BZ2146" s="1102">
        <v>21914.495345699204</v>
      </c>
      <c r="CA2146" s="1102">
        <v>12386.283088873659</v>
      </c>
      <c r="CB2146" s="1102">
        <v>6098.6523540785383</v>
      </c>
      <c r="CC2146" s="1102">
        <v>8761.6772944846762</v>
      </c>
      <c r="CD2146" s="1102">
        <v>12120.422458178888</v>
      </c>
      <c r="CE2146" s="1102">
        <v>28325.757015947747</v>
      </c>
      <c r="CF2146" s="1102">
        <v>17898.249585654819</v>
      </c>
      <c r="CG2146" s="1102">
        <v>11419.444799277302</v>
      </c>
      <c r="CH2146" s="1102">
        <v>11360.410351504359</v>
      </c>
      <c r="CI2146" s="1102">
        <v>19201.050587257225</v>
      </c>
      <c r="CJ2146" s="1102">
        <v>21974.973934009315</v>
      </c>
      <c r="CK2146" s="1102">
        <v>22705.119691757016</v>
      </c>
      <c r="CL2146" s="1102">
        <v>14273.832214135835</v>
      </c>
      <c r="CM2146" s="1102">
        <v>19014.111301959761</v>
      </c>
      <c r="CN2146" s="1102">
        <v>15282.767094560542</v>
      </c>
      <c r="CO2146" s="1102">
        <v>22280.962788295492</v>
      </c>
      <c r="CP2146" s="1102">
        <v>15758.458486195934</v>
      </c>
      <c r="CQ2146" s="1106">
        <f t="shared" si="233"/>
        <v>17370.727017499255</v>
      </c>
      <c r="CR2146" s="23" t="s">
        <v>543</v>
      </c>
      <c r="DQ2146"/>
      <c r="DR2146"/>
    </row>
    <row r="2147" spans="58:122" ht="13">
      <c r="BF2147" s="1135">
        <v>2139</v>
      </c>
      <c r="BG2147" s="1102">
        <v>54310.56313905213</v>
      </c>
      <c r="BH2147" s="1102">
        <v>50783.289722331239</v>
      </c>
      <c r="BI2147" s="1102">
        <v>44742.040615330661</v>
      </c>
      <c r="BJ2147" s="1102">
        <v>52507.827979937967</v>
      </c>
      <c r="BK2147" s="1102">
        <v>59768.158083721246</v>
      </c>
      <c r="BL2147" s="1102">
        <v>75236.862523371004</v>
      </c>
      <c r="BM2147" s="1102">
        <v>68497.365033688606</v>
      </c>
      <c r="BN2147" s="1102">
        <v>86120.327968413534</v>
      </c>
      <c r="BO2147" s="1102">
        <v>113766.14957571421</v>
      </c>
      <c r="BP2147" s="1102">
        <v>105179.92096272882</v>
      </c>
      <c r="BQ2147" s="1102">
        <v>81561.677793452604</v>
      </c>
      <c r="BR2147" s="1102">
        <v>66600.017862533947</v>
      </c>
      <c r="BS2147" s="1102">
        <v>61071.302048119775</v>
      </c>
      <c r="BT2147" s="1102">
        <v>26837.867811229753</v>
      </c>
      <c r="BU2147" s="1102">
        <v>12575.101686789645</v>
      </c>
      <c r="BV2147" s="1102">
        <v>10959.428677132117</v>
      </c>
      <c r="BW2147" s="1102">
        <v>15553.700058904844</v>
      </c>
      <c r="BX2147" s="1102">
        <v>19632.593111788199</v>
      </c>
      <c r="BY2147" s="1102">
        <v>19673.54771556599</v>
      </c>
      <c r="BZ2147" s="1102">
        <v>18764.919418572841</v>
      </c>
      <c r="CA2147" s="1102">
        <v>12387.957871675797</v>
      </c>
      <c r="CB2147" s="1102">
        <v>7829.0847653033125</v>
      </c>
      <c r="CC2147" s="1102">
        <v>7835.0766611566814</v>
      </c>
      <c r="CD2147" s="1102">
        <v>11988.911245495357</v>
      </c>
      <c r="CE2147" s="1102">
        <v>16615.847455340059</v>
      </c>
      <c r="CF2147" s="1102">
        <v>11782.772850377682</v>
      </c>
      <c r="CG2147" s="1102">
        <v>9061.1746757413039</v>
      </c>
      <c r="CH2147" s="1102">
        <v>10139.551814973842</v>
      </c>
      <c r="CI2147" s="1102">
        <v>15014.734861494289</v>
      </c>
      <c r="CJ2147" s="1102">
        <v>17749.806921734973</v>
      </c>
      <c r="CK2147" s="1102">
        <v>19363.377114263298</v>
      </c>
      <c r="CL2147" s="1102">
        <v>16868.910100014069</v>
      </c>
      <c r="CM2147" s="1102">
        <v>17713.970692534331</v>
      </c>
      <c r="CN2147" s="1102">
        <v>16135.458126998379</v>
      </c>
      <c r="CO2147" s="1102">
        <v>14222.475572557529</v>
      </c>
      <c r="CP2147" s="1102">
        <v>17240.395471166405</v>
      </c>
      <c r="CQ2147" s="1106">
        <f t="shared" si="233"/>
        <v>19004.282916739507</v>
      </c>
      <c r="CR2147" s="23" t="s">
        <v>543</v>
      </c>
      <c r="DQ2147"/>
      <c r="DR2147"/>
    </row>
    <row r="2148" spans="58:122" ht="13">
      <c r="BF2148" s="1135">
        <v>2140</v>
      </c>
      <c r="BG2148" s="1102">
        <v>52005.20603083379</v>
      </c>
      <c r="BH2148" s="1102">
        <v>57791.913618449747</v>
      </c>
      <c r="BI2148" s="1102">
        <v>52585.144650040638</v>
      </c>
      <c r="BJ2148" s="1102">
        <v>56709.326651918418</v>
      </c>
      <c r="BK2148" s="1102">
        <v>71877.249897149042</v>
      </c>
      <c r="BL2148" s="1102">
        <v>98543.475895993528</v>
      </c>
      <c r="BM2148" s="1102">
        <v>91412.274122138289</v>
      </c>
      <c r="BN2148" s="1102">
        <v>100958.40246511342</v>
      </c>
      <c r="BO2148" s="1102">
        <v>126309.5600165232</v>
      </c>
      <c r="BP2148" s="1102">
        <v>122257.02861444376</v>
      </c>
      <c r="BQ2148" s="1102">
        <v>97157.18161352929</v>
      </c>
      <c r="BR2148" s="1102">
        <v>77404.395531269111</v>
      </c>
      <c r="BS2148" s="1102">
        <v>77616.35914661891</v>
      </c>
      <c r="BT2148" s="1102">
        <v>28061.435205216156</v>
      </c>
      <c r="BU2148" s="1102">
        <v>14545.133549639799</v>
      </c>
      <c r="BV2148" s="1102">
        <v>13686.534527435258</v>
      </c>
      <c r="BW2148" s="1102">
        <v>20283.598445667947</v>
      </c>
      <c r="BX2148" s="1102">
        <v>24545.384398285867</v>
      </c>
      <c r="BY2148" s="1102">
        <v>21533.956758041237</v>
      </c>
      <c r="BZ2148" s="1102">
        <v>18952.927589101357</v>
      </c>
      <c r="CA2148" s="1102">
        <v>12397.640079960003</v>
      </c>
      <c r="CB2148" s="1102">
        <v>7517.2090255726589</v>
      </c>
      <c r="CC2148" s="1102">
        <v>8630.95303230016</v>
      </c>
      <c r="CD2148" s="1102">
        <v>10617.180467606289</v>
      </c>
      <c r="CE2148" s="1102">
        <v>17938.699638400445</v>
      </c>
      <c r="CF2148" s="1102">
        <v>14523.065865844834</v>
      </c>
      <c r="CG2148" s="1102">
        <v>10996.137951488532</v>
      </c>
      <c r="CH2148" s="1102">
        <v>12004.269072641926</v>
      </c>
      <c r="CI2148" s="1102">
        <v>15622.082913953316</v>
      </c>
      <c r="CJ2148" s="1102">
        <v>19937.749186656081</v>
      </c>
      <c r="CK2148" s="1102">
        <v>22087.435374992347</v>
      </c>
      <c r="CL2148" s="1102">
        <v>17763.638845161273</v>
      </c>
      <c r="CM2148" s="1102">
        <v>22188.761721529077</v>
      </c>
      <c r="CN2148" s="1102">
        <v>18825.970515582288</v>
      </c>
      <c r="CO2148" s="1102">
        <v>22251.560759038261</v>
      </c>
      <c r="CP2148" s="1102">
        <v>19912.111552826569</v>
      </c>
      <c r="CQ2148" s="1106">
        <f t="shared" si="233"/>
        <v>21949.345770662389</v>
      </c>
      <c r="CR2148" s="23" t="s">
        <v>543</v>
      </c>
      <c r="DQ2148"/>
      <c r="DR2148"/>
    </row>
    <row r="2149" spans="58:122" ht="13">
      <c r="BF2149" s="1135">
        <v>2141</v>
      </c>
      <c r="BG2149" s="1102">
        <v>61848.697462761491</v>
      </c>
      <c r="BH2149" s="1102">
        <v>68057.747686224422</v>
      </c>
      <c r="BI2149" s="1102">
        <v>62314.510979538289</v>
      </c>
      <c r="BJ2149" s="1102">
        <v>69745.601821033662</v>
      </c>
      <c r="BK2149" s="1102">
        <v>80239.284881790314</v>
      </c>
      <c r="BL2149" s="1102">
        <v>97955.010902002148</v>
      </c>
      <c r="BM2149" s="1102">
        <v>82574.081527029382</v>
      </c>
      <c r="BN2149" s="1102">
        <v>94823.996014081364</v>
      </c>
      <c r="BO2149" s="1102">
        <v>115666.1707775512</v>
      </c>
      <c r="BP2149" s="1102">
        <v>128820.36947222037</v>
      </c>
      <c r="BQ2149" s="1102">
        <v>104645.41162775164</v>
      </c>
      <c r="BR2149" s="1102">
        <v>89508.392875070698</v>
      </c>
      <c r="BS2149" s="1102">
        <v>88147.851892508043</v>
      </c>
      <c r="BT2149" s="1102">
        <v>34520.389127589333</v>
      </c>
      <c r="BU2149" s="1102">
        <v>14152.438249829263</v>
      </c>
      <c r="BV2149" s="1102">
        <v>13162.25031840362</v>
      </c>
      <c r="BW2149" s="1102">
        <v>24026.192668536674</v>
      </c>
      <c r="BX2149" s="1102">
        <v>31817.088522413851</v>
      </c>
      <c r="BY2149" s="1102">
        <v>29208.37760829342</v>
      </c>
      <c r="BZ2149" s="1102">
        <v>24883.796117690799</v>
      </c>
      <c r="CA2149" s="1102">
        <v>12401.18999467719</v>
      </c>
      <c r="CB2149" s="1102">
        <v>6991.1963790540294</v>
      </c>
      <c r="CC2149" s="1102">
        <v>10144.000758551392</v>
      </c>
      <c r="CD2149" s="1102">
        <v>17330.928523578692</v>
      </c>
      <c r="CE2149" s="1102">
        <v>28489.95255893845</v>
      </c>
      <c r="CF2149" s="1102">
        <v>18703.255725185605</v>
      </c>
      <c r="CG2149" s="1102">
        <v>11366.149126292985</v>
      </c>
      <c r="CH2149" s="1102">
        <v>16579.155170861322</v>
      </c>
      <c r="CI2149" s="1102">
        <v>22982.285627524718</v>
      </c>
      <c r="CJ2149" s="1102">
        <v>30212.46688827754</v>
      </c>
      <c r="CK2149" s="1102">
        <v>28917.106628374644</v>
      </c>
      <c r="CL2149" s="1102">
        <v>19578.119479102919</v>
      </c>
      <c r="CM2149" s="1102">
        <v>27442.433659796599</v>
      </c>
      <c r="CN2149" s="1102">
        <v>19789.798392969638</v>
      </c>
      <c r="CO2149" s="1102">
        <v>30876.350838916282</v>
      </c>
      <c r="CP2149" s="1102">
        <v>20227.349754214676</v>
      </c>
      <c r="CQ2149" s="1106">
        <f t="shared" si="233"/>
        <v>22296.836405396556</v>
      </c>
      <c r="CR2149" s="23" t="s">
        <v>543</v>
      </c>
      <c r="DQ2149"/>
      <c r="DR2149"/>
    </row>
    <row r="2150" spans="58:122" ht="13">
      <c r="BF2150" s="1135">
        <v>2142</v>
      </c>
      <c r="BG2150" s="1102">
        <v>39413.420700149334</v>
      </c>
      <c r="BH2150" s="1102">
        <v>49013.573006366736</v>
      </c>
      <c r="BI2150" s="1102">
        <v>47181.259485950221</v>
      </c>
      <c r="BJ2150" s="1102">
        <v>51142.772889430402</v>
      </c>
      <c r="BK2150" s="1102">
        <v>56277.573352700674</v>
      </c>
      <c r="BL2150" s="1102">
        <v>72418.262635524385</v>
      </c>
      <c r="BM2150" s="1102">
        <v>68073.402357300773</v>
      </c>
      <c r="BN2150" s="1102">
        <v>75017.508779093725</v>
      </c>
      <c r="BO2150" s="1102">
        <v>89131.538182901044</v>
      </c>
      <c r="BP2150" s="1102">
        <v>98465.626588670857</v>
      </c>
      <c r="BQ2150" s="1102">
        <v>77109.389905441029</v>
      </c>
      <c r="BR2150" s="1102">
        <v>63580.569009385748</v>
      </c>
      <c r="BS2150" s="1102">
        <v>67406.372245762483</v>
      </c>
      <c r="BT2150" s="1102">
        <v>29484.036373817926</v>
      </c>
      <c r="BU2150" s="1102">
        <v>13756.913289183402</v>
      </c>
      <c r="BV2150" s="1102">
        <v>11500.839642022887</v>
      </c>
      <c r="BW2150" s="1102">
        <v>14435.452025531626</v>
      </c>
      <c r="BX2150" s="1102">
        <v>19655.955536669102</v>
      </c>
      <c r="BY2150" s="1102">
        <v>18128.04727296995</v>
      </c>
      <c r="BZ2150" s="1102">
        <v>19840.046334317096</v>
      </c>
      <c r="CA2150" s="1102">
        <v>12407.198677291059</v>
      </c>
      <c r="CB2150" s="1102">
        <v>7047.6393324985329</v>
      </c>
      <c r="CC2150" s="1102">
        <v>8515.880137347327</v>
      </c>
      <c r="CD2150" s="1102">
        <v>10530.493472793218</v>
      </c>
      <c r="CE2150" s="1102">
        <v>19710.513070500387</v>
      </c>
      <c r="CF2150" s="1102">
        <v>14571.776485972523</v>
      </c>
      <c r="CG2150" s="1102">
        <v>11525.077448718223</v>
      </c>
      <c r="CH2150" s="1102">
        <v>13689.518403408845</v>
      </c>
      <c r="CI2150" s="1102">
        <v>19963.779736526554</v>
      </c>
      <c r="CJ2150" s="1102">
        <v>22411.941884936066</v>
      </c>
      <c r="CK2150" s="1102">
        <v>21457.199244820404</v>
      </c>
      <c r="CL2150" s="1102">
        <v>15711.032818265185</v>
      </c>
      <c r="CM2150" s="1102">
        <v>15948.577184252921</v>
      </c>
      <c r="CN2150" s="1102">
        <v>13221.720464692233</v>
      </c>
      <c r="CO2150" s="1102">
        <v>16270.818332154999</v>
      </c>
      <c r="CP2150" s="1102">
        <v>14861.317991788801</v>
      </c>
      <c r="CQ2150" s="1106">
        <f t="shared" si="233"/>
        <v>16381.798903855282</v>
      </c>
      <c r="CR2150" s="23" t="s">
        <v>543</v>
      </c>
      <c r="DQ2150"/>
      <c r="DR2150"/>
    </row>
    <row r="2151" spans="58:122" ht="13">
      <c r="BF2151" s="1135">
        <v>2143</v>
      </c>
      <c r="BG2151" s="1102">
        <v>48609.805538646702</v>
      </c>
      <c r="BH2151" s="1102">
        <v>49804.119081344645</v>
      </c>
      <c r="BI2151" s="1102">
        <v>43429.112434073402</v>
      </c>
      <c r="BJ2151" s="1102">
        <v>48149.915447232037</v>
      </c>
      <c r="BK2151" s="1102">
        <v>67562.962750250153</v>
      </c>
      <c r="BL2151" s="1102">
        <v>86077.780962818972</v>
      </c>
      <c r="BM2151" s="1102">
        <v>74041.859619553608</v>
      </c>
      <c r="BN2151" s="1102">
        <v>84924.054848643515</v>
      </c>
      <c r="BO2151" s="1102">
        <v>115008.11826049961</v>
      </c>
      <c r="BP2151" s="1102">
        <v>107484.0512183969</v>
      </c>
      <c r="BQ2151" s="1102">
        <v>86625.205676317812</v>
      </c>
      <c r="BR2151" s="1102">
        <v>70870.141224618303</v>
      </c>
      <c r="BS2151" s="1102">
        <v>80674.024160096946</v>
      </c>
      <c r="BT2151" s="1102">
        <v>30036.532018651138</v>
      </c>
      <c r="BU2151" s="1102">
        <v>18233.552548837411</v>
      </c>
      <c r="BV2151" s="1102">
        <v>16333.186320357498</v>
      </c>
      <c r="BW2151" s="1102">
        <v>15040.174568592385</v>
      </c>
      <c r="BX2151" s="1102">
        <v>17268.900333701982</v>
      </c>
      <c r="BY2151" s="1102">
        <v>17855.746227857093</v>
      </c>
      <c r="BZ2151" s="1102">
        <v>15872.62862891164</v>
      </c>
      <c r="CA2151" s="1102">
        <v>12410.24134024156</v>
      </c>
      <c r="CB2151" s="1102">
        <v>8567.3689065127237</v>
      </c>
      <c r="CC2151" s="1102">
        <v>9364.3183679045433</v>
      </c>
      <c r="CD2151" s="1102">
        <v>13864.300211724894</v>
      </c>
      <c r="CE2151" s="1102">
        <v>18699.1646760599</v>
      </c>
      <c r="CF2151" s="1102">
        <v>15175.348911003892</v>
      </c>
      <c r="CG2151" s="1102">
        <v>12339.342884773509</v>
      </c>
      <c r="CH2151" s="1102">
        <v>14253.651305650488</v>
      </c>
      <c r="CI2151" s="1102">
        <v>19542.467686353611</v>
      </c>
      <c r="CJ2151" s="1102">
        <v>20852.052559056043</v>
      </c>
      <c r="CK2151" s="1102">
        <v>20615.187496205042</v>
      </c>
      <c r="CL2151" s="1102">
        <v>17559.128418060049</v>
      </c>
      <c r="CM2151" s="1102">
        <v>17770.628767087932</v>
      </c>
      <c r="CN2151" s="1102">
        <v>15776.926031438419</v>
      </c>
      <c r="CO2151" s="1102">
        <v>14218.887677756147</v>
      </c>
      <c r="CP2151" s="1102">
        <v>16953.728682714318</v>
      </c>
      <c r="CQ2151" s="1106">
        <f t="shared" si="233"/>
        <v>18688.286873627392</v>
      </c>
      <c r="CR2151" s="23" t="s">
        <v>543</v>
      </c>
      <c r="DQ2151"/>
      <c r="DR2151"/>
    </row>
    <row r="2152" spans="58:122" ht="13">
      <c r="BF2152" s="1135">
        <v>2144</v>
      </c>
      <c r="BG2152" s="1102">
        <v>63592.976402771295</v>
      </c>
      <c r="BH2152" s="1102">
        <v>67253.254920405248</v>
      </c>
      <c r="BI2152" s="1102">
        <v>55742.597969294307</v>
      </c>
      <c r="BJ2152" s="1102">
        <v>58024.451538523972</v>
      </c>
      <c r="BK2152" s="1102">
        <v>73757.821781608232</v>
      </c>
      <c r="BL2152" s="1102">
        <v>101076.0766447269</v>
      </c>
      <c r="BM2152" s="1102">
        <v>94318.547336806689</v>
      </c>
      <c r="BN2152" s="1102">
        <v>101188.70723648241</v>
      </c>
      <c r="BO2152" s="1102">
        <v>116662.55924772307</v>
      </c>
      <c r="BP2152" s="1102">
        <v>116265.64664628961</v>
      </c>
      <c r="BQ2152" s="1102">
        <v>87706.320064640226</v>
      </c>
      <c r="BR2152" s="1102">
        <v>63879.673471126865</v>
      </c>
      <c r="BS2152" s="1102">
        <v>54671.426828068499</v>
      </c>
      <c r="BT2152" s="1102">
        <v>26706.118171243856</v>
      </c>
      <c r="BU2152" s="1102">
        <v>14403.227931808726</v>
      </c>
      <c r="BV2152" s="1102">
        <v>12229.05929441747</v>
      </c>
      <c r="BW2152" s="1102">
        <v>14413.439844879749</v>
      </c>
      <c r="BX2152" s="1102">
        <v>27982.687059850614</v>
      </c>
      <c r="BY2152" s="1102">
        <v>21207.954457745811</v>
      </c>
      <c r="BZ2152" s="1102">
        <v>18931.362761204298</v>
      </c>
      <c r="CA2152" s="1102">
        <v>12414.86376022976</v>
      </c>
      <c r="CB2152" s="1102">
        <v>7277.0027175781634</v>
      </c>
      <c r="CC2152" s="1102">
        <v>9958.2764724236131</v>
      </c>
      <c r="CD2152" s="1102">
        <v>11826.02271864399</v>
      </c>
      <c r="CE2152" s="1102">
        <v>18661.936217897284</v>
      </c>
      <c r="CF2152" s="1102">
        <v>16021.125375909231</v>
      </c>
      <c r="CG2152" s="1102">
        <v>13095.749902515001</v>
      </c>
      <c r="CH2152" s="1102">
        <v>15065.13096041441</v>
      </c>
      <c r="CI2152" s="1102">
        <v>18213.502575046175</v>
      </c>
      <c r="CJ2152" s="1102">
        <v>20202.306970494348</v>
      </c>
      <c r="CK2152" s="1102">
        <v>21675.380251748818</v>
      </c>
      <c r="CL2152" s="1102">
        <v>18172.241565956254</v>
      </c>
      <c r="CM2152" s="1102">
        <v>22478.254034796544</v>
      </c>
      <c r="CN2152" s="1102">
        <v>19389.225305497672</v>
      </c>
      <c r="CO2152" s="1102">
        <v>23258.051741950574</v>
      </c>
      <c r="CP2152" s="1102">
        <v>21294.659492283889</v>
      </c>
      <c r="CQ2152" s="1106">
        <f t="shared" si="233"/>
        <v>23473.344000943387</v>
      </c>
      <c r="CR2152" s="23" t="s">
        <v>543</v>
      </c>
      <c r="DQ2152"/>
      <c r="DR2152"/>
    </row>
    <row r="2153" spans="58:122" ht="13">
      <c r="BF2153" s="1135">
        <v>2145</v>
      </c>
      <c r="BG2153" s="1102">
        <v>44757.465375237873</v>
      </c>
      <c r="BH2153" s="1102">
        <v>41898.160493177675</v>
      </c>
      <c r="BI2153" s="1102">
        <v>36524.569547287203</v>
      </c>
      <c r="BJ2153" s="1102">
        <v>45466.779490820722</v>
      </c>
      <c r="BK2153" s="1102">
        <v>63960.174735955523</v>
      </c>
      <c r="BL2153" s="1102">
        <v>96212.108474924637</v>
      </c>
      <c r="BM2153" s="1102">
        <v>89167.239510162457</v>
      </c>
      <c r="BN2153" s="1102">
        <v>96273.0464878817</v>
      </c>
      <c r="BO2153" s="1102">
        <v>122280.83219925602</v>
      </c>
      <c r="BP2153" s="1102">
        <v>121509.40763673304</v>
      </c>
      <c r="BQ2153" s="1102">
        <v>96606.560956652509</v>
      </c>
      <c r="BR2153" s="1102">
        <v>70717.932810209168</v>
      </c>
      <c r="BS2153" s="1102">
        <v>60545.819596809262</v>
      </c>
      <c r="BT2153" s="1102">
        <v>23844.408671366953</v>
      </c>
      <c r="BU2153" s="1102">
        <v>13484.646370205781</v>
      </c>
      <c r="BV2153" s="1102">
        <v>17082.476820649681</v>
      </c>
      <c r="BW2153" s="1102">
        <v>25505.0432612195</v>
      </c>
      <c r="BX2153" s="1102">
        <v>26510.376056783702</v>
      </c>
      <c r="BY2153" s="1102">
        <v>23788.821047084424</v>
      </c>
      <c r="BZ2153" s="1102">
        <v>16078.898170452341</v>
      </c>
      <c r="CA2153" s="1102">
        <v>12415.530997877806</v>
      </c>
      <c r="CB2153" s="1102">
        <v>8025.9561366092694</v>
      </c>
      <c r="CC2153" s="1102">
        <v>8087.0762023508614</v>
      </c>
      <c r="CD2153" s="1102">
        <v>11936.00397113739</v>
      </c>
      <c r="CE2153" s="1102">
        <v>19339.972837217974</v>
      </c>
      <c r="CF2153" s="1102">
        <v>16299.330666700827</v>
      </c>
      <c r="CG2153" s="1102">
        <v>13175.690800623141</v>
      </c>
      <c r="CH2153" s="1102">
        <v>14039.745278577451</v>
      </c>
      <c r="CI2153" s="1102">
        <v>19651.732103320635</v>
      </c>
      <c r="CJ2153" s="1102">
        <v>22382.478493609586</v>
      </c>
      <c r="CK2153" s="1102">
        <v>21888.349492720055</v>
      </c>
      <c r="CL2153" s="1102">
        <v>17557.145765827714</v>
      </c>
      <c r="CM2153" s="1102">
        <v>18411.707435742919</v>
      </c>
      <c r="CN2153" s="1102">
        <v>19551.083293021296</v>
      </c>
      <c r="CO2153" s="1102">
        <v>22848.532388797212</v>
      </c>
      <c r="CP2153" s="1102">
        <v>20627.347410584163</v>
      </c>
      <c r="CQ2153" s="1106">
        <f t="shared" si="233"/>
        <v>22737.758345986134</v>
      </c>
      <c r="CR2153" s="23" t="s">
        <v>543</v>
      </c>
      <c r="DQ2153"/>
      <c r="DR2153"/>
    </row>
    <row r="2154" spans="58:122" ht="13">
      <c r="BF2154" s="1135">
        <v>2146</v>
      </c>
      <c r="BG2154" s="1102">
        <v>56065.509071879897</v>
      </c>
      <c r="BH2154" s="1102">
        <v>50052.18226727772</v>
      </c>
      <c r="BI2154" s="1102">
        <v>43550.707178393081</v>
      </c>
      <c r="BJ2154" s="1102">
        <v>59860.98500881662</v>
      </c>
      <c r="BK2154" s="1102">
        <v>82296.27315730018</v>
      </c>
      <c r="BL2154" s="1102">
        <v>111291.810987909</v>
      </c>
      <c r="BM2154" s="1102">
        <v>98176.743437536526</v>
      </c>
      <c r="BN2154" s="1102">
        <v>108630.849836497</v>
      </c>
      <c r="BO2154" s="1102">
        <v>126093.96225550392</v>
      </c>
      <c r="BP2154" s="1102">
        <v>115601.40573351795</v>
      </c>
      <c r="BQ2154" s="1102">
        <v>87627.95074140931</v>
      </c>
      <c r="BR2154" s="1102">
        <v>73568.262111588279</v>
      </c>
      <c r="BS2154" s="1102">
        <v>76478.837806698837</v>
      </c>
      <c r="BT2154" s="1102">
        <v>30272.981359156533</v>
      </c>
      <c r="BU2154" s="1102">
        <v>16671.820931976548</v>
      </c>
      <c r="BV2154" s="1102">
        <v>15821.665266524727</v>
      </c>
      <c r="BW2154" s="1102">
        <v>17279.908879555354</v>
      </c>
      <c r="BX2154" s="1102">
        <v>20171.187055333423</v>
      </c>
      <c r="BY2154" s="1102">
        <v>20202.852531966844</v>
      </c>
      <c r="BZ2154" s="1102">
        <v>18422.797768680342</v>
      </c>
      <c r="CA2154" s="1102">
        <v>12418.257659823848</v>
      </c>
      <c r="CB2154" s="1102">
        <v>7568.7195521911426</v>
      </c>
      <c r="CC2154" s="1102">
        <v>8051.6745898084255</v>
      </c>
      <c r="CD2154" s="1102">
        <v>11376.068088083088</v>
      </c>
      <c r="CE2154" s="1102">
        <v>17974.462399317203</v>
      </c>
      <c r="CF2154" s="1102">
        <v>15166.571632007777</v>
      </c>
      <c r="CG2154" s="1102">
        <v>11912.335293901875</v>
      </c>
      <c r="CH2154" s="1102">
        <v>12670.990111575687</v>
      </c>
      <c r="CI2154" s="1102">
        <v>15836.643822190767</v>
      </c>
      <c r="CJ2154" s="1102">
        <v>18654.211008907438</v>
      </c>
      <c r="CK2154" s="1102">
        <v>19868.869347083179</v>
      </c>
      <c r="CL2154" s="1102">
        <v>19250.523557084547</v>
      </c>
      <c r="CM2154" s="1102">
        <v>22456.85134324578</v>
      </c>
      <c r="CN2154" s="1102">
        <v>22674.193787549291</v>
      </c>
      <c r="CO2154" s="1102">
        <v>23125.658421124084</v>
      </c>
      <c r="CP2154" s="1102">
        <v>23349.719352312906</v>
      </c>
      <c r="CQ2154" s="1106">
        <f t="shared" si="233"/>
        <v>25738.659727380389</v>
      </c>
      <c r="CR2154" s="23" t="s">
        <v>543</v>
      </c>
      <c r="DQ2154"/>
      <c r="DR2154"/>
    </row>
    <row r="2155" spans="58:122" ht="13">
      <c r="BF2155" s="1135">
        <v>2147</v>
      </c>
      <c r="BG2155" s="1102">
        <v>68133.176600684572</v>
      </c>
      <c r="BH2155" s="1102">
        <v>76579.5723735801</v>
      </c>
      <c r="BI2155" s="1102">
        <v>71808.870477404678</v>
      </c>
      <c r="BJ2155" s="1102">
        <v>80905.778334265749</v>
      </c>
      <c r="BK2155" s="1102">
        <v>91569.669937737301</v>
      </c>
      <c r="BL2155" s="1102">
        <v>113795.34115187528</v>
      </c>
      <c r="BM2155" s="1102">
        <v>102522.78463859235</v>
      </c>
      <c r="BN2155" s="1102">
        <v>113139.94280014902</v>
      </c>
      <c r="BO2155" s="1102">
        <v>128490.72232363487</v>
      </c>
      <c r="BP2155" s="1102">
        <v>131290.48506844963</v>
      </c>
      <c r="BQ2155" s="1102">
        <v>99602.833851979434</v>
      </c>
      <c r="BR2155" s="1102">
        <v>84282.365049427084</v>
      </c>
      <c r="BS2155" s="1102">
        <v>90689.549388713232</v>
      </c>
      <c r="BT2155" s="1102">
        <v>40534.616025990283</v>
      </c>
      <c r="BU2155" s="1102">
        <v>17755.936286492903</v>
      </c>
      <c r="BV2155" s="1102">
        <v>11712.82095764441</v>
      </c>
      <c r="BW2155" s="1102">
        <v>12580.442865346597</v>
      </c>
      <c r="BX2155" s="1102">
        <v>24132.624285068203</v>
      </c>
      <c r="BY2155" s="1102">
        <v>23120.242552628792</v>
      </c>
      <c r="BZ2155" s="1102">
        <v>20327.443477178149</v>
      </c>
      <c r="CA2155" s="1102">
        <v>12423.099755005482</v>
      </c>
      <c r="CB2155" s="1102">
        <v>8429.987784248342</v>
      </c>
      <c r="CC2155" s="1102">
        <v>11755.775642981542</v>
      </c>
      <c r="CD2155" s="1102">
        <v>16125.133155576965</v>
      </c>
      <c r="CE2155" s="1102">
        <v>21992.200239102895</v>
      </c>
      <c r="CF2155" s="1102">
        <v>14999.982744164068</v>
      </c>
      <c r="CG2155" s="1102">
        <v>10551.935418251591</v>
      </c>
      <c r="CH2155" s="1102">
        <v>14426.414501976089</v>
      </c>
      <c r="CI2155" s="1102">
        <v>19725.320948472716</v>
      </c>
      <c r="CJ2155" s="1102">
        <v>23743.025825936496</v>
      </c>
      <c r="CK2155" s="1102">
        <v>22536.984600758551</v>
      </c>
      <c r="CL2155" s="1102">
        <v>17790.522770867374</v>
      </c>
      <c r="CM2155" s="1102">
        <v>19192.689834811779</v>
      </c>
      <c r="CN2155" s="1102">
        <v>18466.141553552887</v>
      </c>
      <c r="CO2155" s="1102">
        <v>21577.180810126607</v>
      </c>
      <c r="CP2155" s="1102">
        <v>20186.384393059121</v>
      </c>
      <c r="CQ2155" s="1106">
        <f t="shared" si="233"/>
        <v>22251.679824476552</v>
      </c>
      <c r="CR2155" s="23" t="s">
        <v>543</v>
      </c>
      <c r="DQ2155"/>
      <c r="DR2155"/>
    </row>
    <row r="2156" spans="58:122" ht="13">
      <c r="BF2156" s="1135">
        <v>2148</v>
      </c>
      <c r="BG2156" s="1102">
        <v>64016.16535669718</v>
      </c>
      <c r="BH2156" s="1102">
        <v>56470.600548941293</v>
      </c>
      <c r="BI2156" s="1102">
        <v>48792.612817179237</v>
      </c>
      <c r="BJ2156" s="1102">
        <v>57035.638390826425</v>
      </c>
      <c r="BK2156" s="1102">
        <v>78015.966886995011</v>
      </c>
      <c r="BL2156" s="1102">
        <v>120587.56818253829</v>
      </c>
      <c r="BM2156" s="1102">
        <v>103249.92985270251</v>
      </c>
      <c r="BN2156" s="1102">
        <v>103289.58122050537</v>
      </c>
      <c r="BO2156" s="1102">
        <v>126084.77835976482</v>
      </c>
      <c r="BP2156" s="1102">
        <v>114212.84027538328</v>
      </c>
      <c r="BQ2156" s="1102">
        <v>81142.175956089995</v>
      </c>
      <c r="BR2156" s="1102">
        <v>50950.539732558005</v>
      </c>
      <c r="BS2156" s="1102">
        <v>74995.41684968835</v>
      </c>
      <c r="BT2156" s="1102">
        <v>27876.335802600297</v>
      </c>
      <c r="BU2156" s="1102">
        <v>12823.945807192398</v>
      </c>
      <c r="BV2156" s="1102">
        <v>14808.451799107806</v>
      </c>
      <c r="BW2156" s="1102">
        <v>14870.483070065229</v>
      </c>
      <c r="BX2156" s="1102">
        <v>30042.954637458195</v>
      </c>
      <c r="BY2156" s="1102">
        <v>21188.83572094595</v>
      </c>
      <c r="BZ2156" s="1102">
        <v>15179.402214791709</v>
      </c>
      <c r="CA2156" s="1102">
        <v>12426.649345245929</v>
      </c>
      <c r="CB2156" s="1102">
        <v>8901.0098105707457</v>
      </c>
      <c r="CC2156" s="1102">
        <v>14088.651453517166</v>
      </c>
      <c r="CD2156" s="1102">
        <v>18505.929289627431</v>
      </c>
      <c r="CE2156" s="1102">
        <v>18244.559814428769</v>
      </c>
      <c r="CF2156" s="1102">
        <v>13482.689737759965</v>
      </c>
      <c r="CG2156" s="1102">
        <v>13171.921987023432</v>
      </c>
      <c r="CH2156" s="1102">
        <v>16974.743000790964</v>
      </c>
      <c r="CI2156" s="1102">
        <v>23576.474742092498</v>
      </c>
      <c r="CJ2156" s="1102">
        <v>20150.022780681771</v>
      </c>
      <c r="CK2156" s="1102">
        <v>20221.295374330472</v>
      </c>
      <c r="CL2156" s="1102">
        <v>19998.337016996029</v>
      </c>
      <c r="CM2156" s="1102">
        <v>23626.461877531696</v>
      </c>
      <c r="CN2156" s="1102">
        <v>22479.309096735393</v>
      </c>
      <c r="CO2156" s="1102">
        <v>19900.507840806731</v>
      </c>
      <c r="CP2156" s="1102">
        <v>25157.786771734722</v>
      </c>
      <c r="CQ2156" s="1106">
        <f t="shared" si="233"/>
        <v>27731.712893051572</v>
      </c>
      <c r="CR2156" s="23" t="s">
        <v>543</v>
      </c>
      <c r="DQ2156"/>
      <c r="DR2156"/>
    </row>
    <row r="2157" spans="58:122" ht="13">
      <c r="BF2157" s="1135">
        <v>2149</v>
      </c>
      <c r="BG2157" s="1102">
        <v>54395.480567036502</v>
      </c>
      <c r="BH2157" s="1102">
        <v>50886.417785232436</v>
      </c>
      <c r="BI2157" s="1102">
        <v>44840.102613967996</v>
      </c>
      <c r="BJ2157" s="1102">
        <v>52574.169988556991</v>
      </c>
      <c r="BK2157" s="1102">
        <v>59872.266410929253</v>
      </c>
      <c r="BL2157" s="1102">
        <v>75402.624273096866</v>
      </c>
      <c r="BM2157" s="1102">
        <v>68701.257734420302</v>
      </c>
      <c r="BN2157" s="1102">
        <v>86263.074163048208</v>
      </c>
      <c r="BO2157" s="1102">
        <v>114003.24115209896</v>
      </c>
      <c r="BP2157" s="1102">
        <v>105395.21562370297</v>
      </c>
      <c r="BQ2157" s="1102">
        <v>81705.79196443125</v>
      </c>
      <c r="BR2157" s="1102">
        <v>66662.081694451335</v>
      </c>
      <c r="BS2157" s="1102">
        <v>61320.783184878637</v>
      </c>
      <c r="BT2157" s="1102">
        <v>26798.546917715139</v>
      </c>
      <c r="BU2157" s="1102">
        <v>12577.74185481685</v>
      </c>
      <c r="BV2157" s="1102">
        <v>10995.25309377859</v>
      </c>
      <c r="BW2157" s="1102">
        <v>15622.521348568462</v>
      </c>
      <c r="BX2157" s="1102">
        <v>19644.185434720508</v>
      </c>
      <c r="BY2157" s="1102">
        <v>19707.291064167508</v>
      </c>
      <c r="BZ2157" s="1102">
        <v>18824.871280702053</v>
      </c>
      <c r="CA2157" s="1102">
        <v>12428.173046508025</v>
      </c>
      <c r="CB2157" s="1102">
        <v>7827.6509830995537</v>
      </c>
      <c r="CC2157" s="1102">
        <v>7919.400646032349</v>
      </c>
      <c r="CD2157" s="1102">
        <v>12034.4854462068</v>
      </c>
      <c r="CE2157" s="1102">
        <v>16605.772180934699</v>
      </c>
      <c r="CF2157" s="1102">
        <v>11817.876386301308</v>
      </c>
      <c r="CG2157" s="1102">
        <v>9110.0613926859969</v>
      </c>
      <c r="CH2157" s="1102">
        <v>10190.365345110369</v>
      </c>
      <c r="CI2157" s="1102">
        <v>15012.474604461328</v>
      </c>
      <c r="CJ2157" s="1102">
        <v>17707.086508537093</v>
      </c>
      <c r="CK2157" s="1102">
        <v>19471.793057879931</v>
      </c>
      <c r="CL2157" s="1102">
        <v>16932.380554140313</v>
      </c>
      <c r="CM2157" s="1102">
        <v>17749.6912521661</v>
      </c>
      <c r="CN2157" s="1102">
        <v>16143.503620835152</v>
      </c>
      <c r="CO2157" s="1102">
        <v>14253.071915593704</v>
      </c>
      <c r="CP2157" s="1102">
        <v>17137.667737514766</v>
      </c>
      <c r="CQ2157" s="1106">
        <f t="shared" si="233"/>
        <v>18891.044974084638</v>
      </c>
      <c r="CR2157" s="23" t="s">
        <v>543</v>
      </c>
      <c r="DQ2157"/>
      <c r="DR2157"/>
    </row>
    <row r="2158" spans="58:122" ht="13">
      <c r="BF2158" s="1135">
        <v>2150</v>
      </c>
      <c r="BG2158" s="1102">
        <v>60871.508157558572</v>
      </c>
      <c r="BH2158" s="1102">
        <v>55329.139541264041</v>
      </c>
      <c r="BI2158" s="1102">
        <v>47139.361174168</v>
      </c>
      <c r="BJ2158" s="1102">
        <v>55021.845195153335</v>
      </c>
      <c r="BK2158" s="1102">
        <v>76904.550266457722</v>
      </c>
      <c r="BL2158" s="1102">
        <v>96672.424904143831</v>
      </c>
      <c r="BM2158" s="1102">
        <v>77706.828312243466</v>
      </c>
      <c r="BN2158" s="1102">
        <v>96154.160579203235</v>
      </c>
      <c r="BO2158" s="1102">
        <v>125037.97129558516</v>
      </c>
      <c r="BP2158" s="1102">
        <v>115914.84589221312</v>
      </c>
      <c r="BQ2158" s="1102">
        <v>88775.766660581285</v>
      </c>
      <c r="BR2158" s="1102">
        <v>68519.071056835994</v>
      </c>
      <c r="BS2158" s="1102">
        <v>63685.679245497136</v>
      </c>
      <c r="BT2158" s="1102">
        <v>28255.650843451658</v>
      </c>
      <c r="BU2158" s="1102">
        <v>15620.462797457365</v>
      </c>
      <c r="BV2158" s="1102">
        <v>13733.970627452891</v>
      </c>
      <c r="BW2158" s="1102">
        <v>14822.26930735399</v>
      </c>
      <c r="BX2158" s="1102">
        <v>24937.039439131648</v>
      </c>
      <c r="BY2158" s="1102">
        <v>24392.93605586492</v>
      </c>
      <c r="BZ2158" s="1102">
        <v>18449.189381745156</v>
      </c>
      <c r="CA2158" s="1102">
        <v>12431.158682767391</v>
      </c>
      <c r="CB2158" s="1102">
        <v>6962.9626654164731</v>
      </c>
      <c r="CC2158" s="1102">
        <v>8525.5796918085744</v>
      </c>
      <c r="CD2158" s="1102">
        <v>14368.907277536193</v>
      </c>
      <c r="CE2158" s="1102">
        <v>17106.599476076415</v>
      </c>
      <c r="CF2158" s="1102">
        <v>12163.962306693367</v>
      </c>
      <c r="CG2158" s="1102">
        <v>10527.280616608572</v>
      </c>
      <c r="CH2158" s="1102">
        <v>12769.117167759188</v>
      </c>
      <c r="CI2158" s="1102">
        <v>18824.941231706562</v>
      </c>
      <c r="CJ2158" s="1102">
        <v>20120.145707793843</v>
      </c>
      <c r="CK2158" s="1102">
        <v>19981.151273794141</v>
      </c>
      <c r="CL2158" s="1102">
        <v>16787.534371143465</v>
      </c>
      <c r="CM2158" s="1102">
        <v>17262.571291354507</v>
      </c>
      <c r="CN2158" s="1102">
        <v>16483.003240960741</v>
      </c>
      <c r="CO2158" s="1102">
        <v>13496.303083462726</v>
      </c>
      <c r="CP2158" s="1102">
        <v>17722.776594304134</v>
      </c>
      <c r="CQ2158" s="1106">
        <f t="shared" si="233"/>
        <v>19536.017084504729</v>
      </c>
      <c r="CR2158" s="23" t="s">
        <v>543</v>
      </c>
      <c r="DQ2158"/>
      <c r="DR2158"/>
    </row>
    <row r="2159" spans="58:122" ht="13">
      <c r="BF2159" s="1135">
        <v>2151</v>
      </c>
      <c r="BG2159" s="1102">
        <v>42172.278993672204</v>
      </c>
      <c r="BH2159" s="1102">
        <v>43336.135090097145</v>
      </c>
      <c r="BI2159" s="1102">
        <v>38883.397943764918</v>
      </c>
      <c r="BJ2159" s="1102">
        <v>46132.840037554663</v>
      </c>
      <c r="BK2159" s="1102">
        <v>55099.186179226715</v>
      </c>
      <c r="BL2159" s="1102">
        <v>75156.02273195317</v>
      </c>
      <c r="BM2159" s="1102">
        <v>74511.218360626808</v>
      </c>
      <c r="BN2159" s="1102">
        <v>81583.972525878897</v>
      </c>
      <c r="BO2159" s="1102">
        <v>105957.69610019746</v>
      </c>
      <c r="BP2159" s="1102">
        <v>112095.77712701922</v>
      </c>
      <c r="BQ2159" s="1102">
        <v>87896.731898176979</v>
      </c>
      <c r="BR2159" s="1102">
        <v>69308.866261265925</v>
      </c>
      <c r="BS2159" s="1102">
        <v>74109.842353351909</v>
      </c>
      <c r="BT2159" s="1102">
        <v>47152.264345628988</v>
      </c>
      <c r="BU2159" s="1102">
        <v>14087.225666363418</v>
      </c>
      <c r="BV2159" s="1102">
        <v>15019.324836757991</v>
      </c>
      <c r="BW2159" s="1102">
        <v>23249.653963877106</v>
      </c>
      <c r="BX2159" s="1102">
        <v>23817.011411497308</v>
      </c>
      <c r="BY2159" s="1102">
        <v>22978.420624257607</v>
      </c>
      <c r="BZ2159" s="1102">
        <v>13986.138374686641</v>
      </c>
      <c r="CA2159" s="1102">
        <v>12431.191245131991</v>
      </c>
      <c r="CB2159" s="1102">
        <v>7608.2211805492425</v>
      </c>
      <c r="CC2159" s="1102">
        <v>8995.424095107559</v>
      </c>
      <c r="CD2159" s="1102">
        <v>9274.8363276851323</v>
      </c>
      <c r="CE2159" s="1102">
        <v>17395.350265623569</v>
      </c>
      <c r="CF2159" s="1102">
        <v>13356.126898635779</v>
      </c>
      <c r="CG2159" s="1102">
        <v>9615.135017302804</v>
      </c>
      <c r="CH2159" s="1102">
        <v>12345.550977191104</v>
      </c>
      <c r="CI2159" s="1102">
        <v>15858.365050433698</v>
      </c>
      <c r="CJ2159" s="1102">
        <v>21128.743972379274</v>
      </c>
      <c r="CK2159" s="1102">
        <v>23303.935422196519</v>
      </c>
      <c r="CL2159" s="1102">
        <v>18757.113274454052</v>
      </c>
      <c r="CM2159" s="1102">
        <v>24891.955671703632</v>
      </c>
      <c r="CN2159" s="1102">
        <v>21812.090827077936</v>
      </c>
      <c r="CO2159" s="1102">
        <v>29600.538565296491</v>
      </c>
      <c r="CP2159" s="1102">
        <v>22259.051793210696</v>
      </c>
      <c r="CQ2159" s="1106">
        <f t="shared" si="233"/>
        <v>24536.404541531931</v>
      </c>
      <c r="CR2159" s="23" t="s">
        <v>543</v>
      </c>
      <c r="DQ2159"/>
      <c r="DR2159"/>
    </row>
    <row r="2160" spans="58:122" ht="13">
      <c r="BF2160" s="1135">
        <v>2152</v>
      </c>
      <c r="BG2160" s="1102">
        <v>51616.152660539934</v>
      </c>
      <c r="BH2160" s="1102">
        <v>50804.201160115706</v>
      </c>
      <c r="BI2160" s="1102">
        <v>40680.879389740505</v>
      </c>
      <c r="BJ2160" s="1102">
        <v>53234.650080933614</v>
      </c>
      <c r="BK2160" s="1102">
        <v>68590.880604889258</v>
      </c>
      <c r="BL2160" s="1102">
        <v>83737.233559423024</v>
      </c>
      <c r="BM2160" s="1102">
        <v>64981.634158380853</v>
      </c>
      <c r="BN2160" s="1102">
        <v>73761.415282844217</v>
      </c>
      <c r="BO2160" s="1102">
        <v>105458.1290444621</v>
      </c>
      <c r="BP2160" s="1102">
        <v>101359.06491659669</v>
      </c>
      <c r="BQ2160" s="1102">
        <v>82817.401387309059</v>
      </c>
      <c r="BR2160" s="1102">
        <v>67329.54406180873</v>
      </c>
      <c r="BS2160" s="1102">
        <v>79694.727753976913</v>
      </c>
      <c r="BT2160" s="1102">
        <v>33925.843399344005</v>
      </c>
      <c r="BU2160" s="1102">
        <v>17376.62588995324</v>
      </c>
      <c r="BV2160" s="1102">
        <v>15653.39506092734</v>
      </c>
      <c r="BW2160" s="1102">
        <v>24823.542799917373</v>
      </c>
      <c r="BX2160" s="1102">
        <v>23512.630320714088</v>
      </c>
      <c r="BY2160" s="1102">
        <v>20500.060928262923</v>
      </c>
      <c r="BZ2160" s="1102">
        <v>13989.270522963761</v>
      </c>
      <c r="CA2160" s="1102">
        <v>12434.147899424006</v>
      </c>
      <c r="CB2160" s="1102">
        <v>8672.2458673937108</v>
      </c>
      <c r="CC2160" s="1102">
        <v>9668.2943484252828</v>
      </c>
      <c r="CD2160" s="1102">
        <v>11594.251049565406</v>
      </c>
      <c r="CE2160" s="1102">
        <v>18842.217259478803</v>
      </c>
      <c r="CF2160" s="1102">
        <v>16378.288920529316</v>
      </c>
      <c r="CG2160" s="1102">
        <v>14033.621185299788</v>
      </c>
      <c r="CH2160" s="1102">
        <v>16479.539963678195</v>
      </c>
      <c r="CI2160" s="1102">
        <v>19569.62746885739</v>
      </c>
      <c r="CJ2160" s="1102">
        <v>23332.755379646998</v>
      </c>
      <c r="CK2160" s="1102">
        <v>25801.722720614929</v>
      </c>
      <c r="CL2160" s="1102">
        <v>22977.632661046646</v>
      </c>
      <c r="CM2160" s="1102">
        <v>25178.590903487908</v>
      </c>
      <c r="CN2160" s="1102">
        <v>23358.067774986419</v>
      </c>
      <c r="CO2160" s="1102">
        <v>23268.177332968098</v>
      </c>
      <c r="CP2160" s="1102">
        <v>24478.318845209098</v>
      </c>
      <c r="CQ2160" s="1106">
        <f t="shared" si="233"/>
        <v>26982.727712860127</v>
      </c>
      <c r="CR2160" s="23" t="s">
        <v>543</v>
      </c>
      <c r="DQ2160"/>
      <c r="DR2160"/>
    </row>
    <row r="2161" spans="58:122" ht="13">
      <c r="BF2161" s="1135">
        <v>2153</v>
      </c>
      <c r="BG2161" s="1102">
        <v>60728.371900399849</v>
      </c>
      <c r="BH2161" s="1102">
        <v>56643.776461467445</v>
      </c>
      <c r="BI2161" s="1102">
        <v>50992.117881032929</v>
      </c>
      <c r="BJ2161" s="1102">
        <v>63547.213994771701</v>
      </c>
      <c r="BK2161" s="1102">
        <v>86838.731565498863</v>
      </c>
      <c r="BL2161" s="1102">
        <v>115814.02618183524</v>
      </c>
      <c r="BM2161" s="1102">
        <v>94956.65699704201</v>
      </c>
      <c r="BN2161" s="1102">
        <v>88747.089698398078</v>
      </c>
      <c r="BO2161" s="1102">
        <v>117307.28557199193</v>
      </c>
      <c r="BP2161" s="1102">
        <v>106773.72860374376</v>
      </c>
      <c r="BQ2161" s="1102">
        <v>78880.81671449641</v>
      </c>
      <c r="BR2161" s="1102">
        <v>62437.730676303509</v>
      </c>
      <c r="BS2161" s="1102">
        <v>90360.450075121436</v>
      </c>
      <c r="BT2161" s="1102">
        <v>31392.245814653957</v>
      </c>
      <c r="BU2161" s="1102">
        <v>11347.494046230271</v>
      </c>
      <c r="BV2161" s="1102">
        <v>14489.57134531774</v>
      </c>
      <c r="BW2161" s="1102">
        <v>21532.580771973971</v>
      </c>
      <c r="BX2161" s="1102">
        <v>26224.096181954788</v>
      </c>
      <c r="BY2161" s="1102">
        <v>23610.439389137024</v>
      </c>
      <c r="BZ2161" s="1102">
        <v>18248.967767175047</v>
      </c>
      <c r="CA2161" s="1102">
        <v>12435.010433698664</v>
      </c>
      <c r="CB2161" s="1102">
        <v>7720.0187843845797</v>
      </c>
      <c r="CC2161" s="1102">
        <v>8701.3553720864311</v>
      </c>
      <c r="CD2161" s="1102">
        <v>15009.263965844752</v>
      </c>
      <c r="CE2161" s="1102">
        <v>22994.376820690231</v>
      </c>
      <c r="CF2161" s="1102">
        <v>16851.492617426538</v>
      </c>
      <c r="CG2161" s="1102">
        <v>12191.677183726573</v>
      </c>
      <c r="CH2161" s="1102">
        <v>12679.701645623754</v>
      </c>
      <c r="CI2161" s="1102">
        <v>19240.274474857921</v>
      </c>
      <c r="CJ2161" s="1102">
        <v>23180.805022477041</v>
      </c>
      <c r="CK2161" s="1102">
        <v>22490.529394382134</v>
      </c>
      <c r="CL2161" s="1102">
        <v>17626.103868306847</v>
      </c>
      <c r="CM2161" s="1102">
        <v>18676.617899712652</v>
      </c>
      <c r="CN2161" s="1102">
        <v>17419.135303778414</v>
      </c>
      <c r="CO2161" s="1102">
        <v>18302.135177692449</v>
      </c>
      <c r="CP2161" s="1102">
        <v>18120.674979516469</v>
      </c>
      <c r="CQ2161" s="1106">
        <f t="shared" si="233"/>
        <v>19974.624974755021</v>
      </c>
      <c r="CR2161" s="23" t="s">
        <v>543</v>
      </c>
      <c r="DQ2161"/>
      <c r="DR2161"/>
    </row>
    <row r="2162" spans="58:122" ht="13">
      <c r="BF2162" s="1135">
        <v>2154</v>
      </c>
      <c r="BG2162" s="1102">
        <v>49646.231174908738</v>
      </c>
      <c r="BH2162" s="1102">
        <v>60337.312805600755</v>
      </c>
      <c r="BI2162" s="1102">
        <v>55127.778292219969</v>
      </c>
      <c r="BJ2162" s="1102">
        <v>55166.163415917777</v>
      </c>
      <c r="BK2162" s="1102">
        <v>64204.513320138933</v>
      </c>
      <c r="BL2162" s="1102">
        <v>79073.310085885882</v>
      </c>
      <c r="BM2162" s="1102">
        <v>68576.198141411398</v>
      </c>
      <c r="BN2162" s="1102">
        <v>72120.024834663549</v>
      </c>
      <c r="BO2162" s="1102">
        <v>102587.85855801179</v>
      </c>
      <c r="BP2162" s="1102">
        <v>107496.31978334406</v>
      </c>
      <c r="BQ2162" s="1102">
        <v>87228.401559035206</v>
      </c>
      <c r="BR2162" s="1102">
        <v>68498.907364699728</v>
      </c>
      <c r="BS2162" s="1102">
        <v>85429.115047216852</v>
      </c>
      <c r="BT2162" s="1102">
        <v>40033.958121630829</v>
      </c>
      <c r="BU2162" s="1102">
        <v>20103.047185107996</v>
      </c>
      <c r="BV2162" s="1102">
        <v>16106.515312576368</v>
      </c>
      <c r="BW2162" s="1102">
        <v>15939.021140127556</v>
      </c>
      <c r="BX2162" s="1102">
        <v>19923.388764927811</v>
      </c>
      <c r="BY2162" s="1102">
        <v>20346.270651985513</v>
      </c>
      <c r="BZ2162" s="1102">
        <v>13575.653250095384</v>
      </c>
      <c r="CA2162" s="1102">
        <v>12435.811291170659</v>
      </c>
      <c r="CB2162" s="1102">
        <v>9277.2550668896747</v>
      </c>
      <c r="CC2162" s="1102">
        <v>12487.04424485201</v>
      </c>
      <c r="CD2162" s="1102">
        <v>14119.305029977106</v>
      </c>
      <c r="CE2162" s="1102">
        <v>20684.141222982209</v>
      </c>
      <c r="CF2162" s="1102">
        <v>16000.430010241336</v>
      </c>
      <c r="CG2162" s="1102">
        <v>13194.218712111729</v>
      </c>
      <c r="CH2162" s="1102">
        <v>14450.766377746564</v>
      </c>
      <c r="CI2162" s="1102">
        <v>19579.947096323489</v>
      </c>
      <c r="CJ2162" s="1102">
        <v>22246.670824032532</v>
      </c>
      <c r="CK2162" s="1102">
        <v>22593.713385236748</v>
      </c>
      <c r="CL2162" s="1102">
        <v>19501.460498404816</v>
      </c>
      <c r="CM2162" s="1102">
        <v>20251.372854010573</v>
      </c>
      <c r="CN2162" s="1102">
        <v>19153.203487592069</v>
      </c>
      <c r="CO2162" s="1102">
        <v>19589.316445398217</v>
      </c>
      <c r="CP2162" s="1102">
        <v>21109.231671717036</v>
      </c>
      <c r="CQ2162" s="1106">
        <f t="shared" si="233"/>
        <v>23268.944817143896</v>
      </c>
      <c r="CR2162" s="23" t="s">
        <v>543</v>
      </c>
      <c r="DQ2162"/>
      <c r="DR2162"/>
    </row>
    <row r="2163" spans="58:122" ht="13">
      <c r="BF2163" s="1135">
        <v>2155</v>
      </c>
      <c r="BG2163" s="1102">
        <v>69877.025584638162</v>
      </c>
      <c r="BH2163" s="1102">
        <v>75663.5544507616</v>
      </c>
      <c r="BI2163" s="1102">
        <v>72597.466308918476</v>
      </c>
      <c r="BJ2163" s="1102">
        <v>87602.480284780657</v>
      </c>
      <c r="BK2163" s="1102">
        <v>99529.582973640834</v>
      </c>
      <c r="BL2163" s="1102">
        <v>118041.22688266725</v>
      </c>
      <c r="BM2163" s="1102">
        <v>98647.698272753609</v>
      </c>
      <c r="BN2163" s="1102">
        <v>99384.012193477</v>
      </c>
      <c r="BO2163" s="1102">
        <v>126240.10722021357</v>
      </c>
      <c r="BP2163" s="1102">
        <v>113217.0379247212</v>
      </c>
      <c r="BQ2163" s="1102">
        <v>83086.556751275624</v>
      </c>
      <c r="BR2163" s="1102">
        <v>68862.636196379244</v>
      </c>
      <c r="BS2163" s="1102">
        <v>93905.286989371947</v>
      </c>
      <c r="BT2163" s="1102">
        <v>44231.479993122019</v>
      </c>
      <c r="BU2163" s="1102">
        <v>16152.028553285092</v>
      </c>
      <c r="BV2163" s="1102">
        <v>15217.332599613484</v>
      </c>
      <c r="BW2163" s="1102">
        <v>16740.899650844407</v>
      </c>
      <c r="BX2163" s="1102">
        <v>24953.723673195625</v>
      </c>
      <c r="BY2163" s="1102">
        <v>22374.626611124346</v>
      </c>
      <c r="BZ2163" s="1102">
        <v>20136.352551093085</v>
      </c>
      <c r="CA2163" s="1102">
        <v>12437.307848871953</v>
      </c>
      <c r="CB2163" s="1102">
        <v>6720.0529901164655</v>
      </c>
      <c r="CC2163" s="1102">
        <v>13026.626751428608</v>
      </c>
      <c r="CD2163" s="1102">
        <v>13652.241392075357</v>
      </c>
      <c r="CE2163" s="1102">
        <v>27146.814646524774</v>
      </c>
      <c r="CF2163" s="1102">
        <v>19276.453846373955</v>
      </c>
      <c r="CG2163" s="1102">
        <v>14474.694687791123</v>
      </c>
      <c r="CH2163" s="1102">
        <v>14754.87975619459</v>
      </c>
      <c r="CI2163" s="1102">
        <v>18578.161702212958</v>
      </c>
      <c r="CJ2163" s="1102">
        <v>19986.781176412995</v>
      </c>
      <c r="CK2163" s="1102">
        <v>23456.033863826749</v>
      </c>
      <c r="CL2163" s="1102">
        <v>18463.734123442475</v>
      </c>
      <c r="CM2163" s="1102">
        <v>25489.192624060215</v>
      </c>
      <c r="CN2163" s="1102">
        <v>19481.591309674568</v>
      </c>
      <c r="CO2163" s="1102">
        <v>23766.727303515076</v>
      </c>
      <c r="CP2163" s="1102">
        <v>21829.358697036223</v>
      </c>
      <c r="CQ2163" s="1106">
        <f t="shared" si="233"/>
        <v>24062.74898178989</v>
      </c>
      <c r="CR2163" s="23" t="s">
        <v>543</v>
      </c>
      <c r="DQ2163"/>
      <c r="DR2163"/>
    </row>
    <row r="2164" spans="58:122" ht="13">
      <c r="BF2164" s="1135">
        <v>2156</v>
      </c>
      <c r="BG2164" s="1102">
        <v>41019.713464081746</v>
      </c>
      <c r="BH2164" s="1102">
        <v>51926.105502772283</v>
      </c>
      <c r="BI2164" s="1102">
        <v>49955.726189530476</v>
      </c>
      <c r="BJ2164" s="1102">
        <v>59522.536886274269</v>
      </c>
      <c r="BK2164" s="1102">
        <v>80200.1550435143</v>
      </c>
      <c r="BL2164" s="1102">
        <v>119686.24314563297</v>
      </c>
      <c r="BM2164" s="1102">
        <v>112697.11455943991</v>
      </c>
      <c r="BN2164" s="1102">
        <v>116273.51320404411</v>
      </c>
      <c r="BO2164" s="1102">
        <v>127567.13405974125</v>
      </c>
      <c r="BP2164" s="1102">
        <v>138453.16972309456</v>
      </c>
      <c r="BQ2164" s="1102">
        <v>95687.912908399696</v>
      </c>
      <c r="BR2164" s="1102">
        <v>66077.673468530746</v>
      </c>
      <c r="BS2164" s="1102">
        <v>64635.014744855303</v>
      </c>
      <c r="BT2164" s="1102">
        <v>31992.146815357366</v>
      </c>
      <c r="BU2164" s="1102">
        <v>17714.985510154045</v>
      </c>
      <c r="BV2164" s="1102">
        <v>18040.676015778765</v>
      </c>
      <c r="BW2164" s="1102">
        <v>18666.761766421041</v>
      </c>
      <c r="BX2164" s="1102">
        <v>22416.188619633591</v>
      </c>
      <c r="BY2164" s="1102">
        <v>19792.844075411234</v>
      </c>
      <c r="BZ2164" s="1102">
        <v>18732.447246008174</v>
      </c>
      <c r="CA2164" s="1102">
        <v>12438.492644004831</v>
      </c>
      <c r="CB2164" s="1102">
        <v>8543.9438159227684</v>
      </c>
      <c r="CC2164" s="1102">
        <v>10923.072932293708</v>
      </c>
      <c r="CD2164" s="1102">
        <v>11250.020996173371</v>
      </c>
      <c r="CE2164" s="1102">
        <v>19217.447276433497</v>
      </c>
      <c r="CF2164" s="1102">
        <v>15698.816515185075</v>
      </c>
      <c r="CG2164" s="1102">
        <v>11910.738807529156</v>
      </c>
      <c r="CH2164" s="1102">
        <v>14887.263502844948</v>
      </c>
      <c r="CI2164" s="1102">
        <v>15442.321668836186</v>
      </c>
      <c r="CJ2164" s="1102">
        <v>18421.62677286347</v>
      </c>
      <c r="CK2164" s="1102">
        <v>18549.563484862207</v>
      </c>
      <c r="CL2164" s="1102">
        <v>15159.131251902756</v>
      </c>
      <c r="CM2164" s="1102">
        <v>18533.45780325232</v>
      </c>
      <c r="CN2164" s="1102">
        <v>16763.058947094687</v>
      </c>
      <c r="CO2164" s="1102">
        <v>20130.220863992799</v>
      </c>
      <c r="CP2164" s="1102">
        <v>17240.245194341358</v>
      </c>
      <c r="CQ2164" s="1106">
        <f t="shared" si="233"/>
        <v>19004.117264895627</v>
      </c>
      <c r="CR2164" s="23" t="s">
        <v>543</v>
      </c>
      <c r="DQ2164"/>
      <c r="DR2164"/>
    </row>
    <row r="2165" spans="58:122" ht="13">
      <c r="BF2165" s="1135">
        <v>2157</v>
      </c>
      <c r="BG2165" s="1102">
        <v>53208.329323861304</v>
      </c>
      <c r="BH2165" s="1102">
        <v>52579.160599194794</v>
      </c>
      <c r="BI2165" s="1102">
        <v>49179.741787122053</v>
      </c>
      <c r="BJ2165" s="1102">
        <v>60463.37202002616</v>
      </c>
      <c r="BK2165" s="1102">
        <v>76224.272148131669</v>
      </c>
      <c r="BL2165" s="1102">
        <v>106440.05831039872</v>
      </c>
      <c r="BM2165" s="1102">
        <v>86224.148418795332</v>
      </c>
      <c r="BN2165" s="1102">
        <v>91770.123309470946</v>
      </c>
      <c r="BO2165" s="1102">
        <v>127593.60988762756</v>
      </c>
      <c r="BP2165" s="1102">
        <v>116122.20801840237</v>
      </c>
      <c r="BQ2165" s="1102">
        <v>84545.241618418513</v>
      </c>
      <c r="BR2165" s="1102">
        <v>56054.852213109887</v>
      </c>
      <c r="BS2165" s="1102">
        <v>59033.626640016941</v>
      </c>
      <c r="BT2165" s="1102">
        <v>26597.824666148001</v>
      </c>
      <c r="BU2165" s="1102">
        <v>13611.040432668651</v>
      </c>
      <c r="BV2165" s="1102">
        <v>12098.533277195755</v>
      </c>
      <c r="BW2165" s="1102">
        <v>20417.272741347289</v>
      </c>
      <c r="BX2165" s="1102">
        <v>24479.064207721513</v>
      </c>
      <c r="BY2165" s="1102">
        <v>21002.063418399757</v>
      </c>
      <c r="BZ2165" s="1102">
        <v>19502.419605413859</v>
      </c>
      <c r="CA2165" s="1102">
        <v>12440.473630657816</v>
      </c>
      <c r="CB2165" s="1102">
        <v>7323.9862477971164</v>
      </c>
      <c r="CC2165" s="1102">
        <v>8277.6741075962436</v>
      </c>
      <c r="CD2165" s="1102">
        <v>10112.523688229956</v>
      </c>
      <c r="CE2165" s="1102">
        <v>19591.465514446863</v>
      </c>
      <c r="CF2165" s="1102">
        <v>14256.200405910824</v>
      </c>
      <c r="CG2165" s="1102">
        <v>12268.703558625115</v>
      </c>
      <c r="CH2165" s="1102">
        <v>12563.064963509843</v>
      </c>
      <c r="CI2165" s="1102">
        <v>18996.13271454343</v>
      </c>
      <c r="CJ2165" s="1102">
        <v>22531.223474048242</v>
      </c>
      <c r="CK2165" s="1102">
        <v>23593.063889654815</v>
      </c>
      <c r="CL2165" s="1102">
        <v>18784.387196051041</v>
      </c>
      <c r="CM2165" s="1102">
        <v>22373.060360632961</v>
      </c>
      <c r="CN2165" s="1102">
        <v>19817.367691412266</v>
      </c>
      <c r="CO2165" s="1102">
        <v>24639.72717306143</v>
      </c>
      <c r="CP2165" s="1102">
        <v>21624.383131549632</v>
      </c>
      <c r="CQ2165" s="1106">
        <f t="shared" si="233"/>
        <v>23836.802097680375</v>
      </c>
      <c r="CR2165" s="23" t="s">
        <v>543</v>
      </c>
      <c r="DQ2165"/>
      <c r="DR2165"/>
    </row>
    <row r="2166" spans="58:122" ht="13">
      <c r="BF2166" s="1135">
        <v>2158</v>
      </c>
      <c r="BG2166" s="1102">
        <v>55722.415638614526</v>
      </c>
      <c r="BH2166" s="1102">
        <v>49894.041405081356</v>
      </c>
      <c r="BI2166" s="1102">
        <v>43807.146127267108</v>
      </c>
      <c r="BJ2166" s="1102">
        <v>60811.047892603267</v>
      </c>
      <c r="BK2166" s="1102">
        <v>81635.615565987158</v>
      </c>
      <c r="BL2166" s="1102">
        <v>107981.58315209245</v>
      </c>
      <c r="BM2166" s="1102">
        <v>96400.559921049382</v>
      </c>
      <c r="BN2166" s="1102">
        <v>109695.28845377162</v>
      </c>
      <c r="BO2166" s="1102">
        <v>124497.03977800364</v>
      </c>
      <c r="BP2166" s="1102">
        <v>114082.27577608562</v>
      </c>
      <c r="BQ2166" s="1102">
        <v>88205.551403464502</v>
      </c>
      <c r="BR2166" s="1102">
        <v>77961.497217481636</v>
      </c>
      <c r="BS2166" s="1102">
        <v>77055.039155639155</v>
      </c>
      <c r="BT2166" s="1102">
        <v>31086.548305453736</v>
      </c>
      <c r="BU2166" s="1102">
        <v>16737.727984401532</v>
      </c>
      <c r="BV2166" s="1102">
        <v>15623.557674243257</v>
      </c>
      <c r="BW2166" s="1102">
        <v>17738.448019125346</v>
      </c>
      <c r="BX2166" s="1102">
        <v>20231.931875842572</v>
      </c>
      <c r="BY2166" s="1102">
        <v>20390.840643971576</v>
      </c>
      <c r="BZ2166" s="1102">
        <v>18318.246847993989</v>
      </c>
      <c r="CA2166" s="1102">
        <v>12444.397883302918</v>
      </c>
      <c r="CB2166" s="1102">
        <v>7682.8461612597803</v>
      </c>
      <c r="CC2166" s="1102">
        <v>8152.1431867782494</v>
      </c>
      <c r="CD2166" s="1102">
        <v>11498.999115479965</v>
      </c>
      <c r="CE2166" s="1102">
        <v>18099.522466842129</v>
      </c>
      <c r="CF2166" s="1102">
        <v>15223.040286372443</v>
      </c>
      <c r="CG2166" s="1102">
        <v>11949.768244111234</v>
      </c>
      <c r="CH2166" s="1102">
        <v>12729.449160872562</v>
      </c>
      <c r="CI2166" s="1102">
        <v>15900.921084954303</v>
      </c>
      <c r="CJ2166" s="1102">
        <v>18827.691087152853</v>
      </c>
      <c r="CK2166" s="1102">
        <v>19835.133839182054</v>
      </c>
      <c r="CL2166" s="1102">
        <v>19366.877586987601</v>
      </c>
      <c r="CM2166" s="1102">
        <v>22639.021752696193</v>
      </c>
      <c r="CN2166" s="1102">
        <v>23495.795732319348</v>
      </c>
      <c r="CO2166" s="1102">
        <v>23370.366566327015</v>
      </c>
      <c r="CP2166" s="1102">
        <v>24150.331767809876</v>
      </c>
      <c r="CQ2166" s="1106">
        <f t="shared" si="233"/>
        <v>26621.183847909117</v>
      </c>
      <c r="CR2166" s="23" t="s">
        <v>543</v>
      </c>
      <c r="DQ2166"/>
      <c r="DR2166"/>
    </row>
    <row r="2167" spans="58:122" ht="13">
      <c r="BF2167" s="1135">
        <v>2159</v>
      </c>
      <c r="BG2167" s="1102">
        <v>45623.096725192496</v>
      </c>
      <c r="BH2167" s="1102">
        <v>53395.239334263548</v>
      </c>
      <c r="BI2167" s="1102">
        <v>53204.914597891227</v>
      </c>
      <c r="BJ2167" s="1102">
        <v>68363.558202669301</v>
      </c>
      <c r="BK2167" s="1102">
        <v>78807.118861216222</v>
      </c>
      <c r="BL2167" s="1102">
        <v>96703.856778144051</v>
      </c>
      <c r="BM2167" s="1102">
        <v>84356.932726956307</v>
      </c>
      <c r="BN2167" s="1102">
        <v>95790.055504060176</v>
      </c>
      <c r="BO2167" s="1102">
        <v>111117.15281149757</v>
      </c>
      <c r="BP2167" s="1102">
        <v>112754.3621335802</v>
      </c>
      <c r="BQ2167" s="1102">
        <v>89912.522330938198</v>
      </c>
      <c r="BR2167" s="1102">
        <v>80221.284850874101</v>
      </c>
      <c r="BS2167" s="1102">
        <v>77032.516377954773</v>
      </c>
      <c r="BT2167" s="1102">
        <v>31409.513114509937</v>
      </c>
      <c r="BU2167" s="1102">
        <v>15222.471894740414</v>
      </c>
      <c r="BV2167" s="1102">
        <v>15623.721190364875</v>
      </c>
      <c r="BW2167" s="1102">
        <v>20165.309464890543</v>
      </c>
      <c r="BX2167" s="1102">
        <v>20598.73390735791</v>
      </c>
      <c r="BY2167" s="1102">
        <v>19493.413814967043</v>
      </c>
      <c r="BZ2167" s="1102">
        <v>17135.549977571427</v>
      </c>
      <c r="CA2167" s="1102">
        <v>12446.926437149417</v>
      </c>
      <c r="CB2167" s="1102">
        <v>7258.9505667034682</v>
      </c>
      <c r="CC2167" s="1102">
        <v>7975.8122078108827</v>
      </c>
      <c r="CD2167" s="1102">
        <v>8374.0777034123766</v>
      </c>
      <c r="CE2167" s="1102">
        <v>16623.095505821017</v>
      </c>
      <c r="CF2167" s="1102">
        <v>12264.969614090422</v>
      </c>
      <c r="CG2167" s="1102">
        <v>10337.517391636393</v>
      </c>
      <c r="CH2167" s="1102">
        <v>10909.306213851727</v>
      </c>
      <c r="CI2167" s="1102">
        <v>15326.089640795735</v>
      </c>
      <c r="CJ2167" s="1102">
        <v>17249.194173256768</v>
      </c>
      <c r="CK2167" s="1102">
        <v>21716.276743120194</v>
      </c>
      <c r="CL2167" s="1102">
        <v>16950.362064518456</v>
      </c>
      <c r="CM2167" s="1102">
        <v>21032.615505378413</v>
      </c>
      <c r="CN2167" s="1102">
        <v>16072.325746172588</v>
      </c>
      <c r="CO2167" s="1102">
        <v>20933.230767417528</v>
      </c>
      <c r="CP2167" s="1102">
        <v>17456.046198104417</v>
      </c>
      <c r="CQ2167" s="1106">
        <f t="shared" si="233"/>
        <v>19241.997152052998</v>
      </c>
      <c r="CR2167" s="23" t="s">
        <v>543</v>
      </c>
      <c r="DQ2167"/>
      <c r="DR2167"/>
    </row>
    <row r="2168" spans="58:122" ht="13">
      <c r="BF2168" s="1135">
        <v>2160</v>
      </c>
      <c r="BG2168" s="1102">
        <v>57195.411009715215</v>
      </c>
      <c r="BH2168" s="1102">
        <v>52499.880088875063</v>
      </c>
      <c r="BI2168" s="1102">
        <v>40591.602922893988</v>
      </c>
      <c r="BJ2168" s="1102">
        <v>42366.341960391801</v>
      </c>
      <c r="BK2168" s="1102">
        <v>48514.042527030586</v>
      </c>
      <c r="BL2168" s="1102">
        <v>64427.371727479767</v>
      </c>
      <c r="BM2168" s="1102">
        <v>59933.575345061909</v>
      </c>
      <c r="BN2168" s="1102">
        <v>72784.387783421815</v>
      </c>
      <c r="BO2168" s="1102">
        <v>108673.52139793673</v>
      </c>
      <c r="BP2168" s="1102">
        <v>107236.92344377101</v>
      </c>
      <c r="BQ2168" s="1102">
        <v>84307.58708864139</v>
      </c>
      <c r="BR2168" s="1102">
        <v>62440.437853265525</v>
      </c>
      <c r="BS2168" s="1102">
        <v>53821.228534243652</v>
      </c>
      <c r="BT2168" s="1102">
        <v>26726.911590485244</v>
      </c>
      <c r="BU2168" s="1102">
        <v>11041.574707815264</v>
      </c>
      <c r="BV2168" s="1102">
        <v>9925.6614207874318</v>
      </c>
      <c r="BW2168" s="1102">
        <v>16640.698239572455</v>
      </c>
      <c r="BX2168" s="1102">
        <v>25000.775818388731</v>
      </c>
      <c r="BY2168" s="1102">
        <v>20467.958688677438</v>
      </c>
      <c r="BZ2168" s="1102">
        <v>19044.712949881196</v>
      </c>
      <c r="CA2168" s="1102">
        <v>12449.842386653439</v>
      </c>
      <c r="CB2168" s="1102">
        <v>7471.3155586278408</v>
      </c>
      <c r="CC2168" s="1102">
        <v>9942.2207363159741</v>
      </c>
      <c r="CD2168" s="1102">
        <v>10129.533725221245</v>
      </c>
      <c r="CE2168" s="1102">
        <v>16063.915953261658</v>
      </c>
      <c r="CF2168" s="1102">
        <v>14294.109549025537</v>
      </c>
      <c r="CG2168" s="1102">
        <v>12042.617390505224</v>
      </c>
      <c r="CH2168" s="1102">
        <v>13953.386992064025</v>
      </c>
      <c r="CI2168" s="1102">
        <v>13329.008547213434</v>
      </c>
      <c r="CJ2168" s="1102">
        <v>15355.617791734208</v>
      </c>
      <c r="CK2168" s="1102">
        <v>15047.435270009075</v>
      </c>
      <c r="CL2168" s="1102">
        <v>13128.126566984387</v>
      </c>
      <c r="CM2168" s="1102">
        <v>20381.704043777638</v>
      </c>
      <c r="CN2168" s="1102">
        <v>16869.309768095896</v>
      </c>
      <c r="CO2168" s="1102">
        <v>22266.325775142606</v>
      </c>
      <c r="CP2168" s="1102">
        <v>18519.120479470785</v>
      </c>
      <c r="CQ2168" s="1106">
        <f t="shared" si="233"/>
        <v>20413.835955773269</v>
      </c>
      <c r="CR2168" s="23" t="s">
        <v>543</v>
      </c>
      <c r="DQ2168"/>
      <c r="DR2168"/>
    </row>
    <row r="2169" spans="58:122" ht="13">
      <c r="BF2169" s="1135">
        <v>2161</v>
      </c>
      <c r="BG2169" s="1102">
        <v>54892.149953151151</v>
      </c>
      <c r="BH2169" s="1102">
        <v>58541.117361502031</v>
      </c>
      <c r="BI2169" s="1102">
        <v>56328.176764713418</v>
      </c>
      <c r="BJ2169" s="1102">
        <v>70514.406191818605</v>
      </c>
      <c r="BK2169" s="1102">
        <v>76354.670919715354</v>
      </c>
      <c r="BL2169" s="1102">
        <v>84602.388500706933</v>
      </c>
      <c r="BM2169" s="1102">
        <v>69390.701388550442</v>
      </c>
      <c r="BN2169" s="1102">
        <v>85078.944262383724</v>
      </c>
      <c r="BO2169" s="1102">
        <v>103298.71859133687</v>
      </c>
      <c r="BP2169" s="1102">
        <v>105161.04357823671</v>
      </c>
      <c r="BQ2169" s="1102">
        <v>84497.669828194601</v>
      </c>
      <c r="BR2169" s="1102">
        <v>70038.388175830158</v>
      </c>
      <c r="BS2169" s="1102">
        <v>61812.558875810799</v>
      </c>
      <c r="BT2169" s="1102">
        <v>26919.260994680284</v>
      </c>
      <c r="BU2169" s="1102">
        <v>12561.693930522713</v>
      </c>
      <c r="BV2169" s="1102">
        <v>12160.795687025677</v>
      </c>
      <c r="BW2169" s="1102">
        <v>19809.554971888589</v>
      </c>
      <c r="BX2169" s="1102">
        <v>31668.261901383659</v>
      </c>
      <c r="BY2169" s="1102">
        <v>23910.801873214055</v>
      </c>
      <c r="BZ2169" s="1102">
        <v>17956.225010608039</v>
      </c>
      <c r="CA2169" s="1102">
        <v>12452.176721943732</v>
      </c>
      <c r="CB2169" s="1102">
        <v>8148.7669543269058</v>
      </c>
      <c r="CC2169" s="1102">
        <v>10677.559828833162</v>
      </c>
      <c r="CD2169" s="1102">
        <v>14245.145711092249</v>
      </c>
      <c r="CE2169" s="1102">
        <v>19582.043458369728</v>
      </c>
      <c r="CF2169" s="1102">
        <v>13728.430327225613</v>
      </c>
      <c r="CG2169" s="1102">
        <v>11234.678670017573</v>
      </c>
      <c r="CH2169" s="1102">
        <v>12728.14761389912</v>
      </c>
      <c r="CI2169" s="1102">
        <v>18004.10704036559</v>
      </c>
      <c r="CJ2169" s="1102">
        <v>20009.680020489777</v>
      </c>
      <c r="CK2169" s="1102">
        <v>19895.544437308999</v>
      </c>
      <c r="CL2169" s="1102">
        <v>17580.216739988242</v>
      </c>
      <c r="CM2169" s="1102">
        <v>21104.922059448174</v>
      </c>
      <c r="CN2169" s="1102">
        <v>23278.312238563962</v>
      </c>
      <c r="CO2169" s="1102">
        <v>25989.635464176212</v>
      </c>
      <c r="CP2169" s="1102">
        <v>23457.804409017193</v>
      </c>
      <c r="CQ2169" s="1106">
        <f t="shared" si="233"/>
        <v>25857.803107827516</v>
      </c>
      <c r="CR2169" s="23" t="s">
        <v>543</v>
      </c>
      <c r="DQ2169"/>
      <c r="DR2169"/>
    </row>
    <row r="2170" spans="58:122" ht="13">
      <c r="BF2170" s="1135">
        <v>2162</v>
      </c>
      <c r="BG2170" s="1102">
        <v>76759.785355311033</v>
      </c>
      <c r="BH2170" s="1102">
        <v>75815.1395592669</v>
      </c>
      <c r="BI2170" s="1102">
        <v>64329.217233021722</v>
      </c>
      <c r="BJ2170" s="1102">
        <v>67404.717924363256</v>
      </c>
      <c r="BK2170" s="1102">
        <v>93110.598193923477</v>
      </c>
      <c r="BL2170" s="1102">
        <v>129324.5139047243</v>
      </c>
      <c r="BM2170" s="1102">
        <v>104776.13624536357</v>
      </c>
      <c r="BN2170" s="1102">
        <v>102428.51143957074</v>
      </c>
      <c r="BO2170" s="1102">
        <v>123731.43313353868</v>
      </c>
      <c r="BP2170" s="1102">
        <v>113542.70206780618</v>
      </c>
      <c r="BQ2170" s="1102">
        <v>80889.0912517299</v>
      </c>
      <c r="BR2170" s="1102">
        <v>59119.757353200439</v>
      </c>
      <c r="BS2170" s="1102">
        <v>83935.235126524494</v>
      </c>
      <c r="BT2170" s="1102">
        <v>28911.056707080166</v>
      </c>
      <c r="BU2170" s="1102">
        <v>13755.750654022395</v>
      </c>
      <c r="BV2170" s="1102">
        <v>15692.794672084279</v>
      </c>
      <c r="BW2170" s="1102">
        <v>15954.074343105565</v>
      </c>
      <c r="BX2170" s="1102">
        <v>26175.577676984183</v>
      </c>
      <c r="BY2170" s="1102">
        <v>22551.548092219615</v>
      </c>
      <c r="BZ2170" s="1102">
        <v>17754.1825516475</v>
      </c>
      <c r="CA2170" s="1102">
        <v>12453.672284291657</v>
      </c>
      <c r="CB2170" s="1102">
        <v>7655.5686181933515</v>
      </c>
      <c r="CC2170" s="1102">
        <v>10689.653992410795</v>
      </c>
      <c r="CD2170" s="1102">
        <v>16890.744844133009</v>
      </c>
      <c r="CE2170" s="1102">
        <v>22416.17881642119</v>
      </c>
      <c r="CF2170" s="1102">
        <v>17663.156488452871</v>
      </c>
      <c r="CG2170" s="1102">
        <v>14338.189395423693</v>
      </c>
      <c r="CH2170" s="1102">
        <v>16577.243480621433</v>
      </c>
      <c r="CI2170" s="1102">
        <v>22707.287854791444</v>
      </c>
      <c r="CJ2170" s="1102">
        <v>23065.852391433065</v>
      </c>
      <c r="CK2170" s="1102">
        <v>21711.498683374539</v>
      </c>
      <c r="CL2170" s="1102">
        <v>18314.126807974095</v>
      </c>
      <c r="CM2170" s="1102">
        <v>22344.369554875491</v>
      </c>
      <c r="CN2170" s="1102">
        <v>24083.028571651219</v>
      </c>
      <c r="CO2170" s="1102">
        <v>21989.549909363624</v>
      </c>
      <c r="CP2170" s="1102">
        <v>25439.546404652745</v>
      </c>
      <c r="CQ2170" s="1106">
        <f t="shared" si="233"/>
        <v>28042.299723118555</v>
      </c>
      <c r="CR2170" s="23" t="s">
        <v>543</v>
      </c>
      <c r="DQ2170"/>
      <c r="DR2170"/>
    </row>
    <row r="2171" spans="58:122" ht="13">
      <c r="BF2171" s="1135">
        <v>2163</v>
      </c>
      <c r="BG2171" s="1102">
        <v>77671.846007535059</v>
      </c>
      <c r="BH2171" s="1102">
        <v>69454.845592861297</v>
      </c>
      <c r="BI2171" s="1102">
        <v>63558.731464072451</v>
      </c>
      <c r="BJ2171" s="1102">
        <v>72741.732212209594</v>
      </c>
      <c r="BK2171" s="1102">
        <v>90652.615596351214</v>
      </c>
      <c r="BL2171" s="1102">
        <v>117284.06933859932</v>
      </c>
      <c r="BM2171" s="1102">
        <v>105723.95202558309</v>
      </c>
      <c r="BN2171" s="1102">
        <v>122520.18323968507</v>
      </c>
      <c r="BO2171" s="1102">
        <v>161302.4428170101</v>
      </c>
      <c r="BP2171" s="1102">
        <v>149225.6505201043</v>
      </c>
      <c r="BQ2171" s="1102">
        <v>115775.03705066287</v>
      </c>
      <c r="BR2171" s="1102">
        <v>90768.436812797852</v>
      </c>
      <c r="BS2171" s="1102">
        <v>90666.980082920709</v>
      </c>
      <c r="BT2171" s="1102">
        <v>40381.976314003419</v>
      </c>
      <c r="BU2171" s="1102">
        <v>17712.635554785222</v>
      </c>
      <c r="BV2171" s="1102">
        <v>14358.113807992413</v>
      </c>
      <c r="BW2171" s="1102">
        <v>21824.180776107762</v>
      </c>
      <c r="BX2171" s="1102">
        <v>25235.574872974328</v>
      </c>
      <c r="BY2171" s="1102">
        <v>21751.40669012615</v>
      </c>
      <c r="BZ2171" s="1102">
        <v>18785.84562792334</v>
      </c>
      <c r="CA2171" s="1102">
        <v>12454.102656106839</v>
      </c>
      <c r="CB2171" s="1102">
        <v>10521.254173149247</v>
      </c>
      <c r="CC2171" s="1102">
        <v>14288.199922379843</v>
      </c>
      <c r="CD2171" s="1102">
        <v>20100.010217184303</v>
      </c>
      <c r="CE2171" s="1102">
        <v>29445.299943895086</v>
      </c>
      <c r="CF2171" s="1102">
        <v>20279.347100141174</v>
      </c>
      <c r="CG2171" s="1102">
        <v>14114.240053430771</v>
      </c>
      <c r="CH2171" s="1102">
        <v>18625.461094579532</v>
      </c>
      <c r="CI2171" s="1102">
        <v>23496.469710382662</v>
      </c>
      <c r="CJ2171" s="1102">
        <v>28827.028049649314</v>
      </c>
      <c r="CK2171" s="1102">
        <v>26849.040275953379</v>
      </c>
      <c r="CL2171" s="1102">
        <v>20593.971008066266</v>
      </c>
      <c r="CM2171" s="1102">
        <v>26789.257136938719</v>
      </c>
      <c r="CN2171" s="1102">
        <v>25801.055665149957</v>
      </c>
      <c r="CO2171" s="1102">
        <v>30771.667339035903</v>
      </c>
      <c r="CP2171" s="1102">
        <v>24711.699249127698</v>
      </c>
      <c r="CQ2171" s="1106">
        <f t="shared" si="233"/>
        <v>27239.985571631969</v>
      </c>
      <c r="CR2171" s="23" t="s">
        <v>543</v>
      </c>
      <c r="DQ2171"/>
      <c r="DR2171"/>
    </row>
    <row r="2172" spans="58:122" ht="13">
      <c r="BF2172" s="1135">
        <v>2164</v>
      </c>
      <c r="BG2172" s="1102">
        <v>46386.826380310973</v>
      </c>
      <c r="BH2172" s="1102">
        <v>49933.382472446589</v>
      </c>
      <c r="BI2172" s="1102">
        <v>45449.980485017717</v>
      </c>
      <c r="BJ2172" s="1102">
        <v>50602.050213266688</v>
      </c>
      <c r="BK2172" s="1102">
        <v>61159.982929688893</v>
      </c>
      <c r="BL2172" s="1102">
        <v>82652.205450577967</v>
      </c>
      <c r="BM2172" s="1102">
        <v>70844.073975383668</v>
      </c>
      <c r="BN2172" s="1102">
        <v>67985.774025240113</v>
      </c>
      <c r="BO2172" s="1102">
        <v>94491.076180069853</v>
      </c>
      <c r="BP2172" s="1102">
        <v>94478.212668119711</v>
      </c>
      <c r="BQ2172" s="1102">
        <v>69468.555977256969</v>
      </c>
      <c r="BR2172" s="1102">
        <v>51618.685976228429</v>
      </c>
      <c r="BS2172" s="1102">
        <v>74653.257553600721</v>
      </c>
      <c r="BT2172" s="1102">
        <v>29990.952111566599</v>
      </c>
      <c r="BU2172" s="1102">
        <v>13271.45610452035</v>
      </c>
      <c r="BV2172" s="1102">
        <v>17065.428521517479</v>
      </c>
      <c r="BW2172" s="1102">
        <v>15982.196365678474</v>
      </c>
      <c r="BX2172" s="1102">
        <v>17781.924229393313</v>
      </c>
      <c r="BY2172" s="1102">
        <v>16837.08342996893</v>
      </c>
      <c r="BZ2172" s="1102">
        <v>17959.06876100849</v>
      </c>
      <c r="CA2172" s="1102">
        <v>12456.474177862621</v>
      </c>
      <c r="CB2172" s="1102">
        <v>7712.3647672373972</v>
      </c>
      <c r="CC2172" s="1102">
        <v>8519.3818495938467</v>
      </c>
      <c r="CD2172" s="1102">
        <v>10544.275975653014</v>
      </c>
      <c r="CE2172" s="1102">
        <v>17194.107309496867</v>
      </c>
      <c r="CF2172" s="1102">
        <v>15080.60429721981</v>
      </c>
      <c r="CG2172" s="1102">
        <v>12650.296778318401</v>
      </c>
      <c r="CH2172" s="1102">
        <v>13060.50103795062</v>
      </c>
      <c r="CI2172" s="1102">
        <v>14924.866622341417</v>
      </c>
      <c r="CJ2172" s="1102">
        <v>15587.769087711995</v>
      </c>
      <c r="CK2172" s="1102">
        <v>16217.813490225928</v>
      </c>
      <c r="CL2172" s="1102">
        <v>14418.186032383821</v>
      </c>
      <c r="CM2172" s="1102">
        <v>18004.84661145338</v>
      </c>
      <c r="CN2172" s="1102">
        <v>17693.695521145477</v>
      </c>
      <c r="CO2172" s="1102">
        <v>21841.228265726695</v>
      </c>
      <c r="CP2172" s="1102">
        <v>19114.431004858561</v>
      </c>
      <c r="CQ2172" s="1106">
        <f t="shared" si="233"/>
        <v>21070.053480870254</v>
      </c>
      <c r="CR2172" s="23" t="s">
        <v>543</v>
      </c>
      <c r="DQ2172"/>
      <c r="DR2172"/>
    </row>
    <row r="2173" spans="58:122" ht="13">
      <c r="BF2173" s="1135">
        <v>2165</v>
      </c>
      <c r="BG2173" s="1102">
        <v>79859.004697888318</v>
      </c>
      <c r="BH2173" s="1102">
        <v>75142.885987906469</v>
      </c>
      <c r="BI2173" s="1102">
        <v>67915.5921327088</v>
      </c>
      <c r="BJ2173" s="1102">
        <v>78440.501160596614</v>
      </c>
      <c r="BK2173" s="1102">
        <v>92360.061256555171</v>
      </c>
      <c r="BL2173" s="1102">
        <v>114591.00399100161</v>
      </c>
      <c r="BM2173" s="1102">
        <v>94452.174233567042</v>
      </c>
      <c r="BN2173" s="1102">
        <v>96021.341405307059</v>
      </c>
      <c r="BO2173" s="1102">
        <v>116581.88017378416</v>
      </c>
      <c r="BP2173" s="1102">
        <v>106744.34075116448</v>
      </c>
      <c r="BQ2173" s="1102">
        <v>81441.968150571469</v>
      </c>
      <c r="BR2173" s="1102">
        <v>63312.174344846906</v>
      </c>
      <c r="BS2173" s="1102">
        <v>63352.947568546719</v>
      </c>
      <c r="BT2173" s="1102">
        <v>34623.95021612128</v>
      </c>
      <c r="BU2173" s="1102">
        <v>15980.472959360148</v>
      </c>
      <c r="BV2173" s="1102">
        <v>12765.266642541656</v>
      </c>
      <c r="BW2173" s="1102">
        <v>18786.348484733931</v>
      </c>
      <c r="BX2173" s="1102">
        <v>35985.331109294348</v>
      </c>
      <c r="BY2173" s="1102">
        <v>27286.631452623857</v>
      </c>
      <c r="BZ2173" s="1102">
        <v>19416.947032077645</v>
      </c>
      <c r="CA2173" s="1102">
        <v>12461.638202770841</v>
      </c>
      <c r="CB2173" s="1102">
        <v>8785.3779173488783</v>
      </c>
      <c r="CC2173" s="1102">
        <v>13030.619822924557</v>
      </c>
      <c r="CD2173" s="1102">
        <v>17278.075906216647</v>
      </c>
      <c r="CE2173" s="1102">
        <v>19661.681208135607</v>
      </c>
      <c r="CF2173" s="1102">
        <v>13877.99266273922</v>
      </c>
      <c r="CG2173" s="1102">
        <v>12832.983253084731</v>
      </c>
      <c r="CH2173" s="1102">
        <v>16929.870881994699</v>
      </c>
      <c r="CI2173" s="1102">
        <v>21442.133719600999</v>
      </c>
      <c r="CJ2173" s="1102">
        <v>21404.505940200477</v>
      </c>
      <c r="CK2173" s="1102">
        <v>23153.897769991538</v>
      </c>
      <c r="CL2173" s="1102">
        <v>22199.499835588296</v>
      </c>
      <c r="CM2173" s="1102">
        <v>26379.086937364533</v>
      </c>
      <c r="CN2173" s="1102">
        <v>22674.133555575536</v>
      </c>
      <c r="CO2173" s="1102">
        <v>17454.500028355396</v>
      </c>
      <c r="CP2173" s="1102">
        <v>25545.511669318166</v>
      </c>
      <c r="CQ2173" s="1106">
        <f t="shared" si="233"/>
        <v>28159.106432826393</v>
      </c>
      <c r="CR2173" s="23" t="s">
        <v>543</v>
      </c>
      <c r="DQ2173"/>
      <c r="DR2173"/>
    </row>
    <row r="2174" spans="58:122" ht="13">
      <c r="BF2174" s="1135">
        <v>2166</v>
      </c>
      <c r="BG2174" s="1102">
        <v>69562.774410347571</v>
      </c>
      <c r="BH2174" s="1102">
        <v>67143.753582426056</v>
      </c>
      <c r="BI2174" s="1102">
        <v>58893.64525835769</v>
      </c>
      <c r="BJ2174" s="1102">
        <v>70806.529435848264</v>
      </c>
      <c r="BK2174" s="1102">
        <v>96097.102130788728</v>
      </c>
      <c r="BL2174" s="1102">
        <v>126513.23105394165</v>
      </c>
      <c r="BM2174" s="1102">
        <v>107614.75448383992</v>
      </c>
      <c r="BN2174" s="1102">
        <v>101917.84822822228</v>
      </c>
      <c r="BO2174" s="1102">
        <v>139622.21375298913</v>
      </c>
      <c r="BP2174" s="1102">
        <v>128956.7154815064</v>
      </c>
      <c r="BQ2174" s="1102">
        <v>104011.53729598036</v>
      </c>
      <c r="BR2174" s="1102">
        <v>77741.820078402059</v>
      </c>
      <c r="BS2174" s="1102">
        <v>76377.515596060388</v>
      </c>
      <c r="BT2174" s="1102">
        <v>41585.804743109904</v>
      </c>
      <c r="BU2174" s="1102">
        <v>21881.547089412386</v>
      </c>
      <c r="BV2174" s="1102">
        <v>16045.283375165793</v>
      </c>
      <c r="BW2174" s="1102">
        <v>23496.961927226039</v>
      </c>
      <c r="BX2174" s="1102">
        <v>25941.242050756431</v>
      </c>
      <c r="BY2174" s="1102">
        <v>20782.313704158794</v>
      </c>
      <c r="BZ2174" s="1102">
        <v>17921.539645020021</v>
      </c>
      <c r="CA2174" s="1102">
        <v>12464.739162291005</v>
      </c>
      <c r="CB2174" s="1102">
        <v>8845.9006394972548</v>
      </c>
      <c r="CC2174" s="1102">
        <v>10799.769680284957</v>
      </c>
      <c r="CD2174" s="1102">
        <v>19117.124594886376</v>
      </c>
      <c r="CE2174" s="1102">
        <v>30485.501225985143</v>
      </c>
      <c r="CF2174" s="1102">
        <v>19689.818622377083</v>
      </c>
      <c r="CG2174" s="1102">
        <v>12737.981245283425</v>
      </c>
      <c r="CH2174" s="1102">
        <v>17228.22020182075</v>
      </c>
      <c r="CI2174" s="1102">
        <v>23763.606059766695</v>
      </c>
      <c r="CJ2174" s="1102">
        <v>28902.405999414834</v>
      </c>
      <c r="CK2174" s="1102">
        <v>26275.468627896149</v>
      </c>
      <c r="CL2174" s="1102">
        <v>20861.185909338386</v>
      </c>
      <c r="CM2174" s="1102">
        <v>26960.882242140702</v>
      </c>
      <c r="CN2174" s="1102">
        <v>23606.020304493828</v>
      </c>
      <c r="CO2174" s="1102">
        <v>21755.279950977547</v>
      </c>
      <c r="CP2174" s="1102">
        <v>25957.603945267008</v>
      </c>
      <c r="CQ2174" s="1106">
        <f t="shared" si="233"/>
        <v>28613.360409368444</v>
      </c>
      <c r="CR2174" s="23" t="s">
        <v>543</v>
      </c>
      <c r="DQ2174"/>
      <c r="DR2174"/>
    </row>
    <row r="2175" spans="58:122" ht="13">
      <c r="BF2175" s="1135">
        <v>2167</v>
      </c>
      <c r="BG2175" s="1102">
        <v>72668.639544509511</v>
      </c>
      <c r="BH2175" s="1102">
        <v>73431.13737872403</v>
      </c>
      <c r="BI2175" s="1102">
        <v>58367.078772478249</v>
      </c>
      <c r="BJ2175" s="1102">
        <v>56457.216803317118</v>
      </c>
      <c r="BK2175" s="1102">
        <v>69917.753732740151</v>
      </c>
      <c r="BL2175" s="1102">
        <v>96683.127354654906</v>
      </c>
      <c r="BM2175" s="1102">
        <v>85090.356037211037</v>
      </c>
      <c r="BN2175" s="1102">
        <v>87572.73620296111</v>
      </c>
      <c r="BO2175" s="1102">
        <v>125032.81919970157</v>
      </c>
      <c r="BP2175" s="1102">
        <v>120780.36237197871</v>
      </c>
      <c r="BQ2175" s="1102">
        <v>98351.692328029851</v>
      </c>
      <c r="BR2175" s="1102">
        <v>74091.507969847065</v>
      </c>
      <c r="BS2175" s="1102">
        <v>70563.327933103647</v>
      </c>
      <c r="BT2175" s="1102">
        <v>33956.634407995152</v>
      </c>
      <c r="BU2175" s="1102">
        <v>15063.902208714562</v>
      </c>
      <c r="BV2175" s="1102">
        <v>13420.973573395973</v>
      </c>
      <c r="BW2175" s="1102">
        <v>20103.142564140377</v>
      </c>
      <c r="BX2175" s="1102">
        <v>28166.798838320279</v>
      </c>
      <c r="BY2175" s="1102">
        <v>23419.198219940117</v>
      </c>
      <c r="BZ2175" s="1102">
        <v>17680.966316908853</v>
      </c>
      <c r="CA2175" s="1102">
        <v>12466.594555639949</v>
      </c>
      <c r="CB2175" s="1102">
        <v>8437.7713838309301</v>
      </c>
      <c r="CC2175" s="1102">
        <v>9748.4846266880777</v>
      </c>
      <c r="CD2175" s="1102">
        <v>14539.132658299466</v>
      </c>
      <c r="CE2175" s="1102">
        <v>21542.979431451127</v>
      </c>
      <c r="CF2175" s="1102">
        <v>16744.899641355743</v>
      </c>
      <c r="CG2175" s="1102">
        <v>13986.446816299929</v>
      </c>
      <c r="CH2175" s="1102">
        <v>15751.395868830197</v>
      </c>
      <c r="CI2175" s="1102">
        <v>21797.113413176223</v>
      </c>
      <c r="CJ2175" s="1102">
        <v>21322.680099613135</v>
      </c>
      <c r="CK2175" s="1102">
        <v>19946.739502026452</v>
      </c>
      <c r="CL2175" s="1102">
        <v>16528.519531458227</v>
      </c>
      <c r="CM2175" s="1102">
        <v>21342.676988681509</v>
      </c>
      <c r="CN2175" s="1102">
        <v>22835.084346508404</v>
      </c>
      <c r="CO2175" s="1102">
        <v>24991.713358576795</v>
      </c>
      <c r="CP2175" s="1102">
        <v>24018.359709162622</v>
      </c>
      <c r="CQ2175" s="1106">
        <f t="shared" si="233"/>
        <v>26475.709555058267</v>
      </c>
      <c r="CR2175" s="23" t="s">
        <v>543</v>
      </c>
      <c r="DQ2175"/>
      <c r="DR2175"/>
    </row>
    <row r="2176" spans="58:122" ht="13">
      <c r="BF2176" s="1135">
        <v>2168</v>
      </c>
      <c r="BG2176" s="1102">
        <v>67399.628635964444</v>
      </c>
      <c r="BH2176" s="1102">
        <v>71876.30593673735</v>
      </c>
      <c r="BI2176" s="1102">
        <v>65109.086992940996</v>
      </c>
      <c r="BJ2176" s="1102">
        <v>71300.599390552365</v>
      </c>
      <c r="BK2176" s="1102">
        <v>82626.78355608444</v>
      </c>
      <c r="BL2176" s="1102">
        <v>104111.2631879391</v>
      </c>
      <c r="BM2176" s="1102">
        <v>88443.789910302934</v>
      </c>
      <c r="BN2176" s="1102">
        <v>92706.347038044318</v>
      </c>
      <c r="BO2176" s="1102">
        <v>137045.3179829086</v>
      </c>
      <c r="BP2176" s="1102">
        <v>126539.74630652348</v>
      </c>
      <c r="BQ2176" s="1102">
        <v>101493.49302440201</v>
      </c>
      <c r="BR2176" s="1102">
        <v>81404.511210416211</v>
      </c>
      <c r="BS2176" s="1102">
        <v>92307.801457079157</v>
      </c>
      <c r="BT2176" s="1102">
        <v>35700.197207713602</v>
      </c>
      <c r="BU2176" s="1102">
        <v>13009.096559410209</v>
      </c>
      <c r="BV2176" s="1102">
        <v>12253.966305501761</v>
      </c>
      <c r="BW2176" s="1102">
        <v>21037.877442771223</v>
      </c>
      <c r="BX2176" s="1102">
        <v>31198.060403501724</v>
      </c>
      <c r="BY2176" s="1102">
        <v>24802.350950093547</v>
      </c>
      <c r="BZ2176" s="1102">
        <v>17232.645622401629</v>
      </c>
      <c r="CA2176" s="1102">
        <v>12466.62548137677</v>
      </c>
      <c r="CB2176" s="1102">
        <v>8274.3790654220466</v>
      </c>
      <c r="CC2176" s="1102">
        <v>8435.7289117692781</v>
      </c>
      <c r="CD2176" s="1102">
        <v>13767.261490658355</v>
      </c>
      <c r="CE2176" s="1102">
        <v>20463.367742885264</v>
      </c>
      <c r="CF2176" s="1102">
        <v>15910.023608705036</v>
      </c>
      <c r="CG2176" s="1102">
        <v>13818.824001429264</v>
      </c>
      <c r="CH2176" s="1102">
        <v>14965.112961365501</v>
      </c>
      <c r="CI2176" s="1102">
        <v>20030.354938007225</v>
      </c>
      <c r="CJ2176" s="1102">
        <v>22551.850054690203</v>
      </c>
      <c r="CK2176" s="1102">
        <v>22179.488883754457</v>
      </c>
      <c r="CL2176" s="1102">
        <v>18172.103709966927</v>
      </c>
      <c r="CM2176" s="1102">
        <v>18807.378782488599</v>
      </c>
      <c r="CN2176" s="1102">
        <v>18250.863021087571</v>
      </c>
      <c r="CO2176" s="1102">
        <v>19254.574514148604</v>
      </c>
      <c r="CP2176" s="1102">
        <v>18390.820666342333</v>
      </c>
      <c r="CQ2176" s="1106">
        <f t="shared" si="233"/>
        <v>20272.409620690891</v>
      </c>
      <c r="CR2176" s="23" t="s">
        <v>543</v>
      </c>
      <c r="DQ2176"/>
      <c r="DR2176"/>
    </row>
    <row r="2177" spans="58:122" ht="13">
      <c r="BF2177" s="1135">
        <v>2169</v>
      </c>
      <c r="BG2177" s="1102">
        <v>58216.892246717107</v>
      </c>
      <c r="BH2177" s="1102">
        <v>56321.602599352285</v>
      </c>
      <c r="BI2177" s="1102">
        <v>53164.576666905567</v>
      </c>
      <c r="BJ2177" s="1102">
        <v>58688.543070860767</v>
      </c>
      <c r="BK2177" s="1102">
        <v>74103.829292170849</v>
      </c>
      <c r="BL2177" s="1102">
        <v>103659.37023844854</v>
      </c>
      <c r="BM2177" s="1102">
        <v>92146.958831568685</v>
      </c>
      <c r="BN2177" s="1102">
        <v>88440.14343652247</v>
      </c>
      <c r="BO2177" s="1102">
        <v>116097.69255912317</v>
      </c>
      <c r="BP2177" s="1102">
        <v>105262.39636313096</v>
      </c>
      <c r="BQ2177" s="1102">
        <v>77311.970024852199</v>
      </c>
      <c r="BR2177" s="1102">
        <v>56459.924333380368</v>
      </c>
      <c r="BS2177" s="1102">
        <v>80957.568267401293</v>
      </c>
      <c r="BT2177" s="1102">
        <v>30579.628544809901</v>
      </c>
      <c r="BU2177" s="1102">
        <v>16741.283522589729</v>
      </c>
      <c r="BV2177" s="1102">
        <v>13352.572241182605</v>
      </c>
      <c r="BW2177" s="1102">
        <v>23514.640862116914</v>
      </c>
      <c r="BX2177" s="1102">
        <v>31858.338105320607</v>
      </c>
      <c r="BY2177" s="1102">
        <v>23378.485675746659</v>
      </c>
      <c r="BZ2177" s="1102">
        <v>19349.935995719254</v>
      </c>
      <c r="CA2177" s="1102">
        <v>12467.67689718238</v>
      </c>
      <c r="CB2177" s="1102">
        <v>7444.4955770825727</v>
      </c>
      <c r="CC2177" s="1102">
        <v>9771.473960565907</v>
      </c>
      <c r="CD2177" s="1102">
        <v>11922.627010362128</v>
      </c>
      <c r="CE2177" s="1102">
        <v>20202.619085864051</v>
      </c>
      <c r="CF2177" s="1102">
        <v>15086.975064510827</v>
      </c>
      <c r="CG2177" s="1102">
        <v>12284.383052141855</v>
      </c>
      <c r="CH2177" s="1102">
        <v>12586.09772889212</v>
      </c>
      <c r="CI2177" s="1102">
        <v>17284.020977766173</v>
      </c>
      <c r="CJ2177" s="1102">
        <v>18961.14513707046</v>
      </c>
      <c r="CK2177" s="1102">
        <v>21514.401781091849</v>
      </c>
      <c r="CL2177" s="1102">
        <v>17480.54687212691</v>
      </c>
      <c r="CM2177" s="1102">
        <v>22113.678132130186</v>
      </c>
      <c r="CN2177" s="1102">
        <v>20104.040325834318</v>
      </c>
      <c r="CO2177" s="1102">
        <v>20120.101131955955</v>
      </c>
      <c r="CP2177" s="1102">
        <v>22161.081578820595</v>
      </c>
      <c r="CQ2177" s="1106">
        <f t="shared" si="233"/>
        <v>24428.410866166596</v>
      </c>
      <c r="CR2177" s="23" t="s">
        <v>543</v>
      </c>
      <c r="DQ2177"/>
      <c r="DR2177"/>
    </row>
    <row r="2178" spans="58:122" ht="13">
      <c r="BF2178" s="1135">
        <v>2170</v>
      </c>
      <c r="BG2178" s="1102">
        <v>47622.887672269921</v>
      </c>
      <c r="BH2178" s="1102">
        <v>50567.553117706499</v>
      </c>
      <c r="BI2178" s="1102">
        <v>46881.987537612578</v>
      </c>
      <c r="BJ2178" s="1102">
        <v>61069.346161186804</v>
      </c>
      <c r="BK2178" s="1102">
        <v>79077.709607642086</v>
      </c>
      <c r="BL2178" s="1102">
        <v>106497.31760740097</v>
      </c>
      <c r="BM2178" s="1102">
        <v>89175.905725142336</v>
      </c>
      <c r="BN2178" s="1102">
        <v>91208.048255330737</v>
      </c>
      <c r="BO2178" s="1102">
        <v>121594.78794517909</v>
      </c>
      <c r="BP2178" s="1102">
        <v>111869.98872886447</v>
      </c>
      <c r="BQ2178" s="1102">
        <v>88902.418516580685</v>
      </c>
      <c r="BR2178" s="1102">
        <v>66277.085083757134</v>
      </c>
      <c r="BS2178" s="1102">
        <v>70175.00766157516</v>
      </c>
      <c r="BT2178" s="1102">
        <v>34147.120694907135</v>
      </c>
      <c r="BU2178" s="1102">
        <v>16575.561459608816</v>
      </c>
      <c r="BV2178" s="1102">
        <v>13662.797643556802</v>
      </c>
      <c r="BW2178" s="1102">
        <v>21120.746264502392</v>
      </c>
      <c r="BX2178" s="1102">
        <v>28131.176881014384</v>
      </c>
      <c r="BY2178" s="1102">
        <v>25795.785850161123</v>
      </c>
      <c r="BZ2178" s="1102">
        <v>19728.785410749846</v>
      </c>
      <c r="CA2178" s="1102">
        <v>12472.004490620167</v>
      </c>
      <c r="CB2178" s="1102">
        <v>7199.1829174855275</v>
      </c>
      <c r="CC2178" s="1102">
        <v>8236.885993855929</v>
      </c>
      <c r="CD2178" s="1102">
        <v>14960.252933213464</v>
      </c>
      <c r="CE2178" s="1102">
        <v>22323.789585194056</v>
      </c>
      <c r="CF2178" s="1102">
        <v>15750.524208327564</v>
      </c>
      <c r="CG2178" s="1102">
        <v>10885.146521070661</v>
      </c>
      <c r="CH2178" s="1102">
        <v>11177.527888710065</v>
      </c>
      <c r="CI2178" s="1102">
        <v>18504.098398950377</v>
      </c>
      <c r="CJ2178" s="1102">
        <v>21169.346496783408</v>
      </c>
      <c r="CK2178" s="1102">
        <v>22455.938388412571</v>
      </c>
      <c r="CL2178" s="1102">
        <v>19586.705132341889</v>
      </c>
      <c r="CM2178" s="1102">
        <v>24257.006767934927</v>
      </c>
      <c r="CN2178" s="1102">
        <v>24800.253901848129</v>
      </c>
      <c r="CO2178" s="1102">
        <v>24333.206599105608</v>
      </c>
      <c r="CP2178" s="1102">
        <v>25869.230585985759</v>
      </c>
      <c r="CQ2178" s="1106">
        <f t="shared" si="233"/>
        <v>28515.945455930028</v>
      </c>
      <c r="CR2178" s="23" t="s">
        <v>543</v>
      </c>
      <c r="DQ2178"/>
      <c r="DR2178"/>
    </row>
    <row r="2179" spans="58:122" ht="13">
      <c r="BF2179" s="1135">
        <v>2171</v>
      </c>
      <c r="BG2179" s="1102">
        <v>57403.526377168651</v>
      </c>
      <c r="BH2179" s="1102">
        <v>66149.659467433565</v>
      </c>
      <c r="BI2179" s="1102">
        <v>59601.570467621888</v>
      </c>
      <c r="BJ2179" s="1102">
        <v>60734.557397262586</v>
      </c>
      <c r="BK2179" s="1102">
        <v>71863.040620526939</v>
      </c>
      <c r="BL2179" s="1102">
        <v>93882.893638247362</v>
      </c>
      <c r="BM2179" s="1102">
        <v>80815.542293854145</v>
      </c>
      <c r="BN2179" s="1102">
        <v>79691.178767185396</v>
      </c>
      <c r="BO2179" s="1102">
        <v>108250.04265341912</v>
      </c>
      <c r="BP2179" s="1102">
        <v>106188.21322934606</v>
      </c>
      <c r="BQ2179" s="1102">
        <v>84833.187159868045</v>
      </c>
      <c r="BR2179" s="1102">
        <v>69632.326620715728</v>
      </c>
      <c r="BS2179" s="1102">
        <v>81875.670270983581</v>
      </c>
      <c r="BT2179" s="1102">
        <v>27207.649064466572</v>
      </c>
      <c r="BU2179" s="1102">
        <v>14177.794042672807</v>
      </c>
      <c r="BV2179" s="1102">
        <v>13437.990682662095</v>
      </c>
      <c r="BW2179" s="1102">
        <v>18474.686042214616</v>
      </c>
      <c r="BX2179" s="1102">
        <v>20715.910359073252</v>
      </c>
      <c r="BY2179" s="1102">
        <v>20979.861909192015</v>
      </c>
      <c r="BZ2179" s="1102">
        <v>18562.203111775205</v>
      </c>
      <c r="CA2179" s="1102">
        <v>12472.401183472428</v>
      </c>
      <c r="CB2179" s="1102">
        <v>8567.8507733000115</v>
      </c>
      <c r="CC2179" s="1102">
        <v>9370.7630972598381</v>
      </c>
      <c r="CD2179" s="1102">
        <v>11679.957640209524</v>
      </c>
      <c r="CE2179" s="1102">
        <v>20984.912533411622</v>
      </c>
      <c r="CF2179" s="1102">
        <v>16516.361147595988</v>
      </c>
      <c r="CG2179" s="1102">
        <v>12854.933154649414</v>
      </c>
      <c r="CH2179" s="1102">
        <v>12227.001298803058</v>
      </c>
      <c r="CI2179" s="1102">
        <v>17193.136078359159</v>
      </c>
      <c r="CJ2179" s="1102">
        <v>19534.13742262889</v>
      </c>
      <c r="CK2179" s="1102">
        <v>20610.348028057575</v>
      </c>
      <c r="CL2179" s="1102">
        <v>17014.651894517261</v>
      </c>
      <c r="CM2179" s="1102">
        <v>18843.764514786086</v>
      </c>
      <c r="CN2179" s="1102">
        <v>18358.759038290624</v>
      </c>
      <c r="CO2179" s="1102">
        <v>22734.379283597842</v>
      </c>
      <c r="CP2179" s="1102">
        <v>19322.174047618777</v>
      </c>
      <c r="CQ2179" s="1106">
        <f t="shared" si="233"/>
        <v>21299.050986478655</v>
      </c>
      <c r="CR2179" s="23" t="s">
        <v>543</v>
      </c>
      <c r="DQ2179"/>
      <c r="DR2179"/>
    </row>
    <row r="2180" spans="58:122" ht="13">
      <c r="BF2180" s="1135">
        <v>2172</v>
      </c>
      <c r="BG2180" s="1102">
        <v>60593.148196768401</v>
      </c>
      <c r="BH2180" s="1102">
        <v>60917.870350484802</v>
      </c>
      <c r="BI2180" s="1102">
        <v>48459.882849062255</v>
      </c>
      <c r="BJ2180" s="1102">
        <v>54167.470790474959</v>
      </c>
      <c r="BK2180" s="1102">
        <v>74804.995499708864</v>
      </c>
      <c r="BL2180" s="1102">
        <v>89913.151983876538</v>
      </c>
      <c r="BM2180" s="1102">
        <v>67517.80999532665</v>
      </c>
      <c r="BN2180" s="1102">
        <v>71685.878617975235</v>
      </c>
      <c r="BO2180" s="1102">
        <v>93149.702993559797</v>
      </c>
      <c r="BP2180" s="1102">
        <v>93940.976122472697</v>
      </c>
      <c r="BQ2180" s="1102">
        <v>70688.494139866772</v>
      </c>
      <c r="BR2180" s="1102">
        <v>54318.928639296653</v>
      </c>
      <c r="BS2180" s="1102">
        <v>57003.014017203059</v>
      </c>
      <c r="BT2180" s="1102">
        <v>26762.97859955809</v>
      </c>
      <c r="BU2180" s="1102">
        <v>12920.588133330984</v>
      </c>
      <c r="BV2180" s="1102">
        <v>11255.486916107255</v>
      </c>
      <c r="BW2180" s="1102">
        <v>18853.617389592775</v>
      </c>
      <c r="BX2180" s="1102">
        <v>26669.246127605464</v>
      </c>
      <c r="BY2180" s="1102">
        <v>20459.229846943173</v>
      </c>
      <c r="BZ2180" s="1102">
        <v>15646.105733517017</v>
      </c>
      <c r="CA2180" s="1102">
        <v>12473.01338852882</v>
      </c>
      <c r="CB2180" s="1102">
        <v>8398.0571112475154</v>
      </c>
      <c r="CC2180" s="1102">
        <v>10342.936366003039</v>
      </c>
      <c r="CD2180" s="1102">
        <v>11995.759609375928</v>
      </c>
      <c r="CE2180" s="1102">
        <v>18234.892798700079</v>
      </c>
      <c r="CF2180" s="1102">
        <v>15694.294273528298</v>
      </c>
      <c r="CG2180" s="1102">
        <v>12851.530456653507</v>
      </c>
      <c r="CH2180" s="1102">
        <v>15227.962877181697</v>
      </c>
      <c r="CI2180" s="1102">
        <v>18864.004308174062</v>
      </c>
      <c r="CJ2180" s="1102">
        <v>20391.173256566388</v>
      </c>
      <c r="CK2180" s="1102">
        <v>21095.686930075455</v>
      </c>
      <c r="CL2180" s="1102">
        <v>17248.138279598825</v>
      </c>
      <c r="CM2180" s="1102">
        <v>20021.29095142095</v>
      </c>
      <c r="CN2180" s="1102">
        <v>18164.63470220684</v>
      </c>
      <c r="CO2180" s="1102">
        <v>19653.757033594222</v>
      </c>
      <c r="CP2180" s="1102">
        <v>19014.808783121138</v>
      </c>
      <c r="CQ2180" s="1106">
        <f t="shared" si="233"/>
        <v>20960.238779121766</v>
      </c>
      <c r="CR2180" s="23" t="s">
        <v>543</v>
      </c>
      <c r="DQ2180"/>
      <c r="DR2180"/>
    </row>
    <row r="2181" spans="58:122" ht="13">
      <c r="BF2181" s="1135">
        <v>2173</v>
      </c>
      <c r="BG2181" s="1102">
        <v>70077.085499215274</v>
      </c>
      <c r="BH2181" s="1102">
        <v>77157.492994042288</v>
      </c>
      <c r="BI2181" s="1102">
        <v>74945.168009159461</v>
      </c>
      <c r="BJ2181" s="1102">
        <v>85390.417337104998</v>
      </c>
      <c r="BK2181" s="1102">
        <v>89759.305405453095</v>
      </c>
      <c r="BL2181" s="1102">
        <v>99348.144264817907</v>
      </c>
      <c r="BM2181" s="1102">
        <v>83333.893796151184</v>
      </c>
      <c r="BN2181" s="1102">
        <v>91537.206371563152</v>
      </c>
      <c r="BO2181" s="1102">
        <v>115030.34408860937</v>
      </c>
      <c r="BP2181" s="1102">
        <v>111331.29695695887</v>
      </c>
      <c r="BQ2181" s="1102">
        <v>86036.850597003067</v>
      </c>
      <c r="BR2181" s="1102">
        <v>73156.379790361068</v>
      </c>
      <c r="BS2181" s="1102">
        <v>84837.559728397973</v>
      </c>
      <c r="BT2181" s="1102">
        <v>28550.781521217363</v>
      </c>
      <c r="BU2181" s="1102">
        <v>15668.543086181358</v>
      </c>
      <c r="BV2181" s="1102">
        <v>17219.427257759831</v>
      </c>
      <c r="BW2181" s="1102">
        <v>18291.01551680563</v>
      </c>
      <c r="BX2181" s="1102">
        <v>21897.825645641045</v>
      </c>
      <c r="BY2181" s="1102">
        <v>21632.13472355442</v>
      </c>
      <c r="BZ2181" s="1102">
        <v>19350.882793288623</v>
      </c>
      <c r="CA2181" s="1102">
        <v>12480.947293132434</v>
      </c>
      <c r="CB2181" s="1102">
        <v>8207.3111190084674</v>
      </c>
      <c r="CC2181" s="1102">
        <v>11403.272859788263</v>
      </c>
      <c r="CD2181" s="1102">
        <v>14631.362094512526</v>
      </c>
      <c r="CE2181" s="1102">
        <v>21892.355269443426</v>
      </c>
      <c r="CF2181" s="1102">
        <v>15450.26651365456</v>
      </c>
      <c r="CG2181" s="1102">
        <v>12397.493296651441</v>
      </c>
      <c r="CH2181" s="1102">
        <v>16654.237360977033</v>
      </c>
      <c r="CI2181" s="1102">
        <v>20756.615074127145</v>
      </c>
      <c r="CJ2181" s="1102">
        <v>21492.183780938987</v>
      </c>
      <c r="CK2181" s="1102">
        <v>20218.449445603259</v>
      </c>
      <c r="CL2181" s="1102">
        <v>15508.107570888273</v>
      </c>
      <c r="CM2181" s="1102">
        <v>18919.184242099582</v>
      </c>
      <c r="CN2181" s="1102">
        <v>17993.171401245028</v>
      </c>
      <c r="CO2181" s="1102">
        <v>17248.347375176898</v>
      </c>
      <c r="CP2181" s="1102">
        <v>19295.036526562293</v>
      </c>
      <c r="CQ2181" s="1106">
        <f t="shared" si="233"/>
        <v>21269.136990092731</v>
      </c>
      <c r="CR2181" s="23" t="s">
        <v>543</v>
      </c>
      <c r="DQ2181"/>
      <c r="DR2181"/>
    </row>
    <row r="2182" spans="58:122" ht="13">
      <c r="BF2182" s="1135">
        <v>2174</v>
      </c>
      <c r="BG2182" s="1102">
        <v>49648.443471054103</v>
      </c>
      <c r="BH2182" s="1102">
        <v>57243.081782333429</v>
      </c>
      <c r="BI2182" s="1102">
        <v>49932.878684902898</v>
      </c>
      <c r="BJ2182" s="1102">
        <v>58401.536995751514</v>
      </c>
      <c r="BK2182" s="1102">
        <v>70412.34764030193</v>
      </c>
      <c r="BL2182" s="1102">
        <v>85273.573999840504</v>
      </c>
      <c r="BM2182" s="1102">
        <v>71979.302950274985</v>
      </c>
      <c r="BN2182" s="1102">
        <v>72450.726775171119</v>
      </c>
      <c r="BO2182" s="1102">
        <v>91008.771402112907</v>
      </c>
      <c r="BP2182" s="1102">
        <v>85252.890937783508</v>
      </c>
      <c r="BQ2182" s="1102">
        <v>66225.806126710551</v>
      </c>
      <c r="BR2182" s="1102">
        <v>50139.395197859012</v>
      </c>
      <c r="BS2182" s="1102">
        <v>51200.378053470413</v>
      </c>
      <c r="BT2182" s="1102">
        <v>31700.80872049238</v>
      </c>
      <c r="BU2182" s="1102">
        <v>16613.275559439455</v>
      </c>
      <c r="BV2182" s="1102">
        <v>16095.583263950641</v>
      </c>
      <c r="BW2182" s="1102">
        <v>14527.663006825669</v>
      </c>
      <c r="BX2182" s="1102">
        <v>17228.506150814788</v>
      </c>
      <c r="BY2182" s="1102">
        <v>16914.741920151828</v>
      </c>
      <c r="BZ2182" s="1102">
        <v>14864.712056117007</v>
      </c>
      <c r="CA2182" s="1102">
        <v>12481.796476751824</v>
      </c>
      <c r="CB2182" s="1102">
        <v>8603.0540939443454</v>
      </c>
      <c r="CC2182" s="1102">
        <v>10559.474728235131</v>
      </c>
      <c r="CD2182" s="1102">
        <v>13383.733690207257</v>
      </c>
      <c r="CE2182" s="1102">
        <v>15688.381964300621</v>
      </c>
      <c r="CF2182" s="1102">
        <v>12774.725232816267</v>
      </c>
      <c r="CG2182" s="1102">
        <v>12331.805556003588</v>
      </c>
      <c r="CH2182" s="1102">
        <v>15399.436214118607</v>
      </c>
      <c r="CI2182" s="1102">
        <v>18769.796966713755</v>
      </c>
      <c r="CJ2182" s="1102">
        <v>17366.526937769791</v>
      </c>
      <c r="CK2182" s="1102">
        <v>16478.570847669776</v>
      </c>
      <c r="CL2182" s="1102">
        <v>14586.134122574651</v>
      </c>
      <c r="CM2182" s="1102">
        <v>19620.546082757821</v>
      </c>
      <c r="CN2182" s="1102">
        <v>22099.930628007354</v>
      </c>
      <c r="CO2182" s="1102">
        <v>23991.879993075068</v>
      </c>
      <c r="CP2182" s="1102">
        <v>22266.802407867672</v>
      </c>
      <c r="CQ2182" s="1106">
        <f t="shared" si="233"/>
        <v>24544.948131727768</v>
      </c>
      <c r="CR2182" s="23" t="s">
        <v>543</v>
      </c>
      <c r="DQ2182"/>
      <c r="DR2182"/>
    </row>
    <row r="2183" spans="58:122" ht="13">
      <c r="BF2183" s="1135">
        <v>2175</v>
      </c>
      <c r="BG2183" s="1102">
        <v>38376.60180856612</v>
      </c>
      <c r="BH2183" s="1102">
        <v>42385.987851685248</v>
      </c>
      <c r="BI2183" s="1102">
        <v>37022.34243853332</v>
      </c>
      <c r="BJ2183" s="1102">
        <v>40655.566368019165</v>
      </c>
      <c r="BK2183" s="1102">
        <v>48223.880580341684</v>
      </c>
      <c r="BL2183" s="1102">
        <v>66280.242576782679</v>
      </c>
      <c r="BM2183" s="1102">
        <v>65841.297212082587</v>
      </c>
      <c r="BN2183" s="1102">
        <v>75521.904836617701</v>
      </c>
      <c r="BO2183" s="1102">
        <v>83877.289192092008</v>
      </c>
      <c r="BP2183" s="1102">
        <v>94705.840637819972</v>
      </c>
      <c r="BQ2183" s="1102">
        <v>72667.080867679615</v>
      </c>
      <c r="BR2183" s="1102">
        <v>64741.888775402687</v>
      </c>
      <c r="BS2183" s="1102">
        <v>67174.286631136158</v>
      </c>
      <c r="BT2183" s="1102">
        <v>30338.3777104211</v>
      </c>
      <c r="BU2183" s="1102">
        <v>13904.172435732979</v>
      </c>
      <c r="BV2183" s="1102">
        <v>12668.726899312833</v>
      </c>
      <c r="BW2183" s="1102">
        <v>18828.550527225718</v>
      </c>
      <c r="BX2183" s="1102">
        <v>20476.141681078934</v>
      </c>
      <c r="BY2183" s="1102">
        <v>22075.712602954776</v>
      </c>
      <c r="BZ2183" s="1102">
        <v>12598.698681954647</v>
      </c>
      <c r="CA2183" s="1102">
        <v>12482.644267522164</v>
      </c>
      <c r="CB2183" s="1102">
        <v>6560.6214494369806</v>
      </c>
      <c r="CC2183" s="1102">
        <v>9037.4671535911148</v>
      </c>
      <c r="CD2183" s="1102">
        <v>10275.396720769551</v>
      </c>
      <c r="CE2183" s="1102">
        <v>20148.515967344112</v>
      </c>
      <c r="CF2183" s="1102">
        <v>13377.782519010119</v>
      </c>
      <c r="CG2183" s="1102">
        <v>9185.2514284256504</v>
      </c>
      <c r="CH2183" s="1102">
        <v>10288.805618547354</v>
      </c>
      <c r="CI2183" s="1102">
        <v>12946.865254277292</v>
      </c>
      <c r="CJ2183" s="1102">
        <v>14373.582830419602</v>
      </c>
      <c r="CK2183" s="1102">
        <v>16711.570334937212</v>
      </c>
      <c r="CL2183" s="1102">
        <v>13043.659839196869</v>
      </c>
      <c r="CM2183" s="1102">
        <v>18109.3045287198</v>
      </c>
      <c r="CN2183" s="1102">
        <v>15043.439544956678</v>
      </c>
      <c r="CO2183" s="1102">
        <v>20023.80995873853</v>
      </c>
      <c r="CP2183" s="1102">
        <v>14893.174114029998</v>
      </c>
      <c r="CQ2183" s="1106">
        <f t="shared" si="233"/>
        <v>16416.914267694498</v>
      </c>
      <c r="CR2183" s="23" t="s">
        <v>543</v>
      </c>
      <c r="DQ2183"/>
      <c r="DR2183"/>
    </row>
    <row r="2184" spans="58:122" ht="13">
      <c r="BF2184" s="1135">
        <v>2176</v>
      </c>
      <c r="BG2184" s="1102">
        <v>46003.8660396345</v>
      </c>
      <c r="BH2184" s="1102">
        <v>51535.569842343473</v>
      </c>
      <c r="BI2184" s="1102">
        <v>49099.524604308266</v>
      </c>
      <c r="BJ2184" s="1102">
        <v>61178.804813413808</v>
      </c>
      <c r="BK2184" s="1102">
        <v>80050.354971530309</v>
      </c>
      <c r="BL2184" s="1102">
        <v>117102.24344208816</v>
      </c>
      <c r="BM2184" s="1102">
        <v>108638.48936102499</v>
      </c>
      <c r="BN2184" s="1102">
        <v>105407.63843707909</v>
      </c>
      <c r="BO2184" s="1102">
        <v>129779.33263664952</v>
      </c>
      <c r="BP2184" s="1102">
        <v>124317.97463820525</v>
      </c>
      <c r="BQ2184" s="1102">
        <v>99558.287201853935</v>
      </c>
      <c r="BR2184" s="1102">
        <v>73799.314072052992</v>
      </c>
      <c r="BS2184" s="1102">
        <v>79609.839728227453</v>
      </c>
      <c r="BT2184" s="1102">
        <v>36433.993944851769</v>
      </c>
      <c r="BU2184" s="1102">
        <v>16554.979664800197</v>
      </c>
      <c r="BV2184" s="1102">
        <v>16184.470772580673</v>
      </c>
      <c r="BW2184" s="1102">
        <v>25169.575047210696</v>
      </c>
      <c r="BX2184" s="1102">
        <v>24184.557115442887</v>
      </c>
      <c r="BY2184" s="1102">
        <v>23150.166857454966</v>
      </c>
      <c r="BZ2184" s="1102">
        <v>15122.031496257652</v>
      </c>
      <c r="CA2184" s="1102">
        <v>12487.042794939223</v>
      </c>
      <c r="CB2184" s="1102">
        <v>10703.740022191467</v>
      </c>
      <c r="CC2184" s="1102">
        <v>10491.470219169873</v>
      </c>
      <c r="CD2184" s="1102">
        <v>10955.915287802929</v>
      </c>
      <c r="CE2184" s="1102">
        <v>21095.81953278284</v>
      </c>
      <c r="CF2184" s="1102">
        <v>16295.450584261864</v>
      </c>
      <c r="CG2184" s="1102">
        <v>15005.520331629878</v>
      </c>
      <c r="CH2184" s="1102">
        <v>17433.588396285842</v>
      </c>
      <c r="CI2184" s="1102">
        <v>23159.609694430059</v>
      </c>
      <c r="CJ2184" s="1102">
        <v>24980.485950523489</v>
      </c>
      <c r="CK2184" s="1102">
        <v>27823.306058249327</v>
      </c>
      <c r="CL2184" s="1102">
        <v>21152.956470603494</v>
      </c>
      <c r="CM2184" s="1102">
        <v>26228.352546720304</v>
      </c>
      <c r="CN2184" s="1102">
        <v>21406.585556470462</v>
      </c>
      <c r="CO2184" s="1102">
        <v>26732.05028743247</v>
      </c>
      <c r="CP2184" s="1102">
        <v>23440.888239772379</v>
      </c>
      <c r="CQ2184" s="1106">
        <f t="shared" si="233"/>
        <v>25839.156223147085</v>
      </c>
      <c r="CR2184" s="23" t="s">
        <v>543</v>
      </c>
      <c r="DQ2184"/>
      <c r="DR2184"/>
    </row>
    <row r="2185" spans="58:122" ht="13">
      <c r="BF2185" s="1135">
        <v>2177</v>
      </c>
      <c r="BG2185" s="1102">
        <v>79977.177993305057</v>
      </c>
      <c r="BH2185" s="1102">
        <v>75066.024717705892</v>
      </c>
      <c r="BI2185" s="1102">
        <v>67871.346439232657</v>
      </c>
      <c r="BJ2185" s="1102">
        <v>78465.090210635273</v>
      </c>
      <c r="BK2185" s="1102">
        <v>92237.056867497493</v>
      </c>
      <c r="BL2185" s="1102">
        <v>114385.55479712045</v>
      </c>
      <c r="BM2185" s="1102">
        <v>94697.912478052662</v>
      </c>
      <c r="BN2185" s="1102">
        <v>96711.168399445829</v>
      </c>
      <c r="BO2185" s="1102">
        <v>116927.98333120758</v>
      </c>
      <c r="BP2185" s="1102">
        <v>106735.68254602788</v>
      </c>
      <c r="BQ2185" s="1102">
        <v>81923.310327140091</v>
      </c>
      <c r="BR2185" s="1102">
        <v>62840.464671827227</v>
      </c>
      <c r="BS2185" s="1102">
        <v>63582.426484810683</v>
      </c>
      <c r="BT2185" s="1102">
        <v>34765.018427837116</v>
      </c>
      <c r="BU2185" s="1102">
        <v>16018.285061351502</v>
      </c>
      <c r="BV2185" s="1102">
        <v>12752.487329488797</v>
      </c>
      <c r="BW2185" s="1102">
        <v>18764.999335054683</v>
      </c>
      <c r="BX2185" s="1102">
        <v>36174.209623263356</v>
      </c>
      <c r="BY2185" s="1102">
        <v>27269.154156029097</v>
      </c>
      <c r="BZ2185" s="1102">
        <v>19393.511611990496</v>
      </c>
      <c r="CA2185" s="1102">
        <v>12490.901653971106</v>
      </c>
      <c r="CB2185" s="1102">
        <v>8780.7895213489501</v>
      </c>
      <c r="CC2185" s="1102">
        <v>13042.070458905479</v>
      </c>
      <c r="CD2185" s="1102">
        <v>17280.407396113173</v>
      </c>
      <c r="CE2185" s="1102">
        <v>19668.98452815758</v>
      </c>
      <c r="CF2185" s="1102">
        <v>13884.068867365118</v>
      </c>
      <c r="CG2185" s="1102">
        <v>12896.579936286082</v>
      </c>
      <c r="CH2185" s="1102">
        <v>16956.105395177761</v>
      </c>
      <c r="CI2185" s="1102">
        <v>21496.48100493948</v>
      </c>
      <c r="CJ2185" s="1102">
        <v>21397.068456286659</v>
      </c>
      <c r="CK2185" s="1102">
        <v>23152.774438577188</v>
      </c>
      <c r="CL2185" s="1102">
        <v>22248.413332585154</v>
      </c>
      <c r="CM2185" s="1102">
        <v>26430.272376451539</v>
      </c>
      <c r="CN2185" s="1102">
        <v>22744.233485406872</v>
      </c>
      <c r="CO2185" s="1102">
        <v>17468.364649728246</v>
      </c>
      <c r="CP2185" s="1102">
        <v>25640.367557648126</v>
      </c>
      <c r="CQ2185" s="1106">
        <f t="shared" si="233"/>
        <v>28263.667151352605</v>
      </c>
      <c r="CR2185" s="23" t="s">
        <v>543</v>
      </c>
      <c r="DQ2185"/>
      <c r="DR2185"/>
    </row>
    <row r="2186" spans="58:122" ht="13">
      <c r="BF2186" s="1135">
        <v>2178</v>
      </c>
      <c r="BG2186" s="1102">
        <v>48668.75472129714</v>
      </c>
      <c r="BH2186" s="1102">
        <v>59006.343374367927</v>
      </c>
      <c r="BI2186" s="1102">
        <v>58965.749000657313</v>
      </c>
      <c r="BJ2186" s="1102">
        <v>74311.086808630775</v>
      </c>
      <c r="BK2186" s="1102">
        <v>87343.272745204697</v>
      </c>
      <c r="BL2186" s="1102">
        <v>118518.81110743893</v>
      </c>
      <c r="BM2186" s="1102">
        <v>113840.44316212494</v>
      </c>
      <c r="BN2186" s="1102">
        <v>119239.74430156047</v>
      </c>
      <c r="BO2186" s="1102">
        <v>126276.04819641271</v>
      </c>
      <c r="BP2186" s="1102">
        <v>135206.66802031343</v>
      </c>
      <c r="BQ2186" s="1102">
        <v>105130.96812783285</v>
      </c>
      <c r="BR2186" s="1102">
        <v>83198.545678155977</v>
      </c>
      <c r="BS2186" s="1102">
        <v>71315.406654889564</v>
      </c>
      <c r="BT2186" s="1102">
        <v>36938.900433015049</v>
      </c>
      <c r="BU2186" s="1102">
        <v>18012.038610130297</v>
      </c>
      <c r="BV2186" s="1102">
        <v>16233.258997811805</v>
      </c>
      <c r="BW2186" s="1102">
        <v>17324.566861169307</v>
      </c>
      <c r="BX2186" s="1102">
        <v>22837.393349226651</v>
      </c>
      <c r="BY2186" s="1102">
        <v>18439.937857780962</v>
      </c>
      <c r="BZ2186" s="1102">
        <v>15055.962061541992</v>
      </c>
      <c r="CA2186" s="1102">
        <v>12491.305949631133</v>
      </c>
      <c r="CB2186" s="1102">
        <v>7845.8858149533644</v>
      </c>
      <c r="CC2186" s="1102">
        <v>12587.046071526394</v>
      </c>
      <c r="CD2186" s="1102">
        <v>14338.228817004885</v>
      </c>
      <c r="CE2186" s="1102">
        <v>22526.92617215198</v>
      </c>
      <c r="CF2186" s="1102">
        <v>18012.211590434767</v>
      </c>
      <c r="CG2186" s="1102">
        <v>14250.131884289149</v>
      </c>
      <c r="CH2186" s="1102">
        <v>17660.403905026866</v>
      </c>
      <c r="CI2186" s="1102">
        <v>20599.853183538318</v>
      </c>
      <c r="CJ2186" s="1102">
        <v>22437.627904037683</v>
      </c>
      <c r="CK2186" s="1102">
        <v>22465.533290523545</v>
      </c>
      <c r="CL2186" s="1102">
        <v>19059.756524134191</v>
      </c>
      <c r="CM2186" s="1102">
        <v>22184.000804248622</v>
      </c>
      <c r="CN2186" s="1102">
        <v>23434.719846649841</v>
      </c>
      <c r="CO2186" s="1102">
        <v>27444.647591889381</v>
      </c>
      <c r="CP2186" s="1102">
        <v>23549.603716528753</v>
      </c>
      <c r="CQ2186" s="1106">
        <f t="shared" ref="CQ2186:CQ2249" si="234">CP2186*1.10231131</f>
        <v>25958.994522747675</v>
      </c>
      <c r="CR2186" s="23" t="s">
        <v>543</v>
      </c>
      <c r="DQ2186"/>
      <c r="DR2186"/>
    </row>
    <row r="2187" spans="58:122" ht="13">
      <c r="BF2187" s="1135">
        <v>2179</v>
      </c>
      <c r="BG2187" s="1102">
        <v>37175.185766147733</v>
      </c>
      <c r="BH2187" s="1102">
        <v>41675.094461826164</v>
      </c>
      <c r="BI2187" s="1102">
        <v>37459.21570042058</v>
      </c>
      <c r="BJ2187" s="1102">
        <v>42069.605839973505</v>
      </c>
      <c r="BK2187" s="1102">
        <v>48607.648734832066</v>
      </c>
      <c r="BL2187" s="1102">
        <v>66261.974550243336</v>
      </c>
      <c r="BM2187" s="1102">
        <v>65393.445644232284</v>
      </c>
      <c r="BN2187" s="1102">
        <v>75413.075206548368</v>
      </c>
      <c r="BO2187" s="1102">
        <v>84113.13165661438</v>
      </c>
      <c r="BP2187" s="1102">
        <v>94245.287589158426</v>
      </c>
      <c r="BQ2187" s="1102">
        <v>72468.095948196264</v>
      </c>
      <c r="BR2187" s="1102">
        <v>64912.838175400953</v>
      </c>
      <c r="BS2187" s="1102">
        <v>67422.298063764014</v>
      </c>
      <c r="BT2187" s="1102">
        <v>30383.058803404638</v>
      </c>
      <c r="BU2187" s="1102">
        <v>13909.203456124278</v>
      </c>
      <c r="BV2187" s="1102">
        <v>12691.197899694056</v>
      </c>
      <c r="BW2187" s="1102">
        <v>19008.762143871441</v>
      </c>
      <c r="BX2187" s="1102">
        <v>20434.400968171736</v>
      </c>
      <c r="BY2187" s="1102">
        <v>22080.45999316889</v>
      </c>
      <c r="BZ2187" s="1102">
        <v>12606.77434551122</v>
      </c>
      <c r="CA2187" s="1102">
        <v>12493.423260463873</v>
      </c>
      <c r="CB2187" s="1102">
        <v>6559.2111768115547</v>
      </c>
      <c r="CC2187" s="1102">
        <v>9034.9080024069644</v>
      </c>
      <c r="CD2187" s="1102">
        <v>10277.437029454508</v>
      </c>
      <c r="CE2187" s="1102">
        <v>20156.406579258437</v>
      </c>
      <c r="CF2187" s="1102">
        <v>13372.601125421641</v>
      </c>
      <c r="CG2187" s="1102">
        <v>9189.0188821281154</v>
      </c>
      <c r="CH2187" s="1102">
        <v>10290.110625555801</v>
      </c>
      <c r="CI2187" s="1102">
        <v>12980.854854431096</v>
      </c>
      <c r="CJ2187" s="1102">
        <v>14421.716154330874</v>
      </c>
      <c r="CK2187" s="1102">
        <v>16697.405196605177</v>
      </c>
      <c r="CL2187" s="1102">
        <v>13049.682100967906</v>
      </c>
      <c r="CM2187" s="1102">
        <v>18083.645397960365</v>
      </c>
      <c r="CN2187" s="1102">
        <v>15104.639666199726</v>
      </c>
      <c r="CO2187" s="1102">
        <v>19975.889163012056</v>
      </c>
      <c r="CP2187" s="1102">
        <v>14951.844288711261</v>
      </c>
      <c r="CQ2187" s="1106">
        <f t="shared" si="234"/>
        <v>16481.587064805328</v>
      </c>
      <c r="CR2187" s="23" t="s">
        <v>543</v>
      </c>
      <c r="DQ2187"/>
      <c r="DR2187"/>
    </row>
    <row r="2188" spans="58:122" ht="13">
      <c r="BF2188" s="1135">
        <v>2180</v>
      </c>
      <c r="BG2188" s="1102">
        <v>61615.213103249764</v>
      </c>
      <c r="BH2188" s="1102">
        <v>60505.181168523668</v>
      </c>
      <c r="BI2188" s="1102">
        <v>53473.054037175694</v>
      </c>
      <c r="BJ2188" s="1102">
        <v>71648.595009964658</v>
      </c>
      <c r="BK2188" s="1102">
        <v>94906.412374973661</v>
      </c>
      <c r="BL2188" s="1102">
        <v>125304.02222614187</v>
      </c>
      <c r="BM2188" s="1102">
        <v>111947.10646315836</v>
      </c>
      <c r="BN2188" s="1102">
        <v>126384.88275376354</v>
      </c>
      <c r="BO2188" s="1102">
        <v>149919.0046790645</v>
      </c>
      <c r="BP2188" s="1102">
        <v>139497.16444873466</v>
      </c>
      <c r="BQ2188" s="1102">
        <v>113320.42528762443</v>
      </c>
      <c r="BR2188" s="1102">
        <v>89420.975670070882</v>
      </c>
      <c r="BS2188" s="1102">
        <v>74840.935254676311</v>
      </c>
      <c r="BT2188" s="1102">
        <v>46779.727311462484</v>
      </c>
      <c r="BU2188" s="1102">
        <v>21327.918508368501</v>
      </c>
      <c r="BV2188" s="1102">
        <v>14037.867100806679</v>
      </c>
      <c r="BW2188" s="1102">
        <v>19906.021066373138</v>
      </c>
      <c r="BX2188" s="1102">
        <v>34572.555818116343</v>
      </c>
      <c r="BY2188" s="1102">
        <v>27094.422425447818</v>
      </c>
      <c r="BZ2188" s="1102">
        <v>20423.047955143116</v>
      </c>
      <c r="CA2188" s="1102">
        <v>12494.491253831529</v>
      </c>
      <c r="CB2188" s="1102">
        <v>9253.1878874130434</v>
      </c>
      <c r="CC2188" s="1102">
        <v>14003.580721089571</v>
      </c>
      <c r="CD2188" s="1102">
        <v>19973.024792371441</v>
      </c>
      <c r="CE2188" s="1102">
        <v>28572.459207383032</v>
      </c>
      <c r="CF2188" s="1102">
        <v>19859.341161246946</v>
      </c>
      <c r="CG2188" s="1102">
        <v>15502.758300813155</v>
      </c>
      <c r="CH2188" s="1102">
        <v>20068.704219219002</v>
      </c>
      <c r="CI2188" s="1102">
        <v>28334.030074569197</v>
      </c>
      <c r="CJ2188" s="1102">
        <v>29937.419969447605</v>
      </c>
      <c r="CK2188" s="1102">
        <v>29713.995597229597</v>
      </c>
      <c r="CL2188" s="1102">
        <v>23373.462418288567</v>
      </c>
      <c r="CM2188" s="1102">
        <v>29313.409327390404</v>
      </c>
      <c r="CN2188" s="1102">
        <v>23891.83376323049</v>
      </c>
      <c r="CO2188" s="1102">
        <v>21682.128790515821</v>
      </c>
      <c r="CP2188" s="1102">
        <v>26657.254937390517</v>
      </c>
      <c r="CQ2188" s="1106">
        <f t="shared" si="234"/>
        <v>29384.593611038908</v>
      </c>
      <c r="CR2188" s="23" t="s">
        <v>543</v>
      </c>
      <c r="DQ2188"/>
      <c r="DR2188"/>
    </row>
    <row r="2189" spans="58:122" ht="13">
      <c r="BF2189" s="1135">
        <v>2181</v>
      </c>
      <c r="BG2189" s="1102">
        <v>55713.520581894372</v>
      </c>
      <c r="BH2189" s="1102">
        <v>56800.900205603393</v>
      </c>
      <c r="BI2189" s="1102">
        <v>45806.779542511154</v>
      </c>
      <c r="BJ2189" s="1102">
        <v>46418.774179612352</v>
      </c>
      <c r="BK2189" s="1102">
        <v>57644.115207248804</v>
      </c>
      <c r="BL2189" s="1102">
        <v>81572.569516544725</v>
      </c>
      <c r="BM2189" s="1102">
        <v>80945.159414225724</v>
      </c>
      <c r="BN2189" s="1102">
        <v>93399.209309790866</v>
      </c>
      <c r="BO2189" s="1102">
        <v>114909.38440854246</v>
      </c>
      <c r="BP2189" s="1102">
        <v>116995.4533801522</v>
      </c>
      <c r="BQ2189" s="1102">
        <v>91059.967387074808</v>
      </c>
      <c r="BR2189" s="1102">
        <v>74840.563299354078</v>
      </c>
      <c r="BS2189" s="1102">
        <v>77482.87510938698</v>
      </c>
      <c r="BT2189" s="1102">
        <v>27351.518862190162</v>
      </c>
      <c r="BU2189" s="1102">
        <v>12153.660043605003</v>
      </c>
      <c r="BV2189" s="1102">
        <v>12429.721706791021</v>
      </c>
      <c r="BW2189" s="1102">
        <v>22268.28575606515</v>
      </c>
      <c r="BX2189" s="1102">
        <v>24188.686367336944</v>
      </c>
      <c r="BY2189" s="1102">
        <v>23483.334308360449</v>
      </c>
      <c r="BZ2189" s="1102">
        <v>14450.237794106468</v>
      </c>
      <c r="CA2189" s="1102">
        <v>12500.608021932516</v>
      </c>
      <c r="CB2189" s="1102">
        <v>6682.7303412742167</v>
      </c>
      <c r="CC2189" s="1102">
        <v>6188.2259855521197</v>
      </c>
      <c r="CD2189" s="1102">
        <v>10838.028597408325</v>
      </c>
      <c r="CE2189" s="1102">
        <v>20000.877019844665</v>
      </c>
      <c r="CF2189" s="1102">
        <v>16167.928436754015</v>
      </c>
      <c r="CG2189" s="1102">
        <v>9379.6272829940608</v>
      </c>
      <c r="CH2189" s="1102">
        <v>9676.2185859914898</v>
      </c>
      <c r="CI2189" s="1102">
        <v>17192.371388723841</v>
      </c>
      <c r="CJ2189" s="1102">
        <v>22398.183756703565</v>
      </c>
      <c r="CK2189" s="1102">
        <v>21918.875823914015</v>
      </c>
      <c r="CL2189" s="1102">
        <v>17269.014383414022</v>
      </c>
      <c r="CM2189" s="1102">
        <v>19921.25421186136</v>
      </c>
      <c r="CN2189" s="1102">
        <v>18150.626717734587</v>
      </c>
      <c r="CO2189" s="1102">
        <v>18381.785804342369</v>
      </c>
      <c r="CP2189" s="1102">
        <v>18493.937663273529</v>
      </c>
      <c r="CQ2189" s="1106">
        <f t="shared" si="234"/>
        <v>20386.076652661381</v>
      </c>
      <c r="CR2189" s="23" t="s">
        <v>543</v>
      </c>
      <c r="DQ2189"/>
      <c r="DR2189"/>
    </row>
    <row r="2190" spans="58:122" ht="13">
      <c r="BF2190" s="1135">
        <v>2182</v>
      </c>
      <c r="BG2190" s="1102">
        <v>66470.869476061052</v>
      </c>
      <c r="BH2190" s="1102">
        <v>60957.106646487009</v>
      </c>
      <c r="BI2190" s="1102">
        <v>52733.24042102907</v>
      </c>
      <c r="BJ2190" s="1102">
        <v>56359.314762893024</v>
      </c>
      <c r="BK2190" s="1102">
        <v>74767.952254278745</v>
      </c>
      <c r="BL2190" s="1102">
        <v>100345.48127695773</v>
      </c>
      <c r="BM2190" s="1102">
        <v>88799.959894424537</v>
      </c>
      <c r="BN2190" s="1102">
        <v>97648.648729081222</v>
      </c>
      <c r="BO2190" s="1102">
        <v>121252.10206221111</v>
      </c>
      <c r="BP2190" s="1102">
        <v>111662.57906661674</v>
      </c>
      <c r="BQ2190" s="1102">
        <v>83230.562755880499</v>
      </c>
      <c r="BR2190" s="1102">
        <v>64523.53450938817</v>
      </c>
      <c r="BS2190" s="1102">
        <v>66977.567511040703</v>
      </c>
      <c r="BT2190" s="1102">
        <v>33246.095992713308</v>
      </c>
      <c r="BU2190" s="1102">
        <v>19242.207321784608</v>
      </c>
      <c r="BV2190" s="1102">
        <v>19424.505839143847</v>
      </c>
      <c r="BW2190" s="1102">
        <v>18750.656462277118</v>
      </c>
      <c r="BX2190" s="1102">
        <v>23454.073084469939</v>
      </c>
      <c r="BY2190" s="1102">
        <v>21039.668612815512</v>
      </c>
      <c r="BZ2190" s="1102">
        <v>18287.46583560545</v>
      </c>
      <c r="CA2190" s="1102">
        <v>12500.733178019023</v>
      </c>
      <c r="CB2190" s="1102">
        <v>8166.0340751343829</v>
      </c>
      <c r="CC2190" s="1102">
        <v>10436.967297871399</v>
      </c>
      <c r="CD2190" s="1102">
        <v>13547.868071144654</v>
      </c>
      <c r="CE2190" s="1102">
        <v>19660.19295186098</v>
      </c>
      <c r="CF2190" s="1102">
        <v>15007.504013696373</v>
      </c>
      <c r="CG2190" s="1102">
        <v>11554.742596976228</v>
      </c>
      <c r="CH2190" s="1102">
        <v>12227.999118532116</v>
      </c>
      <c r="CI2190" s="1102">
        <v>17293.345298438089</v>
      </c>
      <c r="CJ2190" s="1102">
        <v>18738.320889647974</v>
      </c>
      <c r="CK2190" s="1102">
        <v>23189.280813534711</v>
      </c>
      <c r="CL2190" s="1102">
        <v>19768.475136313231</v>
      </c>
      <c r="CM2190" s="1102">
        <v>24852.063749323621</v>
      </c>
      <c r="CN2190" s="1102">
        <v>21348.026833267806</v>
      </c>
      <c r="CO2190" s="1102">
        <v>21827.659130222099</v>
      </c>
      <c r="CP2190" s="1102">
        <v>22948.476055883038</v>
      </c>
      <c r="CQ2190" s="1106">
        <f t="shared" si="234"/>
        <v>25296.364703664065</v>
      </c>
      <c r="CR2190" s="23" t="s">
        <v>543</v>
      </c>
      <c r="DQ2190"/>
      <c r="DR2190"/>
    </row>
    <row r="2191" spans="58:122" ht="13">
      <c r="BF2191" s="1135">
        <v>2183</v>
      </c>
      <c r="BG2191" s="1102">
        <v>83988.37297164576</v>
      </c>
      <c r="BH2191" s="1102">
        <v>65803.869733260217</v>
      </c>
      <c r="BI2191" s="1102">
        <v>62459.306528385983</v>
      </c>
      <c r="BJ2191" s="1102">
        <v>73373.228184312247</v>
      </c>
      <c r="BK2191" s="1102">
        <v>91839.701369395596</v>
      </c>
      <c r="BL2191" s="1102">
        <v>118353.20688548838</v>
      </c>
      <c r="BM2191" s="1102">
        <v>106295.37629104084</v>
      </c>
      <c r="BN2191" s="1102">
        <v>124218.42785294676</v>
      </c>
      <c r="BO2191" s="1102">
        <v>162566.1786622041</v>
      </c>
      <c r="BP2191" s="1102">
        <v>149113.49387159405</v>
      </c>
      <c r="BQ2191" s="1102">
        <v>115617.71869693924</v>
      </c>
      <c r="BR2191" s="1102">
        <v>91226.987035890299</v>
      </c>
      <c r="BS2191" s="1102">
        <v>91169.269127532345</v>
      </c>
      <c r="BT2191" s="1102">
        <v>40620.125234789361</v>
      </c>
      <c r="BU2191" s="1102">
        <v>17752.767349986185</v>
      </c>
      <c r="BV2191" s="1102">
        <v>14468.069110315482</v>
      </c>
      <c r="BW2191" s="1102">
        <v>21956.704528002465</v>
      </c>
      <c r="BX2191" s="1102">
        <v>25465.082962415629</v>
      </c>
      <c r="BY2191" s="1102">
        <v>21794.187316893724</v>
      </c>
      <c r="BZ2191" s="1102">
        <v>18785.339401174646</v>
      </c>
      <c r="CA2191" s="1102">
        <v>12505.457038185261</v>
      </c>
      <c r="CB2191" s="1102">
        <v>10597.831618336479</v>
      </c>
      <c r="CC2191" s="1102">
        <v>14354.996163509688</v>
      </c>
      <c r="CD2191" s="1102">
        <v>20123.14035377718</v>
      </c>
      <c r="CE2191" s="1102">
        <v>29565.560074870842</v>
      </c>
      <c r="CF2191" s="1102">
        <v>20437.848259246311</v>
      </c>
      <c r="CG2191" s="1102">
        <v>14236.236612104529</v>
      </c>
      <c r="CH2191" s="1102">
        <v>18682.349629651919</v>
      </c>
      <c r="CI2191" s="1102">
        <v>23598.175187441324</v>
      </c>
      <c r="CJ2191" s="1102">
        <v>28984.635857303754</v>
      </c>
      <c r="CK2191" s="1102">
        <v>27039.753978634053</v>
      </c>
      <c r="CL2191" s="1102">
        <v>20720.421395569359</v>
      </c>
      <c r="CM2191" s="1102">
        <v>26933.927052137948</v>
      </c>
      <c r="CN2191" s="1102">
        <v>25968.743292224408</v>
      </c>
      <c r="CO2191" s="1102">
        <v>30972.758926806</v>
      </c>
      <c r="CP2191" s="1102">
        <v>24798.085051467977</v>
      </c>
      <c r="CQ2191" s="1106">
        <f t="shared" si="234"/>
        <v>27335.209618575082</v>
      </c>
      <c r="CR2191" s="23" t="s">
        <v>543</v>
      </c>
      <c r="DQ2191"/>
      <c r="DR2191"/>
    </row>
    <row r="2192" spans="58:122" ht="13">
      <c r="BF2192" s="1135">
        <v>2184</v>
      </c>
      <c r="BG2192" s="1102">
        <v>66815.601166906956</v>
      </c>
      <c r="BH2192" s="1102">
        <v>66293.117010742601</v>
      </c>
      <c r="BI2192" s="1102">
        <v>58845.877055148507</v>
      </c>
      <c r="BJ2192" s="1102">
        <v>64995.983371478462</v>
      </c>
      <c r="BK2192" s="1102">
        <v>75419.408048598809</v>
      </c>
      <c r="BL2192" s="1102">
        <v>109790.18597708509</v>
      </c>
      <c r="BM2192" s="1102">
        <v>95954.987505701691</v>
      </c>
      <c r="BN2192" s="1102">
        <v>95239.687108098311</v>
      </c>
      <c r="BO2192" s="1102">
        <v>126013.1608325695</v>
      </c>
      <c r="BP2192" s="1102">
        <v>114402.94506990146</v>
      </c>
      <c r="BQ2192" s="1102">
        <v>87198.429495444885</v>
      </c>
      <c r="BR2192" s="1102">
        <v>67400.112135792311</v>
      </c>
      <c r="BS2192" s="1102">
        <v>90347.757418323177</v>
      </c>
      <c r="BT2192" s="1102">
        <v>41730.843581102228</v>
      </c>
      <c r="BU2192" s="1102">
        <v>18187.63565135618</v>
      </c>
      <c r="BV2192" s="1102">
        <v>14150.116478398868</v>
      </c>
      <c r="BW2192" s="1102">
        <v>13925.34962823969</v>
      </c>
      <c r="BX2192" s="1102">
        <v>27871.135880161055</v>
      </c>
      <c r="BY2192" s="1102">
        <v>22296.171973337801</v>
      </c>
      <c r="BZ2192" s="1102">
        <v>17909.581889091762</v>
      </c>
      <c r="CA2192" s="1102">
        <v>12505.670343668295</v>
      </c>
      <c r="CB2192" s="1102">
        <v>8188.084213945699</v>
      </c>
      <c r="CC2192" s="1102">
        <v>9909.5232112299618</v>
      </c>
      <c r="CD2192" s="1102">
        <v>11905.706538608345</v>
      </c>
      <c r="CE2192" s="1102">
        <v>16785.84953233958</v>
      </c>
      <c r="CF2192" s="1102">
        <v>13389.99397857467</v>
      </c>
      <c r="CG2192" s="1102">
        <v>12036.341083313537</v>
      </c>
      <c r="CH2192" s="1102">
        <v>13946.800261384367</v>
      </c>
      <c r="CI2192" s="1102">
        <v>18741.530931809502</v>
      </c>
      <c r="CJ2192" s="1102">
        <v>20573.160995078611</v>
      </c>
      <c r="CK2192" s="1102">
        <v>23321.577218554448</v>
      </c>
      <c r="CL2192" s="1102">
        <v>19399.404834581495</v>
      </c>
      <c r="CM2192" s="1102">
        <v>20313.835994010478</v>
      </c>
      <c r="CN2192" s="1102">
        <v>18430.827238883336</v>
      </c>
      <c r="CO2192" s="1102">
        <v>17973.899828011599</v>
      </c>
      <c r="CP2192" s="1102">
        <v>19205.102178406902</v>
      </c>
      <c r="CQ2192" s="1106">
        <f t="shared" si="234"/>
        <v>21170.001340963565</v>
      </c>
      <c r="CR2192" s="23" t="s">
        <v>543</v>
      </c>
      <c r="DQ2192"/>
      <c r="DR2192"/>
    </row>
    <row r="2193" spans="58:122" ht="13">
      <c r="BF2193" s="1135">
        <v>2185</v>
      </c>
      <c r="BG2193" s="1102">
        <v>59553.770631290179</v>
      </c>
      <c r="BH2193" s="1102">
        <v>65522.215312948363</v>
      </c>
      <c r="BI2193" s="1102">
        <v>58292.308095795161</v>
      </c>
      <c r="BJ2193" s="1102">
        <v>67121.764698653831</v>
      </c>
      <c r="BK2193" s="1102">
        <v>79041.873633787211</v>
      </c>
      <c r="BL2193" s="1102">
        <v>101134.49176515966</v>
      </c>
      <c r="BM2193" s="1102">
        <v>76614.019685202366</v>
      </c>
      <c r="BN2193" s="1102">
        <v>88690.50883643511</v>
      </c>
      <c r="BO2193" s="1102">
        <v>134387.00272150082</v>
      </c>
      <c r="BP2193" s="1102">
        <v>129256.36993240916</v>
      </c>
      <c r="BQ2193" s="1102">
        <v>105599.83299804165</v>
      </c>
      <c r="BR2193" s="1102">
        <v>79610.839061360006</v>
      </c>
      <c r="BS2193" s="1102">
        <v>68643.501069978738</v>
      </c>
      <c r="BT2193" s="1102">
        <v>25852.67199185364</v>
      </c>
      <c r="BU2193" s="1102">
        <v>9978.7753906864</v>
      </c>
      <c r="BV2193" s="1102">
        <v>11782.176365722242</v>
      </c>
      <c r="BW2193" s="1102">
        <v>19497.891310215775</v>
      </c>
      <c r="BX2193" s="1102">
        <v>25919.562453464019</v>
      </c>
      <c r="BY2193" s="1102">
        <v>21954.015465284665</v>
      </c>
      <c r="BZ2193" s="1102">
        <v>17832.991148090732</v>
      </c>
      <c r="CA2193" s="1102">
        <v>12506.033144485522</v>
      </c>
      <c r="CB2193" s="1102">
        <v>8235.0413542688311</v>
      </c>
      <c r="CC2193" s="1102">
        <v>11057.54558005971</v>
      </c>
      <c r="CD2193" s="1102">
        <v>15685.15566276766</v>
      </c>
      <c r="CE2193" s="1102">
        <v>21473.430989364246</v>
      </c>
      <c r="CF2193" s="1102">
        <v>16101.475872044539</v>
      </c>
      <c r="CG2193" s="1102">
        <v>13615.719571861484</v>
      </c>
      <c r="CH2193" s="1102">
        <v>16215.767000447766</v>
      </c>
      <c r="CI2193" s="1102">
        <v>20983.118219937551</v>
      </c>
      <c r="CJ2193" s="1102">
        <v>21619.217973820858</v>
      </c>
      <c r="CK2193" s="1102">
        <v>22143.163247732318</v>
      </c>
      <c r="CL2193" s="1102">
        <v>21034.588109165616</v>
      </c>
      <c r="CM2193" s="1102">
        <v>25678.261222407844</v>
      </c>
      <c r="CN2193" s="1102">
        <v>26088.596700652291</v>
      </c>
      <c r="CO2193" s="1102">
        <v>23150.141138238647</v>
      </c>
      <c r="CP2193" s="1102">
        <v>28251.82931692998</v>
      </c>
      <c r="CQ2193" s="1106">
        <f t="shared" si="234"/>
        <v>31142.310984241489</v>
      </c>
      <c r="CR2193" s="23" t="s">
        <v>543</v>
      </c>
      <c r="DQ2193"/>
      <c r="DR2193"/>
    </row>
    <row r="2194" spans="58:122" ht="13">
      <c r="BF2194" s="1135">
        <v>2186</v>
      </c>
      <c r="BG2194" s="1102">
        <v>50498.781168196278</v>
      </c>
      <c r="BH2194" s="1102">
        <v>55096.935481672153</v>
      </c>
      <c r="BI2194" s="1102">
        <v>55663.147774038516</v>
      </c>
      <c r="BJ2194" s="1102">
        <v>74640.80755999728</v>
      </c>
      <c r="BK2194" s="1102">
        <v>81902.726169570189</v>
      </c>
      <c r="BL2194" s="1102">
        <v>94537.858713921509</v>
      </c>
      <c r="BM2194" s="1102">
        <v>78872.214039838029</v>
      </c>
      <c r="BN2194" s="1102">
        <v>88137.890803915652</v>
      </c>
      <c r="BO2194" s="1102">
        <v>99849.884629825989</v>
      </c>
      <c r="BP2194" s="1102">
        <v>101585.53530779466</v>
      </c>
      <c r="BQ2194" s="1102">
        <v>78955.087408539985</v>
      </c>
      <c r="BR2194" s="1102">
        <v>70306.314819604275</v>
      </c>
      <c r="BS2194" s="1102">
        <v>67665.094998313551</v>
      </c>
      <c r="BT2194" s="1102">
        <v>36642.021923362685</v>
      </c>
      <c r="BU2194" s="1102">
        <v>20713.40082212066</v>
      </c>
      <c r="BV2194" s="1102">
        <v>14778.318089094344</v>
      </c>
      <c r="BW2194" s="1102">
        <v>18026.637084175618</v>
      </c>
      <c r="BX2194" s="1102">
        <v>27927.243581119328</v>
      </c>
      <c r="BY2194" s="1102">
        <v>26812.305964175594</v>
      </c>
      <c r="BZ2194" s="1102">
        <v>20875.880529021662</v>
      </c>
      <c r="CA2194" s="1102">
        <v>12511.530729394788</v>
      </c>
      <c r="CB2194" s="1102">
        <v>6641.5704804373909</v>
      </c>
      <c r="CC2194" s="1102">
        <v>11455.806965129761</v>
      </c>
      <c r="CD2194" s="1102">
        <v>16087.70799244987</v>
      </c>
      <c r="CE2194" s="1102">
        <v>24110.085585132627</v>
      </c>
      <c r="CF2194" s="1102">
        <v>15775.726953553629</v>
      </c>
      <c r="CG2194" s="1102">
        <v>12781.538945439468</v>
      </c>
      <c r="CH2194" s="1102">
        <v>17407.964699042084</v>
      </c>
      <c r="CI2194" s="1102">
        <v>23782.444424412573</v>
      </c>
      <c r="CJ2194" s="1102">
        <v>25977.695958906996</v>
      </c>
      <c r="CK2194" s="1102">
        <v>23510.51383494633</v>
      </c>
      <c r="CL2194" s="1102">
        <v>19212.041309485507</v>
      </c>
      <c r="CM2194" s="1102">
        <v>20143.71785886573</v>
      </c>
      <c r="CN2194" s="1102">
        <v>17932.426094011083</v>
      </c>
      <c r="CO2194" s="1102">
        <v>18807.314134337958</v>
      </c>
      <c r="CP2194" s="1102">
        <v>19931.920495470426</v>
      </c>
      <c r="CQ2194" s="1106">
        <f t="shared" si="234"/>
        <v>21971.181392177852</v>
      </c>
      <c r="CR2194" s="23" t="s">
        <v>543</v>
      </c>
      <c r="DQ2194"/>
      <c r="DR2194"/>
    </row>
    <row r="2195" spans="58:122" ht="13">
      <c r="BF2195" s="1135">
        <v>2187</v>
      </c>
      <c r="BG2195" s="1102">
        <v>57675.034499941263</v>
      </c>
      <c r="BH2195" s="1102">
        <v>56926.704104592056</v>
      </c>
      <c r="BI2195" s="1102">
        <v>52881.579184601273</v>
      </c>
      <c r="BJ2195" s="1102">
        <v>66093.89621931834</v>
      </c>
      <c r="BK2195" s="1102">
        <v>76180.686396825433</v>
      </c>
      <c r="BL2195" s="1102">
        <v>90764.586685513699</v>
      </c>
      <c r="BM2195" s="1102">
        <v>74738.311647844617</v>
      </c>
      <c r="BN2195" s="1102">
        <v>83337.96982228756</v>
      </c>
      <c r="BO2195" s="1102">
        <v>99345.223069463565</v>
      </c>
      <c r="BP2195" s="1102">
        <v>92359.586021948722</v>
      </c>
      <c r="BQ2195" s="1102">
        <v>75801.125195837434</v>
      </c>
      <c r="BR2195" s="1102">
        <v>71129.584823010431</v>
      </c>
      <c r="BS2195" s="1102">
        <v>69011.558678617439</v>
      </c>
      <c r="BT2195" s="1102">
        <v>31443.661720537904</v>
      </c>
      <c r="BU2195" s="1102">
        <v>14027.502061812327</v>
      </c>
      <c r="BV2195" s="1102">
        <v>13839.71831170087</v>
      </c>
      <c r="BW2195" s="1102">
        <v>22522.153620016885</v>
      </c>
      <c r="BX2195" s="1102">
        <v>27900.979276896687</v>
      </c>
      <c r="BY2195" s="1102">
        <v>23510.443569837207</v>
      </c>
      <c r="BZ2195" s="1102">
        <v>19930.69027070855</v>
      </c>
      <c r="CA2195" s="1102">
        <v>12515.29114638841</v>
      </c>
      <c r="CB2195" s="1102">
        <v>7115.2703357735954</v>
      </c>
      <c r="CC2195" s="1102">
        <v>8922.9928991851066</v>
      </c>
      <c r="CD2195" s="1102">
        <v>11498.544615303392</v>
      </c>
      <c r="CE2195" s="1102">
        <v>18251.662446638664</v>
      </c>
      <c r="CF2195" s="1102">
        <v>14832.661170644526</v>
      </c>
      <c r="CG2195" s="1102">
        <v>12570.554592502574</v>
      </c>
      <c r="CH2195" s="1102">
        <v>17221.21966056661</v>
      </c>
      <c r="CI2195" s="1102">
        <v>21515.843285572646</v>
      </c>
      <c r="CJ2195" s="1102">
        <v>22872.708244832458</v>
      </c>
      <c r="CK2195" s="1102">
        <v>21204.169774064732</v>
      </c>
      <c r="CL2195" s="1102">
        <v>16518.962916720899</v>
      </c>
      <c r="CM2195" s="1102">
        <v>19066.68713039198</v>
      </c>
      <c r="CN2195" s="1102">
        <v>19788.830328734726</v>
      </c>
      <c r="CO2195" s="1102">
        <v>19631.775168675074</v>
      </c>
      <c r="CP2195" s="1102">
        <v>20729.201635029109</v>
      </c>
      <c r="CQ2195" s="1106">
        <f t="shared" si="234"/>
        <v>22850.033409563079</v>
      </c>
      <c r="CR2195" s="23" t="s">
        <v>543</v>
      </c>
      <c r="DQ2195"/>
      <c r="DR2195"/>
    </row>
    <row r="2196" spans="58:122" ht="13">
      <c r="BF2196" s="1135">
        <v>2188</v>
      </c>
      <c r="BG2196" s="1102">
        <v>54492.624563198799</v>
      </c>
      <c r="BH2196" s="1102">
        <v>57110.014143480927</v>
      </c>
      <c r="BI2196" s="1102">
        <v>44648.343397268109</v>
      </c>
      <c r="BJ2196" s="1102">
        <v>42702.992640653974</v>
      </c>
      <c r="BK2196" s="1102">
        <v>57335.802755416451</v>
      </c>
      <c r="BL2196" s="1102">
        <v>82087.459359924367</v>
      </c>
      <c r="BM2196" s="1102">
        <v>79648.271165628044</v>
      </c>
      <c r="BN2196" s="1102">
        <v>83939.175027394129</v>
      </c>
      <c r="BO2196" s="1102">
        <v>116066.83800236118</v>
      </c>
      <c r="BP2196" s="1102">
        <v>107207.63225579225</v>
      </c>
      <c r="BQ2196" s="1102">
        <v>82014.081926905536</v>
      </c>
      <c r="BR2196" s="1102">
        <v>64321.895271833164</v>
      </c>
      <c r="BS2196" s="1102">
        <v>91092.80441424431</v>
      </c>
      <c r="BT2196" s="1102">
        <v>27429.010696958136</v>
      </c>
      <c r="BU2196" s="1102">
        <v>10326.457456541031</v>
      </c>
      <c r="BV2196" s="1102">
        <v>11038.886025474409</v>
      </c>
      <c r="BW2196" s="1102">
        <v>18809.100440970273</v>
      </c>
      <c r="BX2196" s="1102">
        <v>25547.492257903294</v>
      </c>
      <c r="BY2196" s="1102">
        <v>23999.086805505565</v>
      </c>
      <c r="BZ2196" s="1102">
        <v>19818.933778772942</v>
      </c>
      <c r="CA2196" s="1102">
        <v>12516.918284120771</v>
      </c>
      <c r="CB2196" s="1102">
        <v>7151.4136836513717</v>
      </c>
      <c r="CC2196" s="1102">
        <v>9150.4392669808985</v>
      </c>
      <c r="CD2196" s="1102">
        <v>11677.855850996677</v>
      </c>
      <c r="CE2196" s="1102">
        <v>17196.558642778975</v>
      </c>
      <c r="CF2196" s="1102">
        <v>12166.114233764974</v>
      </c>
      <c r="CG2196" s="1102">
        <v>10056.969014191773</v>
      </c>
      <c r="CH2196" s="1102">
        <v>13064.695180863526</v>
      </c>
      <c r="CI2196" s="1102">
        <v>17991.456691803771</v>
      </c>
      <c r="CJ2196" s="1102">
        <v>19278.21619782678</v>
      </c>
      <c r="CK2196" s="1102">
        <v>17982.262728468126</v>
      </c>
      <c r="CL2196" s="1102">
        <v>13608.570395014223</v>
      </c>
      <c r="CM2196" s="1102">
        <v>15651.314176064405</v>
      </c>
      <c r="CN2196" s="1102">
        <v>14448.097512102013</v>
      </c>
      <c r="CO2196" s="1102">
        <v>16830.451209038827</v>
      </c>
      <c r="CP2196" s="1102">
        <v>14916.841996315499</v>
      </c>
      <c r="CQ2196" s="1106">
        <f t="shared" si="234"/>
        <v>16443.003642021551</v>
      </c>
      <c r="CR2196" s="23" t="s">
        <v>543</v>
      </c>
      <c r="DQ2196"/>
      <c r="DR2196"/>
    </row>
    <row r="2197" spans="58:122" ht="13">
      <c r="BF2197" s="1135">
        <v>2189</v>
      </c>
      <c r="BG2197" s="1102">
        <v>53253.844991835758</v>
      </c>
      <c r="BH2197" s="1102">
        <v>48285.782068659173</v>
      </c>
      <c r="BI2197" s="1102">
        <v>42691.811868677964</v>
      </c>
      <c r="BJ2197" s="1102">
        <v>60143.028838526567</v>
      </c>
      <c r="BK2197" s="1102">
        <v>81234.205158405544</v>
      </c>
      <c r="BL2197" s="1102">
        <v>106078.64909632524</v>
      </c>
      <c r="BM2197" s="1102">
        <v>87281.412977405154</v>
      </c>
      <c r="BN2197" s="1102">
        <v>87478.25966996378</v>
      </c>
      <c r="BO2197" s="1102">
        <v>108200.54766321578</v>
      </c>
      <c r="BP2197" s="1102">
        <v>99814.143662398477</v>
      </c>
      <c r="BQ2197" s="1102">
        <v>78295.9455454126</v>
      </c>
      <c r="BR2197" s="1102">
        <v>62355.873404735386</v>
      </c>
      <c r="BS2197" s="1102">
        <v>58771.234145990849</v>
      </c>
      <c r="BT2197" s="1102">
        <v>30128.182393436993</v>
      </c>
      <c r="BU2197" s="1102">
        <v>12755.589137597537</v>
      </c>
      <c r="BV2197" s="1102">
        <v>11127.41852450883</v>
      </c>
      <c r="BW2197" s="1102">
        <v>19250.689150242506</v>
      </c>
      <c r="BX2197" s="1102">
        <v>26067.603036783403</v>
      </c>
      <c r="BY2197" s="1102">
        <v>23870.841099635058</v>
      </c>
      <c r="BZ2197" s="1102">
        <v>19313.851798331478</v>
      </c>
      <c r="CA2197" s="1102">
        <v>12520.054183878014</v>
      </c>
      <c r="CB2197" s="1102">
        <v>9281.2224805112528</v>
      </c>
      <c r="CC2197" s="1102">
        <v>9554.9718907750594</v>
      </c>
      <c r="CD2197" s="1102">
        <v>16845.780044514591</v>
      </c>
      <c r="CE2197" s="1102">
        <v>25855.894599666779</v>
      </c>
      <c r="CF2197" s="1102">
        <v>18799.841394737276</v>
      </c>
      <c r="CG2197" s="1102">
        <v>11637.897143516839</v>
      </c>
      <c r="CH2197" s="1102">
        <v>11717.229752800586</v>
      </c>
      <c r="CI2197" s="1102">
        <v>17824.294311120568</v>
      </c>
      <c r="CJ2197" s="1102">
        <v>22624.181996601987</v>
      </c>
      <c r="CK2197" s="1102">
        <v>21036.568609721795</v>
      </c>
      <c r="CL2197" s="1102">
        <v>17078.312393818855</v>
      </c>
      <c r="CM2197" s="1102">
        <v>18909.49130568192</v>
      </c>
      <c r="CN2197" s="1102">
        <v>18940.829835700915</v>
      </c>
      <c r="CO2197" s="1102">
        <v>20408.00355577224</v>
      </c>
      <c r="CP2197" s="1102">
        <v>19835.290029271535</v>
      </c>
      <c r="CQ2197" s="1106">
        <f t="shared" si="234"/>
        <v>21864.664536396242</v>
      </c>
      <c r="CR2197" s="23" t="s">
        <v>543</v>
      </c>
      <c r="DQ2197"/>
      <c r="DR2197"/>
    </row>
    <row r="2198" spans="58:122" ht="13">
      <c r="BF2198" s="1135">
        <v>2190</v>
      </c>
      <c r="BG2198" s="1102">
        <v>44882.355415235732</v>
      </c>
      <c r="BH2198" s="1102">
        <v>50571.003738232677</v>
      </c>
      <c r="BI2198" s="1102">
        <v>48581.461406192735</v>
      </c>
      <c r="BJ2198" s="1102">
        <v>54933.131243365453</v>
      </c>
      <c r="BK2198" s="1102">
        <v>63470.171808318119</v>
      </c>
      <c r="BL2198" s="1102">
        <v>89990.319950861027</v>
      </c>
      <c r="BM2198" s="1102">
        <v>86617.54671803338</v>
      </c>
      <c r="BN2198" s="1102">
        <v>89883.993389219337</v>
      </c>
      <c r="BO2198" s="1102">
        <v>118453.61651549354</v>
      </c>
      <c r="BP2198" s="1102">
        <v>125172.83199163525</v>
      </c>
      <c r="BQ2198" s="1102">
        <v>100249.22519077924</v>
      </c>
      <c r="BR2198" s="1102">
        <v>77458.59236131802</v>
      </c>
      <c r="BS2198" s="1102">
        <v>70390.673707844049</v>
      </c>
      <c r="BT2198" s="1102">
        <v>34755.695834615901</v>
      </c>
      <c r="BU2198" s="1102">
        <v>16909.100993448224</v>
      </c>
      <c r="BV2198" s="1102">
        <v>14539.57776390557</v>
      </c>
      <c r="BW2198" s="1102">
        <v>23344.806181126147</v>
      </c>
      <c r="BX2198" s="1102">
        <v>29031.953310017969</v>
      </c>
      <c r="BY2198" s="1102">
        <v>23712.465900000941</v>
      </c>
      <c r="BZ2198" s="1102">
        <v>14869.215446686703</v>
      </c>
      <c r="CA2198" s="1102">
        <v>12522.190978714372</v>
      </c>
      <c r="CB2198" s="1102">
        <v>7905.8319709351945</v>
      </c>
      <c r="CC2198" s="1102">
        <v>11086.703187456376</v>
      </c>
      <c r="CD2198" s="1102">
        <v>13552.119161554756</v>
      </c>
      <c r="CE2198" s="1102">
        <v>20607.455079745007</v>
      </c>
      <c r="CF2198" s="1102">
        <v>14227.817765826112</v>
      </c>
      <c r="CG2198" s="1102">
        <v>11636.021038797704</v>
      </c>
      <c r="CH2198" s="1102">
        <v>14619.283633446492</v>
      </c>
      <c r="CI2198" s="1102">
        <v>23108.778327719196</v>
      </c>
      <c r="CJ2198" s="1102">
        <v>25821.522095761709</v>
      </c>
      <c r="CK2198" s="1102">
        <v>27464.383937578772</v>
      </c>
      <c r="CL2198" s="1102">
        <v>20498.329498456398</v>
      </c>
      <c r="CM2198" s="1102">
        <v>24276.550334547646</v>
      </c>
      <c r="CN2198" s="1102">
        <v>21157.333303571355</v>
      </c>
      <c r="CO2198" s="1102">
        <v>24339.030677609415</v>
      </c>
      <c r="CP2198" s="1102">
        <v>23155.866885090756</v>
      </c>
      <c r="CQ2198" s="1106">
        <f t="shared" si="234"/>
        <v>25524.973960290008</v>
      </c>
      <c r="CR2198" s="23" t="s">
        <v>543</v>
      </c>
      <c r="DQ2198"/>
      <c r="DR2198"/>
    </row>
    <row r="2199" spans="58:122" ht="13">
      <c r="BF2199" s="1135">
        <v>2191</v>
      </c>
      <c r="BG2199" s="1102">
        <v>48036.65535393561</v>
      </c>
      <c r="BH2199" s="1102">
        <v>50785.148119053345</v>
      </c>
      <c r="BI2199" s="1102">
        <v>47122.354008180184</v>
      </c>
      <c r="BJ2199" s="1102">
        <v>61434.081992033505</v>
      </c>
      <c r="BK2199" s="1102">
        <v>79501.622960692723</v>
      </c>
      <c r="BL2199" s="1102">
        <v>107061.65463167797</v>
      </c>
      <c r="BM2199" s="1102">
        <v>89696.606155313435</v>
      </c>
      <c r="BN2199" s="1102">
        <v>91661.705672507494</v>
      </c>
      <c r="BO2199" s="1102">
        <v>121967.11347460125</v>
      </c>
      <c r="BP2199" s="1102">
        <v>112243.98459378452</v>
      </c>
      <c r="BQ2199" s="1102">
        <v>89256.866804617224</v>
      </c>
      <c r="BR2199" s="1102">
        <v>66607.9904169769</v>
      </c>
      <c r="BS2199" s="1102">
        <v>70691.889462057923</v>
      </c>
      <c r="BT2199" s="1102">
        <v>34241.590850301291</v>
      </c>
      <c r="BU2199" s="1102">
        <v>16635.43898906052</v>
      </c>
      <c r="BV2199" s="1102">
        <v>13712.192184461086</v>
      </c>
      <c r="BW2199" s="1102">
        <v>21208.115851704872</v>
      </c>
      <c r="BX2199" s="1102">
        <v>28441.469306675528</v>
      </c>
      <c r="BY2199" s="1102">
        <v>25983.688245580124</v>
      </c>
      <c r="BZ2199" s="1102">
        <v>19808.901934449492</v>
      </c>
      <c r="CA2199" s="1102">
        <v>12523.274511519961</v>
      </c>
      <c r="CB2199" s="1102">
        <v>7223.628828049048</v>
      </c>
      <c r="CC2199" s="1102">
        <v>8274.8455263110554</v>
      </c>
      <c r="CD2199" s="1102">
        <v>15093.684447409691</v>
      </c>
      <c r="CE2199" s="1102">
        <v>22403.012212205835</v>
      </c>
      <c r="CF2199" s="1102">
        <v>15790.984710223558</v>
      </c>
      <c r="CG2199" s="1102">
        <v>10962.036898813971</v>
      </c>
      <c r="CH2199" s="1102">
        <v>11365.969736943165</v>
      </c>
      <c r="CI2199" s="1102">
        <v>18594.531076328156</v>
      </c>
      <c r="CJ2199" s="1102">
        <v>21274.867367076247</v>
      </c>
      <c r="CK2199" s="1102">
        <v>22496.600677935767</v>
      </c>
      <c r="CL2199" s="1102">
        <v>19705.207814529331</v>
      </c>
      <c r="CM2199" s="1102">
        <v>24414.944411280136</v>
      </c>
      <c r="CN2199" s="1102">
        <v>25150.227784826016</v>
      </c>
      <c r="CO2199" s="1102">
        <v>24410.270940877621</v>
      </c>
      <c r="CP2199" s="1102">
        <v>26291.006588743017</v>
      </c>
      <c r="CQ2199" s="1106">
        <f t="shared" si="234"/>
        <v>28980.873914055945</v>
      </c>
      <c r="CR2199" s="23" t="s">
        <v>543</v>
      </c>
      <c r="DQ2199"/>
      <c r="DR2199"/>
    </row>
    <row r="2200" spans="58:122" ht="13">
      <c r="BF2200" s="1135">
        <v>2192</v>
      </c>
      <c r="BG2200" s="1102">
        <v>70604.365233061835</v>
      </c>
      <c r="BH2200" s="1102">
        <v>77656.41272198713</v>
      </c>
      <c r="BI2200" s="1102">
        <v>75346.358292177523</v>
      </c>
      <c r="BJ2200" s="1102">
        <v>85774.04767455165</v>
      </c>
      <c r="BK2200" s="1102">
        <v>90242.166385873468</v>
      </c>
      <c r="BL2200" s="1102">
        <v>99807.922999454837</v>
      </c>
      <c r="BM2200" s="1102">
        <v>83411.827614941198</v>
      </c>
      <c r="BN2200" s="1102">
        <v>90998.929044396296</v>
      </c>
      <c r="BO2200" s="1102">
        <v>114467.28117077721</v>
      </c>
      <c r="BP2200" s="1102">
        <v>110877.04097267508</v>
      </c>
      <c r="BQ2200" s="1102">
        <v>86907.43295312539</v>
      </c>
      <c r="BR2200" s="1102">
        <v>74702.322569920216</v>
      </c>
      <c r="BS2200" s="1102">
        <v>85747.829876702133</v>
      </c>
      <c r="BT2200" s="1102">
        <v>28680.241365668189</v>
      </c>
      <c r="BU2200" s="1102">
        <v>15793.48642165769</v>
      </c>
      <c r="BV2200" s="1102">
        <v>17280.205735441716</v>
      </c>
      <c r="BW2200" s="1102">
        <v>18295.591275515369</v>
      </c>
      <c r="BX2200" s="1102">
        <v>22295.648671700386</v>
      </c>
      <c r="BY2200" s="1102">
        <v>21567.391982345667</v>
      </c>
      <c r="BZ2200" s="1102">
        <v>19206.169238163191</v>
      </c>
      <c r="CA2200" s="1102">
        <v>12524.681849160823</v>
      </c>
      <c r="CB2200" s="1102">
        <v>8305.0262464662319</v>
      </c>
      <c r="CC2200" s="1102">
        <v>11468.772711714708</v>
      </c>
      <c r="CD2200" s="1102">
        <v>14736.358555598596</v>
      </c>
      <c r="CE2200" s="1102">
        <v>21877.209365666477</v>
      </c>
      <c r="CF2200" s="1102">
        <v>15557.975540874459</v>
      </c>
      <c r="CG2200" s="1102">
        <v>12473.834087066034</v>
      </c>
      <c r="CH2200" s="1102">
        <v>16749.029763971743</v>
      </c>
      <c r="CI2200" s="1102">
        <v>21130.3263772715</v>
      </c>
      <c r="CJ2200" s="1102">
        <v>21679.252604416459</v>
      </c>
      <c r="CK2200" s="1102">
        <v>20435.296168673482</v>
      </c>
      <c r="CL2200" s="1102">
        <v>15424.371607581146</v>
      </c>
      <c r="CM2200" s="1102">
        <v>18989.715350481682</v>
      </c>
      <c r="CN2200" s="1102">
        <v>18151.159696713607</v>
      </c>
      <c r="CO2200" s="1102">
        <v>17348.960203218008</v>
      </c>
      <c r="CP2200" s="1102">
        <v>19522.960606180779</v>
      </c>
      <c r="CQ2200" s="1106">
        <f t="shared" si="234"/>
        <v>21520.380280877529</v>
      </c>
      <c r="CR2200" s="23" t="s">
        <v>543</v>
      </c>
      <c r="DQ2200"/>
      <c r="DR2200"/>
    </row>
    <row r="2201" spans="58:122" ht="13">
      <c r="BF2201" s="1135">
        <v>2193</v>
      </c>
      <c r="BG2201" s="1102">
        <v>66644.149156665371</v>
      </c>
      <c r="BH2201" s="1102">
        <v>61142.576307279429</v>
      </c>
      <c r="BI2201" s="1102">
        <v>52985.320003862093</v>
      </c>
      <c r="BJ2201" s="1102">
        <v>56585.926699279735</v>
      </c>
      <c r="BK2201" s="1102">
        <v>74960.01382578112</v>
      </c>
      <c r="BL2201" s="1102">
        <v>100581.13946277298</v>
      </c>
      <c r="BM2201" s="1102">
        <v>89223.581849977461</v>
      </c>
      <c r="BN2201" s="1102">
        <v>98040.115384653327</v>
      </c>
      <c r="BO2201" s="1102">
        <v>121606.32643321608</v>
      </c>
      <c r="BP2201" s="1102">
        <v>111889.05589041891</v>
      </c>
      <c r="BQ2201" s="1102">
        <v>83566.722882064088</v>
      </c>
      <c r="BR2201" s="1102">
        <v>64727.229932428818</v>
      </c>
      <c r="BS2201" s="1102">
        <v>67126.399315297429</v>
      </c>
      <c r="BT2201" s="1102">
        <v>33719.98393067094</v>
      </c>
      <c r="BU2201" s="1102">
        <v>19389.291498790404</v>
      </c>
      <c r="BV2201" s="1102">
        <v>19359.110749830335</v>
      </c>
      <c r="BW2201" s="1102">
        <v>18805.773511475487</v>
      </c>
      <c r="BX2201" s="1102">
        <v>23869.178979648332</v>
      </c>
      <c r="BY2201" s="1102">
        <v>21191.845211963024</v>
      </c>
      <c r="BZ2201" s="1102">
        <v>18288.084911657807</v>
      </c>
      <c r="CA2201" s="1102">
        <v>12526.583831121123</v>
      </c>
      <c r="CB2201" s="1102">
        <v>8151.4798186070766</v>
      </c>
      <c r="CC2201" s="1102">
        <v>10441.276612167736</v>
      </c>
      <c r="CD2201" s="1102">
        <v>13550.412814150601</v>
      </c>
      <c r="CE2201" s="1102">
        <v>19706.336781019108</v>
      </c>
      <c r="CF2201" s="1102">
        <v>15107.999296739616</v>
      </c>
      <c r="CG2201" s="1102">
        <v>11630.104151089366</v>
      </c>
      <c r="CH2201" s="1102">
        <v>12299.204955055275</v>
      </c>
      <c r="CI2201" s="1102">
        <v>17326.040419919773</v>
      </c>
      <c r="CJ2201" s="1102">
        <v>18832.734544793166</v>
      </c>
      <c r="CK2201" s="1102">
        <v>23196.730485637592</v>
      </c>
      <c r="CL2201" s="1102">
        <v>19877.834350664096</v>
      </c>
      <c r="CM2201" s="1102">
        <v>24907.290593634203</v>
      </c>
      <c r="CN2201" s="1102">
        <v>21628.709096189552</v>
      </c>
      <c r="CO2201" s="1102">
        <v>22037.043824525521</v>
      </c>
      <c r="CP2201" s="1102">
        <v>23273.997340638896</v>
      </c>
      <c r="CQ2201" s="1106">
        <f t="shared" si="234"/>
        <v>25655.190497496176</v>
      </c>
      <c r="CR2201" s="23" t="s">
        <v>543</v>
      </c>
      <c r="DQ2201"/>
      <c r="DR2201"/>
    </row>
    <row r="2202" spans="58:122" ht="13">
      <c r="BF2202" s="1135">
        <v>2194</v>
      </c>
      <c r="BG2202" s="1102">
        <v>79247.09245778466</v>
      </c>
      <c r="BH2202" s="1102">
        <v>81385.051933993207</v>
      </c>
      <c r="BI2202" s="1102">
        <v>66678.565713390024</v>
      </c>
      <c r="BJ2202" s="1102">
        <v>66184.962894339915</v>
      </c>
      <c r="BK2202" s="1102">
        <v>82506.699466566148</v>
      </c>
      <c r="BL2202" s="1102">
        <v>98626.207369936485</v>
      </c>
      <c r="BM2202" s="1102">
        <v>78120.652065107366</v>
      </c>
      <c r="BN2202" s="1102">
        <v>86430.369386137361</v>
      </c>
      <c r="BO2202" s="1102">
        <v>123681.89607574411</v>
      </c>
      <c r="BP2202" s="1102">
        <v>119488.56065555874</v>
      </c>
      <c r="BQ2202" s="1102">
        <v>92765.737989324174</v>
      </c>
      <c r="BR2202" s="1102">
        <v>74338.059407277615</v>
      </c>
      <c r="BS2202" s="1102">
        <v>89846.491784238067</v>
      </c>
      <c r="BT2202" s="1102">
        <v>33297.283347066586</v>
      </c>
      <c r="BU2202" s="1102">
        <v>13837.349536617821</v>
      </c>
      <c r="BV2202" s="1102">
        <v>16878.732059368183</v>
      </c>
      <c r="BW2202" s="1102">
        <v>17796.3504198802</v>
      </c>
      <c r="BX2202" s="1102">
        <v>27166.1172945701</v>
      </c>
      <c r="BY2202" s="1102">
        <v>23364.052181258561</v>
      </c>
      <c r="BZ2202" s="1102">
        <v>17469.788052944274</v>
      </c>
      <c r="CA2202" s="1102">
        <v>12527.363650043682</v>
      </c>
      <c r="CB2202" s="1102">
        <v>8260.5044793032575</v>
      </c>
      <c r="CC2202" s="1102">
        <v>10844.537665068034</v>
      </c>
      <c r="CD2202" s="1102">
        <v>16695.084203596783</v>
      </c>
      <c r="CE2202" s="1102">
        <v>20658.352821233206</v>
      </c>
      <c r="CF2202" s="1102">
        <v>14933.950868032745</v>
      </c>
      <c r="CG2202" s="1102">
        <v>12060.496823032654</v>
      </c>
      <c r="CH2202" s="1102">
        <v>14787.414122490161</v>
      </c>
      <c r="CI2202" s="1102">
        <v>21938.202539671736</v>
      </c>
      <c r="CJ2202" s="1102">
        <v>22736.137511783236</v>
      </c>
      <c r="CK2202" s="1102">
        <v>21788.264708927203</v>
      </c>
      <c r="CL2202" s="1102">
        <v>19073.919898353102</v>
      </c>
      <c r="CM2202" s="1102">
        <v>22801.756353158737</v>
      </c>
      <c r="CN2202" s="1102">
        <v>24819.755613863759</v>
      </c>
      <c r="CO2202" s="1102">
        <v>24489.685979562852</v>
      </c>
      <c r="CP2202" s="1102">
        <v>26203.464618875303</v>
      </c>
      <c r="CQ2202" s="1106">
        <f t="shared" si="234"/>
        <v>28884.375410571083</v>
      </c>
      <c r="CR2202" s="23" t="s">
        <v>543</v>
      </c>
      <c r="DQ2202"/>
      <c r="DR2202"/>
    </row>
    <row r="2203" spans="58:122" ht="13">
      <c r="BF2203" s="1135">
        <v>2195</v>
      </c>
      <c r="BG2203" s="1102">
        <v>40264.654080670232</v>
      </c>
      <c r="BH2203" s="1102">
        <v>49373.614574654326</v>
      </c>
      <c r="BI2203" s="1102">
        <v>45455.889595798122</v>
      </c>
      <c r="BJ2203" s="1102">
        <v>47474.976785250903</v>
      </c>
      <c r="BK2203" s="1102">
        <v>58408.159571909215</v>
      </c>
      <c r="BL2203" s="1102">
        <v>83208.716727558422</v>
      </c>
      <c r="BM2203" s="1102">
        <v>75284.517143953533</v>
      </c>
      <c r="BN2203" s="1102">
        <v>83433.734326463862</v>
      </c>
      <c r="BO2203" s="1102">
        <v>105567.93406079034</v>
      </c>
      <c r="BP2203" s="1102">
        <v>117857.2581136964</v>
      </c>
      <c r="BQ2203" s="1102">
        <v>89194.91741431765</v>
      </c>
      <c r="BR2203" s="1102">
        <v>62713.399994252744</v>
      </c>
      <c r="BS2203" s="1102">
        <v>54231.723145504875</v>
      </c>
      <c r="BT2203" s="1102">
        <v>25675.045181965743</v>
      </c>
      <c r="BU2203" s="1102">
        <v>13367.092999502338</v>
      </c>
      <c r="BV2203" s="1102">
        <v>14626.095468395926</v>
      </c>
      <c r="BW2203" s="1102">
        <v>19884.241654316254</v>
      </c>
      <c r="BX2203" s="1102">
        <v>24790.603826146693</v>
      </c>
      <c r="BY2203" s="1102">
        <v>21301.274286584066</v>
      </c>
      <c r="BZ2203" s="1102">
        <v>19170.294102274576</v>
      </c>
      <c r="CA2203" s="1102">
        <v>12530.03651438592</v>
      </c>
      <c r="CB2203" s="1102">
        <v>7539.5665431556963</v>
      </c>
      <c r="CC2203" s="1102">
        <v>8321.9061837100089</v>
      </c>
      <c r="CD2203" s="1102">
        <v>10588.814513969861</v>
      </c>
      <c r="CE2203" s="1102">
        <v>20544.643687150598</v>
      </c>
      <c r="CF2203" s="1102">
        <v>15455.470207159975</v>
      </c>
      <c r="CG2203" s="1102">
        <v>11281.236200423469</v>
      </c>
      <c r="CH2203" s="1102">
        <v>12467.142270362703</v>
      </c>
      <c r="CI2203" s="1102">
        <v>20374.01906061859</v>
      </c>
      <c r="CJ2203" s="1102">
        <v>26159.028184617357</v>
      </c>
      <c r="CK2203" s="1102">
        <v>30557.921979618415</v>
      </c>
      <c r="CL2203" s="1102">
        <v>22423.5414709244</v>
      </c>
      <c r="CM2203" s="1102">
        <v>21336.64420537524</v>
      </c>
      <c r="CN2203" s="1102">
        <v>17364.459992200118</v>
      </c>
      <c r="CO2203" s="1102">
        <v>20603.05762373341</v>
      </c>
      <c r="CP2203" s="1102">
        <v>17759.249398967295</v>
      </c>
      <c r="CQ2203" s="1106">
        <f t="shared" si="234"/>
        <v>19576.22146959235</v>
      </c>
      <c r="CR2203" s="23" t="s">
        <v>543</v>
      </c>
      <c r="DQ2203"/>
      <c r="DR2203"/>
    </row>
    <row r="2204" spans="58:122" ht="13">
      <c r="BF2204" s="1135">
        <v>2196</v>
      </c>
      <c r="BG2204" s="1102">
        <v>63915.472397085417</v>
      </c>
      <c r="BH2204" s="1102">
        <v>70050.280737625202</v>
      </c>
      <c r="BI2204" s="1102">
        <v>67272.136114173816</v>
      </c>
      <c r="BJ2204" s="1102">
        <v>79322.094319787167</v>
      </c>
      <c r="BK2204" s="1102">
        <v>88113.767626467918</v>
      </c>
      <c r="BL2204" s="1102">
        <v>100543.43206693504</v>
      </c>
      <c r="BM2204" s="1102">
        <v>75332.154224962142</v>
      </c>
      <c r="BN2204" s="1102">
        <v>83553.134866648761</v>
      </c>
      <c r="BO2204" s="1102">
        <v>126507.69732902177</v>
      </c>
      <c r="BP2204" s="1102">
        <v>119131.3445686675</v>
      </c>
      <c r="BQ2204" s="1102">
        <v>99821.326646123489</v>
      </c>
      <c r="BR2204" s="1102">
        <v>80120.371440704592</v>
      </c>
      <c r="BS2204" s="1102">
        <v>73698.158331503641</v>
      </c>
      <c r="BT2204" s="1102">
        <v>31617.869715788242</v>
      </c>
      <c r="BU2204" s="1102">
        <v>14344.364919794047</v>
      </c>
      <c r="BV2204" s="1102">
        <v>13750.766236662254</v>
      </c>
      <c r="BW2204" s="1102">
        <v>30281.617905441413</v>
      </c>
      <c r="BX2204" s="1102">
        <v>30163.487223528806</v>
      </c>
      <c r="BY2204" s="1102">
        <v>29465.864749888235</v>
      </c>
      <c r="BZ2204" s="1102">
        <v>16276.747740434177</v>
      </c>
      <c r="CA2204" s="1102">
        <v>12531.141710189793</v>
      </c>
      <c r="CB2204" s="1102">
        <v>7734.4922060924182</v>
      </c>
      <c r="CC2204" s="1102">
        <v>11519.939721557183</v>
      </c>
      <c r="CD2204" s="1102">
        <v>17127.080721279784</v>
      </c>
      <c r="CE2204" s="1102">
        <v>31952.532849293981</v>
      </c>
      <c r="CF2204" s="1102">
        <v>19317.975958473264</v>
      </c>
      <c r="CG2204" s="1102">
        <v>14564.110580777187</v>
      </c>
      <c r="CH2204" s="1102">
        <v>17528.399597260526</v>
      </c>
      <c r="CI2204" s="1102">
        <v>31601.346628217143</v>
      </c>
      <c r="CJ2204" s="1102">
        <v>35161.037111458114</v>
      </c>
      <c r="CK2204" s="1102">
        <v>31506.382980445051</v>
      </c>
      <c r="CL2204" s="1102">
        <v>22650.206383433033</v>
      </c>
      <c r="CM2204" s="1102">
        <v>20875.62849652411</v>
      </c>
      <c r="CN2204" s="1102">
        <v>19473.283739491242</v>
      </c>
      <c r="CO2204" s="1102">
        <v>25171.215585877013</v>
      </c>
      <c r="CP2204" s="1102">
        <v>20277.665684674488</v>
      </c>
      <c r="CQ2204" s="1106">
        <f t="shared" si="234"/>
        <v>22352.300224615581</v>
      </c>
      <c r="CR2204" s="23" t="s">
        <v>543</v>
      </c>
      <c r="DQ2204"/>
      <c r="DR2204"/>
    </row>
    <row r="2205" spans="58:122" ht="13">
      <c r="BF2205" s="1135">
        <v>2197</v>
      </c>
      <c r="BG2205" s="1102">
        <v>73302.976450909031</v>
      </c>
      <c r="BH2205" s="1102">
        <v>76165.067085557108</v>
      </c>
      <c r="BI2205" s="1102">
        <v>62348.604552728728</v>
      </c>
      <c r="BJ2205" s="1102">
        <v>68552.777918989945</v>
      </c>
      <c r="BK2205" s="1102">
        <v>81606.498277558669</v>
      </c>
      <c r="BL2205" s="1102">
        <v>102662.66617850753</v>
      </c>
      <c r="BM2205" s="1102">
        <v>88892.163130749672</v>
      </c>
      <c r="BN2205" s="1102">
        <v>92918.747332064944</v>
      </c>
      <c r="BO2205" s="1102">
        <v>138331.73414282306</v>
      </c>
      <c r="BP2205" s="1102">
        <v>127974.29092809552</v>
      </c>
      <c r="BQ2205" s="1102">
        <v>103508.71721016627</v>
      </c>
      <c r="BR2205" s="1102">
        <v>80984.636127689417</v>
      </c>
      <c r="BS2205" s="1102">
        <v>92968.277486321298</v>
      </c>
      <c r="BT2205" s="1102">
        <v>36729.232447473521</v>
      </c>
      <c r="BU2205" s="1102">
        <v>14122.606011121221</v>
      </c>
      <c r="BV2205" s="1102">
        <v>11306.164001990328</v>
      </c>
      <c r="BW2205" s="1102">
        <v>22487.858301212036</v>
      </c>
      <c r="BX2205" s="1102">
        <v>29617.156116766462</v>
      </c>
      <c r="BY2205" s="1102">
        <v>26639.934336322596</v>
      </c>
      <c r="BZ2205" s="1102">
        <v>16153.813823625307</v>
      </c>
      <c r="CA2205" s="1102">
        <v>12533.339089032492</v>
      </c>
      <c r="CB2205" s="1102">
        <v>8602.2825966802502</v>
      </c>
      <c r="CC2205" s="1102">
        <v>8822.6867919061333</v>
      </c>
      <c r="CD2205" s="1102">
        <v>13491.068807965614</v>
      </c>
      <c r="CE2205" s="1102">
        <v>20761.567090365905</v>
      </c>
      <c r="CF2205" s="1102">
        <v>15912.97342692977</v>
      </c>
      <c r="CG2205" s="1102">
        <v>13924.240662735898</v>
      </c>
      <c r="CH2205" s="1102">
        <v>15249.092822583545</v>
      </c>
      <c r="CI2205" s="1102">
        <v>19762.326099279078</v>
      </c>
      <c r="CJ2205" s="1102">
        <v>22425.0201688544</v>
      </c>
      <c r="CK2205" s="1102">
        <v>22404.56418002996</v>
      </c>
      <c r="CL2205" s="1102">
        <v>18184.831395020941</v>
      </c>
      <c r="CM2205" s="1102">
        <v>19143.732987769283</v>
      </c>
      <c r="CN2205" s="1102">
        <v>18046.305089728536</v>
      </c>
      <c r="CO2205" s="1102">
        <v>19363.507151117115</v>
      </c>
      <c r="CP2205" s="1102">
        <v>18199.373426757258</v>
      </c>
      <c r="CQ2205" s="1106">
        <f t="shared" si="234"/>
        <v>20061.375163227982</v>
      </c>
      <c r="CR2205" s="23" t="s">
        <v>543</v>
      </c>
      <c r="DQ2205"/>
      <c r="DR2205"/>
    </row>
    <row r="2206" spans="58:122" ht="13">
      <c r="BF2206" s="1135">
        <v>2198</v>
      </c>
      <c r="BG2206" s="1102">
        <v>58511.981666053704</v>
      </c>
      <c r="BH2206" s="1102">
        <v>67980.252647532179</v>
      </c>
      <c r="BI2206" s="1102">
        <v>64194.107280354881</v>
      </c>
      <c r="BJ2206" s="1102">
        <v>73178.978372081678</v>
      </c>
      <c r="BK2206" s="1102">
        <v>81729.063317109336</v>
      </c>
      <c r="BL2206" s="1102">
        <v>92555.487492591812</v>
      </c>
      <c r="BM2206" s="1102">
        <v>80145.961057829729</v>
      </c>
      <c r="BN2206" s="1102">
        <v>92820.439751062164</v>
      </c>
      <c r="BO2206" s="1102">
        <v>128227.39351610336</v>
      </c>
      <c r="BP2206" s="1102">
        <v>117935.00440525723</v>
      </c>
      <c r="BQ2206" s="1102">
        <v>91688.274892419955</v>
      </c>
      <c r="BR2206" s="1102">
        <v>70913.935710362333</v>
      </c>
      <c r="BS2206" s="1102">
        <v>73093.801710599946</v>
      </c>
      <c r="BT2206" s="1102">
        <v>25537.103555993475</v>
      </c>
      <c r="BU2206" s="1102">
        <v>11763.742242255565</v>
      </c>
      <c r="BV2206" s="1102">
        <v>13209.930560380602</v>
      </c>
      <c r="BW2206" s="1102">
        <v>21838.329030456051</v>
      </c>
      <c r="BX2206" s="1102">
        <v>27517.285792836235</v>
      </c>
      <c r="BY2206" s="1102">
        <v>25165.631320507549</v>
      </c>
      <c r="BZ2206" s="1102">
        <v>19443.046067800726</v>
      </c>
      <c r="CA2206" s="1102">
        <v>12533.988217675926</v>
      </c>
      <c r="CB2206" s="1102">
        <v>7351.1136795075936</v>
      </c>
      <c r="CC2206" s="1102">
        <v>8638.3185189479773</v>
      </c>
      <c r="CD2206" s="1102">
        <v>12170.014141541949</v>
      </c>
      <c r="CE2206" s="1102">
        <v>19409.623654168834</v>
      </c>
      <c r="CF2206" s="1102">
        <v>14005.161484262286</v>
      </c>
      <c r="CG2206" s="1102">
        <v>10160.557763765381</v>
      </c>
      <c r="CH2206" s="1102">
        <v>12311.226182206843</v>
      </c>
      <c r="CI2206" s="1102">
        <v>17515.845405146531</v>
      </c>
      <c r="CJ2206" s="1102">
        <v>20883.974996339894</v>
      </c>
      <c r="CK2206" s="1102">
        <v>20637.170846708625</v>
      </c>
      <c r="CL2206" s="1102">
        <v>17605.489674943154</v>
      </c>
      <c r="CM2206" s="1102">
        <v>21462.649145666637</v>
      </c>
      <c r="CN2206" s="1102">
        <v>20953.727662810306</v>
      </c>
      <c r="CO2206" s="1102">
        <v>25053.502451608583</v>
      </c>
      <c r="CP2206" s="1102">
        <v>20943.557064022549</v>
      </c>
      <c r="CQ2206" s="1106">
        <f t="shared" si="234"/>
        <v>23086.319823302449</v>
      </c>
      <c r="CR2206" s="23" t="s">
        <v>543</v>
      </c>
      <c r="DQ2206"/>
      <c r="DR2206"/>
    </row>
    <row r="2207" spans="58:122" ht="13">
      <c r="BF2207" s="1135">
        <v>2199</v>
      </c>
      <c r="BG2207" s="1102">
        <v>62086.429056811758</v>
      </c>
      <c r="BH2207" s="1102">
        <v>76920.615008264489</v>
      </c>
      <c r="BI2207" s="1102">
        <v>71151.360980956408</v>
      </c>
      <c r="BJ2207" s="1102">
        <v>70148.762238685624</v>
      </c>
      <c r="BK2207" s="1102">
        <v>86571.039409561432</v>
      </c>
      <c r="BL2207" s="1102">
        <v>112386.67128384224</v>
      </c>
      <c r="BM2207" s="1102">
        <v>82684.17661302544</v>
      </c>
      <c r="BN2207" s="1102">
        <v>72046.896341056825</v>
      </c>
      <c r="BO2207" s="1102">
        <v>119637.47962141148</v>
      </c>
      <c r="BP2207" s="1102">
        <v>110603.50676057237</v>
      </c>
      <c r="BQ2207" s="1102">
        <v>89167.917030204291</v>
      </c>
      <c r="BR2207" s="1102">
        <v>63817.787692051163</v>
      </c>
      <c r="BS2207" s="1102">
        <v>77370.814151959552</v>
      </c>
      <c r="BT2207" s="1102">
        <v>33954.92836654462</v>
      </c>
      <c r="BU2207" s="1102">
        <v>15235.197120342149</v>
      </c>
      <c r="BV2207" s="1102">
        <v>13617.939952680417</v>
      </c>
      <c r="BW2207" s="1102">
        <v>20364.910441555832</v>
      </c>
      <c r="BX2207" s="1102">
        <v>28478.455299509755</v>
      </c>
      <c r="BY2207" s="1102">
        <v>26276.380022942285</v>
      </c>
      <c r="BZ2207" s="1102">
        <v>20865.410814167401</v>
      </c>
      <c r="CA2207" s="1102">
        <v>12534.067016415031</v>
      </c>
      <c r="CB2207" s="1102">
        <v>6627.5023515450694</v>
      </c>
      <c r="CC2207" s="1102">
        <v>8089.2555296807532</v>
      </c>
      <c r="CD2207" s="1102">
        <v>14931.975664569656</v>
      </c>
      <c r="CE2207" s="1102">
        <v>25496.954097963597</v>
      </c>
      <c r="CF2207" s="1102">
        <v>18876.652330571571</v>
      </c>
      <c r="CG2207" s="1102">
        <v>12941.086324032567</v>
      </c>
      <c r="CH2207" s="1102">
        <v>13034.495370014356</v>
      </c>
      <c r="CI2207" s="1102">
        <v>19839.652031094854</v>
      </c>
      <c r="CJ2207" s="1102">
        <v>23893.854329661452</v>
      </c>
      <c r="CK2207" s="1102">
        <v>22393.727457377572</v>
      </c>
      <c r="CL2207" s="1102">
        <v>18701.696330068382</v>
      </c>
      <c r="CM2207" s="1102">
        <v>19845.080883992086</v>
      </c>
      <c r="CN2207" s="1102">
        <v>20165.784509983048</v>
      </c>
      <c r="CO2207" s="1102">
        <v>23354.862294861352</v>
      </c>
      <c r="CP2207" s="1102">
        <v>21685.999302439483</v>
      </c>
      <c r="CQ2207" s="1106">
        <f t="shared" si="234"/>
        <v>23904.722299731151</v>
      </c>
      <c r="CR2207" s="23" t="s">
        <v>543</v>
      </c>
      <c r="DQ2207"/>
      <c r="DR2207"/>
    </row>
    <row r="2208" spans="58:122" ht="13">
      <c r="BF2208" s="1135">
        <v>2200</v>
      </c>
      <c r="BG2208" s="1102">
        <v>61108.768856600174</v>
      </c>
      <c r="BH2208" s="1102">
        <v>55482.418817011465</v>
      </c>
      <c r="BI2208" s="1102">
        <v>47287.300635313608</v>
      </c>
      <c r="BJ2208" s="1102">
        <v>55501.006844771684</v>
      </c>
      <c r="BK2208" s="1102">
        <v>79004.920887858214</v>
      </c>
      <c r="BL2208" s="1102">
        <v>100570.63065317171</v>
      </c>
      <c r="BM2208" s="1102">
        <v>76505.313771494955</v>
      </c>
      <c r="BN2208" s="1102">
        <v>96141.160006782738</v>
      </c>
      <c r="BO2208" s="1102">
        <v>126927.2376967982</v>
      </c>
      <c r="BP2208" s="1102">
        <v>118976.7077668126</v>
      </c>
      <c r="BQ2208" s="1102">
        <v>87431.432009221375</v>
      </c>
      <c r="BR2208" s="1102">
        <v>66462.211787055639</v>
      </c>
      <c r="BS2208" s="1102">
        <v>63976.093080313323</v>
      </c>
      <c r="BT2208" s="1102">
        <v>29171.247823134312</v>
      </c>
      <c r="BU2208" s="1102">
        <v>15474.839511882907</v>
      </c>
      <c r="BV2208" s="1102">
        <v>13735.54917118354</v>
      </c>
      <c r="BW2208" s="1102">
        <v>14875.92942349176</v>
      </c>
      <c r="BX2208" s="1102">
        <v>25030.646800581566</v>
      </c>
      <c r="BY2208" s="1102">
        <v>24426.151548123104</v>
      </c>
      <c r="BZ2208" s="1102">
        <v>18687.984366900026</v>
      </c>
      <c r="CA2208" s="1102">
        <v>12535.162836613868</v>
      </c>
      <c r="CB2208" s="1102">
        <v>6912.0879435276438</v>
      </c>
      <c r="CC2208" s="1102">
        <v>8566.287926813824</v>
      </c>
      <c r="CD2208" s="1102">
        <v>14443.624115800547</v>
      </c>
      <c r="CE2208" s="1102">
        <v>17171.024189408046</v>
      </c>
      <c r="CF2208" s="1102">
        <v>12206.165855152838</v>
      </c>
      <c r="CG2208" s="1102">
        <v>10570.250479594119</v>
      </c>
      <c r="CH2208" s="1102">
        <v>12835.668865774145</v>
      </c>
      <c r="CI2208" s="1102">
        <v>18995.717176475449</v>
      </c>
      <c r="CJ2208" s="1102">
        <v>20151.715190608375</v>
      </c>
      <c r="CK2208" s="1102">
        <v>20019.713005156849</v>
      </c>
      <c r="CL2208" s="1102">
        <v>16879.298831787331</v>
      </c>
      <c r="CM2208" s="1102">
        <v>17356.124449402272</v>
      </c>
      <c r="CN2208" s="1102">
        <v>16560.566227599491</v>
      </c>
      <c r="CO2208" s="1102">
        <v>13385.956892599223</v>
      </c>
      <c r="CP2208" s="1102">
        <v>17837.694313659533</v>
      </c>
      <c r="CQ2208" s="1106">
        <f t="shared" si="234"/>
        <v>19662.692186269589</v>
      </c>
      <c r="CR2208" s="23" t="s">
        <v>543</v>
      </c>
      <c r="DQ2208"/>
      <c r="DR2208"/>
    </row>
    <row r="2209" spans="58:122" ht="13">
      <c r="BF2209" s="1135">
        <v>2201</v>
      </c>
      <c r="BG2209" s="1102">
        <v>60401.876060593146</v>
      </c>
      <c r="BH2209" s="1102">
        <v>57731.768895184301</v>
      </c>
      <c r="BI2209" s="1102">
        <v>49751.653719897826</v>
      </c>
      <c r="BJ2209" s="1102">
        <v>52221.471913421381</v>
      </c>
      <c r="BK2209" s="1102">
        <v>69846.747384042203</v>
      </c>
      <c r="BL2209" s="1102">
        <v>83645.399609611777</v>
      </c>
      <c r="BM2209" s="1102">
        <v>58776.197376798198</v>
      </c>
      <c r="BN2209" s="1102">
        <v>63724.659406294668</v>
      </c>
      <c r="BO2209" s="1102">
        <v>99466.086196201417</v>
      </c>
      <c r="BP2209" s="1102">
        <v>98952.09445240724</v>
      </c>
      <c r="BQ2209" s="1102">
        <v>75654.973447318567</v>
      </c>
      <c r="BR2209" s="1102">
        <v>57017.303535836807</v>
      </c>
      <c r="BS2209" s="1102">
        <v>65173.273197767885</v>
      </c>
      <c r="BT2209" s="1102">
        <v>20691.966310390013</v>
      </c>
      <c r="BU2209" s="1102">
        <v>8979.9764158283469</v>
      </c>
      <c r="BV2209" s="1102">
        <v>10778.45083778413</v>
      </c>
      <c r="BW2209" s="1102">
        <v>19815.110105497024</v>
      </c>
      <c r="BX2209" s="1102">
        <v>22444.083652739188</v>
      </c>
      <c r="BY2209" s="1102">
        <v>19982.617378092898</v>
      </c>
      <c r="BZ2209" s="1102">
        <v>15455.509066540528</v>
      </c>
      <c r="CA2209" s="1102">
        <v>12536.238710754575</v>
      </c>
      <c r="CB2209" s="1102">
        <v>7113.4530639581517</v>
      </c>
      <c r="CC2209" s="1102">
        <v>8801.8915540242615</v>
      </c>
      <c r="CD2209" s="1102">
        <v>12076.120202267632</v>
      </c>
      <c r="CE2209" s="1102">
        <v>18092.306768262646</v>
      </c>
      <c r="CF2209" s="1102">
        <v>12802.241579742926</v>
      </c>
      <c r="CG2209" s="1102">
        <v>10402.348930858159</v>
      </c>
      <c r="CH2209" s="1102">
        <v>12816.38847305146</v>
      </c>
      <c r="CI2209" s="1102">
        <v>18621.65287875483</v>
      </c>
      <c r="CJ2209" s="1102">
        <v>21052.097837893889</v>
      </c>
      <c r="CK2209" s="1102">
        <v>22004.172003619286</v>
      </c>
      <c r="CL2209" s="1102">
        <v>17339.284142502194</v>
      </c>
      <c r="CM2209" s="1102">
        <v>19090.312096873677</v>
      </c>
      <c r="CN2209" s="1102">
        <v>15845.433753967885</v>
      </c>
      <c r="CO2209" s="1102">
        <v>19376.74245240587</v>
      </c>
      <c r="CP2209" s="1102">
        <v>17513.17003308958</v>
      </c>
      <c r="CQ2209" s="1106">
        <f t="shared" si="234"/>
        <v>19304.965401427718</v>
      </c>
      <c r="CR2209" s="23" t="s">
        <v>543</v>
      </c>
      <c r="DQ2209"/>
      <c r="DR2209"/>
    </row>
    <row r="2210" spans="58:122" ht="13">
      <c r="BF2210" s="1135">
        <v>2202</v>
      </c>
      <c r="BG2210" s="1102">
        <v>47691.597092958604</v>
      </c>
      <c r="BH2210" s="1102">
        <v>57314.886950675107</v>
      </c>
      <c r="BI2210" s="1102">
        <v>54610.154102212742</v>
      </c>
      <c r="BJ2210" s="1102">
        <v>66263.925746424415</v>
      </c>
      <c r="BK2210" s="1102">
        <v>69195.226967624199</v>
      </c>
      <c r="BL2210" s="1102">
        <v>81911.716796270062</v>
      </c>
      <c r="BM2210" s="1102">
        <v>73082.028909894798</v>
      </c>
      <c r="BN2210" s="1102">
        <v>83379.495105221111</v>
      </c>
      <c r="BO2210" s="1102">
        <v>86485.731732271466</v>
      </c>
      <c r="BP2210" s="1102">
        <v>103356.80049873126</v>
      </c>
      <c r="BQ2210" s="1102">
        <v>84027.192159846381</v>
      </c>
      <c r="BR2210" s="1102">
        <v>78343.938531524225</v>
      </c>
      <c r="BS2210" s="1102">
        <v>71532.024032822737</v>
      </c>
      <c r="BT2210" s="1102">
        <v>37157.339079389523</v>
      </c>
      <c r="BU2210" s="1102">
        <v>20496.460076298863</v>
      </c>
      <c r="BV2210" s="1102">
        <v>15644.115431011714</v>
      </c>
      <c r="BW2210" s="1102">
        <v>20896.125040247593</v>
      </c>
      <c r="BX2210" s="1102">
        <v>25909.457889809542</v>
      </c>
      <c r="BY2210" s="1102">
        <v>25713.256666110981</v>
      </c>
      <c r="BZ2210" s="1102">
        <v>20525.888598238122</v>
      </c>
      <c r="CA2210" s="1102">
        <v>12538.772319350239</v>
      </c>
      <c r="CB2210" s="1102">
        <v>8181.9348814737268</v>
      </c>
      <c r="CC2210" s="1102">
        <v>10033.790997457727</v>
      </c>
      <c r="CD2210" s="1102">
        <v>14545.587749349066</v>
      </c>
      <c r="CE2210" s="1102">
        <v>23681.918472506179</v>
      </c>
      <c r="CF2210" s="1102">
        <v>18288.358402850765</v>
      </c>
      <c r="CG2210" s="1102">
        <v>13573.190398592291</v>
      </c>
      <c r="CH2210" s="1102">
        <v>13081.869502582496</v>
      </c>
      <c r="CI2210" s="1102">
        <v>17950.085151596129</v>
      </c>
      <c r="CJ2210" s="1102">
        <v>20726.474263442629</v>
      </c>
      <c r="CK2210" s="1102">
        <v>23763.680032705848</v>
      </c>
      <c r="CL2210" s="1102">
        <v>20022.009326050724</v>
      </c>
      <c r="CM2210" s="1102">
        <v>23581.036057991834</v>
      </c>
      <c r="CN2210" s="1102">
        <v>23118.113001244903</v>
      </c>
      <c r="CO2210" s="1102">
        <v>22631.4845332888</v>
      </c>
      <c r="CP2210" s="1102">
        <v>24401.67346541951</v>
      </c>
      <c r="CQ2210" s="1106">
        <f t="shared" si="234"/>
        <v>26898.240643858819</v>
      </c>
      <c r="CR2210" s="23" t="s">
        <v>543</v>
      </c>
      <c r="DQ2210"/>
      <c r="DR2210"/>
    </row>
    <row r="2211" spans="58:122" ht="13">
      <c r="BF2211" s="1135">
        <v>2203</v>
      </c>
      <c r="BG2211" s="1102">
        <v>46045.035655179308</v>
      </c>
      <c r="BH2211" s="1102">
        <v>47025.847647533228</v>
      </c>
      <c r="BI2211" s="1102">
        <v>40986.814753051083</v>
      </c>
      <c r="BJ2211" s="1102">
        <v>44861.789480524742</v>
      </c>
      <c r="BK2211" s="1102">
        <v>62238.988210243049</v>
      </c>
      <c r="BL2211" s="1102">
        <v>82712.052877811395</v>
      </c>
      <c r="BM2211" s="1102">
        <v>69062.153978773786</v>
      </c>
      <c r="BN2211" s="1102">
        <v>74014.076951971889</v>
      </c>
      <c r="BO2211" s="1102">
        <v>104547.83853773611</v>
      </c>
      <c r="BP2211" s="1102">
        <v>99440.486339415394</v>
      </c>
      <c r="BQ2211" s="1102">
        <v>75308.181011801644</v>
      </c>
      <c r="BR2211" s="1102">
        <v>58396.076486752398</v>
      </c>
      <c r="BS2211" s="1102">
        <v>66922.258790017106</v>
      </c>
      <c r="BT2211" s="1102">
        <v>37249.367783747686</v>
      </c>
      <c r="BU2211" s="1102">
        <v>19972.439423457359</v>
      </c>
      <c r="BV2211" s="1102">
        <v>13127.171147290392</v>
      </c>
      <c r="BW2211" s="1102">
        <v>12829.951776644522</v>
      </c>
      <c r="BX2211" s="1102">
        <v>20711.869832018991</v>
      </c>
      <c r="BY2211" s="1102">
        <v>21752.458301252966</v>
      </c>
      <c r="BZ2211" s="1102">
        <v>21741.978690338485</v>
      </c>
      <c r="CA2211" s="1102">
        <v>12544.7573668565</v>
      </c>
      <c r="CB2211" s="1102">
        <v>6232.9693714356063</v>
      </c>
      <c r="CC2211" s="1102">
        <v>7444.3640686310509</v>
      </c>
      <c r="CD2211" s="1102">
        <v>8529.3517110712182</v>
      </c>
      <c r="CE2211" s="1102">
        <v>18482.259296402714</v>
      </c>
      <c r="CF2211" s="1102">
        <v>13242.043726265603</v>
      </c>
      <c r="CG2211" s="1102">
        <v>9096.3016806979849</v>
      </c>
      <c r="CH2211" s="1102">
        <v>11986.473727380191</v>
      </c>
      <c r="CI2211" s="1102">
        <v>12462.952793962408</v>
      </c>
      <c r="CJ2211" s="1102">
        <v>18926.539516202862</v>
      </c>
      <c r="CK2211" s="1102">
        <v>16742.093856115625</v>
      </c>
      <c r="CL2211" s="1102">
        <v>15905.837027542315</v>
      </c>
      <c r="CM2211" s="1102">
        <v>17977.387988146755</v>
      </c>
      <c r="CN2211" s="1102">
        <v>17786.076454114263</v>
      </c>
      <c r="CO2211" s="1102">
        <v>21634.900935800753</v>
      </c>
      <c r="CP2211" s="1102">
        <v>18683.170132913016</v>
      </c>
      <c r="CQ2211" s="1106">
        <f t="shared" si="234"/>
        <v>20594.669744164217</v>
      </c>
      <c r="CR2211" s="23" t="s">
        <v>543</v>
      </c>
      <c r="DQ2211"/>
      <c r="DR2211"/>
    </row>
    <row r="2212" spans="58:122" ht="13">
      <c r="BF2212" s="1135">
        <v>2204</v>
      </c>
      <c r="BG2212" s="1102">
        <v>65946.121209551944</v>
      </c>
      <c r="BH2212" s="1102">
        <v>63092.140852139622</v>
      </c>
      <c r="BI2212" s="1102">
        <v>54465.156520749733</v>
      </c>
      <c r="BJ2212" s="1102">
        <v>61192.004595948587</v>
      </c>
      <c r="BK2212" s="1102">
        <v>86456.137319429661</v>
      </c>
      <c r="BL2212" s="1102">
        <v>123944.08013286759</v>
      </c>
      <c r="BM2212" s="1102">
        <v>111209.40892845856</v>
      </c>
      <c r="BN2212" s="1102">
        <v>122985.43283014753</v>
      </c>
      <c r="BO2212" s="1102">
        <v>154181.54997237172</v>
      </c>
      <c r="BP2212" s="1102">
        <v>147387.21211438975</v>
      </c>
      <c r="BQ2212" s="1102">
        <v>109808.62123191639</v>
      </c>
      <c r="BR2212" s="1102">
        <v>74537.898163241829</v>
      </c>
      <c r="BS2212" s="1102">
        <v>59496.053931051683</v>
      </c>
      <c r="BT2212" s="1102">
        <v>28829.714589097443</v>
      </c>
      <c r="BU2212" s="1102">
        <v>12222.018714237722</v>
      </c>
      <c r="BV2212" s="1102">
        <v>13617.840255113468</v>
      </c>
      <c r="BW2212" s="1102">
        <v>21105.22259619537</v>
      </c>
      <c r="BX2212" s="1102">
        <v>30243.664513564781</v>
      </c>
      <c r="BY2212" s="1102">
        <v>23880.392678623179</v>
      </c>
      <c r="BZ2212" s="1102">
        <v>19418.075954317876</v>
      </c>
      <c r="CA2212" s="1102">
        <v>12549.191897796782</v>
      </c>
      <c r="CB2212" s="1102">
        <v>8262.4186944213725</v>
      </c>
      <c r="CC2212" s="1102">
        <v>11049.023243275069</v>
      </c>
      <c r="CD2212" s="1102">
        <v>14878.625811346779</v>
      </c>
      <c r="CE2212" s="1102">
        <v>21342.826591757217</v>
      </c>
      <c r="CF2212" s="1102">
        <v>15395.119119063645</v>
      </c>
      <c r="CG2212" s="1102">
        <v>11630.261960475231</v>
      </c>
      <c r="CH2212" s="1102">
        <v>14277.837277513849</v>
      </c>
      <c r="CI2212" s="1102">
        <v>18940.306738254767</v>
      </c>
      <c r="CJ2212" s="1102">
        <v>23281.446651094233</v>
      </c>
      <c r="CK2212" s="1102">
        <v>24534.893752071963</v>
      </c>
      <c r="CL2212" s="1102">
        <v>21017.949255268708</v>
      </c>
      <c r="CM2212" s="1102">
        <v>22939.345126418044</v>
      </c>
      <c r="CN2212" s="1102">
        <v>21081.70102870122</v>
      </c>
      <c r="CO2212" s="1102">
        <v>18946.662032412074</v>
      </c>
      <c r="CP2212" s="1102">
        <v>21520.753583078924</v>
      </c>
      <c r="CQ2212" s="1106">
        <f t="shared" si="234"/>
        <v>23722.570074350922</v>
      </c>
      <c r="CR2212" s="23" t="s">
        <v>543</v>
      </c>
      <c r="DQ2212"/>
      <c r="DR2212"/>
    </row>
    <row r="2213" spans="58:122" ht="13">
      <c r="BF2213" s="1135">
        <v>2205</v>
      </c>
      <c r="BG2213" s="1102">
        <v>63674.852791758094</v>
      </c>
      <c r="BH2213" s="1102">
        <v>59098.045087974562</v>
      </c>
      <c r="BI2213" s="1102">
        <v>54283.547847366295</v>
      </c>
      <c r="BJ2213" s="1102">
        <v>63309.18795902581</v>
      </c>
      <c r="BK2213" s="1102">
        <v>73259.070171843967</v>
      </c>
      <c r="BL2213" s="1102">
        <v>86665.88417130716</v>
      </c>
      <c r="BM2213" s="1102">
        <v>71502.565304154472</v>
      </c>
      <c r="BN2213" s="1102">
        <v>75106.531360237612</v>
      </c>
      <c r="BO2213" s="1102">
        <v>102968.18899296215</v>
      </c>
      <c r="BP2213" s="1102">
        <v>94905.564762044305</v>
      </c>
      <c r="BQ2213" s="1102">
        <v>73693.678935081858</v>
      </c>
      <c r="BR2213" s="1102">
        <v>58162.217336053596</v>
      </c>
      <c r="BS2213" s="1102">
        <v>75457.835626761356</v>
      </c>
      <c r="BT2213" s="1102">
        <v>32107.475326346765</v>
      </c>
      <c r="BU2213" s="1102">
        <v>17334.076813754058</v>
      </c>
      <c r="BV2213" s="1102">
        <v>13669.305880132102</v>
      </c>
      <c r="BW2213" s="1102">
        <v>20472.04547565195</v>
      </c>
      <c r="BX2213" s="1102">
        <v>23886.076769712632</v>
      </c>
      <c r="BY2213" s="1102">
        <v>22789.880733920909</v>
      </c>
      <c r="BZ2213" s="1102">
        <v>19553.271409684512</v>
      </c>
      <c r="CA2213" s="1102">
        <v>12549.594204200208</v>
      </c>
      <c r="CB2213" s="1102">
        <v>8697.5360121689209</v>
      </c>
      <c r="CC2213" s="1102">
        <v>9976.3557923405715</v>
      </c>
      <c r="CD2213" s="1102">
        <v>14101.307971567641</v>
      </c>
      <c r="CE2213" s="1102">
        <v>22927.641797018106</v>
      </c>
      <c r="CF2213" s="1102">
        <v>17548.738339019666</v>
      </c>
      <c r="CG2213" s="1102">
        <v>13103.747176685314</v>
      </c>
      <c r="CH2213" s="1102">
        <v>14589.425405135888</v>
      </c>
      <c r="CI2213" s="1102">
        <v>21483.21168702624</v>
      </c>
      <c r="CJ2213" s="1102">
        <v>22586.331522080414</v>
      </c>
      <c r="CK2213" s="1102">
        <v>23763.235198473038</v>
      </c>
      <c r="CL2213" s="1102">
        <v>16685.456868115092</v>
      </c>
      <c r="CM2213" s="1102">
        <v>18937.529346162304</v>
      </c>
      <c r="CN2213" s="1102">
        <v>15253.564262957121</v>
      </c>
      <c r="CO2213" s="1102">
        <v>20582.655988958268</v>
      </c>
      <c r="CP2213" s="1102">
        <v>17068.675684534966</v>
      </c>
      <c r="CQ2213" s="1106">
        <f t="shared" si="234"/>
        <v>18814.994253784884</v>
      </c>
      <c r="CR2213" s="23" t="s">
        <v>543</v>
      </c>
      <c r="DQ2213"/>
      <c r="DR2213"/>
    </row>
    <row r="2214" spans="58:122" ht="13">
      <c r="BF2214" s="1135">
        <v>2206</v>
      </c>
      <c r="BG2214" s="1102">
        <v>72298.698866832041</v>
      </c>
      <c r="BH2214" s="1102">
        <v>74441.061961054002</v>
      </c>
      <c r="BI2214" s="1102">
        <v>66791.691323907449</v>
      </c>
      <c r="BJ2214" s="1102">
        <v>74868.111676663189</v>
      </c>
      <c r="BK2214" s="1102">
        <v>92093.066036016273</v>
      </c>
      <c r="BL2214" s="1102">
        <v>121030.0767596176</v>
      </c>
      <c r="BM2214" s="1102">
        <v>110867.83344197345</v>
      </c>
      <c r="BN2214" s="1102">
        <v>126666.94891092685</v>
      </c>
      <c r="BO2214" s="1102">
        <v>151161.87146759214</v>
      </c>
      <c r="BP2214" s="1102">
        <v>145735.3000243438</v>
      </c>
      <c r="BQ2214" s="1102">
        <v>118098.72008106128</v>
      </c>
      <c r="BR2214" s="1102">
        <v>97940.437695530476</v>
      </c>
      <c r="BS2214" s="1102">
        <v>87297.685606498184</v>
      </c>
      <c r="BT2214" s="1102">
        <v>33675.303843919726</v>
      </c>
      <c r="BU2214" s="1102">
        <v>14531.374953163206</v>
      </c>
      <c r="BV2214" s="1102">
        <v>13517.914064152379</v>
      </c>
      <c r="BW2214" s="1102">
        <v>23044.757986684355</v>
      </c>
      <c r="BX2214" s="1102">
        <v>27270.389556745067</v>
      </c>
      <c r="BY2214" s="1102">
        <v>20772.433361151707</v>
      </c>
      <c r="BZ2214" s="1102">
        <v>18050.370256958879</v>
      </c>
      <c r="CA2214" s="1102">
        <v>12553.817804702303</v>
      </c>
      <c r="CB2214" s="1102">
        <v>8371.0466933019525</v>
      </c>
      <c r="CC2214" s="1102">
        <v>9920.3876598112984</v>
      </c>
      <c r="CD2214" s="1102">
        <v>9896.2761814573823</v>
      </c>
      <c r="CE2214" s="1102">
        <v>18655.646162855097</v>
      </c>
      <c r="CF2214" s="1102">
        <v>15030.593765861195</v>
      </c>
      <c r="CG2214" s="1102">
        <v>11706.133002694387</v>
      </c>
      <c r="CH2214" s="1102">
        <v>11447.926628401203</v>
      </c>
      <c r="CI2214" s="1102">
        <v>17708.893620228988</v>
      </c>
      <c r="CJ2214" s="1102">
        <v>20822.113388491813</v>
      </c>
      <c r="CK2214" s="1102">
        <v>25554.43641254045</v>
      </c>
      <c r="CL2214" s="1102">
        <v>18564.229197631557</v>
      </c>
      <c r="CM2214" s="1102">
        <v>23532.600838774626</v>
      </c>
      <c r="CN2214" s="1102">
        <v>19439.745808033618</v>
      </c>
      <c r="CO2214" s="1102">
        <v>23085.120951174929</v>
      </c>
      <c r="CP2214" s="1102">
        <v>20876.122239346976</v>
      </c>
      <c r="CQ2214" s="1106">
        <f t="shared" si="234"/>
        <v>23011.985653374697</v>
      </c>
      <c r="CR2214" s="23" t="s">
        <v>543</v>
      </c>
      <c r="DQ2214"/>
      <c r="DR2214"/>
    </row>
    <row r="2215" spans="58:122" ht="13">
      <c r="BF2215" s="1135">
        <v>2207</v>
      </c>
      <c r="BG2215" s="1102">
        <v>57036.880383673801</v>
      </c>
      <c r="BH2215" s="1102">
        <v>59578.971667963662</v>
      </c>
      <c r="BI2215" s="1102">
        <v>56002.327350907457</v>
      </c>
      <c r="BJ2215" s="1102">
        <v>67785.087093275244</v>
      </c>
      <c r="BK2215" s="1102">
        <v>76863.910589374937</v>
      </c>
      <c r="BL2215" s="1102">
        <v>96099.546562991745</v>
      </c>
      <c r="BM2215" s="1102">
        <v>87506.165292615493</v>
      </c>
      <c r="BN2215" s="1102">
        <v>103720.67946160045</v>
      </c>
      <c r="BO2215" s="1102">
        <v>134944.88644048001</v>
      </c>
      <c r="BP2215" s="1102">
        <v>126130.67014410195</v>
      </c>
      <c r="BQ2215" s="1102">
        <v>99920.498598402366</v>
      </c>
      <c r="BR2215" s="1102">
        <v>78527.682691559487</v>
      </c>
      <c r="BS2215" s="1102">
        <v>72356.381305700896</v>
      </c>
      <c r="BT2215" s="1102">
        <v>40677.403105506113</v>
      </c>
      <c r="BU2215" s="1102">
        <v>18522.887556408852</v>
      </c>
      <c r="BV2215" s="1102">
        <v>15764.444323848451</v>
      </c>
      <c r="BW2215" s="1102">
        <v>15148.511606397242</v>
      </c>
      <c r="BX2215" s="1102">
        <v>20921.770484154473</v>
      </c>
      <c r="BY2215" s="1102">
        <v>18984.308538793775</v>
      </c>
      <c r="BZ2215" s="1102">
        <v>18613.459735834687</v>
      </c>
      <c r="CA2215" s="1102">
        <v>12554.102673363996</v>
      </c>
      <c r="CB2215" s="1102">
        <v>7878.3688121965652</v>
      </c>
      <c r="CC2215" s="1102">
        <v>13524.766723968674</v>
      </c>
      <c r="CD2215" s="1102">
        <v>13740.482222350229</v>
      </c>
      <c r="CE2215" s="1102">
        <v>20245.694605161232</v>
      </c>
      <c r="CF2215" s="1102">
        <v>15723.635076551733</v>
      </c>
      <c r="CG2215" s="1102">
        <v>13997.854302603548</v>
      </c>
      <c r="CH2215" s="1102">
        <v>15914.946797403867</v>
      </c>
      <c r="CI2215" s="1102">
        <v>17531.981514154162</v>
      </c>
      <c r="CJ2215" s="1102">
        <v>18269.054395389336</v>
      </c>
      <c r="CK2215" s="1102">
        <v>17796.622839306841</v>
      </c>
      <c r="CL2215" s="1102">
        <v>16980.638031364033</v>
      </c>
      <c r="CM2215" s="1102">
        <v>21970.99608986808</v>
      </c>
      <c r="CN2215" s="1102">
        <v>19438.709484473045</v>
      </c>
      <c r="CO2215" s="1102">
        <v>21850.149506782047</v>
      </c>
      <c r="CP2215" s="1102">
        <v>21877.775158659089</v>
      </c>
      <c r="CQ2215" s="1106">
        <f t="shared" si="234"/>
        <v>24116.118995026958</v>
      </c>
      <c r="CR2215" s="23" t="s">
        <v>543</v>
      </c>
      <c r="DQ2215"/>
      <c r="DR2215"/>
    </row>
    <row r="2216" spans="58:122" ht="13">
      <c r="BF2216" s="1135">
        <v>2208</v>
      </c>
      <c r="BG2216" s="1102">
        <v>62241.673709648901</v>
      </c>
      <c r="BH2216" s="1102">
        <v>76539.64477813548</v>
      </c>
      <c r="BI2216" s="1102">
        <v>71037.658386723735</v>
      </c>
      <c r="BJ2216" s="1102">
        <v>70520.473453432045</v>
      </c>
      <c r="BK2216" s="1102">
        <v>85445.443811951205</v>
      </c>
      <c r="BL2216" s="1102">
        <v>110199.69770576674</v>
      </c>
      <c r="BM2216" s="1102">
        <v>82500.507691893581</v>
      </c>
      <c r="BN2216" s="1102">
        <v>72516.916205461239</v>
      </c>
      <c r="BO2216" s="1102">
        <v>116232.1770797732</v>
      </c>
      <c r="BP2216" s="1102">
        <v>116052.57221974271</v>
      </c>
      <c r="BQ2216" s="1102">
        <v>89047.126086808712</v>
      </c>
      <c r="BR2216" s="1102">
        <v>63218.755941424664</v>
      </c>
      <c r="BS2216" s="1102">
        <v>76785.640694238275</v>
      </c>
      <c r="BT2216" s="1102">
        <v>33417.918216430793</v>
      </c>
      <c r="BU2216" s="1102">
        <v>16680.942150552524</v>
      </c>
      <c r="BV2216" s="1102">
        <v>12931.585961410041</v>
      </c>
      <c r="BW2216" s="1102">
        <v>19697.303507926277</v>
      </c>
      <c r="BX2216" s="1102">
        <v>28113.865575763975</v>
      </c>
      <c r="BY2216" s="1102">
        <v>25976.027796983479</v>
      </c>
      <c r="BZ2216" s="1102">
        <v>20883.599913824852</v>
      </c>
      <c r="CA2216" s="1102">
        <v>12561.194369340736</v>
      </c>
      <c r="CB2216" s="1102">
        <v>6736.0814087536864</v>
      </c>
      <c r="CC2216" s="1102">
        <v>8186.1368473936454</v>
      </c>
      <c r="CD2216" s="1102">
        <v>14890.940687959301</v>
      </c>
      <c r="CE2216" s="1102">
        <v>25645.527038800683</v>
      </c>
      <c r="CF2216" s="1102">
        <v>18945.410071286584</v>
      </c>
      <c r="CG2216" s="1102">
        <v>12236.678533434657</v>
      </c>
      <c r="CH2216" s="1102">
        <v>13204.608809867395</v>
      </c>
      <c r="CI2216" s="1102">
        <v>19785.040503986413</v>
      </c>
      <c r="CJ2216" s="1102">
        <v>23715.26627664471</v>
      </c>
      <c r="CK2216" s="1102">
        <v>22344.76303315402</v>
      </c>
      <c r="CL2216" s="1102">
        <v>18717.42641909697</v>
      </c>
      <c r="CM2216" s="1102">
        <v>19840.374974672624</v>
      </c>
      <c r="CN2216" s="1102">
        <v>19952.466921752835</v>
      </c>
      <c r="CO2216" s="1102">
        <v>23523.814822248645</v>
      </c>
      <c r="CP2216" s="1102">
        <v>21488.259558107089</v>
      </c>
      <c r="CQ2216" s="1106">
        <f t="shared" si="234"/>
        <v>23686.751543117047</v>
      </c>
      <c r="CR2216" s="23" t="s">
        <v>543</v>
      </c>
      <c r="DQ2216"/>
      <c r="DR2216"/>
    </row>
    <row r="2217" spans="58:122" ht="13">
      <c r="BF2217" s="1135">
        <v>2209</v>
      </c>
      <c r="BG2217" s="1102">
        <v>58885.950071512692</v>
      </c>
      <c r="BH2217" s="1102">
        <v>43155.426522936628</v>
      </c>
      <c r="BI2217" s="1102">
        <v>39430.390361804253</v>
      </c>
      <c r="BJ2217" s="1102">
        <v>50210.063481791527</v>
      </c>
      <c r="BK2217" s="1102">
        <v>61257.795249093273</v>
      </c>
      <c r="BL2217" s="1102">
        <v>74340.519762445096</v>
      </c>
      <c r="BM2217" s="1102">
        <v>63980.977476615924</v>
      </c>
      <c r="BN2217" s="1102">
        <v>73630.804945861484</v>
      </c>
      <c r="BO2217" s="1102">
        <v>91969.252596026956</v>
      </c>
      <c r="BP2217" s="1102">
        <v>85641.401588310386</v>
      </c>
      <c r="BQ2217" s="1102">
        <v>66065.219096885674</v>
      </c>
      <c r="BR2217" s="1102">
        <v>50771.907022621876</v>
      </c>
      <c r="BS2217" s="1102">
        <v>44573.168601690661</v>
      </c>
      <c r="BT2217" s="1102">
        <v>31360.516787958397</v>
      </c>
      <c r="BU2217" s="1102">
        <v>16656.655458981273</v>
      </c>
      <c r="BV2217" s="1102">
        <v>15101.675247366442</v>
      </c>
      <c r="BW2217" s="1102">
        <v>20121.419317625401</v>
      </c>
      <c r="BX2217" s="1102">
        <v>24756.072616722002</v>
      </c>
      <c r="BY2217" s="1102">
        <v>19525.827276943241</v>
      </c>
      <c r="BZ2217" s="1102">
        <v>18837.241389066188</v>
      </c>
      <c r="CA2217" s="1102">
        <v>12566.054756029645</v>
      </c>
      <c r="CB2217" s="1102">
        <v>8691.2130842949282</v>
      </c>
      <c r="CC2217" s="1102">
        <v>10792.781079724489</v>
      </c>
      <c r="CD2217" s="1102">
        <v>15316.709725814195</v>
      </c>
      <c r="CE2217" s="1102">
        <v>25008.147479837182</v>
      </c>
      <c r="CF2217" s="1102">
        <v>19805.986482782744</v>
      </c>
      <c r="CG2217" s="1102">
        <v>13535.47036821166</v>
      </c>
      <c r="CH2217" s="1102">
        <v>14046.870870404251</v>
      </c>
      <c r="CI2217" s="1102">
        <v>17490.215264980241</v>
      </c>
      <c r="CJ2217" s="1102">
        <v>21271.053464534707</v>
      </c>
      <c r="CK2217" s="1102">
        <v>20561.154612817027</v>
      </c>
      <c r="CL2217" s="1102">
        <v>14189.102096440416</v>
      </c>
      <c r="CM2217" s="1102">
        <v>15911.780859331571</v>
      </c>
      <c r="CN2217" s="1102">
        <v>15985.90358592632</v>
      </c>
      <c r="CO2217" s="1102">
        <v>21784.99367251966</v>
      </c>
      <c r="CP2217" s="1102">
        <v>16306.73280333714</v>
      </c>
      <c r="CQ2217" s="1106">
        <f t="shared" si="234"/>
        <v>17975.095998266534</v>
      </c>
      <c r="CR2217" s="23" t="s">
        <v>543</v>
      </c>
      <c r="DQ2217"/>
      <c r="DR2217"/>
    </row>
    <row r="2218" spans="58:122" ht="13">
      <c r="BF2218" s="1135">
        <v>2210</v>
      </c>
      <c r="BG2218" s="1102">
        <v>56383.779247575731</v>
      </c>
      <c r="BH2218" s="1102">
        <v>59498.265002883178</v>
      </c>
      <c r="BI2218" s="1102">
        <v>56203.429117815147</v>
      </c>
      <c r="BJ2218" s="1102">
        <v>67806.360558984787</v>
      </c>
      <c r="BK2218" s="1102">
        <v>76889.296939105669</v>
      </c>
      <c r="BL2218" s="1102">
        <v>96489.144241740767</v>
      </c>
      <c r="BM2218" s="1102">
        <v>87946.061296800035</v>
      </c>
      <c r="BN2218" s="1102">
        <v>103359.71018654334</v>
      </c>
      <c r="BO2218" s="1102">
        <v>133247.8721034737</v>
      </c>
      <c r="BP2218" s="1102">
        <v>126732.46012854525</v>
      </c>
      <c r="BQ2218" s="1102">
        <v>99827.993102038279</v>
      </c>
      <c r="BR2218" s="1102">
        <v>78833.187552016723</v>
      </c>
      <c r="BS2218" s="1102">
        <v>74522.270729679192</v>
      </c>
      <c r="BT2218" s="1102">
        <v>39725.738789498522</v>
      </c>
      <c r="BU2218" s="1102">
        <v>18343.776255522367</v>
      </c>
      <c r="BV2218" s="1102">
        <v>15827.354112516448</v>
      </c>
      <c r="BW2218" s="1102">
        <v>15102.659184199358</v>
      </c>
      <c r="BX2218" s="1102">
        <v>20830.972785427912</v>
      </c>
      <c r="BY2218" s="1102">
        <v>18926.174823929548</v>
      </c>
      <c r="BZ2218" s="1102">
        <v>18584.093107440342</v>
      </c>
      <c r="CA2218" s="1102">
        <v>12567.208847067614</v>
      </c>
      <c r="CB2218" s="1102">
        <v>7931.2454759577495</v>
      </c>
      <c r="CC2218" s="1102">
        <v>13552.896044371795</v>
      </c>
      <c r="CD2218" s="1102">
        <v>13740.019437000021</v>
      </c>
      <c r="CE2218" s="1102">
        <v>20186.890483350908</v>
      </c>
      <c r="CF2218" s="1102">
        <v>15742.080519480984</v>
      </c>
      <c r="CG2218" s="1102">
        <v>14034.030218721491</v>
      </c>
      <c r="CH2218" s="1102">
        <v>15939.036653316252</v>
      </c>
      <c r="CI2218" s="1102">
        <v>17551.592753165991</v>
      </c>
      <c r="CJ2218" s="1102">
        <v>18255.828854559812</v>
      </c>
      <c r="CK2218" s="1102">
        <v>17797.752071352908</v>
      </c>
      <c r="CL2218" s="1102">
        <v>17009.910180786363</v>
      </c>
      <c r="CM2218" s="1102">
        <v>21983.398602864203</v>
      </c>
      <c r="CN2218" s="1102">
        <v>19466.006643128942</v>
      </c>
      <c r="CO2218" s="1102">
        <v>21856.286042487773</v>
      </c>
      <c r="CP2218" s="1102">
        <v>21886.204269747064</v>
      </c>
      <c r="CQ2218" s="1106">
        <f t="shared" si="234"/>
        <v>24125.41049951248</v>
      </c>
      <c r="CR2218" s="23" t="s">
        <v>543</v>
      </c>
      <c r="DQ2218"/>
      <c r="DR2218"/>
    </row>
    <row r="2219" spans="58:122" ht="13">
      <c r="BF2219" s="1135">
        <v>2211</v>
      </c>
      <c r="BG2219" s="1102">
        <v>77522.226152141797</v>
      </c>
      <c r="BH2219" s="1102">
        <v>71197.37733157794</v>
      </c>
      <c r="BI2219" s="1102">
        <v>59368.417489644577</v>
      </c>
      <c r="BJ2219" s="1102">
        <v>60217.301962794743</v>
      </c>
      <c r="BK2219" s="1102">
        <v>69030.466844402006</v>
      </c>
      <c r="BL2219" s="1102">
        <v>80421.321602809519</v>
      </c>
      <c r="BM2219" s="1102">
        <v>69863.806227676439</v>
      </c>
      <c r="BN2219" s="1102">
        <v>94790.99221877924</v>
      </c>
      <c r="BO2219" s="1102">
        <v>144342.69028594962</v>
      </c>
      <c r="BP2219" s="1102">
        <v>141846.23189530423</v>
      </c>
      <c r="BQ2219" s="1102">
        <v>115044.02971653598</v>
      </c>
      <c r="BR2219" s="1102">
        <v>92927.643238416873</v>
      </c>
      <c r="BS2219" s="1102">
        <v>82957.966865094641</v>
      </c>
      <c r="BT2219" s="1102">
        <v>39320.599774432252</v>
      </c>
      <c r="BU2219" s="1102">
        <v>15840.363007016105</v>
      </c>
      <c r="BV2219" s="1102">
        <v>13450.079046037699</v>
      </c>
      <c r="BW2219" s="1102">
        <v>17374.671125297413</v>
      </c>
      <c r="BX2219" s="1102">
        <v>25671.253444244747</v>
      </c>
      <c r="BY2219" s="1102">
        <v>22638.63556802737</v>
      </c>
      <c r="BZ2219" s="1102">
        <v>18759.683992495815</v>
      </c>
      <c r="CA2219" s="1102">
        <v>12572.463485304681</v>
      </c>
      <c r="CB2219" s="1102">
        <v>8737.2464827873409</v>
      </c>
      <c r="CC2219" s="1102">
        <v>10334.529820401898</v>
      </c>
      <c r="CD2219" s="1102">
        <v>11057.642193247179</v>
      </c>
      <c r="CE2219" s="1102">
        <v>18155.231697532563</v>
      </c>
      <c r="CF2219" s="1102">
        <v>13406.571304862291</v>
      </c>
      <c r="CG2219" s="1102">
        <v>9758.1982117688185</v>
      </c>
      <c r="CH2219" s="1102">
        <v>11471.356026555888</v>
      </c>
      <c r="CI2219" s="1102">
        <v>15269.88707305915</v>
      </c>
      <c r="CJ2219" s="1102">
        <v>18855.922192412974</v>
      </c>
      <c r="CK2219" s="1102">
        <v>22353.115668944149</v>
      </c>
      <c r="CL2219" s="1102">
        <v>17873.979066939817</v>
      </c>
      <c r="CM2219" s="1102">
        <v>21948.350764456085</v>
      </c>
      <c r="CN2219" s="1102">
        <v>16782.209270229509</v>
      </c>
      <c r="CO2219" s="1102">
        <v>21354.13709554611</v>
      </c>
      <c r="CP2219" s="1102">
        <v>18068.401452420734</v>
      </c>
      <c r="CQ2219" s="1106">
        <f t="shared" si="234"/>
        <v>19917.003274623799</v>
      </c>
      <c r="CR2219" s="23" t="s">
        <v>543</v>
      </c>
      <c r="DQ2219"/>
      <c r="DR2219"/>
    </row>
    <row r="2220" spans="58:122" ht="13">
      <c r="BF2220" s="1135">
        <v>2212</v>
      </c>
      <c r="BG2220" s="1102">
        <v>84599.251939783746</v>
      </c>
      <c r="BH2220" s="1102">
        <v>80459.700528216592</v>
      </c>
      <c r="BI2220" s="1102">
        <v>64517.751899213079</v>
      </c>
      <c r="BJ2220" s="1102">
        <v>73246.109746103175</v>
      </c>
      <c r="BK2220" s="1102">
        <v>94518.355389164703</v>
      </c>
      <c r="BL2220" s="1102">
        <v>120045.81159491012</v>
      </c>
      <c r="BM2220" s="1102">
        <v>105724.81520735929</v>
      </c>
      <c r="BN2220" s="1102">
        <v>115169.36776077235</v>
      </c>
      <c r="BO2220" s="1102">
        <v>128585.05582006527</v>
      </c>
      <c r="BP2220" s="1102">
        <v>121308.83988082601</v>
      </c>
      <c r="BQ2220" s="1102">
        <v>92453.447043194785</v>
      </c>
      <c r="BR2220" s="1102">
        <v>77120.372176493256</v>
      </c>
      <c r="BS2220" s="1102">
        <v>75743.401761476955</v>
      </c>
      <c r="BT2220" s="1102">
        <v>39839.667643295252</v>
      </c>
      <c r="BU2220" s="1102">
        <v>18832.323944304873</v>
      </c>
      <c r="BV2220" s="1102">
        <v>14893.378495749064</v>
      </c>
      <c r="BW2220" s="1102">
        <v>15680.013385403792</v>
      </c>
      <c r="BX2220" s="1102">
        <v>25161.545385520578</v>
      </c>
      <c r="BY2220" s="1102">
        <v>20143.671670644173</v>
      </c>
      <c r="BZ2220" s="1102">
        <v>15302.899357975539</v>
      </c>
      <c r="CA2220" s="1102">
        <v>12573.735608844219</v>
      </c>
      <c r="CB2220" s="1102">
        <v>9166.8039338656945</v>
      </c>
      <c r="CC2220" s="1102">
        <v>12947.724627987847</v>
      </c>
      <c r="CD2220" s="1102">
        <v>17083.103797047312</v>
      </c>
      <c r="CE2220" s="1102">
        <v>22027.766219187819</v>
      </c>
      <c r="CF2220" s="1102">
        <v>16897.428770458453</v>
      </c>
      <c r="CG2220" s="1102">
        <v>13993.72192160245</v>
      </c>
      <c r="CH2220" s="1102">
        <v>15963.127953552961</v>
      </c>
      <c r="CI2220" s="1102">
        <v>20874.390341945647</v>
      </c>
      <c r="CJ2220" s="1102">
        <v>21214.330167675555</v>
      </c>
      <c r="CK2220" s="1102">
        <v>21748.841132605052</v>
      </c>
      <c r="CL2220" s="1102">
        <v>18146.486554210693</v>
      </c>
      <c r="CM2220" s="1102">
        <v>23990.61666888509</v>
      </c>
      <c r="CN2220" s="1102">
        <v>23608.066681583969</v>
      </c>
      <c r="CO2220" s="1102">
        <v>24882.770806799879</v>
      </c>
      <c r="CP2220" s="1102">
        <v>25119.335634330506</v>
      </c>
      <c r="CQ2220" s="1106">
        <f t="shared" si="234"/>
        <v>27689.327769408541</v>
      </c>
      <c r="CR2220" s="23" t="s">
        <v>543</v>
      </c>
      <c r="DQ2220"/>
      <c r="DR2220"/>
    </row>
    <row r="2221" spans="58:122" ht="13">
      <c r="BF2221" s="1135">
        <v>2213</v>
      </c>
      <c r="BG2221" s="1102">
        <v>62668.692983605957</v>
      </c>
      <c r="BH2221" s="1102">
        <v>65370.509259195445</v>
      </c>
      <c r="BI2221" s="1102">
        <v>59566.680884109024</v>
      </c>
      <c r="BJ2221" s="1102">
        <v>65132.364006730735</v>
      </c>
      <c r="BK2221" s="1102">
        <v>78382.458439185488</v>
      </c>
      <c r="BL2221" s="1102">
        <v>96914.483059337275</v>
      </c>
      <c r="BM2221" s="1102">
        <v>85388.11003575314</v>
      </c>
      <c r="BN2221" s="1102">
        <v>98880.833061504483</v>
      </c>
      <c r="BO2221" s="1102">
        <v>126516.35564651464</v>
      </c>
      <c r="BP2221" s="1102">
        <v>116614.94538032718</v>
      </c>
      <c r="BQ2221" s="1102">
        <v>91347.36549069162</v>
      </c>
      <c r="BR2221" s="1102">
        <v>82076.628627623548</v>
      </c>
      <c r="BS2221" s="1102">
        <v>91754.120232548143</v>
      </c>
      <c r="BT2221" s="1102">
        <v>40577.705048408156</v>
      </c>
      <c r="BU2221" s="1102">
        <v>20235.790542091403</v>
      </c>
      <c r="BV2221" s="1102">
        <v>15591.142335734063</v>
      </c>
      <c r="BW2221" s="1102">
        <v>16539.385812191347</v>
      </c>
      <c r="BX2221" s="1102">
        <v>22243.887128055081</v>
      </c>
      <c r="BY2221" s="1102">
        <v>21441.972016925738</v>
      </c>
      <c r="BZ2221" s="1102">
        <v>18229.478316580346</v>
      </c>
      <c r="CA2221" s="1102">
        <v>12575.863884395163</v>
      </c>
      <c r="CB2221" s="1102">
        <v>8096.1069057797686</v>
      </c>
      <c r="CC2221" s="1102">
        <v>10281.181786441766</v>
      </c>
      <c r="CD2221" s="1102">
        <v>13289.073590245631</v>
      </c>
      <c r="CE2221" s="1102">
        <v>19623.406732925003</v>
      </c>
      <c r="CF2221" s="1102">
        <v>13664.808817042078</v>
      </c>
      <c r="CG2221" s="1102">
        <v>10672.385112349904</v>
      </c>
      <c r="CH2221" s="1102">
        <v>11204.78978160818</v>
      </c>
      <c r="CI2221" s="1102">
        <v>16451.522498089376</v>
      </c>
      <c r="CJ2221" s="1102">
        <v>18276.259037975171</v>
      </c>
      <c r="CK2221" s="1102">
        <v>20352.47690329493</v>
      </c>
      <c r="CL2221" s="1102">
        <v>17531.872732871951</v>
      </c>
      <c r="CM2221" s="1102">
        <v>20327.19694422782</v>
      </c>
      <c r="CN2221" s="1102">
        <v>18795.824187454666</v>
      </c>
      <c r="CO2221" s="1102">
        <v>18676.418708521527</v>
      </c>
      <c r="CP2221" s="1102">
        <v>20259.306798022411</v>
      </c>
      <c r="CQ2221" s="1106">
        <f t="shared" si="234"/>
        <v>22332.063016219989</v>
      </c>
      <c r="CR2221" s="23" t="s">
        <v>543</v>
      </c>
      <c r="DQ2221"/>
      <c r="DR2221"/>
    </row>
    <row r="2222" spans="58:122" ht="13">
      <c r="BF2222" s="1135">
        <v>2214</v>
      </c>
      <c r="BG2222" s="1102">
        <v>55333.622730832991</v>
      </c>
      <c r="BH2222" s="1102">
        <v>53957.258199590877</v>
      </c>
      <c r="BI2222" s="1102">
        <v>52903.929250907589</v>
      </c>
      <c r="BJ2222" s="1102">
        <v>61624.814844017943</v>
      </c>
      <c r="BK2222" s="1102">
        <v>74433.780733274136</v>
      </c>
      <c r="BL2222" s="1102">
        <v>106459.92485679727</v>
      </c>
      <c r="BM2222" s="1102">
        <v>91189.238524633533</v>
      </c>
      <c r="BN2222" s="1102">
        <v>80613.022696826767</v>
      </c>
      <c r="BO2222" s="1102">
        <v>119930.2486353303</v>
      </c>
      <c r="BP2222" s="1102">
        <v>108578.09349309887</v>
      </c>
      <c r="BQ2222" s="1102">
        <v>81054.571012937959</v>
      </c>
      <c r="BR2222" s="1102">
        <v>55947.49413379524</v>
      </c>
      <c r="BS2222" s="1102">
        <v>72438.472862373921</v>
      </c>
      <c r="BT2222" s="1102">
        <v>28852.931987086769</v>
      </c>
      <c r="BU2222" s="1102">
        <v>13408.701424069288</v>
      </c>
      <c r="BV2222" s="1102">
        <v>14141.237429083238</v>
      </c>
      <c r="BW2222" s="1102">
        <v>20370.343027174407</v>
      </c>
      <c r="BX2222" s="1102">
        <v>24250.202328518386</v>
      </c>
      <c r="BY2222" s="1102">
        <v>22476.8982414522</v>
      </c>
      <c r="BZ2222" s="1102">
        <v>19907.354456756497</v>
      </c>
      <c r="CA2222" s="1102">
        <v>12578.115551377932</v>
      </c>
      <c r="CB2222" s="1102">
        <v>8616.4411442267938</v>
      </c>
      <c r="CC2222" s="1102">
        <v>7975.9342915360321</v>
      </c>
      <c r="CD2222" s="1102">
        <v>10663.977031012344</v>
      </c>
      <c r="CE2222" s="1102">
        <v>19214.367773157312</v>
      </c>
      <c r="CF2222" s="1102">
        <v>14429.917532065832</v>
      </c>
      <c r="CG2222" s="1102">
        <v>9797.4840825230585</v>
      </c>
      <c r="CH2222" s="1102">
        <v>10325.486571276968</v>
      </c>
      <c r="CI2222" s="1102">
        <v>14774.426390254965</v>
      </c>
      <c r="CJ2222" s="1102">
        <v>20640.932827205212</v>
      </c>
      <c r="CK2222" s="1102">
        <v>18318.519372692761</v>
      </c>
      <c r="CL2222" s="1102">
        <v>15227.431340929874</v>
      </c>
      <c r="CM2222" s="1102">
        <v>16254.773305600153</v>
      </c>
      <c r="CN2222" s="1102">
        <v>17581.045525847207</v>
      </c>
      <c r="CO2222" s="1102">
        <v>17298.468034531146</v>
      </c>
      <c r="CP2222" s="1102">
        <v>18794.251260461049</v>
      </c>
      <c r="CQ2222" s="1106">
        <f t="shared" si="234"/>
        <v>20717.115727387969</v>
      </c>
      <c r="CR2222" s="23" t="s">
        <v>543</v>
      </c>
      <c r="DQ2222"/>
      <c r="DR2222"/>
    </row>
    <row r="2223" spans="58:122" ht="13">
      <c r="BF2223" s="1135">
        <v>2215</v>
      </c>
      <c r="BG2223" s="1102">
        <v>60301.797004276174</v>
      </c>
      <c r="BH2223" s="1102">
        <v>58737.735497451999</v>
      </c>
      <c r="BI2223" s="1102">
        <v>52470.798386808121</v>
      </c>
      <c r="BJ2223" s="1102">
        <v>59497.444158422441</v>
      </c>
      <c r="BK2223" s="1102">
        <v>80981.717788521797</v>
      </c>
      <c r="BL2223" s="1102">
        <v>109137.31871579133</v>
      </c>
      <c r="BM2223" s="1102">
        <v>94795.357359950111</v>
      </c>
      <c r="BN2223" s="1102">
        <v>90964.873790149068</v>
      </c>
      <c r="BO2223" s="1102">
        <v>131083.86780639278</v>
      </c>
      <c r="BP2223" s="1102">
        <v>121096.33382436247</v>
      </c>
      <c r="BQ2223" s="1102">
        <v>99522.157292509466</v>
      </c>
      <c r="BR2223" s="1102">
        <v>77906.797575185279</v>
      </c>
      <c r="BS2223" s="1102">
        <v>77711.115846789035</v>
      </c>
      <c r="BT2223" s="1102">
        <v>28721.778519650259</v>
      </c>
      <c r="BU2223" s="1102">
        <v>12685.309139365045</v>
      </c>
      <c r="BV2223" s="1102">
        <v>10708.261906635213</v>
      </c>
      <c r="BW2223" s="1102">
        <v>18260.016302833639</v>
      </c>
      <c r="BX2223" s="1102">
        <v>29324.874686527321</v>
      </c>
      <c r="BY2223" s="1102">
        <v>24717.898886636591</v>
      </c>
      <c r="BZ2223" s="1102">
        <v>18828.404829016552</v>
      </c>
      <c r="CA2223" s="1102">
        <v>12578.759670966396</v>
      </c>
      <c r="CB2223" s="1102">
        <v>7860.4125446314338</v>
      </c>
      <c r="CC2223" s="1102">
        <v>8527.9767813932667</v>
      </c>
      <c r="CD2223" s="1102">
        <v>11110.327943699684</v>
      </c>
      <c r="CE2223" s="1102">
        <v>15916.069595368952</v>
      </c>
      <c r="CF2223" s="1102">
        <v>12117.737012197465</v>
      </c>
      <c r="CG2223" s="1102">
        <v>9849.3709187380864</v>
      </c>
      <c r="CH2223" s="1102">
        <v>10991.067943502272</v>
      </c>
      <c r="CI2223" s="1102">
        <v>16236.062235296205</v>
      </c>
      <c r="CJ2223" s="1102">
        <v>17078.261920340596</v>
      </c>
      <c r="CK2223" s="1102">
        <v>18934.515356942298</v>
      </c>
      <c r="CL2223" s="1102">
        <v>16352.874404693483</v>
      </c>
      <c r="CM2223" s="1102">
        <v>20724.137681025051</v>
      </c>
      <c r="CN2223" s="1102">
        <v>19622.83813137154</v>
      </c>
      <c r="CO2223" s="1102">
        <v>20425.992143146275</v>
      </c>
      <c r="CP2223" s="1102">
        <v>20830.882186575156</v>
      </c>
      <c r="CQ2223" s="1106">
        <f t="shared" si="234"/>
        <v>22962.117031539325</v>
      </c>
      <c r="CR2223" s="23" t="s">
        <v>543</v>
      </c>
      <c r="DQ2223"/>
      <c r="DR2223"/>
    </row>
    <row r="2224" spans="58:122" ht="13">
      <c r="BF2224" s="1135">
        <v>2216</v>
      </c>
      <c r="BG2224" s="1102">
        <v>58994.380195248195</v>
      </c>
      <c r="BH2224" s="1102">
        <v>53619.075124336508</v>
      </c>
      <c r="BI2224" s="1102">
        <v>40713.133553607477</v>
      </c>
      <c r="BJ2224" s="1102">
        <v>42526.443808366726</v>
      </c>
      <c r="BK2224" s="1102">
        <v>66669.600654791939</v>
      </c>
      <c r="BL2224" s="1102">
        <v>99924.476580432616</v>
      </c>
      <c r="BM2224" s="1102">
        <v>87194.133334416503</v>
      </c>
      <c r="BN2224" s="1102">
        <v>91177.678370745052</v>
      </c>
      <c r="BO2224" s="1102">
        <v>118399.84123660227</v>
      </c>
      <c r="BP2224" s="1102">
        <v>110027.28679804922</v>
      </c>
      <c r="BQ2224" s="1102">
        <v>89126.062362283177</v>
      </c>
      <c r="BR2224" s="1102">
        <v>72113.677556837327</v>
      </c>
      <c r="BS2224" s="1102">
        <v>84704.535649442725</v>
      </c>
      <c r="BT2224" s="1102">
        <v>30006.478062324313</v>
      </c>
      <c r="BU2224" s="1102">
        <v>12291.585635290565</v>
      </c>
      <c r="BV2224" s="1102">
        <v>14158.975869070619</v>
      </c>
      <c r="BW2224" s="1102">
        <v>19128.935715701416</v>
      </c>
      <c r="BX2224" s="1102">
        <v>22819.10835190853</v>
      </c>
      <c r="BY2224" s="1102">
        <v>18606.256828717684</v>
      </c>
      <c r="BZ2224" s="1102">
        <v>18067.883543991313</v>
      </c>
      <c r="CA2224" s="1102">
        <v>12578.969623812289</v>
      </c>
      <c r="CB2224" s="1102">
        <v>8106.8802344176538</v>
      </c>
      <c r="CC2224" s="1102">
        <v>10160.442548415727</v>
      </c>
      <c r="CD2224" s="1102">
        <v>11856.346341353905</v>
      </c>
      <c r="CE2224" s="1102">
        <v>16598.868270390401</v>
      </c>
      <c r="CF2224" s="1102">
        <v>12949.793764321787</v>
      </c>
      <c r="CG2224" s="1102">
        <v>10094.350384452648</v>
      </c>
      <c r="CH2224" s="1102">
        <v>12231.40206871621</v>
      </c>
      <c r="CI2224" s="1102">
        <v>15492.129456645207</v>
      </c>
      <c r="CJ2224" s="1102">
        <v>17685.280903326471</v>
      </c>
      <c r="CK2224" s="1102">
        <v>20295.459834095189</v>
      </c>
      <c r="CL2224" s="1102">
        <v>16531.728764879026</v>
      </c>
      <c r="CM2224" s="1102">
        <v>21015.62417276355</v>
      </c>
      <c r="CN2224" s="1102">
        <v>17442.750033179556</v>
      </c>
      <c r="CO2224" s="1102">
        <v>19750.448174151439</v>
      </c>
      <c r="CP2224" s="1102">
        <v>18416.170010519076</v>
      </c>
      <c r="CQ2224" s="1106">
        <f t="shared" si="234"/>
        <v>20300.352489477995</v>
      </c>
      <c r="CR2224" s="23" t="s">
        <v>543</v>
      </c>
      <c r="DQ2224"/>
      <c r="DR2224"/>
    </row>
    <row r="2225" spans="58:122" ht="13">
      <c r="BF2225" s="1135">
        <v>2217</v>
      </c>
      <c r="BG2225" s="1102">
        <v>65380.283798102988</v>
      </c>
      <c r="BH2225" s="1102">
        <v>52318.114746382023</v>
      </c>
      <c r="BI2225" s="1102">
        <v>45220.382705295269</v>
      </c>
      <c r="BJ2225" s="1102">
        <v>49025.44667302951</v>
      </c>
      <c r="BK2225" s="1102">
        <v>59743.424207557997</v>
      </c>
      <c r="BL2225" s="1102">
        <v>80559.108364942018</v>
      </c>
      <c r="BM2225" s="1102">
        <v>69824.257403942582</v>
      </c>
      <c r="BN2225" s="1102">
        <v>71042.557130199551</v>
      </c>
      <c r="BO2225" s="1102">
        <v>102971.90588802547</v>
      </c>
      <c r="BP2225" s="1102">
        <v>106486.64930417143</v>
      </c>
      <c r="BQ2225" s="1102">
        <v>82172.911809544501</v>
      </c>
      <c r="BR2225" s="1102">
        <v>60128.03644831328</v>
      </c>
      <c r="BS2225" s="1102">
        <v>69489.989581659393</v>
      </c>
      <c r="BT2225" s="1102">
        <v>36564.945088496148</v>
      </c>
      <c r="BU2225" s="1102">
        <v>17325.038906579553</v>
      </c>
      <c r="BV2225" s="1102">
        <v>12541.051165099578</v>
      </c>
      <c r="BW2225" s="1102">
        <v>15910.085289262128</v>
      </c>
      <c r="BX2225" s="1102">
        <v>26327.415972480543</v>
      </c>
      <c r="BY2225" s="1102">
        <v>21872.893635915694</v>
      </c>
      <c r="BZ2225" s="1102">
        <v>19486.116021952781</v>
      </c>
      <c r="CA2225" s="1102">
        <v>12582.070020009302</v>
      </c>
      <c r="CB2225" s="1102">
        <v>8574.840245561918</v>
      </c>
      <c r="CC2225" s="1102">
        <v>8208.7826593265927</v>
      </c>
      <c r="CD2225" s="1102">
        <v>11322.293713157616</v>
      </c>
      <c r="CE2225" s="1102">
        <v>17101.901705451601</v>
      </c>
      <c r="CF2225" s="1102">
        <v>12753.002949490001</v>
      </c>
      <c r="CG2225" s="1102">
        <v>10428.974519078227</v>
      </c>
      <c r="CH2225" s="1102">
        <v>14170.235842600352</v>
      </c>
      <c r="CI2225" s="1102">
        <v>19923.24103603882</v>
      </c>
      <c r="CJ2225" s="1102">
        <v>21337.777728320132</v>
      </c>
      <c r="CK2225" s="1102">
        <v>20070.7460418626</v>
      </c>
      <c r="CL2225" s="1102">
        <v>15420.849187900469</v>
      </c>
      <c r="CM2225" s="1102">
        <v>18637.66018208586</v>
      </c>
      <c r="CN2225" s="1102">
        <v>17040.600959192256</v>
      </c>
      <c r="CO2225" s="1102">
        <v>21547.240404434768</v>
      </c>
      <c r="CP2225" s="1102">
        <v>17593.493666259441</v>
      </c>
      <c r="CQ2225" s="1106">
        <f t="shared" si="234"/>
        <v>19393.507050731147</v>
      </c>
      <c r="CR2225" s="23" t="s">
        <v>543</v>
      </c>
      <c r="DQ2225"/>
      <c r="DR2225"/>
    </row>
    <row r="2226" spans="58:122" ht="13">
      <c r="BF2226" s="1135">
        <v>2218</v>
      </c>
      <c r="BG2226" s="1102">
        <v>62344.389326045377</v>
      </c>
      <c r="BH2226" s="1102">
        <v>58968.75849752139</v>
      </c>
      <c r="BI2226" s="1102">
        <v>55382.344662088915</v>
      </c>
      <c r="BJ2226" s="1102">
        <v>60469.56161723024</v>
      </c>
      <c r="BK2226" s="1102">
        <v>69273.063711746188</v>
      </c>
      <c r="BL2226" s="1102">
        <v>97119.683565633008</v>
      </c>
      <c r="BM2226" s="1102">
        <v>93322.391321560513</v>
      </c>
      <c r="BN2226" s="1102">
        <v>95885.617083736128</v>
      </c>
      <c r="BO2226" s="1102">
        <v>114409.31719646727</v>
      </c>
      <c r="BP2226" s="1102">
        <v>107251.63501365177</v>
      </c>
      <c r="BQ2226" s="1102">
        <v>84092.315049185476</v>
      </c>
      <c r="BR2226" s="1102">
        <v>70719.689110195672</v>
      </c>
      <c r="BS2226" s="1102">
        <v>96446.368411797812</v>
      </c>
      <c r="BT2226" s="1102">
        <v>35737.55292695645</v>
      </c>
      <c r="BU2226" s="1102">
        <v>21083.841035990801</v>
      </c>
      <c r="BV2226" s="1102">
        <v>17928.15449793516</v>
      </c>
      <c r="BW2226" s="1102">
        <v>15303.367161048045</v>
      </c>
      <c r="BX2226" s="1102">
        <v>22456.152873780855</v>
      </c>
      <c r="BY2226" s="1102">
        <v>22860.101089473021</v>
      </c>
      <c r="BZ2226" s="1102">
        <v>19103.259782975343</v>
      </c>
      <c r="CA2226" s="1102">
        <v>12590.407233664995</v>
      </c>
      <c r="CB2226" s="1102">
        <v>8774.5862859609533</v>
      </c>
      <c r="CC2226" s="1102">
        <v>11845.392075139696</v>
      </c>
      <c r="CD2226" s="1102">
        <v>17274.52093851081</v>
      </c>
      <c r="CE2226" s="1102">
        <v>20113.964931535724</v>
      </c>
      <c r="CF2226" s="1102">
        <v>13591.779832046812</v>
      </c>
      <c r="CG2226" s="1102">
        <v>10946.478108430711</v>
      </c>
      <c r="CH2226" s="1102">
        <v>15829.717075784654</v>
      </c>
      <c r="CI2226" s="1102">
        <v>23292.990596977492</v>
      </c>
      <c r="CJ2226" s="1102">
        <v>23897.20357983448</v>
      </c>
      <c r="CK2226" s="1102">
        <v>21329.590256742391</v>
      </c>
      <c r="CL2226" s="1102">
        <v>17134.2039774474</v>
      </c>
      <c r="CM2226" s="1102">
        <v>21806.1584524635</v>
      </c>
      <c r="CN2226" s="1102">
        <v>24062.66376750886</v>
      </c>
      <c r="CO2226" s="1102">
        <v>23813.855319915772</v>
      </c>
      <c r="CP2226" s="1102">
        <v>24255.462152211967</v>
      </c>
      <c r="CQ2226" s="1106">
        <f t="shared" si="234"/>
        <v>26737.070259660191</v>
      </c>
      <c r="CR2226" s="23" t="s">
        <v>543</v>
      </c>
      <c r="DQ2226"/>
      <c r="DR2226"/>
    </row>
    <row r="2227" spans="58:122" ht="13">
      <c r="BF2227" s="1135">
        <v>2219</v>
      </c>
      <c r="BG2227" s="1102">
        <v>66301.378527338587</v>
      </c>
      <c r="BH2227" s="1102">
        <v>69903.52417401741</v>
      </c>
      <c r="BI2227" s="1102">
        <v>63153.249858079427</v>
      </c>
      <c r="BJ2227" s="1102">
        <v>65404.405639407967</v>
      </c>
      <c r="BK2227" s="1102">
        <v>80583.652280711991</v>
      </c>
      <c r="BL2227" s="1102">
        <v>100847.81966106972</v>
      </c>
      <c r="BM2227" s="1102">
        <v>82515.530297145451</v>
      </c>
      <c r="BN2227" s="1102">
        <v>88439.079606654326</v>
      </c>
      <c r="BO2227" s="1102">
        <v>125183.75527301521</v>
      </c>
      <c r="BP2227" s="1102">
        <v>116171.77715689564</v>
      </c>
      <c r="BQ2227" s="1102">
        <v>86314.112118545891</v>
      </c>
      <c r="BR2227" s="1102">
        <v>69713.369039700614</v>
      </c>
      <c r="BS2227" s="1102">
        <v>100326.53909388847</v>
      </c>
      <c r="BT2227" s="1102">
        <v>40896.436752038448</v>
      </c>
      <c r="BU2227" s="1102">
        <v>21201.027017174554</v>
      </c>
      <c r="BV2227" s="1102">
        <v>15930.859621169539</v>
      </c>
      <c r="BW2227" s="1102">
        <v>20322.081551491247</v>
      </c>
      <c r="BX2227" s="1102">
        <v>22282.126551979585</v>
      </c>
      <c r="BY2227" s="1102">
        <v>23142.974179000965</v>
      </c>
      <c r="BZ2227" s="1102">
        <v>19370.803133363399</v>
      </c>
      <c r="CA2227" s="1102">
        <v>12591.625905817869</v>
      </c>
      <c r="CB2227" s="1102">
        <v>8571.5612032971985</v>
      </c>
      <c r="CC2227" s="1102">
        <v>9531.780170526974</v>
      </c>
      <c r="CD2227" s="1102">
        <v>13795.859865006025</v>
      </c>
      <c r="CE2227" s="1102">
        <v>21814.501181333446</v>
      </c>
      <c r="CF2227" s="1102">
        <v>18251.429525161733</v>
      </c>
      <c r="CG2227" s="1102">
        <v>13616.563492463267</v>
      </c>
      <c r="CH2227" s="1102">
        <v>16081.666721256159</v>
      </c>
      <c r="CI2227" s="1102">
        <v>18890.834102671823</v>
      </c>
      <c r="CJ2227" s="1102">
        <v>21508.262869845679</v>
      </c>
      <c r="CK2227" s="1102">
        <v>21265.831866081851</v>
      </c>
      <c r="CL2227" s="1102">
        <v>19270.443574923498</v>
      </c>
      <c r="CM2227" s="1102">
        <v>22655.187503918572</v>
      </c>
      <c r="CN2227" s="1102">
        <v>23077.226749768863</v>
      </c>
      <c r="CO2227" s="1102">
        <v>21724.633902749847</v>
      </c>
      <c r="CP2227" s="1102">
        <v>24778.857740623444</v>
      </c>
      <c r="CQ2227" s="1106">
        <f t="shared" si="234"/>
        <v>27314.015136370268</v>
      </c>
      <c r="CR2227" s="23" t="s">
        <v>543</v>
      </c>
      <c r="DQ2227"/>
      <c r="DR2227"/>
    </row>
    <row r="2228" spans="58:122" ht="13">
      <c r="BF2228" s="1135">
        <v>2220</v>
      </c>
      <c r="BG2228" s="1102">
        <v>64900.069822704718</v>
      </c>
      <c r="BH2228" s="1102">
        <v>70929.798984108376</v>
      </c>
      <c r="BI2228" s="1102">
        <v>70970.107524940191</v>
      </c>
      <c r="BJ2228" s="1102">
        <v>87684.387137670579</v>
      </c>
      <c r="BK2228" s="1102">
        <v>100312.17156876811</v>
      </c>
      <c r="BL2228" s="1102">
        <v>126558.8120193378</v>
      </c>
      <c r="BM2228" s="1102">
        <v>110864.45337727523</v>
      </c>
      <c r="BN2228" s="1102">
        <v>117816.61253411174</v>
      </c>
      <c r="BO2228" s="1102">
        <v>147386.29106433855</v>
      </c>
      <c r="BP2228" s="1102">
        <v>148933.72887634239</v>
      </c>
      <c r="BQ2228" s="1102">
        <v>115680.11703689145</v>
      </c>
      <c r="BR2228" s="1102">
        <v>87079.937522518027</v>
      </c>
      <c r="BS2228" s="1102">
        <v>78595.305309623887</v>
      </c>
      <c r="BT2228" s="1102">
        <v>38309.715339558956</v>
      </c>
      <c r="BU2228" s="1102">
        <v>17745.056194257839</v>
      </c>
      <c r="BV2228" s="1102">
        <v>14444.646985223144</v>
      </c>
      <c r="BW2228" s="1102">
        <v>16771.484494727782</v>
      </c>
      <c r="BX2228" s="1102">
        <v>39896.731440649193</v>
      </c>
      <c r="BY2228" s="1102">
        <v>25004.176625681957</v>
      </c>
      <c r="BZ2228" s="1102">
        <v>17073.465867431714</v>
      </c>
      <c r="CA2228" s="1102">
        <v>12591.795451230464</v>
      </c>
      <c r="CB2228" s="1102">
        <v>9398.2107082786242</v>
      </c>
      <c r="CC2228" s="1102">
        <v>13378.55862987896</v>
      </c>
      <c r="CD2228" s="1102">
        <v>18049.001901111791</v>
      </c>
      <c r="CE2228" s="1102">
        <v>22323.333141126404</v>
      </c>
      <c r="CF2228" s="1102">
        <v>16701.548826871713</v>
      </c>
      <c r="CG2228" s="1102">
        <v>13547.878301450583</v>
      </c>
      <c r="CH2228" s="1102">
        <v>15195.460336718535</v>
      </c>
      <c r="CI2228" s="1102">
        <v>20376.054736999045</v>
      </c>
      <c r="CJ2228" s="1102">
        <v>21457.966460702555</v>
      </c>
      <c r="CK2228" s="1102">
        <v>22647.675886083165</v>
      </c>
      <c r="CL2228" s="1102">
        <v>20234.765970044733</v>
      </c>
      <c r="CM2228" s="1102">
        <v>23314.958831914315</v>
      </c>
      <c r="CN2228" s="1102">
        <v>22973.086800074248</v>
      </c>
      <c r="CO2228" s="1102">
        <v>21798.45286774727</v>
      </c>
      <c r="CP2228" s="1102">
        <v>24329.636170525944</v>
      </c>
      <c r="CQ2228" s="1106">
        <f t="shared" si="234"/>
        <v>26818.833118955834</v>
      </c>
      <c r="CR2228" s="23" t="s">
        <v>543</v>
      </c>
      <c r="DQ2228"/>
      <c r="DR2228"/>
    </row>
    <row r="2229" spans="58:122" ht="13">
      <c r="BF2229" s="1135">
        <v>2221</v>
      </c>
      <c r="BG2229" s="1102">
        <v>82055.370488852073</v>
      </c>
      <c r="BH2229" s="1102">
        <v>81199.706431178914</v>
      </c>
      <c r="BI2229" s="1102">
        <v>72079.967045626123</v>
      </c>
      <c r="BJ2229" s="1102">
        <v>83500.724022219089</v>
      </c>
      <c r="BK2229" s="1102">
        <v>89836.963026772399</v>
      </c>
      <c r="BL2229" s="1102">
        <v>98035.410379831301</v>
      </c>
      <c r="BM2229" s="1102">
        <v>85263.634575433476</v>
      </c>
      <c r="BN2229" s="1102">
        <v>110360.79922699285</v>
      </c>
      <c r="BO2229" s="1102">
        <v>129255.2318093263</v>
      </c>
      <c r="BP2229" s="1102">
        <v>127749.5622003435</v>
      </c>
      <c r="BQ2229" s="1102">
        <v>102808.65234010924</v>
      </c>
      <c r="BR2229" s="1102">
        <v>82235.181333605724</v>
      </c>
      <c r="BS2229" s="1102">
        <v>61940.078655638346</v>
      </c>
      <c r="BT2229" s="1102">
        <v>47099.424592136267</v>
      </c>
      <c r="BU2229" s="1102">
        <v>14687.407864592746</v>
      </c>
      <c r="BV2229" s="1102">
        <v>17770.271602266199</v>
      </c>
      <c r="BW2229" s="1102">
        <v>27540.160985785944</v>
      </c>
      <c r="BX2229" s="1102">
        <v>22499.705669531671</v>
      </c>
      <c r="BY2229" s="1102">
        <v>22504.690451760027</v>
      </c>
      <c r="BZ2229" s="1102">
        <v>13719.397158474812</v>
      </c>
      <c r="CA2229" s="1102">
        <v>12592.769163358438</v>
      </c>
      <c r="CB2229" s="1102">
        <v>7889.4144499279155</v>
      </c>
      <c r="CC2229" s="1102">
        <v>9685.1533949160093</v>
      </c>
      <c r="CD2229" s="1102">
        <v>9710.5511502134686</v>
      </c>
      <c r="CE2229" s="1102">
        <v>20637.258399833154</v>
      </c>
      <c r="CF2229" s="1102">
        <v>16523.92022075384</v>
      </c>
      <c r="CG2229" s="1102">
        <v>14341.33701830232</v>
      </c>
      <c r="CH2229" s="1102">
        <v>12973.689190573692</v>
      </c>
      <c r="CI2229" s="1102">
        <v>17101.63866328949</v>
      </c>
      <c r="CJ2229" s="1102">
        <v>16334.428495094919</v>
      </c>
      <c r="CK2229" s="1102">
        <v>22042.751557882086</v>
      </c>
      <c r="CL2229" s="1102">
        <v>16624.823196256384</v>
      </c>
      <c r="CM2229" s="1102">
        <v>24494.565588187437</v>
      </c>
      <c r="CN2229" s="1102">
        <v>18249.736410626669</v>
      </c>
      <c r="CO2229" s="1102">
        <v>22218.451358355065</v>
      </c>
      <c r="CP2229" s="1102">
        <v>18904.284412352175</v>
      </c>
      <c r="CQ2229" s="1106">
        <f t="shared" si="234"/>
        <v>20838.406515192506</v>
      </c>
      <c r="CR2229" s="23" t="s">
        <v>543</v>
      </c>
      <c r="DQ2229"/>
      <c r="DR2229"/>
    </row>
    <row r="2230" spans="58:122" ht="13">
      <c r="BF2230" s="1135">
        <v>2222</v>
      </c>
      <c r="BG2230" s="1102">
        <v>64689.940359519111</v>
      </c>
      <c r="BH2230" s="1102">
        <v>67563.65756047031</v>
      </c>
      <c r="BI2230" s="1102">
        <v>61923.933915459878</v>
      </c>
      <c r="BJ2230" s="1102">
        <v>70279.656060249195</v>
      </c>
      <c r="BK2230" s="1102">
        <v>83233.024085557161</v>
      </c>
      <c r="BL2230" s="1102">
        <v>102151.39500307615</v>
      </c>
      <c r="BM2230" s="1102">
        <v>87778.423722847292</v>
      </c>
      <c r="BN2230" s="1102">
        <v>97436.413954770484</v>
      </c>
      <c r="BO2230" s="1102">
        <v>142894.47532026147</v>
      </c>
      <c r="BP2230" s="1102">
        <v>138918.00246651366</v>
      </c>
      <c r="BQ2230" s="1102">
        <v>117455.99291329666</v>
      </c>
      <c r="BR2230" s="1102">
        <v>100064.76360606038</v>
      </c>
      <c r="BS2230" s="1102">
        <v>99142.738745840063</v>
      </c>
      <c r="BT2230" s="1102">
        <v>30374.680073004045</v>
      </c>
      <c r="BU2230" s="1102">
        <v>14703.79149060481</v>
      </c>
      <c r="BV2230" s="1102">
        <v>17803.354562517237</v>
      </c>
      <c r="BW2230" s="1102">
        <v>33477.583354832845</v>
      </c>
      <c r="BX2230" s="1102">
        <v>32077.66728214658</v>
      </c>
      <c r="BY2230" s="1102">
        <v>33447.776979239192</v>
      </c>
      <c r="BZ2230" s="1102">
        <v>19784.83905506376</v>
      </c>
      <c r="CA2230" s="1102">
        <v>12599.356922095874</v>
      </c>
      <c r="CB2230" s="1102">
        <v>7610.6256867933398</v>
      </c>
      <c r="CC2230" s="1102">
        <v>10028.23730233431</v>
      </c>
      <c r="CD2230" s="1102">
        <v>13204.315554912755</v>
      </c>
      <c r="CE2230" s="1102">
        <v>28314.888746598885</v>
      </c>
      <c r="CF2230" s="1102">
        <v>21090.359886677601</v>
      </c>
      <c r="CG2230" s="1102">
        <v>15734.279001432655</v>
      </c>
      <c r="CH2230" s="1102">
        <v>14752.546308384139</v>
      </c>
      <c r="CI2230" s="1102">
        <v>19942.408071634978</v>
      </c>
      <c r="CJ2230" s="1102">
        <v>23324.358715534276</v>
      </c>
      <c r="CK2230" s="1102">
        <v>23781.099811226959</v>
      </c>
      <c r="CL2230" s="1102">
        <v>19456.24047144354</v>
      </c>
      <c r="CM2230" s="1102">
        <v>24354.883357000133</v>
      </c>
      <c r="CN2230" s="1102">
        <v>23162.746982429624</v>
      </c>
      <c r="CO2230" s="1102">
        <v>30012.390201549963</v>
      </c>
      <c r="CP2230" s="1102">
        <v>24821.839393238664</v>
      </c>
      <c r="CQ2230" s="1106">
        <f t="shared" si="234"/>
        <v>27361.394298170515</v>
      </c>
      <c r="CR2230" s="23" t="s">
        <v>543</v>
      </c>
      <c r="DQ2230"/>
      <c r="DR2230"/>
    </row>
    <row r="2231" spans="58:122" ht="13">
      <c r="BF2231" s="1135">
        <v>2223</v>
      </c>
      <c r="BG2231" s="1102">
        <v>45303.877336876852</v>
      </c>
      <c r="BH2231" s="1102">
        <v>41734.229721398369</v>
      </c>
      <c r="BI2231" s="1102">
        <v>36190.097909832803</v>
      </c>
      <c r="BJ2231" s="1102">
        <v>46071.273943430897</v>
      </c>
      <c r="BK2231" s="1102">
        <v>64336.759815536156</v>
      </c>
      <c r="BL2231" s="1102">
        <v>95016.188245034005</v>
      </c>
      <c r="BM2231" s="1102">
        <v>88352.990944290301</v>
      </c>
      <c r="BN2231" s="1102">
        <v>98249.595752114023</v>
      </c>
      <c r="BO2231" s="1102">
        <v>120758.63354224908</v>
      </c>
      <c r="BP2231" s="1102">
        <v>118125.51701390797</v>
      </c>
      <c r="BQ2231" s="1102">
        <v>94198.036371470575</v>
      </c>
      <c r="BR2231" s="1102">
        <v>70741.525842571922</v>
      </c>
      <c r="BS2231" s="1102">
        <v>59528.492513623649</v>
      </c>
      <c r="BT2231" s="1102">
        <v>27146.087346416432</v>
      </c>
      <c r="BU2231" s="1102">
        <v>13835.837021043932</v>
      </c>
      <c r="BV2231" s="1102">
        <v>15777.777263914182</v>
      </c>
      <c r="BW2231" s="1102">
        <v>22908.444523798469</v>
      </c>
      <c r="BX2231" s="1102">
        <v>25431.352603296091</v>
      </c>
      <c r="BY2231" s="1102">
        <v>24414.365440660436</v>
      </c>
      <c r="BZ2231" s="1102">
        <v>19083.835925384956</v>
      </c>
      <c r="CA2231" s="1102">
        <v>12601.693044786865</v>
      </c>
      <c r="CB2231" s="1102">
        <v>7594.0954386742515</v>
      </c>
      <c r="CC2231" s="1102">
        <v>7627.0130556253825</v>
      </c>
      <c r="CD2231" s="1102">
        <v>12395.177144095462</v>
      </c>
      <c r="CE2231" s="1102">
        <v>19625.988373158238</v>
      </c>
      <c r="CF2231" s="1102">
        <v>15984.318621942239</v>
      </c>
      <c r="CG2231" s="1102">
        <v>12707.128224583701</v>
      </c>
      <c r="CH2231" s="1102">
        <v>13690.920847576299</v>
      </c>
      <c r="CI2231" s="1102">
        <v>19850.112810281047</v>
      </c>
      <c r="CJ2231" s="1102">
        <v>22585.884982514646</v>
      </c>
      <c r="CK2231" s="1102">
        <v>21563.553197230416</v>
      </c>
      <c r="CL2231" s="1102">
        <v>17123.223590026839</v>
      </c>
      <c r="CM2231" s="1102">
        <v>18048.932813027233</v>
      </c>
      <c r="CN2231" s="1102">
        <v>19709.819814327493</v>
      </c>
      <c r="CO2231" s="1102">
        <v>22506.257878861808</v>
      </c>
      <c r="CP2231" s="1102">
        <v>20864.38737942031</v>
      </c>
      <c r="CQ2231" s="1106">
        <f t="shared" si="234"/>
        <v>22999.050184556269</v>
      </c>
      <c r="CR2231" s="23" t="s">
        <v>543</v>
      </c>
      <c r="DQ2231"/>
      <c r="DR2231"/>
    </row>
    <row r="2232" spans="58:122" ht="13">
      <c r="BF2232" s="1135">
        <v>2224</v>
      </c>
      <c r="BG2232" s="1102">
        <v>54194.069166567897</v>
      </c>
      <c r="BH2232" s="1102">
        <v>53405.627974333627</v>
      </c>
      <c r="BI2232" s="1102">
        <v>49203.681860012381</v>
      </c>
      <c r="BJ2232" s="1102">
        <v>65185.345245774632</v>
      </c>
      <c r="BK2232" s="1102">
        <v>83391.634867821631</v>
      </c>
      <c r="BL2232" s="1102">
        <v>102380.53738132</v>
      </c>
      <c r="BM2232" s="1102">
        <v>83608.137209590743</v>
      </c>
      <c r="BN2232" s="1102">
        <v>85850.181192708988</v>
      </c>
      <c r="BO2232" s="1102">
        <v>119485.33892272243</v>
      </c>
      <c r="BP2232" s="1102">
        <v>114689.27511885429</v>
      </c>
      <c r="BQ2232" s="1102">
        <v>89349.059685699176</v>
      </c>
      <c r="BR2232" s="1102">
        <v>68984.893577265204</v>
      </c>
      <c r="BS2232" s="1102">
        <v>83302.047616371303</v>
      </c>
      <c r="BT2232" s="1102">
        <v>29249.623697018094</v>
      </c>
      <c r="BU2232" s="1102">
        <v>13260.104453832713</v>
      </c>
      <c r="BV2232" s="1102">
        <v>10759.258515172483</v>
      </c>
      <c r="BW2232" s="1102">
        <v>15682.03207956691</v>
      </c>
      <c r="BX2232" s="1102">
        <v>23389.980807494238</v>
      </c>
      <c r="BY2232" s="1102">
        <v>23525.38147870409</v>
      </c>
      <c r="BZ2232" s="1102">
        <v>19337.203669143535</v>
      </c>
      <c r="CA2232" s="1102">
        <v>12602.703329368544</v>
      </c>
      <c r="CB2232" s="1102">
        <v>7513.9872491758033</v>
      </c>
      <c r="CC2232" s="1102">
        <v>9201.4078861442595</v>
      </c>
      <c r="CD2232" s="1102">
        <v>16015.869202673783</v>
      </c>
      <c r="CE2232" s="1102">
        <v>20715.484249590347</v>
      </c>
      <c r="CF2232" s="1102">
        <v>14760.121698219875</v>
      </c>
      <c r="CG2232" s="1102">
        <v>12392.324380488577</v>
      </c>
      <c r="CH2232" s="1102">
        <v>15502.347315083764</v>
      </c>
      <c r="CI2232" s="1102">
        <v>21382.033284601286</v>
      </c>
      <c r="CJ2232" s="1102">
        <v>20838.368428138769</v>
      </c>
      <c r="CK2232" s="1102">
        <v>18279.945985044265</v>
      </c>
      <c r="CL2232" s="1102">
        <v>16927.795449728601</v>
      </c>
      <c r="CM2232" s="1102">
        <v>21275.275334905029</v>
      </c>
      <c r="CN2232" s="1102">
        <v>22919.427149656789</v>
      </c>
      <c r="CO2232" s="1102">
        <v>19094.938233299938</v>
      </c>
      <c r="CP2232" s="1102">
        <v>24608.295058019718</v>
      </c>
      <c r="CQ2232" s="1106">
        <f t="shared" si="234"/>
        <v>27126.001962272239</v>
      </c>
      <c r="CR2232" s="23" t="s">
        <v>543</v>
      </c>
      <c r="DQ2232"/>
      <c r="DR2232"/>
    </row>
    <row r="2233" spans="58:122" ht="13">
      <c r="BF2233" s="1135">
        <v>2225</v>
      </c>
      <c r="BG2233" s="1102">
        <v>65498.160380292044</v>
      </c>
      <c r="BH2233" s="1102">
        <v>52395.895535261348</v>
      </c>
      <c r="BI2233" s="1102">
        <v>45302.709159102698</v>
      </c>
      <c r="BJ2233" s="1102">
        <v>49100.608846354495</v>
      </c>
      <c r="BK2233" s="1102">
        <v>59840.913090063725</v>
      </c>
      <c r="BL2233" s="1102">
        <v>80646.114890304772</v>
      </c>
      <c r="BM2233" s="1102">
        <v>69839.215804462874</v>
      </c>
      <c r="BN2233" s="1102">
        <v>71293.237902896115</v>
      </c>
      <c r="BO2233" s="1102">
        <v>103218.60571657908</v>
      </c>
      <c r="BP2233" s="1102">
        <v>106633.7415791103</v>
      </c>
      <c r="BQ2233" s="1102">
        <v>82250.345257827852</v>
      </c>
      <c r="BR2233" s="1102">
        <v>60188.451424098406</v>
      </c>
      <c r="BS2233" s="1102">
        <v>69616.017452226792</v>
      </c>
      <c r="BT2233" s="1102">
        <v>36592.054489150498</v>
      </c>
      <c r="BU2233" s="1102">
        <v>17378.049414766516</v>
      </c>
      <c r="BV2233" s="1102">
        <v>12544.291435285386</v>
      </c>
      <c r="BW2233" s="1102">
        <v>15904.038662928666</v>
      </c>
      <c r="BX2233" s="1102">
        <v>26243.940854767548</v>
      </c>
      <c r="BY2233" s="1102">
        <v>21898.815310626938</v>
      </c>
      <c r="BZ2233" s="1102">
        <v>19601.152183791914</v>
      </c>
      <c r="CA2233" s="1102">
        <v>12605.131450660943</v>
      </c>
      <c r="CB2233" s="1102">
        <v>8548.276426497936</v>
      </c>
      <c r="CC2233" s="1102">
        <v>8237.6852407469341</v>
      </c>
      <c r="CD2233" s="1102">
        <v>11386.638774197527</v>
      </c>
      <c r="CE2233" s="1102">
        <v>17120.081140109898</v>
      </c>
      <c r="CF2233" s="1102">
        <v>12730.70837904676</v>
      </c>
      <c r="CG2233" s="1102">
        <v>10355.922811991819</v>
      </c>
      <c r="CH2233" s="1102">
        <v>14240.216543768749</v>
      </c>
      <c r="CI2233" s="1102">
        <v>19971.284500025733</v>
      </c>
      <c r="CJ2233" s="1102">
        <v>21311.260746483458</v>
      </c>
      <c r="CK2233" s="1102">
        <v>19978.328129155794</v>
      </c>
      <c r="CL2233" s="1102">
        <v>15418.000911878587</v>
      </c>
      <c r="CM2233" s="1102">
        <v>18655.846885242841</v>
      </c>
      <c r="CN2233" s="1102">
        <v>17298.154210810906</v>
      </c>
      <c r="CO2233" s="1102">
        <v>21345.055494750093</v>
      </c>
      <c r="CP2233" s="1102">
        <v>17866.355304588658</v>
      </c>
      <c r="CQ2233" s="1106">
        <f t="shared" si="234"/>
        <v>19694.285520726571</v>
      </c>
      <c r="CR2233" s="23" t="s">
        <v>543</v>
      </c>
      <c r="DQ2233"/>
      <c r="DR2233"/>
    </row>
    <row r="2234" spans="58:122" ht="13">
      <c r="BF2234" s="1135">
        <v>2226</v>
      </c>
      <c r="BG2234" s="1102">
        <v>41240.279490493063</v>
      </c>
      <c r="BH2234" s="1102">
        <v>50551.39347051509</v>
      </c>
      <c r="BI2234" s="1102">
        <v>48716.818411592816</v>
      </c>
      <c r="BJ2234" s="1102">
        <v>61023.555871937868</v>
      </c>
      <c r="BK2234" s="1102">
        <v>82492.628002868296</v>
      </c>
      <c r="BL2234" s="1102">
        <v>119737.07674771723</v>
      </c>
      <c r="BM2234" s="1102">
        <v>111316.72402460495</v>
      </c>
      <c r="BN2234" s="1102">
        <v>114201.81596085218</v>
      </c>
      <c r="BO2234" s="1102">
        <v>127012.20707917098</v>
      </c>
      <c r="BP2234" s="1102">
        <v>137225.99890030635</v>
      </c>
      <c r="BQ2234" s="1102">
        <v>96284.868679966166</v>
      </c>
      <c r="BR2234" s="1102">
        <v>66456.646627122973</v>
      </c>
      <c r="BS2234" s="1102">
        <v>64532.58619989032</v>
      </c>
      <c r="BT2234" s="1102">
        <v>31293.924035445369</v>
      </c>
      <c r="BU2234" s="1102">
        <v>17358.100007132445</v>
      </c>
      <c r="BV2234" s="1102">
        <v>18209.054890861869</v>
      </c>
      <c r="BW2234" s="1102">
        <v>18705.83932727731</v>
      </c>
      <c r="BX2234" s="1102">
        <v>22015.918018507404</v>
      </c>
      <c r="BY2234" s="1102">
        <v>20199.298609868711</v>
      </c>
      <c r="BZ2234" s="1102">
        <v>19029.268783459433</v>
      </c>
      <c r="CA2234" s="1102">
        <v>12607.211811321973</v>
      </c>
      <c r="CB2234" s="1102">
        <v>8213.4397467098624</v>
      </c>
      <c r="CC2234" s="1102">
        <v>10902.577860973328</v>
      </c>
      <c r="CD2234" s="1102">
        <v>11454.068572194776</v>
      </c>
      <c r="CE2234" s="1102">
        <v>19081.8347770006</v>
      </c>
      <c r="CF2234" s="1102">
        <v>15598.35657352049</v>
      </c>
      <c r="CG2234" s="1102">
        <v>11933.247966090372</v>
      </c>
      <c r="CH2234" s="1102">
        <v>14973.628225320235</v>
      </c>
      <c r="CI2234" s="1102">
        <v>15414.55670140441</v>
      </c>
      <c r="CJ2234" s="1102">
        <v>18226.394504173852</v>
      </c>
      <c r="CK2234" s="1102">
        <v>18449.594834809512</v>
      </c>
      <c r="CL2234" s="1102">
        <v>15121.073612401691</v>
      </c>
      <c r="CM2234" s="1102">
        <v>18533.370634970961</v>
      </c>
      <c r="CN2234" s="1102">
        <v>16790.905930702556</v>
      </c>
      <c r="CO2234" s="1102">
        <v>19875.543013949035</v>
      </c>
      <c r="CP2234" s="1102">
        <v>17228.559204556397</v>
      </c>
      <c r="CQ2234" s="1106">
        <f t="shared" si="234"/>
        <v>18991.23566618712</v>
      </c>
      <c r="CR2234" s="23" t="s">
        <v>543</v>
      </c>
      <c r="DQ2234"/>
      <c r="DR2234"/>
    </row>
    <row r="2235" spans="58:122" ht="13">
      <c r="BF2235" s="1135">
        <v>2227</v>
      </c>
      <c r="BG2235" s="1102">
        <v>63516.771029560565</v>
      </c>
      <c r="BH2235" s="1102">
        <v>60296.897817374411</v>
      </c>
      <c r="BI2235" s="1102">
        <v>52220.886017474681</v>
      </c>
      <c r="BJ2235" s="1102">
        <v>58852.405761589973</v>
      </c>
      <c r="BK2235" s="1102">
        <v>81168.561683474487</v>
      </c>
      <c r="BL2235" s="1102">
        <v>110033.86009039673</v>
      </c>
      <c r="BM2235" s="1102">
        <v>95719.356549600561</v>
      </c>
      <c r="BN2235" s="1102">
        <v>89046.595378397324</v>
      </c>
      <c r="BO2235" s="1102">
        <v>130343.77334631444</v>
      </c>
      <c r="BP2235" s="1102">
        <v>120664.88802986633</v>
      </c>
      <c r="BQ2235" s="1102">
        <v>99967.29461925989</v>
      </c>
      <c r="BR2235" s="1102">
        <v>79540.105067906654</v>
      </c>
      <c r="BS2235" s="1102">
        <v>79342.414316247858</v>
      </c>
      <c r="BT2235" s="1102">
        <v>27460.961158487244</v>
      </c>
      <c r="BU2235" s="1102">
        <v>12892.465302672779</v>
      </c>
      <c r="BV2235" s="1102">
        <v>10761.327485334734</v>
      </c>
      <c r="BW2235" s="1102">
        <v>18368.05189821044</v>
      </c>
      <c r="BX2235" s="1102">
        <v>30012.728948301668</v>
      </c>
      <c r="BY2235" s="1102">
        <v>24768.527414425989</v>
      </c>
      <c r="BZ2235" s="1102">
        <v>18773.986858383287</v>
      </c>
      <c r="CA2235" s="1102">
        <v>12607.96979751387</v>
      </c>
      <c r="CB2235" s="1102">
        <v>7932.0102371580906</v>
      </c>
      <c r="CC2235" s="1102">
        <v>8595.3045284231466</v>
      </c>
      <c r="CD2235" s="1102">
        <v>11128.358073776661</v>
      </c>
      <c r="CE2235" s="1102">
        <v>15977.080279834638</v>
      </c>
      <c r="CF2235" s="1102">
        <v>12238.750939779826</v>
      </c>
      <c r="CG2235" s="1102">
        <v>9949.9937904100188</v>
      </c>
      <c r="CH2235" s="1102">
        <v>11063.815172089846</v>
      </c>
      <c r="CI2235" s="1102">
        <v>16340.127026779792</v>
      </c>
      <c r="CJ2235" s="1102">
        <v>17236.019954632444</v>
      </c>
      <c r="CK2235" s="1102">
        <v>19118.885318700413</v>
      </c>
      <c r="CL2235" s="1102">
        <v>16473.869023040024</v>
      </c>
      <c r="CM2235" s="1102">
        <v>20843.916364906356</v>
      </c>
      <c r="CN2235" s="1102">
        <v>19728.519030692776</v>
      </c>
      <c r="CO2235" s="1102">
        <v>20682.184848599194</v>
      </c>
      <c r="CP2235" s="1102">
        <v>20857.022044526559</v>
      </c>
      <c r="CQ2235" s="1106">
        <f t="shared" si="234"/>
        <v>22990.931292600948</v>
      </c>
      <c r="CR2235" s="23" t="s">
        <v>543</v>
      </c>
      <c r="DQ2235"/>
      <c r="DR2235"/>
    </row>
    <row r="2236" spans="58:122" ht="13">
      <c r="BF2236" s="1135">
        <v>2228</v>
      </c>
      <c r="BG2236" s="1102">
        <v>68422.303698120828</v>
      </c>
      <c r="BH2236" s="1102">
        <v>65693.030865737324</v>
      </c>
      <c r="BI2236" s="1102">
        <v>54264.370832123401</v>
      </c>
      <c r="BJ2236" s="1102">
        <v>63058.436443910716</v>
      </c>
      <c r="BK2236" s="1102">
        <v>75096.962718393508</v>
      </c>
      <c r="BL2236" s="1102">
        <v>90248.828851420985</v>
      </c>
      <c r="BM2236" s="1102">
        <v>76652.325323479206</v>
      </c>
      <c r="BN2236" s="1102">
        <v>86386.546469904511</v>
      </c>
      <c r="BO2236" s="1102">
        <v>101388.85186573994</v>
      </c>
      <c r="BP2236" s="1102">
        <v>97626.181189896175</v>
      </c>
      <c r="BQ2236" s="1102">
        <v>74208.987048320676</v>
      </c>
      <c r="BR2236" s="1102">
        <v>66829.827568141642</v>
      </c>
      <c r="BS2236" s="1102">
        <v>77005.658953464692</v>
      </c>
      <c r="BT2236" s="1102">
        <v>33767.716375730408</v>
      </c>
      <c r="BU2236" s="1102">
        <v>17835.401403933844</v>
      </c>
      <c r="BV2236" s="1102">
        <v>15268.573656136006</v>
      </c>
      <c r="BW2236" s="1102">
        <v>18897.637804838825</v>
      </c>
      <c r="BX2236" s="1102">
        <v>20306.332388691746</v>
      </c>
      <c r="BY2236" s="1102">
        <v>20263.133710458354</v>
      </c>
      <c r="BZ2236" s="1102">
        <v>18677.431193243829</v>
      </c>
      <c r="CA2236" s="1102">
        <v>12608.434431957403</v>
      </c>
      <c r="CB2236" s="1102">
        <v>9211.4916287749184</v>
      </c>
      <c r="CC2236" s="1102">
        <v>9863.9350911914717</v>
      </c>
      <c r="CD2236" s="1102">
        <v>11979.331086199616</v>
      </c>
      <c r="CE2236" s="1102">
        <v>21206.062181348028</v>
      </c>
      <c r="CF2236" s="1102">
        <v>16610.54837231027</v>
      </c>
      <c r="CG2236" s="1102">
        <v>12544.505891933566</v>
      </c>
      <c r="CH2236" s="1102">
        <v>13127.407131282764</v>
      </c>
      <c r="CI2236" s="1102">
        <v>17045.017474017415</v>
      </c>
      <c r="CJ2236" s="1102">
        <v>23713.882410127149</v>
      </c>
      <c r="CK2236" s="1102">
        <v>23270.851325086351</v>
      </c>
      <c r="CL2236" s="1102">
        <v>19658.074331267424</v>
      </c>
      <c r="CM2236" s="1102">
        <v>23824.187749368546</v>
      </c>
      <c r="CN2236" s="1102">
        <v>21207.892129239648</v>
      </c>
      <c r="CO2236" s="1102">
        <v>26754.069232481321</v>
      </c>
      <c r="CP2236" s="1102">
        <v>22464.044877487846</v>
      </c>
      <c r="CQ2236" s="1106">
        <f t="shared" si="234"/>
        <v>24762.370736802415</v>
      </c>
      <c r="CR2236" s="23" t="s">
        <v>543</v>
      </c>
      <c r="DQ2236"/>
      <c r="DR2236"/>
    </row>
    <row r="2237" spans="58:122" ht="13">
      <c r="BF2237" s="1135">
        <v>2229</v>
      </c>
      <c r="BG2237" s="1102">
        <v>53736.778417269634</v>
      </c>
      <c r="BH2237" s="1102">
        <v>59242.178372485141</v>
      </c>
      <c r="BI2237" s="1102">
        <v>51079.179945482487</v>
      </c>
      <c r="BJ2237" s="1102">
        <v>56155.741268535312</v>
      </c>
      <c r="BK2237" s="1102">
        <v>64053.305441389413</v>
      </c>
      <c r="BL2237" s="1102">
        <v>88674.176152882108</v>
      </c>
      <c r="BM2237" s="1102">
        <v>89937.345913691737</v>
      </c>
      <c r="BN2237" s="1102">
        <v>100134.98034000419</v>
      </c>
      <c r="BO2237" s="1102">
        <v>108060.98236910255</v>
      </c>
      <c r="BP2237" s="1102">
        <v>121271.28897035887</v>
      </c>
      <c r="BQ2237" s="1102">
        <v>94529.262067677948</v>
      </c>
      <c r="BR2237" s="1102">
        <v>76790.477375850634</v>
      </c>
      <c r="BS2237" s="1102">
        <v>69287.670475844046</v>
      </c>
      <c r="BT2237" s="1102">
        <v>45017.908207985318</v>
      </c>
      <c r="BU2237" s="1102">
        <v>16348.776450249119</v>
      </c>
      <c r="BV2237" s="1102">
        <v>14048.830221366752</v>
      </c>
      <c r="BW2237" s="1102">
        <v>18931.989696269233</v>
      </c>
      <c r="BX2237" s="1102">
        <v>25646.623972651898</v>
      </c>
      <c r="BY2237" s="1102">
        <v>25074.568893564036</v>
      </c>
      <c r="BZ2237" s="1102">
        <v>21296.918486513434</v>
      </c>
      <c r="CA2237" s="1102">
        <v>12609.516383379845</v>
      </c>
      <c r="CB2237" s="1102">
        <v>7420.8641218680314</v>
      </c>
      <c r="CC2237" s="1102">
        <v>9616.9186088690149</v>
      </c>
      <c r="CD2237" s="1102">
        <v>11249.77701830916</v>
      </c>
      <c r="CE2237" s="1102">
        <v>21945.503576078099</v>
      </c>
      <c r="CF2237" s="1102">
        <v>16221.484773227372</v>
      </c>
      <c r="CG2237" s="1102">
        <v>10426.985831784215</v>
      </c>
      <c r="CH2237" s="1102">
        <v>12711.575302326555</v>
      </c>
      <c r="CI2237" s="1102">
        <v>16347.441783537353</v>
      </c>
      <c r="CJ2237" s="1102">
        <v>23232.687956575839</v>
      </c>
      <c r="CK2237" s="1102">
        <v>23256.211849837193</v>
      </c>
      <c r="CL2237" s="1102">
        <v>17251.467935838067</v>
      </c>
      <c r="CM2237" s="1102">
        <v>24134.581730351885</v>
      </c>
      <c r="CN2237" s="1102">
        <v>16810.308484836351</v>
      </c>
      <c r="CO2237" s="1102">
        <v>21099.214035975834</v>
      </c>
      <c r="CP2237" s="1102">
        <v>18167.601131872638</v>
      </c>
      <c r="CQ2237" s="1106">
        <f t="shared" si="234"/>
        <v>20026.352203232011</v>
      </c>
      <c r="CR2237" s="23" t="s">
        <v>543</v>
      </c>
      <c r="DQ2237"/>
      <c r="DR2237"/>
    </row>
    <row r="2238" spans="58:122" ht="13">
      <c r="BF2238" s="1135">
        <v>2230</v>
      </c>
      <c r="BG2238" s="1102">
        <v>49290.415035757673</v>
      </c>
      <c r="BH2238" s="1102">
        <v>48124.46908301588</v>
      </c>
      <c r="BI2238" s="1102">
        <v>40457.268085538366</v>
      </c>
      <c r="BJ2238" s="1102">
        <v>44479.55223442291</v>
      </c>
      <c r="BK2238" s="1102">
        <v>54437.52738064756</v>
      </c>
      <c r="BL2238" s="1102">
        <v>66347.76458978458</v>
      </c>
      <c r="BM2238" s="1102">
        <v>54482.144642539439</v>
      </c>
      <c r="BN2238" s="1102">
        <v>64582.518148130846</v>
      </c>
      <c r="BO2238" s="1102">
        <v>104847.99472870152</v>
      </c>
      <c r="BP2238" s="1102">
        <v>103359.27702741348</v>
      </c>
      <c r="BQ2238" s="1102">
        <v>84440.584124369459</v>
      </c>
      <c r="BR2238" s="1102">
        <v>68587.359742230037</v>
      </c>
      <c r="BS2238" s="1102">
        <v>73247.359246087464</v>
      </c>
      <c r="BT2238" s="1102">
        <v>29256.674916286076</v>
      </c>
      <c r="BU2238" s="1102">
        <v>12038.337281367734</v>
      </c>
      <c r="BV2238" s="1102">
        <v>10622.062873667403</v>
      </c>
      <c r="BW2238" s="1102">
        <v>17723.642389746776</v>
      </c>
      <c r="BX2238" s="1102">
        <v>20476.133960253806</v>
      </c>
      <c r="BY2238" s="1102">
        <v>20319.23175136709</v>
      </c>
      <c r="BZ2238" s="1102">
        <v>16458.465333503103</v>
      </c>
      <c r="CA2238" s="1102">
        <v>12609.813827731667</v>
      </c>
      <c r="CB2238" s="1102">
        <v>7447.9647121963471</v>
      </c>
      <c r="CC2238" s="1102">
        <v>7264.0396861336221</v>
      </c>
      <c r="CD2238" s="1102">
        <v>9852.6647821351435</v>
      </c>
      <c r="CE2238" s="1102">
        <v>14943.731130462113</v>
      </c>
      <c r="CF2238" s="1102">
        <v>11624.768927230276</v>
      </c>
      <c r="CG2238" s="1102">
        <v>9032.9357809491194</v>
      </c>
      <c r="CH2238" s="1102">
        <v>9441.8216913104916</v>
      </c>
      <c r="CI2238" s="1102">
        <v>13227.417822880016</v>
      </c>
      <c r="CJ2238" s="1102">
        <v>14659.039445141598</v>
      </c>
      <c r="CK2238" s="1102">
        <v>15349.05277776201</v>
      </c>
      <c r="CL2238" s="1102">
        <v>14350.523782192184</v>
      </c>
      <c r="CM2238" s="1102">
        <v>18222.09144771631</v>
      </c>
      <c r="CN2238" s="1102">
        <v>18934.184839714995</v>
      </c>
      <c r="CO2238" s="1102">
        <v>18061.849577908142</v>
      </c>
      <c r="CP2238" s="1102">
        <v>20613.538546500604</v>
      </c>
      <c r="CQ2238" s="1106">
        <f t="shared" si="234"/>
        <v>22722.536678928576</v>
      </c>
      <c r="CR2238" s="23" t="s">
        <v>543</v>
      </c>
      <c r="DQ2238"/>
      <c r="DR2238"/>
    </row>
    <row r="2239" spans="58:122" ht="13">
      <c r="BF2239" s="1135">
        <v>2231</v>
      </c>
      <c r="BG2239" s="1102">
        <v>94973.330520002302</v>
      </c>
      <c r="BH2239" s="1102">
        <v>105778.57779218662</v>
      </c>
      <c r="BI2239" s="1102">
        <v>93015.509013359857</v>
      </c>
      <c r="BJ2239" s="1102">
        <v>87060.743602688832</v>
      </c>
      <c r="BK2239" s="1102">
        <v>90975.180855642524</v>
      </c>
      <c r="BL2239" s="1102">
        <v>114865.07403825792</v>
      </c>
      <c r="BM2239" s="1102">
        <v>97189.656926223033</v>
      </c>
      <c r="BN2239" s="1102">
        <v>93714.116927594325</v>
      </c>
      <c r="BO2239" s="1102">
        <v>127636.52837614017</v>
      </c>
      <c r="BP2239" s="1102">
        <v>116188.79057509343</v>
      </c>
      <c r="BQ2239" s="1102">
        <v>93034.453597449057</v>
      </c>
      <c r="BR2239" s="1102">
        <v>73281.055533891602</v>
      </c>
      <c r="BS2239" s="1102">
        <v>82485.454793844532</v>
      </c>
      <c r="BT2239" s="1102">
        <v>36151.67806262659</v>
      </c>
      <c r="BU2239" s="1102">
        <v>14241.042299844801</v>
      </c>
      <c r="BV2239" s="1102">
        <v>11789.690563417291</v>
      </c>
      <c r="BW2239" s="1102">
        <v>20719.987360869331</v>
      </c>
      <c r="BX2239" s="1102">
        <v>32946.189293205636</v>
      </c>
      <c r="BY2239" s="1102">
        <v>27710.332945732298</v>
      </c>
      <c r="BZ2239" s="1102">
        <v>19978.483781367613</v>
      </c>
      <c r="CA2239" s="1102">
        <v>12611.467136715184</v>
      </c>
      <c r="CB2239" s="1102">
        <v>7305.7600706618105</v>
      </c>
      <c r="CC2239" s="1102">
        <v>11601.900997258512</v>
      </c>
      <c r="CD2239" s="1102">
        <v>19251.361715901348</v>
      </c>
      <c r="CE2239" s="1102">
        <v>31129.080045126881</v>
      </c>
      <c r="CF2239" s="1102">
        <v>22175.402400116003</v>
      </c>
      <c r="CG2239" s="1102">
        <v>16177.338642152945</v>
      </c>
      <c r="CH2239" s="1102">
        <v>17886.661082130253</v>
      </c>
      <c r="CI2239" s="1102">
        <v>26360.107354101703</v>
      </c>
      <c r="CJ2239" s="1102">
        <v>31235.442966686151</v>
      </c>
      <c r="CK2239" s="1102">
        <v>31604.894464026504</v>
      </c>
      <c r="CL2239" s="1102">
        <v>26187.444398863296</v>
      </c>
      <c r="CM2239" s="1102">
        <v>28760.339510050842</v>
      </c>
      <c r="CN2239" s="1102">
        <v>25376.103630609734</v>
      </c>
      <c r="CO2239" s="1102">
        <v>24279.568242532005</v>
      </c>
      <c r="CP2239" s="1102">
        <v>26631.203415879027</v>
      </c>
      <c r="CQ2239" s="1106">
        <f t="shared" si="234"/>
        <v>29355.876724234084</v>
      </c>
      <c r="CR2239" s="23" t="s">
        <v>543</v>
      </c>
      <c r="DQ2239"/>
      <c r="DR2239"/>
    </row>
    <row r="2240" spans="58:122" ht="13">
      <c r="BF2240" s="1135">
        <v>2232</v>
      </c>
      <c r="BG2240" s="1102">
        <v>62652.219762631037</v>
      </c>
      <c r="BH2240" s="1102">
        <v>58364.105044851465</v>
      </c>
      <c r="BI2240" s="1102">
        <v>56631.162628272083</v>
      </c>
      <c r="BJ2240" s="1102">
        <v>80526.712919949321</v>
      </c>
      <c r="BK2240" s="1102">
        <v>98532.995609442063</v>
      </c>
      <c r="BL2240" s="1102">
        <v>128390.77999220551</v>
      </c>
      <c r="BM2240" s="1102">
        <v>103857.92918371972</v>
      </c>
      <c r="BN2240" s="1102">
        <v>105046.4089527886</v>
      </c>
      <c r="BO2240" s="1102">
        <v>126647.96961540183</v>
      </c>
      <c r="BP2240" s="1102">
        <v>111286.06378048575</v>
      </c>
      <c r="BQ2240" s="1102">
        <v>77403.908054761298</v>
      </c>
      <c r="BR2240" s="1102">
        <v>51836.771789622129</v>
      </c>
      <c r="BS2240" s="1102">
        <v>50431.052177177007</v>
      </c>
      <c r="BT2240" s="1102">
        <v>33108.019919044571</v>
      </c>
      <c r="BU2240" s="1102">
        <v>17674.455072485667</v>
      </c>
      <c r="BV2240" s="1102">
        <v>15490.002214888309</v>
      </c>
      <c r="BW2240" s="1102">
        <v>17536.20186729858</v>
      </c>
      <c r="BX2240" s="1102">
        <v>27798.453806661641</v>
      </c>
      <c r="BY2240" s="1102">
        <v>25597.252020865901</v>
      </c>
      <c r="BZ2240" s="1102">
        <v>21048.811736070696</v>
      </c>
      <c r="CA2240" s="1102">
        <v>12612.788364009326</v>
      </c>
      <c r="CB2240" s="1102">
        <v>6446.8878336995595</v>
      </c>
      <c r="CC2240" s="1102">
        <v>9485.8376542695005</v>
      </c>
      <c r="CD2240" s="1102">
        <v>13191.935072544537</v>
      </c>
      <c r="CE2240" s="1102">
        <v>22108.242069842676</v>
      </c>
      <c r="CF2240" s="1102">
        <v>16400.482326197449</v>
      </c>
      <c r="CG2240" s="1102">
        <v>12717.020659209042</v>
      </c>
      <c r="CH2240" s="1102">
        <v>12298.405245615399</v>
      </c>
      <c r="CI2240" s="1102">
        <v>16519.095779249281</v>
      </c>
      <c r="CJ2240" s="1102">
        <v>18764.408741989457</v>
      </c>
      <c r="CK2240" s="1102">
        <v>21816.162953149887</v>
      </c>
      <c r="CL2240" s="1102">
        <v>19199.998074056592</v>
      </c>
      <c r="CM2240" s="1102">
        <v>25935.385260660642</v>
      </c>
      <c r="CN2240" s="1102">
        <v>22648.214105481427</v>
      </c>
      <c r="CO2240" s="1102">
        <v>24555.661452719418</v>
      </c>
      <c r="CP2240" s="1102">
        <v>23806.053231164504</v>
      </c>
      <c r="CQ2240" s="1106">
        <f t="shared" si="234"/>
        <v>26241.681723174675</v>
      </c>
      <c r="CR2240" s="23" t="s">
        <v>543</v>
      </c>
      <c r="DQ2240"/>
      <c r="DR2240"/>
    </row>
    <row r="2241" spans="58:122" ht="13">
      <c r="BF2241" s="1135">
        <v>2233</v>
      </c>
      <c r="BG2241" s="1102">
        <v>69402.910288512285</v>
      </c>
      <c r="BH2241" s="1102">
        <v>70621.890828183998</v>
      </c>
      <c r="BI2241" s="1102">
        <v>63622.763003613669</v>
      </c>
      <c r="BJ2241" s="1102">
        <v>77531.033191436261</v>
      </c>
      <c r="BK2241" s="1102">
        <v>91524.41477605699</v>
      </c>
      <c r="BL2241" s="1102">
        <v>113904.94539370999</v>
      </c>
      <c r="BM2241" s="1102">
        <v>101423.35254498669</v>
      </c>
      <c r="BN2241" s="1102">
        <v>129705.34152859174</v>
      </c>
      <c r="BO2241" s="1102">
        <v>158537.95506605264</v>
      </c>
      <c r="BP2241" s="1102">
        <v>148140.09294377972</v>
      </c>
      <c r="BQ2241" s="1102">
        <v>119107.63642679661</v>
      </c>
      <c r="BR2241" s="1102">
        <v>100596.00333792015</v>
      </c>
      <c r="BS2241" s="1102">
        <v>90569.912045075325</v>
      </c>
      <c r="BT2241" s="1102">
        <v>40915.529267539874</v>
      </c>
      <c r="BU2241" s="1102">
        <v>15934.383474008937</v>
      </c>
      <c r="BV2241" s="1102">
        <v>16099.547834928499</v>
      </c>
      <c r="BW2241" s="1102">
        <v>20762.944912177936</v>
      </c>
      <c r="BX2241" s="1102">
        <v>23523.515475437001</v>
      </c>
      <c r="BY2241" s="1102">
        <v>19513.911790021764</v>
      </c>
      <c r="BZ2241" s="1102">
        <v>20162.020690491558</v>
      </c>
      <c r="CA2241" s="1102">
        <v>12614.973434997994</v>
      </c>
      <c r="CB2241" s="1102">
        <v>7920.3860944252319</v>
      </c>
      <c r="CC2241" s="1102">
        <v>11390.523726527177</v>
      </c>
      <c r="CD2241" s="1102">
        <v>14438.991212624343</v>
      </c>
      <c r="CE2241" s="1102">
        <v>23047.133196680115</v>
      </c>
      <c r="CF2241" s="1102">
        <v>16680.905974800477</v>
      </c>
      <c r="CG2241" s="1102">
        <v>13662.451639403627</v>
      </c>
      <c r="CH2241" s="1102">
        <v>16198.989539493034</v>
      </c>
      <c r="CI2241" s="1102">
        <v>21753.680779946051</v>
      </c>
      <c r="CJ2241" s="1102">
        <v>22579.072863224748</v>
      </c>
      <c r="CK2241" s="1102">
        <v>24272.169959930379</v>
      </c>
      <c r="CL2241" s="1102">
        <v>19039.795867411001</v>
      </c>
      <c r="CM2241" s="1102">
        <v>23945.287759469487</v>
      </c>
      <c r="CN2241" s="1102">
        <v>19434.428908299858</v>
      </c>
      <c r="CO2241" s="1102">
        <v>23143.770772981341</v>
      </c>
      <c r="CP2241" s="1102">
        <v>22148.904114675162</v>
      </c>
      <c r="CQ2241" s="1106">
        <f t="shared" si="234"/>
        <v>24414.987509711966</v>
      </c>
      <c r="CR2241" s="23" t="s">
        <v>543</v>
      </c>
      <c r="DQ2241"/>
      <c r="DR2241"/>
    </row>
    <row r="2242" spans="58:122" ht="13">
      <c r="BF2242" s="1135">
        <v>2234</v>
      </c>
      <c r="BG2242" s="1102">
        <v>68190.025326874107</v>
      </c>
      <c r="BH2242" s="1102">
        <v>61957.965264524915</v>
      </c>
      <c r="BI2242" s="1102">
        <v>52234.274576737516</v>
      </c>
      <c r="BJ2242" s="1102">
        <v>54717.957447149245</v>
      </c>
      <c r="BK2242" s="1102">
        <v>75062.237531598003</v>
      </c>
      <c r="BL2242" s="1102">
        <v>102986.90367814836</v>
      </c>
      <c r="BM2242" s="1102">
        <v>92970.71908273302</v>
      </c>
      <c r="BN2242" s="1102">
        <v>90549.105840490723</v>
      </c>
      <c r="BO2242" s="1102">
        <v>118984.45109033069</v>
      </c>
      <c r="BP2242" s="1102">
        <v>109033.42734850993</v>
      </c>
      <c r="BQ2242" s="1102">
        <v>83571.910317233851</v>
      </c>
      <c r="BR2242" s="1102">
        <v>70103.441577667894</v>
      </c>
      <c r="BS2242" s="1102">
        <v>88068.639441491134</v>
      </c>
      <c r="BT2242" s="1102">
        <v>37601.406546816645</v>
      </c>
      <c r="BU2242" s="1102">
        <v>16206.463435940715</v>
      </c>
      <c r="BV2242" s="1102">
        <v>18874.548566546178</v>
      </c>
      <c r="BW2242" s="1102">
        <v>18695.512260420146</v>
      </c>
      <c r="BX2242" s="1102">
        <v>21412.021466825256</v>
      </c>
      <c r="BY2242" s="1102">
        <v>19704.730350481128</v>
      </c>
      <c r="BZ2242" s="1102">
        <v>17728.828693756528</v>
      </c>
      <c r="CA2242" s="1102">
        <v>12617.013044372583</v>
      </c>
      <c r="CB2242" s="1102">
        <v>9072.22061063193</v>
      </c>
      <c r="CC2242" s="1102">
        <v>11765.222931746637</v>
      </c>
      <c r="CD2242" s="1102">
        <v>12768.063102156157</v>
      </c>
      <c r="CE2242" s="1102">
        <v>23198.453478574174</v>
      </c>
      <c r="CF2242" s="1102">
        <v>16667.075166122362</v>
      </c>
      <c r="CG2242" s="1102">
        <v>13363.892893136188</v>
      </c>
      <c r="CH2242" s="1102">
        <v>13507.778954914007</v>
      </c>
      <c r="CI2242" s="1102">
        <v>20704.35448674381</v>
      </c>
      <c r="CJ2242" s="1102">
        <v>23963.837785271335</v>
      </c>
      <c r="CK2242" s="1102">
        <v>26945.582769433011</v>
      </c>
      <c r="CL2242" s="1102">
        <v>21415.483628235801</v>
      </c>
      <c r="CM2242" s="1102">
        <v>25940.988052866134</v>
      </c>
      <c r="CN2242" s="1102">
        <v>23615.540239724047</v>
      </c>
      <c r="CO2242" s="1102">
        <v>29234.374657186923</v>
      </c>
      <c r="CP2242" s="1102">
        <v>24751.426955133495</v>
      </c>
      <c r="CQ2242" s="1106">
        <f t="shared" si="234"/>
        <v>27283.777871282513</v>
      </c>
      <c r="CR2242" s="23" t="s">
        <v>543</v>
      </c>
      <c r="DQ2242"/>
      <c r="DR2242"/>
    </row>
    <row r="2243" spans="58:122" ht="13">
      <c r="BF2243" s="1135">
        <v>2235</v>
      </c>
      <c r="BG2243" s="1102">
        <v>58647.625308362352</v>
      </c>
      <c r="BH2243" s="1102">
        <v>58073.95956433862</v>
      </c>
      <c r="BI2243" s="1102">
        <v>51728.38285084127</v>
      </c>
      <c r="BJ2243" s="1102">
        <v>60204.568964179685</v>
      </c>
      <c r="BK2243" s="1102">
        <v>70196.947578423904</v>
      </c>
      <c r="BL2243" s="1102">
        <v>89240.036129833301</v>
      </c>
      <c r="BM2243" s="1102">
        <v>75970.433929488354</v>
      </c>
      <c r="BN2243" s="1102">
        <v>80297.469669998245</v>
      </c>
      <c r="BO2243" s="1102">
        <v>102298.50141030278</v>
      </c>
      <c r="BP2243" s="1102">
        <v>103731.04475430204</v>
      </c>
      <c r="BQ2243" s="1102">
        <v>79462.396113406285</v>
      </c>
      <c r="BR2243" s="1102">
        <v>58098.524425142685</v>
      </c>
      <c r="BS2243" s="1102">
        <v>48730.490127222663</v>
      </c>
      <c r="BT2243" s="1102">
        <v>34630.562806175723</v>
      </c>
      <c r="BU2243" s="1102">
        <v>18877.172026739339</v>
      </c>
      <c r="BV2243" s="1102">
        <v>14413.456355798475</v>
      </c>
      <c r="BW2243" s="1102">
        <v>13306.994164221938</v>
      </c>
      <c r="BX2243" s="1102">
        <v>22460.205375049754</v>
      </c>
      <c r="BY2243" s="1102">
        <v>22367.797237702311</v>
      </c>
      <c r="BZ2243" s="1102">
        <v>19212.50595689418</v>
      </c>
      <c r="CA2243" s="1102">
        <v>12619.391553493406</v>
      </c>
      <c r="CB2243" s="1102">
        <v>7566.179199602323</v>
      </c>
      <c r="CC2243" s="1102">
        <v>8506.6990276547549</v>
      </c>
      <c r="CD2243" s="1102">
        <v>12259.704551120569</v>
      </c>
      <c r="CE2243" s="1102">
        <v>17026.639544783604</v>
      </c>
      <c r="CF2243" s="1102">
        <v>12125.100800112597</v>
      </c>
      <c r="CG2243" s="1102">
        <v>9220.6610126631695</v>
      </c>
      <c r="CH2243" s="1102">
        <v>12114.493502124215</v>
      </c>
      <c r="CI2243" s="1102">
        <v>19236.955672559583</v>
      </c>
      <c r="CJ2243" s="1102">
        <v>22359.815242017714</v>
      </c>
      <c r="CK2243" s="1102">
        <v>20737.674650233464</v>
      </c>
      <c r="CL2243" s="1102">
        <v>16805.158193592582</v>
      </c>
      <c r="CM2243" s="1102">
        <v>18488.362241291547</v>
      </c>
      <c r="CN2243" s="1102">
        <v>17193.661241686266</v>
      </c>
      <c r="CO2243" s="1102">
        <v>18124.292106005694</v>
      </c>
      <c r="CP2243" s="1102">
        <v>17780.504192828797</v>
      </c>
      <c r="CQ2243" s="1106">
        <f t="shared" si="234"/>
        <v>19599.650869257603</v>
      </c>
      <c r="CR2243" s="23" t="s">
        <v>543</v>
      </c>
      <c r="DQ2243"/>
      <c r="DR2243"/>
    </row>
    <row r="2244" spans="58:122" ht="13">
      <c r="BF2244" s="1135">
        <v>2236</v>
      </c>
      <c r="BG2244" s="1102">
        <v>49356.023022455367</v>
      </c>
      <c r="BH2244" s="1102">
        <v>48109.778137194946</v>
      </c>
      <c r="BI2244" s="1102">
        <v>40484.487159040582</v>
      </c>
      <c r="BJ2244" s="1102">
        <v>44501.798385190079</v>
      </c>
      <c r="BK2244" s="1102">
        <v>54435.798223575905</v>
      </c>
      <c r="BL2244" s="1102">
        <v>66330.047702279175</v>
      </c>
      <c r="BM2244" s="1102">
        <v>54526.583919270786</v>
      </c>
      <c r="BN2244" s="1102">
        <v>64728.230941654052</v>
      </c>
      <c r="BO2244" s="1102">
        <v>104986.71953100052</v>
      </c>
      <c r="BP2244" s="1102">
        <v>103195.61837725839</v>
      </c>
      <c r="BQ2244" s="1102">
        <v>84501.65805063209</v>
      </c>
      <c r="BR2244" s="1102">
        <v>68493.337180560338</v>
      </c>
      <c r="BS2244" s="1102">
        <v>73164.584265452548</v>
      </c>
      <c r="BT2244" s="1102">
        <v>29343.248827020929</v>
      </c>
      <c r="BU2244" s="1102">
        <v>12064.573400454667</v>
      </c>
      <c r="BV2244" s="1102">
        <v>10623.94502601991</v>
      </c>
      <c r="BW2244" s="1102">
        <v>17718.946045844503</v>
      </c>
      <c r="BX2244" s="1102">
        <v>20497.923262536395</v>
      </c>
      <c r="BY2244" s="1102">
        <v>20345.048675250622</v>
      </c>
      <c r="BZ2244" s="1102">
        <v>16480.532671825702</v>
      </c>
      <c r="CA2244" s="1102">
        <v>12620.007013017537</v>
      </c>
      <c r="CB2244" s="1102">
        <v>7433.9082841576401</v>
      </c>
      <c r="CC2244" s="1102">
        <v>7253.7580020263295</v>
      </c>
      <c r="CD2244" s="1102">
        <v>9851.3116754132261</v>
      </c>
      <c r="CE2244" s="1102">
        <v>14956.696976613874</v>
      </c>
      <c r="CF2244" s="1102">
        <v>11622.17600118768</v>
      </c>
      <c r="CG2244" s="1102">
        <v>9035.5417375015859</v>
      </c>
      <c r="CH2244" s="1102">
        <v>9449.1012930315446</v>
      </c>
      <c r="CI2244" s="1102">
        <v>13241.106718688636</v>
      </c>
      <c r="CJ2244" s="1102">
        <v>14675.844835703814</v>
      </c>
      <c r="CK2244" s="1102">
        <v>15343.415237891388</v>
      </c>
      <c r="CL2244" s="1102">
        <v>14358.379298500644</v>
      </c>
      <c r="CM2244" s="1102">
        <v>18235.550603503299</v>
      </c>
      <c r="CN2244" s="1102">
        <v>18946.732345140921</v>
      </c>
      <c r="CO2244" s="1102">
        <v>18055.342026066239</v>
      </c>
      <c r="CP2244" s="1102">
        <v>20627.531561011478</v>
      </c>
      <c r="CQ2244" s="1106">
        <f t="shared" si="234"/>
        <v>22737.961337084904</v>
      </c>
      <c r="CR2244" s="23" t="s">
        <v>543</v>
      </c>
      <c r="DQ2244"/>
      <c r="DR2244"/>
    </row>
    <row r="2245" spans="58:122" ht="13">
      <c r="BF2245" s="1135">
        <v>2237</v>
      </c>
      <c r="BG2245" s="1102">
        <v>60703.6519685409</v>
      </c>
      <c r="BH2245" s="1102">
        <v>63295.183183629495</v>
      </c>
      <c r="BI2245" s="1102">
        <v>59237.863010263354</v>
      </c>
      <c r="BJ2245" s="1102">
        <v>60468.947754622648</v>
      </c>
      <c r="BK2245" s="1102">
        <v>67284.312748410288</v>
      </c>
      <c r="BL2245" s="1102">
        <v>81420.353041578768</v>
      </c>
      <c r="BM2245" s="1102">
        <v>59675.369632448899</v>
      </c>
      <c r="BN2245" s="1102">
        <v>65565.808944736113</v>
      </c>
      <c r="BO2245" s="1102">
        <v>92926.97753585079</v>
      </c>
      <c r="BP2245" s="1102">
        <v>92191.876379206311</v>
      </c>
      <c r="BQ2245" s="1102">
        <v>69168.826959853352</v>
      </c>
      <c r="BR2245" s="1102">
        <v>53072.688865652912</v>
      </c>
      <c r="BS2245" s="1102">
        <v>68166.540715065697</v>
      </c>
      <c r="BT2245" s="1102">
        <v>25889.409712909655</v>
      </c>
      <c r="BU2245" s="1102">
        <v>11648.705967050089</v>
      </c>
      <c r="BV2245" s="1102">
        <v>10380.244831151065</v>
      </c>
      <c r="BW2245" s="1102">
        <v>20237.65974744437</v>
      </c>
      <c r="BX2245" s="1102">
        <v>24329.579122610587</v>
      </c>
      <c r="BY2245" s="1102">
        <v>21226.275715763357</v>
      </c>
      <c r="BZ2245" s="1102">
        <v>16958.070626090826</v>
      </c>
      <c r="CA2245" s="1102">
        <v>12621.097762504531</v>
      </c>
      <c r="CB2245" s="1102">
        <v>5917.7485060671315</v>
      </c>
      <c r="CC2245" s="1102">
        <v>9649.1467854831208</v>
      </c>
      <c r="CD2245" s="1102">
        <v>17542.900313444068</v>
      </c>
      <c r="CE2245" s="1102">
        <v>26528.84557208604</v>
      </c>
      <c r="CF2245" s="1102">
        <v>16415.811146683336</v>
      </c>
      <c r="CG2245" s="1102">
        <v>9607.5914433284979</v>
      </c>
      <c r="CH2245" s="1102">
        <v>12979.715358765354</v>
      </c>
      <c r="CI2245" s="1102">
        <v>19605.783113563939</v>
      </c>
      <c r="CJ2245" s="1102">
        <v>23542.955085613034</v>
      </c>
      <c r="CK2245" s="1102">
        <v>21327.363682352367</v>
      </c>
      <c r="CL2245" s="1102">
        <v>16653.345656650163</v>
      </c>
      <c r="CM2245" s="1102">
        <v>19668.083619594057</v>
      </c>
      <c r="CN2245" s="1102">
        <v>17685.41177825279</v>
      </c>
      <c r="CO2245" s="1102">
        <v>19210.807326428428</v>
      </c>
      <c r="CP2245" s="1102">
        <v>18648.054985917635</v>
      </c>
      <c r="CQ2245" s="1106">
        <f t="shared" si="234"/>
        <v>20555.961920478898</v>
      </c>
      <c r="CR2245" s="23" t="s">
        <v>543</v>
      </c>
      <c r="DQ2245"/>
      <c r="DR2245"/>
    </row>
    <row r="2246" spans="58:122" ht="13">
      <c r="BF2246" s="1135">
        <v>2238</v>
      </c>
      <c r="BG2246" s="1102">
        <v>60841.357695134982</v>
      </c>
      <c r="BH2246" s="1102">
        <v>67328.991542892574</v>
      </c>
      <c r="BI2246" s="1102">
        <v>55634.263835277816</v>
      </c>
      <c r="BJ2246" s="1102">
        <v>55178.311174877366</v>
      </c>
      <c r="BK2246" s="1102">
        <v>79664.680889219977</v>
      </c>
      <c r="BL2246" s="1102">
        <v>130576.43775150123</v>
      </c>
      <c r="BM2246" s="1102">
        <v>122280.32234346181</v>
      </c>
      <c r="BN2246" s="1102">
        <v>119527.16436569301</v>
      </c>
      <c r="BO2246" s="1102">
        <v>158947.21493289739</v>
      </c>
      <c r="BP2246" s="1102">
        <v>155135.57469923876</v>
      </c>
      <c r="BQ2246" s="1102">
        <v>118681.06588248158</v>
      </c>
      <c r="BR2246" s="1102">
        <v>79488.184117704324</v>
      </c>
      <c r="BS2246" s="1102">
        <v>77549.941882310959</v>
      </c>
      <c r="BT2246" s="1102">
        <v>40524.726454022275</v>
      </c>
      <c r="BU2246" s="1102">
        <v>18077.47107045733</v>
      </c>
      <c r="BV2246" s="1102">
        <v>18465.558697409615</v>
      </c>
      <c r="BW2246" s="1102">
        <v>16818.023218651022</v>
      </c>
      <c r="BX2246" s="1102">
        <v>29414.37225488769</v>
      </c>
      <c r="BY2246" s="1102">
        <v>23659.47135732917</v>
      </c>
      <c r="BZ2246" s="1102">
        <v>19963.620032583149</v>
      </c>
      <c r="CA2246" s="1102">
        <v>12622.924336251226</v>
      </c>
      <c r="CB2246" s="1102">
        <v>7385.0607995119626</v>
      </c>
      <c r="CC2246" s="1102">
        <v>11068.211462079762</v>
      </c>
      <c r="CD2246" s="1102">
        <v>15066.222052815343</v>
      </c>
      <c r="CE2246" s="1102">
        <v>21895.2563931601</v>
      </c>
      <c r="CF2246" s="1102">
        <v>15356.455556384328</v>
      </c>
      <c r="CG2246" s="1102">
        <v>14599.442286088766</v>
      </c>
      <c r="CH2246" s="1102">
        <v>17148.774106055567</v>
      </c>
      <c r="CI2246" s="1102">
        <v>24882.470145381831</v>
      </c>
      <c r="CJ2246" s="1102">
        <v>24928.513485718915</v>
      </c>
      <c r="CK2246" s="1102">
        <v>25451.523890027562</v>
      </c>
      <c r="CL2246" s="1102">
        <v>22752.267119510532</v>
      </c>
      <c r="CM2246" s="1102">
        <v>26889.149123137118</v>
      </c>
      <c r="CN2246" s="1102">
        <v>26073.373952523212</v>
      </c>
      <c r="CO2246" s="1102">
        <v>25914.390735582077</v>
      </c>
      <c r="CP2246" s="1102">
        <v>29641.501204052856</v>
      </c>
      <c r="CQ2246" s="1106">
        <f t="shared" si="234"/>
        <v>32674.16202260608</v>
      </c>
      <c r="CR2246" s="23" t="s">
        <v>543</v>
      </c>
      <c r="DQ2246"/>
      <c r="DR2246"/>
    </row>
    <row r="2247" spans="58:122" ht="13">
      <c r="BF2247" s="1135">
        <v>2239</v>
      </c>
      <c r="BG2247" s="1102">
        <v>41194.00465554119</v>
      </c>
      <c r="BH2247" s="1102">
        <v>48041.139049920523</v>
      </c>
      <c r="BI2247" s="1102">
        <v>48143.667250702849</v>
      </c>
      <c r="BJ2247" s="1102">
        <v>61728.768298707197</v>
      </c>
      <c r="BK2247" s="1102">
        <v>74255.217308464547</v>
      </c>
      <c r="BL2247" s="1102">
        <v>98722.035233356146</v>
      </c>
      <c r="BM2247" s="1102">
        <v>86172.515303860564</v>
      </c>
      <c r="BN2247" s="1102">
        <v>90424.95612768548</v>
      </c>
      <c r="BO2247" s="1102">
        <v>122343.35785592221</v>
      </c>
      <c r="BP2247" s="1102">
        <v>121310.17347177971</v>
      </c>
      <c r="BQ2247" s="1102">
        <v>94110.722446064567</v>
      </c>
      <c r="BR2247" s="1102">
        <v>74651.432194884255</v>
      </c>
      <c r="BS2247" s="1102">
        <v>77196.677961324312</v>
      </c>
      <c r="BT2247" s="1102">
        <v>25896.548314463522</v>
      </c>
      <c r="BU2247" s="1102">
        <v>12074.879179744414</v>
      </c>
      <c r="BV2247" s="1102">
        <v>10709.252677345745</v>
      </c>
      <c r="BW2247" s="1102">
        <v>19213.081304445386</v>
      </c>
      <c r="BX2247" s="1102">
        <v>33900.569976473678</v>
      </c>
      <c r="BY2247" s="1102">
        <v>31075.544186226063</v>
      </c>
      <c r="BZ2247" s="1102">
        <v>22309.619977174083</v>
      </c>
      <c r="CA2247" s="1102">
        <v>12631.137413555776</v>
      </c>
      <c r="CB2247" s="1102">
        <v>6241.1389642969589</v>
      </c>
      <c r="CC2247" s="1102">
        <v>11813.980921451699</v>
      </c>
      <c r="CD2247" s="1102">
        <v>16296.812736109485</v>
      </c>
      <c r="CE2247" s="1102">
        <v>24306.304810800069</v>
      </c>
      <c r="CF2247" s="1102">
        <v>14109.916598277377</v>
      </c>
      <c r="CG2247" s="1102">
        <v>13303.741783077907</v>
      </c>
      <c r="CH2247" s="1102">
        <v>16816.384022907179</v>
      </c>
      <c r="CI2247" s="1102">
        <v>26329.900139140536</v>
      </c>
      <c r="CJ2247" s="1102">
        <v>25089.993943740388</v>
      </c>
      <c r="CK2247" s="1102">
        <v>23711.767937440585</v>
      </c>
      <c r="CL2247" s="1102">
        <v>19128.022714623901</v>
      </c>
      <c r="CM2247" s="1102">
        <v>25839.880033512873</v>
      </c>
      <c r="CN2247" s="1102">
        <v>28320.589350941118</v>
      </c>
      <c r="CO2247" s="1102">
        <v>27269.815676760405</v>
      </c>
      <c r="CP2247" s="1102">
        <v>31374.317449854963</v>
      </c>
      <c r="CQ2247" s="1106">
        <f t="shared" si="234"/>
        <v>34584.264968505478</v>
      </c>
      <c r="CR2247" s="23" t="s">
        <v>543</v>
      </c>
      <c r="DQ2247"/>
      <c r="DR2247"/>
    </row>
    <row r="2248" spans="58:122" ht="13">
      <c r="BF2248" s="1135">
        <v>2240</v>
      </c>
      <c r="BG2248" s="1102">
        <v>52018.901567601526</v>
      </c>
      <c r="BH2248" s="1102">
        <v>56783.609723648573</v>
      </c>
      <c r="BI2248" s="1102">
        <v>54424.096520813102</v>
      </c>
      <c r="BJ2248" s="1102">
        <v>56174.250955964664</v>
      </c>
      <c r="BK2248" s="1102">
        <v>72239.847479223841</v>
      </c>
      <c r="BL2248" s="1102">
        <v>99331.811572620936</v>
      </c>
      <c r="BM2248" s="1102">
        <v>82627.078281239024</v>
      </c>
      <c r="BN2248" s="1102">
        <v>79591.109772081225</v>
      </c>
      <c r="BO2248" s="1102">
        <v>105771.97399381282</v>
      </c>
      <c r="BP2248" s="1102">
        <v>97581.672277964244</v>
      </c>
      <c r="BQ2248" s="1102">
        <v>68714.353776335411</v>
      </c>
      <c r="BR2248" s="1102">
        <v>47288.879287366028</v>
      </c>
      <c r="BS2248" s="1102">
        <v>68453.324707783788</v>
      </c>
      <c r="BT2248" s="1102">
        <v>25014.987077162721</v>
      </c>
      <c r="BU2248" s="1102">
        <v>10912.791772972592</v>
      </c>
      <c r="BV2248" s="1102">
        <v>14978.009603359782</v>
      </c>
      <c r="BW2248" s="1102">
        <v>24955.892066141034</v>
      </c>
      <c r="BX2248" s="1102">
        <v>25464.069727011127</v>
      </c>
      <c r="BY2248" s="1102">
        <v>21762.978786459338</v>
      </c>
      <c r="BZ2248" s="1102">
        <v>18769.837427450919</v>
      </c>
      <c r="CA2248" s="1102">
        <v>12633.41545222037</v>
      </c>
      <c r="CB2248" s="1102">
        <v>7598.8022605800661</v>
      </c>
      <c r="CC2248" s="1102">
        <v>8349.9383096461333</v>
      </c>
      <c r="CD2248" s="1102">
        <v>12106.21119194231</v>
      </c>
      <c r="CE2248" s="1102">
        <v>21491.817475928034</v>
      </c>
      <c r="CF2248" s="1102">
        <v>16349.21945215525</v>
      </c>
      <c r="CG2248" s="1102">
        <v>13274.362438411841</v>
      </c>
      <c r="CH2248" s="1102">
        <v>14566.273999268929</v>
      </c>
      <c r="CI2248" s="1102">
        <v>20441.67234947054</v>
      </c>
      <c r="CJ2248" s="1102">
        <v>20730.483517529385</v>
      </c>
      <c r="CK2248" s="1102">
        <v>18146.339166104572</v>
      </c>
      <c r="CL2248" s="1102">
        <v>13738.279444284299</v>
      </c>
      <c r="CM2248" s="1102">
        <v>18452.488182722165</v>
      </c>
      <c r="CN2248" s="1102">
        <v>19872.537905557288</v>
      </c>
      <c r="CO2248" s="1102">
        <v>24086.691184528798</v>
      </c>
      <c r="CP2248" s="1102">
        <v>19893.083917622975</v>
      </c>
      <c r="CQ2248" s="1106">
        <f t="shared" si="234"/>
        <v>21928.371393174912</v>
      </c>
      <c r="CR2248" s="23" t="s">
        <v>543</v>
      </c>
      <c r="DQ2248"/>
      <c r="DR2248"/>
    </row>
    <row r="2249" spans="58:122" ht="13">
      <c r="BF2249" s="1135">
        <v>2241</v>
      </c>
      <c r="BG2249" s="1102">
        <v>78005.911790153681</v>
      </c>
      <c r="BH2249" s="1102">
        <v>71708.640375254618</v>
      </c>
      <c r="BI2249" s="1102">
        <v>59740.259558972844</v>
      </c>
      <c r="BJ2249" s="1102">
        <v>60537.804851120753</v>
      </c>
      <c r="BK2249" s="1102">
        <v>69551.536080510385</v>
      </c>
      <c r="BL2249" s="1102">
        <v>81129.066660207143</v>
      </c>
      <c r="BM2249" s="1102">
        <v>70509.987375600758</v>
      </c>
      <c r="BN2249" s="1102">
        <v>95359.493956082631</v>
      </c>
      <c r="BO2249" s="1102">
        <v>145400.91520509956</v>
      </c>
      <c r="BP2249" s="1102">
        <v>142974.00649976323</v>
      </c>
      <c r="BQ2249" s="1102">
        <v>115709.87833520438</v>
      </c>
      <c r="BR2249" s="1102">
        <v>93113.699648260692</v>
      </c>
      <c r="BS2249" s="1102">
        <v>83258.168357212693</v>
      </c>
      <c r="BT2249" s="1102">
        <v>39826.775334759266</v>
      </c>
      <c r="BU2249" s="1102">
        <v>16021.199311331346</v>
      </c>
      <c r="BV2249" s="1102">
        <v>13569.780941400022</v>
      </c>
      <c r="BW2249" s="1102">
        <v>17600.956899608704</v>
      </c>
      <c r="BX2249" s="1102">
        <v>26154.333462634382</v>
      </c>
      <c r="BY2249" s="1102">
        <v>22922.341277846965</v>
      </c>
      <c r="BZ2249" s="1102">
        <v>18904.86605664546</v>
      </c>
      <c r="CA2249" s="1102">
        <v>12633.78723558417</v>
      </c>
      <c r="CB2249" s="1102">
        <v>8750.3566783318493</v>
      </c>
      <c r="CC2249" s="1102">
        <v>10292.093079905546</v>
      </c>
      <c r="CD2249" s="1102">
        <v>11165.079348020536</v>
      </c>
      <c r="CE2249" s="1102">
        <v>18393.730039990158</v>
      </c>
      <c r="CF2249" s="1102">
        <v>13548.237087582354</v>
      </c>
      <c r="CG2249" s="1102">
        <v>9848.7585376549396</v>
      </c>
      <c r="CH2249" s="1102">
        <v>11516.875539421895</v>
      </c>
      <c r="CI2249" s="1102">
        <v>15400.528312353552</v>
      </c>
      <c r="CJ2249" s="1102">
        <v>19072.756364807919</v>
      </c>
      <c r="CK2249" s="1102">
        <v>22524.82271216307</v>
      </c>
      <c r="CL2249" s="1102">
        <v>18082.893669090889</v>
      </c>
      <c r="CM2249" s="1102">
        <v>21952.958116669055</v>
      </c>
      <c r="CN2249" s="1102">
        <v>16830.132383718857</v>
      </c>
      <c r="CO2249" s="1102">
        <v>21877.137708029899</v>
      </c>
      <c r="CP2249" s="1102">
        <v>18118.586783904302</v>
      </c>
      <c r="CQ2249" s="1106">
        <f t="shared" si="234"/>
        <v>19972.323133114238</v>
      </c>
      <c r="CR2249" s="23" t="s">
        <v>543</v>
      </c>
      <c r="DQ2249"/>
      <c r="DR2249"/>
    </row>
    <row r="2250" spans="58:122" ht="13">
      <c r="BF2250" s="1135">
        <v>2242</v>
      </c>
      <c r="BG2250" s="1102">
        <v>68624.08254004734</v>
      </c>
      <c r="BH2250" s="1102">
        <v>77557.781697437647</v>
      </c>
      <c r="BI2250" s="1102">
        <v>72779.581382839911</v>
      </c>
      <c r="BJ2250" s="1102">
        <v>81830.739783513491</v>
      </c>
      <c r="BK2250" s="1102">
        <v>92691.412523346909</v>
      </c>
      <c r="BL2250" s="1102">
        <v>115104.44800149761</v>
      </c>
      <c r="BM2250" s="1102">
        <v>103653.27351249076</v>
      </c>
      <c r="BN2250" s="1102">
        <v>114243.22142886573</v>
      </c>
      <c r="BO2250" s="1102">
        <v>129953.45309511141</v>
      </c>
      <c r="BP2250" s="1102">
        <v>132690.8558688098</v>
      </c>
      <c r="BQ2250" s="1102">
        <v>100641.88233034356</v>
      </c>
      <c r="BR2250" s="1102">
        <v>84997.743412273019</v>
      </c>
      <c r="BS2250" s="1102">
        <v>91315.15424032438</v>
      </c>
      <c r="BT2250" s="1102">
        <v>41196.262576378605</v>
      </c>
      <c r="BU2250" s="1102">
        <v>17972.526986877969</v>
      </c>
      <c r="BV2250" s="1102">
        <v>11861.331018500608</v>
      </c>
      <c r="BW2250" s="1102">
        <v>12742.706585665328</v>
      </c>
      <c r="BX2250" s="1102">
        <v>24322.512574053209</v>
      </c>
      <c r="BY2250" s="1102">
        <v>23458.6106846455</v>
      </c>
      <c r="BZ2250" s="1102">
        <v>20677.741292046609</v>
      </c>
      <c r="CA2250" s="1102">
        <v>12636.455539908262</v>
      </c>
      <c r="CB2250" s="1102">
        <v>8574.4246639761914</v>
      </c>
      <c r="CC2250" s="1102">
        <v>11892.405397590946</v>
      </c>
      <c r="CD2250" s="1102">
        <v>16205.024943637705</v>
      </c>
      <c r="CE2250" s="1102">
        <v>22336.293681761013</v>
      </c>
      <c r="CF2250" s="1102">
        <v>15261.046686987109</v>
      </c>
      <c r="CG2250" s="1102">
        <v>10693.945972923952</v>
      </c>
      <c r="CH2250" s="1102">
        <v>14652.09050495235</v>
      </c>
      <c r="CI2250" s="1102">
        <v>19919.344225959288</v>
      </c>
      <c r="CJ2250" s="1102">
        <v>24170.615476976105</v>
      </c>
      <c r="CK2250" s="1102">
        <v>22997.083587810106</v>
      </c>
      <c r="CL2250" s="1102">
        <v>17991.469334827012</v>
      </c>
      <c r="CM2250" s="1102">
        <v>19435.101473153285</v>
      </c>
      <c r="CN2250" s="1102">
        <v>18480.168938946859</v>
      </c>
      <c r="CO2250" s="1102">
        <v>21984.106845143797</v>
      </c>
      <c r="CP2250" s="1102">
        <v>20249.853542384317</v>
      </c>
      <c r="CQ2250" s="1106">
        <f t="shared" ref="CQ2250:CQ2313" si="235">CP2250*1.10231131</f>
        <v>22321.642585613794</v>
      </c>
      <c r="CR2250" s="23" t="s">
        <v>543</v>
      </c>
      <c r="DQ2250"/>
      <c r="DR2250"/>
    </row>
    <row r="2251" spans="58:122" ht="13">
      <c r="BF2251" s="1135">
        <v>2243</v>
      </c>
      <c r="BG2251" s="1102">
        <v>72663.032887906083</v>
      </c>
      <c r="BH2251" s="1102">
        <v>81703.500700264616</v>
      </c>
      <c r="BI2251" s="1102">
        <v>67774.989357370621</v>
      </c>
      <c r="BJ2251" s="1102">
        <v>70259.890080890749</v>
      </c>
      <c r="BK2251" s="1102">
        <v>90149.312474493767</v>
      </c>
      <c r="BL2251" s="1102">
        <v>113747.34392466923</v>
      </c>
      <c r="BM2251" s="1102">
        <v>89734.276345486913</v>
      </c>
      <c r="BN2251" s="1102">
        <v>89692.610765471414</v>
      </c>
      <c r="BO2251" s="1102">
        <v>121248.48657819304</v>
      </c>
      <c r="BP2251" s="1102">
        <v>115967.72991955221</v>
      </c>
      <c r="BQ2251" s="1102">
        <v>90350.483469423925</v>
      </c>
      <c r="BR2251" s="1102">
        <v>70864.047662963581</v>
      </c>
      <c r="BS2251" s="1102">
        <v>70991.377727410247</v>
      </c>
      <c r="BT2251" s="1102">
        <v>37312.675465175751</v>
      </c>
      <c r="BU2251" s="1102">
        <v>21872.953298974844</v>
      </c>
      <c r="BV2251" s="1102">
        <v>16276.271618750499</v>
      </c>
      <c r="BW2251" s="1102">
        <v>14079.113052587592</v>
      </c>
      <c r="BX2251" s="1102">
        <v>20553.858556503408</v>
      </c>
      <c r="BY2251" s="1102">
        <v>23509.959549534822</v>
      </c>
      <c r="BZ2251" s="1102">
        <v>20988.508399855422</v>
      </c>
      <c r="CA2251" s="1102">
        <v>12638.886584888478</v>
      </c>
      <c r="CB2251" s="1102">
        <v>6671.455582610628</v>
      </c>
      <c r="CC2251" s="1102">
        <v>7375.9294102041431</v>
      </c>
      <c r="CD2251" s="1102">
        <v>12076.756248762114</v>
      </c>
      <c r="CE2251" s="1102">
        <v>19866.476651408891</v>
      </c>
      <c r="CF2251" s="1102">
        <v>13863.21968071831</v>
      </c>
      <c r="CG2251" s="1102">
        <v>9398.1266727714883</v>
      </c>
      <c r="CH2251" s="1102">
        <v>11154.398776011645</v>
      </c>
      <c r="CI2251" s="1102">
        <v>19663.416827132569</v>
      </c>
      <c r="CJ2251" s="1102">
        <v>24115.26668676651</v>
      </c>
      <c r="CK2251" s="1102">
        <v>21738.560006225594</v>
      </c>
      <c r="CL2251" s="1102">
        <v>16400.137872930816</v>
      </c>
      <c r="CM2251" s="1102">
        <v>17919.146294698599</v>
      </c>
      <c r="CN2251" s="1102">
        <v>18683.445072541501</v>
      </c>
      <c r="CO2251" s="1102">
        <v>20874.346828837377</v>
      </c>
      <c r="CP2251" s="1102">
        <v>18703.127042683089</v>
      </c>
      <c r="CQ2251" s="1106">
        <f t="shared" si="235"/>
        <v>20616.668471516419</v>
      </c>
      <c r="CR2251" s="23" t="s">
        <v>543</v>
      </c>
      <c r="DQ2251"/>
      <c r="DR2251"/>
    </row>
    <row r="2252" spans="58:122" ht="13">
      <c r="BF2252" s="1135">
        <v>2244</v>
      </c>
      <c r="BG2252" s="1102">
        <v>69858.270648605889</v>
      </c>
      <c r="BH2252" s="1102">
        <v>82676.483113536349</v>
      </c>
      <c r="BI2252" s="1102">
        <v>78463.19550234433</v>
      </c>
      <c r="BJ2252" s="1102">
        <v>88623.570986672596</v>
      </c>
      <c r="BK2252" s="1102">
        <v>98959.445140852171</v>
      </c>
      <c r="BL2252" s="1102">
        <v>121901.311642933</v>
      </c>
      <c r="BM2252" s="1102">
        <v>96786.736946896242</v>
      </c>
      <c r="BN2252" s="1102">
        <v>102607.59042553509</v>
      </c>
      <c r="BO2252" s="1102">
        <v>133254.24870106616</v>
      </c>
      <c r="BP2252" s="1102">
        <v>139649.53397349658</v>
      </c>
      <c r="BQ2252" s="1102">
        <v>110220.76712430222</v>
      </c>
      <c r="BR2252" s="1102">
        <v>82708.91934057264</v>
      </c>
      <c r="BS2252" s="1102">
        <v>68005.89462828367</v>
      </c>
      <c r="BT2252" s="1102">
        <v>41133.355926606644</v>
      </c>
      <c r="BU2252" s="1102">
        <v>18578.629111089755</v>
      </c>
      <c r="BV2252" s="1102">
        <v>13853.534731546506</v>
      </c>
      <c r="BW2252" s="1102">
        <v>14099.047727409812</v>
      </c>
      <c r="BX2252" s="1102">
        <v>26327.868874396663</v>
      </c>
      <c r="BY2252" s="1102">
        <v>18858.970474993897</v>
      </c>
      <c r="BZ2252" s="1102">
        <v>19454.222282633273</v>
      </c>
      <c r="CA2252" s="1102">
        <v>12642.252017649185</v>
      </c>
      <c r="CB2252" s="1102">
        <v>7524.8934001406706</v>
      </c>
      <c r="CC2252" s="1102">
        <v>12681.815723785576</v>
      </c>
      <c r="CD2252" s="1102">
        <v>13205.566990979947</v>
      </c>
      <c r="CE2252" s="1102">
        <v>21950.432888075651</v>
      </c>
      <c r="CF2252" s="1102">
        <v>17268.743899283789</v>
      </c>
      <c r="CG2252" s="1102">
        <v>14397.805839619559</v>
      </c>
      <c r="CH2252" s="1102">
        <v>14925.145487626365</v>
      </c>
      <c r="CI2252" s="1102">
        <v>19940.469471356257</v>
      </c>
      <c r="CJ2252" s="1102">
        <v>19713.819426550104</v>
      </c>
      <c r="CK2252" s="1102">
        <v>25644.669949781524</v>
      </c>
      <c r="CL2252" s="1102">
        <v>18483.353818670985</v>
      </c>
      <c r="CM2252" s="1102">
        <v>25845.697393928989</v>
      </c>
      <c r="CN2252" s="1102">
        <v>17778.051788650897</v>
      </c>
      <c r="CO2252" s="1102">
        <v>20825.033647207143</v>
      </c>
      <c r="CP2252" s="1102">
        <v>19705.523038252613</v>
      </c>
      <c r="CQ2252" s="1106">
        <f t="shared" si="235"/>
        <v>21721.620914531417</v>
      </c>
      <c r="CR2252" s="23" t="s">
        <v>543</v>
      </c>
      <c r="DQ2252"/>
      <c r="DR2252"/>
    </row>
    <row r="2253" spans="58:122" ht="13">
      <c r="BF2253" s="1135">
        <v>2245</v>
      </c>
      <c r="BG2253" s="1102">
        <v>48382.498256596293</v>
      </c>
      <c r="BH2253" s="1102">
        <v>51502.521744434125</v>
      </c>
      <c r="BI2253" s="1102">
        <v>45767.419052222474</v>
      </c>
      <c r="BJ2253" s="1102">
        <v>45904.938562313204</v>
      </c>
      <c r="BK2253" s="1102">
        <v>49862.338334839777</v>
      </c>
      <c r="BL2253" s="1102">
        <v>63035.104259994616</v>
      </c>
      <c r="BM2253" s="1102">
        <v>56150.79221826313</v>
      </c>
      <c r="BN2253" s="1102">
        <v>67017.256831044302</v>
      </c>
      <c r="BO2253" s="1102">
        <v>92164.33793565337</v>
      </c>
      <c r="BP2253" s="1102">
        <v>91317.685274954332</v>
      </c>
      <c r="BQ2253" s="1102">
        <v>73593.109896836555</v>
      </c>
      <c r="BR2253" s="1102">
        <v>57565.973850853414</v>
      </c>
      <c r="BS2253" s="1102">
        <v>48254.988830235445</v>
      </c>
      <c r="BT2253" s="1102">
        <v>29176.617267912214</v>
      </c>
      <c r="BU2253" s="1102">
        <v>15468.719485064259</v>
      </c>
      <c r="BV2253" s="1102">
        <v>13454.103535705217</v>
      </c>
      <c r="BW2253" s="1102">
        <v>16665.87270880397</v>
      </c>
      <c r="BX2253" s="1102">
        <v>23284.60611537132</v>
      </c>
      <c r="BY2253" s="1102">
        <v>21522.16961333455</v>
      </c>
      <c r="BZ2253" s="1102">
        <v>18997.257720276652</v>
      </c>
      <c r="CA2253" s="1102">
        <v>12648.813463098986</v>
      </c>
      <c r="CB2253" s="1102">
        <v>7683.2666950245311</v>
      </c>
      <c r="CC2253" s="1102">
        <v>8570.7301411386161</v>
      </c>
      <c r="CD2253" s="1102">
        <v>9358.8735695987634</v>
      </c>
      <c r="CE2253" s="1102">
        <v>18074.557349612129</v>
      </c>
      <c r="CF2253" s="1102">
        <v>15740.421930475382</v>
      </c>
      <c r="CG2253" s="1102">
        <v>12793.830068100116</v>
      </c>
      <c r="CH2253" s="1102">
        <v>12406.316903266836</v>
      </c>
      <c r="CI2253" s="1102">
        <v>18408.800140998348</v>
      </c>
      <c r="CJ2253" s="1102">
        <v>22050.019134773356</v>
      </c>
      <c r="CK2253" s="1102">
        <v>27141.904366697752</v>
      </c>
      <c r="CL2253" s="1102">
        <v>20856.662344662989</v>
      </c>
      <c r="CM2253" s="1102">
        <v>22442.041986460783</v>
      </c>
      <c r="CN2253" s="1102">
        <v>17453.790201151009</v>
      </c>
      <c r="CO2253" s="1102">
        <v>23693.233329622748</v>
      </c>
      <c r="CP2253" s="1102">
        <v>18805.23683037009</v>
      </c>
      <c r="CQ2253" s="1106">
        <f t="shared" si="235"/>
        <v>20729.2252453455</v>
      </c>
      <c r="CR2253" s="23" t="s">
        <v>543</v>
      </c>
      <c r="DQ2253"/>
      <c r="DR2253"/>
    </row>
    <row r="2254" spans="58:122" ht="13">
      <c r="BF2254" s="1135">
        <v>2246</v>
      </c>
      <c r="BG2254" s="1102">
        <v>48050.778067022497</v>
      </c>
      <c r="BH2254" s="1102">
        <v>43985.584222204663</v>
      </c>
      <c r="BI2254" s="1102">
        <v>37364.564783852307</v>
      </c>
      <c r="BJ2254" s="1102">
        <v>45714.031375783467</v>
      </c>
      <c r="BK2254" s="1102">
        <v>55446.74037831348</v>
      </c>
      <c r="BL2254" s="1102">
        <v>76200.463167454131</v>
      </c>
      <c r="BM2254" s="1102">
        <v>76280.285572014953</v>
      </c>
      <c r="BN2254" s="1102">
        <v>83317.241331883502</v>
      </c>
      <c r="BO2254" s="1102">
        <v>104993.54916125425</v>
      </c>
      <c r="BP2254" s="1102">
        <v>115508.31045935127</v>
      </c>
      <c r="BQ2254" s="1102">
        <v>89607.757925996353</v>
      </c>
      <c r="BR2254" s="1102">
        <v>70339.183277583128</v>
      </c>
      <c r="BS2254" s="1102">
        <v>73170.212493882078</v>
      </c>
      <c r="BT2254" s="1102">
        <v>48820.088894671404</v>
      </c>
      <c r="BU2254" s="1102">
        <v>14103.465572107614</v>
      </c>
      <c r="BV2254" s="1102">
        <v>15301.34324512172</v>
      </c>
      <c r="BW2254" s="1102">
        <v>22616.089732224074</v>
      </c>
      <c r="BX2254" s="1102">
        <v>24504.519361825962</v>
      </c>
      <c r="BY2254" s="1102">
        <v>23503.923326063294</v>
      </c>
      <c r="BZ2254" s="1102">
        <v>14242.224828393424</v>
      </c>
      <c r="CA2254" s="1102">
        <v>12654.367975110021</v>
      </c>
      <c r="CB2254" s="1102">
        <v>7707.9234084313466</v>
      </c>
      <c r="CC2254" s="1102">
        <v>9101.6503755494141</v>
      </c>
      <c r="CD2254" s="1102">
        <v>9383.1030271133714</v>
      </c>
      <c r="CE2254" s="1102">
        <v>17754.704363196117</v>
      </c>
      <c r="CF2254" s="1102">
        <v>13607.677816540727</v>
      </c>
      <c r="CG2254" s="1102">
        <v>9746.5330644658461</v>
      </c>
      <c r="CH2254" s="1102">
        <v>12527.508096279516</v>
      </c>
      <c r="CI2254" s="1102">
        <v>16079.089201651341</v>
      </c>
      <c r="CJ2254" s="1102">
        <v>21478.941648496653</v>
      </c>
      <c r="CK2254" s="1102">
        <v>23708.711989703268</v>
      </c>
      <c r="CL2254" s="1102">
        <v>19025.341815424974</v>
      </c>
      <c r="CM2254" s="1102">
        <v>25230.917417746437</v>
      </c>
      <c r="CN2254" s="1102">
        <v>22227.795212970963</v>
      </c>
      <c r="CO2254" s="1102">
        <v>30110.513055810909</v>
      </c>
      <c r="CP2254" s="1102">
        <v>22504.537803786054</v>
      </c>
      <c r="CQ2254" s="1106">
        <f t="shared" si="235"/>
        <v>24807.006547435925</v>
      </c>
      <c r="CR2254" s="23" t="s">
        <v>543</v>
      </c>
      <c r="DQ2254"/>
      <c r="DR2254"/>
    </row>
    <row r="2255" spans="58:122" ht="13">
      <c r="BF2255" s="1135">
        <v>2247</v>
      </c>
      <c r="BG2255" s="1102">
        <v>54569.139799270837</v>
      </c>
      <c r="BH2255" s="1102">
        <v>55454.97408748389</v>
      </c>
      <c r="BI2255" s="1102">
        <v>42777.924731941202</v>
      </c>
      <c r="BJ2255" s="1102">
        <v>47167.929827325745</v>
      </c>
      <c r="BK2255" s="1102">
        <v>67462.647549825182</v>
      </c>
      <c r="BL2255" s="1102">
        <v>89625.530975182948</v>
      </c>
      <c r="BM2255" s="1102">
        <v>81775.144265304451</v>
      </c>
      <c r="BN2255" s="1102">
        <v>86608.842874471215</v>
      </c>
      <c r="BO2255" s="1102">
        <v>102764.90111309911</v>
      </c>
      <c r="BP2255" s="1102">
        <v>97334.499563070014</v>
      </c>
      <c r="BQ2255" s="1102">
        <v>69992.613655457651</v>
      </c>
      <c r="BR2255" s="1102">
        <v>50310.675165013941</v>
      </c>
      <c r="BS2255" s="1102">
        <v>51124.867844330038</v>
      </c>
      <c r="BT2255" s="1102">
        <v>32809.042725267798</v>
      </c>
      <c r="BU2255" s="1102">
        <v>17468.010208590713</v>
      </c>
      <c r="BV2255" s="1102">
        <v>11981.245773870429</v>
      </c>
      <c r="BW2255" s="1102">
        <v>13618.113058837533</v>
      </c>
      <c r="BX2255" s="1102">
        <v>22907.370857826951</v>
      </c>
      <c r="BY2255" s="1102">
        <v>25919.729998219482</v>
      </c>
      <c r="BZ2255" s="1102">
        <v>21702.914908903873</v>
      </c>
      <c r="CA2255" s="1102">
        <v>12654.962682893967</v>
      </c>
      <c r="CB2255" s="1102">
        <v>6436.3485936998532</v>
      </c>
      <c r="CC2255" s="1102">
        <v>8035.2332329602577</v>
      </c>
      <c r="CD2255" s="1102">
        <v>13303.544898931283</v>
      </c>
      <c r="CE2255" s="1102">
        <v>23969.928798719004</v>
      </c>
      <c r="CF2255" s="1102">
        <v>17453.208499302651</v>
      </c>
      <c r="CG2255" s="1102">
        <v>13177.982647305615</v>
      </c>
      <c r="CH2255" s="1102">
        <v>13096.521821573066</v>
      </c>
      <c r="CI2255" s="1102">
        <v>18569.607079891171</v>
      </c>
      <c r="CJ2255" s="1102">
        <v>20876.028514861649</v>
      </c>
      <c r="CK2255" s="1102">
        <v>21673.60555925317</v>
      </c>
      <c r="CL2255" s="1102">
        <v>18235.578170720059</v>
      </c>
      <c r="CM2255" s="1102">
        <v>22686.810477727147</v>
      </c>
      <c r="CN2255" s="1102">
        <v>20419.057196580281</v>
      </c>
      <c r="CO2255" s="1102">
        <v>19167.826148449083</v>
      </c>
      <c r="CP2255" s="1102">
        <v>21423.370095928054</v>
      </c>
      <c r="CQ2255" s="1106">
        <f t="shared" si="235"/>
        <v>23615.223155057276</v>
      </c>
      <c r="CR2255" s="23" t="s">
        <v>543</v>
      </c>
      <c r="DQ2255"/>
      <c r="DR2255"/>
    </row>
    <row r="2256" spans="58:122" ht="13">
      <c r="BF2256" s="1135">
        <v>2248</v>
      </c>
      <c r="BG2256" s="1102">
        <v>63082.553061800769</v>
      </c>
      <c r="BH2256" s="1102">
        <v>66238.437982653384</v>
      </c>
      <c r="BI2256" s="1102">
        <v>62563.525252395688</v>
      </c>
      <c r="BJ2256" s="1102">
        <v>77186.248890624978</v>
      </c>
      <c r="BK2256" s="1102">
        <v>90674.05597619318</v>
      </c>
      <c r="BL2256" s="1102">
        <v>109198.70566656228</v>
      </c>
      <c r="BM2256" s="1102">
        <v>86677.842189728879</v>
      </c>
      <c r="BN2256" s="1102">
        <v>97108.410187267378</v>
      </c>
      <c r="BO2256" s="1102">
        <v>127964.09443241278</v>
      </c>
      <c r="BP2256" s="1102">
        <v>117085.32239600347</v>
      </c>
      <c r="BQ2256" s="1102">
        <v>92143.911719947908</v>
      </c>
      <c r="BR2256" s="1102">
        <v>84506.830227023776</v>
      </c>
      <c r="BS2256" s="1102">
        <v>96970.752979351746</v>
      </c>
      <c r="BT2256" s="1102">
        <v>39727.033878594273</v>
      </c>
      <c r="BU2256" s="1102">
        <v>21132.102333453404</v>
      </c>
      <c r="BV2256" s="1102">
        <v>19877.554508182711</v>
      </c>
      <c r="BW2256" s="1102">
        <v>19080.074198742957</v>
      </c>
      <c r="BX2256" s="1102">
        <v>24265.69663489599</v>
      </c>
      <c r="BY2256" s="1102">
        <v>20841.822786091972</v>
      </c>
      <c r="BZ2256" s="1102">
        <v>19242.192418701721</v>
      </c>
      <c r="CA2256" s="1102">
        <v>12655.065356441572</v>
      </c>
      <c r="CB2256" s="1102">
        <v>7440.0931144798597</v>
      </c>
      <c r="CC2256" s="1102">
        <v>10296.266917608955</v>
      </c>
      <c r="CD2256" s="1102">
        <v>12469.643831176449</v>
      </c>
      <c r="CE2256" s="1102">
        <v>22049.038697394146</v>
      </c>
      <c r="CF2256" s="1102">
        <v>15674.492803433292</v>
      </c>
      <c r="CG2256" s="1102">
        <v>11526.808931949608</v>
      </c>
      <c r="CH2256" s="1102">
        <v>12762.306826339014</v>
      </c>
      <c r="CI2256" s="1102">
        <v>19485.910492957326</v>
      </c>
      <c r="CJ2256" s="1102">
        <v>23349.726686491482</v>
      </c>
      <c r="CK2256" s="1102">
        <v>26561.192016178586</v>
      </c>
      <c r="CL2256" s="1102">
        <v>19447.122226278199</v>
      </c>
      <c r="CM2256" s="1102">
        <v>21943.312757536416</v>
      </c>
      <c r="CN2256" s="1102">
        <v>16893.931043707213</v>
      </c>
      <c r="CO2256" s="1102">
        <v>23176.897823042429</v>
      </c>
      <c r="CP2256" s="1102">
        <v>18203.544103600456</v>
      </c>
      <c r="CQ2256" s="1106">
        <f t="shared" si="235"/>
        <v>20065.972547482594</v>
      </c>
      <c r="CR2256" s="23" t="s">
        <v>543</v>
      </c>
      <c r="DQ2256"/>
      <c r="DR2256"/>
    </row>
    <row r="2257" spans="58:122" ht="13">
      <c r="BF2257" s="1135">
        <v>2249</v>
      </c>
      <c r="BG2257" s="1102">
        <v>64190.580257662601</v>
      </c>
      <c r="BH2257" s="1102">
        <v>70518.370831279899</v>
      </c>
      <c r="BI2257" s="1102">
        <v>67565.940445465167</v>
      </c>
      <c r="BJ2257" s="1102">
        <v>80194.563391680553</v>
      </c>
      <c r="BK2257" s="1102">
        <v>88856.68254132419</v>
      </c>
      <c r="BL2257" s="1102">
        <v>112809.18727352141</v>
      </c>
      <c r="BM2257" s="1102">
        <v>97662.709382015746</v>
      </c>
      <c r="BN2257" s="1102">
        <v>97257.602529779251</v>
      </c>
      <c r="BO2257" s="1102">
        <v>134348.4560090981</v>
      </c>
      <c r="BP2257" s="1102">
        <v>128607.50102435987</v>
      </c>
      <c r="BQ2257" s="1102">
        <v>103471.53729449358</v>
      </c>
      <c r="BR2257" s="1102">
        <v>88750.248423556186</v>
      </c>
      <c r="BS2257" s="1102">
        <v>146084.70055561748</v>
      </c>
      <c r="BT2257" s="1102">
        <v>50262.55425947607</v>
      </c>
      <c r="BU2257" s="1102">
        <v>19274.569121838529</v>
      </c>
      <c r="BV2257" s="1102">
        <v>22103.836596286288</v>
      </c>
      <c r="BW2257" s="1102">
        <v>21255.199492579814</v>
      </c>
      <c r="BX2257" s="1102">
        <v>33380.754502895754</v>
      </c>
      <c r="BY2257" s="1102">
        <v>25155.390009009046</v>
      </c>
      <c r="BZ2257" s="1102">
        <v>17913.731967578442</v>
      </c>
      <c r="CA2257" s="1102">
        <v>12659.328494543135</v>
      </c>
      <c r="CB2257" s="1102">
        <v>9766.4590273684535</v>
      </c>
      <c r="CC2257" s="1102">
        <v>14371.998564993764</v>
      </c>
      <c r="CD2257" s="1102">
        <v>20188.38807476603</v>
      </c>
      <c r="CE2257" s="1102">
        <v>23143.443305736266</v>
      </c>
      <c r="CF2257" s="1102">
        <v>17560.218665222612</v>
      </c>
      <c r="CG2257" s="1102">
        <v>14379.251196246005</v>
      </c>
      <c r="CH2257" s="1102">
        <v>18283.183326327016</v>
      </c>
      <c r="CI2257" s="1102">
        <v>24876.589838549695</v>
      </c>
      <c r="CJ2257" s="1102">
        <v>26746.857128220356</v>
      </c>
      <c r="CK2257" s="1102">
        <v>29652.606948560227</v>
      </c>
      <c r="CL2257" s="1102">
        <v>27283.936490184096</v>
      </c>
      <c r="CM2257" s="1102">
        <v>32008.15748687047</v>
      </c>
      <c r="CN2257" s="1102">
        <v>29416.088772801715</v>
      </c>
      <c r="CO2257" s="1102">
        <v>26612.299396281283</v>
      </c>
      <c r="CP2257" s="1102">
        <v>31620.152911848698</v>
      </c>
      <c r="CQ2257" s="1106">
        <f t="shared" si="235"/>
        <v>34855.252178660252</v>
      </c>
      <c r="CR2257" s="23" t="s">
        <v>543</v>
      </c>
      <c r="DQ2257"/>
      <c r="DR2257"/>
    </row>
    <row r="2258" spans="58:122" ht="13">
      <c r="BF2258" s="1135">
        <v>2250</v>
      </c>
      <c r="BG2258" s="1102">
        <v>42797.243503109712</v>
      </c>
      <c r="BH2258" s="1102">
        <v>50221.023271651648</v>
      </c>
      <c r="BI2258" s="1102">
        <v>44926.131421975544</v>
      </c>
      <c r="BJ2258" s="1102">
        <v>46238.856320309147</v>
      </c>
      <c r="BK2258" s="1102">
        <v>54994.97181635497</v>
      </c>
      <c r="BL2258" s="1102">
        <v>80229.393707453724</v>
      </c>
      <c r="BM2258" s="1102">
        <v>79482.663734412243</v>
      </c>
      <c r="BN2258" s="1102">
        <v>89117.940218830074</v>
      </c>
      <c r="BO2258" s="1102">
        <v>107793.06748679017</v>
      </c>
      <c r="BP2258" s="1102">
        <v>122501.01929680181</v>
      </c>
      <c r="BQ2258" s="1102">
        <v>90605.333987310456</v>
      </c>
      <c r="BR2258" s="1102">
        <v>61979.309055783277</v>
      </c>
      <c r="BS2258" s="1102">
        <v>53034.041216695623</v>
      </c>
      <c r="BT2258" s="1102">
        <v>25888.882188181255</v>
      </c>
      <c r="BU2258" s="1102">
        <v>13442.936945407948</v>
      </c>
      <c r="BV2258" s="1102">
        <v>14807.759095534437</v>
      </c>
      <c r="BW2258" s="1102">
        <v>19159.888185166044</v>
      </c>
      <c r="BX2258" s="1102">
        <v>24508.47668979067</v>
      </c>
      <c r="BY2258" s="1102">
        <v>21635.896382666535</v>
      </c>
      <c r="BZ2258" s="1102">
        <v>19812.618772928749</v>
      </c>
      <c r="CA2258" s="1102">
        <v>12669.535459260693</v>
      </c>
      <c r="CB2258" s="1102">
        <v>7630.331974163505</v>
      </c>
      <c r="CC2258" s="1102">
        <v>8124.305549726836</v>
      </c>
      <c r="CD2258" s="1102">
        <v>10696.245880623665</v>
      </c>
      <c r="CE2258" s="1102">
        <v>20869.028922950743</v>
      </c>
      <c r="CF2258" s="1102">
        <v>15540.911324784382</v>
      </c>
      <c r="CG2258" s="1102">
        <v>11220.572669447673</v>
      </c>
      <c r="CH2258" s="1102">
        <v>12517.243238978155</v>
      </c>
      <c r="CI2258" s="1102">
        <v>20668.626670720532</v>
      </c>
      <c r="CJ2258" s="1102">
        <v>26223.460044198091</v>
      </c>
      <c r="CK2258" s="1102">
        <v>30451.670443631941</v>
      </c>
      <c r="CL2258" s="1102">
        <v>22564.150324948201</v>
      </c>
      <c r="CM2258" s="1102">
        <v>21381.257244503515</v>
      </c>
      <c r="CN2258" s="1102">
        <v>17445.912183221481</v>
      </c>
      <c r="CO2258" s="1102">
        <v>20099.724099694413</v>
      </c>
      <c r="CP2258" s="1102">
        <v>17899.868513403337</v>
      </c>
      <c r="CQ2258" s="1106">
        <f t="shared" si="235"/>
        <v>19731.227509837383</v>
      </c>
      <c r="CR2258" s="23" t="s">
        <v>543</v>
      </c>
      <c r="DQ2258"/>
      <c r="DR2258"/>
    </row>
    <row r="2259" spans="58:122" ht="13">
      <c r="BF2259" s="1135">
        <v>2251</v>
      </c>
      <c r="BG2259" s="1102">
        <v>45199.243546955367</v>
      </c>
      <c r="BH2259" s="1102">
        <v>51604.379352284086</v>
      </c>
      <c r="BI2259" s="1102">
        <v>49734.891055464563</v>
      </c>
      <c r="BJ2259" s="1102">
        <v>52574.73572548345</v>
      </c>
      <c r="BK2259" s="1102">
        <v>61237.96784376193</v>
      </c>
      <c r="BL2259" s="1102">
        <v>86652.525853592117</v>
      </c>
      <c r="BM2259" s="1102">
        <v>83451.765445106837</v>
      </c>
      <c r="BN2259" s="1102">
        <v>92973.78816226832</v>
      </c>
      <c r="BO2259" s="1102">
        <v>122052.74167635264</v>
      </c>
      <c r="BP2259" s="1102">
        <v>125750.88603610737</v>
      </c>
      <c r="BQ2259" s="1102">
        <v>100494.12394157937</v>
      </c>
      <c r="BR2259" s="1102">
        <v>77000.952196455648</v>
      </c>
      <c r="BS2259" s="1102">
        <v>69883.021499275099</v>
      </c>
      <c r="BT2259" s="1102">
        <v>35553.448195286874</v>
      </c>
      <c r="BU2259" s="1102">
        <v>16608.609716527208</v>
      </c>
      <c r="BV2259" s="1102">
        <v>14480.528176340757</v>
      </c>
      <c r="BW2259" s="1102">
        <v>23363.673539470819</v>
      </c>
      <c r="BX2259" s="1102">
        <v>28697.712364555122</v>
      </c>
      <c r="BY2259" s="1102">
        <v>24438.19842949371</v>
      </c>
      <c r="BZ2259" s="1102">
        <v>15156.503353199707</v>
      </c>
      <c r="CA2259" s="1102">
        <v>12669.694292315295</v>
      </c>
      <c r="CB2259" s="1102">
        <v>7749.4237331313961</v>
      </c>
      <c r="CC2259" s="1102">
        <v>10800.778318305247</v>
      </c>
      <c r="CD2259" s="1102">
        <v>13638.087966551908</v>
      </c>
      <c r="CE2259" s="1102">
        <v>20993.385875392087</v>
      </c>
      <c r="CF2259" s="1102">
        <v>14112.196896100475</v>
      </c>
      <c r="CG2259" s="1102">
        <v>11444.584181231796</v>
      </c>
      <c r="CH2259" s="1102">
        <v>14480.203022514384</v>
      </c>
      <c r="CI2259" s="1102">
        <v>22804.503030687207</v>
      </c>
      <c r="CJ2259" s="1102">
        <v>25885.165108612277</v>
      </c>
      <c r="CK2259" s="1102">
        <v>26940.758441220096</v>
      </c>
      <c r="CL2259" s="1102">
        <v>20964.569306814901</v>
      </c>
      <c r="CM2259" s="1102">
        <v>23955.922865728746</v>
      </c>
      <c r="CN2259" s="1102">
        <v>21239.23284299337</v>
      </c>
      <c r="CO2259" s="1102">
        <v>24256.503062125681</v>
      </c>
      <c r="CP2259" s="1102">
        <v>23419.632142712948</v>
      </c>
      <c r="CQ2259" s="1106">
        <f t="shared" si="235"/>
        <v>25815.725386952014</v>
      </c>
      <c r="CR2259" s="23" t="s">
        <v>543</v>
      </c>
      <c r="DQ2259"/>
      <c r="DR2259"/>
    </row>
    <row r="2260" spans="58:122" ht="13">
      <c r="BF2260" s="1135">
        <v>2252</v>
      </c>
      <c r="BG2260" s="1102">
        <v>66155.768361475784</v>
      </c>
      <c r="BH2260" s="1102">
        <v>67662.367540120409</v>
      </c>
      <c r="BI2260" s="1102">
        <v>60575.599664689864</v>
      </c>
      <c r="BJ2260" s="1102">
        <v>65752.235178028815</v>
      </c>
      <c r="BK2260" s="1102">
        <v>79430.605680555396</v>
      </c>
      <c r="BL2260" s="1102">
        <v>98337.57362886233</v>
      </c>
      <c r="BM2260" s="1102">
        <v>86517.27355267742</v>
      </c>
      <c r="BN2260" s="1102">
        <v>99500.209127321912</v>
      </c>
      <c r="BO2260" s="1102">
        <v>128994.97299076538</v>
      </c>
      <c r="BP2260" s="1102">
        <v>121065.46846556463</v>
      </c>
      <c r="BQ2260" s="1102">
        <v>94404.376400218855</v>
      </c>
      <c r="BR2260" s="1102">
        <v>81794.209981824097</v>
      </c>
      <c r="BS2260" s="1102">
        <v>93138.551970453729</v>
      </c>
      <c r="BT2260" s="1102">
        <v>41521.197915917364</v>
      </c>
      <c r="BU2260" s="1102">
        <v>20483.933688659792</v>
      </c>
      <c r="BV2260" s="1102">
        <v>15838.465911228875</v>
      </c>
      <c r="BW2260" s="1102">
        <v>16889.752377156714</v>
      </c>
      <c r="BX2260" s="1102">
        <v>23475.799341756931</v>
      </c>
      <c r="BY2260" s="1102">
        <v>21851.647966715307</v>
      </c>
      <c r="BZ2260" s="1102">
        <v>18285.637242221841</v>
      </c>
      <c r="CA2260" s="1102">
        <v>12677.418813309017</v>
      </c>
      <c r="CB2260" s="1102">
        <v>8222.1550793452589</v>
      </c>
      <c r="CC2260" s="1102">
        <v>10439.321270993109</v>
      </c>
      <c r="CD2260" s="1102">
        <v>13523.584977841359</v>
      </c>
      <c r="CE2260" s="1102">
        <v>19988.372785438052</v>
      </c>
      <c r="CF2260" s="1102">
        <v>14049.388677244982</v>
      </c>
      <c r="CG2260" s="1102">
        <v>10911.724296529814</v>
      </c>
      <c r="CH2260" s="1102">
        <v>11428.52581974502</v>
      </c>
      <c r="CI2260" s="1102">
        <v>16707.738082796557</v>
      </c>
      <c r="CJ2260" s="1102">
        <v>18687.492476255451</v>
      </c>
      <c r="CK2260" s="1102">
        <v>20612.409883861583</v>
      </c>
      <c r="CL2260" s="1102">
        <v>17943.954390614519</v>
      </c>
      <c r="CM2260" s="1102">
        <v>20699.593271681959</v>
      </c>
      <c r="CN2260" s="1102">
        <v>19684.504157668311</v>
      </c>
      <c r="CO2260" s="1102">
        <v>19210.990986125307</v>
      </c>
      <c r="CP2260" s="1102">
        <v>21273.996717199272</v>
      </c>
      <c r="CQ2260" s="1106">
        <f t="shared" si="235"/>
        <v>23450.567190271628</v>
      </c>
      <c r="CR2260" s="23" t="s">
        <v>543</v>
      </c>
      <c r="DQ2260"/>
      <c r="DR2260"/>
    </row>
    <row r="2261" spans="58:122" ht="13">
      <c r="BF2261" s="1135">
        <v>2253</v>
      </c>
      <c r="BG2261" s="1102">
        <v>53667.06202148641</v>
      </c>
      <c r="BH2261" s="1102">
        <v>56700.498479900751</v>
      </c>
      <c r="BI2261" s="1102">
        <v>53027.626662803843</v>
      </c>
      <c r="BJ2261" s="1102">
        <v>63655.775152896786</v>
      </c>
      <c r="BK2261" s="1102">
        <v>78208.391682869697</v>
      </c>
      <c r="BL2261" s="1102">
        <v>106420.88882713052</v>
      </c>
      <c r="BM2261" s="1102">
        <v>98775.339005144793</v>
      </c>
      <c r="BN2261" s="1102">
        <v>105523.33756102233</v>
      </c>
      <c r="BO2261" s="1102">
        <v>117376.06930395441</v>
      </c>
      <c r="BP2261" s="1102">
        <v>116043.64431746457</v>
      </c>
      <c r="BQ2261" s="1102">
        <v>87550.153735714703</v>
      </c>
      <c r="BR2261" s="1102">
        <v>67058.445432326494</v>
      </c>
      <c r="BS2261" s="1102">
        <v>59819.342699877736</v>
      </c>
      <c r="BT2261" s="1102">
        <v>34867.958364602455</v>
      </c>
      <c r="BU2261" s="1102">
        <v>21067.920425146702</v>
      </c>
      <c r="BV2261" s="1102">
        <v>15484.124763693484</v>
      </c>
      <c r="BW2261" s="1102">
        <v>14003.738363282282</v>
      </c>
      <c r="BX2261" s="1102">
        <v>22960.509898050881</v>
      </c>
      <c r="BY2261" s="1102">
        <v>20186.192793301554</v>
      </c>
      <c r="BZ2261" s="1102">
        <v>20107.148146091866</v>
      </c>
      <c r="CA2261" s="1102">
        <v>12680.539870688555</v>
      </c>
      <c r="CB2261" s="1102">
        <v>7143.4149657425323</v>
      </c>
      <c r="CC2261" s="1102">
        <v>9229.1719418377652</v>
      </c>
      <c r="CD2261" s="1102">
        <v>10989.086445492258</v>
      </c>
      <c r="CE2261" s="1102">
        <v>16715.976465131254</v>
      </c>
      <c r="CF2261" s="1102">
        <v>13045.603500096884</v>
      </c>
      <c r="CG2261" s="1102">
        <v>10064.380004577772</v>
      </c>
      <c r="CH2261" s="1102">
        <v>15275.544080264253</v>
      </c>
      <c r="CI2261" s="1102">
        <v>19247.536224015232</v>
      </c>
      <c r="CJ2261" s="1102">
        <v>24612.191947736228</v>
      </c>
      <c r="CK2261" s="1102">
        <v>24793.169326404008</v>
      </c>
      <c r="CL2261" s="1102">
        <v>21132.912949754878</v>
      </c>
      <c r="CM2261" s="1102">
        <v>24600.164602214456</v>
      </c>
      <c r="CN2261" s="1102">
        <v>21324.883367280781</v>
      </c>
      <c r="CO2261" s="1102">
        <v>19941.548619256188</v>
      </c>
      <c r="CP2261" s="1102">
        <v>23428.442214713032</v>
      </c>
      <c r="CQ2261" s="1106">
        <f t="shared" si="235"/>
        <v>25825.43682895962</v>
      </c>
      <c r="CR2261" s="23" t="s">
        <v>543</v>
      </c>
      <c r="DQ2261"/>
      <c r="DR2261"/>
    </row>
    <row r="2262" spans="58:122" ht="13">
      <c r="BF2262" s="1135">
        <v>2254</v>
      </c>
      <c r="BG2262" s="1102">
        <v>51905.149149318313</v>
      </c>
      <c r="BH2262" s="1102">
        <v>56545.582123717722</v>
      </c>
      <c r="BI2262" s="1102">
        <v>54262.767270176177</v>
      </c>
      <c r="BJ2262" s="1102">
        <v>56359.500524064708</v>
      </c>
      <c r="BK2262" s="1102">
        <v>73207.175546432889</v>
      </c>
      <c r="BL2262" s="1102">
        <v>102161.75438589953</v>
      </c>
      <c r="BM2262" s="1102">
        <v>85802.114012365812</v>
      </c>
      <c r="BN2262" s="1102">
        <v>76184.596300264107</v>
      </c>
      <c r="BO2262" s="1102">
        <v>105042.89698569324</v>
      </c>
      <c r="BP2262" s="1102">
        <v>96749.342173916433</v>
      </c>
      <c r="BQ2262" s="1102">
        <v>68438.824950847018</v>
      </c>
      <c r="BR2262" s="1102">
        <v>47669.020919682946</v>
      </c>
      <c r="BS2262" s="1102">
        <v>68581.309107838126</v>
      </c>
      <c r="BT2262" s="1102">
        <v>25039.500397813048</v>
      </c>
      <c r="BU2262" s="1102">
        <v>10963.172275014507</v>
      </c>
      <c r="BV2262" s="1102">
        <v>15014.951306392895</v>
      </c>
      <c r="BW2262" s="1102">
        <v>25101.622534762508</v>
      </c>
      <c r="BX2262" s="1102">
        <v>25461.979793190883</v>
      </c>
      <c r="BY2262" s="1102">
        <v>21873.433933311371</v>
      </c>
      <c r="BZ2262" s="1102">
        <v>18937.154661776582</v>
      </c>
      <c r="CA2262" s="1102">
        <v>12688.350327744678</v>
      </c>
      <c r="CB2262" s="1102">
        <v>7612.1979572101582</v>
      </c>
      <c r="CC2262" s="1102">
        <v>8352.0165380550116</v>
      </c>
      <c r="CD2262" s="1102">
        <v>11986.759875983329</v>
      </c>
      <c r="CE2262" s="1102">
        <v>21634.966316442158</v>
      </c>
      <c r="CF2262" s="1102">
        <v>16418.671998168622</v>
      </c>
      <c r="CG2262" s="1102">
        <v>13301.935754680184</v>
      </c>
      <c r="CH2262" s="1102">
        <v>14458.565376246192</v>
      </c>
      <c r="CI2262" s="1102">
        <v>20161.623332998497</v>
      </c>
      <c r="CJ2262" s="1102">
        <v>20747.60540548242</v>
      </c>
      <c r="CK2262" s="1102">
        <v>18102.006078607814</v>
      </c>
      <c r="CL2262" s="1102">
        <v>14215.994405446761</v>
      </c>
      <c r="CM2262" s="1102">
        <v>18419.36181784065</v>
      </c>
      <c r="CN2262" s="1102">
        <v>19574.332540197403</v>
      </c>
      <c r="CO2262" s="1102">
        <v>24271.585328389425</v>
      </c>
      <c r="CP2262" s="1102">
        <v>19521.590816270455</v>
      </c>
      <c r="CQ2262" s="1106">
        <f t="shared" si="235"/>
        <v>21518.870345967054</v>
      </c>
      <c r="CR2262" s="23" t="s">
        <v>543</v>
      </c>
      <c r="DQ2262"/>
      <c r="DR2262"/>
    </row>
    <row r="2263" spans="58:122" ht="13">
      <c r="BF2263" s="1135">
        <v>2255</v>
      </c>
      <c r="BG2263" s="1102">
        <v>39815.582021089715</v>
      </c>
      <c r="BH2263" s="1102">
        <v>46948.923999206439</v>
      </c>
      <c r="BI2263" s="1102">
        <v>45405.409774463624</v>
      </c>
      <c r="BJ2263" s="1102">
        <v>56008.640511509031</v>
      </c>
      <c r="BK2263" s="1102">
        <v>64502.759424011616</v>
      </c>
      <c r="BL2263" s="1102">
        <v>85292.862535183362</v>
      </c>
      <c r="BM2263" s="1102">
        <v>82673.148209051156</v>
      </c>
      <c r="BN2263" s="1102">
        <v>96130.840904693658</v>
      </c>
      <c r="BO2263" s="1102">
        <v>100346.48318160106</v>
      </c>
      <c r="BP2263" s="1102">
        <v>110396.19107264238</v>
      </c>
      <c r="BQ2263" s="1102">
        <v>82364.037127465024</v>
      </c>
      <c r="BR2263" s="1102">
        <v>66589.089196726462</v>
      </c>
      <c r="BS2263" s="1102">
        <v>58252.460682461642</v>
      </c>
      <c r="BT2263" s="1102">
        <v>24654.872157782938</v>
      </c>
      <c r="BU2263" s="1102">
        <v>11419.684936139973</v>
      </c>
      <c r="BV2263" s="1102">
        <v>10791.596621670727</v>
      </c>
      <c r="BW2263" s="1102">
        <v>15062.849977734017</v>
      </c>
      <c r="BX2263" s="1102">
        <v>18155.88569125918</v>
      </c>
      <c r="BY2263" s="1102">
        <v>17888.029925271134</v>
      </c>
      <c r="BZ2263" s="1102">
        <v>14821.802879974726</v>
      </c>
      <c r="CA2263" s="1102">
        <v>12690.585536653549</v>
      </c>
      <c r="CB2263" s="1102">
        <v>7590.0265242036639</v>
      </c>
      <c r="CC2263" s="1102">
        <v>8873.214234716932</v>
      </c>
      <c r="CD2263" s="1102">
        <v>11777.283957870033</v>
      </c>
      <c r="CE2263" s="1102">
        <v>19134.060876153351</v>
      </c>
      <c r="CF2263" s="1102">
        <v>14468.22280949985</v>
      </c>
      <c r="CG2263" s="1102">
        <v>10190.669127010839</v>
      </c>
      <c r="CH2263" s="1102">
        <v>10752.792443448785</v>
      </c>
      <c r="CI2263" s="1102">
        <v>14022.878864467915</v>
      </c>
      <c r="CJ2263" s="1102">
        <v>15156.453451739833</v>
      </c>
      <c r="CK2263" s="1102">
        <v>15597.012322479444</v>
      </c>
      <c r="CL2263" s="1102">
        <v>11543.984537964949</v>
      </c>
      <c r="CM2263" s="1102">
        <v>14755.469219588507</v>
      </c>
      <c r="CN2263" s="1102">
        <v>14551.643080268885</v>
      </c>
      <c r="CO2263" s="1102">
        <v>18475.33739112828</v>
      </c>
      <c r="CP2263" s="1102">
        <v>14808.002951798138</v>
      </c>
      <c r="CQ2263" s="1106">
        <f t="shared" si="235"/>
        <v>16323.029132280471</v>
      </c>
      <c r="CR2263" s="23" t="s">
        <v>543</v>
      </c>
      <c r="DQ2263"/>
      <c r="DR2263"/>
    </row>
    <row r="2264" spans="58:122" ht="13">
      <c r="BF2264" s="1135">
        <v>2256</v>
      </c>
      <c r="BG2264" s="1102">
        <v>80932.466639101011</v>
      </c>
      <c r="BH2264" s="1102">
        <v>79427.450838595556</v>
      </c>
      <c r="BI2264" s="1102">
        <v>72927.415302430658</v>
      </c>
      <c r="BJ2264" s="1102">
        <v>76759.215591101733</v>
      </c>
      <c r="BK2264" s="1102">
        <v>89486.679483452826</v>
      </c>
      <c r="BL2264" s="1102">
        <v>110089.00912640206</v>
      </c>
      <c r="BM2264" s="1102">
        <v>92674.354643778235</v>
      </c>
      <c r="BN2264" s="1102">
        <v>113803.40854557423</v>
      </c>
      <c r="BO2264" s="1102">
        <v>133966.86303783022</v>
      </c>
      <c r="BP2264" s="1102">
        <v>123999.71803267827</v>
      </c>
      <c r="BQ2264" s="1102">
        <v>99011.360003957714</v>
      </c>
      <c r="BR2264" s="1102">
        <v>81782.63140589981</v>
      </c>
      <c r="BS2264" s="1102">
        <v>77782.444509661465</v>
      </c>
      <c r="BT2264" s="1102">
        <v>32688.428576517381</v>
      </c>
      <c r="BU2264" s="1102">
        <v>13972.58142416151</v>
      </c>
      <c r="BV2264" s="1102">
        <v>14252.233060030316</v>
      </c>
      <c r="BW2264" s="1102">
        <v>23853.653471910999</v>
      </c>
      <c r="BX2264" s="1102">
        <v>30998.664332498</v>
      </c>
      <c r="BY2264" s="1102">
        <v>22587.579262887106</v>
      </c>
      <c r="BZ2264" s="1102">
        <v>18258.719227920501</v>
      </c>
      <c r="CA2264" s="1102">
        <v>12691.571500643317</v>
      </c>
      <c r="CB2264" s="1102">
        <v>9252.4240131961778</v>
      </c>
      <c r="CC2264" s="1102">
        <v>12798.166975664129</v>
      </c>
      <c r="CD2264" s="1102">
        <v>15684.059099866012</v>
      </c>
      <c r="CE2264" s="1102">
        <v>22856.647751671881</v>
      </c>
      <c r="CF2264" s="1102">
        <v>16664.092839276913</v>
      </c>
      <c r="CG2264" s="1102">
        <v>14221.272796195026</v>
      </c>
      <c r="CH2264" s="1102">
        <v>15691.498939143477</v>
      </c>
      <c r="CI2264" s="1102">
        <v>22457.817821826367</v>
      </c>
      <c r="CJ2264" s="1102">
        <v>24235.579544339806</v>
      </c>
      <c r="CK2264" s="1102">
        <v>24587.47238145602</v>
      </c>
      <c r="CL2264" s="1102">
        <v>19415.310082137425</v>
      </c>
      <c r="CM2264" s="1102">
        <v>24779.072023964203</v>
      </c>
      <c r="CN2264" s="1102">
        <v>23760.600257431932</v>
      </c>
      <c r="CO2264" s="1102">
        <v>27297.197397164877</v>
      </c>
      <c r="CP2264" s="1102">
        <v>26230.001278724423</v>
      </c>
      <c r="CQ2264" s="1106">
        <f t="shared" si="235"/>
        <v>28913.627070852392</v>
      </c>
      <c r="CR2264" s="23" t="s">
        <v>543</v>
      </c>
      <c r="DQ2264"/>
      <c r="DR2264"/>
    </row>
    <row r="2265" spans="58:122" ht="13">
      <c r="BF2265" s="1135">
        <v>2257</v>
      </c>
      <c r="BG2265" s="1102">
        <v>60281.58599137867</v>
      </c>
      <c r="BH2265" s="1102">
        <v>67836.915001276997</v>
      </c>
      <c r="BI2265" s="1102">
        <v>64986.969920357114</v>
      </c>
      <c r="BJ2265" s="1102">
        <v>73611.701162071942</v>
      </c>
      <c r="BK2265" s="1102">
        <v>82485.698370222468</v>
      </c>
      <c r="BL2265" s="1102">
        <v>100425.08636488751</v>
      </c>
      <c r="BM2265" s="1102">
        <v>87927.693863444132</v>
      </c>
      <c r="BN2265" s="1102">
        <v>94288.672402534721</v>
      </c>
      <c r="BO2265" s="1102">
        <v>115975.71667249652</v>
      </c>
      <c r="BP2265" s="1102">
        <v>120780.89995613774</v>
      </c>
      <c r="BQ2265" s="1102">
        <v>93138.635970784628</v>
      </c>
      <c r="BR2265" s="1102">
        <v>77016.928121885197</v>
      </c>
      <c r="BS2265" s="1102">
        <v>87262.286013227043</v>
      </c>
      <c r="BT2265" s="1102">
        <v>36231.665291504323</v>
      </c>
      <c r="BU2265" s="1102">
        <v>17164.459423987006</v>
      </c>
      <c r="BV2265" s="1102">
        <v>16130.499610181821</v>
      </c>
      <c r="BW2265" s="1102">
        <v>17058.25696509047</v>
      </c>
      <c r="BX2265" s="1102">
        <v>19036.896278613509</v>
      </c>
      <c r="BY2265" s="1102">
        <v>20831.036575775172</v>
      </c>
      <c r="BZ2265" s="1102">
        <v>20931.756371045009</v>
      </c>
      <c r="CA2265" s="1102">
        <v>12695.235674764421</v>
      </c>
      <c r="CB2265" s="1102">
        <v>6704.5472942355418</v>
      </c>
      <c r="CC2265" s="1102">
        <v>10030.382894376769</v>
      </c>
      <c r="CD2265" s="1102">
        <v>10208.324507833988</v>
      </c>
      <c r="CE2265" s="1102">
        <v>21714.319046340581</v>
      </c>
      <c r="CF2265" s="1102">
        <v>15434.844946356012</v>
      </c>
      <c r="CG2265" s="1102">
        <v>11944.767176220872</v>
      </c>
      <c r="CH2265" s="1102">
        <v>15804.413665648573</v>
      </c>
      <c r="CI2265" s="1102">
        <v>20187.101298945552</v>
      </c>
      <c r="CJ2265" s="1102">
        <v>24187.009785667298</v>
      </c>
      <c r="CK2265" s="1102">
        <v>24768.317754841755</v>
      </c>
      <c r="CL2265" s="1102">
        <v>18174.02469828396</v>
      </c>
      <c r="CM2265" s="1102">
        <v>23581.628521335537</v>
      </c>
      <c r="CN2265" s="1102">
        <v>17751.208387831415</v>
      </c>
      <c r="CO2265" s="1102">
        <v>22698.21959561473</v>
      </c>
      <c r="CP2265" s="1102">
        <v>19984.029351002497</v>
      </c>
      <c r="CQ2265" s="1106">
        <f t="shared" si="235"/>
        <v>22028.621572982011</v>
      </c>
      <c r="CR2265" s="23" t="s">
        <v>543</v>
      </c>
      <c r="DQ2265"/>
      <c r="DR2265"/>
    </row>
    <row r="2266" spans="58:122" ht="13">
      <c r="BF2266" s="1135">
        <v>2258</v>
      </c>
      <c r="BG2266" s="1102">
        <v>44353.78182722909</v>
      </c>
      <c r="BH2266" s="1102">
        <v>53567.658336477813</v>
      </c>
      <c r="BI2266" s="1102">
        <v>49002.131654084835</v>
      </c>
      <c r="BJ2266" s="1102">
        <v>48323.598590288086</v>
      </c>
      <c r="BK2266" s="1102">
        <v>55312.001716472252</v>
      </c>
      <c r="BL2266" s="1102">
        <v>73004.317887132842</v>
      </c>
      <c r="BM2266" s="1102">
        <v>69817.038055748577</v>
      </c>
      <c r="BN2266" s="1102">
        <v>77877.166547563189</v>
      </c>
      <c r="BO2266" s="1102">
        <v>102810.88744181299</v>
      </c>
      <c r="BP2266" s="1102">
        <v>105739.03702515388</v>
      </c>
      <c r="BQ2266" s="1102">
        <v>85837.476677515006</v>
      </c>
      <c r="BR2266" s="1102">
        <v>67420.207719058526</v>
      </c>
      <c r="BS2266" s="1102">
        <v>74642.0223295006</v>
      </c>
      <c r="BT2266" s="1102">
        <v>23041.775618421732</v>
      </c>
      <c r="BU2266" s="1102">
        <v>12545.006583786633</v>
      </c>
      <c r="BV2266" s="1102">
        <v>12902.155131945749</v>
      </c>
      <c r="BW2266" s="1102">
        <v>20790.815227925381</v>
      </c>
      <c r="BX2266" s="1102">
        <v>25232.79291357657</v>
      </c>
      <c r="BY2266" s="1102">
        <v>22829.012162032021</v>
      </c>
      <c r="BZ2266" s="1102">
        <v>19886.755607074887</v>
      </c>
      <c r="CA2266" s="1102">
        <v>12696.735222748654</v>
      </c>
      <c r="CB2266" s="1102">
        <v>8310.7250572956727</v>
      </c>
      <c r="CC2266" s="1102">
        <v>9209.7877885351336</v>
      </c>
      <c r="CD2266" s="1102">
        <v>16831.848055255719</v>
      </c>
      <c r="CE2266" s="1102">
        <v>27127.636680085809</v>
      </c>
      <c r="CF2266" s="1102">
        <v>20842.415641478157</v>
      </c>
      <c r="CG2266" s="1102">
        <v>15468.79916070909</v>
      </c>
      <c r="CH2266" s="1102">
        <v>14754.19444694553</v>
      </c>
      <c r="CI2266" s="1102">
        <v>22117.970419891448</v>
      </c>
      <c r="CJ2266" s="1102">
        <v>27075.387406044756</v>
      </c>
      <c r="CK2266" s="1102">
        <v>27926.39692608127</v>
      </c>
      <c r="CL2266" s="1102">
        <v>21563.078392624004</v>
      </c>
      <c r="CM2266" s="1102">
        <v>22703.686076934217</v>
      </c>
      <c r="CN2266" s="1102">
        <v>23549.95006110298</v>
      </c>
      <c r="CO2266" s="1102">
        <v>25362.459481685924</v>
      </c>
      <c r="CP2266" s="1102">
        <v>23942.931845972744</v>
      </c>
      <c r="CQ2266" s="1106">
        <f t="shared" si="235"/>
        <v>26392.564568374932</v>
      </c>
      <c r="CR2266" s="23" t="s">
        <v>543</v>
      </c>
      <c r="DQ2266"/>
      <c r="DR2266"/>
    </row>
    <row r="2267" spans="58:122" ht="13">
      <c r="BF2267" s="1135">
        <v>2259</v>
      </c>
      <c r="BG2267" s="1102">
        <v>66356.254213789012</v>
      </c>
      <c r="BH2267" s="1102">
        <v>71965.61863909832</v>
      </c>
      <c r="BI2267" s="1102">
        <v>67647.877353650736</v>
      </c>
      <c r="BJ2267" s="1102">
        <v>80280.617785313065</v>
      </c>
      <c r="BK2267" s="1102">
        <v>90871.546698401362</v>
      </c>
      <c r="BL2267" s="1102">
        <v>114122.10778658355</v>
      </c>
      <c r="BM2267" s="1102">
        <v>92865.282152460743</v>
      </c>
      <c r="BN2267" s="1102">
        <v>92809.416870852918</v>
      </c>
      <c r="BO2267" s="1102">
        <v>128527.54173845155</v>
      </c>
      <c r="BP2267" s="1102">
        <v>132653.09867679872</v>
      </c>
      <c r="BQ2267" s="1102">
        <v>106526.89394233632</v>
      </c>
      <c r="BR2267" s="1102">
        <v>90323.388175636719</v>
      </c>
      <c r="BS2267" s="1102">
        <v>144008.63112584074</v>
      </c>
      <c r="BT2267" s="1102">
        <v>50762.94224903953</v>
      </c>
      <c r="BU2267" s="1102">
        <v>19370.455381860429</v>
      </c>
      <c r="BV2267" s="1102">
        <v>21735.192804582693</v>
      </c>
      <c r="BW2267" s="1102">
        <v>21385.860845539926</v>
      </c>
      <c r="BX2267" s="1102">
        <v>33451.580859974558</v>
      </c>
      <c r="BY2267" s="1102">
        <v>25278.671182030299</v>
      </c>
      <c r="BZ2267" s="1102">
        <v>18054.751629207854</v>
      </c>
      <c r="CA2267" s="1102">
        <v>12699.064737304909</v>
      </c>
      <c r="CB2267" s="1102">
        <v>9778.783408908821</v>
      </c>
      <c r="CC2267" s="1102">
        <v>14241.450688799589</v>
      </c>
      <c r="CD2267" s="1102">
        <v>19738.642568988944</v>
      </c>
      <c r="CE2267" s="1102">
        <v>23217.737322973597</v>
      </c>
      <c r="CF2267" s="1102">
        <v>17813.682985274067</v>
      </c>
      <c r="CG2267" s="1102">
        <v>14676.328877484753</v>
      </c>
      <c r="CH2267" s="1102">
        <v>18195.069890894123</v>
      </c>
      <c r="CI2267" s="1102">
        <v>24673.538463665591</v>
      </c>
      <c r="CJ2267" s="1102">
        <v>26839.069460217277</v>
      </c>
      <c r="CK2267" s="1102">
        <v>29778.709521922374</v>
      </c>
      <c r="CL2267" s="1102">
        <v>27294.04923744253</v>
      </c>
      <c r="CM2267" s="1102">
        <v>32088.922077063733</v>
      </c>
      <c r="CN2267" s="1102">
        <v>29368.534038541919</v>
      </c>
      <c r="CO2267" s="1102">
        <v>26837.588025717359</v>
      </c>
      <c r="CP2267" s="1102">
        <v>31598.377541431935</v>
      </c>
      <c r="CQ2267" s="1106">
        <f t="shared" si="235"/>
        <v>34831.248941570411</v>
      </c>
      <c r="CR2267" s="23" t="s">
        <v>543</v>
      </c>
      <c r="DQ2267"/>
      <c r="DR2267"/>
    </row>
    <row r="2268" spans="58:122" ht="13">
      <c r="BF2268" s="1135">
        <v>2260</v>
      </c>
      <c r="BG2268" s="1102">
        <v>47806.345819721573</v>
      </c>
      <c r="BH2268" s="1102">
        <v>54690.165650980394</v>
      </c>
      <c r="BI2268" s="1102">
        <v>50426.049491723461</v>
      </c>
      <c r="BJ2268" s="1102">
        <v>53447.801037815436</v>
      </c>
      <c r="BK2268" s="1102">
        <v>58425.615448178745</v>
      </c>
      <c r="BL2268" s="1102">
        <v>76723.485224086107</v>
      </c>
      <c r="BM2268" s="1102">
        <v>72011.247662406284</v>
      </c>
      <c r="BN2268" s="1102">
        <v>84136.041778550032</v>
      </c>
      <c r="BO2268" s="1102">
        <v>102255.77621908358</v>
      </c>
      <c r="BP2268" s="1102">
        <v>109789.8640371231</v>
      </c>
      <c r="BQ2268" s="1102">
        <v>85299.369615235337</v>
      </c>
      <c r="BR2268" s="1102">
        <v>71224.056568960805</v>
      </c>
      <c r="BS2268" s="1102">
        <v>75506.431413497616</v>
      </c>
      <c r="BT2268" s="1102">
        <v>40848.6191400772</v>
      </c>
      <c r="BU2268" s="1102">
        <v>17966.583655583097</v>
      </c>
      <c r="BV2268" s="1102">
        <v>13473.785188085076</v>
      </c>
      <c r="BW2268" s="1102">
        <v>17083.496852369262</v>
      </c>
      <c r="BX2268" s="1102">
        <v>35122.251504535321</v>
      </c>
      <c r="BY2268" s="1102">
        <v>24579.151062876241</v>
      </c>
      <c r="BZ2268" s="1102">
        <v>18015.254604886009</v>
      </c>
      <c r="CA2268" s="1102">
        <v>12700.689318644925</v>
      </c>
      <c r="CB2268" s="1102">
        <v>8444.5623896604266</v>
      </c>
      <c r="CC2268" s="1102">
        <v>10737.432279873366</v>
      </c>
      <c r="CD2268" s="1102">
        <v>13250.924388674994</v>
      </c>
      <c r="CE2268" s="1102">
        <v>17782.715391881247</v>
      </c>
      <c r="CF2268" s="1102">
        <v>15473.474346884634</v>
      </c>
      <c r="CG2268" s="1102">
        <v>14724.579256621626</v>
      </c>
      <c r="CH2268" s="1102">
        <v>19392.8372022773</v>
      </c>
      <c r="CI2268" s="1102">
        <v>24673.824669959264</v>
      </c>
      <c r="CJ2268" s="1102">
        <v>24805.860545830743</v>
      </c>
      <c r="CK2268" s="1102">
        <v>24019.13163944476</v>
      </c>
      <c r="CL2268" s="1102">
        <v>18979.372599340106</v>
      </c>
      <c r="CM2268" s="1102">
        <v>22246.35275050774</v>
      </c>
      <c r="CN2268" s="1102">
        <v>22243.885665302096</v>
      </c>
      <c r="CO2268" s="1102">
        <v>23814.14625631673</v>
      </c>
      <c r="CP2268" s="1102">
        <v>23589.953724563609</v>
      </c>
      <c r="CQ2268" s="1106">
        <f t="shared" si="235"/>
        <v>26003.47279296309</v>
      </c>
      <c r="CR2268" s="23" t="s">
        <v>543</v>
      </c>
      <c r="DQ2268"/>
      <c r="DR2268"/>
    </row>
    <row r="2269" spans="58:122" ht="13">
      <c r="BF2269" s="1135">
        <v>2261</v>
      </c>
      <c r="BG2269" s="1102">
        <v>62774.997082737296</v>
      </c>
      <c r="BH2269" s="1102">
        <v>61981.870219257158</v>
      </c>
      <c r="BI2269" s="1102">
        <v>54780.965900657895</v>
      </c>
      <c r="BJ2269" s="1102">
        <v>64361.817590185456</v>
      </c>
      <c r="BK2269" s="1102">
        <v>77115.759884804429</v>
      </c>
      <c r="BL2269" s="1102">
        <v>93699.254531045925</v>
      </c>
      <c r="BM2269" s="1102">
        <v>73064.064848422611</v>
      </c>
      <c r="BN2269" s="1102">
        <v>82908.813887030105</v>
      </c>
      <c r="BO2269" s="1102">
        <v>119502.74734413772</v>
      </c>
      <c r="BP2269" s="1102">
        <v>114319.1085129675</v>
      </c>
      <c r="BQ2269" s="1102">
        <v>90073.09324575428</v>
      </c>
      <c r="BR2269" s="1102">
        <v>76138.033705141293</v>
      </c>
      <c r="BS2269" s="1102">
        <v>86451.006867840493</v>
      </c>
      <c r="BT2269" s="1102">
        <v>30062.973094976587</v>
      </c>
      <c r="BU2269" s="1102">
        <v>12796.757532740596</v>
      </c>
      <c r="BV2269" s="1102">
        <v>12971.156163898311</v>
      </c>
      <c r="BW2269" s="1102">
        <v>24733.344990736423</v>
      </c>
      <c r="BX2269" s="1102">
        <v>26887.746080745594</v>
      </c>
      <c r="BY2269" s="1102">
        <v>21689.950446926734</v>
      </c>
      <c r="BZ2269" s="1102">
        <v>19803.041935840305</v>
      </c>
      <c r="CA2269" s="1102">
        <v>12702.819645713751</v>
      </c>
      <c r="CB2269" s="1102">
        <v>8182.1916356923539</v>
      </c>
      <c r="CC2269" s="1102">
        <v>10825.131536911751</v>
      </c>
      <c r="CD2269" s="1102">
        <v>13795.236405227317</v>
      </c>
      <c r="CE2269" s="1102">
        <v>22324.24816637495</v>
      </c>
      <c r="CF2269" s="1102">
        <v>16908.30061426535</v>
      </c>
      <c r="CG2269" s="1102">
        <v>13100.952355091616</v>
      </c>
      <c r="CH2269" s="1102">
        <v>13212.983676586839</v>
      </c>
      <c r="CI2269" s="1102">
        <v>17269.772318338069</v>
      </c>
      <c r="CJ2269" s="1102">
        <v>18530.691549925243</v>
      </c>
      <c r="CK2269" s="1102">
        <v>20717.111508069695</v>
      </c>
      <c r="CL2269" s="1102">
        <v>16332.819470103701</v>
      </c>
      <c r="CM2269" s="1102">
        <v>23789.260173251896</v>
      </c>
      <c r="CN2269" s="1102">
        <v>20345.622446012192</v>
      </c>
      <c r="CO2269" s="1102">
        <v>24923.811735586682</v>
      </c>
      <c r="CP2269" s="1102">
        <v>22127.989752939608</v>
      </c>
      <c r="CQ2269" s="1106">
        <f t="shared" si="235"/>
        <v>24391.933372229432</v>
      </c>
      <c r="CR2269" s="23" t="s">
        <v>543</v>
      </c>
      <c r="DQ2269"/>
      <c r="DR2269"/>
    </row>
    <row r="2270" spans="58:122" ht="13">
      <c r="BF2270" s="1135">
        <v>2262</v>
      </c>
      <c r="BG2270" s="1102">
        <v>47835.60130277984</v>
      </c>
      <c r="BH2270" s="1102">
        <v>54718.264267889004</v>
      </c>
      <c r="BI2270" s="1102">
        <v>50450.468950127404</v>
      </c>
      <c r="BJ2270" s="1102">
        <v>53471.032221658585</v>
      </c>
      <c r="BK2270" s="1102">
        <v>58453.351247532926</v>
      </c>
      <c r="BL2270" s="1102">
        <v>76758.709440888953</v>
      </c>
      <c r="BM2270" s="1102">
        <v>72041.323890260261</v>
      </c>
      <c r="BN2270" s="1102">
        <v>84169.476735140022</v>
      </c>
      <c r="BO2270" s="1102">
        <v>102306.05443654899</v>
      </c>
      <c r="BP2270" s="1102">
        <v>109825.08717036537</v>
      </c>
      <c r="BQ2270" s="1102">
        <v>85329.273431903857</v>
      </c>
      <c r="BR2270" s="1102">
        <v>71247.614972591458</v>
      </c>
      <c r="BS2270" s="1102">
        <v>75530.307154065667</v>
      </c>
      <c r="BT2270" s="1102">
        <v>40877.595142913546</v>
      </c>
      <c r="BU2270" s="1102">
        <v>17976.002870670927</v>
      </c>
      <c r="BV2270" s="1102">
        <v>13479.565310518752</v>
      </c>
      <c r="BW2270" s="1102">
        <v>17095.266951701822</v>
      </c>
      <c r="BX2270" s="1102">
        <v>35148.495291388899</v>
      </c>
      <c r="BY2270" s="1102">
        <v>24595.475478739667</v>
      </c>
      <c r="BZ2270" s="1102">
        <v>18025.365715726373</v>
      </c>
      <c r="CA2270" s="1102">
        <v>12707.148583947281</v>
      </c>
      <c r="CB2270" s="1102">
        <v>8448.2043137968594</v>
      </c>
      <c r="CC2270" s="1102">
        <v>10739.85808364584</v>
      </c>
      <c r="CD2270" s="1102">
        <v>13255.111896455512</v>
      </c>
      <c r="CE2270" s="1102">
        <v>17794.096944541703</v>
      </c>
      <c r="CF2270" s="1102">
        <v>15482.951212436034</v>
      </c>
      <c r="CG2270" s="1102">
        <v>14729.434913964156</v>
      </c>
      <c r="CH2270" s="1102">
        <v>19401.294492906014</v>
      </c>
      <c r="CI2270" s="1102">
        <v>24685.359059564089</v>
      </c>
      <c r="CJ2270" s="1102">
        <v>24824.411393704617</v>
      </c>
      <c r="CK2270" s="1102">
        <v>24031.042294127154</v>
      </c>
      <c r="CL2270" s="1102">
        <v>18992.137570244977</v>
      </c>
      <c r="CM2270" s="1102">
        <v>22257.183336417991</v>
      </c>
      <c r="CN2270" s="1102">
        <v>22248.203315334646</v>
      </c>
      <c r="CO2270" s="1102">
        <v>23841.90760356707</v>
      </c>
      <c r="CP2270" s="1102">
        <v>23609.051250794364</v>
      </c>
      <c r="CQ2270" s="1106">
        <f t="shared" si="235"/>
        <v>26024.524212120272</v>
      </c>
      <c r="CR2270" s="23" t="s">
        <v>543</v>
      </c>
      <c r="DQ2270"/>
      <c r="DR2270"/>
    </row>
    <row r="2271" spans="58:122" ht="13">
      <c r="BF2271" s="1135">
        <v>2263</v>
      </c>
      <c r="BG2271" s="1102">
        <v>60166.31647332359</v>
      </c>
      <c r="BH2271" s="1102">
        <v>69880.483548361895</v>
      </c>
      <c r="BI2271" s="1102">
        <v>61729.395099412352</v>
      </c>
      <c r="BJ2271" s="1102">
        <v>62052.408413657693</v>
      </c>
      <c r="BK2271" s="1102">
        <v>72910.405240550259</v>
      </c>
      <c r="BL2271" s="1102">
        <v>88900.237986794571</v>
      </c>
      <c r="BM2271" s="1102">
        <v>77781.466709083674</v>
      </c>
      <c r="BN2271" s="1102">
        <v>77643.224979932376</v>
      </c>
      <c r="BO2271" s="1102">
        <v>113412.07055363913</v>
      </c>
      <c r="BP2271" s="1102">
        <v>111197.53764174617</v>
      </c>
      <c r="BQ2271" s="1102">
        <v>91066.677832642337</v>
      </c>
      <c r="BR2271" s="1102">
        <v>71448.903445010583</v>
      </c>
      <c r="BS2271" s="1102">
        <v>62300.009718535512</v>
      </c>
      <c r="BT2271" s="1102">
        <v>37621.271827707693</v>
      </c>
      <c r="BU2271" s="1102">
        <v>14279.023051433585</v>
      </c>
      <c r="BV2271" s="1102">
        <v>12775.168408209425</v>
      </c>
      <c r="BW2271" s="1102">
        <v>24726.489042500361</v>
      </c>
      <c r="BX2271" s="1102">
        <v>31485.385215425238</v>
      </c>
      <c r="BY2271" s="1102">
        <v>26983.129577295618</v>
      </c>
      <c r="BZ2271" s="1102">
        <v>20203.616913646969</v>
      </c>
      <c r="CA2271" s="1102">
        <v>12708.199244076266</v>
      </c>
      <c r="CB2271" s="1102">
        <v>8197.0482626711637</v>
      </c>
      <c r="CC2271" s="1102">
        <v>9855.5043762793284</v>
      </c>
      <c r="CD2271" s="1102">
        <v>14368.700204204742</v>
      </c>
      <c r="CE2271" s="1102">
        <v>25959.424077134488</v>
      </c>
      <c r="CF2271" s="1102">
        <v>19032.411512363484</v>
      </c>
      <c r="CG2271" s="1102">
        <v>12139.828247846628</v>
      </c>
      <c r="CH2271" s="1102">
        <v>10329.6122763568</v>
      </c>
      <c r="CI2271" s="1102">
        <v>14313.185914372909</v>
      </c>
      <c r="CJ2271" s="1102">
        <v>18587.747554500653</v>
      </c>
      <c r="CK2271" s="1102">
        <v>18979.450347844449</v>
      </c>
      <c r="CL2271" s="1102">
        <v>15707.346346116748</v>
      </c>
      <c r="CM2271" s="1102">
        <v>19259.054865224549</v>
      </c>
      <c r="CN2271" s="1102">
        <v>16264.774336531556</v>
      </c>
      <c r="CO2271" s="1102">
        <v>17228.853204148134</v>
      </c>
      <c r="CP2271" s="1102">
        <v>17375.338581298165</v>
      </c>
      <c r="CQ2271" s="1106">
        <f t="shared" si="235"/>
        <v>19153.032233244321</v>
      </c>
      <c r="CR2271" s="23" t="s">
        <v>543</v>
      </c>
      <c r="DQ2271"/>
      <c r="DR2271"/>
    </row>
    <row r="2272" spans="58:122" ht="13">
      <c r="BF2272" s="1135">
        <v>2264</v>
      </c>
      <c r="BG2272" s="1102">
        <v>51047.052180499151</v>
      </c>
      <c r="BH2272" s="1102">
        <v>60919.777425097069</v>
      </c>
      <c r="BI2272" s="1102">
        <v>56260.887247426945</v>
      </c>
      <c r="BJ2272" s="1102">
        <v>59340.577035497088</v>
      </c>
      <c r="BK2272" s="1102">
        <v>64812.849174810675</v>
      </c>
      <c r="BL2272" s="1102">
        <v>86750.887122233922</v>
      </c>
      <c r="BM2272" s="1102">
        <v>83206.716989632638</v>
      </c>
      <c r="BN2272" s="1102">
        <v>84379.438701380815</v>
      </c>
      <c r="BO2272" s="1102">
        <v>97500.385810258973</v>
      </c>
      <c r="BP2272" s="1102">
        <v>111989.24804459789</v>
      </c>
      <c r="BQ2272" s="1102">
        <v>86648.093446346393</v>
      </c>
      <c r="BR2272" s="1102">
        <v>71289.663785917131</v>
      </c>
      <c r="BS2272" s="1102">
        <v>77750.841731499851</v>
      </c>
      <c r="BT2272" s="1102">
        <v>34941.156097884064</v>
      </c>
      <c r="BU2272" s="1102">
        <v>17242.363259317583</v>
      </c>
      <c r="BV2272" s="1102">
        <v>14739.342219728251</v>
      </c>
      <c r="BW2272" s="1102">
        <v>14775.904937125368</v>
      </c>
      <c r="BX2272" s="1102">
        <v>20996.991248045873</v>
      </c>
      <c r="BY2272" s="1102">
        <v>19063.505169176242</v>
      </c>
      <c r="BZ2272" s="1102">
        <v>18926.668361903958</v>
      </c>
      <c r="CA2272" s="1102">
        <v>12711.57946627274</v>
      </c>
      <c r="CB2272" s="1102">
        <v>8847.3953252667798</v>
      </c>
      <c r="CC2272" s="1102">
        <v>8991.189920162813</v>
      </c>
      <c r="CD2272" s="1102">
        <v>10533.896714676564</v>
      </c>
      <c r="CE2272" s="1102">
        <v>18957.93887991253</v>
      </c>
      <c r="CF2272" s="1102">
        <v>16879.728099306743</v>
      </c>
      <c r="CG2272" s="1102">
        <v>14521.775383068469</v>
      </c>
      <c r="CH2272" s="1102">
        <v>13394.477606597638</v>
      </c>
      <c r="CI2272" s="1102">
        <v>18310.079116676767</v>
      </c>
      <c r="CJ2272" s="1102">
        <v>19203.843088080826</v>
      </c>
      <c r="CK2272" s="1102">
        <v>21611.145915797111</v>
      </c>
      <c r="CL2272" s="1102">
        <v>17038.110836589756</v>
      </c>
      <c r="CM2272" s="1102">
        <v>18572.175559471885</v>
      </c>
      <c r="CN2272" s="1102">
        <v>14371.285485771708</v>
      </c>
      <c r="CO2272" s="1102">
        <v>15885.906073337113</v>
      </c>
      <c r="CP2272" s="1102">
        <v>16057.659358595434</v>
      </c>
      <c r="CQ2272" s="1106">
        <f t="shared" si="235"/>
        <v>17700.539523107091</v>
      </c>
      <c r="CR2272" s="23" t="s">
        <v>543</v>
      </c>
      <c r="DQ2272"/>
      <c r="DR2272"/>
    </row>
    <row r="2273" spans="58:122" ht="13">
      <c r="BF2273" s="1135">
        <v>2265</v>
      </c>
      <c r="BG2273" s="1102">
        <v>59060.051201614886</v>
      </c>
      <c r="BH2273" s="1102">
        <v>57366.42861829204</v>
      </c>
      <c r="BI2273" s="1102">
        <v>54315.12822249368</v>
      </c>
      <c r="BJ2273" s="1102">
        <v>59790.19263582048</v>
      </c>
      <c r="BK2273" s="1102">
        <v>75445.836458368678</v>
      </c>
      <c r="BL2273" s="1102">
        <v>105754.78695760573</v>
      </c>
      <c r="BM2273" s="1102">
        <v>93934.646605510701</v>
      </c>
      <c r="BN2273" s="1102">
        <v>89779.825812059149</v>
      </c>
      <c r="BO2273" s="1102">
        <v>118346.65058946832</v>
      </c>
      <c r="BP2273" s="1102">
        <v>107275.77553479178</v>
      </c>
      <c r="BQ2273" s="1102">
        <v>78837.783303420714</v>
      </c>
      <c r="BR2273" s="1102">
        <v>57303.272096867498</v>
      </c>
      <c r="BS2273" s="1102">
        <v>83162.954290046822</v>
      </c>
      <c r="BT2273" s="1102">
        <v>29380.738882661244</v>
      </c>
      <c r="BU2273" s="1102">
        <v>15680.038864696086</v>
      </c>
      <c r="BV2273" s="1102">
        <v>15018.972255603616</v>
      </c>
      <c r="BW2273" s="1102">
        <v>24554.305544370076</v>
      </c>
      <c r="BX2273" s="1102">
        <v>33078.255807906331</v>
      </c>
      <c r="BY2273" s="1102">
        <v>23753.696110704925</v>
      </c>
      <c r="BZ2273" s="1102">
        <v>19419.492096065496</v>
      </c>
      <c r="CA2273" s="1102">
        <v>12714.287693959815</v>
      </c>
      <c r="CB2273" s="1102">
        <v>7620.6286969430721</v>
      </c>
      <c r="CC2273" s="1102">
        <v>9766.4808664593511</v>
      </c>
      <c r="CD2273" s="1102">
        <v>12050.459733916903</v>
      </c>
      <c r="CE2273" s="1102">
        <v>20592.609474178942</v>
      </c>
      <c r="CF2273" s="1102">
        <v>15611.627297389839</v>
      </c>
      <c r="CG2273" s="1102">
        <v>12657.928911041869</v>
      </c>
      <c r="CH2273" s="1102">
        <v>12771.434981722914</v>
      </c>
      <c r="CI2273" s="1102">
        <v>17542.307487110756</v>
      </c>
      <c r="CJ2273" s="1102">
        <v>19392.104172988114</v>
      </c>
      <c r="CK2273" s="1102">
        <v>21826.895533530056</v>
      </c>
      <c r="CL2273" s="1102">
        <v>17929.742620444336</v>
      </c>
      <c r="CM2273" s="1102">
        <v>22380.983901399297</v>
      </c>
      <c r="CN2273" s="1102">
        <v>21184.561946477472</v>
      </c>
      <c r="CO2273" s="1102">
        <v>20939.590552528578</v>
      </c>
      <c r="CP2273" s="1102">
        <v>23308.31949300415</v>
      </c>
      <c r="CQ2273" s="1106">
        <f t="shared" si="235"/>
        <v>25693.024194231937</v>
      </c>
      <c r="CR2273" s="23" t="s">
        <v>543</v>
      </c>
      <c r="DQ2273"/>
      <c r="DR2273"/>
    </row>
    <row r="2274" spans="58:122" ht="13">
      <c r="BF2274" s="1135">
        <v>2266</v>
      </c>
      <c r="BG2274" s="1102">
        <v>58739.792391174953</v>
      </c>
      <c r="BH2274" s="1102">
        <v>74223.640414601949</v>
      </c>
      <c r="BI2274" s="1102">
        <v>71205.733425747167</v>
      </c>
      <c r="BJ2274" s="1102">
        <v>73650.308977484412</v>
      </c>
      <c r="BK2274" s="1102">
        <v>80283.83483348861</v>
      </c>
      <c r="BL2274" s="1102">
        <v>106530.08310679602</v>
      </c>
      <c r="BM2274" s="1102">
        <v>100288.60283002825</v>
      </c>
      <c r="BN2274" s="1102">
        <v>100420.99177640185</v>
      </c>
      <c r="BO2274" s="1102">
        <v>114024.63603900693</v>
      </c>
      <c r="BP2274" s="1102">
        <v>126196.00118966158</v>
      </c>
      <c r="BQ2274" s="1102">
        <v>99048.696433148216</v>
      </c>
      <c r="BR2274" s="1102">
        <v>78226.892126877283</v>
      </c>
      <c r="BS2274" s="1102">
        <v>80957.626525074782</v>
      </c>
      <c r="BT2274" s="1102">
        <v>35708.022414505394</v>
      </c>
      <c r="BU2274" s="1102">
        <v>18028.168708590107</v>
      </c>
      <c r="BV2274" s="1102">
        <v>15867.482231758773</v>
      </c>
      <c r="BW2274" s="1102">
        <v>14716.130671186502</v>
      </c>
      <c r="BX2274" s="1102">
        <v>25297.473287448644</v>
      </c>
      <c r="BY2274" s="1102">
        <v>23286.936081537377</v>
      </c>
      <c r="BZ2274" s="1102">
        <v>17726.48219576378</v>
      </c>
      <c r="CA2274" s="1102">
        <v>12715.735107224566</v>
      </c>
      <c r="CB2274" s="1102">
        <v>9921.5540056248101</v>
      </c>
      <c r="CC2274" s="1102">
        <v>12782.321416924386</v>
      </c>
      <c r="CD2274" s="1102">
        <v>19254.967620616429</v>
      </c>
      <c r="CE2274" s="1102">
        <v>21515.618226479117</v>
      </c>
      <c r="CF2274" s="1102">
        <v>16959.253706538926</v>
      </c>
      <c r="CG2274" s="1102">
        <v>14227.016202368977</v>
      </c>
      <c r="CH2274" s="1102">
        <v>16216.721940085994</v>
      </c>
      <c r="CI2274" s="1102">
        <v>22522.035584656089</v>
      </c>
      <c r="CJ2274" s="1102">
        <v>23315.85856275987</v>
      </c>
      <c r="CK2274" s="1102">
        <v>22713.862968167188</v>
      </c>
      <c r="CL2274" s="1102">
        <v>20077.478162512733</v>
      </c>
      <c r="CM2274" s="1102">
        <v>23012.843523429641</v>
      </c>
      <c r="CN2274" s="1102">
        <v>25318.981984840182</v>
      </c>
      <c r="CO2274" s="1102">
        <v>25439.498414850063</v>
      </c>
      <c r="CP2274" s="1102">
        <v>26734.644878705036</v>
      </c>
      <c r="CQ2274" s="1106">
        <f t="shared" si="235"/>
        <v>29469.901418630136</v>
      </c>
      <c r="CR2274" s="23" t="s">
        <v>543</v>
      </c>
      <c r="DQ2274"/>
      <c r="DR2274"/>
    </row>
    <row r="2275" spans="58:122" ht="13">
      <c r="BF2275" s="1135">
        <v>2267</v>
      </c>
      <c r="BG2275" s="1102">
        <v>37085.886118951305</v>
      </c>
      <c r="BH2275" s="1102">
        <v>47766.488300804427</v>
      </c>
      <c r="BI2275" s="1102">
        <v>47053.477278431303</v>
      </c>
      <c r="BJ2275" s="1102">
        <v>60947.495129047216</v>
      </c>
      <c r="BK2275" s="1102">
        <v>77093.647681511095</v>
      </c>
      <c r="BL2275" s="1102">
        <v>111706.67823319719</v>
      </c>
      <c r="BM2275" s="1102">
        <v>104155.37276750951</v>
      </c>
      <c r="BN2275" s="1102">
        <v>104380.12890392949</v>
      </c>
      <c r="BO2275" s="1102">
        <v>109811.62120767204</v>
      </c>
      <c r="BP2275" s="1102">
        <v>123857.09976045656</v>
      </c>
      <c r="BQ2275" s="1102">
        <v>88414.616895009531</v>
      </c>
      <c r="BR2275" s="1102">
        <v>65708.338880205061</v>
      </c>
      <c r="BS2275" s="1102">
        <v>65304.775474957896</v>
      </c>
      <c r="BT2275" s="1102">
        <v>33354.982670095465</v>
      </c>
      <c r="BU2275" s="1102">
        <v>18877.386411949719</v>
      </c>
      <c r="BV2275" s="1102">
        <v>18060.695293924284</v>
      </c>
      <c r="BW2275" s="1102">
        <v>20280.016117379077</v>
      </c>
      <c r="BX2275" s="1102">
        <v>29627.071894925466</v>
      </c>
      <c r="BY2275" s="1102">
        <v>26134.39413322174</v>
      </c>
      <c r="BZ2275" s="1102">
        <v>20748.034371203004</v>
      </c>
      <c r="CA2275" s="1102">
        <v>12715.751166012329</v>
      </c>
      <c r="CB2275" s="1102">
        <v>7602.9851047635129</v>
      </c>
      <c r="CC2275" s="1102">
        <v>10228.156413875478</v>
      </c>
      <c r="CD2275" s="1102">
        <v>12691.299994654397</v>
      </c>
      <c r="CE2275" s="1102">
        <v>18526.180754730321</v>
      </c>
      <c r="CF2275" s="1102">
        <v>12260.108015505972</v>
      </c>
      <c r="CG2275" s="1102">
        <v>11583.689963387365</v>
      </c>
      <c r="CH2275" s="1102">
        <v>14727.281462896985</v>
      </c>
      <c r="CI2275" s="1102">
        <v>19012.95021246199</v>
      </c>
      <c r="CJ2275" s="1102">
        <v>18579.514623581614</v>
      </c>
      <c r="CK2275" s="1102">
        <v>19442.417068760991</v>
      </c>
      <c r="CL2275" s="1102">
        <v>16786.638635863968</v>
      </c>
      <c r="CM2275" s="1102">
        <v>23871.478986807248</v>
      </c>
      <c r="CN2275" s="1102">
        <v>21624.103259788415</v>
      </c>
      <c r="CO2275" s="1102">
        <v>25155.439037413587</v>
      </c>
      <c r="CP2275" s="1102">
        <v>24181.934347881139</v>
      </c>
      <c r="CQ2275" s="1106">
        <f t="shared" si="235"/>
        <v>26656.019729346852</v>
      </c>
      <c r="CR2275" s="23" t="s">
        <v>543</v>
      </c>
      <c r="DQ2275"/>
      <c r="DR2275"/>
    </row>
    <row r="2276" spans="58:122" ht="13">
      <c r="BF2276" s="1135">
        <v>2268</v>
      </c>
      <c r="BG2276" s="1102">
        <v>61497.587824233953</v>
      </c>
      <c r="BH2276" s="1102">
        <v>59482.104032965944</v>
      </c>
      <c r="BI2276" s="1102">
        <v>49137.005378723537</v>
      </c>
      <c r="BJ2276" s="1102">
        <v>52904.515482489369</v>
      </c>
      <c r="BK2276" s="1102">
        <v>71981.245793121358</v>
      </c>
      <c r="BL2276" s="1102">
        <v>94302.664798751226</v>
      </c>
      <c r="BM2276" s="1102">
        <v>80383.6535778939</v>
      </c>
      <c r="BN2276" s="1102">
        <v>85188.022397893626</v>
      </c>
      <c r="BO2276" s="1102">
        <v>114985.16618189889</v>
      </c>
      <c r="BP2276" s="1102">
        <v>106384.00209801883</v>
      </c>
      <c r="BQ2276" s="1102">
        <v>83037.825032249035</v>
      </c>
      <c r="BR2276" s="1102">
        <v>65462.616740843041</v>
      </c>
      <c r="BS2276" s="1102">
        <v>69454.392252287507</v>
      </c>
      <c r="BT2276" s="1102">
        <v>27834.701901881581</v>
      </c>
      <c r="BU2276" s="1102">
        <v>12270.708779895795</v>
      </c>
      <c r="BV2276" s="1102">
        <v>11334.069463274465</v>
      </c>
      <c r="BW2276" s="1102">
        <v>21880.068889511414</v>
      </c>
      <c r="BX2276" s="1102">
        <v>28087.53383016324</v>
      </c>
      <c r="BY2276" s="1102">
        <v>24881.864036461702</v>
      </c>
      <c r="BZ2276" s="1102">
        <v>20377.962522010646</v>
      </c>
      <c r="CA2276" s="1102">
        <v>12718.08462888033</v>
      </c>
      <c r="CB2276" s="1102">
        <v>7213.8498563464309</v>
      </c>
      <c r="CC2276" s="1102">
        <v>10947.122966248162</v>
      </c>
      <c r="CD2276" s="1102">
        <v>12653.015046423592</v>
      </c>
      <c r="CE2276" s="1102">
        <v>24612.532465837681</v>
      </c>
      <c r="CF2276" s="1102">
        <v>17154.275886006719</v>
      </c>
      <c r="CG2276" s="1102">
        <v>13833.56309221537</v>
      </c>
      <c r="CH2276" s="1102">
        <v>14622.447641703626</v>
      </c>
      <c r="CI2276" s="1102">
        <v>19181.564880848116</v>
      </c>
      <c r="CJ2276" s="1102">
        <v>20945.435721788883</v>
      </c>
      <c r="CK2276" s="1102">
        <v>21983.43287803913</v>
      </c>
      <c r="CL2276" s="1102">
        <v>18672.4025582143</v>
      </c>
      <c r="CM2276" s="1102">
        <v>21294.264430136052</v>
      </c>
      <c r="CN2276" s="1102">
        <v>21884.993909960987</v>
      </c>
      <c r="CO2276" s="1102">
        <v>24171.752433294656</v>
      </c>
      <c r="CP2276" s="1102">
        <v>20661.89596556879</v>
      </c>
      <c r="CQ2276" s="1106">
        <f t="shared" si="235"/>
        <v>22775.841608889848</v>
      </c>
      <c r="CR2276" s="23" t="s">
        <v>543</v>
      </c>
      <c r="DQ2276"/>
      <c r="DR2276"/>
    </row>
    <row r="2277" spans="58:122" ht="13">
      <c r="BF2277" s="1135">
        <v>2269</v>
      </c>
      <c r="BG2277" s="1102">
        <v>69554.66304390681</v>
      </c>
      <c r="BH2277" s="1102">
        <v>72430.238279497178</v>
      </c>
      <c r="BI2277" s="1102">
        <v>66091.265035103497</v>
      </c>
      <c r="BJ2277" s="1102">
        <v>75554.670255190649</v>
      </c>
      <c r="BK2277" s="1102">
        <v>89447.36057116295</v>
      </c>
      <c r="BL2277" s="1102">
        <v>111439.9677395258</v>
      </c>
      <c r="BM2277" s="1102">
        <v>95185.190853445529</v>
      </c>
      <c r="BN2277" s="1102">
        <v>96973.189010299728</v>
      </c>
      <c r="BO2277" s="1102">
        <v>126707.11365022598</v>
      </c>
      <c r="BP2277" s="1102">
        <v>115390.90681664638</v>
      </c>
      <c r="BQ2277" s="1102">
        <v>89030.299821863824</v>
      </c>
      <c r="BR2277" s="1102">
        <v>67246.383555506065</v>
      </c>
      <c r="BS2277" s="1102">
        <v>76074.743792962108</v>
      </c>
      <c r="BT2277" s="1102">
        <v>26474.090932075698</v>
      </c>
      <c r="BU2277" s="1102">
        <v>12109.998466909488</v>
      </c>
      <c r="BV2277" s="1102">
        <v>12986.397929851999</v>
      </c>
      <c r="BW2277" s="1102">
        <v>19562.450360232269</v>
      </c>
      <c r="BX2277" s="1102">
        <v>25358.044976462486</v>
      </c>
      <c r="BY2277" s="1102">
        <v>22610.20299230803</v>
      </c>
      <c r="BZ2277" s="1102">
        <v>18336.09373272274</v>
      </c>
      <c r="CA2277" s="1102">
        <v>12718.646694395189</v>
      </c>
      <c r="CB2277" s="1102">
        <v>8245.9496515528681</v>
      </c>
      <c r="CC2277" s="1102">
        <v>9510.9560470242686</v>
      </c>
      <c r="CD2277" s="1102">
        <v>11310.19829685014</v>
      </c>
      <c r="CE2277" s="1102">
        <v>18595.629006175819</v>
      </c>
      <c r="CF2277" s="1102">
        <v>14291.394431069608</v>
      </c>
      <c r="CG2277" s="1102">
        <v>12278.034299079109</v>
      </c>
      <c r="CH2277" s="1102">
        <v>12844.128819268299</v>
      </c>
      <c r="CI2277" s="1102">
        <v>18622.498651755584</v>
      </c>
      <c r="CJ2277" s="1102">
        <v>19241.668359678537</v>
      </c>
      <c r="CK2277" s="1102">
        <v>16982.962047171117</v>
      </c>
      <c r="CL2277" s="1102">
        <v>12813.912202249905</v>
      </c>
      <c r="CM2277" s="1102">
        <v>15837.123179304581</v>
      </c>
      <c r="CN2277" s="1102">
        <v>17221.191905374097</v>
      </c>
      <c r="CO2277" s="1102">
        <v>22348.072777690981</v>
      </c>
      <c r="CP2277" s="1102">
        <v>17275.874065909222</v>
      </c>
      <c r="CQ2277" s="1106">
        <f t="shared" si="235"/>
        <v>19043.391372987418</v>
      </c>
      <c r="CR2277" s="23" t="s">
        <v>543</v>
      </c>
      <c r="DQ2277"/>
      <c r="DR2277"/>
    </row>
    <row r="2278" spans="58:122" ht="13">
      <c r="BF2278" s="1135">
        <v>2270</v>
      </c>
      <c r="BG2278" s="1102">
        <v>53097.745627735909</v>
      </c>
      <c r="BH2278" s="1102">
        <v>56739.540764512793</v>
      </c>
      <c r="BI2278" s="1102">
        <v>54142.614039381799</v>
      </c>
      <c r="BJ2278" s="1102">
        <v>68394.577248711983</v>
      </c>
      <c r="BK2278" s="1102">
        <v>81488.352782905</v>
      </c>
      <c r="BL2278" s="1102">
        <v>101777.08458013521</v>
      </c>
      <c r="BM2278" s="1102">
        <v>90687.341481240321</v>
      </c>
      <c r="BN2278" s="1102">
        <v>100061.35265653179</v>
      </c>
      <c r="BO2278" s="1102">
        <v>117175.67233795112</v>
      </c>
      <c r="BP2278" s="1102">
        <v>119634.98987494454</v>
      </c>
      <c r="BQ2278" s="1102">
        <v>95770.336015676294</v>
      </c>
      <c r="BR2278" s="1102">
        <v>81231.912100452042</v>
      </c>
      <c r="BS2278" s="1102">
        <v>74888.551907778543</v>
      </c>
      <c r="BT2278" s="1102">
        <v>37898.566081636556</v>
      </c>
      <c r="BU2278" s="1102">
        <v>18305.119667191779</v>
      </c>
      <c r="BV2278" s="1102">
        <v>16872.108613940087</v>
      </c>
      <c r="BW2278" s="1102">
        <v>19079.012819048268</v>
      </c>
      <c r="BX2278" s="1102">
        <v>21068.22425577966</v>
      </c>
      <c r="BY2278" s="1102">
        <v>24566.168102780499</v>
      </c>
      <c r="BZ2278" s="1102">
        <v>21019.24741942668</v>
      </c>
      <c r="CA2278" s="1102">
        <v>12724.255265871845</v>
      </c>
      <c r="CB2278" s="1102">
        <v>8054.784118603151</v>
      </c>
      <c r="CC2278" s="1102">
        <v>10472.378985338568</v>
      </c>
      <c r="CD2278" s="1102">
        <v>13203.920101719137</v>
      </c>
      <c r="CE2278" s="1102">
        <v>23811.856447717411</v>
      </c>
      <c r="CF2278" s="1102">
        <v>16517.113618660136</v>
      </c>
      <c r="CG2278" s="1102">
        <v>12474.722106386307</v>
      </c>
      <c r="CH2278" s="1102">
        <v>15705.064889390214</v>
      </c>
      <c r="CI2278" s="1102">
        <v>21255.819212447885</v>
      </c>
      <c r="CJ2278" s="1102">
        <v>23591.129728003812</v>
      </c>
      <c r="CK2278" s="1102">
        <v>25553.860167242343</v>
      </c>
      <c r="CL2278" s="1102">
        <v>18777.305652955518</v>
      </c>
      <c r="CM2278" s="1102">
        <v>25348.315981395095</v>
      </c>
      <c r="CN2278" s="1102">
        <v>16685.109025948048</v>
      </c>
      <c r="CO2278" s="1102">
        <v>20394.515373763767</v>
      </c>
      <c r="CP2278" s="1102">
        <v>18739.686224348578</v>
      </c>
      <c r="CQ2278" s="1106">
        <f t="shared" si="235"/>
        <v>20656.968070950632</v>
      </c>
      <c r="CR2278" s="23" t="s">
        <v>543</v>
      </c>
      <c r="DQ2278"/>
      <c r="DR2278"/>
    </row>
    <row r="2279" spans="58:122" ht="13">
      <c r="BF2279" s="1135">
        <v>2271</v>
      </c>
      <c r="BG2279" s="1102">
        <v>57897.182711006564</v>
      </c>
      <c r="BH2279" s="1102">
        <v>57727.811909363227</v>
      </c>
      <c r="BI2279" s="1102">
        <v>54309.050285936974</v>
      </c>
      <c r="BJ2279" s="1102">
        <v>69171.682181736207</v>
      </c>
      <c r="BK2279" s="1102">
        <v>82033.24131862061</v>
      </c>
      <c r="BL2279" s="1102">
        <v>97649.101128442067</v>
      </c>
      <c r="BM2279" s="1102">
        <v>73491.738685188408</v>
      </c>
      <c r="BN2279" s="1102">
        <v>79817.494737378744</v>
      </c>
      <c r="BO2279" s="1102">
        <v>101189.93999480142</v>
      </c>
      <c r="BP2279" s="1102">
        <v>95612.046884648822</v>
      </c>
      <c r="BQ2279" s="1102">
        <v>79488.597072938996</v>
      </c>
      <c r="BR2279" s="1102">
        <v>68226.800378942426</v>
      </c>
      <c r="BS2279" s="1102">
        <v>69165.132312662405</v>
      </c>
      <c r="BT2279" s="1102">
        <v>31669.386978317969</v>
      </c>
      <c r="BU2279" s="1102">
        <v>14305.848699350183</v>
      </c>
      <c r="BV2279" s="1102">
        <v>13908.105747480535</v>
      </c>
      <c r="BW2279" s="1102">
        <v>22702.612755501825</v>
      </c>
      <c r="BX2279" s="1102">
        <v>28425.248091740978</v>
      </c>
      <c r="BY2279" s="1102">
        <v>23954.327882450205</v>
      </c>
      <c r="BZ2279" s="1102">
        <v>20265.171483614173</v>
      </c>
      <c r="CA2279" s="1102">
        <v>12726.935711525926</v>
      </c>
      <c r="CB2279" s="1102">
        <v>7236.5246146665995</v>
      </c>
      <c r="CC2279" s="1102">
        <v>9064.8769482929856</v>
      </c>
      <c r="CD2279" s="1102">
        <v>11654.703817014079</v>
      </c>
      <c r="CE2279" s="1102">
        <v>18552.418867720786</v>
      </c>
      <c r="CF2279" s="1102">
        <v>15091.239064722227</v>
      </c>
      <c r="CG2279" s="1102">
        <v>12774.8343876415</v>
      </c>
      <c r="CH2279" s="1102">
        <v>17485.411877995542</v>
      </c>
      <c r="CI2279" s="1102">
        <v>21854.731954759929</v>
      </c>
      <c r="CJ2279" s="1102">
        <v>23254.442331935188</v>
      </c>
      <c r="CK2279" s="1102">
        <v>21579.359178609353</v>
      </c>
      <c r="CL2279" s="1102">
        <v>16779.716256043655</v>
      </c>
      <c r="CM2279" s="1102">
        <v>19372.256572457249</v>
      </c>
      <c r="CN2279" s="1102">
        <v>20105.463112115551</v>
      </c>
      <c r="CO2279" s="1102">
        <v>19978.816473998781</v>
      </c>
      <c r="CP2279" s="1102">
        <v>21061.538920806594</v>
      </c>
      <c r="CQ2279" s="1106">
        <f t="shared" si="235"/>
        <v>23216.372558410301</v>
      </c>
      <c r="CR2279" s="23" t="s">
        <v>543</v>
      </c>
      <c r="DQ2279"/>
      <c r="DR2279"/>
    </row>
    <row r="2280" spans="58:122" ht="13">
      <c r="BF2280" s="1135">
        <v>2272</v>
      </c>
      <c r="BG2280" s="1102">
        <v>76976.099725953114</v>
      </c>
      <c r="BH2280" s="1102">
        <v>77239.106916395627</v>
      </c>
      <c r="BI2280" s="1102">
        <v>61648.396020607724</v>
      </c>
      <c r="BJ2280" s="1102">
        <v>58281.298134335302</v>
      </c>
      <c r="BK2280" s="1102">
        <v>66303.481165696809</v>
      </c>
      <c r="BL2280" s="1102">
        <v>78103.230944643728</v>
      </c>
      <c r="BM2280" s="1102">
        <v>73322.310051584413</v>
      </c>
      <c r="BN2280" s="1102">
        <v>80611.687156597516</v>
      </c>
      <c r="BO2280" s="1102">
        <v>126263.5820256013</v>
      </c>
      <c r="BP2280" s="1102">
        <v>121845.74893561102</v>
      </c>
      <c r="BQ2280" s="1102">
        <v>100846.6156828293</v>
      </c>
      <c r="BR2280" s="1102">
        <v>76517.463166377973</v>
      </c>
      <c r="BS2280" s="1102">
        <v>69331.524535449935</v>
      </c>
      <c r="BT2280" s="1102">
        <v>31803.096265189175</v>
      </c>
      <c r="BU2280" s="1102">
        <v>14616.348374457913</v>
      </c>
      <c r="BV2280" s="1102">
        <v>13255.232962185095</v>
      </c>
      <c r="BW2280" s="1102">
        <v>24041.810165422914</v>
      </c>
      <c r="BX2280" s="1102">
        <v>26554.758228456758</v>
      </c>
      <c r="BY2280" s="1102">
        <v>24527.407091449873</v>
      </c>
      <c r="BZ2280" s="1102">
        <v>19900.090854676062</v>
      </c>
      <c r="CA2280" s="1102">
        <v>12735.789341217955</v>
      </c>
      <c r="CB2280" s="1102">
        <v>7504.8463705154518</v>
      </c>
      <c r="CC2280" s="1102">
        <v>7195.8346871256317</v>
      </c>
      <c r="CD2280" s="1102">
        <v>11867.449986518208</v>
      </c>
      <c r="CE2280" s="1102">
        <v>18192.392608602204</v>
      </c>
      <c r="CF2280" s="1102">
        <v>13418.698230377699</v>
      </c>
      <c r="CG2280" s="1102">
        <v>11390.039236004228</v>
      </c>
      <c r="CH2280" s="1102">
        <v>15099.20507070189</v>
      </c>
      <c r="CI2280" s="1102">
        <v>22422.83312654874</v>
      </c>
      <c r="CJ2280" s="1102">
        <v>22409.20044734409</v>
      </c>
      <c r="CK2280" s="1102">
        <v>19882.959273852193</v>
      </c>
      <c r="CL2280" s="1102">
        <v>16838.43142299011</v>
      </c>
      <c r="CM2280" s="1102">
        <v>21847.424781546324</v>
      </c>
      <c r="CN2280" s="1102">
        <v>23948.121564184596</v>
      </c>
      <c r="CO2280" s="1102">
        <v>23786.932381751201</v>
      </c>
      <c r="CP2280" s="1102">
        <v>25280.968226250403</v>
      </c>
      <c r="CQ2280" s="1106">
        <f t="shared" si="235"/>
        <v>27867.497203546456</v>
      </c>
      <c r="CR2280" s="23" t="s">
        <v>543</v>
      </c>
      <c r="DQ2280"/>
      <c r="DR2280"/>
    </row>
    <row r="2281" spans="58:122" ht="13">
      <c r="BF2281" s="1135">
        <v>2273</v>
      </c>
      <c r="BG2281" s="1102">
        <v>51212.352466209639</v>
      </c>
      <c r="BH2281" s="1102">
        <v>51606.684835803666</v>
      </c>
      <c r="BI2281" s="1102">
        <v>45214.382072033164</v>
      </c>
      <c r="BJ2281" s="1102">
        <v>45264.512983572691</v>
      </c>
      <c r="BK2281" s="1102">
        <v>58400.592288933716</v>
      </c>
      <c r="BL2281" s="1102">
        <v>91487.186184888546</v>
      </c>
      <c r="BM2281" s="1102">
        <v>90624.766309753293</v>
      </c>
      <c r="BN2281" s="1102">
        <v>91902.70268721001</v>
      </c>
      <c r="BO2281" s="1102">
        <v>126427.65981150483</v>
      </c>
      <c r="BP2281" s="1102">
        <v>128759.276772321</v>
      </c>
      <c r="BQ2281" s="1102">
        <v>99990.510422367588</v>
      </c>
      <c r="BR2281" s="1102">
        <v>69476.001495006989</v>
      </c>
      <c r="BS2281" s="1102">
        <v>60274.085712034634</v>
      </c>
      <c r="BT2281" s="1102">
        <v>29564.967926797777</v>
      </c>
      <c r="BU2281" s="1102">
        <v>13894.997779644662</v>
      </c>
      <c r="BV2281" s="1102">
        <v>11055.562000306265</v>
      </c>
      <c r="BW2281" s="1102">
        <v>18638.336792718339</v>
      </c>
      <c r="BX2281" s="1102">
        <v>25079.066281951465</v>
      </c>
      <c r="BY2281" s="1102">
        <v>24264.611688870242</v>
      </c>
      <c r="BZ2281" s="1102">
        <v>19575.57295984005</v>
      </c>
      <c r="CA2281" s="1102">
        <v>12737.216995253006</v>
      </c>
      <c r="CB2281" s="1102">
        <v>8608.5060941411393</v>
      </c>
      <c r="CC2281" s="1102">
        <v>7959.3573286641495</v>
      </c>
      <c r="CD2281" s="1102">
        <v>12216.935705385722</v>
      </c>
      <c r="CE2281" s="1102">
        <v>20012.406789857865</v>
      </c>
      <c r="CF2281" s="1102">
        <v>13666.660421197104</v>
      </c>
      <c r="CG2281" s="1102">
        <v>8830.796667166409</v>
      </c>
      <c r="CH2281" s="1102">
        <v>10958.474846484231</v>
      </c>
      <c r="CI2281" s="1102">
        <v>17135.267291329706</v>
      </c>
      <c r="CJ2281" s="1102">
        <v>21363.807366035799</v>
      </c>
      <c r="CK2281" s="1102">
        <v>18957.01653871165</v>
      </c>
      <c r="CL2281" s="1102">
        <v>14791.903343213378</v>
      </c>
      <c r="CM2281" s="1102">
        <v>19294.20919509454</v>
      </c>
      <c r="CN2281" s="1102">
        <v>20785.735134428836</v>
      </c>
      <c r="CO2281" s="1102">
        <v>24592.20708297057</v>
      </c>
      <c r="CP2281" s="1102">
        <v>21762.027318712131</v>
      </c>
      <c r="CQ2281" s="1106">
        <f t="shared" si="235"/>
        <v>23988.528841945354</v>
      </c>
      <c r="CR2281" s="23" t="s">
        <v>543</v>
      </c>
      <c r="DQ2281"/>
      <c r="DR2281"/>
    </row>
    <row r="2282" spans="58:122" ht="13">
      <c r="BF2282" s="1135">
        <v>2274</v>
      </c>
      <c r="BG2282" s="1102">
        <v>59327.736819886741</v>
      </c>
      <c r="BH2282" s="1102">
        <v>64492.609472882257</v>
      </c>
      <c r="BI2282" s="1102">
        <v>65172.014876708017</v>
      </c>
      <c r="BJ2282" s="1102">
        <v>68931.900830172061</v>
      </c>
      <c r="BK2282" s="1102">
        <v>88902.553711664921</v>
      </c>
      <c r="BL2282" s="1102">
        <v>118816.53041513564</v>
      </c>
      <c r="BM2282" s="1102">
        <v>104240.19192548432</v>
      </c>
      <c r="BN2282" s="1102">
        <v>102156.67372472798</v>
      </c>
      <c r="BO2282" s="1102">
        <v>128769.32236730633</v>
      </c>
      <c r="BP2282" s="1102">
        <v>117132.54440188335</v>
      </c>
      <c r="BQ2282" s="1102">
        <v>85478.620898295558</v>
      </c>
      <c r="BR2282" s="1102">
        <v>63557.606222624578</v>
      </c>
      <c r="BS2282" s="1102">
        <v>88504.335930776986</v>
      </c>
      <c r="BT2282" s="1102">
        <v>36547.030926969215</v>
      </c>
      <c r="BU2282" s="1102">
        <v>11834.205161549044</v>
      </c>
      <c r="BV2282" s="1102">
        <v>10896.470832090501</v>
      </c>
      <c r="BW2282" s="1102">
        <v>19378.050354158029</v>
      </c>
      <c r="BX2282" s="1102">
        <v>27857.345375107372</v>
      </c>
      <c r="BY2282" s="1102">
        <v>25596.74990004646</v>
      </c>
      <c r="BZ2282" s="1102">
        <v>19224.483973593418</v>
      </c>
      <c r="CA2282" s="1102">
        <v>12739.094245542981</v>
      </c>
      <c r="CB2282" s="1102">
        <v>7877.036079065203</v>
      </c>
      <c r="CC2282" s="1102">
        <v>9106.6260108362731</v>
      </c>
      <c r="CD2282" s="1102">
        <v>17536.965292058754</v>
      </c>
      <c r="CE2282" s="1102">
        <v>24630.211368805176</v>
      </c>
      <c r="CF2282" s="1102">
        <v>17283.384053628619</v>
      </c>
      <c r="CG2282" s="1102">
        <v>12418.56109007355</v>
      </c>
      <c r="CH2282" s="1102">
        <v>12918.034310380761</v>
      </c>
      <c r="CI2282" s="1102">
        <v>19560.422637854681</v>
      </c>
      <c r="CJ2282" s="1102">
        <v>22533.156966544393</v>
      </c>
      <c r="CK2282" s="1102">
        <v>22342.241665952191</v>
      </c>
      <c r="CL2282" s="1102">
        <v>20181.436384589764</v>
      </c>
      <c r="CM2282" s="1102">
        <v>22772.678824872448</v>
      </c>
      <c r="CN2282" s="1102">
        <v>24011.45583309012</v>
      </c>
      <c r="CO2282" s="1102">
        <v>22802.307427759475</v>
      </c>
      <c r="CP2282" s="1102">
        <v>24614.384115583012</v>
      </c>
      <c r="CQ2282" s="1106">
        <f t="shared" si="235"/>
        <v>27132.7139992915</v>
      </c>
      <c r="CR2282" s="23" t="s">
        <v>543</v>
      </c>
      <c r="DQ2282"/>
      <c r="DR2282"/>
    </row>
    <row r="2283" spans="58:122" ht="13">
      <c r="BF2283" s="1135">
        <v>2275</v>
      </c>
      <c r="BG2283" s="1102">
        <v>62977.240135051346</v>
      </c>
      <c r="BH2283" s="1102">
        <v>61741.145512152434</v>
      </c>
      <c r="BI2283" s="1102">
        <v>56571.479234052837</v>
      </c>
      <c r="BJ2283" s="1102">
        <v>70656.593727505126</v>
      </c>
      <c r="BK2283" s="1102">
        <v>86004.23012802325</v>
      </c>
      <c r="BL2283" s="1102">
        <v>107670.01933776631</v>
      </c>
      <c r="BM2283" s="1102">
        <v>89249.588154157536</v>
      </c>
      <c r="BN2283" s="1102">
        <v>98971.853884579847</v>
      </c>
      <c r="BO2283" s="1102">
        <v>146282.93101802867</v>
      </c>
      <c r="BP2283" s="1102">
        <v>134265.67369061301</v>
      </c>
      <c r="BQ2283" s="1102">
        <v>105397.10425686956</v>
      </c>
      <c r="BR2283" s="1102">
        <v>85353.424238351115</v>
      </c>
      <c r="BS2283" s="1102">
        <v>85958.611954984255</v>
      </c>
      <c r="BT2283" s="1102">
        <v>54478.641917423447</v>
      </c>
      <c r="BU2283" s="1102">
        <v>24664.128006068779</v>
      </c>
      <c r="BV2283" s="1102">
        <v>18712.843357455578</v>
      </c>
      <c r="BW2283" s="1102">
        <v>15776.294393901915</v>
      </c>
      <c r="BX2283" s="1102">
        <v>24626.713759690949</v>
      </c>
      <c r="BY2283" s="1102">
        <v>24729.448390950205</v>
      </c>
      <c r="BZ2283" s="1102">
        <v>18937.630431248959</v>
      </c>
      <c r="CA2283" s="1102">
        <v>12744.917293659215</v>
      </c>
      <c r="CB2283" s="1102">
        <v>7876.9450061462949</v>
      </c>
      <c r="CC2283" s="1102">
        <v>8879.0877758041006</v>
      </c>
      <c r="CD2283" s="1102">
        <v>15099.35606445156</v>
      </c>
      <c r="CE2283" s="1102">
        <v>18741.318668882803</v>
      </c>
      <c r="CF2283" s="1102">
        <v>13112.361774092127</v>
      </c>
      <c r="CG2283" s="1102">
        <v>10075.690003797317</v>
      </c>
      <c r="CH2283" s="1102">
        <v>11653.203877033609</v>
      </c>
      <c r="CI2283" s="1102">
        <v>18578.399033143756</v>
      </c>
      <c r="CJ2283" s="1102">
        <v>20718.517613088316</v>
      </c>
      <c r="CK2283" s="1102">
        <v>22520.116601801939</v>
      </c>
      <c r="CL2283" s="1102">
        <v>20455.16330390847</v>
      </c>
      <c r="CM2283" s="1102">
        <v>20733.395161627508</v>
      </c>
      <c r="CN2283" s="1102">
        <v>19184.075430753677</v>
      </c>
      <c r="CO2283" s="1102">
        <v>16372.72561714877</v>
      </c>
      <c r="CP2283" s="1102">
        <v>20527.619202038215</v>
      </c>
      <c r="CQ2283" s="1106">
        <f t="shared" si="235"/>
        <v>22627.826813779899</v>
      </c>
      <c r="CR2283" s="23" t="s">
        <v>543</v>
      </c>
      <c r="DQ2283"/>
      <c r="DR2283"/>
    </row>
    <row r="2284" spans="58:122" ht="13">
      <c r="BF2284" s="1135">
        <v>2276</v>
      </c>
      <c r="BG2284" s="1102">
        <v>54162.319050692844</v>
      </c>
      <c r="BH2284" s="1102">
        <v>54401.761365037855</v>
      </c>
      <c r="BI2284" s="1102">
        <v>49683.229117635798</v>
      </c>
      <c r="BJ2284" s="1102">
        <v>65494.8810032974</v>
      </c>
      <c r="BK2284" s="1102">
        <v>84275.845516050118</v>
      </c>
      <c r="BL2284" s="1102">
        <v>103733.64622976961</v>
      </c>
      <c r="BM2284" s="1102">
        <v>85306.504771659529</v>
      </c>
      <c r="BN2284" s="1102">
        <v>88168.959589048114</v>
      </c>
      <c r="BO2284" s="1102">
        <v>122931.26024670471</v>
      </c>
      <c r="BP2284" s="1102">
        <v>112749.93125350853</v>
      </c>
      <c r="BQ2284" s="1102">
        <v>88926.280019358557</v>
      </c>
      <c r="BR2284" s="1102">
        <v>68743.114772670771</v>
      </c>
      <c r="BS2284" s="1102">
        <v>84414.746973791654</v>
      </c>
      <c r="BT2284" s="1102">
        <v>30315.359405080868</v>
      </c>
      <c r="BU2284" s="1102">
        <v>13285.401440952723</v>
      </c>
      <c r="BV2284" s="1102">
        <v>10831.367082026256</v>
      </c>
      <c r="BW2284" s="1102">
        <v>15908.147623126608</v>
      </c>
      <c r="BX2284" s="1102">
        <v>23615.181596026163</v>
      </c>
      <c r="BY2284" s="1102">
        <v>23821.995673648093</v>
      </c>
      <c r="BZ2284" s="1102">
        <v>19569.493150912123</v>
      </c>
      <c r="CA2284" s="1102">
        <v>12747.337378782437</v>
      </c>
      <c r="CB2284" s="1102">
        <v>7607.0739083330363</v>
      </c>
      <c r="CC2284" s="1102">
        <v>9328.4432209576808</v>
      </c>
      <c r="CD2284" s="1102">
        <v>16112.400795412925</v>
      </c>
      <c r="CE2284" s="1102">
        <v>20972.962458151585</v>
      </c>
      <c r="CF2284" s="1102">
        <v>14965.775284909492</v>
      </c>
      <c r="CG2284" s="1102">
        <v>12553.882048051797</v>
      </c>
      <c r="CH2284" s="1102">
        <v>15672.370933620328</v>
      </c>
      <c r="CI2284" s="1102">
        <v>21522.885325578296</v>
      </c>
      <c r="CJ2284" s="1102">
        <v>21081.276993803509</v>
      </c>
      <c r="CK2284" s="1102">
        <v>18512.188743516006</v>
      </c>
      <c r="CL2284" s="1102">
        <v>17113.745827268445</v>
      </c>
      <c r="CM2284" s="1102">
        <v>21540.843064539014</v>
      </c>
      <c r="CN2284" s="1102">
        <v>23210.788880942713</v>
      </c>
      <c r="CO2284" s="1102">
        <v>19459.3359207051</v>
      </c>
      <c r="CP2284" s="1102">
        <v>24918.789119046472</v>
      </c>
      <c r="CQ2284" s="1106">
        <f t="shared" si="235"/>
        <v>27468.26307742986</v>
      </c>
      <c r="CR2284" s="23" t="s">
        <v>543</v>
      </c>
      <c r="DQ2284"/>
      <c r="DR2284"/>
    </row>
    <row r="2285" spans="58:122" ht="13">
      <c r="BF2285" s="1135">
        <v>2277</v>
      </c>
      <c r="BG2285" s="1102">
        <v>49369.022610239343</v>
      </c>
      <c r="BH2285" s="1102">
        <v>51596.697297229548</v>
      </c>
      <c r="BI2285" s="1102">
        <v>46491.25470691151</v>
      </c>
      <c r="BJ2285" s="1102">
        <v>53630.450137693515</v>
      </c>
      <c r="BK2285" s="1102">
        <v>63505.615369156367</v>
      </c>
      <c r="BL2285" s="1102">
        <v>78565.616942213615</v>
      </c>
      <c r="BM2285" s="1102">
        <v>72441.616288003657</v>
      </c>
      <c r="BN2285" s="1102">
        <v>94721.322224619551</v>
      </c>
      <c r="BO2285" s="1102">
        <v>125691.23437994177</v>
      </c>
      <c r="BP2285" s="1102">
        <v>116182.89097655835</v>
      </c>
      <c r="BQ2285" s="1102">
        <v>89053.597120384031</v>
      </c>
      <c r="BR2285" s="1102">
        <v>70489.31047929253</v>
      </c>
      <c r="BS2285" s="1102">
        <v>76389.911209987768</v>
      </c>
      <c r="BT2285" s="1102">
        <v>32173.237492003442</v>
      </c>
      <c r="BU2285" s="1102">
        <v>15432.940490594116</v>
      </c>
      <c r="BV2285" s="1102">
        <v>13079.131253177495</v>
      </c>
      <c r="BW2285" s="1102">
        <v>21494.727811046203</v>
      </c>
      <c r="BX2285" s="1102">
        <v>23754.858269168384</v>
      </c>
      <c r="BY2285" s="1102">
        <v>24754.738605833918</v>
      </c>
      <c r="BZ2285" s="1102">
        <v>20410.271509749957</v>
      </c>
      <c r="CA2285" s="1102">
        <v>12748.717691994198</v>
      </c>
      <c r="CB2285" s="1102">
        <v>8005.3302396186973</v>
      </c>
      <c r="CC2285" s="1102">
        <v>8533.9175968208292</v>
      </c>
      <c r="CD2285" s="1102">
        <v>12454.619701718382</v>
      </c>
      <c r="CE2285" s="1102">
        <v>19619.501397878725</v>
      </c>
      <c r="CF2285" s="1102">
        <v>15173.614236707066</v>
      </c>
      <c r="CG2285" s="1102">
        <v>10919.811491706456</v>
      </c>
      <c r="CH2285" s="1102">
        <v>12714.025449170083</v>
      </c>
      <c r="CI2285" s="1102">
        <v>17614.237033365735</v>
      </c>
      <c r="CJ2285" s="1102">
        <v>21271.004071145569</v>
      </c>
      <c r="CK2285" s="1102">
        <v>22487.644664268108</v>
      </c>
      <c r="CL2285" s="1102">
        <v>19076.896108481204</v>
      </c>
      <c r="CM2285" s="1102">
        <v>21047.989357951799</v>
      </c>
      <c r="CN2285" s="1102">
        <v>19570.136727654583</v>
      </c>
      <c r="CO2285" s="1102">
        <v>20001.052735804486</v>
      </c>
      <c r="CP2285" s="1102">
        <v>19588.592008830128</v>
      </c>
      <c r="CQ2285" s="1106">
        <f t="shared" si="235"/>
        <v>21592.726518309068</v>
      </c>
      <c r="CR2285" s="23" t="s">
        <v>543</v>
      </c>
      <c r="DQ2285"/>
      <c r="DR2285"/>
    </row>
    <row r="2286" spans="58:122" ht="13">
      <c r="BF2286" s="1135">
        <v>2278</v>
      </c>
      <c r="BG2286" s="1102">
        <v>51365.953265201519</v>
      </c>
      <c r="BH2286" s="1102">
        <v>53871.415662116895</v>
      </c>
      <c r="BI2286" s="1102">
        <v>46453.616996073397</v>
      </c>
      <c r="BJ2286" s="1102">
        <v>49482.75071752377</v>
      </c>
      <c r="BK2286" s="1102">
        <v>59301.296159516613</v>
      </c>
      <c r="BL2286" s="1102">
        <v>74166.889864219673</v>
      </c>
      <c r="BM2286" s="1102">
        <v>66480.417298426037</v>
      </c>
      <c r="BN2286" s="1102">
        <v>68784.259322578655</v>
      </c>
      <c r="BO2286" s="1102">
        <v>98237.747176718185</v>
      </c>
      <c r="BP2286" s="1102">
        <v>98529.899648413964</v>
      </c>
      <c r="BQ2286" s="1102">
        <v>78118.481170639818</v>
      </c>
      <c r="BR2286" s="1102">
        <v>57161.764285949983</v>
      </c>
      <c r="BS2286" s="1102">
        <v>57903.457678169725</v>
      </c>
      <c r="BT2286" s="1102">
        <v>18838.537756534304</v>
      </c>
      <c r="BU2286" s="1102">
        <v>9278.8331221573408</v>
      </c>
      <c r="BV2286" s="1102">
        <v>12441.28998502785</v>
      </c>
      <c r="BW2286" s="1102">
        <v>22528.833503754809</v>
      </c>
      <c r="BX2286" s="1102">
        <v>25636.766144087866</v>
      </c>
      <c r="BY2286" s="1102">
        <v>21836.811631641598</v>
      </c>
      <c r="BZ2286" s="1102">
        <v>20473.52274452904</v>
      </c>
      <c r="CA2286" s="1102">
        <v>12752.295066027418</v>
      </c>
      <c r="CB2286" s="1102">
        <v>7055.9103954915317</v>
      </c>
      <c r="CC2286" s="1102">
        <v>7800.8168491222641</v>
      </c>
      <c r="CD2286" s="1102">
        <v>9292.2253365084271</v>
      </c>
      <c r="CE2286" s="1102">
        <v>20931.016892940883</v>
      </c>
      <c r="CF2286" s="1102">
        <v>15060.432414482817</v>
      </c>
      <c r="CG2286" s="1102">
        <v>10938.088613145021</v>
      </c>
      <c r="CH2286" s="1102">
        <v>10321.809628282777</v>
      </c>
      <c r="CI2286" s="1102">
        <v>15548.50772884001</v>
      </c>
      <c r="CJ2286" s="1102">
        <v>18051.232946739943</v>
      </c>
      <c r="CK2286" s="1102">
        <v>19360.122798086777</v>
      </c>
      <c r="CL2286" s="1102">
        <v>15012.10639109532</v>
      </c>
      <c r="CM2286" s="1102">
        <v>16926.628169023672</v>
      </c>
      <c r="CN2286" s="1102">
        <v>19535.610316725622</v>
      </c>
      <c r="CO2286" s="1102">
        <v>23658.285314480752</v>
      </c>
      <c r="CP2286" s="1102">
        <v>20647.301346109125</v>
      </c>
      <c r="CQ2286" s="1106">
        <f t="shared" si="235"/>
        <v>22759.753794794313</v>
      </c>
      <c r="CR2286" s="23" t="s">
        <v>543</v>
      </c>
      <c r="DQ2286"/>
      <c r="DR2286"/>
    </row>
    <row r="2287" spans="58:122" ht="13">
      <c r="BF2287" s="1135">
        <v>2279</v>
      </c>
      <c r="BG2287" s="1102">
        <v>51635.228027157616</v>
      </c>
      <c r="BH2287" s="1102">
        <v>58526.829329876018</v>
      </c>
      <c r="BI2287" s="1102">
        <v>53325.02423345366</v>
      </c>
      <c r="BJ2287" s="1102">
        <v>57221.420806341499</v>
      </c>
      <c r="BK2287" s="1102">
        <v>75761.080118904152</v>
      </c>
      <c r="BL2287" s="1102">
        <v>112574.44926534547</v>
      </c>
      <c r="BM2287" s="1102">
        <v>110010.56948866021</v>
      </c>
      <c r="BN2287" s="1102">
        <v>120270.84300554609</v>
      </c>
      <c r="BO2287" s="1102">
        <v>153311.94047420521</v>
      </c>
      <c r="BP2287" s="1102">
        <v>145665.53486412813</v>
      </c>
      <c r="BQ2287" s="1102">
        <v>111741.46241421835</v>
      </c>
      <c r="BR2287" s="1102">
        <v>76996.990868137262</v>
      </c>
      <c r="BS2287" s="1102">
        <v>58823.04643896778</v>
      </c>
      <c r="BT2287" s="1102">
        <v>25936.988714873092</v>
      </c>
      <c r="BU2287" s="1102">
        <v>10761.008674396837</v>
      </c>
      <c r="BV2287" s="1102">
        <v>9857.1557155538139</v>
      </c>
      <c r="BW2287" s="1102">
        <v>18110.705014989649</v>
      </c>
      <c r="BX2287" s="1102">
        <v>21210.60651546179</v>
      </c>
      <c r="BY2287" s="1102">
        <v>19788.245788607386</v>
      </c>
      <c r="BZ2287" s="1102">
        <v>16643.558055675465</v>
      </c>
      <c r="CA2287" s="1102">
        <v>12753.665971916616</v>
      </c>
      <c r="CB2287" s="1102">
        <v>7838.8653765924055</v>
      </c>
      <c r="CC2287" s="1102">
        <v>11117.997765048616</v>
      </c>
      <c r="CD2287" s="1102">
        <v>16022.308151011419</v>
      </c>
      <c r="CE2287" s="1102">
        <v>24424.417854826737</v>
      </c>
      <c r="CF2287" s="1102">
        <v>16560.700485624813</v>
      </c>
      <c r="CG2287" s="1102">
        <v>12775.408837570985</v>
      </c>
      <c r="CH2287" s="1102">
        <v>15008.304891880041</v>
      </c>
      <c r="CI2287" s="1102">
        <v>21407.533489535999</v>
      </c>
      <c r="CJ2287" s="1102">
        <v>24094.934859019177</v>
      </c>
      <c r="CK2287" s="1102">
        <v>24100.457221986468</v>
      </c>
      <c r="CL2287" s="1102">
        <v>18819.769519395497</v>
      </c>
      <c r="CM2287" s="1102">
        <v>21715.411137468916</v>
      </c>
      <c r="CN2287" s="1102">
        <v>19977.042630709406</v>
      </c>
      <c r="CO2287" s="1102">
        <v>20645.526160624224</v>
      </c>
      <c r="CP2287" s="1102">
        <v>20312.563015764048</v>
      </c>
      <c r="CQ2287" s="1106">
        <f t="shared" si="235"/>
        <v>22390.767947364417</v>
      </c>
      <c r="CR2287" s="23" t="s">
        <v>543</v>
      </c>
      <c r="DQ2287"/>
      <c r="DR2287"/>
    </row>
    <row r="2288" spans="58:122" ht="13">
      <c r="BF2288" s="1135">
        <v>2280</v>
      </c>
      <c r="BG2288" s="1102">
        <v>50949.610119381352</v>
      </c>
      <c r="BH2288" s="1102">
        <v>52486.149672556639</v>
      </c>
      <c r="BI2288" s="1102">
        <v>44683.754626002476</v>
      </c>
      <c r="BJ2288" s="1102">
        <v>46483.187102314456</v>
      </c>
      <c r="BK2288" s="1102">
        <v>63165.276446639953</v>
      </c>
      <c r="BL2288" s="1102">
        <v>85322.859979904737</v>
      </c>
      <c r="BM2288" s="1102">
        <v>73409.932656071804</v>
      </c>
      <c r="BN2288" s="1102">
        <v>85038.253813417061</v>
      </c>
      <c r="BO2288" s="1102">
        <v>131158.47299037076</v>
      </c>
      <c r="BP2288" s="1102">
        <v>122949.6868123069</v>
      </c>
      <c r="BQ2288" s="1102">
        <v>100150.89420190193</v>
      </c>
      <c r="BR2288" s="1102">
        <v>80294.468920978543</v>
      </c>
      <c r="BS2288" s="1102">
        <v>88784.818766599885</v>
      </c>
      <c r="BT2288" s="1102">
        <v>36222.661993004258</v>
      </c>
      <c r="BU2288" s="1102">
        <v>15626.471738385098</v>
      </c>
      <c r="BV2288" s="1102">
        <v>12451.158565003108</v>
      </c>
      <c r="BW2288" s="1102">
        <v>20528.517534995135</v>
      </c>
      <c r="BX2288" s="1102">
        <v>26597.552715710604</v>
      </c>
      <c r="BY2288" s="1102">
        <v>24697.381499813731</v>
      </c>
      <c r="BZ2288" s="1102">
        <v>18947.2932456218</v>
      </c>
      <c r="CA2288" s="1102">
        <v>12755.476559979235</v>
      </c>
      <c r="CB2288" s="1102">
        <v>6575.4000728449664</v>
      </c>
      <c r="CC2288" s="1102">
        <v>8641.4814315406529</v>
      </c>
      <c r="CD2288" s="1102">
        <v>13753.220776654212</v>
      </c>
      <c r="CE2288" s="1102">
        <v>22999.298250788088</v>
      </c>
      <c r="CF2288" s="1102">
        <v>16318.709562923519</v>
      </c>
      <c r="CG2288" s="1102">
        <v>11520.646333324896</v>
      </c>
      <c r="CH2288" s="1102">
        <v>12135.904355419787</v>
      </c>
      <c r="CI2288" s="1102">
        <v>18950.478640535734</v>
      </c>
      <c r="CJ2288" s="1102">
        <v>23102.69850549995</v>
      </c>
      <c r="CK2288" s="1102">
        <v>26372.715473447464</v>
      </c>
      <c r="CL2288" s="1102">
        <v>20763.016782791117</v>
      </c>
      <c r="CM2288" s="1102">
        <v>22528.780807149327</v>
      </c>
      <c r="CN2288" s="1102">
        <v>20689.960554253339</v>
      </c>
      <c r="CO2288" s="1102">
        <v>21719.879924399309</v>
      </c>
      <c r="CP2288" s="1102">
        <v>20926.612283569186</v>
      </c>
      <c r="CQ2288" s="1106">
        <f t="shared" si="235"/>
        <v>23067.64140016324</v>
      </c>
      <c r="CR2288" s="23" t="s">
        <v>543</v>
      </c>
      <c r="DQ2288"/>
      <c r="DR2288"/>
    </row>
    <row r="2289" spans="58:122" ht="13">
      <c r="BF2289" s="1135">
        <v>2281</v>
      </c>
      <c r="BG2289" s="1102">
        <v>60497.010615304636</v>
      </c>
      <c r="BH2289" s="1102">
        <v>71768.997335711174</v>
      </c>
      <c r="BI2289" s="1102">
        <v>69228.187796871323</v>
      </c>
      <c r="BJ2289" s="1102">
        <v>81810.727972806446</v>
      </c>
      <c r="BK2289" s="1102">
        <v>99981.053888506736</v>
      </c>
      <c r="BL2289" s="1102">
        <v>120639.65569084257</v>
      </c>
      <c r="BM2289" s="1102">
        <v>100756.36867264731</v>
      </c>
      <c r="BN2289" s="1102">
        <v>95968.678571982658</v>
      </c>
      <c r="BO2289" s="1102">
        <v>137081.90086517052</v>
      </c>
      <c r="BP2289" s="1102">
        <v>135276.39457583815</v>
      </c>
      <c r="BQ2289" s="1102">
        <v>113097.86283152488</v>
      </c>
      <c r="BR2289" s="1102">
        <v>88270.221758728163</v>
      </c>
      <c r="BS2289" s="1102">
        <v>101718.11392709996</v>
      </c>
      <c r="BT2289" s="1102">
        <v>32619.575649160121</v>
      </c>
      <c r="BU2289" s="1102">
        <v>14640.128639649165</v>
      </c>
      <c r="BV2289" s="1102">
        <v>11317.040123278099</v>
      </c>
      <c r="BW2289" s="1102">
        <v>19305.75813876796</v>
      </c>
      <c r="BX2289" s="1102">
        <v>23678.305416458137</v>
      </c>
      <c r="BY2289" s="1102">
        <v>21894.270629785697</v>
      </c>
      <c r="BZ2289" s="1102">
        <v>18438.838731081963</v>
      </c>
      <c r="CA2289" s="1102">
        <v>12761.489683966714</v>
      </c>
      <c r="CB2289" s="1102">
        <v>6785.0809834694146</v>
      </c>
      <c r="CC2289" s="1102">
        <v>10125.343299348384</v>
      </c>
      <c r="CD2289" s="1102">
        <v>14779.974607045169</v>
      </c>
      <c r="CE2289" s="1102">
        <v>23399.963122150006</v>
      </c>
      <c r="CF2289" s="1102">
        <v>14643.253425946628</v>
      </c>
      <c r="CG2289" s="1102">
        <v>11310.598185023922</v>
      </c>
      <c r="CH2289" s="1102">
        <v>10851.11902979871</v>
      </c>
      <c r="CI2289" s="1102">
        <v>16880.725374667425</v>
      </c>
      <c r="CJ2289" s="1102">
        <v>18280.698393044888</v>
      </c>
      <c r="CK2289" s="1102">
        <v>19070.150542997471</v>
      </c>
      <c r="CL2289" s="1102">
        <v>15782.078619159667</v>
      </c>
      <c r="CM2289" s="1102">
        <v>17230.146410859186</v>
      </c>
      <c r="CN2289" s="1102">
        <v>18739.817991829012</v>
      </c>
      <c r="CO2289" s="1102">
        <v>20863.455684755427</v>
      </c>
      <c r="CP2289" s="1102">
        <v>18199.911756240759</v>
      </c>
      <c r="CQ2289" s="1106">
        <f t="shared" si="235"/>
        <v>20061.968569906152</v>
      </c>
      <c r="CR2289" s="23" t="s">
        <v>543</v>
      </c>
      <c r="DQ2289"/>
      <c r="DR2289"/>
    </row>
    <row r="2290" spans="58:122" ht="13">
      <c r="BF2290" s="1135">
        <v>2282</v>
      </c>
      <c r="BG2290" s="1102">
        <v>82462.96720667991</v>
      </c>
      <c r="BH2290" s="1102">
        <v>82110.991986349545</v>
      </c>
      <c r="BI2290" s="1102">
        <v>78691.188179432225</v>
      </c>
      <c r="BJ2290" s="1102">
        <v>95020.951709469577</v>
      </c>
      <c r="BK2290" s="1102">
        <v>107570.23242466588</v>
      </c>
      <c r="BL2290" s="1102">
        <v>128203.54418072983</v>
      </c>
      <c r="BM2290" s="1102">
        <v>108842.06589333648</v>
      </c>
      <c r="BN2290" s="1102">
        <v>115967.60815523055</v>
      </c>
      <c r="BO2290" s="1102">
        <v>136660.64029410438</v>
      </c>
      <c r="BP2290" s="1102">
        <v>130313.24516215512</v>
      </c>
      <c r="BQ2290" s="1102">
        <v>103766.4666998286</v>
      </c>
      <c r="BR2290" s="1102">
        <v>94591.075119073226</v>
      </c>
      <c r="BS2290" s="1102">
        <v>101485.28351414562</v>
      </c>
      <c r="BT2290" s="1102">
        <v>41608.252404939914</v>
      </c>
      <c r="BU2290" s="1102">
        <v>18193.873048022899</v>
      </c>
      <c r="BV2290" s="1102">
        <v>19818.853625740328</v>
      </c>
      <c r="BW2290" s="1102">
        <v>33854.160874857982</v>
      </c>
      <c r="BX2290" s="1102">
        <v>34231.726238075207</v>
      </c>
      <c r="BY2290" s="1102">
        <v>30083.90354438384</v>
      </c>
      <c r="BZ2290" s="1102">
        <v>18606.52433936864</v>
      </c>
      <c r="CA2290" s="1102">
        <v>12775.736480510857</v>
      </c>
      <c r="CB2290" s="1102">
        <v>9176.8391939905669</v>
      </c>
      <c r="CC2290" s="1102">
        <v>11714.010030706613</v>
      </c>
      <c r="CD2290" s="1102">
        <v>18995.449018605639</v>
      </c>
      <c r="CE2290" s="1102">
        <v>29828.218398552708</v>
      </c>
      <c r="CF2290" s="1102">
        <v>21478.34437786401</v>
      </c>
      <c r="CG2290" s="1102">
        <v>17297.395858280208</v>
      </c>
      <c r="CH2290" s="1102">
        <v>22370.267682920061</v>
      </c>
      <c r="CI2290" s="1102">
        <v>34129.317175607335</v>
      </c>
      <c r="CJ2290" s="1102">
        <v>38323.207314990694</v>
      </c>
      <c r="CK2290" s="1102">
        <v>33435.893727382769</v>
      </c>
      <c r="CL2290" s="1102">
        <v>24602.934082256816</v>
      </c>
      <c r="CM2290" s="1102">
        <v>22641.78968313575</v>
      </c>
      <c r="CN2290" s="1102">
        <v>21006.997287957227</v>
      </c>
      <c r="CO2290" s="1102">
        <v>24535.951519213628</v>
      </c>
      <c r="CP2290" s="1102">
        <v>21769.057876637318</v>
      </c>
      <c r="CQ2290" s="1106">
        <f t="shared" si="235"/>
        <v>23996.2787054619</v>
      </c>
      <c r="CR2290" s="23" t="s">
        <v>543</v>
      </c>
      <c r="DQ2290"/>
      <c r="DR2290"/>
    </row>
    <row r="2291" spans="58:122" ht="13">
      <c r="BF2291" s="1135">
        <v>2283</v>
      </c>
      <c r="BG2291" s="1102">
        <v>68376.365510184987</v>
      </c>
      <c r="BH2291" s="1102">
        <v>68646.976303619187</v>
      </c>
      <c r="BI2291" s="1102">
        <v>55472.545079397627</v>
      </c>
      <c r="BJ2291" s="1102">
        <v>59393.500365416316</v>
      </c>
      <c r="BK2291" s="1102">
        <v>76749.513090595021</v>
      </c>
      <c r="BL2291" s="1102">
        <v>96457.218242254268</v>
      </c>
      <c r="BM2291" s="1102">
        <v>83183.864390474162</v>
      </c>
      <c r="BN2291" s="1102">
        <v>87502.188819714138</v>
      </c>
      <c r="BO2291" s="1102">
        <v>100664.92511461694</v>
      </c>
      <c r="BP2291" s="1102">
        <v>92888.842822673672</v>
      </c>
      <c r="BQ2291" s="1102">
        <v>72197.073843780207</v>
      </c>
      <c r="BR2291" s="1102">
        <v>61456.805903623448</v>
      </c>
      <c r="BS2291" s="1102">
        <v>71299.981087050372</v>
      </c>
      <c r="BT2291" s="1102">
        <v>33531.644688211411</v>
      </c>
      <c r="BU2291" s="1102">
        <v>14708.327786797912</v>
      </c>
      <c r="BV2291" s="1102">
        <v>13740.934191613511</v>
      </c>
      <c r="BW2291" s="1102">
        <v>21342.233713258382</v>
      </c>
      <c r="BX2291" s="1102">
        <v>27082.523293657014</v>
      </c>
      <c r="BY2291" s="1102">
        <v>21228.484233591025</v>
      </c>
      <c r="BZ2291" s="1102">
        <v>18823.932690980037</v>
      </c>
      <c r="CA2291" s="1102">
        <v>12783.616003521574</v>
      </c>
      <c r="CB2291" s="1102">
        <v>9538.6646590662676</v>
      </c>
      <c r="CC2291" s="1102">
        <v>11921.957517006816</v>
      </c>
      <c r="CD2291" s="1102">
        <v>14602.721521204581</v>
      </c>
      <c r="CE2291" s="1102">
        <v>23593.084572112435</v>
      </c>
      <c r="CF2291" s="1102">
        <v>18585.43062049149</v>
      </c>
      <c r="CG2291" s="1102">
        <v>13844.008749276021</v>
      </c>
      <c r="CH2291" s="1102">
        <v>14353.848759421988</v>
      </c>
      <c r="CI2291" s="1102">
        <v>16599.104210106369</v>
      </c>
      <c r="CJ2291" s="1102">
        <v>19564.866800558731</v>
      </c>
      <c r="CK2291" s="1102">
        <v>24141.395668254587</v>
      </c>
      <c r="CL2291" s="1102">
        <v>21362.436931678138</v>
      </c>
      <c r="CM2291" s="1102">
        <v>24856.298687184804</v>
      </c>
      <c r="CN2291" s="1102">
        <v>20237.336224417373</v>
      </c>
      <c r="CO2291" s="1102">
        <v>23002.729562140645</v>
      </c>
      <c r="CP2291" s="1102">
        <v>21847.492283107116</v>
      </c>
      <c r="CQ2291" s="1106">
        <f t="shared" si="235"/>
        <v>24082.737838806694</v>
      </c>
      <c r="CR2291" s="23" t="s">
        <v>543</v>
      </c>
      <c r="DQ2291"/>
      <c r="DR2291"/>
    </row>
    <row r="2292" spans="58:122" ht="13">
      <c r="BF2292" s="1135">
        <v>2284</v>
      </c>
      <c r="BG2292" s="1102">
        <v>48432.990286119137</v>
      </c>
      <c r="BH2292" s="1102">
        <v>53394.245078106513</v>
      </c>
      <c r="BI2292" s="1102">
        <v>52271.541918432282</v>
      </c>
      <c r="BJ2292" s="1102">
        <v>63895.271660635131</v>
      </c>
      <c r="BK2292" s="1102">
        <v>77332.774231884934</v>
      </c>
      <c r="BL2292" s="1102">
        <v>97973.857598813323</v>
      </c>
      <c r="BM2292" s="1102">
        <v>85525.432600031447</v>
      </c>
      <c r="BN2292" s="1102">
        <v>84305.229100524273</v>
      </c>
      <c r="BO2292" s="1102">
        <v>107795.47958024962</v>
      </c>
      <c r="BP2292" s="1102">
        <v>100708.76059213867</v>
      </c>
      <c r="BQ2292" s="1102">
        <v>73749.639619942725</v>
      </c>
      <c r="BR2292" s="1102">
        <v>53806.401692670734</v>
      </c>
      <c r="BS2292" s="1102">
        <v>62794.631523743716</v>
      </c>
      <c r="BT2292" s="1102">
        <v>26810.201564280775</v>
      </c>
      <c r="BU2292" s="1102">
        <v>11795.419567152747</v>
      </c>
      <c r="BV2292" s="1102">
        <v>10866.896205315034</v>
      </c>
      <c r="BW2292" s="1102">
        <v>19771.67405584687</v>
      </c>
      <c r="BX2292" s="1102">
        <v>21834.305601106611</v>
      </c>
      <c r="BY2292" s="1102">
        <v>23616.250959774352</v>
      </c>
      <c r="BZ2292" s="1102">
        <v>15447.713824025846</v>
      </c>
      <c r="CA2292" s="1102">
        <v>12788.659446631915</v>
      </c>
      <c r="CB2292" s="1102">
        <v>8423.2391058395297</v>
      </c>
      <c r="CC2292" s="1102">
        <v>9249.2994006441731</v>
      </c>
      <c r="CD2292" s="1102">
        <v>10701.638934710507</v>
      </c>
      <c r="CE2292" s="1102">
        <v>18118.136782902493</v>
      </c>
      <c r="CF2292" s="1102">
        <v>14385.353100255845</v>
      </c>
      <c r="CG2292" s="1102">
        <v>12098.43886314569</v>
      </c>
      <c r="CH2292" s="1102">
        <v>12395.009734553207</v>
      </c>
      <c r="CI2292" s="1102">
        <v>16680.706594739946</v>
      </c>
      <c r="CJ2292" s="1102">
        <v>16833.230231604855</v>
      </c>
      <c r="CK2292" s="1102">
        <v>21169.295702343661</v>
      </c>
      <c r="CL2292" s="1102">
        <v>17411.796187682972</v>
      </c>
      <c r="CM2292" s="1102">
        <v>21248.388864066517</v>
      </c>
      <c r="CN2292" s="1102">
        <v>18371.633920471373</v>
      </c>
      <c r="CO2292" s="1102">
        <v>21128.926805918891</v>
      </c>
      <c r="CP2292" s="1102">
        <v>19798.714529497192</v>
      </c>
      <c r="CQ2292" s="1106">
        <f t="shared" si="235"/>
        <v>21824.346949326082</v>
      </c>
      <c r="CR2292" s="23" t="s">
        <v>543</v>
      </c>
      <c r="DQ2292"/>
      <c r="DR2292"/>
    </row>
    <row r="2293" spans="58:122" ht="13">
      <c r="BF2293" s="1135">
        <v>2285</v>
      </c>
      <c r="BG2293" s="1102">
        <v>53991.926704350197</v>
      </c>
      <c r="BH2293" s="1102">
        <v>72276.001825071216</v>
      </c>
      <c r="BI2293" s="1102">
        <v>71584.028311619273</v>
      </c>
      <c r="BJ2293" s="1102">
        <v>72841.777419463047</v>
      </c>
      <c r="BK2293" s="1102">
        <v>79955.458058295757</v>
      </c>
      <c r="BL2293" s="1102">
        <v>107730.4890402601</v>
      </c>
      <c r="BM2293" s="1102">
        <v>100031.27329836693</v>
      </c>
      <c r="BN2293" s="1102">
        <v>98211.794843794996</v>
      </c>
      <c r="BO2293" s="1102">
        <v>116636.94217327109</v>
      </c>
      <c r="BP2293" s="1102">
        <v>124904.67729643575</v>
      </c>
      <c r="BQ2293" s="1102">
        <v>98824.832369628231</v>
      </c>
      <c r="BR2293" s="1102">
        <v>76826.173291235056</v>
      </c>
      <c r="BS2293" s="1102">
        <v>82811.676232645041</v>
      </c>
      <c r="BT2293" s="1102">
        <v>31853.488424148502</v>
      </c>
      <c r="BU2293" s="1102">
        <v>15475.539106195434</v>
      </c>
      <c r="BV2293" s="1102">
        <v>15741.20502589251</v>
      </c>
      <c r="BW2293" s="1102">
        <v>16152.642751105914</v>
      </c>
      <c r="BX2293" s="1102">
        <v>26094.157186092809</v>
      </c>
      <c r="BY2293" s="1102">
        <v>23615.773933977045</v>
      </c>
      <c r="BZ2293" s="1102">
        <v>18277.814642223875</v>
      </c>
      <c r="CA2293" s="1102">
        <v>12797.861461598854</v>
      </c>
      <c r="CB2293" s="1102">
        <v>9482.7769050686711</v>
      </c>
      <c r="CC2293" s="1102">
        <v>12127.921590373076</v>
      </c>
      <c r="CD2293" s="1102">
        <v>18712.880567398188</v>
      </c>
      <c r="CE2293" s="1102">
        <v>22210.761516933464</v>
      </c>
      <c r="CF2293" s="1102">
        <v>17213.536051693503</v>
      </c>
      <c r="CG2293" s="1102">
        <v>14034.225738977919</v>
      </c>
      <c r="CH2293" s="1102">
        <v>15813.786437318413</v>
      </c>
      <c r="CI2293" s="1102">
        <v>21820.445799913745</v>
      </c>
      <c r="CJ2293" s="1102">
        <v>23681.657483047515</v>
      </c>
      <c r="CK2293" s="1102">
        <v>23191.518553400005</v>
      </c>
      <c r="CL2293" s="1102">
        <v>20205.756441729227</v>
      </c>
      <c r="CM2293" s="1102">
        <v>22884.685285154395</v>
      </c>
      <c r="CN2293" s="1102">
        <v>24712.139739671184</v>
      </c>
      <c r="CO2293" s="1102">
        <v>26174.325806108704</v>
      </c>
      <c r="CP2293" s="1102">
        <v>26168.174611966508</v>
      </c>
      <c r="CQ2293" s="1106">
        <f t="shared" si="235"/>
        <v>28845.474836825542</v>
      </c>
      <c r="CR2293" s="23" t="s">
        <v>543</v>
      </c>
      <c r="DQ2293"/>
      <c r="DR2293"/>
    </row>
    <row r="2294" spans="58:122" ht="13">
      <c r="BF2294" s="1135">
        <v>2286</v>
      </c>
      <c r="BG2294" s="1102">
        <v>63324.577546139641</v>
      </c>
      <c r="BH2294" s="1102">
        <v>67827.921163373452</v>
      </c>
      <c r="BI2294" s="1102">
        <v>58930.909486374396</v>
      </c>
      <c r="BJ2294" s="1102">
        <v>58183.736937401831</v>
      </c>
      <c r="BK2294" s="1102">
        <v>74353.536578521656</v>
      </c>
      <c r="BL2294" s="1102">
        <v>104403.24596632096</v>
      </c>
      <c r="BM2294" s="1102">
        <v>81675.137915289641</v>
      </c>
      <c r="BN2294" s="1102">
        <v>74169.239561047361</v>
      </c>
      <c r="BO2294" s="1102">
        <v>107195.90340809571</v>
      </c>
      <c r="BP2294" s="1102">
        <v>103106.61770804902</v>
      </c>
      <c r="BQ2294" s="1102">
        <v>78287.126700973051</v>
      </c>
      <c r="BR2294" s="1102">
        <v>58979.946026411504</v>
      </c>
      <c r="BS2294" s="1102">
        <v>74446.471504838773</v>
      </c>
      <c r="BT2294" s="1102">
        <v>23319.566230329536</v>
      </c>
      <c r="BU2294" s="1102">
        <v>11720.386847196884</v>
      </c>
      <c r="BV2294" s="1102">
        <v>11289.127538346755</v>
      </c>
      <c r="BW2294" s="1102">
        <v>21257.452288299708</v>
      </c>
      <c r="BX2294" s="1102">
        <v>25075.169479872035</v>
      </c>
      <c r="BY2294" s="1102">
        <v>22595.121909609188</v>
      </c>
      <c r="BZ2294" s="1102">
        <v>20500.967843454568</v>
      </c>
      <c r="CA2294" s="1102">
        <v>12799.598946047292</v>
      </c>
      <c r="CB2294" s="1102">
        <v>7257.3157311901796</v>
      </c>
      <c r="CC2294" s="1102">
        <v>8001.351545258457</v>
      </c>
      <c r="CD2294" s="1102">
        <v>11969.759529787363</v>
      </c>
      <c r="CE2294" s="1102">
        <v>21544.100938893524</v>
      </c>
      <c r="CF2294" s="1102">
        <v>16564.909026473953</v>
      </c>
      <c r="CG2294" s="1102">
        <v>13380.144729700194</v>
      </c>
      <c r="CH2294" s="1102">
        <v>16502.068121352844</v>
      </c>
      <c r="CI2294" s="1102">
        <v>21705.420341917816</v>
      </c>
      <c r="CJ2294" s="1102">
        <v>22490.057357550631</v>
      </c>
      <c r="CK2294" s="1102">
        <v>20862.989704763888</v>
      </c>
      <c r="CL2294" s="1102">
        <v>18732.624686841489</v>
      </c>
      <c r="CM2294" s="1102">
        <v>22403.551584668388</v>
      </c>
      <c r="CN2294" s="1102">
        <v>22383.84480034724</v>
      </c>
      <c r="CO2294" s="1102">
        <v>21329.601918160704</v>
      </c>
      <c r="CP2294" s="1102">
        <v>24443.059251993825</v>
      </c>
      <c r="CQ2294" s="1106">
        <f t="shared" si="235"/>
        <v>26943.860664472933</v>
      </c>
      <c r="CR2294" s="23" t="s">
        <v>543</v>
      </c>
      <c r="DQ2294"/>
      <c r="DR2294"/>
    </row>
    <row r="2295" spans="58:122" ht="13">
      <c r="BF2295" s="1135">
        <v>2287</v>
      </c>
      <c r="BG2295" s="1102">
        <v>50888.680503871197</v>
      </c>
      <c r="BH2295" s="1102">
        <v>56602.812767076146</v>
      </c>
      <c r="BI2295" s="1102">
        <v>52072.742694178785</v>
      </c>
      <c r="BJ2295" s="1102">
        <v>58080.650790099455</v>
      </c>
      <c r="BK2295" s="1102">
        <v>66622.697205221717</v>
      </c>
      <c r="BL2295" s="1102">
        <v>89976.013135321118</v>
      </c>
      <c r="BM2295" s="1102">
        <v>89509.193027555186</v>
      </c>
      <c r="BN2295" s="1102">
        <v>108332.07328348042</v>
      </c>
      <c r="BO2295" s="1102">
        <v>126801.01646093905</v>
      </c>
      <c r="BP2295" s="1102">
        <v>131736.87487451747</v>
      </c>
      <c r="BQ2295" s="1102">
        <v>103741.66470475502</v>
      </c>
      <c r="BR2295" s="1102">
        <v>88404.448312981971</v>
      </c>
      <c r="BS2295" s="1102">
        <v>87252.678533920393</v>
      </c>
      <c r="BT2295" s="1102">
        <v>45470.21018168256</v>
      </c>
      <c r="BU2295" s="1102">
        <v>23803.644911066149</v>
      </c>
      <c r="BV2295" s="1102">
        <v>16579.563552109492</v>
      </c>
      <c r="BW2295" s="1102">
        <v>18568.833839135219</v>
      </c>
      <c r="BX2295" s="1102">
        <v>31222.174127763541</v>
      </c>
      <c r="BY2295" s="1102">
        <v>25677.270711519897</v>
      </c>
      <c r="BZ2295" s="1102">
        <v>20793.456283418516</v>
      </c>
      <c r="CA2295" s="1102">
        <v>12800.119276277317</v>
      </c>
      <c r="CB2295" s="1102">
        <v>7015.1817769263889</v>
      </c>
      <c r="CC2295" s="1102">
        <v>10914.356634484135</v>
      </c>
      <c r="CD2295" s="1102">
        <v>13464.295823605613</v>
      </c>
      <c r="CE2295" s="1102">
        <v>21280.409670256216</v>
      </c>
      <c r="CF2295" s="1102">
        <v>16173.083709085295</v>
      </c>
      <c r="CG2295" s="1102">
        <v>12553.06766741713</v>
      </c>
      <c r="CH2295" s="1102">
        <v>15765.753424952278</v>
      </c>
      <c r="CI2295" s="1102">
        <v>20160.71837627457</v>
      </c>
      <c r="CJ2295" s="1102">
        <v>23854.318052917326</v>
      </c>
      <c r="CK2295" s="1102">
        <v>23356.539471505446</v>
      </c>
      <c r="CL2295" s="1102">
        <v>21188.223870906688</v>
      </c>
      <c r="CM2295" s="1102">
        <v>25232.098076281356</v>
      </c>
      <c r="CN2295" s="1102">
        <v>25274.174587879337</v>
      </c>
      <c r="CO2295" s="1102">
        <v>26047.662652514304</v>
      </c>
      <c r="CP2295" s="1102">
        <v>25496.273107004774</v>
      </c>
      <c r="CQ2295" s="1106">
        <f t="shared" si="235"/>
        <v>28104.830208700201</v>
      </c>
      <c r="CR2295" s="23" t="s">
        <v>543</v>
      </c>
      <c r="DQ2295"/>
      <c r="DR2295"/>
    </row>
    <row r="2296" spans="58:122" ht="13">
      <c r="BF2296" s="1135">
        <v>2288</v>
      </c>
      <c r="BG2296" s="1102">
        <v>52153.188894388149</v>
      </c>
      <c r="BH2296" s="1102">
        <v>58425.137344140712</v>
      </c>
      <c r="BI2296" s="1102">
        <v>53194.675675750776</v>
      </c>
      <c r="BJ2296" s="1102">
        <v>60429.013288220813</v>
      </c>
      <c r="BK2296" s="1102">
        <v>73660.878418830907</v>
      </c>
      <c r="BL2296" s="1102">
        <v>92680.981375703559</v>
      </c>
      <c r="BM2296" s="1102">
        <v>80194.937535673525</v>
      </c>
      <c r="BN2296" s="1102">
        <v>91781.420379459683</v>
      </c>
      <c r="BO2296" s="1102">
        <v>115183.49993218995</v>
      </c>
      <c r="BP2296" s="1102">
        <v>113942.49848069022</v>
      </c>
      <c r="BQ2296" s="1102">
        <v>90262.91359778223</v>
      </c>
      <c r="BR2296" s="1102">
        <v>67612.150167394415</v>
      </c>
      <c r="BS2296" s="1102">
        <v>52615.497657366664</v>
      </c>
      <c r="BT2296" s="1102">
        <v>26437.938565716133</v>
      </c>
      <c r="BU2296" s="1102">
        <v>15084.492309973251</v>
      </c>
      <c r="BV2296" s="1102">
        <v>14394.382936642833</v>
      </c>
      <c r="BW2296" s="1102">
        <v>21726.460074898092</v>
      </c>
      <c r="BX2296" s="1102">
        <v>23360.141021856951</v>
      </c>
      <c r="BY2296" s="1102">
        <v>21651.637635900079</v>
      </c>
      <c r="BZ2296" s="1102">
        <v>19503.406347930988</v>
      </c>
      <c r="CA2296" s="1102">
        <v>12802.48557299102</v>
      </c>
      <c r="CB2296" s="1102">
        <v>8823.4989140780272</v>
      </c>
      <c r="CC2296" s="1102">
        <v>10456.733675822572</v>
      </c>
      <c r="CD2296" s="1102">
        <v>16218.495077726004</v>
      </c>
      <c r="CE2296" s="1102">
        <v>26425.240884205512</v>
      </c>
      <c r="CF2296" s="1102">
        <v>20396.877619134299</v>
      </c>
      <c r="CG2296" s="1102">
        <v>14394.495535841817</v>
      </c>
      <c r="CH2296" s="1102">
        <v>11987.126225510019</v>
      </c>
      <c r="CI2296" s="1102">
        <v>16181.991160518501</v>
      </c>
      <c r="CJ2296" s="1102">
        <v>22948.576533047984</v>
      </c>
      <c r="CK2296" s="1102">
        <v>25330.61284818947</v>
      </c>
      <c r="CL2296" s="1102">
        <v>19107.516230350568</v>
      </c>
      <c r="CM2296" s="1102">
        <v>20807.21061105351</v>
      </c>
      <c r="CN2296" s="1102">
        <v>19350.726515745009</v>
      </c>
      <c r="CO2296" s="1102">
        <v>20019.537242746897</v>
      </c>
      <c r="CP2296" s="1102">
        <v>20945.798967307139</v>
      </c>
      <c r="CQ2296" s="1106">
        <f t="shared" si="235"/>
        <v>23088.791098648977</v>
      </c>
      <c r="CR2296" s="23" t="s">
        <v>543</v>
      </c>
      <c r="DQ2296"/>
      <c r="DR2296"/>
    </row>
    <row r="2297" spans="58:122" ht="13">
      <c r="BF2297" s="1135">
        <v>2289</v>
      </c>
      <c r="BG2297" s="1102">
        <v>68820.796476836855</v>
      </c>
      <c r="BH2297" s="1102">
        <v>68576.066817779574</v>
      </c>
      <c r="BI2297" s="1102">
        <v>55381.632576070835</v>
      </c>
      <c r="BJ2297" s="1102">
        <v>59432.97440837857</v>
      </c>
      <c r="BK2297" s="1102">
        <v>76988.09419225718</v>
      </c>
      <c r="BL2297" s="1102">
        <v>97151.24088664935</v>
      </c>
      <c r="BM2297" s="1102">
        <v>83467.207934044287</v>
      </c>
      <c r="BN2297" s="1102">
        <v>87541.42722924416</v>
      </c>
      <c r="BO2297" s="1102">
        <v>100747.45620027102</v>
      </c>
      <c r="BP2297" s="1102">
        <v>93680.951069021248</v>
      </c>
      <c r="BQ2297" s="1102">
        <v>72260.267205968456</v>
      </c>
      <c r="BR2297" s="1102">
        <v>61030.175123493951</v>
      </c>
      <c r="BS2297" s="1102">
        <v>71652.669846579534</v>
      </c>
      <c r="BT2297" s="1102">
        <v>33447.576274119645</v>
      </c>
      <c r="BU2297" s="1102">
        <v>15134.435287148219</v>
      </c>
      <c r="BV2297" s="1102">
        <v>13466.982776654602</v>
      </c>
      <c r="BW2297" s="1102">
        <v>21341.990742540922</v>
      </c>
      <c r="BX2297" s="1102">
        <v>27228.419799282274</v>
      </c>
      <c r="BY2297" s="1102">
        <v>20826.346984120337</v>
      </c>
      <c r="BZ2297" s="1102">
        <v>18564.081846694953</v>
      </c>
      <c r="CA2297" s="1102">
        <v>12803.822853284764</v>
      </c>
      <c r="CB2297" s="1102">
        <v>9589.5605612715426</v>
      </c>
      <c r="CC2297" s="1102">
        <v>12041.132651068194</v>
      </c>
      <c r="CD2297" s="1102">
        <v>14420.823764519773</v>
      </c>
      <c r="CE2297" s="1102">
        <v>23253.945411560067</v>
      </c>
      <c r="CF2297" s="1102">
        <v>18617.203698629</v>
      </c>
      <c r="CG2297" s="1102">
        <v>13992.339006578641</v>
      </c>
      <c r="CH2297" s="1102">
        <v>14404.277384579582</v>
      </c>
      <c r="CI2297" s="1102">
        <v>16792.72379046799</v>
      </c>
      <c r="CJ2297" s="1102">
        <v>19484.247076341002</v>
      </c>
      <c r="CK2297" s="1102">
        <v>24043.371751409453</v>
      </c>
      <c r="CL2297" s="1102">
        <v>21364.75896979832</v>
      </c>
      <c r="CM2297" s="1102">
        <v>24789.93522434164</v>
      </c>
      <c r="CN2297" s="1102">
        <v>20447.532033567455</v>
      </c>
      <c r="CO2297" s="1102">
        <v>22961.751316226088</v>
      </c>
      <c r="CP2297" s="1102">
        <v>22050.317828702347</v>
      </c>
      <c r="CQ2297" s="1106">
        <f t="shared" si="235"/>
        <v>24306.314731673239</v>
      </c>
      <c r="CR2297" s="23" t="s">
        <v>543</v>
      </c>
      <c r="DQ2297"/>
      <c r="DR2297"/>
    </row>
    <row r="2298" spans="58:122" ht="13">
      <c r="BF2298" s="1135">
        <v>2290</v>
      </c>
      <c r="BG2298" s="1102">
        <v>76376.871516624931</v>
      </c>
      <c r="BH2298" s="1102">
        <v>73584.498265251226</v>
      </c>
      <c r="BI2298" s="1102">
        <v>67576.296044955132</v>
      </c>
      <c r="BJ2298" s="1102">
        <v>79807.553275150436</v>
      </c>
      <c r="BK2298" s="1102">
        <v>86468.170900815647</v>
      </c>
      <c r="BL2298" s="1102">
        <v>98728.844492678632</v>
      </c>
      <c r="BM2298" s="1102">
        <v>87120.989340842701</v>
      </c>
      <c r="BN2298" s="1102">
        <v>112608.6281102511</v>
      </c>
      <c r="BO2298" s="1102">
        <v>133277.45399904242</v>
      </c>
      <c r="BP2298" s="1102">
        <v>125439.09277426345</v>
      </c>
      <c r="BQ2298" s="1102">
        <v>98491.625953670722</v>
      </c>
      <c r="BR2298" s="1102">
        <v>85467.843026871866</v>
      </c>
      <c r="BS2298" s="1102">
        <v>78053.398555425374</v>
      </c>
      <c r="BT2298" s="1102">
        <v>38028.415709821806</v>
      </c>
      <c r="BU2298" s="1102">
        <v>18686.246550335087</v>
      </c>
      <c r="BV2298" s="1102">
        <v>17533.983711769641</v>
      </c>
      <c r="BW2298" s="1102">
        <v>18422.869271668806</v>
      </c>
      <c r="BX2298" s="1102">
        <v>20659.638408040882</v>
      </c>
      <c r="BY2298" s="1102">
        <v>19668.247367383636</v>
      </c>
      <c r="BZ2298" s="1102">
        <v>18792.586454588338</v>
      </c>
      <c r="CA2298" s="1102">
        <v>12806.790526809658</v>
      </c>
      <c r="CB2298" s="1102">
        <v>8401.1757906040784</v>
      </c>
      <c r="CC2298" s="1102">
        <v>10854.029890742069</v>
      </c>
      <c r="CD2298" s="1102">
        <v>13514.21314041326</v>
      </c>
      <c r="CE2298" s="1102">
        <v>19555.90362524084</v>
      </c>
      <c r="CF2298" s="1102">
        <v>14467.679803359748</v>
      </c>
      <c r="CG2298" s="1102">
        <v>10842.82816473707</v>
      </c>
      <c r="CH2298" s="1102">
        <v>13346.961121786122</v>
      </c>
      <c r="CI2298" s="1102">
        <v>18132.862239865943</v>
      </c>
      <c r="CJ2298" s="1102">
        <v>20311.553774587519</v>
      </c>
      <c r="CK2298" s="1102">
        <v>21402.64670554582</v>
      </c>
      <c r="CL2298" s="1102">
        <v>17550.62001192915</v>
      </c>
      <c r="CM2298" s="1102">
        <v>19332.496111459226</v>
      </c>
      <c r="CN2298" s="1102">
        <v>19864.628020875676</v>
      </c>
      <c r="CO2298" s="1102">
        <v>20361.869624050516</v>
      </c>
      <c r="CP2298" s="1102">
        <v>20415.151472871439</v>
      </c>
      <c r="CQ2298" s="1106">
        <f t="shared" si="235"/>
        <v>22503.852363909344</v>
      </c>
      <c r="CR2298" s="23" t="s">
        <v>543</v>
      </c>
      <c r="DQ2298"/>
      <c r="DR2298"/>
    </row>
    <row r="2299" spans="58:122" ht="13">
      <c r="BF2299" s="1135">
        <v>2291</v>
      </c>
      <c r="BG2299" s="1102">
        <v>51381.856073464674</v>
      </c>
      <c r="BH2299" s="1102">
        <v>56089.375557688516</v>
      </c>
      <c r="BI2299" s="1102">
        <v>49597.023025259099</v>
      </c>
      <c r="BJ2299" s="1102">
        <v>57841.725690075094</v>
      </c>
      <c r="BK2299" s="1102">
        <v>64196.04850833719</v>
      </c>
      <c r="BL2299" s="1102">
        <v>78522.050020311683</v>
      </c>
      <c r="BM2299" s="1102">
        <v>68164.823527842032</v>
      </c>
      <c r="BN2299" s="1102">
        <v>74985.685737359338</v>
      </c>
      <c r="BO2299" s="1102">
        <v>121431.10774090278</v>
      </c>
      <c r="BP2299" s="1102">
        <v>113918.96422872043</v>
      </c>
      <c r="BQ2299" s="1102">
        <v>88975.307714003284</v>
      </c>
      <c r="BR2299" s="1102">
        <v>65791.452417834007</v>
      </c>
      <c r="BS2299" s="1102">
        <v>67207.218528575017</v>
      </c>
      <c r="BT2299" s="1102">
        <v>29912.403501694986</v>
      </c>
      <c r="BU2299" s="1102">
        <v>12363.352540513979</v>
      </c>
      <c r="BV2299" s="1102">
        <v>11112.865110382985</v>
      </c>
      <c r="BW2299" s="1102">
        <v>19989.439606770688</v>
      </c>
      <c r="BX2299" s="1102">
        <v>23655.771245319702</v>
      </c>
      <c r="BY2299" s="1102">
        <v>21230.641023406046</v>
      </c>
      <c r="BZ2299" s="1102">
        <v>19223.722990578532</v>
      </c>
      <c r="CA2299" s="1102">
        <v>12808.614859237199</v>
      </c>
      <c r="CB2299" s="1102">
        <v>7968.0555638703245</v>
      </c>
      <c r="CC2299" s="1102">
        <v>9138.5246445897064</v>
      </c>
      <c r="CD2299" s="1102">
        <v>10829.72629291711</v>
      </c>
      <c r="CE2299" s="1102">
        <v>17774.396496267585</v>
      </c>
      <c r="CF2299" s="1102">
        <v>14474.763481781671</v>
      </c>
      <c r="CG2299" s="1102">
        <v>12052.917415041256</v>
      </c>
      <c r="CH2299" s="1102">
        <v>12804.258962834621</v>
      </c>
      <c r="CI2299" s="1102">
        <v>16584.961817805899</v>
      </c>
      <c r="CJ2299" s="1102">
        <v>19076.99576974957</v>
      </c>
      <c r="CK2299" s="1102">
        <v>18945.500517199074</v>
      </c>
      <c r="CL2299" s="1102">
        <v>16121.8389243038</v>
      </c>
      <c r="CM2299" s="1102">
        <v>18133.881199710657</v>
      </c>
      <c r="CN2299" s="1102">
        <v>17413.806987939781</v>
      </c>
      <c r="CO2299" s="1102">
        <v>22001.498967606658</v>
      </c>
      <c r="CP2299" s="1102">
        <v>17866.136588696736</v>
      </c>
      <c r="CQ2299" s="1106">
        <f t="shared" si="235"/>
        <v>19694.044427725228</v>
      </c>
      <c r="CR2299" s="23" t="s">
        <v>543</v>
      </c>
      <c r="DQ2299"/>
      <c r="DR2299"/>
    </row>
    <row r="2300" spans="58:122" ht="13">
      <c r="BF2300" s="1135">
        <v>2292</v>
      </c>
      <c r="BG2300" s="1102">
        <v>55438.383063068883</v>
      </c>
      <c r="BH2300" s="1102">
        <v>55713.382881589416</v>
      </c>
      <c r="BI2300" s="1102">
        <v>50595.44806091256</v>
      </c>
      <c r="BJ2300" s="1102">
        <v>55702.262590138169</v>
      </c>
      <c r="BK2300" s="1102">
        <v>68689.049367234111</v>
      </c>
      <c r="BL2300" s="1102">
        <v>94422.784542748675</v>
      </c>
      <c r="BM2300" s="1102">
        <v>84919.983838669214</v>
      </c>
      <c r="BN2300" s="1102">
        <v>89482.476186418775</v>
      </c>
      <c r="BO2300" s="1102">
        <v>127089.39276170498</v>
      </c>
      <c r="BP2300" s="1102">
        <v>119342.81090678071</v>
      </c>
      <c r="BQ2300" s="1102">
        <v>93922.331569118061</v>
      </c>
      <c r="BR2300" s="1102">
        <v>72065.602842154694</v>
      </c>
      <c r="BS2300" s="1102">
        <v>84643.966366550332</v>
      </c>
      <c r="BT2300" s="1102">
        <v>44640.383841072748</v>
      </c>
      <c r="BU2300" s="1102">
        <v>22815.807029539334</v>
      </c>
      <c r="BV2300" s="1102">
        <v>16875.078504716526</v>
      </c>
      <c r="BW2300" s="1102">
        <v>13873.282721247713</v>
      </c>
      <c r="BX2300" s="1102">
        <v>22233.351973784222</v>
      </c>
      <c r="BY2300" s="1102">
        <v>20934.682702788203</v>
      </c>
      <c r="BZ2300" s="1102">
        <v>19285.827834836491</v>
      </c>
      <c r="CA2300" s="1102">
        <v>12809.19907210342</v>
      </c>
      <c r="CB2300" s="1102">
        <v>7746.4559672021678</v>
      </c>
      <c r="CC2300" s="1102">
        <v>9601.6814776798983</v>
      </c>
      <c r="CD2300" s="1102">
        <v>13038.969701798247</v>
      </c>
      <c r="CE2300" s="1102">
        <v>21021.479525378676</v>
      </c>
      <c r="CF2300" s="1102">
        <v>15035.87484268154</v>
      </c>
      <c r="CG2300" s="1102">
        <v>11935.738449091563</v>
      </c>
      <c r="CH2300" s="1102">
        <v>12292.648313627529</v>
      </c>
      <c r="CI2300" s="1102">
        <v>20641.185574612166</v>
      </c>
      <c r="CJ2300" s="1102">
        <v>22131.769838704487</v>
      </c>
      <c r="CK2300" s="1102">
        <v>25222.786963053957</v>
      </c>
      <c r="CL2300" s="1102">
        <v>18883.481530018595</v>
      </c>
      <c r="CM2300" s="1102">
        <v>21500.432024993275</v>
      </c>
      <c r="CN2300" s="1102">
        <v>18734.240789561198</v>
      </c>
      <c r="CO2300" s="1102">
        <v>24777.854240414519</v>
      </c>
      <c r="CP2300" s="1102">
        <v>19562.713302443914</v>
      </c>
      <c r="CQ2300" s="1106">
        <f t="shared" si="235"/>
        <v>21564.200127571374</v>
      </c>
      <c r="CR2300" s="23" t="s">
        <v>543</v>
      </c>
      <c r="DQ2300"/>
      <c r="DR2300"/>
    </row>
    <row r="2301" spans="58:122" ht="13">
      <c r="BF2301" s="1135">
        <v>2293</v>
      </c>
      <c r="BG2301" s="1102">
        <v>53983.701046965252</v>
      </c>
      <c r="BH2301" s="1102">
        <v>60520.180859906264</v>
      </c>
      <c r="BI2301" s="1102">
        <v>56841.780226472481</v>
      </c>
      <c r="BJ2301" s="1102">
        <v>57652.708967586586</v>
      </c>
      <c r="BK2301" s="1102">
        <v>68159.672440036273</v>
      </c>
      <c r="BL2301" s="1102">
        <v>82852.932208002632</v>
      </c>
      <c r="BM2301" s="1102">
        <v>63949.206013191142</v>
      </c>
      <c r="BN2301" s="1102">
        <v>70958.669549150043</v>
      </c>
      <c r="BO2301" s="1102">
        <v>110236.0407001656</v>
      </c>
      <c r="BP2301" s="1102">
        <v>111554.21746946903</v>
      </c>
      <c r="BQ2301" s="1102">
        <v>86570.208003257547</v>
      </c>
      <c r="BR2301" s="1102">
        <v>65599.551318623373</v>
      </c>
      <c r="BS2301" s="1102">
        <v>75996.815917325832</v>
      </c>
      <c r="BT2301" s="1102">
        <v>51600.375272277779</v>
      </c>
      <c r="BU2301" s="1102">
        <v>14753.894083940027</v>
      </c>
      <c r="BV2301" s="1102">
        <v>18173.517957568409</v>
      </c>
      <c r="BW2301" s="1102">
        <v>18179.70769494637</v>
      </c>
      <c r="BX2301" s="1102">
        <v>25245.463592065782</v>
      </c>
      <c r="BY2301" s="1102">
        <v>25146.288148230458</v>
      </c>
      <c r="BZ2301" s="1102">
        <v>19731.873075590458</v>
      </c>
      <c r="CA2301" s="1102">
        <v>12809.469665393328</v>
      </c>
      <c r="CB2301" s="1102">
        <v>7361.3818638371094</v>
      </c>
      <c r="CC2301" s="1102">
        <v>10164.046086516857</v>
      </c>
      <c r="CD2301" s="1102">
        <v>16193.142773899586</v>
      </c>
      <c r="CE2301" s="1102">
        <v>22072.531784670278</v>
      </c>
      <c r="CF2301" s="1102">
        <v>15075.048617842584</v>
      </c>
      <c r="CG2301" s="1102">
        <v>11525.634357410197</v>
      </c>
      <c r="CH2301" s="1102">
        <v>13746.022402259774</v>
      </c>
      <c r="CI2301" s="1102">
        <v>22849.415574772818</v>
      </c>
      <c r="CJ2301" s="1102">
        <v>25577.159660109533</v>
      </c>
      <c r="CK2301" s="1102">
        <v>25334.750689034045</v>
      </c>
      <c r="CL2301" s="1102">
        <v>19575.54326467395</v>
      </c>
      <c r="CM2301" s="1102">
        <v>20156.149644869885</v>
      </c>
      <c r="CN2301" s="1102">
        <v>19088.55062176938</v>
      </c>
      <c r="CO2301" s="1102">
        <v>19467.425248639734</v>
      </c>
      <c r="CP2301" s="1102">
        <v>19868.106893812521</v>
      </c>
      <c r="CQ2301" s="1106">
        <f t="shared" si="235"/>
        <v>21900.838937338511</v>
      </c>
      <c r="CR2301" s="23" t="s">
        <v>543</v>
      </c>
      <c r="DQ2301"/>
      <c r="DR2301"/>
    </row>
    <row r="2302" spans="58:122" ht="13">
      <c r="BF2302" s="1135">
        <v>2294</v>
      </c>
      <c r="BG2302" s="1102">
        <v>64842.966541584872</v>
      </c>
      <c r="BH2302" s="1102">
        <v>70529.388605503045</v>
      </c>
      <c r="BI2302" s="1102">
        <v>59165.684649448624</v>
      </c>
      <c r="BJ2302" s="1102">
        <v>57389.447119182289</v>
      </c>
      <c r="BK2302" s="1102">
        <v>73093.445651905931</v>
      </c>
      <c r="BL2302" s="1102">
        <v>100078.32390579121</v>
      </c>
      <c r="BM2302" s="1102">
        <v>96000.357171957963</v>
      </c>
      <c r="BN2302" s="1102">
        <v>99183.708417935151</v>
      </c>
      <c r="BO2302" s="1102">
        <v>130581.96733735953</v>
      </c>
      <c r="BP2302" s="1102">
        <v>136318.94499628531</v>
      </c>
      <c r="BQ2302" s="1102">
        <v>110137.51743721578</v>
      </c>
      <c r="BR2302" s="1102">
        <v>87393.686203777019</v>
      </c>
      <c r="BS2302" s="1102">
        <v>95029.665150511064</v>
      </c>
      <c r="BT2302" s="1102">
        <v>30109.439254357691</v>
      </c>
      <c r="BU2302" s="1102">
        <v>12850.671220232905</v>
      </c>
      <c r="BV2302" s="1102">
        <v>12062.466148734113</v>
      </c>
      <c r="BW2302" s="1102">
        <v>20116.090522995695</v>
      </c>
      <c r="BX2302" s="1102">
        <v>29156.27412082109</v>
      </c>
      <c r="BY2302" s="1102">
        <v>26385.107535883159</v>
      </c>
      <c r="BZ2302" s="1102">
        <v>21033.049475984757</v>
      </c>
      <c r="CA2302" s="1102">
        <v>12814.366361716506</v>
      </c>
      <c r="CB2302" s="1102">
        <v>7027.9748411348464</v>
      </c>
      <c r="CC2302" s="1102">
        <v>8099.7200723042115</v>
      </c>
      <c r="CD2302" s="1102">
        <v>13324.423157707568</v>
      </c>
      <c r="CE2302" s="1102">
        <v>21611.945862930301</v>
      </c>
      <c r="CF2302" s="1102">
        <v>15012.063617665124</v>
      </c>
      <c r="CG2302" s="1102">
        <v>10186.84607579769</v>
      </c>
      <c r="CH2302" s="1102">
        <v>12382.778398739827</v>
      </c>
      <c r="CI2302" s="1102">
        <v>15622.391663132705</v>
      </c>
      <c r="CJ2302" s="1102">
        <v>20648.426633087678</v>
      </c>
      <c r="CK2302" s="1102">
        <v>21973.050943618768</v>
      </c>
      <c r="CL2302" s="1102">
        <v>20258.985574843617</v>
      </c>
      <c r="CM2302" s="1102">
        <v>22732.181269528654</v>
      </c>
      <c r="CN2302" s="1102">
        <v>20771.401011634036</v>
      </c>
      <c r="CO2302" s="1102">
        <v>22992.338698324351</v>
      </c>
      <c r="CP2302" s="1102">
        <v>22162.665537186833</v>
      </c>
      <c r="CQ2302" s="1106">
        <f t="shared" si="235"/>
        <v>24430.15688138827</v>
      </c>
      <c r="CR2302" s="23" t="s">
        <v>543</v>
      </c>
      <c r="DQ2302"/>
      <c r="DR2302"/>
    </row>
    <row r="2303" spans="58:122" ht="13">
      <c r="BF2303" s="1135">
        <v>2295</v>
      </c>
      <c r="BG2303" s="1102">
        <v>64873.184296720421</v>
      </c>
      <c r="BH2303" s="1102">
        <v>64049.49219838671</v>
      </c>
      <c r="BI2303" s="1102">
        <v>60060.603240491546</v>
      </c>
      <c r="BJ2303" s="1102">
        <v>67974.687171449303</v>
      </c>
      <c r="BK2303" s="1102">
        <v>75817.61431048029</v>
      </c>
      <c r="BL2303" s="1102">
        <v>100631.70350459048</v>
      </c>
      <c r="BM2303" s="1102">
        <v>83681.952393977786</v>
      </c>
      <c r="BN2303" s="1102">
        <v>86751.238774286394</v>
      </c>
      <c r="BO2303" s="1102">
        <v>128260.73030396672</v>
      </c>
      <c r="BP2303" s="1102">
        <v>125839.87583322615</v>
      </c>
      <c r="BQ2303" s="1102">
        <v>103561.80259944427</v>
      </c>
      <c r="BR2303" s="1102">
        <v>86576.635231687396</v>
      </c>
      <c r="BS2303" s="1102">
        <v>97188.480503684754</v>
      </c>
      <c r="BT2303" s="1102">
        <v>32740.300292117699</v>
      </c>
      <c r="BU2303" s="1102">
        <v>14810.456998473415</v>
      </c>
      <c r="BV2303" s="1102">
        <v>16459.966787032423</v>
      </c>
      <c r="BW2303" s="1102">
        <v>15386.983132018995</v>
      </c>
      <c r="BX2303" s="1102">
        <v>27891.903768635115</v>
      </c>
      <c r="BY2303" s="1102">
        <v>20942.927905290868</v>
      </c>
      <c r="BZ2303" s="1102">
        <v>17399.299693524834</v>
      </c>
      <c r="CA2303" s="1102">
        <v>12816.689616133315</v>
      </c>
      <c r="CB2303" s="1102">
        <v>9426.7555105896154</v>
      </c>
      <c r="CC2303" s="1102">
        <v>12049.978189513715</v>
      </c>
      <c r="CD2303" s="1102">
        <v>15828.374737957653</v>
      </c>
      <c r="CE2303" s="1102">
        <v>21605.00981457323</v>
      </c>
      <c r="CF2303" s="1102">
        <v>16211.839628350732</v>
      </c>
      <c r="CG2303" s="1102">
        <v>13755.771397473356</v>
      </c>
      <c r="CH2303" s="1102">
        <v>14095.050823998008</v>
      </c>
      <c r="CI2303" s="1102">
        <v>18074.837736350757</v>
      </c>
      <c r="CJ2303" s="1102">
        <v>18169.625213857078</v>
      </c>
      <c r="CK2303" s="1102">
        <v>20344.735447147737</v>
      </c>
      <c r="CL2303" s="1102">
        <v>18376.406369422944</v>
      </c>
      <c r="CM2303" s="1102">
        <v>22178.574995353531</v>
      </c>
      <c r="CN2303" s="1102">
        <v>22234.205981832973</v>
      </c>
      <c r="CO2303" s="1102">
        <v>22497.608414829661</v>
      </c>
      <c r="CP2303" s="1102">
        <v>22617.97563459873</v>
      </c>
      <c r="CQ2303" s="1106">
        <f t="shared" si="235"/>
        <v>24932.050351322607</v>
      </c>
      <c r="CR2303" s="23" t="s">
        <v>543</v>
      </c>
      <c r="DQ2303"/>
      <c r="DR2303"/>
    </row>
    <row r="2304" spans="58:122" ht="13">
      <c r="BF2304" s="1135">
        <v>2296</v>
      </c>
      <c r="BG2304" s="1102">
        <v>60285.643365588185</v>
      </c>
      <c r="BH2304" s="1102">
        <v>71010.10833158817</v>
      </c>
      <c r="BI2304" s="1102">
        <v>70385.143445394875</v>
      </c>
      <c r="BJ2304" s="1102">
        <v>70861.015807252319</v>
      </c>
      <c r="BK2304" s="1102">
        <v>84225.94367511473</v>
      </c>
      <c r="BL2304" s="1102">
        <v>102799.90175378484</v>
      </c>
      <c r="BM2304" s="1102">
        <v>77144.103249936452</v>
      </c>
      <c r="BN2304" s="1102">
        <v>82008.320553143931</v>
      </c>
      <c r="BO2304" s="1102">
        <v>125760.91440572383</v>
      </c>
      <c r="BP2304" s="1102">
        <v>117041.07110857774</v>
      </c>
      <c r="BQ2304" s="1102">
        <v>98420.558245377062</v>
      </c>
      <c r="BR2304" s="1102">
        <v>75454.997973123202</v>
      </c>
      <c r="BS2304" s="1102">
        <v>96210.999360147413</v>
      </c>
      <c r="BT2304" s="1102">
        <v>31049.791163990372</v>
      </c>
      <c r="BU2304" s="1102">
        <v>14093.534422886172</v>
      </c>
      <c r="BV2304" s="1102">
        <v>15576.63887416177</v>
      </c>
      <c r="BW2304" s="1102">
        <v>25186.39663493308</v>
      </c>
      <c r="BX2304" s="1102">
        <v>28850.362512869335</v>
      </c>
      <c r="BY2304" s="1102">
        <v>25597.715962732465</v>
      </c>
      <c r="BZ2304" s="1102">
        <v>21251.752732622819</v>
      </c>
      <c r="CA2304" s="1102">
        <v>12818.275231921018</v>
      </c>
      <c r="CB2304" s="1102">
        <v>6786.1157654785793</v>
      </c>
      <c r="CC2304" s="1102">
        <v>7574.559149426952</v>
      </c>
      <c r="CD2304" s="1102">
        <v>12155.029279331438</v>
      </c>
      <c r="CE2304" s="1102">
        <v>23860.414457288432</v>
      </c>
      <c r="CF2304" s="1102">
        <v>18149.558617899402</v>
      </c>
      <c r="CG2304" s="1102">
        <v>12466.708962657218</v>
      </c>
      <c r="CH2304" s="1102">
        <v>13844.425042044459</v>
      </c>
      <c r="CI2304" s="1102">
        <v>20425.31966605032</v>
      </c>
      <c r="CJ2304" s="1102">
        <v>24365.68741581084</v>
      </c>
      <c r="CK2304" s="1102">
        <v>22593.224928487201</v>
      </c>
      <c r="CL2304" s="1102">
        <v>18175.086160066956</v>
      </c>
      <c r="CM2304" s="1102">
        <v>20973.878632871896</v>
      </c>
      <c r="CN2304" s="1102">
        <v>21889.186349290663</v>
      </c>
      <c r="CO2304" s="1102">
        <v>23085.970962649131</v>
      </c>
      <c r="CP2304" s="1102">
        <v>23722.913321988235</v>
      </c>
      <c r="CQ2304" s="1106">
        <f t="shared" si="235"/>
        <v>26150.035660977301</v>
      </c>
      <c r="CR2304" s="23" t="s">
        <v>543</v>
      </c>
      <c r="DQ2304"/>
      <c r="DR2304"/>
    </row>
    <row r="2305" spans="58:122" ht="13">
      <c r="BF2305" s="1135">
        <v>2297</v>
      </c>
      <c r="BG2305" s="1102">
        <v>81348.602557884311</v>
      </c>
      <c r="BH2305" s="1102">
        <v>79612.010450108632</v>
      </c>
      <c r="BI2305" s="1102">
        <v>63336.515949136774</v>
      </c>
      <c r="BJ2305" s="1102">
        <v>63147.109834559138</v>
      </c>
      <c r="BK2305" s="1102">
        <v>77294.172765297059</v>
      </c>
      <c r="BL2305" s="1102">
        <v>92405.86912608314</v>
      </c>
      <c r="BM2305" s="1102">
        <v>78192.391861369382</v>
      </c>
      <c r="BN2305" s="1102">
        <v>83370.657733431915</v>
      </c>
      <c r="BO2305" s="1102">
        <v>107077.77706958333</v>
      </c>
      <c r="BP2305" s="1102">
        <v>97963.942233638925</v>
      </c>
      <c r="BQ2305" s="1102">
        <v>73887.801118058764</v>
      </c>
      <c r="BR2305" s="1102">
        <v>65542.838730411808</v>
      </c>
      <c r="BS2305" s="1102">
        <v>98233.281085098221</v>
      </c>
      <c r="BT2305" s="1102">
        <v>34897.119096631825</v>
      </c>
      <c r="BU2305" s="1102">
        <v>16642.530394261361</v>
      </c>
      <c r="BV2305" s="1102">
        <v>14132.478154509578</v>
      </c>
      <c r="BW2305" s="1102">
        <v>12819.710873874665</v>
      </c>
      <c r="BX2305" s="1102">
        <v>22012.751216463595</v>
      </c>
      <c r="BY2305" s="1102">
        <v>20442.966594224712</v>
      </c>
      <c r="BZ2305" s="1102">
        <v>15901.631090124671</v>
      </c>
      <c r="CA2305" s="1102">
        <v>12823.116359405134</v>
      </c>
      <c r="CB2305" s="1102">
        <v>8193.8177696392431</v>
      </c>
      <c r="CC2305" s="1102">
        <v>9317.0116740172107</v>
      </c>
      <c r="CD2305" s="1102">
        <v>17085.225776202871</v>
      </c>
      <c r="CE2305" s="1102">
        <v>23197.439141831434</v>
      </c>
      <c r="CF2305" s="1102">
        <v>16386.712446396799</v>
      </c>
      <c r="CG2305" s="1102">
        <v>12047.482574336031</v>
      </c>
      <c r="CH2305" s="1102">
        <v>13967.749557767862</v>
      </c>
      <c r="CI2305" s="1102">
        <v>21605.036702060344</v>
      </c>
      <c r="CJ2305" s="1102">
        <v>23200.100004426968</v>
      </c>
      <c r="CK2305" s="1102">
        <v>21353.701746573017</v>
      </c>
      <c r="CL2305" s="1102">
        <v>20107.741918319469</v>
      </c>
      <c r="CM2305" s="1102">
        <v>25184.805637318463</v>
      </c>
      <c r="CN2305" s="1102">
        <v>24158.214126059327</v>
      </c>
      <c r="CO2305" s="1102">
        <v>19204.734861085901</v>
      </c>
      <c r="CP2305" s="1102">
        <v>26206.733048600567</v>
      </c>
      <c r="CQ2305" s="1106">
        <f t="shared" si="235"/>
        <v>28887.978237623181</v>
      </c>
      <c r="CR2305" s="23" t="s">
        <v>543</v>
      </c>
      <c r="DQ2305"/>
      <c r="DR2305"/>
    </row>
    <row r="2306" spans="58:122" ht="13">
      <c r="BF2306" s="1135">
        <v>2298</v>
      </c>
      <c r="BG2306" s="1102">
        <v>76441.601256856971</v>
      </c>
      <c r="BH2306" s="1102">
        <v>73676.937620389159</v>
      </c>
      <c r="BI2306" s="1102">
        <v>67661.69894163376</v>
      </c>
      <c r="BJ2306" s="1102">
        <v>79819.876028289829</v>
      </c>
      <c r="BK2306" s="1102">
        <v>86357.006950904528</v>
      </c>
      <c r="BL2306" s="1102">
        <v>98665.427518936616</v>
      </c>
      <c r="BM2306" s="1102">
        <v>87244.474378599916</v>
      </c>
      <c r="BN2306" s="1102">
        <v>112715.5400447413</v>
      </c>
      <c r="BO2306" s="1102">
        <v>133342.82905674359</v>
      </c>
      <c r="BP2306" s="1102">
        <v>125645.0134404469</v>
      </c>
      <c r="BQ2306" s="1102">
        <v>98727.106079350502</v>
      </c>
      <c r="BR2306" s="1102">
        <v>85646.794090065014</v>
      </c>
      <c r="BS2306" s="1102">
        <v>77981.079775749284</v>
      </c>
      <c r="BT2306" s="1102">
        <v>38045.655646710584</v>
      </c>
      <c r="BU2306" s="1102">
        <v>18683.522746754032</v>
      </c>
      <c r="BV2306" s="1102">
        <v>17554.066270830786</v>
      </c>
      <c r="BW2306" s="1102">
        <v>18430.837614420449</v>
      </c>
      <c r="BX2306" s="1102">
        <v>20570.576136662945</v>
      </c>
      <c r="BY2306" s="1102">
        <v>19672.318143020584</v>
      </c>
      <c r="BZ2306" s="1102">
        <v>18837.145799005117</v>
      </c>
      <c r="CA2306" s="1102">
        <v>12827.727938581349</v>
      </c>
      <c r="CB2306" s="1102">
        <v>8402.4592255620846</v>
      </c>
      <c r="CC2306" s="1102">
        <v>10876.500417088999</v>
      </c>
      <c r="CD2306" s="1102">
        <v>13549.063820916741</v>
      </c>
      <c r="CE2306" s="1102">
        <v>19574.80966227168</v>
      </c>
      <c r="CF2306" s="1102">
        <v>14479.995772521865</v>
      </c>
      <c r="CG2306" s="1102">
        <v>10844.020304853173</v>
      </c>
      <c r="CH2306" s="1102">
        <v>13351.035090536538</v>
      </c>
      <c r="CI2306" s="1102">
        <v>18146.75601639978</v>
      </c>
      <c r="CJ2306" s="1102">
        <v>20305.210775566469</v>
      </c>
      <c r="CK2306" s="1102">
        <v>21376.992584638941</v>
      </c>
      <c r="CL2306" s="1102">
        <v>17579.988351904372</v>
      </c>
      <c r="CM2306" s="1102">
        <v>19378.47138316786</v>
      </c>
      <c r="CN2306" s="1102">
        <v>20066.757531921732</v>
      </c>
      <c r="CO2306" s="1102">
        <v>20275.197444116431</v>
      </c>
      <c r="CP2306" s="1102">
        <v>20523.561510635318</v>
      </c>
      <c r="CQ2306" s="1106">
        <f t="shared" si="235"/>
        <v>22623.353974653994</v>
      </c>
      <c r="CR2306" s="23" t="s">
        <v>543</v>
      </c>
      <c r="DQ2306"/>
      <c r="DR2306"/>
    </row>
    <row r="2307" spans="58:122" ht="13">
      <c r="BF2307" s="1135">
        <v>2299</v>
      </c>
      <c r="BG2307" s="1102">
        <v>60709.149113832478</v>
      </c>
      <c r="BH2307" s="1102">
        <v>61315.621989399835</v>
      </c>
      <c r="BI2307" s="1102">
        <v>51417.315488729138</v>
      </c>
      <c r="BJ2307" s="1102">
        <v>54333.871798890534</v>
      </c>
      <c r="BK2307" s="1102">
        <v>80224.165415652198</v>
      </c>
      <c r="BL2307" s="1102">
        <v>115655.12087601438</v>
      </c>
      <c r="BM2307" s="1102">
        <v>97529.658117985862</v>
      </c>
      <c r="BN2307" s="1102">
        <v>85478.097223143428</v>
      </c>
      <c r="BO2307" s="1102">
        <v>116759.18096252918</v>
      </c>
      <c r="BP2307" s="1102">
        <v>111530.6345325461</v>
      </c>
      <c r="BQ2307" s="1102">
        <v>87881.001344642602</v>
      </c>
      <c r="BR2307" s="1102">
        <v>61052.944233097813</v>
      </c>
      <c r="BS2307" s="1102">
        <v>63881.645054239569</v>
      </c>
      <c r="BT2307" s="1102">
        <v>33425.3741399887</v>
      </c>
      <c r="BU2307" s="1102">
        <v>17875.357487838264</v>
      </c>
      <c r="BV2307" s="1102">
        <v>16855.656919206296</v>
      </c>
      <c r="BW2307" s="1102">
        <v>15650.863896907344</v>
      </c>
      <c r="BX2307" s="1102">
        <v>29072.552261303867</v>
      </c>
      <c r="BY2307" s="1102">
        <v>25062.172946438201</v>
      </c>
      <c r="BZ2307" s="1102">
        <v>20576.182409814934</v>
      </c>
      <c r="CA2307" s="1102">
        <v>12829.93956789113</v>
      </c>
      <c r="CB2307" s="1102">
        <v>6965.4738552701701</v>
      </c>
      <c r="CC2307" s="1102">
        <v>8928.7496305105196</v>
      </c>
      <c r="CD2307" s="1102">
        <v>13541.021704917373</v>
      </c>
      <c r="CE2307" s="1102">
        <v>25060.654510054614</v>
      </c>
      <c r="CF2307" s="1102">
        <v>17910.360452272693</v>
      </c>
      <c r="CG2307" s="1102">
        <v>12195.408795837575</v>
      </c>
      <c r="CH2307" s="1102">
        <v>14008.732589513067</v>
      </c>
      <c r="CI2307" s="1102">
        <v>23761.262429729686</v>
      </c>
      <c r="CJ2307" s="1102">
        <v>28828.915749668573</v>
      </c>
      <c r="CK2307" s="1102">
        <v>23976.266719924082</v>
      </c>
      <c r="CL2307" s="1102">
        <v>17476.40693910898</v>
      </c>
      <c r="CM2307" s="1102">
        <v>21520.622850042433</v>
      </c>
      <c r="CN2307" s="1102">
        <v>20138.221784115409</v>
      </c>
      <c r="CO2307" s="1102">
        <v>24159.094016877742</v>
      </c>
      <c r="CP2307" s="1102">
        <v>20402.141513724626</v>
      </c>
      <c r="CQ2307" s="1106">
        <f t="shared" si="235"/>
        <v>22489.511338799173</v>
      </c>
      <c r="CR2307" s="23" t="s">
        <v>543</v>
      </c>
      <c r="DQ2307"/>
      <c r="DR2307"/>
    </row>
    <row r="2308" spans="58:122" ht="13">
      <c r="BF2308" s="1135">
        <v>2300</v>
      </c>
      <c r="BG2308" s="1102">
        <v>65698.633521512675</v>
      </c>
      <c r="BH2308" s="1102">
        <v>68258.227183043637</v>
      </c>
      <c r="BI2308" s="1102">
        <v>61638.477115793037</v>
      </c>
      <c r="BJ2308" s="1102">
        <v>68053.314316915785</v>
      </c>
      <c r="BK2308" s="1102">
        <v>83178.122343625713</v>
      </c>
      <c r="BL2308" s="1102">
        <v>113743.19604908809</v>
      </c>
      <c r="BM2308" s="1102">
        <v>97777.391605590368</v>
      </c>
      <c r="BN2308" s="1102">
        <v>104133.73589523167</v>
      </c>
      <c r="BO2308" s="1102">
        <v>139646.37608392301</v>
      </c>
      <c r="BP2308" s="1102">
        <v>136986.25714984903</v>
      </c>
      <c r="BQ2308" s="1102">
        <v>103160.2836980245</v>
      </c>
      <c r="BR2308" s="1102">
        <v>73510.786652040697</v>
      </c>
      <c r="BS2308" s="1102">
        <v>80324.680018279934</v>
      </c>
      <c r="BT2308" s="1102">
        <v>34540.280070687586</v>
      </c>
      <c r="BU2308" s="1102">
        <v>17971.888958697822</v>
      </c>
      <c r="BV2308" s="1102">
        <v>17005.792798739432</v>
      </c>
      <c r="BW2308" s="1102">
        <v>26658.521711863399</v>
      </c>
      <c r="BX2308" s="1102">
        <v>31646.064812245328</v>
      </c>
      <c r="BY2308" s="1102">
        <v>26536.614909492197</v>
      </c>
      <c r="BZ2308" s="1102">
        <v>17045.738340621039</v>
      </c>
      <c r="CA2308" s="1102">
        <v>12832.95497745118</v>
      </c>
      <c r="CB2308" s="1102">
        <v>7542.7823806061479</v>
      </c>
      <c r="CC2308" s="1102">
        <v>10603.229889185084</v>
      </c>
      <c r="CD2308" s="1102">
        <v>19077.701950024155</v>
      </c>
      <c r="CE2308" s="1102">
        <v>28174.505633948844</v>
      </c>
      <c r="CF2308" s="1102">
        <v>20773.458640569694</v>
      </c>
      <c r="CG2308" s="1102">
        <v>17175.288096347998</v>
      </c>
      <c r="CH2308" s="1102">
        <v>21488.953212246473</v>
      </c>
      <c r="CI2308" s="1102">
        <v>24738.691582234271</v>
      </c>
      <c r="CJ2308" s="1102">
        <v>25214.848417414683</v>
      </c>
      <c r="CK2308" s="1102">
        <v>23667.853365279734</v>
      </c>
      <c r="CL2308" s="1102">
        <v>23230.880681894607</v>
      </c>
      <c r="CM2308" s="1102">
        <v>27015.749914174983</v>
      </c>
      <c r="CN2308" s="1102">
        <v>26535.988575962478</v>
      </c>
      <c r="CO2308" s="1102">
        <v>23716.66772794494</v>
      </c>
      <c r="CP2308" s="1102">
        <v>29109.99731162949</v>
      </c>
      <c r="CQ2308" s="1106">
        <f t="shared" si="235"/>
        <v>32088.27927067878</v>
      </c>
      <c r="CR2308" s="23" t="s">
        <v>543</v>
      </c>
      <c r="DQ2308"/>
      <c r="DR2308"/>
    </row>
    <row r="2309" spans="58:122" ht="13">
      <c r="BF2309" s="1135">
        <v>2301</v>
      </c>
      <c r="BG2309" s="1102">
        <v>51357.722514628309</v>
      </c>
      <c r="BH2309" s="1102">
        <v>52934.109533884999</v>
      </c>
      <c r="BI2309" s="1102">
        <v>46992.806144655005</v>
      </c>
      <c r="BJ2309" s="1102">
        <v>53617.85870322361</v>
      </c>
      <c r="BK2309" s="1102">
        <v>64457.045140066308</v>
      </c>
      <c r="BL2309" s="1102">
        <v>80477.14823814611</v>
      </c>
      <c r="BM2309" s="1102">
        <v>73868.146720039847</v>
      </c>
      <c r="BN2309" s="1102">
        <v>95538.857844447994</v>
      </c>
      <c r="BO2309" s="1102">
        <v>127969.36323645401</v>
      </c>
      <c r="BP2309" s="1102">
        <v>118355.85238434408</v>
      </c>
      <c r="BQ2309" s="1102">
        <v>90223.643793942509</v>
      </c>
      <c r="BR2309" s="1102">
        <v>70179.927849410975</v>
      </c>
      <c r="BS2309" s="1102">
        <v>78352.089069401089</v>
      </c>
      <c r="BT2309" s="1102">
        <v>31551.02318374391</v>
      </c>
      <c r="BU2309" s="1102">
        <v>14996.792493713903</v>
      </c>
      <c r="BV2309" s="1102">
        <v>14169.268893609538</v>
      </c>
      <c r="BW2309" s="1102">
        <v>21979.231712765206</v>
      </c>
      <c r="BX2309" s="1102">
        <v>24401.424836792299</v>
      </c>
      <c r="BY2309" s="1102">
        <v>24810.180091391667</v>
      </c>
      <c r="BZ2309" s="1102">
        <v>20579.053691150457</v>
      </c>
      <c r="CA2309" s="1102">
        <v>12842.7406531909</v>
      </c>
      <c r="CB2309" s="1102">
        <v>8112.6285936660479</v>
      </c>
      <c r="CC2309" s="1102">
        <v>8681.8532282968335</v>
      </c>
      <c r="CD2309" s="1102">
        <v>12756.272778404038</v>
      </c>
      <c r="CE2309" s="1102">
        <v>19980.213568297964</v>
      </c>
      <c r="CF2309" s="1102">
        <v>15485.97955761646</v>
      </c>
      <c r="CG2309" s="1102">
        <v>11095.498606875139</v>
      </c>
      <c r="CH2309" s="1102">
        <v>12913.390943694962</v>
      </c>
      <c r="CI2309" s="1102">
        <v>17910.92673086526</v>
      </c>
      <c r="CJ2309" s="1102">
        <v>21691.966591277418</v>
      </c>
      <c r="CK2309" s="1102">
        <v>22931.02052254786</v>
      </c>
      <c r="CL2309" s="1102">
        <v>19408.401297733224</v>
      </c>
      <c r="CM2309" s="1102">
        <v>21463.230866609516</v>
      </c>
      <c r="CN2309" s="1102">
        <v>19939.634190679404</v>
      </c>
      <c r="CO2309" s="1102">
        <v>20452.114358355593</v>
      </c>
      <c r="CP2309" s="1102">
        <v>19956.401735811087</v>
      </c>
      <c r="CQ2309" s="1106">
        <f t="shared" si="235"/>
        <v>21998.167340288193</v>
      </c>
      <c r="CR2309" s="23" t="s">
        <v>543</v>
      </c>
      <c r="DQ2309"/>
      <c r="DR2309"/>
    </row>
    <row r="2310" spans="58:122" ht="13">
      <c r="BF2310" s="1135">
        <v>2302</v>
      </c>
      <c r="BG2310" s="1102">
        <v>63576.001512088827</v>
      </c>
      <c r="BH2310" s="1102">
        <v>64954.843839132249</v>
      </c>
      <c r="BI2310" s="1102">
        <v>51016.629437591815</v>
      </c>
      <c r="BJ2310" s="1102">
        <v>51085.931375784341</v>
      </c>
      <c r="BK2310" s="1102">
        <v>79464.293766923161</v>
      </c>
      <c r="BL2310" s="1102">
        <v>116335.51473929515</v>
      </c>
      <c r="BM2310" s="1102">
        <v>99319.58784230295</v>
      </c>
      <c r="BN2310" s="1102">
        <v>87656.4380800863</v>
      </c>
      <c r="BO2310" s="1102">
        <v>118909.13688836909</v>
      </c>
      <c r="BP2310" s="1102">
        <v>109707.8616733434</v>
      </c>
      <c r="BQ2310" s="1102">
        <v>87055.400742193495</v>
      </c>
      <c r="BR2310" s="1102">
        <v>61291.480504349689</v>
      </c>
      <c r="BS2310" s="1102">
        <v>64347.20060160898</v>
      </c>
      <c r="BT2310" s="1102">
        <v>33924.783327775134</v>
      </c>
      <c r="BU2310" s="1102">
        <v>17923.660486954777</v>
      </c>
      <c r="BV2310" s="1102">
        <v>16858.201419884885</v>
      </c>
      <c r="BW2310" s="1102">
        <v>15752.207296958659</v>
      </c>
      <c r="BX2310" s="1102">
        <v>29340.455122284497</v>
      </c>
      <c r="BY2310" s="1102">
        <v>25240.694751620696</v>
      </c>
      <c r="BZ2310" s="1102">
        <v>20718.956711472674</v>
      </c>
      <c r="CA2310" s="1102">
        <v>12846.5023026404</v>
      </c>
      <c r="CB2310" s="1102">
        <v>6925.7547375756722</v>
      </c>
      <c r="CC2310" s="1102">
        <v>8988.6014455112618</v>
      </c>
      <c r="CD2310" s="1102">
        <v>13466.064706445695</v>
      </c>
      <c r="CE2310" s="1102">
        <v>24881.36598275544</v>
      </c>
      <c r="CF2310" s="1102">
        <v>17761.410685961477</v>
      </c>
      <c r="CG2310" s="1102">
        <v>12333.318417351569</v>
      </c>
      <c r="CH2310" s="1102">
        <v>15024.002097287635</v>
      </c>
      <c r="CI2310" s="1102">
        <v>23575.979073440445</v>
      </c>
      <c r="CJ2310" s="1102">
        <v>28641.83070339937</v>
      </c>
      <c r="CK2310" s="1102">
        <v>24074.996253703401</v>
      </c>
      <c r="CL2310" s="1102">
        <v>17239.406057323737</v>
      </c>
      <c r="CM2310" s="1102">
        <v>21678.208680016942</v>
      </c>
      <c r="CN2310" s="1102">
        <v>20158.096246208272</v>
      </c>
      <c r="CO2310" s="1102">
        <v>24247.985540606292</v>
      </c>
      <c r="CP2310" s="1102">
        <v>20498.957654174817</v>
      </c>
      <c r="CQ2310" s="1106">
        <f t="shared" si="235"/>
        <v>22596.232865407968</v>
      </c>
      <c r="CR2310" s="23" t="s">
        <v>543</v>
      </c>
      <c r="DQ2310"/>
      <c r="DR2310"/>
    </row>
    <row r="2311" spans="58:122" ht="13">
      <c r="BF2311" s="1135">
        <v>2303</v>
      </c>
      <c r="BG2311" s="1102">
        <v>59567.189493449878</v>
      </c>
      <c r="BH2311" s="1102">
        <v>43800.748995480448</v>
      </c>
      <c r="BI2311" s="1102">
        <v>40129.640260417145</v>
      </c>
      <c r="BJ2311" s="1102">
        <v>51007.024544130101</v>
      </c>
      <c r="BK2311" s="1102">
        <v>62351.1135418005</v>
      </c>
      <c r="BL2311" s="1102">
        <v>75826.023986887056</v>
      </c>
      <c r="BM2311" s="1102">
        <v>65090.284262110959</v>
      </c>
      <c r="BN2311" s="1102">
        <v>74757.978789635323</v>
      </c>
      <c r="BO2311" s="1102">
        <v>93522.470049937445</v>
      </c>
      <c r="BP2311" s="1102">
        <v>86970.198200557992</v>
      </c>
      <c r="BQ2311" s="1102">
        <v>66759.128361620576</v>
      </c>
      <c r="BR2311" s="1102">
        <v>51168.953196975148</v>
      </c>
      <c r="BS2311" s="1102">
        <v>45060.798915134765</v>
      </c>
      <c r="BT2311" s="1102">
        <v>31476.205062902714</v>
      </c>
      <c r="BU2311" s="1102">
        <v>17431.404403081367</v>
      </c>
      <c r="BV2311" s="1102">
        <v>15275.262244077559</v>
      </c>
      <c r="BW2311" s="1102">
        <v>20381.427229134872</v>
      </c>
      <c r="BX2311" s="1102">
        <v>24446.855446200683</v>
      </c>
      <c r="BY2311" s="1102">
        <v>19842.015819067157</v>
      </c>
      <c r="BZ2311" s="1102">
        <v>19533.165234444146</v>
      </c>
      <c r="CA2311" s="1102">
        <v>12847.967287364178</v>
      </c>
      <c r="CB2311" s="1102">
        <v>8920.3343588495609</v>
      </c>
      <c r="CC2311" s="1102">
        <v>10980.139659935183</v>
      </c>
      <c r="CD2311" s="1102">
        <v>16058.538048839629</v>
      </c>
      <c r="CE2311" s="1102">
        <v>25651.344655996516</v>
      </c>
      <c r="CF2311" s="1102">
        <v>20042.585631837308</v>
      </c>
      <c r="CG2311" s="1102">
        <v>13570.318012968615</v>
      </c>
      <c r="CH2311" s="1102">
        <v>14228.827911322158</v>
      </c>
      <c r="CI2311" s="1102">
        <v>17892.595540345246</v>
      </c>
      <c r="CJ2311" s="1102">
        <v>21769.489501022508</v>
      </c>
      <c r="CK2311" s="1102">
        <v>20987.193084150025</v>
      </c>
      <c r="CL2311" s="1102">
        <v>14273.547418665983</v>
      </c>
      <c r="CM2311" s="1102">
        <v>16211.341354145621</v>
      </c>
      <c r="CN2311" s="1102">
        <v>15886.878335476491</v>
      </c>
      <c r="CO2311" s="1102">
        <v>22304.472321940404</v>
      </c>
      <c r="CP2311" s="1102">
        <v>16224.320626179333</v>
      </c>
      <c r="CQ2311" s="1106">
        <f t="shared" si="235"/>
        <v>17884.252123303759</v>
      </c>
      <c r="CR2311" s="23" t="s">
        <v>543</v>
      </c>
      <c r="DQ2311"/>
      <c r="DR2311"/>
    </row>
    <row r="2312" spans="58:122" ht="13">
      <c r="BF2312" s="1135">
        <v>2304</v>
      </c>
      <c r="BG2312" s="1102">
        <v>68219.648704038555</v>
      </c>
      <c r="BH2312" s="1102">
        <v>60661.292418051002</v>
      </c>
      <c r="BI2312" s="1102">
        <v>51472.853932334823</v>
      </c>
      <c r="BJ2312" s="1102">
        <v>60608.305622399486</v>
      </c>
      <c r="BK2312" s="1102">
        <v>74608.573041188007</v>
      </c>
      <c r="BL2312" s="1102">
        <v>87229.326711620175</v>
      </c>
      <c r="BM2312" s="1102">
        <v>71609.148830823891</v>
      </c>
      <c r="BN2312" s="1102">
        <v>82942.290290223886</v>
      </c>
      <c r="BO2312" s="1102">
        <v>96117.316778993336</v>
      </c>
      <c r="BP2312" s="1102">
        <v>89859.456548327988</v>
      </c>
      <c r="BQ2312" s="1102">
        <v>68980.36117345473</v>
      </c>
      <c r="BR2312" s="1102">
        <v>62171.75917840124</v>
      </c>
      <c r="BS2312" s="1102">
        <v>64342.964119500924</v>
      </c>
      <c r="BT2312" s="1102">
        <v>21347.460728274938</v>
      </c>
      <c r="BU2312" s="1102">
        <v>9979.4267309379138</v>
      </c>
      <c r="BV2312" s="1102">
        <v>9849.7787835795934</v>
      </c>
      <c r="BW2312" s="1102">
        <v>17816.839854811071</v>
      </c>
      <c r="BX2312" s="1102">
        <v>19269.511880312668</v>
      </c>
      <c r="BY2312" s="1102">
        <v>20889.545277834532</v>
      </c>
      <c r="BZ2312" s="1102">
        <v>17933.515028029509</v>
      </c>
      <c r="CA2312" s="1102">
        <v>12848.113037896523</v>
      </c>
      <c r="CB2312" s="1102">
        <v>7241.3820621730556</v>
      </c>
      <c r="CC2312" s="1102">
        <v>7083.8662040732006</v>
      </c>
      <c r="CD2312" s="1102">
        <v>11215.319555243846</v>
      </c>
      <c r="CE2312" s="1102">
        <v>18615.529146338347</v>
      </c>
      <c r="CF2312" s="1102">
        <v>14545.326962402391</v>
      </c>
      <c r="CG2312" s="1102">
        <v>9692.5817006087527</v>
      </c>
      <c r="CH2312" s="1102">
        <v>9134.6189893733426</v>
      </c>
      <c r="CI2312" s="1102">
        <v>13696.155443665735</v>
      </c>
      <c r="CJ2312" s="1102">
        <v>15552.612311817002</v>
      </c>
      <c r="CK2312" s="1102">
        <v>14694.565695590627</v>
      </c>
      <c r="CL2312" s="1102">
        <v>12286.982341712152</v>
      </c>
      <c r="CM2312" s="1102">
        <v>14389.123255915965</v>
      </c>
      <c r="CN2312" s="1102">
        <v>16004.435702587996</v>
      </c>
      <c r="CO2312" s="1102">
        <v>16611.269256094685</v>
      </c>
      <c r="CP2312" s="1102">
        <v>16513.170020755722</v>
      </c>
      <c r="CQ2312" s="1106">
        <f t="shared" si="235"/>
        <v>18202.654077831965</v>
      </c>
      <c r="CR2312" s="23" t="s">
        <v>543</v>
      </c>
      <c r="DQ2312"/>
      <c r="DR2312"/>
    </row>
    <row r="2313" spans="58:122" ht="13">
      <c r="BF2313" s="1135">
        <v>2305</v>
      </c>
      <c r="BG2313" s="1102">
        <v>64727.189930706976</v>
      </c>
      <c r="BH2313" s="1102">
        <v>58961.89508084931</v>
      </c>
      <c r="BI2313" s="1102">
        <v>49430.428785556585</v>
      </c>
      <c r="BJ2313" s="1102">
        <v>56252.675406806447</v>
      </c>
      <c r="BK2313" s="1102">
        <v>65439.19923288771</v>
      </c>
      <c r="BL2313" s="1102">
        <v>85097.60062501111</v>
      </c>
      <c r="BM2313" s="1102">
        <v>83647.571937447487</v>
      </c>
      <c r="BN2313" s="1102">
        <v>111324.26358413907</v>
      </c>
      <c r="BO2313" s="1102">
        <v>117810.00750119321</v>
      </c>
      <c r="BP2313" s="1102">
        <v>108701.44819552598</v>
      </c>
      <c r="BQ2313" s="1102">
        <v>84510.249200885737</v>
      </c>
      <c r="BR2313" s="1102">
        <v>74280.565469260313</v>
      </c>
      <c r="BS2313" s="1102">
        <v>60075.068604857908</v>
      </c>
      <c r="BT2313" s="1102">
        <v>27367.617920251789</v>
      </c>
      <c r="BU2313" s="1102">
        <v>13095.863904358699</v>
      </c>
      <c r="BV2313" s="1102">
        <v>13474.648376413041</v>
      </c>
      <c r="BW2313" s="1102">
        <v>20630.97073624983</v>
      </c>
      <c r="BX2313" s="1102">
        <v>21792.050331447303</v>
      </c>
      <c r="BY2313" s="1102">
        <v>21224.881174971175</v>
      </c>
      <c r="BZ2313" s="1102">
        <v>20570.370381990506</v>
      </c>
      <c r="CA2313" s="1102">
        <v>12849.966500434188</v>
      </c>
      <c r="CB2313" s="1102">
        <v>7185.5554128184831</v>
      </c>
      <c r="CC2313" s="1102">
        <v>8439.3350857184523</v>
      </c>
      <c r="CD2313" s="1102">
        <v>11132.544131044426</v>
      </c>
      <c r="CE2313" s="1102">
        <v>18667.619721097461</v>
      </c>
      <c r="CF2313" s="1102">
        <v>13293.624466397385</v>
      </c>
      <c r="CG2313" s="1102">
        <v>10136.741833539932</v>
      </c>
      <c r="CH2313" s="1102">
        <v>11858.020191024061</v>
      </c>
      <c r="CI2313" s="1102">
        <v>15052.128345351091</v>
      </c>
      <c r="CJ2313" s="1102">
        <v>17974.64629576361</v>
      </c>
      <c r="CK2313" s="1102">
        <v>18047.49680268376</v>
      </c>
      <c r="CL2313" s="1102">
        <v>15589.067452331554</v>
      </c>
      <c r="CM2313" s="1102">
        <v>18498.034594439061</v>
      </c>
      <c r="CN2313" s="1102">
        <v>18255.422203527218</v>
      </c>
      <c r="CO2313" s="1102">
        <v>19381.457799573378</v>
      </c>
      <c r="CP2313" s="1102">
        <v>18620.597191572255</v>
      </c>
      <c r="CQ2313" s="1106">
        <f t="shared" si="235"/>
        <v>20525.694883224332</v>
      </c>
      <c r="CR2313" s="23" t="s">
        <v>543</v>
      </c>
      <c r="DQ2313"/>
      <c r="DR2313"/>
    </row>
    <row r="2314" spans="58:122" ht="13">
      <c r="BF2314" s="1135">
        <v>2306</v>
      </c>
      <c r="BG2314" s="1102">
        <v>41067.867313634248</v>
      </c>
      <c r="BH2314" s="1102">
        <v>45719.24543060526</v>
      </c>
      <c r="BI2314" s="1102">
        <v>39959.268061805575</v>
      </c>
      <c r="BJ2314" s="1102">
        <v>48857.947130278953</v>
      </c>
      <c r="BK2314" s="1102">
        <v>68320.095212914399</v>
      </c>
      <c r="BL2314" s="1102">
        <v>94003.482725619018</v>
      </c>
      <c r="BM2314" s="1102">
        <v>86334.319456698708</v>
      </c>
      <c r="BN2314" s="1102">
        <v>91798.85031735673</v>
      </c>
      <c r="BO2314" s="1102">
        <v>135752.18642506973</v>
      </c>
      <c r="BP2314" s="1102">
        <v>125209.69372775513</v>
      </c>
      <c r="BQ2314" s="1102">
        <v>96920.698989928234</v>
      </c>
      <c r="BR2314" s="1102">
        <v>68877.186969254079</v>
      </c>
      <c r="BS2314" s="1102">
        <v>79083.688372770426</v>
      </c>
      <c r="BT2314" s="1102">
        <v>29655.591708449825</v>
      </c>
      <c r="BU2314" s="1102">
        <v>14543.887227376845</v>
      </c>
      <c r="BV2314" s="1102">
        <v>11230.692800727915</v>
      </c>
      <c r="BW2314" s="1102">
        <v>18949.825848539913</v>
      </c>
      <c r="BX2314" s="1102">
        <v>23285.721919019416</v>
      </c>
      <c r="BY2314" s="1102">
        <v>20839.482491420913</v>
      </c>
      <c r="BZ2314" s="1102">
        <v>16509.493640469977</v>
      </c>
      <c r="CA2314" s="1102">
        <v>12857.595522997863</v>
      </c>
      <c r="CB2314" s="1102">
        <v>7451.3094073149914</v>
      </c>
      <c r="CC2314" s="1102">
        <v>10058.177501129283</v>
      </c>
      <c r="CD2314" s="1102">
        <v>14349.024749007856</v>
      </c>
      <c r="CE2314" s="1102">
        <v>23476.851588819412</v>
      </c>
      <c r="CF2314" s="1102">
        <v>18663.649791589545</v>
      </c>
      <c r="CG2314" s="1102">
        <v>13272.153525498765</v>
      </c>
      <c r="CH2314" s="1102">
        <v>14229.407711653648</v>
      </c>
      <c r="CI2314" s="1102">
        <v>17709.71333617959</v>
      </c>
      <c r="CJ2314" s="1102">
        <v>20851.524255287153</v>
      </c>
      <c r="CK2314" s="1102">
        <v>21200.235608102983</v>
      </c>
      <c r="CL2314" s="1102">
        <v>15330.592495067538</v>
      </c>
      <c r="CM2314" s="1102">
        <v>18879.585945228297</v>
      </c>
      <c r="CN2314" s="1102">
        <v>17332.995305653309</v>
      </c>
      <c r="CO2314" s="1102">
        <v>19253.216558290871</v>
      </c>
      <c r="CP2314" s="1102">
        <v>18067.203673996602</v>
      </c>
      <c r="CQ2314" s="1106">
        <f t="shared" ref="CQ2314:CQ2377" si="236">CP2314*1.10231131</f>
        <v>19915.682949920007</v>
      </c>
      <c r="CR2314" s="23" t="s">
        <v>543</v>
      </c>
      <c r="DQ2314"/>
      <c r="DR2314"/>
    </row>
    <row r="2315" spans="58:122" ht="13">
      <c r="BF2315" s="1135">
        <v>2307</v>
      </c>
      <c r="BG2315" s="1102">
        <v>61326.541105911121</v>
      </c>
      <c r="BH2315" s="1102">
        <v>57490.004314091842</v>
      </c>
      <c r="BI2315" s="1102">
        <v>48214.877761019961</v>
      </c>
      <c r="BJ2315" s="1102">
        <v>48844.51123049872</v>
      </c>
      <c r="BK2315" s="1102">
        <v>61140.808966041812</v>
      </c>
      <c r="BL2315" s="1102">
        <v>87489.081403344899</v>
      </c>
      <c r="BM2315" s="1102">
        <v>77841.826972466471</v>
      </c>
      <c r="BN2315" s="1102">
        <v>88683.777078589541</v>
      </c>
      <c r="BO2315" s="1102">
        <v>118557.58665071019</v>
      </c>
      <c r="BP2315" s="1102">
        <v>110764.08310933554</v>
      </c>
      <c r="BQ2315" s="1102">
        <v>89492.016218265111</v>
      </c>
      <c r="BR2315" s="1102">
        <v>74211.105004834753</v>
      </c>
      <c r="BS2315" s="1102">
        <v>83135.867542832522</v>
      </c>
      <c r="BT2315" s="1102">
        <v>37372.769788276135</v>
      </c>
      <c r="BU2315" s="1102">
        <v>17439.83022247718</v>
      </c>
      <c r="BV2315" s="1102">
        <v>14121.589598256905</v>
      </c>
      <c r="BW2315" s="1102">
        <v>15673.697630358525</v>
      </c>
      <c r="BX2315" s="1102">
        <v>28023.215688119169</v>
      </c>
      <c r="BY2315" s="1102">
        <v>21174.946519686826</v>
      </c>
      <c r="BZ2315" s="1102">
        <v>17527.998296065321</v>
      </c>
      <c r="CA2315" s="1102">
        <v>12857.915626615661</v>
      </c>
      <c r="CB2315" s="1102">
        <v>8965.9587496994682</v>
      </c>
      <c r="CC2315" s="1102">
        <v>10950.028296018245</v>
      </c>
      <c r="CD2315" s="1102">
        <v>12664.641202612789</v>
      </c>
      <c r="CE2315" s="1102">
        <v>18619.862469539614</v>
      </c>
      <c r="CF2315" s="1102">
        <v>14739.267315692228</v>
      </c>
      <c r="CG2315" s="1102">
        <v>12303.432605078904</v>
      </c>
      <c r="CH2315" s="1102">
        <v>13763.230206572338</v>
      </c>
      <c r="CI2315" s="1102">
        <v>18383.435257670626</v>
      </c>
      <c r="CJ2315" s="1102">
        <v>21864.585548808784</v>
      </c>
      <c r="CK2315" s="1102">
        <v>23859.933393826424</v>
      </c>
      <c r="CL2315" s="1102">
        <v>20527.491406126068</v>
      </c>
      <c r="CM2315" s="1102">
        <v>22140.111909740841</v>
      </c>
      <c r="CN2315" s="1102">
        <v>19655.035227204356</v>
      </c>
      <c r="CO2315" s="1102">
        <v>22227.523947069811</v>
      </c>
      <c r="CP2315" s="1102">
        <v>20944.138069244153</v>
      </c>
      <c r="CQ2315" s="1106">
        <f t="shared" si="236"/>
        <v>23086.960271929391</v>
      </c>
      <c r="CR2315" s="23" t="s">
        <v>543</v>
      </c>
      <c r="DQ2315"/>
      <c r="DR2315"/>
    </row>
    <row r="2316" spans="58:122" ht="13">
      <c r="BF2316" s="1135">
        <v>2308</v>
      </c>
      <c r="BG2316" s="1102">
        <v>47304.462567121009</v>
      </c>
      <c r="BH2316" s="1102">
        <v>49525.045227990362</v>
      </c>
      <c r="BI2316" s="1102">
        <v>47108.238597280513</v>
      </c>
      <c r="BJ2316" s="1102">
        <v>55555.430375996722</v>
      </c>
      <c r="BK2316" s="1102">
        <v>63228.753474670004</v>
      </c>
      <c r="BL2316" s="1102">
        <v>105902.34084129594</v>
      </c>
      <c r="BM2316" s="1102">
        <v>86112.490612786758</v>
      </c>
      <c r="BN2316" s="1102">
        <v>79953.634381763084</v>
      </c>
      <c r="BO2316" s="1102">
        <v>118043.6289939898</v>
      </c>
      <c r="BP2316" s="1102">
        <v>113132.12122669599</v>
      </c>
      <c r="BQ2316" s="1102">
        <v>89571.235977718272</v>
      </c>
      <c r="BR2316" s="1102">
        <v>58201.41958219371</v>
      </c>
      <c r="BS2316" s="1102">
        <v>83298.585132893029</v>
      </c>
      <c r="BT2316" s="1102">
        <v>37757.554155565114</v>
      </c>
      <c r="BU2316" s="1102">
        <v>17942.594577886208</v>
      </c>
      <c r="BV2316" s="1102">
        <v>13715.125660453896</v>
      </c>
      <c r="BW2316" s="1102">
        <v>25497.995953632606</v>
      </c>
      <c r="BX2316" s="1102">
        <v>29620.405851285672</v>
      </c>
      <c r="BY2316" s="1102">
        <v>25815.531456565473</v>
      </c>
      <c r="BZ2316" s="1102">
        <v>16214.71867326195</v>
      </c>
      <c r="CA2316" s="1102">
        <v>12858.312465854979</v>
      </c>
      <c r="CB2316" s="1102">
        <v>9938.9749526311207</v>
      </c>
      <c r="CC2316" s="1102">
        <v>12283.535907671698</v>
      </c>
      <c r="CD2316" s="1102">
        <v>16689.714554868395</v>
      </c>
      <c r="CE2316" s="1102">
        <v>27134.873336922625</v>
      </c>
      <c r="CF2316" s="1102">
        <v>18017.284049354075</v>
      </c>
      <c r="CG2316" s="1102">
        <v>14893.955857567051</v>
      </c>
      <c r="CH2316" s="1102">
        <v>18534.815100198452</v>
      </c>
      <c r="CI2316" s="1102">
        <v>24811.663886229799</v>
      </c>
      <c r="CJ2316" s="1102">
        <v>25989.954103320935</v>
      </c>
      <c r="CK2316" s="1102">
        <v>25237.362208778854</v>
      </c>
      <c r="CL2316" s="1102">
        <v>18798.365066128979</v>
      </c>
      <c r="CM2316" s="1102">
        <v>23723.410477640613</v>
      </c>
      <c r="CN2316" s="1102">
        <v>20752.132372739732</v>
      </c>
      <c r="CO2316" s="1102">
        <v>26572.467336563277</v>
      </c>
      <c r="CP2316" s="1102">
        <v>21131.559308885953</v>
      </c>
      <c r="CQ2316" s="1106">
        <f t="shared" si="236"/>
        <v>23293.556824120769</v>
      </c>
      <c r="CR2316" s="23" t="s">
        <v>543</v>
      </c>
      <c r="DQ2316"/>
      <c r="DR2316"/>
    </row>
    <row r="2317" spans="58:122" ht="13">
      <c r="BF2317" s="1135">
        <v>2309</v>
      </c>
      <c r="BG2317" s="1102">
        <v>78701.158133433302</v>
      </c>
      <c r="BH2317" s="1102">
        <v>76008.708591529808</v>
      </c>
      <c r="BI2317" s="1102">
        <v>66908.422743558171</v>
      </c>
      <c r="BJ2317" s="1102">
        <v>66099.61636664535</v>
      </c>
      <c r="BK2317" s="1102">
        <v>83717.148092127056</v>
      </c>
      <c r="BL2317" s="1102">
        <v>117363.63420903019</v>
      </c>
      <c r="BM2317" s="1102">
        <v>110775.05029731216</v>
      </c>
      <c r="BN2317" s="1102">
        <v>116398.76876391124</v>
      </c>
      <c r="BO2317" s="1102">
        <v>160535.98888710159</v>
      </c>
      <c r="BP2317" s="1102">
        <v>147733.91198229554</v>
      </c>
      <c r="BQ2317" s="1102">
        <v>116118.47390716962</v>
      </c>
      <c r="BR2317" s="1102">
        <v>88267.374741688007</v>
      </c>
      <c r="BS2317" s="1102">
        <v>92624.140698551433</v>
      </c>
      <c r="BT2317" s="1102">
        <v>38848.607820903402</v>
      </c>
      <c r="BU2317" s="1102">
        <v>13713.293529939108</v>
      </c>
      <c r="BV2317" s="1102">
        <v>13163.159784366804</v>
      </c>
      <c r="BW2317" s="1102">
        <v>25492.460027510886</v>
      </c>
      <c r="BX2317" s="1102">
        <v>33607.362852410057</v>
      </c>
      <c r="BY2317" s="1102">
        <v>24455.335365307874</v>
      </c>
      <c r="BZ2317" s="1102">
        <v>19105.783744010336</v>
      </c>
      <c r="CA2317" s="1102">
        <v>12861.651569685322</v>
      </c>
      <c r="CB2317" s="1102">
        <v>9000.7081278503956</v>
      </c>
      <c r="CC2317" s="1102">
        <v>11217.558333847997</v>
      </c>
      <c r="CD2317" s="1102">
        <v>16687.126606731388</v>
      </c>
      <c r="CE2317" s="1102">
        <v>29715.670272552794</v>
      </c>
      <c r="CF2317" s="1102">
        <v>24948.77436513214</v>
      </c>
      <c r="CG2317" s="1102">
        <v>18642.809374029308</v>
      </c>
      <c r="CH2317" s="1102">
        <v>15811.423180792459</v>
      </c>
      <c r="CI2317" s="1102">
        <v>18420.632005146021</v>
      </c>
      <c r="CJ2317" s="1102">
        <v>22986.091624370674</v>
      </c>
      <c r="CK2317" s="1102">
        <v>23123.233345478056</v>
      </c>
      <c r="CL2317" s="1102">
        <v>21144.108290293756</v>
      </c>
      <c r="CM2317" s="1102">
        <v>26065.848248897804</v>
      </c>
      <c r="CN2317" s="1102">
        <v>23134.559843066803</v>
      </c>
      <c r="CO2317" s="1102">
        <v>26578.68301394676</v>
      </c>
      <c r="CP2317" s="1102">
        <v>23282.460716824262</v>
      </c>
      <c r="CQ2317" s="1106">
        <f t="shared" si="236"/>
        <v>25664.51977278609</v>
      </c>
      <c r="CR2317" s="23" t="s">
        <v>543</v>
      </c>
      <c r="DQ2317"/>
      <c r="DR2317"/>
    </row>
    <row r="2318" spans="58:122" ht="13">
      <c r="BF2318" s="1135">
        <v>2310</v>
      </c>
      <c r="BG2318" s="1102">
        <v>69352.318393919151</v>
      </c>
      <c r="BH2318" s="1102">
        <v>67803.203407954265</v>
      </c>
      <c r="BI2318" s="1102">
        <v>57170.42636130716</v>
      </c>
      <c r="BJ2318" s="1102">
        <v>74207.963528809065</v>
      </c>
      <c r="BK2318" s="1102">
        <v>109682.43715528917</v>
      </c>
      <c r="BL2318" s="1102">
        <v>142978.00902093685</v>
      </c>
      <c r="BM2318" s="1102">
        <v>119816.94806413331</v>
      </c>
      <c r="BN2318" s="1102">
        <v>115232.1140383147</v>
      </c>
      <c r="BO2318" s="1102">
        <v>153068.7147861119</v>
      </c>
      <c r="BP2318" s="1102">
        <v>137967.36447193642</v>
      </c>
      <c r="BQ2318" s="1102">
        <v>99150.073646576304</v>
      </c>
      <c r="BR2318" s="1102">
        <v>68346.304389131386</v>
      </c>
      <c r="BS2318" s="1102">
        <v>94338.0506608875</v>
      </c>
      <c r="BT2318" s="1102">
        <v>37176.162431584882</v>
      </c>
      <c r="BU2318" s="1102">
        <v>12263.138061240983</v>
      </c>
      <c r="BV2318" s="1102">
        <v>11229.20965467723</v>
      </c>
      <c r="BW2318" s="1102">
        <v>21927.887938241893</v>
      </c>
      <c r="BX2318" s="1102">
        <v>31383.130453231184</v>
      </c>
      <c r="BY2318" s="1102">
        <v>24884.132699871781</v>
      </c>
      <c r="BZ2318" s="1102">
        <v>19195.968186840662</v>
      </c>
      <c r="CA2318" s="1102">
        <v>12863.971361537348</v>
      </c>
      <c r="CB2318" s="1102">
        <v>8119.8547734269459</v>
      </c>
      <c r="CC2318" s="1102">
        <v>12297.229466854482</v>
      </c>
      <c r="CD2318" s="1102">
        <v>18306.261412918528</v>
      </c>
      <c r="CE2318" s="1102">
        <v>27219.716468337083</v>
      </c>
      <c r="CF2318" s="1102">
        <v>20337.258618321015</v>
      </c>
      <c r="CG2318" s="1102">
        <v>14249.855462792222</v>
      </c>
      <c r="CH2318" s="1102">
        <v>17689.040131108595</v>
      </c>
      <c r="CI2318" s="1102">
        <v>24104.158602195112</v>
      </c>
      <c r="CJ2318" s="1102">
        <v>27640.639149106915</v>
      </c>
      <c r="CK2318" s="1102">
        <v>26476.887273099033</v>
      </c>
      <c r="CL2318" s="1102">
        <v>19984.857701228986</v>
      </c>
      <c r="CM2318" s="1102">
        <v>22545.062088844359</v>
      </c>
      <c r="CN2318" s="1102">
        <v>19236.789888002841</v>
      </c>
      <c r="CO2318" s="1102">
        <v>21967.47248915373</v>
      </c>
      <c r="CP2318" s="1102">
        <v>20101.018808147826</v>
      </c>
      <c r="CQ2318" s="1106">
        <f t="shared" si="236"/>
        <v>22157.58037474407</v>
      </c>
      <c r="CR2318" s="23" t="s">
        <v>543</v>
      </c>
      <c r="DQ2318"/>
      <c r="DR2318"/>
    </row>
    <row r="2319" spans="58:122" ht="13">
      <c r="BF2319" s="1135">
        <v>2311</v>
      </c>
      <c r="BG2319" s="1102">
        <v>50770.745717040583</v>
      </c>
      <c r="BH2319" s="1102">
        <v>54473.973925315695</v>
      </c>
      <c r="BI2319" s="1102">
        <v>47073.143507092536</v>
      </c>
      <c r="BJ2319" s="1102">
        <v>49917.160606802303</v>
      </c>
      <c r="BK2319" s="1102">
        <v>59868.733017119645</v>
      </c>
      <c r="BL2319" s="1102">
        <v>75296.620980702864</v>
      </c>
      <c r="BM2319" s="1102">
        <v>67450.178496168533</v>
      </c>
      <c r="BN2319" s="1102">
        <v>69256.333324611333</v>
      </c>
      <c r="BO2319" s="1102">
        <v>99446.261660472315</v>
      </c>
      <c r="BP2319" s="1102">
        <v>100529.98454376338</v>
      </c>
      <c r="BQ2319" s="1102">
        <v>78850.699163791563</v>
      </c>
      <c r="BR2319" s="1102">
        <v>56495.910752582109</v>
      </c>
      <c r="BS2319" s="1102">
        <v>58175.586468814443</v>
      </c>
      <c r="BT2319" s="1102">
        <v>19988.291977283287</v>
      </c>
      <c r="BU2319" s="1102">
        <v>9205.1568752359308</v>
      </c>
      <c r="BV2319" s="1102">
        <v>12395.333738286314</v>
      </c>
      <c r="BW2319" s="1102">
        <v>22474.660563395446</v>
      </c>
      <c r="BX2319" s="1102">
        <v>25833.812926430815</v>
      </c>
      <c r="BY2319" s="1102">
        <v>22120.219177826701</v>
      </c>
      <c r="BZ2319" s="1102">
        <v>20643.34325311365</v>
      </c>
      <c r="CA2319" s="1102">
        <v>12864.829825563325</v>
      </c>
      <c r="CB2319" s="1102">
        <v>7117.2995805322425</v>
      </c>
      <c r="CC2319" s="1102">
        <v>7888.7736520653416</v>
      </c>
      <c r="CD2319" s="1102">
        <v>9328.2669359016272</v>
      </c>
      <c r="CE2319" s="1102">
        <v>21114.218009548313</v>
      </c>
      <c r="CF2319" s="1102">
        <v>15193.189067042778</v>
      </c>
      <c r="CG2319" s="1102">
        <v>11082.143865454382</v>
      </c>
      <c r="CH2319" s="1102">
        <v>10431.117162096138</v>
      </c>
      <c r="CI2319" s="1102">
        <v>15679.910884540692</v>
      </c>
      <c r="CJ2319" s="1102">
        <v>18192.316108594878</v>
      </c>
      <c r="CK2319" s="1102">
        <v>19545.496709368399</v>
      </c>
      <c r="CL2319" s="1102">
        <v>15166.934098212572</v>
      </c>
      <c r="CM2319" s="1102">
        <v>17098.786229741261</v>
      </c>
      <c r="CN2319" s="1102">
        <v>19748.913999810229</v>
      </c>
      <c r="CO2319" s="1102">
        <v>23850.596256265017</v>
      </c>
      <c r="CP2319" s="1102">
        <v>20808.960824309437</v>
      </c>
      <c r="CQ2319" s="1106">
        <f t="shared" si="236"/>
        <v>22937.952865983214</v>
      </c>
      <c r="CR2319" s="23" t="s">
        <v>543</v>
      </c>
      <c r="DQ2319"/>
      <c r="DR2319"/>
    </row>
    <row r="2320" spans="58:122" ht="13">
      <c r="BF2320" s="1135">
        <v>2312</v>
      </c>
      <c r="BG2320" s="1102">
        <v>59044.789286087573</v>
      </c>
      <c r="BH2320" s="1102">
        <v>59893.170455497559</v>
      </c>
      <c r="BI2320" s="1102">
        <v>53505.132424638861</v>
      </c>
      <c r="BJ2320" s="1102">
        <v>59294.821513674666</v>
      </c>
      <c r="BK2320" s="1102">
        <v>66429.207135691468</v>
      </c>
      <c r="BL2320" s="1102">
        <v>87716.223550161492</v>
      </c>
      <c r="BM2320" s="1102">
        <v>76381.582165694825</v>
      </c>
      <c r="BN2320" s="1102">
        <v>83658.298673857324</v>
      </c>
      <c r="BO2320" s="1102">
        <v>114032.25778505656</v>
      </c>
      <c r="BP2320" s="1102">
        <v>104572.08392213989</v>
      </c>
      <c r="BQ2320" s="1102">
        <v>80278.439873040043</v>
      </c>
      <c r="BR2320" s="1102">
        <v>63146.902675319907</v>
      </c>
      <c r="BS2320" s="1102">
        <v>73322.789229142145</v>
      </c>
      <c r="BT2320" s="1102">
        <v>35402.500305989415</v>
      </c>
      <c r="BU2320" s="1102">
        <v>15964.626533157087</v>
      </c>
      <c r="BV2320" s="1102">
        <v>15517.337483557098</v>
      </c>
      <c r="BW2320" s="1102">
        <v>17254.216434340546</v>
      </c>
      <c r="BX2320" s="1102">
        <v>27119.051806095234</v>
      </c>
      <c r="BY2320" s="1102">
        <v>22311.119431373219</v>
      </c>
      <c r="BZ2320" s="1102">
        <v>17999.447160705575</v>
      </c>
      <c r="CA2320" s="1102">
        <v>12865.839215497814</v>
      </c>
      <c r="CB2320" s="1102">
        <v>10486.41417164745</v>
      </c>
      <c r="CC2320" s="1102">
        <v>9904.4313107613252</v>
      </c>
      <c r="CD2320" s="1102">
        <v>12455.783205719921</v>
      </c>
      <c r="CE2320" s="1102">
        <v>18990.97411505926</v>
      </c>
      <c r="CF2320" s="1102">
        <v>15201.935262468678</v>
      </c>
      <c r="CG2320" s="1102">
        <v>11106.679066983224</v>
      </c>
      <c r="CH2320" s="1102">
        <v>11345.049266552936</v>
      </c>
      <c r="CI2320" s="1102">
        <v>14854.98380789357</v>
      </c>
      <c r="CJ2320" s="1102">
        <v>18907.478234901282</v>
      </c>
      <c r="CK2320" s="1102">
        <v>19818.97370004834</v>
      </c>
      <c r="CL2320" s="1102">
        <v>17008.710253797279</v>
      </c>
      <c r="CM2320" s="1102">
        <v>18447.791004426104</v>
      </c>
      <c r="CN2320" s="1102">
        <v>18595.074980557853</v>
      </c>
      <c r="CO2320" s="1102">
        <v>22492.505736423554</v>
      </c>
      <c r="CP2320" s="1102">
        <v>18517.279562433821</v>
      </c>
      <c r="CQ2320" s="1106">
        <f t="shared" si="236"/>
        <v>20411.806692102651</v>
      </c>
      <c r="CR2320" s="23" t="s">
        <v>543</v>
      </c>
      <c r="DQ2320"/>
      <c r="DR2320"/>
    </row>
    <row r="2321" spans="58:122" ht="13">
      <c r="BF2321" s="1135">
        <v>2313</v>
      </c>
      <c r="BG2321" s="1102">
        <v>58796.661274550075</v>
      </c>
      <c r="BH2321" s="1102">
        <v>53426.254410043912</v>
      </c>
      <c r="BI2321" s="1102">
        <v>47433.721098302958</v>
      </c>
      <c r="BJ2321" s="1102">
        <v>58894.299845515125</v>
      </c>
      <c r="BK2321" s="1102">
        <v>72841.690558592178</v>
      </c>
      <c r="BL2321" s="1102">
        <v>97130.07377184162</v>
      </c>
      <c r="BM2321" s="1102">
        <v>86204.13183862406</v>
      </c>
      <c r="BN2321" s="1102">
        <v>91568.871733375927</v>
      </c>
      <c r="BO2321" s="1102">
        <v>121070.16076488045</v>
      </c>
      <c r="BP2321" s="1102">
        <v>114457.48216277131</v>
      </c>
      <c r="BQ2321" s="1102">
        <v>92772.775385712535</v>
      </c>
      <c r="BR2321" s="1102">
        <v>76105.936455044051</v>
      </c>
      <c r="BS2321" s="1102">
        <v>71897.255210456002</v>
      </c>
      <c r="BT2321" s="1102">
        <v>33830.332963387096</v>
      </c>
      <c r="BU2321" s="1102">
        <v>14745.869626544587</v>
      </c>
      <c r="BV2321" s="1102">
        <v>11207.650563082705</v>
      </c>
      <c r="BW2321" s="1102">
        <v>14147.270240010221</v>
      </c>
      <c r="BX2321" s="1102">
        <v>29518.593969424794</v>
      </c>
      <c r="BY2321" s="1102">
        <v>22307.54914009005</v>
      </c>
      <c r="BZ2321" s="1102">
        <v>19000.667746688578</v>
      </c>
      <c r="CA2321" s="1102">
        <v>12866.259790937094</v>
      </c>
      <c r="CB2321" s="1102">
        <v>8061.7209953551055</v>
      </c>
      <c r="CC2321" s="1102">
        <v>11427.360238936286</v>
      </c>
      <c r="CD2321" s="1102">
        <v>11502.505728862438</v>
      </c>
      <c r="CE2321" s="1102">
        <v>17490.706078639538</v>
      </c>
      <c r="CF2321" s="1102">
        <v>13756.52804899004</v>
      </c>
      <c r="CG2321" s="1102">
        <v>9528.3773280319747</v>
      </c>
      <c r="CH2321" s="1102">
        <v>14370.746029687347</v>
      </c>
      <c r="CI2321" s="1102">
        <v>16584.790457181305</v>
      </c>
      <c r="CJ2321" s="1102">
        <v>22391.958434940105</v>
      </c>
      <c r="CK2321" s="1102">
        <v>24556.339866735598</v>
      </c>
      <c r="CL2321" s="1102">
        <v>18837.086241736786</v>
      </c>
      <c r="CM2321" s="1102">
        <v>24309.411286632301</v>
      </c>
      <c r="CN2321" s="1102">
        <v>18200.281693286292</v>
      </c>
      <c r="CO2321" s="1102">
        <v>23038.55416691026</v>
      </c>
      <c r="CP2321" s="1102">
        <v>19267.769419855846</v>
      </c>
      <c r="CQ2321" s="1106">
        <f t="shared" si="236"/>
        <v>21239.080149979236</v>
      </c>
      <c r="CR2321" s="23" t="s">
        <v>543</v>
      </c>
      <c r="DQ2321"/>
      <c r="DR2321"/>
    </row>
    <row r="2322" spans="58:122" ht="13">
      <c r="BF2322" s="1135">
        <v>2314</v>
      </c>
      <c r="BG2322" s="1102">
        <v>64694.072947645225</v>
      </c>
      <c r="BH2322" s="1102">
        <v>61663.375375963798</v>
      </c>
      <c r="BI2322" s="1102">
        <v>54151.605869626583</v>
      </c>
      <c r="BJ2322" s="1102">
        <v>63936.55065790868</v>
      </c>
      <c r="BK2322" s="1102">
        <v>76133.754645128924</v>
      </c>
      <c r="BL2322" s="1102">
        <v>94083.402368992087</v>
      </c>
      <c r="BM2322" s="1102">
        <v>80543.541322767298</v>
      </c>
      <c r="BN2322" s="1102">
        <v>91011.841156219365</v>
      </c>
      <c r="BO2322" s="1102">
        <v>114768.26796578674</v>
      </c>
      <c r="BP2322" s="1102">
        <v>112032.56328264903</v>
      </c>
      <c r="BQ2322" s="1102">
        <v>88956.785188060021</v>
      </c>
      <c r="BR2322" s="1102">
        <v>69070.979542092129</v>
      </c>
      <c r="BS2322" s="1102">
        <v>62151.94371186888</v>
      </c>
      <c r="BT2322" s="1102">
        <v>22460.57407427784</v>
      </c>
      <c r="BU2322" s="1102">
        <v>11643.781176730625</v>
      </c>
      <c r="BV2322" s="1102">
        <v>12925.545914824908</v>
      </c>
      <c r="BW2322" s="1102">
        <v>21925.320081100028</v>
      </c>
      <c r="BX2322" s="1102">
        <v>23442.547231079385</v>
      </c>
      <c r="BY2322" s="1102">
        <v>21949.417052732639</v>
      </c>
      <c r="BZ2322" s="1102">
        <v>19429.261471118454</v>
      </c>
      <c r="CA2322" s="1102">
        <v>12877.884923371728</v>
      </c>
      <c r="CB2322" s="1102">
        <v>7974.7207528472882</v>
      </c>
      <c r="CC2322" s="1102">
        <v>8629.4621353036255</v>
      </c>
      <c r="CD2322" s="1102">
        <v>12495.638393388763</v>
      </c>
      <c r="CE2322" s="1102">
        <v>19608.595743231908</v>
      </c>
      <c r="CF2322" s="1102">
        <v>14898.956977290176</v>
      </c>
      <c r="CG2322" s="1102">
        <v>10235.339766935336</v>
      </c>
      <c r="CH2322" s="1102">
        <v>12217.063412232286</v>
      </c>
      <c r="CI2322" s="1102">
        <v>17073.864699931059</v>
      </c>
      <c r="CJ2322" s="1102">
        <v>20943.442480769168</v>
      </c>
      <c r="CK2322" s="1102">
        <v>19424.30867905121</v>
      </c>
      <c r="CL2322" s="1102">
        <v>14109.096784916603</v>
      </c>
      <c r="CM2322" s="1102">
        <v>17111.386813118959</v>
      </c>
      <c r="CN2322" s="1102">
        <v>18632.094689726942</v>
      </c>
      <c r="CO2322" s="1102">
        <v>23884.019793390558</v>
      </c>
      <c r="CP2322" s="1102">
        <v>18182.718277471336</v>
      </c>
      <c r="CQ2322" s="1106">
        <f t="shared" si="236"/>
        <v>20043.016003800371</v>
      </c>
      <c r="CR2322" s="23" t="s">
        <v>543</v>
      </c>
      <c r="DQ2322"/>
      <c r="DR2322"/>
    </row>
    <row r="2323" spans="58:122" ht="13">
      <c r="BF2323" s="1135">
        <v>2315</v>
      </c>
      <c r="BG2323" s="1102">
        <v>62205.627681399732</v>
      </c>
      <c r="BH2323" s="1102">
        <v>62963.081932338449</v>
      </c>
      <c r="BI2323" s="1102">
        <v>57224.115235296857</v>
      </c>
      <c r="BJ2323" s="1102">
        <v>60460.933598529722</v>
      </c>
      <c r="BK2323" s="1102">
        <v>74103.376183122382</v>
      </c>
      <c r="BL2323" s="1102">
        <v>95260.090955266001</v>
      </c>
      <c r="BM2323" s="1102">
        <v>84588.741509285261</v>
      </c>
      <c r="BN2323" s="1102">
        <v>91421.878048460916</v>
      </c>
      <c r="BO2323" s="1102">
        <v>113005.61798703887</v>
      </c>
      <c r="BP2323" s="1102">
        <v>105594.09030967309</v>
      </c>
      <c r="BQ2323" s="1102">
        <v>79084.232450611147</v>
      </c>
      <c r="BR2323" s="1102">
        <v>61732.784586195339</v>
      </c>
      <c r="BS2323" s="1102">
        <v>64637.737124796811</v>
      </c>
      <c r="BT2323" s="1102">
        <v>27360.67282945598</v>
      </c>
      <c r="BU2323" s="1102">
        <v>13257.316738147165</v>
      </c>
      <c r="BV2323" s="1102">
        <v>12366.943102649371</v>
      </c>
      <c r="BW2323" s="1102">
        <v>21006.58233789638</v>
      </c>
      <c r="BX2323" s="1102">
        <v>23525.114764275695</v>
      </c>
      <c r="BY2323" s="1102">
        <v>20876.635133643016</v>
      </c>
      <c r="BZ2323" s="1102">
        <v>18609.20301872522</v>
      </c>
      <c r="CA2323" s="1102">
        <v>12882.467609640144</v>
      </c>
      <c r="CB2323" s="1102">
        <v>10212.9686842752</v>
      </c>
      <c r="CC2323" s="1102">
        <v>10032.522025726956</v>
      </c>
      <c r="CD2323" s="1102">
        <v>9787.4049801459514</v>
      </c>
      <c r="CE2323" s="1102">
        <v>17086.767479249829</v>
      </c>
      <c r="CF2323" s="1102">
        <v>13699.407163145876</v>
      </c>
      <c r="CG2323" s="1102">
        <v>12143.025841259012</v>
      </c>
      <c r="CH2323" s="1102">
        <v>12672.784106748124</v>
      </c>
      <c r="CI2323" s="1102">
        <v>17149.894604976576</v>
      </c>
      <c r="CJ2323" s="1102">
        <v>17575.10749010295</v>
      </c>
      <c r="CK2323" s="1102">
        <v>22069.745406662783</v>
      </c>
      <c r="CL2323" s="1102">
        <v>16639.986414517567</v>
      </c>
      <c r="CM2323" s="1102">
        <v>23329.530618715322</v>
      </c>
      <c r="CN2323" s="1102">
        <v>20106.945891861607</v>
      </c>
      <c r="CO2323" s="1102">
        <v>24642.460082393922</v>
      </c>
      <c r="CP2323" s="1102">
        <v>20792.129656969591</v>
      </c>
      <c r="CQ2323" s="1106">
        <f t="shared" si="236"/>
        <v>22919.399679864</v>
      </c>
      <c r="CR2323" s="23" t="s">
        <v>543</v>
      </c>
      <c r="DQ2323"/>
      <c r="DR2323"/>
    </row>
    <row r="2324" spans="58:122" ht="13">
      <c r="BF2324" s="1135">
        <v>2316</v>
      </c>
      <c r="BG2324" s="1102">
        <v>64778.997905484524</v>
      </c>
      <c r="BH2324" s="1102">
        <v>62840.152098373801</v>
      </c>
      <c r="BI2324" s="1102">
        <v>48716.75369761356</v>
      </c>
      <c r="BJ2324" s="1102">
        <v>50978.4201885484</v>
      </c>
      <c r="BK2324" s="1102">
        <v>74264.386156486435</v>
      </c>
      <c r="BL2324" s="1102">
        <v>97822.431236544217</v>
      </c>
      <c r="BM2324" s="1102">
        <v>76557.218180984797</v>
      </c>
      <c r="BN2324" s="1102">
        <v>82160.874051108767</v>
      </c>
      <c r="BO2324" s="1102">
        <v>115399.48047487281</v>
      </c>
      <c r="BP2324" s="1102">
        <v>107053.39073737391</v>
      </c>
      <c r="BQ2324" s="1102">
        <v>83612.631854561667</v>
      </c>
      <c r="BR2324" s="1102">
        <v>65318.369101680772</v>
      </c>
      <c r="BS2324" s="1102">
        <v>71962.735838327731</v>
      </c>
      <c r="BT2324" s="1102">
        <v>28552.727802593487</v>
      </c>
      <c r="BU2324" s="1102">
        <v>14215.520682260916</v>
      </c>
      <c r="BV2324" s="1102">
        <v>15526.635759414372</v>
      </c>
      <c r="BW2324" s="1102">
        <v>17200.951887594769</v>
      </c>
      <c r="BX2324" s="1102">
        <v>25367.796213067366</v>
      </c>
      <c r="BY2324" s="1102">
        <v>25015.539934756103</v>
      </c>
      <c r="BZ2324" s="1102">
        <v>20526.153333306112</v>
      </c>
      <c r="CA2324" s="1102">
        <v>12887.488237536594</v>
      </c>
      <c r="CB2324" s="1102">
        <v>7181.6318383181624</v>
      </c>
      <c r="CC2324" s="1102">
        <v>11235.882154720082</v>
      </c>
      <c r="CD2324" s="1102">
        <v>13365.375151197701</v>
      </c>
      <c r="CE2324" s="1102">
        <v>24113.806182569406</v>
      </c>
      <c r="CF2324" s="1102">
        <v>16767.317547415285</v>
      </c>
      <c r="CG2324" s="1102">
        <v>13717.795865911339</v>
      </c>
      <c r="CH2324" s="1102">
        <v>14924.536707977006</v>
      </c>
      <c r="CI2324" s="1102">
        <v>19339.003992457059</v>
      </c>
      <c r="CJ2324" s="1102">
        <v>21101.706848954676</v>
      </c>
      <c r="CK2324" s="1102">
        <v>21759.380393736545</v>
      </c>
      <c r="CL2324" s="1102">
        <v>18672.78760869721</v>
      </c>
      <c r="CM2324" s="1102">
        <v>21121.238072582066</v>
      </c>
      <c r="CN2324" s="1102">
        <v>22347.455851264502</v>
      </c>
      <c r="CO2324" s="1102">
        <v>23938.87790125953</v>
      </c>
      <c r="CP2324" s="1102">
        <v>21163.825670635713</v>
      </c>
      <c r="CQ2324" s="1106">
        <f t="shared" si="236"/>
        <v>23329.124399610082</v>
      </c>
      <c r="CR2324" s="23" t="s">
        <v>543</v>
      </c>
      <c r="DQ2324"/>
      <c r="DR2324"/>
    </row>
    <row r="2325" spans="58:122" ht="13">
      <c r="BF2325" s="1135">
        <v>2317</v>
      </c>
      <c r="BG2325" s="1102">
        <v>48148.727087202831</v>
      </c>
      <c r="BH2325" s="1102">
        <v>54684.84220632536</v>
      </c>
      <c r="BI2325" s="1102">
        <v>46302.021076215431</v>
      </c>
      <c r="BJ2325" s="1102">
        <v>49813.492622858852</v>
      </c>
      <c r="BK2325" s="1102">
        <v>56585.588676285835</v>
      </c>
      <c r="BL2325" s="1102">
        <v>73485.952604701044</v>
      </c>
      <c r="BM2325" s="1102">
        <v>70838.084555964451</v>
      </c>
      <c r="BN2325" s="1102">
        <v>77295.029087068426</v>
      </c>
      <c r="BO2325" s="1102">
        <v>102571.46542509396</v>
      </c>
      <c r="BP2325" s="1102">
        <v>107664.00204680799</v>
      </c>
      <c r="BQ2325" s="1102">
        <v>87154.450452360048</v>
      </c>
      <c r="BR2325" s="1102">
        <v>67591.153034223724</v>
      </c>
      <c r="BS2325" s="1102">
        <v>75146.934247925965</v>
      </c>
      <c r="BT2325" s="1102">
        <v>24012.782060869315</v>
      </c>
      <c r="BU2325" s="1102">
        <v>12714.023943166951</v>
      </c>
      <c r="BV2325" s="1102">
        <v>12753.710180123939</v>
      </c>
      <c r="BW2325" s="1102">
        <v>20371.459121787168</v>
      </c>
      <c r="BX2325" s="1102">
        <v>25941.383771833513</v>
      </c>
      <c r="BY2325" s="1102">
        <v>23207.156002566368</v>
      </c>
      <c r="BZ2325" s="1102">
        <v>19988.547311406801</v>
      </c>
      <c r="CA2325" s="1102">
        <v>12894.235018348219</v>
      </c>
      <c r="CB2325" s="1102">
        <v>8518.9352098898635</v>
      </c>
      <c r="CC2325" s="1102">
        <v>9339.7292894803959</v>
      </c>
      <c r="CD2325" s="1102">
        <v>16896.304736946906</v>
      </c>
      <c r="CE2325" s="1102">
        <v>27506.040284804443</v>
      </c>
      <c r="CF2325" s="1102">
        <v>21278.399206832109</v>
      </c>
      <c r="CG2325" s="1102">
        <v>15791.245851430454</v>
      </c>
      <c r="CH2325" s="1102">
        <v>14995.988918652416</v>
      </c>
      <c r="CI2325" s="1102">
        <v>22431.700570107671</v>
      </c>
      <c r="CJ2325" s="1102">
        <v>27554.247991476721</v>
      </c>
      <c r="CK2325" s="1102">
        <v>28441.234501504201</v>
      </c>
      <c r="CL2325" s="1102">
        <v>21985.553493373813</v>
      </c>
      <c r="CM2325" s="1102">
        <v>23115.086972528225</v>
      </c>
      <c r="CN2325" s="1102">
        <v>23974.64573266021</v>
      </c>
      <c r="CO2325" s="1102">
        <v>25865.9829948892</v>
      </c>
      <c r="CP2325" s="1102">
        <v>24436.883475914507</v>
      </c>
      <c r="CQ2325" s="1106">
        <f t="shared" si="236"/>
        <v>26937.053036652673</v>
      </c>
      <c r="CR2325" s="23" t="s">
        <v>543</v>
      </c>
      <c r="DQ2325"/>
      <c r="DR2325"/>
    </row>
    <row r="2326" spans="58:122" ht="13">
      <c r="BF2326" s="1135">
        <v>2318</v>
      </c>
      <c r="BG2326" s="1102">
        <v>68060.938633247177</v>
      </c>
      <c r="BH2326" s="1102">
        <v>70375.935979816582</v>
      </c>
      <c r="BI2326" s="1102">
        <v>64953.343216235422</v>
      </c>
      <c r="BJ2326" s="1102">
        <v>75161.445634173753</v>
      </c>
      <c r="BK2326" s="1102">
        <v>88554.633774034679</v>
      </c>
      <c r="BL2326" s="1102">
        <v>110079.92278647023</v>
      </c>
      <c r="BM2326" s="1102">
        <v>93366.010829621868</v>
      </c>
      <c r="BN2326" s="1102">
        <v>96685.751282981277</v>
      </c>
      <c r="BO2326" s="1102">
        <v>124521.80390804085</v>
      </c>
      <c r="BP2326" s="1102">
        <v>113622.48111820471</v>
      </c>
      <c r="BQ2326" s="1102">
        <v>87183.182856911561</v>
      </c>
      <c r="BR2326" s="1102">
        <v>66968.921713310498</v>
      </c>
      <c r="BS2326" s="1102">
        <v>75712.132851093251</v>
      </c>
      <c r="BT2326" s="1102">
        <v>25249.1670649199</v>
      </c>
      <c r="BU2326" s="1102">
        <v>11975.957402782864</v>
      </c>
      <c r="BV2326" s="1102">
        <v>13041.37678213457</v>
      </c>
      <c r="BW2326" s="1102">
        <v>19457.214324344346</v>
      </c>
      <c r="BX2326" s="1102">
        <v>22669.242492688172</v>
      </c>
      <c r="BY2326" s="1102">
        <v>23247.849834126304</v>
      </c>
      <c r="BZ2326" s="1102">
        <v>19142.004061885262</v>
      </c>
      <c r="CA2326" s="1102">
        <v>12897.140513826196</v>
      </c>
      <c r="CB2326" s="1102">
        <v>8036.1923544439678</v>
      </c>
      <c r="CC2326" s="1102">
        <v>9047.7273652637668</v>
      </c>
      <c r="CD2326" s="1102">
        <v>11292.348032956361</v>
      </c>
      <c r="CE2326" s="1102">
        <v>18679.08230209367</v>
      </c>
      <c r="CF2326" s="1102">
        <v>13795.517760001367</v>
      </c>
      <c r="CG2326" s="1102">
        <v>11735.797780468429</v>
      </c>
      <c r="CH2326" s="1102">
        <v>12623.269679431642</v>
      </c>
      <c r="CI2326" s="1102">
        <v>18629.610239473255</v>
      </c>
      <c r="CJ2326" s="1102">
        <v>18899.657333538482</v>
      </c>
      <c r="CK2326" s="1102">
        <v>16148.919481935071</v>
      </c>
      <c r="CL2326" s="1102">
        <v>11873.600263382996</v>
      </c>
      <c r="CM2326" s="1102">
        <v>15274.048344204481</v>
      </c>
      <c r="CN2326" s="1102">
        <v>17491.074719433345</v>
      </c>
      <c r="CO2326" s="1102">
        <v>21410.773728928132</v>
      </c>
      <c r="CP2326" s="1102">
        <v>17364.963412811845</v>
      </c>
      <c r="CQ2326" s="1106">
        <f t="shared" si="236"/>
        <v>19141.595567678694</v>
      </c>
      <c r="CR2326" s="23" t="s">
        <v>543</v>
      </c>
      <c r="DQ2326"/>
      <c r="DR2326"/>
    </row>
    <row r="2327" spans="58:122" ht="13">
      <c r="BF2327" s="1135">
        <v>2319</v>
      </c>
      <c r="BG2327" s="1102">
        <v>61108.963777892168</v>
      </c>
      <c r="BH2327" s="1102">
        <v>59725.655293295436</v>
      </c>
      <c r="BI2327" s="1102">
        <v>47143.50676956492</v>
      </c>
      <c r="BJ2327" s="1102">
        <v>55330.99299252795</v>
      </c>
      <c r="BK2327" s="1102">
        <v>78207.173850581123</v>
      </c>
      <c r="BL2327" s="1102">
        <v>97541.387830141466</v>
      </c>
      <c r="BM2327" s="1102">
        <v>83532.440435972007</v>
      </c>
      <c r="BN2327" s="1102">
        <v>99653.198101178743</v>
      </c>
      <c r="BO2327" s="1102">
        <v>128367.88605753439</v>
      </c>
      <c r="BP2327" s="1102">
        <v>121089.70420459594</v>
      </c>
      <c r="BQ2327" s="1102">
        <v>96963.415374559481</v>
      </c>
      <c r="BR2327" s="1102">
        <v>75583.701352614458</v>
      </c>
      <c r="BS2327" s="1102">
        <v>62748.610914822231</v>
      </c>
      <c r="BT2327" s="1102">
        <v>29923.233522816248</v>
      </c>
      <c r="BU2327" s="1102">
        <v>13471.715922623831</v>
      </c>
      <c r="BV2327" s="1102">
        <v>12989.313647174878</v>
      </c>
      <c r="BW2327" s="1102">
        <v>22336.424855478512</v>
      </c>
      <c r="BX2327" s="1102">
        <v>18640.986318085128</v>
      </c>
      <c r="BY2327" s="1102">
        <v>20445.777736599517</v>
      </c>
      <c r="BZ2327" s="1102">
        <v>12367.197377133793</v>
      </c>
      <c r="CA2327" s="1102">
        <v>12897.586467141757</v>
      </c>
      <c r="CB2327" s="1102">
        <v>6722.2669084532372</v>
      </c>
      <c r="CC2327" s="1102">
        <v>8410.9911032388609</v>
      </c>
      <c r="CD2327" s="1102">
        <v>11181.34507570932</v>
      </c>
      <c r="CE2327" s="1102">
        <v>23105.494872797713</v>
      </c>
      <c r="CF2327" s="1102">
        <v>14916.867224222371</v>
      </c>
      <c r="CG2327" s="1102">
        <v>10860.394230700351</v>
      </c>
      <c r="CH2327" s="1102">
        <v>12660.548452778516</v>
      </c>
      <c r="CI2327" s="1102">
        <v>17995.823601758446</v>
      </c>
      <c r="CJ2327" s="1102">
        <v>22280.840596493112</v>
      </c>
      <c r="CK2327" s="1102">
        <v>24052.270920228275</v>
      </c>
      <c r="CL2327" s="1102">
        <v>18539.983112137095</v>
      </c>
      <c r="CM2327" s="1102">
        <v>23578.82667571515</v>
      </c>
      <c r="CN2327" s="1102">
        <v>20151.625942315401</v>
      </c>
      <c r="CO2327" s="1102">
        <v>25708.497068764857</v>
      </c>
      <c r="CP2327" s="1102">
        <v>20232.569326284811</v>
      </c>
      <c r="CQ2327" s="1106">
        <f t="shared" si="236"/>
        <v>22302.589998722826</v>
      </c>
      <c r="CR2327" s="23" t="s">
        <v>543</v>
      </c>
      <c r="DQ2327"/>
      <c r="DR2327"/>
    </row>
    <row r="2328" spans="58:122" ht="13">
      <c r="BF2328" s="1135">
        <v>2320</v>
      </c>
      <c r="BG2328" s="1102">
        <v>64381.915974193435</v>
      </c>
      <c r="BH2328" s="1102">
        <v>63711.925210308975</v>
      </c>
      <c r="BI2328" s="1102">
        <v>55980.603876744703</v>
      </c>
      <c r="BJ2328" s="1102">
        <v>60779.955017356857</v>
      </c>
      <c r="BK2328" s="1102">
        <v>75058.472678966311</v>
      </c>
      <c r="BL2328" s="1102">
        <v>94492.24883162386</v>
      </c>
      <c r="BM2328" s="1102">
        <v>81136.275403075546</v>
      </c>
      <c r="BN2328" s="1102">
        <v>91914.91153127198</v>
      </c>
      <c r="BO2328" s="1102">
        <v>114456.46727032785</v>
      </c>
      <c r="BP2328" s="1102">
        <v>112037.43566008138</v>
      </c>
      <c r="BQ2328" s="1102">
        <v>89182.662114750536</v>
      </c>
      <c r="BR2328" s="1102">
        <v>69273.51855960075</v>
      </c>
      <c r="BS2328" s="1102">
        <v>62012.008753633541</v>
      </c>
      <c r="BT2328" s="1102">
        <v>22442.801588627524</v>
      </c>
      <c r="BU2328" s="1102">
        <v>11642.878166101715</v>
      </c>
      <c r="BV2328" s="1102">
        <v>12966.078907710913</v>
      </c>
      <c r="BW2328" s="1102">
        <v>21995.172240118947</v>
      </c>
      <c r="BX2328" s="1102">
        <v>23460.892124185561</v>
      </c>
      <c r="BY2328" s="1102">
        <v>21953.60188985664</v>
      </c>
      <c r="BZ2328" s="1102">
        <v>19499.968422872898</v>
      </c>
      <c r="CA2328" s="1102">
        <v>12904.757562096178</v>
      </c>
      <c r="CB2328" s="1102">
        <v>7976.4926501602804</v>
      </c>
      <c r="CC2328" s="1102">
        <v>8629.0860054137611</v>
      </c>
      <c r="CD2328" s="1102">
        <v>12485.078752064623</v>
      </c>
      <c r="CE2328" s="1102">
        <v>19643.753434250153</v>
      </c>
      <c r="CF2328" s="1102">
        <v>14903.99020951043</v>
      </c>
      <c r="CG2328" s="1102">
        <v>10229.993503020965</v>
      </c>
      <c r="CH2328" s="1102">
        <v>12227.122995004211</v>
      </c>
      <c r="CI2328" s="1102">
        <v>17097.353537080238</v>
      </c>
      <c r="CJ2328" s="1102">
        <v>20963.425225086296</v>
      </c>
      <c r="CK2328" s="1102">
        <v>19389.107665780066</v>
      </c>
      <c r="CL2328" s="1102">
        <v>14124.472979897528</v>
      </c>
      <c r="CM2328" s="1102">
        <v>17135.397938860457</v>
      </c>
      <c r="CN2328" s="1102">
        <v>18685.950962792642</v>
      </c>
      <c r="CO2328" s="1102">
        <v>23874.008281327326</v>
      </c>
      <c r="CP2328" s="1102">
        <v>18337.661740753763</v>
      </c>
      <c r="CQ2328" s="1106">
        <f t="shared" si="236"/>
        <v>20213.811935787158</v>
      </c>
      <c r="CR2328" s="23" t="s">
        <v>543</v>
      </c>
      <c r="DQ2328"/>
      <c r="DR2328"/>
    </row>
    <row r="2329" spans="58:122" ht="13">
      <c r="BF2329" s="1135">
        <v>2321</v>
      </c>
      <c r="BG2329" s="1102">
        <v>59404.459419696708</v>
      </c>
      <c r="BH2329" s="1102">
        <v>51566.180509340767</v>
      </c>
      <c r="BI2329" s="1102">
        <v>40715.153881496597</v>
      </c>
      <c r="BJ2329" s="1102">
        <v>45505.57459752565</v>
      </c>
      <c r="BK2329" s="1102">
        <v>53078.871941484795</v>
      </c>
      <c r="BL2329" s="1102">
        <v>64287.729804244795</v>
      </c>
      <c r="BM2329" s="1102">
        <v>61853.071240699974</v>
      </c>
      <c r="BN2329" s="1102">
        <v>95567.995789789682</v>
      </c>
      <c r="BO2329" s="1102">
        <v>117204.97210087614</v>
      </c>
      <c r="BP2329" s="1102">
        <v>109881.99615714901</v>
      </c>
      <c r="BQ2329" s="1102">
        <v>86037.036997223971</v>
      </c>
      <c r="BR2329" s="1102">
        <v>76127.704179426102</v>
      </c>
      <c r="BS2329" s="1102">
        <v>68807.273255997454</v>
      </c>
      <c r="BT2329" s="1102">
        <v>24583.606783082061</v>
      </c>
      <c r="BU2329" s="1102">
        <v>12082.468417260741</v>
      </c>
      <c r="BV2329" s="1102">
        <v>15382.029579216125</v>
      </c>
      <c r="BW2329" s="1102">
        <v>23912.185165484745</v>
      </c>
      <c r="BX2329" s="1102">
        <v>25977.448180619576</v>
      </c>
      <c r="BY2329" s="1102">
        <v>20405.198170073207</v>
      </c>
      <c r="BZ2329" s="1102">
        <v>18868.876928066526</v>
      </c>
      <c r="CA2329" s="1102">
        <v>12905.603850120584</v>
      </c>
      <c r="CB2329" s="1102">
        <v>9890.0452325323167</v>
      </c>
      <c r="CC2329" s="1102">
        <v>9703.6661061371669</v>
      </c>
      <c r="CD2329" s="1102">
        <v>11321.283916956931</v>
      </c>
      <c r="CE2329" s="1102">
        <v>16641.965430743719</v>
      </c>
      <c r="CF2329" s="1102">
        <v>12307.329220360247</v>
      </c>
      <c r="CG2329" s="1102">
        <v>9215.338699932232</v>
      </c>
      <c r="CH2329" s="1102">
        <v>11599.512785233623</v>
      </c>
      <c r="CI2329" s="1102">
        <v>15677.335493530145</v>
      </c>
      <c r="CJ2329" s="1102">
        <v>21389.542423681651</v>
      </c>
      <c r="CK2329" s="1102">
        <v>22535.653908909855</v>
      </c>
      <c r="CL2329" s="1102">
        <v>18228.272210662948</v>
      </c>
      <c r="CM2329" s="1102">
        <v>21619.736819709389</v>
      </c>
      <c r="CN2329" s="1102">
        <v>20450.040632671531</v>
      </c>
      <c r="CO2329" s="1102">
        <v>25594.130366897432</v>
      </c>
      <c r="CP2329" s="1102">
        <v>21782.636642116213</v>
      </c>
      <c r="CQ2329" s="1106">
        <f t="shared" si="236"/>
        <v>24011.246732225121</v>
      </c>
      <c r="CR2329" s="23" t="s">
        <v>543</v>
      </c>
      <c r="DQ2329"/>
      <c r="DR2329"/>
    </row>
    <row r="2330" spans="58:122" ht="13">
      <c r="BF2330" s="1135">
        <v>2322</v>
      </c>
      <c r="BG2330" s="1102">
        <v>50702.361311729815</v>
      </c>
      <c r="BH2330" s="1102">
        <v>50918.110472909138</v>
      </c>
      <c r="BI2330" s="1102">
        <v>46624.413881850043</v>
      </c>
      <c r="BJ2330" s="1102">
        <v>56060.630324370599</v>
      </c>
      <c r="BK2330" s="1102">
        <v>63022.979605765235</v>
      </c>
      <c r="BL2330" s="1102">
        <v>78695.501040277843</v>
      </c>
      <c r="BM2330" s="1102">
        <v>71892.193494199746</v>
      </c>
      <c r="BN2330" s="1102">
        <v>95451.402698053294</v>
      </c>
      <c r="BO2330" s="1102">
        <v>111040.19082463854</v>
      </c>
      <c r="BP2330" s="1102">
        <v>108115.13167484773</v>
      </c>
      <c r="BQ2330" s="1102">
        <v>85552.122555283189</v>
      </c>
      <c r="BR2330" s="1102">
        <v>76528.849719892314</v>
      </c>
      <c r="BS2330" s="1102">
        <v>66361.725947697967</v>
      </c>
      <c r="BT2330" s="1102">
        <v>33716.259081572607</v>
      </c>
      <c r="BU2330" s="1102">
        <v>15274.134426938774</v>
      </c>
      <c r="BV2330" s="1102">
        <v>14222.703424904776</v>
      </c>
      <c r="BW2330" s="1102">
        <v>15709.13141086579</v>
      </c>
      <c r="BX2330" s="1102">
        <v>20464.387590789025</v>
      </c>
      <c r="BY2330" s="1102">
        <v>25073.268572058922</v>
      </c>
      <c r="BZ2330" s="1102">
        <v>20348.974919375902</v>
      </c>
      <c r="CA2330" s="1102">
        <v>12905.923160569217</v>
      </c>
      <c r="CB2330" s="1102">
        <v>7201.7159966168747</v>
      </c>
      <c r="CC2330" s="1102">
        <v>7897.7619747556309</v>
      </c>
      <c r="CD2330" s="1102">
        <v>16883.446342723892</v>
      </c>
      <c r="CE2330" s="1102">
        <v>20918.648226176163</v>
      </c>
      <c r="CF2330" s="1102">
        <v>14574.405700316305</v>
      </c>
      <c r="CG2330" s="1102">
        <v>11737.624497801155</v>
      </c>
      <c r="CH2330" s="1102">
        <v>13795.302364727209</v>
      </c>
      <c r="CI2330" s="1102">
        <v>20652.118327012337</v>
      </c>
      <c r="CJ2330" s="1102">
        <v>20983.73097147511</v>
      </c>
      <c r="CK2330" s="1102">
        <v>19472.161735376008</v>
      </c>
      <c r="CL2330" s="1102">
        <v>17857.189985544865</v>
      </c>
      <c r="CM2330" s="1102">
        <v>18437.949844147672</v>
      </c>
      <c r="CN2330" s="1102">
        <v>17005.764844834637</v>
      </c>
      <c r="CO2330" s="1102">
        <v>16821.933220469964</v>
      </c>
      <c r="CP2330" s="1102">
        <v>18336.359812928884</v>
      </c>
      <c r="CQ2330" s="1106">
        <f t="shared" si="236"/>
        <v>20212.376806020991</v>
      </c>
      <c r="CR2330" s="23" t="s">
        <v>543</v>
      </c>
      <c r="DQ2330"/>
      <c r="DR2330"/>
    </row>
    <row r="2331" spans="58:122" ht="13">
      <c r="BF2331" s="1135">
        <v>2323</v>
      </c>
      <c r="BG2331" s="1102">
        <v>63824.605800012992</v>
      </c>
      <c r="BH2331" s="1102">
        <v>67363.190433341195</v>
      </c>
      <c r="BI2331" s="1102">
        <v>60926.750873376972</v>
      </c>
      <c r="BJ2331" s="1102">
        <v>65681.981230483856</v>
      </c>
      <c r="BK2331" s="1102">
        <v>76896.634625158287</v>
      </c>
      <c r="BL2331" s="1102">
        <v>100060.38683871519</v>
      </c>
      <c r="BM2331" s="1102">
        <v>89137.863709070327</v>
      </c>
      <c r="BN2331" s="1102">
        <v>108363.41793859637</v>
      </c>
      <c r="BO2331" s="1102">
        <v>132588.05996738755</v>
      </c>
      <c r="BP2331" s="1102">
        <v>127923.59956960389</v>
      </c>
      <c r="BQ2331" s="1102">
        <v>102575.86489107685</v>
      </c>
      <c r="BR2331" s="1102">
        <v>86076.094225232897</v>
      </c>
      <c r="BS2331" s="1102">
        <v>79118.730107920099</v>
      </c>
      <c r="BT2331" s="1102">
        <v>41612.235442019752</v>
      </c>
      <c r="BU2331" s="1102">
        <v>23406.136579348924</v>
      </c>
      <c r="BV2331" s="1102">
        <v>18656.068030698283</v>
      </c>
      <c r="BW2331" s="1102">
        <v>17922.011672210079</v>
      </c>
      <c r="BX2331" s="1102">
        <v>19341.133486572537</v>
      </c>
      <c r="BY2331" s="1102">
        <v>23676.147424329029</v>
      </c>
      <c r="BZ2331" s="1102">
        <v>21347.978055694744</v>
      </c>
      <c r="CA2331" s="1102">
        <v>12913.1306176579</v>
      </c>
      <c r="CB2331" s="1102">
        <v>6887.9209901345957</v>
      </c>
      <c r="CC2331" s="1102">
        <v>8258.1288587104009</v>
      </c>
      <c r="CD2331" s="1102">
        <v>13997.795222423512</v>
      </c>
      <c r="CE2331" s="1102">
        <v>23368.615293105417</v>
      </c>
      <c r="CF2331" s="1102">
        <v>16473.840249623801</v>
      </c>
      <c r="CG2331" s="1102">
        <v>12044.264236489948</v>
      </c>
      <c r="CH2331" s="1102">
        <v>15035.920704462204</v>
      </c>
      <c r="CI2331" s="1102">
        <v>21196.516718517269</v>
      </c>
      <c r="CJ2331" s="1102">
        <v>23294.139432035139</v>
      </c>
      <c r="CK2331" s="1102">
        <v>21027.135216138606</v>
      </c>
      <c r="CL2331" s="1102">
        <v>17530.826054077217</v>
      </c>
      <c r="CM2331" s="1102">
        <v>22434.663030561849</v>
      </c>
      <c r="CN2331" s="1102">
        <v>22200.801568114217</v>
      </c>
      <c r="CO2331" s="1102">
        <v>20491.561850416223</v>
      </c>
      <c r="CP2331" s="1102">
        <v>23289.726961541986</v>
      </c>
      <c r="CQ2331" s="1106">
        <f t="shared" si="236"/>
        <v>25672.529436519664</v>
      </c>
      <c r="CR2331" s="23" t="s">
        <v>543</v>
      </c>
      <c r="DQ2331"/>
      <c r="DR2331"/>
    </row>
    <row r="2332" spans="58:122" ht="13">
      <c r="BF2332" s="1135">
        <v>2324</v>
      </c>
      <c r="BG2332" s="1102">
        <v>55172.819119514526</v>
      </c>
      <c r="BH2332" s="1102">
        <v>52310.392917079364</v>
      </c>
      <c r="BI2332" s="1102">
        <v>47431.265285433779</v>
      </c>
      <c r="BJ2332" s="1102">
        <v>58248.148783263365</v>
      </c>
      <c r="BK2332" s="1102">
        <v>72300.33304944128</v>
      </c>
      <c r="BL2332" s="1102">
        <v>97152.425190467286</v>
      </c>
      <c r="BM2332" s="1102">
        <v>86149.582922489382</v>
      </c>
      <c r="BN2332" s="1102">
        <v>91989.71114003894</v>
      </c>
      <c r="BO2332" s="1102">
        <v>121880.60247240984</v>
      </c>
      <c r="BP2332" s="1102">
        <v>113149.92964353882</v>
      </c>
      <c r="BQ2332" s="1102">
        <v>93040.871756040957</v>
      </c>
      <c r="BR2332" s="1102">
        <v>76414.872671541001</v>
      </c>
      <c r="BS2332" s="1102">
        <v>71043.077891155102</v>
      </c>
      <c r="BT2332" s="1102">
        <v>30144.888718449623</v>
      </c>
      <c r="BU2332" s="1102">
        <v>13109.098398784232</v>
      </c>
      <c r="BV2332" s="1102">
        <v>11927.838432733057</v>
      </c>
      <c r="BW2332" s="1102">
        <v>14816.2715412295</v>
      </c>
      <c r="BX2332" s="1102">
        <v>29621.312906268286</v>
      </c>
      <c r="BY2332" s="1102">
        <v>22220.24847570989</v>
      </c>
      <c r="BZ2332" s="1102">
        <v>19066.574984278173</v>
      </c>
      <c r="CA2332" s="1102">
        <v>12916.788253490999</v>
      </c>
      <c r="CB2332" s="1102">
        <v>8020.7244344547826</v>
      </c>
      <c r="CC2332" s="1102">
        <v>11388.45820175052</v>
      </c>
      <c r="CD2332" s="1102">
        <v>11384.656889872625</v>
      </c>
      <c r="CE2332" s="1102">
        <v>17934.169795017242</v>
      </c>
      <c r="CF2332" s="1102">
        <v>13523.538744333942</v>
      </c>
      <c r="CG2332" s="1102">
        <v>9788.3024068904033</v>
      </c>
      <c r="CH2332" s="1102">
        <v>13433.506755040449</v>
      </c>
      <c r="CI2332" s="1102">
        <v>16539.622416321494</v>
      </c>
      <c r="CJ2332" s="1102">
        <v>22708.70939538817</v>
      </c>
      <c r="CK2332" s="1102">
        <v>24631.712639202844</v>
      </c>
      <c r="CL2332" s="1102">
        <v>18743.169678073729</v>
      </c>
      <c r="CM2332" s="1102">
        <v>24349.014316530935</v>
      </c>
      <c r="CN2332" s="1102">
        <v>18202.305187808302</v>
      </c>
      <c r="CO2332" s="1102">
        <v>23099.670927755775</v>
      </c>
      <c r="CP2332" s="1102">
        <v>19276.712486544737</v>
      </c>
      <c r="CQ2332" s="1106">
        <f t="shared" si="236"/>
        <v>21248.938193536484</v>
      </c>
      <c r="CR2332" s="23" t="s">
        <v>543</v>
      </c>
      <c r="DQ2332"/>
      <c r="DR2332"/>
    </row>
    <row r="2333" spans="58:122" ht="13">
      <c r="BF2333" s="1135">
        <v>2325</v>
      </c>
      <c r="BG2333" s="1102">
        <v>69886.995812551599</v>
      </c>
      <c r="BH2333" s="1102">
        <v>65742.187898554213</v>
      </c>
      <c r="BI2333" s="1102">
        <v>54983.229222570655</v>
      </c>
      <c r="BJ2333" s="1102">
        <v>60319.546509263739</v>
      </c>
      <c r="BK2333" s="1102">
        <v>78717.529955570746</v>
      </c>
      <c r="BL2333" s="1102">
        <v>100293.91822658153</v>
      </c>
      <c r="BM2333" s="1102">
        <v>86546.296769775945</v>
      </c>
      <c r="BN2333" s="1102">
        <v>102893.31924433181</v>
      </c>
      <c r="BO2333" s="1102">
        <v>138994.40289344775</v>
      </c>
      <c r="BP2333" s="1102">
        <v>135722.19034484669</v>
      </c>
      <c r="BQ2333" s="1102">
        <v>108203.91788215816</v>
      </c>
      <c r="BR2333" s="1102">
        <v>89658.51460882333</v>
      </c>
      <c r="BS2333" s="1102">
        <v>91326.102556037033</v>
      </c>
      <c r="BT2333" s="1102">
        <v>52767.315546890859</v>
      </c>
      <c r="BU2333" s="1102">
        <v>23451.957633378403</v>
      </c>
      <c r="BV2333" s="1102">
        <v>16704.814405329606</v>
      </c>
      <c r="BW2333" s="1102">
        <v>17794.575992851172</v>
      </c>
      <c r="BX2333" s="1102">
        <v>25256.724883832863</v>
      </c>
      <c r="BY2333" s="1102">
        <v>22378.857913638039</v>
      </c>
      <c r="BZ2333" s="1102">
        <v>16698.918768983604</v>
      </c>
      <c r="CA2333" s="1102">
        <v>12921.347130576305</v>
      </c>
      <c r="CB2333" s="1102">
        <v>7398.3077483750549</v>
      </c>
      <c r="CC2333" s="1102">
        <v>9899.9116429135811</v>
      </c>
      <c r="CD2333" s="1102">
        <v>13955.622911860475</v>
      </c>
      <c r="CE2333" s="1102">
        <v>22177.733690184716</v>
      </c>
      <c r="CF2333" s="1102">
        <v>16904.778567319583</v>
      </c>
      <c r="CG2333" s="1102">
        <v>11331.704029822395</v>
      </c>
      <c r="CH2333" s="1102">
        <v>12850.340676919872</v>
      </c>
      <c r="CI2333" s="1102">
        <v>19130.034779068916</v>
      </c>
      <c r="CJ2333" s="1102">
        <v>24385.893141508168</v>
      </c>
      <c r="CK2333" s="1102">
        <v>26657.355018258837</v>
      </c>
      <c r="CL2333" s="1102">
        <v>21085.02870781644</v>
      </c>
      <c r="CM2333" s="1102">
        <v>23936.650048853448</v>
      </c>
      <c r="CN2333" s="1102">
        <v>22103.19968350706</v>
      </c>
      <c r="CO2333" s="1102">
        <v>21520.121493419098</v>
      </c>
      <c r="CP2333" s="1102">
        <v>23851.561638799096</v>
      </c>
      <c r="CQ2333" s="1106">
        <f t="shared" si="236"/>
        <v>26291.846155610376</v>
      </c>
      <c r="CR2333" s="23" t="s">
        <v>543</v>
      </c>
      <c r="DQ2333"/>
      <c r="DR2333"/>
    </row>
    <row r="2334" spans="58:122" ht="13">
      <c r="BF2334" s="1135">
        <v>2326</v>
      </c>
      <c r="BG2334" s="1102">
        <v>61544.798391987984</v>
      </c>
      <c r="BH2334" s="1102">
        <v>64127.567356134634</v>
      </c>
      <c r="BI2334" s="1102">
        <v>61136.674758209963</v>
      </c>
      <c r="BJ2334" s="1102">
        <v>59603.149865496991</v>
      </c>
      <c r="BK2334" s="1102">
        <v>65756.35125049761</v>
      </c>
      <c r="BL2334" s="1102">
        <v>83384.338746181602</v>
      </c>
      <c r="BM2334" s="1102">
        <v>66067.135952915589</v>
      </c>
      <c r="BN2334" s="1102">
        <v>65806.153859261234</v>
      </c>
      <c r="BO2334" s="1102">
        <v>99909.38514247087</v>
      </c>
      <c r="BP2334" s="1102">
        <v>92191.289083472046</v>
      </c>
      <c r="BQ2334" s="1102">
        <v>69668.212048238522</v>
      </c>
      <c r="BR2334" s="1102">
        <v>52259.64572607899</v>
      </c>
      <c r="BS2334" s="1102">
        <v>71554.988401822528</v>
      </c>
      <c r="BT2334" s="1102">
        <v>24268.599475341278</v>
      </c>
      <c r="BU2334" s="1102">
        <v>10473.367941321234</v>
      </c>
      <c r="BV2334" s="1102">
        <v>12380.754257922976</v>
      </c>
      <c r="BW2334" s="1102">
        <v>24445.161217855108</v>
      </c>
      <c r="BX2334" s="1102">
        <v>25492.78151228053</v>
      </c>
      <c r="BY2334" s="1102">
        <v>23204.293286467098</v>
      </c>
      <c r="BZ2334" s="1102">
        <v>14364.245193630042</v>
      </c>
      <c r="CA2334" s="1102">
        <v>12925.177154940284</v>
      </c>
      <c r="CB2334" s="1102">
        <v>6517.476925610782</v>
      </c>
      <c r="CC2334" s="1102">
        <v>9697.9712692965968</v>
      </c>
      <c r="CD2334" s="1102">
        <v>16604.470152560993</v>
      </c>
      <c r="CE2334" s="1102">
        <v>27288.65465310842</v>
      </c>
      <c r="CF2334" s="1102">
        <v>17682.172561922715</v>
      </c>
      <c r="CG2334" s="1102">
        <v>10379.999066524808</v>
      </c>
      <c r="CH2334" s="1102">
        <v>13050.125617624635</v>
      </c>
      <c r="CI2334" s="1102">
        <v>19164.513592563708</v>
      </c>
      <c r="CJ2334" s="1102">
        <v>24191.548100104166</v>
      </c>
      <c r="CK2334" s="1102">
        <v>22420.896188433595</v>
      </c>
      <c r="CL2334" s="1102">
        <v>17310.103742737021</v>
      </c>
      <c r="CM2334" s="1102">
        <v>20338.825891105753</v>
      </c>
      <c r="CN2334" s="1102">
        <v>17946.782001909261</v>
      </c>
      <c r="CO2334" s="1102">
        <v>20462.3252995004</v>
      </c>
      <c r="CP2334" s="1102">
        <v>18909.519440142754</v>
      </c>
      <c r="CQ2334" s="1106">
        <f t="shared" si="236"/>
        <v>20844.177145534224</v>
      </c>
      <c r="CR2334" s="23" t="s">
        <v>543</v>
      </c>
      <c r="DQ2334"/>
      <c r="DR2334"/>
    </row>
    <row r="2335" spans="58:122" ht="13">
      <c r="BF2335" s="1135">
        <v>2327</v>
      </c>
      <c r="BG2335" s="1102">
        <v>62272.941630325251</v>
      </c>
      <c r="BH2335" s="1102">
        <v>73147.040920234183</v>
      </c>
      <c r="BI2335" s="1102">
        <v>69726.69610765118</v>
      </c>
      <c r="BJ2335" s="1102">
        <v>82093.817611463877</v>
      </c>
      <c r="BK2335" s="1102">
        <v>100720.21235444983</v>
      </c>
      <c r="BL2335" s="1102">
        <v>121319.60919430436</v>
      </c>
      <c r="BM2335" s="1102">
        <v>101255.03448285723</v>
      </c>
      <c r="BN2335" s="1102">
        <v>96800.21470326517</v>
      </c>
      <c r="BO2335" s="1102">
        <v>138316.2988611155</v>
      </c>
      <c r="BP2335" s="1102">
        <v>136455.57041656662</v>
      </c>
      <c r="BQ2335" s="1102">
        <v>113973.47017080081</v>
      </c>
      <c r="BR2335" s="1102">
        <v>88850.468977680517</v>
      </c>
      <c r="BS2335" s="1102">
        <v>102886.45834993737</v>
      </c>
      <c r="BT2335" s="1102">
        <v>32971.045457160879</v>
      </c>
      <c r="BU2335" s="1102">
        <v>14770.933737902213</v>
      </c>
      <c r="BV2335" s="1102">
        <v>11386.521509327318</v>
      </c>
      <c r="BW2335" s="1102">
        <v>19480.764859145693</v>
      </c>
      <c r="BX2335" s="1102">
        <v>23995.243610093592</v>
      </c>
      <c r="BY2335" s="1102">
        <v>22240.826479913179</v>
      </c>
      <c r="BZ2335" s="1102">
        <v>18702.580492181998</v>
      </c>
      <c r="CA2335" s="1102">
        <v>12925.276320388628</v>
      </c>
      <c r="CB2335" s="1102">
        <v>6859.6059400292525</v>
      </c>
      <c r="CC2335" s="1102">
        <v>10154.30009966949</v>
      </c>
      <c r="CD2335" s="1102">
        <v>15027.027835708497</v>
      </c>
      <c r="CE2335" s="1102">
        <v>23658.594354718676</v>
      </c>
      <c r="CF2335" s="1102">
        <v>14825.360936664581</v>
      </c>
      <c r="CG2335" s="1102">
        <v>11353.379368381158</v>
      </c>
      <c r="CH2335" s="1102">
        <v>11150.311596355084</v>
      </c>
      <c r="CI2335" s="1102">
        <v>17042.761493152608</v>
      </c>
      <c r="CJ2335" s="1102">
        <v>18627.742746721688</v>
      </c>
      <c r="CK2335" s="1102">
        <v>19336.93537895742</v>
      </c>
      <c r="CL2335" s="1102">
        <v>15953.713072186067</v>
      </c>
      <c r="CM2335" s="1102">
        <v>17351.596564473242</v>
      </c>
      <c r="CN2335" s="1102">
        <v>18765.769743543446</v>
      </c>
      <c r="CO2335" s="1102">
        <v>21376.374541270387</v>
      </c>
      <c r="CP2335" s="1102">
        <v>18278.083752005252</v>
      </c>
      <c r="CQ2335" s="1106">
        <f t="shared" si="236"/>
        <v>20148.138444962624</v>
      </c>
      <c r="CR2335" s="23" t="s">
        <v>543</v>
      </c>
      <c r="DQ2335"/>
      <c r="DR2335"/>
    </row>
    <row r="2336" spans="58:122" ht="13">
      <c r="BF2336" s="1135">
        <v>2328</v>
      </c>
      <c r="BG2336" s="1102">
        <v>41356.049953908885</v>
      </c>
      <c r="BH2336" s="1102">
        <v>49697.618084390058</v>
      </c>
      <c r="BI2336" s="1102">
        <v>48041.199237616107</v>
      </c>
      <c r="BJ2336" s="1102">
        <v>59103.357430074037</v>
      </c>
      <c r="BK2336" s="1102">
        <v>69019.765037178455</v>
      </c>
      <c r="BL2336" s="1102">
        <v>92710.33655420439</v>
      </c>
      <c r="BM2336" s="1102">
        <v>86813.745548627208</v>
      </c>
      <c r="BN2336" s="1102">
        <v>92307.722741179445</v>
      </c>
      <c r="BO2336" s="1102">
        <v>104069.15398692769</v>
      </c>
      <c r="BP2336" s="1102">
        <v>117030.09036575534</v>
      </c>
      <c r="BQ2336" s="1102">
        <v>87248.020212903852</v>
      </c>
      <c r="BR2336" s="1102">
        <v>61980.059091910967</v>
      </c>
      <c r="BS2336" s="1102">
        <v>51479.846163579561</v>
      </c>
      <c r="BT2336" s="1102">
        <v>31353.203423678344</v>
      </c>
      <c r="BU2336" s="1102">
        <v>14555.213714436746</v>
      </c>
      <c r="BV2336" s="1102">
        <v>13763.720171631561</v>
      </c>
      <c r="BW2336" s="1102">
        <v>18809.291030327549</v>
      </c>
      <c r="BX2336" s="1102">
        <v>31482.498675543273</v>
      </c>
      <c r="BY2336" s="1102">
        <v>20174.914207818591</v>
      </c>
      <c r="BZ2336" s="1102">
        <v>18779.185687996058</v>
      </c>
      <c r="CA2336" s="1102">
        <v>12927.894289617541</v>
      </c>
      <c r="CB2336" s="1102">
        <v>10304.081480905952</v>
      </c>
      <c r="CC2336" s="1102">
        <v>14247.667806917027</v>
      </c>
      <c r="CD2336" s="1102">
        <v>13760.482607913789</v>
      </c>
      <c r="CE2336" s="1102">
        <v>25045.716661602215</v>
      </c>
      <c r="CF2336" s="1102">
        <v>19718.330254525565</v>
      </c>
      <c r="CG2336" s="1102">
        <v>16269.248295922851</v>
      </c>
      <c r="CH2336" s="1102">
        <v>17126.510050409299</v>
      </c>
      <c r="CI2336" s="1102">
        <v>21087.539733216585</v>
      </c>
      <c r="CJ2336" s="1102">
        <v>23446.997082616672</v>
      </c>
      <c r="CK2336" s="1102">
        <v>24922.716470884945</v>
      </c>
      <c r="CL2336" s="1102">
        <v>18459.538778130307</v>
      </c>
      <c r="CM2336" s="1102">
        <v>23383.360940113089</v>
      </c>
      <c r="CN2336" s="1102">
        <v>17597.097777773623</v>
      </c>
      <c r="CO2336" s="1102">
        <v>26462.42732955244</v>
      </c>
      <c r="CP2336" s="1102">
        <v>19412.862775666057</v>
      </c>
      <c r="CQ2336" s="1106">
        <f t="shared" si="236"/>
        <v>21399.018197094687</v>
      </c>
      <c r="CR2336" s="23" t="s">
        <v>543</v>
      </c>
      <c r="DQ2336"/>
      <c r="DR2336"/>
    </row>
    <row r="2337" spans="58:122" ht="13">
      <c r="BF2337" s="1135">
        <v>2329</v>
      </c>
      <c r="BG2337" s="1102">
        <v>66596.957031302169</v>
      </c>
      <c r="BH2337" s="1102">
        <v>75821.412443419555</v>
      </c>
      <c r="BI2337" s="1102">
        <v>72427.747332650237</v>
      </c>
      <c r="BJ2337" s="1102">
        <v>73539.015480207134</v>
      </c>
      <c r="BK2337" s="1102">
        <v>86746.630842465762</v>
      </c>
      <c r="BL2337" s="1102">
        <v>111525.92747674865</v>
      </c>
      <c r="BM2337" s="1102">
        <v>83884.490459377703</v>
      </c>
      <c r="BN2337" s="1102">
        <v>78703.164011395536</v>
      </c>
      <c r="BO2337" s="1102">
        <v>123630.22436262816</v>
      </c>
      <c r="BP2337" s="1102">
        <v>117563.89652477035</v>
      </c>
      <c r="BQ2337" s="1102">
        <v>91788.003059395007</v>
      </c>
      <c r="BR2337" s="1102">
        <v>72959.985151675282</v>
      </c>
      <c r="BS2337" s="1102">
        <v>104748.35879239191</v>
      </c>
      <c r="BT2337" s="1102">
        <v>36990.497212917558</v>
      </c>
      <c r="BU2337" s="1102">
        <v>10921.143686854792</v>
      </c>
      <c r="BV2337" s="1102">
        <v>11780.757337936069</v>
      </c>
      <c r="BW2337" s="1102">
        <v>26708.332875594704</v>
      </c>
      <c r="BX2337" s="1102">
        <v>28802.452988327295</v>
      </c>
      <c r="BY2337" s="1102">
        <v>24178.665117339599</v>
      </c>
      <c r="BZ2337" s="1102">
        <v>19126.470876618667</v>
      </c>
      <c r="CA2337" s="1102">
        <v>12929.642693001639</v>
      </c>
      <c r="CB2337" s="1102">
        <v>9500.2952192273697</v>
      </c>
      <c r="CC2337" s="1102">
        <v>10844.529444304975</v>
      </c>
      <c r="CD2337" s="1102">
        <v>16958.572595300117</v>
      </c>
      <c r="CE2337" s="1102">
        <v>23871.841178692492</v>
      </c>
      <c r="CF2337" s="1102">
        <v>15832.182162979621</v>
      </c>
      <c r="CG2337" s="1102">
        <v>12039.140810974914</v>
      </c>
      <c r="CH2337" s="1102">
        <v>14050.153556184687</v>
      </c>
      <c r="CI2337" s="1102">
        <v>21583.267238401404</v>
      </c>
      <c r="CJ2337" s="1102">
        <v>24742.937776079994</v>
      </c>
      <c r="CK2337" s="1102">
        <v>24560.727908399356</v>
      </c>
      <c r="CL2337" s="1102">
        <v>20121.876875515729</v>
      </c>
      <c r="CM2337" s="1102">
        <v>23649.697206115849</v>
      </c>
      <c r="CN2337" s="1102">
        <v>24723.067812028083</v>
      </c>
      <c r="CO2337" s="1102">
        <v>29344.663416214556</v>
      </c>
      <c r="CP2337" s="1102">
        <v>25977.960995768743</v>
      </c>
      <c r="CQ2337" s="1106">
        <f t="shared" si="236"/>
        <v>28635.800216374744</v>
      </c>
      <c r="CR2337" s="23" t="s">
        <v>543</v>
      </c>
      <c r="DQ2337"/>
      <c r="DR2337"/>
    </row>
    <row r="2338" spans="58:122" ht="13">
      <c r="BF2338" s="1135">
        <v>2330</v>
      </c>
      <c r="BG2338" s="1102">
        <v>49646.209316124063</v>
      </c>
      <c r="BH2338" s="1102">
        <v>57460.528915489602</v>
      </c>
      <c r="BI2338" s="1102">
        <v>54683.234849823246</v>
      </c>
      <c r="BJ2338" s="1102">
        <v>61782.040416433971</v>
      </c>
      <c r="BK2338" s="1102">
        <v>76789.081035558585</v>
      </c>
      <c r="BL2338" s="1102">
        <v>103197.9035287212</v>
      </c>
      <c r="BM2338" s="1102">
        <v>95015.709789326065</v>
      </c>
      <c r="BN2338" s="1102">
        <v>89690.535442730688</v>
      </c>
      <c r="BO2338" s="1102">
        <v>116275.78852065414</v>
      </c>
      <c r="BP2338" s="1102">
        <v>117948.39141283263</v>
      </c>
      <c r="BQ2338" s="1102">
        <v>86882.128350836312</v>
      </c>
      <c r="BR2338" s="1102">
        <v>57194.471517196711</v>
      </c>
      <c r="BS2338" s="1102">
        <v>50464.337278693733</v>
      </c>
      <c r="BT2338" s="1102">
        <v>29797.604468848815</v>
      </c>
      <c r="BU2338" s="1102">
        <v>15222.575380368431</v>
      </c>
      <c r="BV2338" s="1102">
        <v>11518.848649947706</v>
      </c>
      <c r="BW2338" s="1102">
        <v>17458.911554695929</v>
      </c>
      <c r="BX2338" s="1102">
        <v>24417.398119685182</v>
      </c>
      <c r="BY2338" s="1102">
        <v>23721.197740015814</v>
      </c>
      <c r="BZ2338" s="1102">
        <v>21225.040567841344</v>
      </c>
      <c r="CA2338" s="1102">
        <v>12930.291583061686</v>
      </c>
      <c r="CB2338" s="1102">
        <v>7031.9419495118218</v>
      </c>
      <c r="CC2338" s="1102">
        <v>8035.235412193073</v>
      </c>
      <c r="CD2338" s="1102">
        <v>14462.41676979916</v>
      </c>
      <c r="CE2338" s="1102">
        <v>24383.681583944526</v>
      </c>
      <c r="CF2338" s="1102">
        <v>17234.332157167963</v>
      </c>
      <c r="CG2338" s="1102">
        <v>11337.494908281404</v>
      </c>
      <c r="CH2338" s="1102">
        <v>11671.212517547723</v>
      </c>
      <c r="CI2338" s="1102">
        <v>18993.800773772971</v>
      </c>
      <c r="CJ2338" s="1102">
        <v>21492.199917536462</v>
      </c>
      <c r="CK2338" s="1102">
        <v>20100.125367923232</v>
      </c>
      <c r="CL2338" s="1102">
        <v>16008.76863494293</v>
      </c>
      <c r="CM2338" s="1102">
        <v>17994.085418034221</v>
      </c>
      <c r="CN2338" s="1102">
        <v>18328.992442870051</v>
      </c>
      <c r="CO2338" s="1102">
        <v>20220.661201390074</v>
      </c>
      <c r="CP2338" s="1102">
        <v>18446.716650738334</v>
      </c>
      <c r="CQ2338" s="1106">
        <f t="shared" si="236"/>
        <v>20334.024396474182</v>
      </c>
      <c r="CR2338" s="23" t="s">
        <v>543</v>
      </c>
      <c r="DQ2338"/>
      <c r="DR2338"/>
    </row>
    <row r="2339" spans="58:122" ht="13">
      <c r="BF2339" s="1135">
        <v>2331</v>
      </c>
      <c r="BG2339" s="1102">
        <v>68011.257964591758</v>
      </c>
      <c r="BH2339" s="1102">
        <v>85840.813278216825</v>
      </c>
      <c r="BI2339" s="1102">
        <v>81156.874231382986</v>
      </c>
      <c r="BJ2339" s="1102">
        <v>84928.85746663608</v>
      </c>
      <c r="BK2339" s="1102">
        <v>94574.355868206942</v>
      </c>
      <c r="BL2339" s="1102">
        <v>119510.6701733552</v>
      </c>
      <c r="BM2339" s="1102">
        <v>97338.634159722598</v>
      </c>
      <c r="BN2339" s="1102">
        <v>104882.53594825407</v>
      </c>
      <c r="BO2339" s="1102">
        <v>126966.4496747019</v>
      </c>
      <c r="BP2339" s="1102">
        <v>147358.71055507945</v>
      </c>
      <c r="BQ2339" s="1102">
        <v>114055.42207625313</v>
      </c>
      <c r="BR2339" s="1102">
        <v>85187.408808565291</v>
      </c>
      <c r="BS2339" s="1102">
        <v>68014.188667048002</v>
      </c>
      <c r="BT2339" s="1102">
        <v>36923.428239618632</v>
      </c>
      <c r="BU2339" s="1102">
        <v>16525.93129127533</v>
      </c>
      <c r="BV2339" s="1102">
        <v>14005.692854198733</v>
      </c>
      <c r="BW2339" s="1102">
        <v>15596.881325879414</v>
      </c>
      <c r="BX2339" s="1102">
        <v>27276.378246612312</v>
      </c>
      <c r="BY2339" s="1102">
        <v>19002.394564393591</v>
      </c>
      <c r="BZ2339" s="1102">
        <v>19999.76847403216</v>
      </c>
      <c r="CA2339" s="1102">
        <v>12930.458481805284</v>
      </c>
      <c r="CB2339" s="1102">
        <v>7383.6942302416091</v>
      </c>
      <c r="CC2339" s="1102">
        <v>12424.391287783201</v>
      </c>
      <c r="CD2339" s="1102">
        <v>12932.691571706822</v>
      </c>
      <c r="CE2339" s="1102">
        <v>22582.99842747661</v>
      </c>
      <c r="CF2339" s="1102">
        <v>17629.398748653373</v>
      </c>
      <c r="CG2339" s="1102">
        <v>14477.566666896964</v>
      </c>
      <c r="CH2339" s="1102">
        <v>14875.518076423003</v>
      </c>
      <c r="CI2339" s="1102">
        <v>19977.308121418453</v>
      </c>
      <c r="CJ2339" s="1102">
        <v>20006.012563974262</v>
      </c>
      <c r="CK2339" s="1102">
        <v>26022.883460404784</v>
      </c>
      <c r="CL2339" s="1102">
        <v>18567.053163434644</v>
      </c>
      <c r="CM2339" s="1102">
        <v>26297.266082811053</v>
      </c>
      <c r="CN2339" s="1102">
        <v>17758.805317726692</v>
      </c>
      <c r="CO2339" s="1102">
        <v>21560.506404219832</v>
      </c>
      <c r="CP2339" s="1102">
        <v>19691.807964174441</v>
      </c>
      <c r="CQ2339" s="1106">
        <f t="shared" si="236"/>
        <v>21706.502633257558</v>
      </c>
      <c r="CR2339" s="23" t="s">
        <v>543</v>
      </c>
      <c r="DQ2339"/>
      <c r="DR2339"/>
    </row>
    <row r="2340" spans="58:122" ht="13">
      <c r="BF2340" s="1135">
        <v>2332</v>
      </c>
      <c r="BG2340" s="1102">
        <v>71802.845158022566</v>
      </c>
      <c r="BH2340" s="1102">
        <v>69345.75063522518</v>
      </c>
      <c r="BI2340" s="1102">
        <v>54654.859102937968</v>
      </c>
      <c r="BJ2340" s="1102">
        <v>61290.719203280765</v>
      </c>
      <c r="BK2340" s="1102">
        <v>79208.260998709957</v>
      </c>
      <c r="BL2340" s="1102">
        <v>96582.87787114692</v>
      </c>
      <c r="BM2340" s="1102">
        <v>78988.179251808411</v>
      </c>
      <c r="BN2340" s="1102">
        <v>96934.11678956759</v>
      </c>
      <c r="BO2340" s="1102">
        <v>114888.79425889892</v>
      </c>
      <c r="BP2340" s="1102">
        <v>106845.01385009926</v>
      </c>
      <c r="BQ2340" s="1102">
        <v>83827.913777072768</v>
      </c>
      <c r="BR2340" s="1102">
        <v>72737.276203188347</v>
      </c>
      <c r="BS2340" s="1102">
        <v>69173.35035443888</v>
      </c>
      <c r="BT2340" s="1102">
        <v>41198.849762392209</v>
      </c>
      <c r="BU2340" s="1102">
        <v>22508.998875815938</v>
      </c>
      <c r="BV2340" s="1102">
        <v>17191.199501566392</v>
      </c>
      <c r="BW2340" s="1102">
        <v>17850.065714292698</v>
      </c>
      <c r="BX2340" s="1102">
        <v>22597.383181677527</v>
      </c>
      <c r="BY2340" s="1102">
        <v>23114.923385806902</v>
      </c>
      <c r="BZ2340" s="1102">
        <v>18925.98610365115</v>
      </c>
      <c r="CA2340" s="1102">
        <v>12930.562657283621</v>
      </c>
      <c r="CB2340" s="1102">
        <v>8155.7187634570446</v>
      </c>
      <c r="CC2340" s="1102">
        <v>8476.9627914234115</v>
      </c>
      <c r="CD2340" s="1102">
        <v>13325.20632552307</v>
      </c>
      <c r="CE2340" s="1102">
        <v>18596.632697524532</v>
      </c>
      <c r="CF2340" s="1102">
        <v>13719.765112571204</v>
      </c>
      <c r="CG2340" s="1102">
        <v>10203.024053582807</v>
      </c>
      <c r="CH2340" s="1102">
        <v>12811.813036088208</v>
      </c>
      <c r="CI2340" s="1102">
        <v>20619.811922125427</v>
      </c>
      <c r="CJ2340" s="1102">
        <v>24174.681700213736</v>
      </c>
      <c r="CK2340" s="1102">
        <v>22517.487643846194</v>
      </c>
      <c r="CL2340" s="1102">
        <v>19252.819584340177</v>
      </c>
      <c r="CM2340" s="1102">
        <v>22213.213982840156</v>
      </c>
      <c r="CN2340" s="1102">
        <v>25751.888247582869</v>
      </c>
      <c r="CO2340" s="1102">
        <v>27723.540103893058</v>
      </c>
      <c r="CP2340" s="1102">
        <v>25949.423244159199</v>
      </c>
      <c r="CQ2340" s="1106">
        <f t="shared" si="236"/>
        <v>28604.342730013574</v>
      </c>
      <c r="CR2340" s="23" t="s">
        <v>543</v>
      </c>
      <c r="DQ2340"/>
      <c r="DR2340"/>
    </row>
    <row r="2341" spans="58:122" ht="13">
      <c r="BF2341" s="1135">
        <v>2333</v>
      </c>
      <c r="BG2341" s="1102">
        <v>49185.587539656299</v>
      </c>
      <c r="BH2341" s="1102">
        <v>48570.007834686985</v>
      </c>
      <c r="BI2341" s="1102">
        <v>42980.513209591903</v>
      </c>
      <c r="BJ2341" s="1102">
        <v>50781.695601792322</v>
      </c>
      <c r="BK2341" s="1102">
        <v>61782.07438902001</v>
      </c>
      <c r="BL2341" s="1102">
        <v>78832.891603298092</v>
      </c>
      <c r="BM2341" s="1102">
        <v>73018.254170631189</v>
      </c>
      <c r="BN2341" s="1102">
        <v>98209.162491182724</v>
      </c>
      <c r="BO2341" s="1102">
        <v>131006.11713980102</v>
      </c>
      <c r="BP2341" s="1102">
        <v>122972.9019255501</v>
      </c>
      <c r="BQ2341" s="1102">
        <v>97607.672826875569</v>
      </c>
      <c r="BR2341" s="1102">
        <v>74425.835554742182</v>
      </c>
      <c r="BS2341" s="1102">
        <v>58046.749168231938</v>
      </c>
      <c r="BT2341" s="1102">
        <v>32579.527062214911</v>
      </c>
      <c r="BU2341" s="1102">
        <v>16428.807630148211</v>
      </c>
      <c r="BV2341" s="1102">
        <v>11958.618256055186</v>
      </c>
      <c r="BW2341" s="1102">
        <v>13316.700585042472</v>
      </c>
      <c r="BX2341" s="1102">
        <v>19642.897020403921</v>
      </c>
      <c r="BY2341" s="1102">
        <v>22126.831759153134</v>
      </c>
      <c r="BZ2341" s="1102">
        <v>20142.80503239352</v>
      </c>
      <c r="CA2341" s="1102">
        <v>12930.616487415806</v>
      </c>
      <c r="CB2341" s="1102">
        <v>7498.4690700278452</v>
      </c>
      <c r="CC2341" s="1102">
        <v>11229.914355889216</v>
      </c>
      <c r="CD2341" s="1102">
        <v>15346.703608914817</v>
      </c>
      <c r="CE2341" s="1102">
        <v>23307.380676147557</v>
      </c>
      <c r="CF2341" s="1102">
        <v>16938.267580780132</v>
      </c>
      <c r="CG2341" s="1102">
        <v>11713.774034211981</v>
      </c>
      <c r="CH2341" s="1102">
        <v>13006.590579563279</v>
      </c>
      <c r="CI2341" s="1102">
        <v>18123.508983067386</v>
      </c>
      <c r="CJ2341" s="1102">
        <v>20944.455464151175</v>
      </c>
      <c r="CK2341" s="1102">
        <v>23622.250006798484</v>
      </c>
      <c r="CL2341" s="1102">
        <v>18216.785086784046</v>
      </c>
      <c r="CM2341" s="1102">
        <v>20456.197516655448</v>
      </c>
      <c r="CN2341" s="1102">
        <v>16330.126542232732</v>
      </c>
      <c r="CO2341" s="1102">
        <v>18751.90634568423</v>
      </c>
      <c r="CP2341" s="1102">
        <v>17576.717706181062</v>
      </c>
      <c r="CQ2341" s="1106">
        <f t="shared" si="236"/>
        <v>19375.014720200641</v>
      </c>
      <c r="CR2341" s="23" t="s">
        <v>543</v>
      </c>
      <c r="DQ2341"/>
      <c r="DR2341"/>
    </row>
    <row r="2342" spans="58:122" ht="13">
      <c r="BF2342" s="1135">
        <v>2334</v>
      </c>
      <c r="BG2342" s="1102">
        <v>67906.884526937458</v>
      </c>
      <c r="BH2342" s="1102">
        <v>67799.647264996282</v>
      </c>
      <c r="BI2342" s="1102">
        <v>59313.663064016066</v>
      </c>
      <c r="BJ2342" s="1102">
        <v>70966.569401584929</v>
      </c>
      <c r="BK2342" s="1102">
        <v>97840.571797058612</v>
      </c>
      <c r="BL2342" s="1102">
        <v>140122.69309127904</v>
      </c>
      <c r="BM2342" s="1102">
        <v>126741.2071552728</v>
      </c>
      <c r="BN2342" s="1102">
        <v>126971.64401447216</v>
      </c>
      <c r="BO2342" s="1102">
        <v>145689.74663706357</v>
      </c>
      <c r="BP2342" s="1102">
        <v>137731.4391734628</v>
      </c>
      <c r="BQ2342" s="1102">
        <v>97952.142585456488</v>
      </c>
      <c r="BR2342" s="1102">
        <v>66908.140175960987</v>
      </c>
      <c r="BS2342" s="1102">
        <v>76983.259164480623</v>
      </c>
      <c r="BT2342" s="1102">
        <v>45537.193051503229</v>
      </c>
      <c r="BU2342" s="1102">
        <v>21113.552346742952</v>
      </c>
      <c r="BV2342" s="1102">
        <v>19675.911442053257</v>
      </c>
      <c r="BW2342" s="1102">
        <v>21630.135202644193</v>
      </c>
      <c r="BX2342" s="1102">
        <v>33716.702486436996</v>
      </c>
      <c r="BY2342" s="1102">
        <v>30890.138396288658</v>
      </c>
      <c r="BZ2342" s="1102">
        <v>24224.467888403306</v>
      </c>
      <c r="CA2342" s="1102">
        <v>12931.322918768961</v>
      </c>
      <c r="CB2342" s="1102">
        <v>7152.4800224979072</v>
      </c>
      <c r="CC2342" s="1102">
        <v>11503.023470070808</v>
      </c>
      <c r="CD2342" s="1102">
        <v>18598.180535530613</v>
      </c>
      <c r="CE2342" s="1102">
        <v>31446.40447677362</v>
      </c>
      <c r="CF2342" s="1102">
        <v>23265.642522194954</v>
      </c>
      <c r="CG2342" s="1102">
        <v>18041.427414013637</v>
      </c>
      <c r="CH2342" s="1102">
        <v>15580.437630224758</v>
      </c>
      <c r="CI2342" s="1102">
        <v>23856.824968750898</v>
      </c>
      <c r="CJ2342" s="1102">
        <v>27457.635219481166</v>
      </c>
      <c r="CK2342" s="1102">
        <v>25064.554370249225</v>
      </c>
      <c r="CL2342" s="1102">
        <v>19822.272405704658</v>
      </c>
      <c r="CM2342" s="1102">
        <v>23606.013542256231</v>
      </c>
      <c r="CN2342" s="1102">
        <v>23185.830993411484</v>
      </c>
      <c r="CO2342" s="1102">
        <v>28631.67488637974</v>
      </c>
      <c r="CP2342" s="1102">
        <v>23800.311926674898</v>
      </c>
      <c r="CQ2342" s="1106">
        <f t="shared" si="236"/>
        <v>26235.35301830163</v>
      </c>
      <c r="CR2342" s="23" t="s">
        <v>543</v>
      </c>
      <c r="DQ2342"/>
      <c r="DR2342"/>
    </row>
    <row r="2343" spans="58:122" ht="13">
      <c r="BF2343" s="1135">
        <v>2335</v>
      </c>
      <c r="BG2343" s="1102">
        <v>62919.923331824422</v>
      </c>
      <c r="BH2343" s="1102">
        <v>72496.155734714979</v>
      </c>
      <c r="BI2343" s="1102">
        <v>70438.268772206226</v>
      </c>
      <c r="BJ2343" s="1102">
        <v>70317.710060022815</v>
      </c>
      <c r="BK2343" s="1102">
        <v>82674.435769392541</v>
      </c>
      <c r="BL2343" s="1102">
        <v>100348.87089211424</v>
      </c>
      <c r="BM2343" s="1102">
        <v>80998.075101344875</v>
      </c>
      <c r="BN2343" s="1102">
        <v>83311.303289047646</v>
      </c>
      <c r="BO2343" s="1102">
        <v>126827.13908894987</v>
      </c>
      <c r="BP2343" s="1102">
        <v>117951.29132583276</v>
      </c>
      <c r="BQ2343" s="1102">
        <v>98952.493603845869</v>
      </c>
      <c r="BR2343" s="1102">
        <v>75584.389351960548</v>
      </c>
      <c r="BS2343" s="1102">
        <v>96263.533615983091</v>
      </c>
      <c r="BT2343" s="1102">
        <v>31342.060819365332</v>
      </c>
      <c r="BU2343" s="1102">
        <v>14176.564243824365</v>
      </c>
      <c r="BV2343" s="1102">
        <v>15647.117607110016</v>
      </c>
      <c r="BW2343" s="1102">
        <v>25322.369188972796</v>
      </c>
      <c r="BX2343" s="1102">
        <v>29109.099587615696</v>
      </c>
      <c r="BY2343" s="1102">
        <v>25770.891805749827</v>
      </c>
      <c r="BZ2343" s="1102">
        <v>21420.822237776763</v>
      </c>
      <c r="CA2343" s="1102">
        <v>12933.744530482189</v>
      </c>
      <c r="CB2343" s="1102">
        <v>6844.0398721029051</v>
      </c>
      <c r="CC2343" s="1102">
        <v>7649.4038322116066</v>
      </c>
      <c r="CD2343" s="1102">
        <v>12261.866840323857</v>
      </c>
      <c r="CE2343" s="1102">
        <v>24101.29198516117</v>
      </c>
      <c r="CF2343" s="1102">
        <v>18353.546643554891</v>
      </c>
      <c r="CG2343" s="1102">
        <v>12392.013481251111</v>
      </c>
      <c r="CH2343" s="1102">
        <v>13996.783225634459</v>
      </c>
      <c r="CI2343" s="1102">
        <v>20636.383044258517</v>
      </c>
      <c r="CJ2343" s="1102">
        <v>24563.806503434367</v>
      </c>
      <c r="CK2343" s="1102">
        <v>22777.925275535523</v>
      </c>
      <c r="CL2343" s="1102">
        <v>18319.95626727249</v>
      </c>
      <c r="CM2343" s="1102">
        <v>21149.425427458049</v>
      </c>
      <c r="CN2343" s="1102">
        <v>22026.405258816092</v>
      </c>
      <c r="CO2343" s="1102">
        <v>23302.101848642596</v>
      </c>
      <c r="CP2343" s="1102">
        <v>23886.531259370902</v>
      </c>
      <c r="CQ2343" s="1106">
        <f t="shared" si="236"/>
        <v>26330.393563873087</v>
      </c>
      <c r="CR2343" s="23" t="s">
        <v>543</v>
      </c>
      <c r="DQ2343"/>
      <c r="DR2343"/>
    </row>
    <row r="2344" spans="58:122" ht="13">
      <c r="BF2344" s="1135">
        <v>2336</v>
      </c>
      <c r="BG2344" s="1102">
        <v>59856.457825161495</v>
      </c>
      <c r="BH2344" s="1102">
        <v>51849.919874069201</v>
      </c>
      <c r="BI2344" s="1102">
        <v>40916.339918710568</v>
      </c>
      <c r="BJ2344" s="1102">
        <v>46287.493451138042</v>
      </c>
      <c r="BK2344" s="1102">
        <v>53546.056995636478</v>
      </c>
      <c r="BL2344" s="1102">
        <v>64377.052523008766</v>
      </c>
      <c r="BM2344" s="1102">
        <v>62046.084973188561</v>
      </c>
      <c r="BN2344" s="1102">
        <v>97687.70637846661</v>
      </c>
      <c r="BO2344" s="1102">
        <v>116943.65769141755</v>
      </c>
      <c r="BP2344" s="1102">
        <v>109640.85363431412</v>
      </c>
      <c r="BQ2344" s="1102">
        <v>85846.656453042524</v>
      </c>
      <c r="BR2344" s="1102">
        <v>76499.502871614051</v>
      </c>
      <c r="BS2344" s="1102">
        <v>68061.974858994596</v>
      </c>
      <c r="BT2344" s="1102">
        <v>26941.033254470873</v>
      </c>
      <c r="BU2344" s="1102">
        <v>12147.457100176354</v>
      </c>
      <c r="BV2344" s="1102">
        <v>14858.719853292347</v>
      </c>
      <c r="BW2344" s="1102">
        <v>23674.498196262382</v>
      </c>
      <c r="BX2344" s="1102">
        <v>26349.054991635836</v>
      </c>
      <c r="BY2344" s="1102">
        <v>20549.730786976783</v>
      </c>
      <c r="BZ2344" s="1102">
        <v>18609.722890585173</v>
      </c>
      <c r="CA2344" s="1102">
        <v>12937.074956941293</v>
      </c>
      <c r="CB2344" s="1102">
        <v>9858.4746711860662</v>
      </c>
      <c r="CC2344" s="1102">
        <v>9946.9883759332079</v>
      </c>
      <c r="CD2344" s="1102">
        <v>11487.304877050701</v>
      </c>
      <c r="CE2344" s="1102">
        <v>16494.229522730198</v>
      </c>
      <c r="CF2344" s="1102">
        <v>12461.991907580748</v>
      </c>
      <c r="CG2344" s="1102">
        <v>8989.0427435652109</v>
      </c>
      <c r="CH2344" s="1102">
        <v>11781.73742088699</v>
      </c>
      <c r="CI2344" s="1102">
        <v>15993.912697725636</v>
      </c>
      <c r="CJ2344" s="1102">
        <v>21190.732365418298</v>
      </c>
      <c r="CK2344" s="1102">
        <v>22394.575435287228</v>
      </c>
      <c r="CL2344" s="1102">
        <v>18461.926154092933</v>
      </c>
      <c r="CM2344" s="1102">
        <v>21631.046425975223</v>
      </c>
      <c r="CN2344" s="1102">
        <v>21031.931624192752</v>
      </c>
      <c r="CO2344" s="1102">
        <v>25502.539680535861</v>
      </c>
      <c r="CP2344" s="1102">
        <v>22500.160570831336</v>
      </c>
      <c r="CQ2344" s="1106">
        <f t="shared" si="236"/>
        <v>24802.181474043438</v>
      </c>
      <c r="CR2344" s="23" t="s">
        <v>543</v>
      </c>
      <c r="DQ2344"/>
      <c r="DR2344"/>
    </row>
    <row r="2345" spans="58:122" ht="13">
      <c r="BF2345" s="1135">
        <v>2337</v>
      </c>
      <c r="BG2345" s="1102">
        <v>60617.789896095928</v>
      </c>
      <c r="BH2345" s="1102">
        <v>67369.190993967422</v>
      </c>
      <c r="BI2345" s="1102">
        <v>61089.237422384766</v>
      </c>
      <c r="BJ2345" s="1102">
        <v>71470.783488009736</v>
      </c>
      <c r="BK2345" s="1102">
        <v>85539.127853335289</v>
      </c>
      <c r="BL2345" s="1102">
        <v>102652.25495141273</v>
      </c>
      <c r="BM2345" s="1102">
        <v>82663.228081249414</v>
      </c>
      <c r="BN2345" s="1102">
        <v>97694.067378534965</v>
      </c>
      <c r="BO2345" s="1102">
        <v>120951.62216403408</v>
      </c>
      <c r="BP2345" s="1102">
        <v>110400.55054827772</v>
      </c>
      <c r="BQ2345" s="1102">
        <v>82955.171748454508</v>
      </c>
      <c r="BR2345" s="1102">
        <v>63257.169438922312</v>
      </c>
      <c r="BS2345" s="1102">
        <v>60133.326793893037</v>
      </c>
      <c r="BT2345" s="1102">
        <v>32803.184059012419</v>
      </c>
      <c r="BU2345" s="1102">
        <v>17548.921386472353</v>
      </c>
      <c r="BV2345" s="1102">
        <v>15537.681815882064</v>
      </c>
      <c r="BW2345" s="1102">
        <v>15697.382342414112</v>
      </c>
      <c r="BX2345" s="1102">
        <v>23843.913692644346</v>
      </c>
      <c r="BY2345" s="1102">
        <v>21329.395047401362</v>
      </c>
      <c r="BZ2345" s="1102">
        <v>17364.439056028899</v>
      </c>
      <c r="CA2345" s="1102">
        <v>12938.406171309307</v>
      </c>
      <c r="CB2345" s="1102">
        <v>7425.8942925705969</v>
      </c>
      <c r="CC2345" s="1102">
        <v>9567.2450621080407</v>
      </c>
      <c r="CD2345" s="1102">
        <v>13893.732299826926</v>
      </c>
      <c r="CE2345" s="1102">
        <v>21173.31327737344</v>
      </c>
      <c r="CF2345" s="1102">
        <v>14895.372234153052</v>
      </c>
      <c r="CG2345" s="1102">
        <v>11851.557592991579</v>
      </c>
      <c r="CH2345" s="1102">
        <v>13964.567982446661</v>
      </c>
      <c r="CI2345" s="1102">
        <v>19286.589998007228</v>
      </c>
      <c r="CJ2345" s="1102">
        <v>20258.34794864793</v>
      </c>
      <c r="CK2345" s="1102">
        <v>17998.829196023777</v>
      </c>
      <c r="CL2345" s="1102">
        <v>15171.696386767806</v>
      </c>
      <c r="CM2345" s="1102">
        <v>17681.848878329398</v>
      </c>
      <c r="CN2345" s="1102">
        <v>20568.523113515825</v>
      </c>
      <c r="CO2345" s="1102">
        <v>23614.54054344981</v>
      </c>
      <c r="CP2345" s="1102">
        <v>20130.360473471181</v>
      </c>
      <c r="CQ2345" s="1106">
        <f t="shared" si="236"/>
        <v>22189.924024284235</v>
      </c>
      <c r="CR2345" s="23" t="s">
        <v>543</v>
      </c>
      <c r="DQ2345"/>
      <c r="DR2345"/>
    </row>
    <row r="2346" spans="58:122" ht="13">
      <c r="BF2346" s="1135">
        <v>2338</v>
      </c>
      <c r="BG2346" s="1102">
        <v>49731.195245225972</v>
      </c>
      <c r="BH2346" s="1102">
        <v>49974.846173911661</v>
      </c>
      <c r="BI2346" s="1102">
        <v>43646.105203751795</v>
      </c>
      <c r="BJ2346" s="1102">
        <v>48727.009084692509</v>
      </c>
      <c r="BK2346" s="1102">
        <v>61033.341089371825</v>
      </c>
      <c r="BL2346" s="1102">
        <v>78899.133937231018</v>
      </c>
      <c r="BM2346" s="1102">
        <v>73427.86119886607</v>
      </c>
      <c r="BN2346" s="1102">
        <v>98916.463364570271</v>
      </c>
      <c r="BO2346" s="1102">
        <v>130822.48037919459</v>
      </c>
      <c r="BP2346" s="1102">
        <v>122340.10295645391</v>
      </c>
      <c r="BQ2346" s="1102">
        <v>97391.311991881666</v>
      </c>
      <c r="BR2346" s="1102">
        <v>74779.998964125145</v>
      </c>
      <c r="BS2346" s="1102">
        <v>58046.917850108563</v>
      </c>
      <c r="BT2346" s="1102">
        <v>32502.359379758178</v>
      </c>
      <c r="BU2346" s="1102">
        <v>16432.220894298243</v>
      </c>
      <c r="BV2346" s="1102">
        <v>11950.165586051024</v>
      </c>
      <c r="BW2346" s="1102">
        <v>13297.036068391742</v>
      </c>
      <c r="BX2346" s="1102">
        <v>19495.652931907498</v>
      </c>
      <c r="BY2346" s="1102">
        <v>22131.387098566283</v>
      </c>
      <c r="BZ2346" s="1102">
        <v>20178.653957511509</v>
      </c>
      <c r="CA2346" s="1102">
        <v>12938.931618240615</v>
      </c>
      <c r="CB2346" s="1102">
        <v>7491.5379171061159</v>
      </c>
      <c r="CC2346" s="1102">
        <v>11249.510173237062</v>
      </c>
      <c r="CD2346" s="1102">
        <v>15386.211549709464</v>
      </c>
      <c r="CE2346" s="1102">
        <v>23291.303350267928</v>
      </c>
      <c r="CF2346" s="1102">
        <v>16897.248289188141</v>
      </c>
      <c r="CG2346" s="1102">
        <v>11686.685827582514</v>
      </c>
      <c r="CH2346" s="1102">
        <v>13015.246626091588</v>
      </c>
      <c r="CI2346" s="1102">
        <v>18142.073620723775</v>
      </c>
      <c r="CJ2346" s="1102">
        <v>20927.625094503754</v>
      </c>
      <c r="CK2346" s="1102">
        <v>23600.207357036586</v>
      </c>
      <c r="CL2346" s="1102">
        <v>18184.497034765947</v>
      </c>
      <c r="CM2346" s="1102">
        <v>20458.498287996474</v>
      </c>
      <c r="CN2346" s="1102">
        <v>16308.657452508816</v>
      </c>
      <c r="CO2346" s="1102">
        <v>18675.649977412952</v>
      </c>
      <c r="CP2346" s="1102">
        <v>17564.4624818866</v>
      </c>
      <c r="CQ2346" s="1106">
        <f t="shared" si="236"/>
        <v>19361.505647854268</v>
      </c>
      <c r="CR2346" s="23" t="s">
        <v>543</v>
      </c>
      <c r="DQ2346"/>
      <c r="DR2346"/>
    </row>
    <row r="2347" spans="58:122" ht="13">
      <c r="BF2347" s="1135">
        <v>2339</v>
      </c>
      <c r="BG2347" s="1102">
        <v>59438.990315610594</v>
      </c>
      <c r="BH2347" s="1102">
        <v>59416.552533573849</v>
      </c>
      <c r="BI2347" s="1102">
        <v>52473.962494546009</v>
      </c>
      <c r="BJ2347" s="1102">
        <v>69668.02104326601</v>
      </c>
      <c r="BK2347" s="1102">
        <v>83286.081275609118</v>
      </c>
      <c r="BL2347" s="1102">
        <v>98613.805804061922</v>
      </c>
      <c r="BM2347" s="1102">
        <v>87509.608367799388</v>
      </c>
      <c r="BN2347" s="1102">
        <v>108751.00723880353</v>
      </c>
      <c r="BO2347" s="1102">
        <v>119534.85588222937</v>
      </c>
      <c r="BP2347" s="1102">
        <v>111357.03743013096</v>
      </c>
      <c r="BQ2347" s="1102">
        <v>89758.850311482296</v>
      </c>
      <c r="BR2347" s="1102">
        <v>90256.443693334091</v>
      </c>
      <c r="BS2347" s="1102">
        <v>92424.459308248988</v>
      </c>
      <c r="BT2347" s="1102">
        <v>39411.035245697327</v>
      </c>
      <c r="BU2347" s="1102">
        <v>19502.876017623319</v>
      </c>
      <c r="BV2347" s="1102">
        <v>13417.005565413801</v>
      </c>
      <c r="BW2347" s="1102">
        <v>17808.846885497685</v>
      </c>
      <c r="BX2347" s="1102">
        <v>23926.254525424036</v>
      </c>
      <c r="BY2347" s="1102">
        <v>26446.189340432295</v>
      </c>
      <c r="BZ2347" s="1102">
        <v>21311.6969978054</v>
      </c>
      <c r="CA2347" s="1102">
        <v>12940.453640361535</v>
      </c>
      <c r="CB2347" s="1102">
        <v>6958.9987397133655</v>
      </c>
      <c r="CC2347" s="1102">
        <v>9685.8685001502818</v>
      </c>
      <c r="CD2347" s="1102">
        <v>14817.622765396261</v>
      </c>
      <c r="CE2347" s="1102">
        <v>20710.198549182795</v>
      </c>
      <c r="CF2347" s="1102">
        <v>14178.187880407286</v>
      </c>
      <c r="CG2347" s="1102">
        <v>9370.5984901765241</v>
      </c>
      <c r="CH2347" s="1102">
        <v>13215.87812942872</v>
      </c>
      <c r="CI2347" s="1102">
        <v>17746.765287708738</v>
      </c>
      <c r="CJ2347" s="1102">
        <v>21159.904596427914</v>
      </c>
      <c r="CK2347" s="1102">
        <v>19274.150667230399</v>
      </c>
      <c r="CL2347" s="1102">
        <v>17049.824604851059</v>
      </c>
      <c r="CM2347" s="1102">
        <v>20093.156275916914</v>
      </c>
      <c r="CN2347" s="1102">
        <v>19150.731716913397</v>
      </c>
      <c r="CO2347" s="1102">
        <v>17061.164533376115</v>
      </c>
      <c r="CP2347" s="1102">
        <v>20981.835410909614</v>
      </c>
      <c r="CQ2347" s="1106">
        <f t="shared" si="236"/>
        <v>23128.514478004163</v>
      </c>
      <c r="CR2347" s="23" t="s">
        <v>543</v>
      </c>
      <c r="DQ2347"/>
      <c r="DR2347"/>
    </row>
    <row r="2348" spans="58:122" ht="13">
      <c r="BF2348" s="1135">
        <v>2340</v>
      </c>
      <c r="BG2348" s="1102">
        <v>63274.943061227423</v>
      </c>
      <c r="BH2348" s="1102">
        <v>76322.818139432071</v>
      </c>
      <c r="BI2348" s="1102">
        <v>69447.902226133243</v>
      </c>
      <c r="BJ2348" s="1102">
        <v>74887.632898930868</v>
      </c>
      <c r="BK2348" s="1102">
        <v>90383.490499569889</v>
      </c>
      <c r="BL2348" s="1102">
        <v>115056.77322973628</v>
      </c>
      <c r="BM2348" s="1102">
        <v>95714.721196977829</v>
      </c>
      <c r="BN2348" s="1102">
        <v>88120.708265350782</v>
      </c>
      <c r="BO2348" s="1102">
        <v>128204.74946383414</v>
      </c>
      <c r="BP2348" s="1102">
        <v>116845.24956232338</v>
      </c>
      <c r="BQ2348" s="1102">
        <v>90814.596633639434</v>
      </c>
      <c r="BR2348" s="1102">
        <v>65125.199226098382</v>
      </c>
      <c r="BS2348" s="1102">
        <v>74718.4208461698</v>
      </c>
      <c r="BT2348" s="1102">
        <v>31634.139830275573</v>
      </c>
      <c r="BU2348" s="1102">
        <v>17250.495862320997</v>
      </c>
      <c r="BV2348" s="1102">
        <v>12869.049990555219</v>
      </c>
      <c r="BW2348" s="1102">
        <v>18424.871461414859</v>
      </c>
      <c r="BX2348" s="1102">
        <v>24634.585661618912</v>
      </c>
      <c r="BY2348" s="1102">
        <v>23027.016745616998</v>
      </c>
      <c r="BZ2348" s="1102">
        <v>21829.419008372581</v>
      </c>
      <c r="CA2348" s="1102">
        <v>12943.806337588809</v>
      </c>
      <c r="CB2348" s="1102">
        <v>6738.7143855725117</v>
      </c>
      <c r="CC2348" s="1102">
        <v>7231.9373374435663</v>
      </c>
      <c r="CD2348" s="1102">
        <v>10984.297091392626</v>
      </c>
      <c r="CE2348" s="1102">
        <v>21118.502233177907</v>
      </c>
      <c r="CF2348" s="1102">
        <v>14955.668807447155</v>
      </c>
      <c r="CG2348" s="1102">
        <v>9447.9075649418046</v>
      </c>
      <c r="CH2348" s="1102">
        <v>10675.867469877976</v>
      </c>
      <c r="CI2348" s="1102">
        <v>19237.959318325436</v>
      </c>
      <c r="CJ2348" s="1102">
        <v>24944.308635393132</v>
      </c>
      <c r="CK2348" s="1102">
        <v>22741.992288246158</v>
      </c>
      <c r="CL2348" s="1102">
        <v>16451.434831638995</v>
      </c>
      <c r="CM2348" s="1102">
        <v>18547.536338722035</v>
      </c>
      <c r="CN2348" s="1102">
        <v>18443.632640876589</v>
      </c>
      <c r="CO2348" s="1102">
        <v>22395.03180262923</v>
      </c>
      <c r="CP2348" s="1102">
        <v>18590.248418524854</v>
      </c>
      <c r="CQ2348" s="1106">
        <f t="shared" si="236"/>
        <v>20492.241087449558</v>
      </c>
      <c r="CR2348" s="23" t="s">
        <v>543</v>
      </c>
      <c r="DQ2348"/>
      <c r="DR2348"/>
    </row>
    <row r="2349" spans="58:122" ht="13">
      <c r="BF2349" s="1135">
        <v>2341</v>
      </c>
      <c r="BG2349" s="1102">
        <v>54541.357063221185</v>
      </c>
      <c r="BH2349" s="1102">
        <v>57865.540777807888</v>
      </c>
      <c r="BI2349" s="1102">
        <v>53100.05593823034</v>
      </c>
      <c r="BJ2349" s="1102">
        <v>61233.180965992098</v>
      </c>
      <c r="BK2349" s="1102">
        <v>76761.571922634801</v>
      </c>
      <c r="BL2349" s="1102">
        <v>105720.09238375201</v>
      </c>
      <c r="BM2349" s="1102">
        <v>99290.337800893627</v>
      </c>
      <c r="BN2349" s="1102">
        <v>108322.76865191053</v>
      </c>
      <c r="BO2349" s="1102">
        <v>119410.62785429643</v>
      </c>
      <c r="BP2349" s="1102">
        <v>114413.17036277332</v>
      </c>
      <c r="BQ2349" s="1102">
        <v>85695.683481572923</v>
      </c>
      <c r="BR2349" s="1102">
        <v>67578.79911344446</v>
      </c>
      <c r="BS2349" s="1102">
        <v>59488.320921067891</v>
      </c>
      <c r="BT2349" s="1102">
        <v>33244.112235219072</v>
      </c>
      <c r="BU2349" s="1102">
        <v>20757.081716782435</v>
      </c>
      <c r="BV2349" s="1102">
        <v>15746.871557912955</v>
      </c>
      <c r="BW2349" s="1102">
        <v>13823.72189855647</v>
      </c>
      <c r="BX2349" s="1102">
        <v>20777.824849240125</v>
      </c>
      <c r="BY2349" s="1102">
        <v>20387.984424627401</v>
      </c>
      <c r="BZ2349" s="1102">
        <v>21057.562421769373</v>
      </c>
      <c r="CA2349" s="1102">
        <v>12947.042462067649</v>
      </c>
      <c r="CB2349" s="1102">
        <v>7033.0598196545379</v>
      </c>
      <c r="CC2349" s="1102">
        <v>9210.7855705877209</v>
      </c>
      <c r="CD2349" s="1102">
        <v>11185.97227090989</v>
      </c>
      <c r="CE2349" s="1102">
        <v>16826.276342924077</v>
      </c>
      <c r="CF2349" s="1102">
        <v>12850.514109973881</v>
      </c>
      <c r="CG2349" s="1102">
        <v>9877.2522727569576</v>
      </c>
      <c r="CH2349" s="1102">
        <v>15518.519594482856</v>
      </c>
      <c r="CI2349" s="1102">
        <v>19384.315638369982</v>
      </c>
      <c r="CJ2349" s="1102">
        <v>24411.472177035062</v>
      </c>
      <c r="CK2349" s="1102">
        <v>24600.196172095682</v>
      </c>
      <c r="CL2349" s="1102">
        <v>20963.182702820875</v>
      </c>
      <c r="CM2349" s="1102">
        <v>24505.647889172389</v>
      </c>
      <c r="CN2349" s="1102">
        <v>20932.931821564966</v>
      </c>
      <c r="CO2349" s="1102">
        <v>19230.495951621382</v>
      </c>
      <c r="CP2349" s="1102">
        <v>23044.11366485036</v>
      </c>
      <c r="CQ2349" s="1106">
        <f t="shared" si="236"/>
        <v>25401.7871216901</v>
      </c>
      <c r="CR2349" s="23" t="s">
        <v>543</v>
      </c>
      <c r="DQ2349"/>
      <c r="DR2349"/>
    </row>
    <row r="2350" spans="58:122" ht="13">
      <c r="BF2350" s="1135">
        <v>2342</v>
      </c>
      <c r="BG2350" s="1102">
        <v>68396.895787408721</v>
      </c>
      <c r="BH2350" s="1102">
        <v>61642.179327999889</v>
      </c>
      <c r="BI2350" s="1102">
        <v>55632.554673692153</v>
      </c>
      <c r="BJ2350" s="1102">
        <v>61352.620707024784</v>
      </c>
      <c r="BK2350" s="1102">
        <v>71046.11642147362</v>
      </c>
      <c r="BL2350" s="1102">
        <v>98123.855973430444</v>
      </c>
      <c r="BM2350" s="1102">
        <v>93580.206582012484</v>
      </c>
      <c r="BN2350" s="1102">
        <v>98798.715089869016</v>
      </c>
      <c r="BO2350" s="1102">
        <v>117218.98317006382</v>
      </c>
      <c r="BP2350" s="1102">
        <v>111517.91028956734</v>
      </c>
      <c r="BQ2350" s="1102">
        <v>85981.858133039379</v>
      </c>
      <c r="BR2350" s="1102">
        <v>74225.0487932947</v>
      </c>
      <c r="BS2350" s="1102">
        <v>95901.994922249083</v>
      </c>
      <c r="BT2350" s="1102">
        <v>34282.199156025898</v>
      </c>
      <c r="BU2350" s="1102">
        <v>16862.466537661261</v>
      </c>
      <c r="BV2350" s="1102">
        <v>14367.015085028697</v>
      </c>
      <c r="BW2350" s="1102">
        <v>21387.60240479511</v>
      </c>
      <c r="BX2350" s="1102">
        <v>26056.939159284819</v>
      </c>
      <c r="BY2350" s="1102">
        <v>25088.103279253228</v>
      </c>
      <c r="BZ2350" s="1102">
        <v>21122.132602047059</v>
      </c>
      <c r="CA2350" s="1102">
        <v>12947.950275160529</v>
      </c>
      <c r="CB2350" s="1102">
        <v>8635.9857146624236</v>
      </c>
      <c r="CC2350" s="1102">
        <v>11317.963037810829</v>
      </c>
      <c r="CD2350" s="1102">
        <v>17512.081467176609</v>
      </c>
      <c r="CE2350" s="1102">
        <v>22515.32851890559</v>
      </c>
      <c r="CF2350" s="1102">
        <v>14330.790017782925</v>
      </c>
      <c r="CG2350" s="1102">
        <v>10847.859767011745</v>
      </c>
      <c r="CH2350" s="1102">
        <v>15646.988673797003</v>
      </c>
      <c r="CI2350" s="1102">
        <v>23430.218183332046</v>
      </c>
      <c r="CJ2350" s="1102">
        <v>26017.811478842461</v>
      </c>
      <c r="CK2350" s="1102">
        <v>22498.085440326562</v>
      </c>
      <c r="CL2350" s="1102">
        <v>16996.407607148158</v>
      </c>
      <c r="CM2350" s="1102">
        <v>22582.80689704511</v>
      </c>
      <c r="CN2350" s="1102">
        <v>24644.06520587605</v>
      </c>
      <c r="CO2350" s="1102">
        <v>26442.803757626742</v>
      </c>
      <c r="CP2350" s="1102">
        <v>24663.090871881075</v>
      </c>
      <c r="CQ2350" s="1106">
        <f t="shared" si="236"/>
        <v>27186.404007632267</v>
      </c>
      <c r="CR2350" s="23" t="s">
        <v>543</v>
      </c>
      <c r="DQ2350"/>
      <c r="DR2350"/>
    </row>
    <row r="2351" spans="58:122" ht="13">
      <c r="BF2351" s="1135">
        <v>2343</v>
      </c>
      <c r="BG2351" s="1102">
        <v>57520.594454697784</v>
      </c>
      <c r="BH2351" s="1102">
        <v>57875.352014321594</v>
      </c>
      <c r="BI2351" s="1102">
        <v>55891.856099152159</v>
      </c>
      <c r="BJ2351" s="1102">
        <v>70102.301688849242</v>
      </c>
      <c r="BK2351" s="1102">
        <v>89910.037608968196</v>
      </c>
      <c r="BL2351" s="1102">
        <v>119040.40467897113</v>
      </c>
      <c r="BM2351" s="1102">
        <v>107938.78812082748</v>
      </c>
      <c r="BN2351" s="1102">
        <v>107294.46310844054</v>
      </c>
      <c r="BO2351" s="1102">
        <v>150871.09141669603</v>
      </c>
      <c r="BP2351" s="1102">
        <v>145708.57589766596</v>
      </c>
      <c r="BQ2351" s="1102">
        <v>118652.02267145777</v>
      </c>
      <c r="BR2351" s="1102">
        <v>99853.346712790604</v>
      </c>
      <c r="BS2351" s="1102">
        <v>124443.86049889629</v>
      </c>
      <c r="BT2351" s="1102">
        <v>49231.688985922163</v>
      </c>
      <c r="BU2351" s="1102">
        <v>19754.972020720073</v>
      </c>
      <c r="BV2351" s="1102">
        <v>17658.658591101834</v>
      </c>
      <c r="BW2351" s="1102">
        <v>17496.777596444932</v>
      </c>
      <c r="BX2351" s="1102">
        <v>31461.229549162599</v>
      </c>
      <c r="BY2351" s="1102">
        <v>29671.794560673141</v>
      </c>
      <c r="BZ2351" s="1102">
        <v>21239.948130584424</v>
      </c>
      <c r="CA2351" s="1102">
        <v>12947.983230292237</v>
      </c>
      <c r="CB2351" s="1102">
        <v>7842.1240115074288</v>
      </c>
      <c r="CC2351" s="1102">
        <v>8882.2921999994178</v>
      </c>
      <c r="CD2351" s="1102">
        <v>18149.195351059112</v>
      </c>
      <c r="CE2351" s="1102">
        <v>26978.021493250333</v>
      </c>
      <c r="CF2351" s="1102">
        <v>17026.846549014703</v>
      </c>
      <c r="CG2351" s="1102">
        <v>12477.940881278197</v>
      </c>
      <c r="CH2351" s="1102">
        <v>16439.066721933126</v>
      </c>
      <c r="CI2351" s="1102">
        <v>27327.629259986101</v>
      </c>
      <c r="CJ2351" s="1102">
        <v>31480.956039749086</v>
      </c>
      <c r="CK2351" s="1102">
        <v>25225.370956150648</v>
      </c>
      <c r="CL2351" s="1102">
        <v>19551.089034329805</v>
      </c>
      <c r="CM2351" s="1102">
        <v>22368.048313059546</v>
      </c>
      <c r="CN2351" s="1102">
        <v>23469.469755806062</v>
      </c>
      <c r="CO2351" s="1102">
        <v>24978.874402243171</v>
      </c>
      <c r="CP2351" s="1102">
        <v>24100.065835935111</v>
      </c>
      <c r="CQ2351" s="1106">
        <f t="shared" si="236"/>
        <v>26565.775142695875</v>
      </c>
      <c r="CR2351" s="23" t="s">
        <v>543</v>
      </c>
      <c r="DQ2351"/>
      <c r="DR2351"/>
    </row>
    <row r="2352" spans="58:122" ht="13">
      <c r="BF2352" s="1135">
        <v>2344</v>
      </c>
      <c r="BG2352" s="1102">
        <v>64332.063277983405</v>
      </c>
      <c r="BH2352" s="1102">
        <v>64643.964754328103</v>
      </c>
      <c r="BI2352" s="1102">
        <v>53452.680721462515</v>
      </c>
      <c r="BJ2352" s="1102">
        <v>64959.716187841492</v>
      </c>
      <c r="BK2352" s="1102">
        <v>84010.434403803156</v>
      </c>
      <c r="BL2352" s="1102">
        <v>110791.60536251619</v>
      </c>
      <c r="BM2352" s="1102">
        <v>93117.809149846027</v>
      </c>
      <c r="BN2352" s="1102">
        <v>89776.391054424224</v>
      </c>
      <c r="BO2352" s="1102">
        <v>111233.68725486298</v>
      </c>
      <c r="BP2352" s="1102">
        <v>102153.90655600802</v>
      </c>
      <c r="BQ2352" s="1102">
        <v>81468.409709180967</v>
      </c>
      <c r="BR2352" s="1102">
        <v>71105.947066447567</v>
      </c>
      <c r="BS2352" s="1102">
        <v>83686.317104166796</v>
      </c>
      <c r="BT2352" s="1102">
        <v>42219.853124004454</v>
      </c>
      <c r="BU2352" s="1102">
        <v>21528.847047725736</v>
      </c>
      <c r="BV2352" s="1102">
        <v>16903.542665243374</v>
      </c>
      <c r="BW2352" s="1102">
        <v>16839.329682777723</v>
      </c>
      <c r="BX2352" s="1102">
        <v>24929.631627325256</v>
      </c>
      <c r="BY2352" s="1102">
        <v>21015.487355605168</v>
      </c>
      <c r="BZ2352" s="1102">
        <v>18398.725496058443</v>
      </c>
      <c r="CA2352" s="1102">
        <v>12954.305170921778</v>
      </c>
      <c r="CB2352" s="1102">
        <v>9130.3797641429428</v>
      </c>
      <c r="CC2352" s="1102">
        <v>10364.505214406772</v>
      </c>
      <c r="CD2352" s="1102">
        <v>13625.161397459131</v>
      </c>
      <c r="CE2352" s="1102">
        <v>20633.327549506659</v>
      </c>
      <c r="CF2352" s="1102">
        <v>18086.201032149314</v>
      </c>
      <c r="CG2352" s="1102">
        <v>13789.519797293178</v>
      </c>
      <c r="CH2352" s="1102">
        <v>14753.36804073064</v>
      </c>
      <c r="CI2352" s="1102">
        <v>16635.59567609509</v>
      </c>
      <c r="CJ2352" s="1102">
        <v>20554.67346080732</v>
      </c>
      <c r="CK2352" s="1102">
        <v>21406.236548876775</v>
      </c>
      <c r="CL2352" s="1102">
        <v>18301.634954798366</v>
      </c>
      <c r="CM2352" s="1102">
        <v>20980.940071409408</v>
      </c>
      <c r="CN2352" s="1102">
        <v>19839.170695172925</v>
      </c>
      <c r="CO2352" s="1102">
        <v>26078.371631252961</v>
      </c>
      <c r="CP2352" s="1102">
        <v>20882.348413367596</v>
      </c>
      <c r="CQ2352" s="1106">
        <f t="shared" si="236"/>
        <v>23018.848835415654</v>
      </c>
      <c r="CR2352" s="23" t="s">
        <v>543</v>
      </c>
      <c r="DQ2352"/>
      <c r="DR2352"/>
    </row>
    <row r="2353" spans="58:122" ht="13">
      <c r="BF2353" s="1135">
        <v>2345</v>
      </c>
      <c r="BG2353" s="1102">
        <v>61696.251920525385</v>
      </c>
      <c r="BH2353" s="1102">
        <v>65776.677621586059</v>
      </c>
      <c r="BI2353" s="1102">
        <v>60729.257484069924</v>
      </c>
      <c r="BJ2353" s="1102">
        <v>66509.250212369734</v>
      </c>
      <c r="BK2353" s="1102">
        <v>88374.703711657407</v>
      </c>
      <c r="BL2353" s="1102">
        <v>108201.7539051309</v>
      </c>
      <c r="BM2353" s="1102">
        <v>83014.522950905259</v>
      </c>
      <c r="BN2353" s="1102">
        <v>91169.165186536076</v>
      </c>
      <c r="BO2353" s="1102">
        <v>125331.74038857024</v>
      </c>
      <c r="BP2353" s="1102">
        <v>115235.41643021544</v>
      </c>
      <c r="BQ2353" s="1102">
        <v>86279.282855171899</v>
      </c>
      <c r="BR2353" s="1102">
        <v>69595.228416142461</v>
      </c>
      <c r="BS2353" s="1102">
        <v>94858.246619854603</v>
      </c>
      <c r="BT2353" s="1102">
        <v>32476.444565297694</v>
      </c>
      <c r="BU2353" s="1102">
        <v>13221.870040820073</v>
      </c>
      <c r="BV2353" s="1102">
        <v>12408.590617700771</v>
      </c>
      <c r="BW2353" s="1102">
        <v>25537.58004404444</v>
      </c>
      <c r="BX2353" s="1102">
        <v>31702.564417945188</v>
      </c>
      <c r="BY2353" s="1102">
        <v>28328.839200629027</v>
      </c>
      <c r="BZ2353" s="1102">
        <v>22062.130048102597</v>
      </c>
      <c r="CA2353" s="1102">
        <v>12955.163650959046</v>
      </c>
      <c r="CB2353" s="1102">
        <v>6778.2891787317776</v>
      </c>
      <c r="CC2353" s="1102">
        <v>10898.136231639406</v>
      </c>
      <c r="CD2353" s="1102">
        <v>13371.098410257708</v>
      </c>
      <c r="CE2353" s="1102">
        <v>23112.119030708251</v>
      </c>
      <c r="CF2353" s="1102">
        <v>16217.15068787416</v>
      </c>
      <c r="CG2353" s="1102">
        <v>14694.835542272951</v>
      </c>
      <c r="CH2353" s="1102">
        <v>18533.088952873128</v>
      </c>
      <c r="CI2353" s="1102">
        <v>25337.375336267749</v>
      </c>
      <c r="CJ2353" s="1102">
        <v>25142.759723702471</v>
      </c>
      <c r="CK2353" s="1102">
        <v>23192.887824731795</v>
      </c>
      <c r="CL2353" s="1102">
        <v>17623.5225158459</v>
      </c>
      <c r="CM2353" s="1102">
        <v>24338.712490432325</v>
      </c>
      <c r="CN2353" s="1102">
        <v>22520.783815035236</v>
      </c>
      <c r="CO2353" s="1102">
        <v>25022.047726713645</v>
      </c>
      <c r="CP2353" s="1102">
        <v>24574.291439706485</v>
      </c>
      <c r="CQ2353" s="1106">
        <f t="shared" si="236"/>
        <v>27088.519389224639</v>
      </c>
      <c r="CR2353" s="23" t="s">
        <v>543</v>
      </c>
      <c r="DQ2353"/>
      <c r="DR2353"/>
    </row>
    <row r="2354" spans="58:122" ht="13">
      <c r="BF2354" s="1135">
        <v>2346</v>
      </c>
      <c r="BG2354" s="1102">
        <v>51337.484126952346</v>
      </c>
      <c r="BH2354" s="1102">
        <v>60793.764376661064</v>
      </c>
      <c r="BI2354" s="1102">
        <v>54561.038817169509</v>
      </c>
      <c r="BJ2354" s="1102">
        <v>55743.306180674532</v>
      </c>
      <c r="BK2354" s="1102">
        <v>65157.721186596507</v>
      </c>
      <c r="BL2354" s="1102">
        <v>78799.115492111247</v>
      </c>
      <c r="BM2354" s="1102">
        <v>67804.007184187853</v>
      </c>
      <c r="BN2354" s="1102">
        <v>75722.878480124215</v>
      </c>
      <c r="BO2354" s="1102">
        <v>107005.11458844558</v>
      </c>
      <c r="BP2354" s="1102">
        <v>105727.79164721868</v>
      </c>
      <c r="BQ2354" s="1102">
        <v>86059.929662444367</v>
      </c>
      <c r="BR2354" s="1102">
        <v>70699.762532605208</v>
      </c>
      <c r="BS2354" s="1102">
        <v>87696.625550816971</v>
      </c>
      <c r="BT2354" s="1102">
        <v>30553.496948929129</v>
      </c>
      <c r="BU2354" s="1102">
        <v>13873.355103244374</v>
      </c>
      <c r="BV2354" s="1102">
        <v>12187.156107761772</v>
      </c>
      <c r="BW2354" s="1102">
        <v>22372.174156027864</v>
      </c>
      <c r="BX2354" s="1102">
        <v>23467.891962522215</v>
      </c>
      <c r="BY2354" s="1102">
        <v>26869.465617346967</v>
      </c>
      <c r="BZ2354" s="1102">
        <v>16022.116088285162</v>
      </c>
      <c r="CA2354" s="1102">
        <v>12956.916157819298</v>
      </c>
      <c r="CB2354" s="1102">
        <v>8627.5231685690214</v>
      </c>
      <c r="CC2354" s="1102">
        <v>10396.607710074724</v>
      </c>
      <c r="CD2354" s="1102">
        <v>14392.524557228138</v>
      </c>
      <c r="CE2354" s="1102">
        <v>24792.56621964732</v>
      </c>
      <c r="CF2354" s="1102">
        <v>16929.595405774053</v>
      </c>
      <c r="CG2354" s="1102">
        <v>12076.208959721835</v>
      </c>
      <c r="CH2354" s="1102">
        <v>12433.953242332112</v>
      </c>
      <c r="CI2354" s="1102">
        <v>19895.284871026339</v>
      </c>
      <c r="CJ2354" s="1102">
        <v>24552.614371213316</v>
      </c>
      <c r="CK2354" s="1102">
        <v>23248.111460649787</v>
      </c>
      <c r="CL2354" s="1102">
        <v>19265.596289330941</v>
      </c>
      <c r="CM2354" s="1102">
        <v>20047.583887821685</v>
      </c>
      <c r="CN2354" s="1102">
        <v>19454.1702820336</v>
      </c>
      <c r="CO2354" s="1102">
        <v>20267.686765154696</v>
      </c>
      <c r="CP2354" s="1102">
        <v>21624.064051352841</v>
      </c>
      <c r="CQ2354" s="1106">
        <f t="shared" si="236"/>
        <v>23836.450371970655</v>
      </c>
      <c r="CR2354" s="23" t="s">
        <v>543</v>
      </c>
      <c r="DQ2354"/>
      <c r="DR2354"/>
    </row>
    <row r="2355" spans="58:122" ht="13">
      <c r="BF2355" s="1135">
        <v>2347</v>
      </c>
      <c r="BG2355" s="1102">
        <v>56083.039217468511</v>
      </c>
      <c r="BH2355" s="1102">
        <v>57685.183784847657</v>
      </c>
      <c r="BI2355" s="1102">
        <v>55948.414387578145</v>
      </c>
      <c r="BJ2355" s="1102">
        <v>69413.844974522552</v>
      </c>
      <c r="BK2355" s="1102">
        <v>87719.818705315847</v>
      </c>
      <c r="BL2355" s="1102">
        <v>115262.57771945698</v>
      </c>
      <c r="BM2355" s="1102">
        <v>106028.12135050936</v>
      </c>
      <c r="BN2355" s="1102">
        <v>111847.5739014328</v>
      </c>
      <c r="BO2355" s="1102">
        <v>151353.83959423262</v>
      </c>
      <c r="BP2355" s="1102">
        <v>147967.56045563344</v>
      </c>
      <c r="BQ2355" s="1102">
        <v>116802.35400298328</v>
      </c>
      <c r="BR2355" s="1102">
        <v>97317.8481183236</v>
      </c>
      <c r="BS2355" s="1102">
        <v>123229.48043717182</v>
      </c>
      <c r="BT2355" s="1102">
        <v>54300.447202706622</v>
      </c>
      <c r="BU2355" s="1102">
        <v>25994.776546605128</v>
      </c>
      <c r="BV2355" s="1102">
        <v>16872.067122404143</v>
      </c>
      <c r="BW2355" s="1102">
        <v>14463.47568924712</v>
      </c>
      <c r="BX2355" s="1102">
        <v>30348.173845254641</v>
      </c>
      <c r="BY2355" s="1102">
        <v>28097.25946498118</v>
      </c>
      <c r="BZ2355" s="1102">
        <v>19651.645701605372</v>
      </c>
      <c r="CA2355" s="1102">
        <v>12960.845724375758</v>
      </c>
      <c r="CB2355" s="1102">
        <v>8142.7187712277782</v>
      </c>
      <c r="CC2355" s="1102">
        <v>9124.3446596205758</v>
      </c>
      <c r="CD2355" s="1102">
        <v>18633.072905406967</v>
      </c>
      <c r="CE2355" s="1102">
        <v>25385.687035690789</v>
      </c>
      <c r="CF2355" s="1102">
        <v>16828.677864958328</v>
      </c>
      <c r="CG2355" s="1102">
        <v>12549.746227162133</v>
      </c>
      <c r="CH2355" s="1102">
        <v>16025.607061508164</v>
      </c>
      <c r="CI2355" s="1102">
        <v>27358.763046801025</v>
      </c>
      <c r="CJ2355" s="1102">
        <v>30403.57946898368</v>
      </c>
      <c r="CK2355" s="1102">
        <v>25018.101184830401</v>
      </c>
      <c r="CL2355" s="1102">
        <v>19962.974235885667</v>
      </c>
      <c r="CM2355" s="1102">
        <v>21608.840154161942</v>
      </c>
      <c r="CN2355" s="1102">
        <v>23707.224817345643</v>
      </c>
      <c r="CO2355" s="1102">
        <v>23778.535867491057</v>
      </c>
      <c r="CP2355" s="1102">
        <v>24325.65121089527</v>
      </c>
      <c r="CQ2355" s="1106">
        <f t="shared" si="236"/>
        <v>26814.44045288505</v>
      </c>
      <c r="CR2355" s="23" t="s">
        <v>543</v>
      </c>
      <c r="DQ2355"/>
      <c r="DR2355"/>
    </row>
    <row r="2356" spans="58:122" ht="13">
      <c r="BF2356" s="1135">
        <v>2348</v>
      </c>
      <c r="BG2356" s="1102">
        <v>54316.119117890623</v>
      </c>
      <c r="BH2356" s="1102">
        <v>56887.621096999035</v>
      </c>
      <c r="BI2356" s="1102">
        <v>50823.73083856755</v>
      </c>
      <c r="BJ2356" s="1102">
        <v>57222.916352902852</v>
      </c>
      <c r="BK2356" s="1102">
        <v>72112.294209593907</v>
      </c>
      <c r="BL2356" s="1102">
        <v>91141.642177736212</v>
      </c>
      <c r="BM2356" s="1102">
        <v>79568.179321569012</v>
      </c>
      <c r="BN2356" s="1102">
        <v>86816.429165548034</v>
      </c>
      <c r="BO2356" s="1102">
        <v>126698.60481655085</v>
      </c>
      <c r="BP2356" s="1102">
        <v>121890.81832321835</v>
      </c>
      <c r="BQ2356" s="1102">
        <v>93665.081334477058</v>
      </c>
      <c r="BR2356" s="1102">
        <v>68757.8798228331</v>
      </c>
      <c r="BS2356" s="1102">
        <v>67146.48079411668</v>
      </c>
      <c r="BT2356" s="1102">
        <v>31032.533225490195</v>
      </c>
      <c r="BU2356" s="1102">
        <v>12760.255989939909</v>
      </c>
      <c r="BV2356" s="1102">
        <v>12212.86021095594</v>
      </c>
      <c r="BW2356" s="1102">
        <v>21348.695457334823</v>
      </c>
      <c r="BX2356" s="1102">
        <v>26455.431299368254</v>
      </c>
      <c r="BY2356" s="1102">
        <v>20509.290585342354</v>
      </c>
      <c r="BZ2356" s="1102">
        <v>18256.729620957914</v>
      </c>
      <c r="CA2356" s="1102">
        <v>12962.578869922098</v>
      </c>
      <c r="CB2356" s="1102">
        <v>8862.2345801776428</v>
      </c>
      <c r="CC2356" s="1102">
        <v>9235.7461440319476</v>
      </c>
      <c r="CD2356" s="1102">
        <v>10965.687058448475</v>
      </c>
      <c r="CE2356" s="1102">
        <v>18992.234380083468</v>
      </c>
      <c r="CF2356" s="1102">
        <v>15780.012467700361</v>
      </c>
      <c r="CG2356" s="1102">
        <v>12285.92543998701</v>
      </c>
      <c r="CH2356" s="1102">
        <v>12453.936047926449</v>
      </c>
      <c r="CI2356" s="1102">
        <v>17119.82316339422</v>
      </c>
      <c r="CJ2356" s="1102">
        <v>19640.336327117391</v>
      </c>
      <c r="CK2356" s="1102">
        <v>22558.318458522015</v>
      </c>
      <c r="CL2356" s="1102">
        <v>19612.244670926775</v>
      </c>
      <c r="CM2356" s="1102">
        <v>20799.515766120883</v>
      </c>
      <c r="CN2356" s="1102">
        <v>18463.347677755333</v>
      </c>
      <c r="CO2356" s="1102">
        <v>20839.035719474752</v>
      </c>
      <c r="CP2356" s="1102">
        <v>19365.463690654939</v>
      </c>
      <c r="CQ2356" s="1106">
        <f t="shared" si="236"/>
        <v>21346.76964960328</v>
      </c>
      <c r="CR2356" s="23" t="s">
        <v>543</v>
      </c>
      <c r="DQ2356"/>
      <c r="DR2356"/>
    </row>
    <row r="2357" spans="58:122" ht="13">
      <c r="BF2357" s="1135">
        <v>2349</v>
      </c>
      <c r="BG2357" s="1102">
        <v>54657.808878515374</v>
      </c>
      <c r="BH2357" s="1102">
        <v>57648.412220878578</v>
      </c>
      <c r="BI2357" s="1102">
        <v>50234.647389232276</v>
      </c>
      <c r="BJ2357" s="1102">
        <v>59501.384054013935</v>
      </c>
      <c r="BK2357" s="1102">
        <v>77361.40514392365</v>
      </c>
      <c r="BL2357" s="1102">
        <v>99719.175241537116</v>
      </c>
      <c r="BM2357" s="1102">
        <v>91654.197797647663</v>
      </c>
      <c r="BN2357" s="1102">
        <v>102013.02181338257</v>
      </c>
      <c r="BO2357" s="1102">
        <v>109030.91013941825</v>
      </c>
      <c r="BP2357" s="1102">
        <v>99269.834564736273</v>
      </c>
      <c r="BQ2357" s="1102">
        <v>74250.56128258424</v>
      </c>
      <c r="BR2357" s="1102">
        <v>66265.923397442675</v>
      </c>
      <c r="BS2357" s="1102">
        <v>75307.552081257862</v>
      </c>
      <c r="BT2357" s="1102">
        <v>32579.675708552677</v>
      </c>
      <c r="BU2357" s="1102">
        <v>16186.472029036284</v>
      </c>
      <c r="BV2357" s="1102">
        <v>14731.190347134421</v>
      </c>
      <c r="BW2357" s="1102">
        <v>17827.394680603855</v>
      </c>
      <c r="BX2357" s="1102">
        <v>22509.494851155629</v>
      </c>
      <c r="BY2357" s="1102">
        <v>20952.422334719489</v>
      </c>
      <c r="BZ2357" s="1102">
        <v>19141.200958747286</v>
      </c>
      <c r="CA2357" s="1102">
        <v>12966.782436757459</v>
      </c>
      <c r="CB2357" s="1102">
        <v>8025.5126628414464</v>
      </c>
      <c r="CC2357" s="1102">
        <v>12273.057325044334</v>
      </c>
      <c r="CD2357" s="1102">
        <v>14013.416961653933</v>
      </c>
      <c r="CE2357" s="1102">
        <v>25361.257103760348</v>
      </c>
      <c r="CF2357" s="1102">
        <v>18301.461360117351</v>
      </c>
      <c r="CG2357" s="1102">
        <v>15779.564456918621</v>
      </c>
      <c r="CH2357" s="1102">
        <v>15844.15012572243</v>
      </c>
      <c r="CI2357" s="1102">
        <v>19053.560203996793</v>
      </c>
      <c r="CJ2357" s="1102">
        <v>19870.56566448688</v>
      </c>
      <c r="CK2357" s="1102">
        <v>19571.567664501563</v>
      </c>
      <c r="CL2357" s="1102">
        <v>16165.573876903773</v>
      </c>
      <c r="CM2357" s="1102">
        <v>22987.885258466918</v>
      </c>
      <c r="CN2357" s="1102">
        <v>24105.964640302922</v>
      </c>
      <c r="CO2357" s="1102">
        <v>32543.106411528664</v>
      </c>
      <c r="CP2357" s="1102">
        <v>25687.748823177644</v>
      </c>
      <c r="CQ2357" s="1106">
        <f t="shared" si="236"/>
        <v>28315.896056227906</v>
      </c>
      <c r="CR2357" s="23" t="s">
        <v>543</v>
      </c>
      <c r="DQ2357"/>
      <c r="DR2357"/>
    </row>
    <row r="2358" spans="58:122" ht="13">
      <c r="BF2358" s="1135">
        <v>2350</v>
      </c>
      <c r="BG2358" s="1102">
        <v>63884.522874255803</v>
      </c>
      <c r="BH2358" s="1102">
        <v>62967.45513474867</v>
      </c>
      <c r="BI2358" s="1102">
        <v>55372.801428836639</v>
      </c>
      <c r="BJ2358" s="1102">
        <v>66375.422938279313</v>
      </c>
      <c r="BK2358" s="1102">
        <v>87369.995386792405</v>
      </c>
      <c r="BL2358" s="1102">
        <v>105264.17612225759</v>
      </c>
      <c r="BM2358" s="1102">
        <v>89402.81881201225</v>
      </c>
      <c r="BN2358" s="1102">
        <v>89229.155133520369</v>
      </c>
      <c r="BO2358" s="1102">
        <v>118306.73573404376</v>
      </c>
      <c r="BP2358" s="1102">
        <v>108018.41843392943</v>
      </c>
      <c r="BQ2358" s="1102">
        <v>83044.892996800176</v>
      </c>
      <c r="BR2358" s="1102">
        <v>64612.821498139507</v>
      </c>
      <c r="BS2358" s="1102">
        <v>88458.877615707825</v>
      </c>
      <c r="BT2358" s="1102">
        <v>40344.464738855582</v>
      </c>
      <c r="BU2358" s="1102">
        <v>10602.009188503085</v>
      </c>
      <c r="BV2358" s="1102">
        <v>9467.6300164232816</v>
      </c>
      <c r="BW2358" s="1102">
        <v>18306.749420096567</v>
      </c>
      <c r="BX2358" s="1102">
        <v>28820.414221834395</v>
      </c>
      <c r="BY2358" s="1102">
        <v>23915.699722359612</v>
      </c>
      <c r="BZ2358" s="1102">
        <v>20637.959287642174</v>
      </c>
      <c r="CA2358" s="1102">
        <v>12970.781275024594</v>
      </c>
      <c r="CB2358" s="1102">
        <v>7389.5376228712857</v>
      </c>
      <c r="CC2358" s="1102">
        <v>9695.741428864374</v>
      </c>
      <c r="CD2358" s="1102">
        <v>10735.595467600502</v>
      </c>
      <c r="CE2358" s="1102">
        <v>20275.388228860495</v>
      </c>
      <c r="CF2358" s="1102">
        <v>15996.41629276435</v>
      </c>
      <c r="CG2358" s="1102">
        <v>11379.879717393496</v>
      </c>
      <c r="CH2358" s="1102">
        <v>10820.464869137548</v>
      </c>
      <c r="CI2358" s="1102">
        <v>13496.458127994018</v>
      </c>
      <c r="CJ2358" s="1102">
        <v>17205.203893140533</v>
      </c>
      <c r="CK2358" s="1102">
        <v>22555.854415554251</v>
      </c>
      <c r="CL2358" s="1102">
        <v>19086.119554156023</v>
      </c>
      <c r="CM2358" s="1102">
        <v>26553.078755602419</v>
      </c>
      <c r="CN2358" s="1102">
        <v>18938.563083121153</v>
      </c>
      <c r="CO2358" s="1102">
        <v>23887.311748142718</v>
      </c>
      <c r="CP2358" s="1102">
        <v>20425.431661896164</v>
      </c>
      <c r="CQ2358" s="1106">
        <f t="shared" si="236"/>
        <v>22515.184332540237</v>
      </c>
      <c r="CR2358" s="23" t="s">
        <v>543</v>
      </c>
      <c r="DQ2358"/>
      <c r="DR2358"/>
    </row>
    <row r="2359" spans="58:122" ht="13">
      <c r="BF2359" s="1135">
        <v>2351</v>
      </c>
      <c r="BG2359" s="1102">
        <v>66990.830805138219</v>
      </c>
      <c r="BH2359" s="1102">
        <v>63198.458563501197</v>
      </c>
      <c r="BI2359" s="1102">
        <v>52851.805618449362</v>
      </c>
      <c r="BJ2359" s="1102">
        <v>64650.519526886419</v>
      </c>
      <c r="BK2359" s="1102">
        <v>88336.383522742268</v>
      </c>
      <c r="BL2359" s="1102">
        <v>124633.97832286739</v>
      </c>
      <c r="BM2359" s="1102">
        <v>113001.99778861913</v>
      </c>
      <c r="BN2359" s="1102">
        <v>122980.15584544567</v>
      </c>
      <c r="BO2359" s="1102">
        <v>154079.59643332724</v>
      </c>
      <c r="BP2359" s="1102">
        <v>148810.46020856049</v>
      </c>
      <c r="BQ2359" s="1102">
        <v>110767.418421362</v>
      </c>
      <c r="BR2359" s="1102">
        <v>75722.986224374938</v>
      </c>
      <c r="BS2359" s="1102">
        <v>60688.256441329977</v>
      </c>
      <c r="BT2359" s="1102">
        <v>28932.071102080539</v>
      </c>
      <c r="BU2359" s="1102">
        <v>12300.230062607208</v>
      </c>
      <c r="BV2359" s="1102">
        <v>13682.852160900567</v>
      </c>
      <c r="BW2359" s="1102">
        <v>20891.743099613901</v>
      </c>
      <c r="BX2359" s="1102">
        <v>30340.331261736021</v>
      </c>
      <c r="BY2359" s="1102">
        <v>24341.959744797074</v>
      </c>
      <c r="BZ2359" s="1102">
        <v>19889.401920464108</v>
      </c>
      <c r="CA2359" s="1102">
        <v>12977.537365216382</v>
      </c>
      <c r="CB2359" s="1102">
        <v>8195.3128165489179</v>
      </c>
      <c r="CC2359" s="1102">
        <v>11192.402398637563</v>
      </c>
      <c r="CD2359" s="1102">
        <v>14729.646520227683</v>
      </c>
      <c r="CE2359" s="1102">
        <v>21526.339744713816</v>
      </c>
      <c r="CF2359" s="1102">
        <v>15657.034452955893</v>
      </c>
      <c r="CG2359" s="1102">
        <v>11829.648829930826</v>
      </c>
      <c r="CH2359" s="1102">
        <v>14621.483431680503</v>
      </c>
      <c r="CI2359" s="1102">
        <v>19280.620121762589</v>
      </c>
      <c r="CJ2359" s="1102">
        <v>23297.038347735346</v>
      </c>
      <c r="CK2359" s="1102">
        <v>24416.672041539041</v>
      </c>
      <c r="CL2359" s="1102">
        <v>21395.252371398834</v>
      </c>
      <c r="CM2359" s="1102">
        <v>23231.540321388504</v>
      </c>
      <c r="CN2359" s="1102">
        <v>22106.149063216741</v>
      </c>
      <c r="CO2359" s="1102">
        <v>19098.195727557046</v>
      </c>
      <c r="CP2359" s="1102">
        <v>22958.091049872375</v>
      </c>
      <c r="CQ2359" s="1106">
        <f t="shared" si="236"/>
        <v>25306.963420284093</v>
      </c>
      <c r="CR2359" s="23" t="s">
        <v>543</v>
      </c>
      <c r="DQ2359"/>
      <c r="DR2359"/>
    </row>
    <row r="2360" spans="58:122" ht="13">
      <c r="BF2360" s="1135">
        <v>2352</v>
      </c>
      <c r="BG2360" s="1102">
        <v>68432.149711089922</v>
      </c>
      <c r="BH2360" s="1102">
        <v>60054.5112191999</v>
      </c>
      <c r="BI2360" s="1102">
        <v>50154.748076579388</v>
      </c>
      <c r="BJ2360" s="1102">
        <v>57696.412436041071</v>
      </c>
      <c r="BK2360" s="1102">
        <v>73619.629936064302</v>
      </c>
      <c r="BL2360" s="1102">
        <v>103414.79364042929</v>
      </c>
      <c r="BM2360" s="1102">
        <v>96949.547099927557</v>
      </c>
      <c r="BN2360" s="1102">
        <v>101190.09065919905</v>
      </c>
      <c r="BO2360" s="1102">
        <v>149140.10947071848</v>
      </c>
      <c r="BP2360" s="1102">
        <v>137600.74111683713</v>
      </c>
      <c r="BQ2360" s="1102">
        <v>108841.06356624307</v>
      </c>
      <c r="BR2360" s="1102">
        <v>85461.223972555177</v>
      </c>
      <c r="BS2360" s="1102">
        <v>93786.497976716928</v>
      </c>
      <c r="BT2360" s="1102">
        <v>45439.110720645585</v>
      </c>
      <c r="BU2360" s="1102">
        <v>19725.663700200719</v>
      </c>
      <c r="BV2360" s="1102">
        <v>17952.22971069457</v>
      </c>
      <c r="BW2360" s="1102">
        <v>15001.063397997612</v>
      </c>
      <c r="BX2360" s="1102">
        <v>23393.748368630691</v>
      </c>
      <c r="BY2360" s="1102">
        <v>18286.628314915455</v>
      </c>
      <c r="BZ2360" s="1102">
        <v>17813.453186001305</v>
      </c>
      <c r="CA2360" s="1102">
        <v>12980.693463912659</v>
      </c>
      <c r="CB2360" s="1102">
        <v>10286.00928615118</v>
      </c>
      <c r="CC2360" s="1102">
        <v>13355.610365323168</v>
      </c>
      <c r="CD2360" s="1102">
        <v>17084.050179744925</v>
      </c>
      <c r="CE2360" s="1102">
        <v>26353.822052095842</v>
      </c>
      <c r="CF2360" s="1102">
        <v>18650.595072292206</v>
      </c>
      <c r="CG2360" s="1102">
        <v>13680.152982487582</v>
      </c>
      <c r="CH2360" s="1102">
        <v>13650.676072697417</v>
      </c>
      <c r="CI2360" s="1102">
        <v>17512.966162459179</v>
      </c>
      <c r="CJ2360" s="1102">
        <v>20921.599452437607</v>
      </c>
      <c r="CK2360" s="1102">
        <v>23013.418680367868</v>
      </c>
      <c r="CL2360" s="1102">
        <v>20261.648473575919</v>
      </c>
      <c r="CM2360" s="1102">
        <v>24009.295630803816</v>
      </c>
      <c r="CN2360" s="1102">
        <v>21430.85233221616</v>
      </c>
      <c r="CO2360" s="1102">
        <v>23354.602386762585</v>
      </c>
      <c r="CP2360" s="1102">
        <v>23133.604685453971</v>
      </c>
      <c r="CQ2360" s="1106">
        <f t="shared" si="236"/>
        <v>25500.434085844903</v>
      </c>
      <c r="CR2360" s="23" t="s">
        <v>543</v>
      </c>
      <c r="DQ2360"/>
      <c r="DR2360"/>
    </row>
    <row r="2361" spans="58:122" ht="13">
      <c r="BF2361" s="1135">
        <v>2353</v>
      </c>
      <c r="BG2361" s="1102">
        <v>74954.004766233178</v>
      </c>
      <c r="BH2361" s="1102">
        <v>76403.686211878972</v>
      </c>
      <c r="BI2361" s="1102">
        <v>62594.650659984531</v>
      </c>
      <c r="BJ2361" s="1102">
        <v>63022.789285023086</v>
      </c>
      <c r="BK2361" s="1102">
        <v>76347.538409632092</v>
      </c>
      <c r="BL2361" s="1102">
        <v>98976.301531267076</v>
      </c>
      <c r="BM2361" s="1102">
        <v>92216.059750021101</v>
      </c>
      <c r="BN2361" s="1102">
        <v>99207.423730978771</v>
      </c>
      <c r="BO2361" s="1102">
        <v>119112.33155068931</v>
      </c>
      <c r="BP2361" s="1102">
        <v>114060.84585876996</v>
      </c>
      <c r="BQ2361" s="1102">
        <v>86112.3407461795</v>
      </c>
      <c r="BR2361" s="1102">
        <v>68415.198684293951</v>
      </c>
      <c r="BS2361" s="1102">
        <v>74572.602843181783</v>
      </c>
      <c r="BT2361" s="1102">
        <v>27215.728494863721</v>
      </c>
      <c r="BU2361" s="1102">
        <v>16105.482362940889</v>
      </c>
      <c r="BV2361" s="1102">
        <v>15894.813104222359</v>
      </c>
      <c r="BW2361" s="1102">
        <v>20138.853580840136</v>
      </c>
      <c r="BX2361" s="1102">
        <v>22738.366762649577</v>
      </c>
      <c r="BY2361" s="1102">
        <v>20684.750451272372</v>
      </c>
      <c r="BZ2361" s="1102">
        <v>19318.691103557168</v>
      </c>
      <c r="CA2361" s="1102">
        <v>12982.118096091974</v>
      </c>
      <c r="CB2361" s="1102">
        <v>8436.1057939371876</v>
      </c>
      <c r="CC2361" s="1102">
        <v>10480.424507351161</v>
      </c>
      <c r="CD2361" s="1102">
        <v>14732.333289320266</v>
      </c>
      <c r="CE2361" s="1102">
        <v>23234.619622342063</v>
      </c>
      <c r="CF2361" s="1102">
        <v>18794.664606682658</v>
      </c>
      <c r="CG2361" s="1102">
        <v>13969.579493838863</v>
      </c>
      <c r="CH2361" s="1102">
        <v>14618.710655648727</v>
      </c>
      <c r="CI2361" s="1102">
        <v>19263.030635380186</v>
      </c>
      <c r="CJ2361" s="1102">
        <v>20225.506002050097</v>
      </c>
      <c r="CK2361" s="1102">
        <v>21960.54971060927</v>
      </c>
      <c r="CL2361" s="1102">
        <v>17452.551371727604</v>
      </c>
      <c r="CM2361" s="1102">
        <v>21341.805405016388</v>
      </c>
      <c r="CN2361" s="1102">
        <v>21073.624867353861</v>
      </c>
      <c r="CO2361" s="1102">
        <v>24407.027018336648</v>
      </c>
      <c r="CP2361" s="1102">
        <v>23035.511620267491</v>
      </c>
      <c r="CQ2361" s="1106">
        <f t="shared" si="236"/>
        <v>25392.304990657278</v>
      </c>
      <c r="CR2361" s="23" t="s">
        <v>543</v>
      </c>
      <c r="DQ2361"/>
      <c r="DR2361"/>
    </row>
    <row r="2362" spans="58:122" ht="13">
      <c r="BF2362" s="1135">
        <v>2354</v>
      </c>
      <c r="BG2362" s="1102">
        <v>72489.706534144614</v>
      </c>
      <c r="BH2362" s="1102">
        <v>76147.598445139534</v>
      </c>
      <c r="BI2362" s="1102">
        <v>67153.577739715722</v>
      </c>
      <c r="BJ2362" s="1102">
        <v>67681.552236989271</v>
      </c>
      <c r="BK2362" s="1102">
        <v>82692.390259064603</v>
      </c>
      <c r="BL2362" s="1102">
        <v>115316.39213165859</v>
      </c>
      <c r="BM2362" s="1102">
        <v>101189.39598517273</v>
      </c>
      <c r="BN2362" s="1102">
        <v>105502.83213673039</v>
      </c>
      <c r="BO2362" s="1102">
        <v>141241.18362000934</v>
      </c>
      <c r="BP2362" s="1102">
        <v>134186.98911691978</v>
      </c>
      <c r="BQ2362" s="1102">
        <v>104851.04493869873</v>
      </c>
      <c r="BR2362" s="1102">
        <v>80279.686924537717</v>
      </c>
      <c r="BS2362" s="1102">
        <v>84646.396496672372</v>
      </c>
      <c r="BT2362" s="1102">
        <v>33897.845965203938</v>
      </c>
      <c r="BU2362" s="1102">
        <v>15148.431448540859</v>
      </c>
      <c r="BV2362" s="1102">
        <v>13422.051393599406</v>
      </c>
      <c r="BW2362" s="1102">
        <v>21266.413318909727</v>
      </c>
      <c r="BX2362" s="1102">
        <v>28470.714604127148</v>
      </c>
      <c r="BY2362" s="1102">
        <v>22867.692620099107</v>
      </c>
      <c r="BZ2362" s="1102">
        <v>18856.82277027965</v>
      </c>
      <c r="CA2362" s="1102">
        <v>12983.049230121411</v>
      </c>
      <c r="CB2362" s="1102">
        <v>8495.7292667801503</v>
      </c>
      <c r="CC2362" s="1102">
        <v>11959.73239275738</v>
      </c>
      <c r="CD2362" s="1102">
        <v>13876.543085568315</v>
      </c>
      <c r="CE2362" s="1102">
        <v>23503.568112430741</v>
      </c>
      <c r="CF2362" s="1102">
        <v>18748.350429184669</v>
      </c>
      <c r="CG2362" s="1102">
        <v>13877.653589299887</v>
      </c>
      <c r="CH2362" s="1102">
        <v>17334.018853907943</v>
      </c>
      <c r="CI2362" s="1102">
        <v>20743.621681622495</v>
      </c>
      <c r="CJ2362" s="1102">
        <v>26218.622921745427</v>
      </c>
      <c r="CK2362" s="1102">
        <v>28414.383912980997</v>
      </c>
      <c r="CL2362" s="1102">
        <v>23529.009711883642</v>
      </c>
      <c r="CM2362" s="1102">
        <v>24299.752607670529</v>
      </c>
      <c r="CN2362" s="1102">
        <v>20404.539564027058</v>
      </c>
      <c r="CO2362" s="1102">
        <v>20772.285062687981</v>
      </c>
      <c r="CP2362" s="1102">
        <v>21606.867596707303</v>
      </c>
      <c r="CQ2362" s="1106">
        <f t="shared" si="236"/>
        <v>23817.494525522976</v>
      </c>
      <c r="CR2362" s="23" t="s">
        <v>543</v>
      </c>
      <c r="DQ2362"/>
      <c r="DR2362"/>
    </row>
    <row r="2363" spans="58:122" ht="13">
      <c r="BF2363" s="1135">
        <v>2355</v>
      </c>
      <c r="BG2363" s="1102">
        <v>75837.036921062929</v>
      </c>
      <c r="BH2363" s="1102">
        <v>74297.946216908109</v>
      </c>
      <c r="BI2363" s="1102">
        <v>63013.111668741898</v>
      </c>
      <c r="BJ2363" s="1102">
        <v>73829.288772157495</v>
      </c>
      <c r="BK2363" s="1102">
        <v>76979.311597047737</v>
      </c>
      <c r="BL2363" s="1102">
        <v>87528.795115953006</v>
      </c>
      <c r="BM2363" s="1102">
        <v>81548.668482693116</v>
      </c>
      <c r="BN2363" s="1102">
        <v>115550.37020978481</v>
      </c>
      <c r="BO2363" s="1102">
        <v>119621.60238110134</v>
      </c>
      <c r="BP2363" s="1102">
        <v>112999.01977949384</v>
      </c>
      <c r="BQ2363" s="1102">
        <v>88398.70840684908</v>
      </c>
      <c r="BR2363" s="1102">
        <v>77421.623784439929</v>
      </c>
      <c r="BS2363" s="1102">
        <v>58431.551224359268</v>
      </c>
      <c r="BT2363" s="1102">
        <v>33624.011327412336</v>
      </c>
      <c r="BU2363" s="1102">
        <v>18248.727933609425</v>
      </c>
      <c r="BV2363" s="1102">
        <v>15591.424865504736</v>
      </c>
      <c r="BW2363" s="1102">
        <v>22415.408045547669</v>
      </c>
      <c r="BX2363" s="1102">
        <v>24849.881324421192</v>
      </c>
      <c r="BY2363" s="1102">
        <v>26046.03020441543</v>
      </c>
      <c r="BZ2363" s="1102">
        <v>21409.91820086247</v>
      </c>
      <c r="CA2363" s="1102">
        <v>12985.289390969265</v>
      </c>
      <c r="CB2363" s="1102">
        <v>8425.3102213670754</v>
      </c>
      <c r="CC2363" s="1102">
        <v>10063.933017808988</v>
      </c>
      <c r="CD2363" s="1102">
        <v>14232.185452207641</v>
      </c>
      <c r="CE2363" s="1102">
        <v>16903.650917087158</v>
      </c>
      <c r="CF2363" s="1102">
        <v>11150.798873299802</v>
      </c>
      <c r="CG2363" s="1102">
        <v>10369.858324428511</v>
      </c>
      <c r="CH2363" s="1102">
        <v>13827.540601888772</v>
      </c>
      <c r="CI2363" s="1102">
        <v>21249.801803338039</v>
      </c>
      <c r="CJ2363" s="1102">
        <v>23554.611605620124</v>
      </c>
      <c r="CK2363" s="1102">
        <v>24660.136515934257</v>
      </c>
      <c r="CL2363" s="1102">
        <v>21359.205451826278</v>
      </c>
      <c r="CM2363" s="1102">
        <v>23115.527916444778</v>
      </c>
      <c r="CN2363" s="1102">
        <v>21741.215098901284</v>
      </c>
      <c r="CO2363" s="1102">
        <v>20904.818590596442</v>
      </c>
      <c r="CP2363" s="1102">
        <v>23076.883072451514</v>
      </c>
      <c r="CQ2363" s="1106">
        <f t="shared" si="236"/>
        <v>25437.909210310852</v>
      </c>
      <c r="CR2363" s="23" t="s">
        <v>543</v>
      </c>
      <c r="DQ2363"/>
      <c r="DR2363"/>
    </row>
    <row r="2364" spans="58:122" ht="13">
      <c r="BF2364" s="1135">
        <v>2356</v>
      </c>
      <c r="BG2364" s="1102">
        <v>61941.563590616024</v>
      </c>
      <c r="BH2364" s="1102">
        <v>68149.96161937718</v>
      </c>
      <c r="BI2364" s="1102">
        <v>63028.882818459031</v>
      </c>
      <c r="BJ2364" s="1102">
        <v>65336.723434617925</v>
      </c>
      <c r="BK2364" s="1102">
        <v>74800.16974869986</v>
      </c>
      <c r="BL2364" s="1102">
        <v>93592.569404991198</v>
      </c>
      <c r="BM2364" s="1102">
        <v>88373.414523380197</v>
      </c>
      <c r="BN2364" s="1102">
        <v>100566.12211956274</v>
      </c>
      <c r="BO2364" s="1102">
        <v>124769.85595655951</v>
      </c>
      <c r="BP2364" s="1102">
        <v>115717.75942803544</v>
      </c>
      <c r="BQ2364" s="1102">
        <v>87823.733026509522</v>
      </c>
      <c r="BR2364" s="1102">
        <v>68302.496576060541</v>
      </c>
      <c r="BS2364" s="1102">
        <v>70402.366277039459</v>
      </c>
      <c r="BT2364" s="1102">
        <v>28223.004230065671</v>
      </c>
      <c r="BU2364" s="1102">
        <v>15147.739526559282</v>
      </c>
      <c r="BV2364" s="1102">
        <v>13429.439364055264</v>
      </c>
      <c r="BW2364" s="1102">
        <v>18955.248450639618</v>
      </c>
      <c r="BX2364" s="1102">
        <v>26381.823604110203</v>
      </c>
      <c r="BY2364" s="1102">
        <v>25443.671301709564</v>
      </c>
      <c r="BZ2364" s="1102">
        <v>21413.256578432552</v>
      </c>
      <c r="CA2364" s="1102">
        <v>12987.978516351319</v>
      </c>
      <c r="CB2364" s="1102">
        <v>7021.6855949265237</v>
      </c>
      <c r="CC2364" s="1102">
        <v>9985.9069405169357</v>
      </c>
      <c r="CD2364" s="1102">
        <v>15302.487856260685</v>
      </c>
      <c r="CE2364" s="1102">
        <v>22221.706786114835</v>
      </c>
      <c r="CF2364" s="1102">
        <v>16360.922686794431</v>
      </c>
      <c r="CG2364" s="1102">
        <v>13038.893269088676</v>
      </c>
      <c r="CH2364" s="1102">
        <v>17304.421002204661</v>
      </c>
      <c r="CI2364" s="1102">
        <v>23828.111885842929</v>
      </c>
      <c r="CJ2364" s="1102">
        <v>25205.585495508069</v>
      </c>
      <c r="CK2364" s="1102">
        <v>25072.676534069327</v>
      </c>
      <c r="CL2364" s="1102">
        <v>18099.601072517158</v>
      </c>
      <c r="CM2364" s="1102">
        <v>21055.356004100915</v>
      </c>
      <c r="CN2364" s="1102">
        <v>20038.767470013096</v>
      </c>
      <c r="CO2364" s="1102">
        <v>20760.692796634663</v>
      </c>
      <c r="CP2364" s="1102">
        <v>20508.648520097144</v>
      </c>
      <c r="CQ2364" s="1106">
        <f t="shared" si="236"/>
        <v>22606.915216517842</v>
      </c>
      <c r="CR2364" s="23" t="s">
        <v>543</v>
      </c>
      <c r="DQ2364"/>
      <c r="DR2364"/>
    </row>
    <row r="2365" spans="58:122" ht="13">
      <c r="BF2365" s="1135">
        <v>2357</v>
      </c>
      <c r="BG2365" s="1102">
        <v>62109.220596790838</v>
      </c>
      <c r="BH2365" s="1102">
        <v>63448.320497124907</v>
      </c>
      <c r="BI2365" s="1102">
        <v>56097.605874906469</v>
      </c>
      <c r="BJ2365" s="1102">
        <v>64209.813742375867</v>
      </c>
      <c r="BK2365" s="1102">
        <v>69518.06796873339</v>
      </c>
      <c r="BL2365" s="1102">
        <v>88546.00905002479</v>
      </c>
      <c r="BM2365" s="1102">
        <v>84266.539474554695</v>
      </c>
      <c r="BN2365" s="1102">
        <v>90758.927301393676</v>
      </c>
      <c r="BO2365" s="1102">
        <v>107793.15329709335</v>
      </c>
      <c r="BP2365" s="1102">
        <v>101437.05792906787</v>
      </c>
      <c r="BQ2365" s="1102">
        <v>77170.424660670134</v>
      </c>
      <c r="BR2365" s="1102">
        <v>59655.701926702037</v>
      </c>
      <c r="BS2365" s="1102">
        <v>60521.599531767613</v>
      </c>
      <c r="BT2365" s="1102">
        <v>33219.203757877185</v>
      </c>
      <c r="BU2365" s="1102">
        <v>18854.570029427879</v>
      </c>
      <c r="BV2365" s="1102">
        <v>13136.990557385223</v>
      </c>
      <c r="BW2365" s="1102">
        <v>13619.575954992117</v>
      </c>
      <c r="BX2365" s="1102">
        <v>22135.664782191303</v>
      </c>
      <c r="BY2365" s="1102">
        <v>22079.644633357268</v>
      </c>
      <c r="BZ2365" s="1102">
        <v>20220.054575916471</v>
      </c>
      <c r="CA2365" s="1102">
        <v>12989.286985006391</v>
      </c>
      <c r="CB2365" s="1102">
        <v>8842.087742622818</v>
      </c>
      <c r="CC2365" s="1102">
        <v>10213.660357966168</v>
      </c>
      <c r="CD2365" s="1102">
        <v>14914.971621233492</v>
      </c>
      <c r="CE2365" s="1102">
        <v>22552.281058890771</v>
      </c>
      <c r="CF2365" s="1102">
        <v>19623.173762410002</v>
      </c>
      <c r="CG2365" s="1102">
        <v>13382.615456280835</v>
      </c>
      <c r="CH2365" s="1102">
        <v>13272.894172553166</v>
      </c>
      <c r="CI2365" s="1102">
        <v>15701.13026285124</v>
      </c>
      <c r="CJ2365" s="1102">
        <v>19827.371390912031</v>
      </c>
      <c r="CK2365" s="1102">
        <v>21814.277467692456</v>
      </c>
      <c r="CL2365" s="1102">
        <v>17704.395908596074</v>
      </c>
      <c r="CM2365" s="1102">
        <v>19758.359751417036</v>
      </c>
      <c r="CN2365" s="1102">
        <v>17610.122202312639</v>
      </c>
      <c r="CO2365" s="1102">
        <v>20391.348492667992</v>
      </c>
      <c r="CP2365" s="1102">
        <v>19222.077868806387</v>
      </c>
      <c r="CQ2365" s="1106">
        <f t="shared" si="236"/>
        <v>21188.713836485975</v>
      </c>
      <c r="CR2365" s="23" t="s">
        <v>543</v>
      </c>
      <c r="DQ2365"/>
      <c r="DR2365"/>
    </row>
    <row r="2366" spans="58:122" ht="13">
      <c r="BF2366" s="1135">
        <v>2358</v>
      </c>
      <c r="BG2366" s="1102">
        <v>71813.695622631072</v>
      </c>
      <c r="BH2366" s="1102">
        <v>76140.702984888398</v>
      </c>
      <c r="BI2366" s="1102">
        <v>70075.521513117405</v>
      </c>
      <c r="BJ2366" s="1102">
        <v>81048.352912127957</v>
      </c>
      <c r="BK2366" s="1102">
        <v>90020.453192168206</v>
      </c>
      <c r="BL2366" s="1102">
        <v>104192.38888116337</v>
      </c>
      <c r="BM2366" s="1102">
        <v>79626.239892379133</v>
      </c>
      <c r="BN2366" s="1102">
        <v>83138.538157266594</v>
      </c>
      <c r="BO2366" s="1102">
        <v>105933.60207560362</v>
      </c>
      <c r="BP2366" s="1102">
        <v>110424.0293188066</v>
      </c>
      <c r="BQ2366" s="1102">
        <v>82158.988520349725</v>
      </c>
      <c r="BR2366" s="1102">
        <v>68508.266354136242</v>
      </c>
      <c r="BS2366" s="1102">
        <v>86758.03956739635</v>
      </c>
      <c r="BT2366" s="1102">
        <v>36730.810040896882</v>
      </c>
      <c r="BU2366" s="1102">
        <v>21402.542771627195</v>
      </c>
      <c r="BV2366" s="1102">
        <v>19868.309174955946</v>
      </c>
      <c r="BW2366" s="1102">
        <v>19547.530253389774</v>
      </c>
      <c r="BX2366" s="1102">
        <v>23822.24364881208</v>
      </c>
      <c r="BY2366" s="1102">
        <v>20116.887168400288</v>
      </c>
      <c r="BZ2366" s="1102">
        <v>17953.092362781506</v>
      </c>
      <c r="CA2366" s="1102">
        <v>12993.72349743622</v>
      </c>
      <c r="CB2366" s="1102">
        <v>9771.244466797385</v>
      </c>
      <c r="CC2366" s="1102">
        <v>14545.208635309345</v>
      </c>
      <c r="CD2366" s="1102">
        <v>16124.760520478058</v>
      </c>
      <c r="CE2366" s="1102">
        <v>21088.120258669303</v>
      </c>
      <c r="CF2366" s="1102">
        <v>17024.228084674567</v>
      </c>
      <c r="CG2366" s="1102">
        <v>16926.63531846675</v>
      </c>
      <c r="CH2366" s="1102">
        <v>17453.364266651719</v>
      </c>
      <c r="CI2366" s="1102">
        <v>23555.481999254214</v>
      </c>
      <c r="CJ2366" s="1102">
        <v>19744.478940462632</v>
      </c>
      <c r="CK2366" s="1102">
        <v>22081.021149798136</v>
      </c>
      <c r="CL2366" s="1102">
        <v>18720.469905032307</v>
      </c>
      <c r="CM2366" s="1102">
        <v>23522.372605166325</v>
      </c>
      <c r="CN2366" s="1102">
        <v>21926.734323988516</v>
      </c>
      <c r="CO2366" s="1102">
        <v>21200.495756121418</v>
      </c>
      <c r="CP2366" s="1102">
        <v>23779.822121982357</v>
      </c>
      <c r="CQ2366" s="1106">
        <f t="shared" si="236"/>
        <v>26212.766874849349</v>
      </c>
      <c r="CR2366" s="23" t="s">
        <v>543</v>
      </c>
      <c r="DQ2366"/>
      <c r="DR2366"/>
    </row>
    <row r="2367" spans="58:122" ht="13">
      <c r="BF2367" s="1135">
        <v>2359</v>
      </c>
      <c r="BG2367" s="1102">
        <v>43051.639875802983</v>
      </c>
      <c r="BH2367" s="1102">
        <v>60049.489362029446</v>
      </c>
      <c r="BI2367" s="1102">
        <v>58748.018789362468</v>
      </c>
      <c r="BJ2367" s="1102">
        <v>61328.188840461604</v>
      </c>
      <c r="BK2367" s="1102">
        <v>59756.87932024867</v>
      </c>
      <c r="BL2367" s="1102">
        <v>72975.683884184982</v>
      </c>
      <c r="BM2367" s="1102">
        <v>71635.647669088707</v>
      </c>
      <c r="BN2367" s="1102">
        <v>78424.591707100757</v>
      </c>
      <c r="BO2367" s="1102">
        <v>84832.68854968017</v>
      </c>
      <c r="BP2367" s="1102">
        <v>120957.34000893364</v>
      </c>
      <c r="BQ2367" s="1102">
        <v>100435.29065300728</v>
      </c>
      <c r="BR2367" s="1102">
        <v>86992.731099097669</v>
      </c>
      <c r="BS2367" s="1102">
        <v>83829.19362371719</v>
      </c>
      <c r="BT2367" s="1102">
        <v>39976.853701798856</v>
      </c>
      <c r="BU2367" s="1102">
        <v>16527.977983320514</v>
      </c>
      <c r="BV2367" s="1102">
        <v>14499.850032543545</v>
      </c>
      <c r="BW2367" s="1102">
        <v>17566.818813639216</v>
      </c>
      <c r="BX2367" s="1102">
        <v>28020.674546728864</v>
      </c>
      <c r="BY2367" s="1102">
        <v>22302.495654952603</v>
      </c>
      <c r="BZ2367" s="1102">
        <v>18436.525982753566</v>
      </c>
      <c r="CA2367" s="1102">
        <v>13005.614969714132</v>
      </c>
      <c r="CB2367" s="1102">
        <v>8380.4933456500858</v>
      </c>
      <c r="CC2367" s="1102">
        <v>11204.030613668008</v>
      </c>
      <c r="CD2367" s="1102">
        <v>14086.544664883459</v>
      </c>
      <c r="CE2367" s="1102">
        <v>19616.923501646335</v>
      </c>
      <c r="CF2367" s="1102">
        <v>15464.680671057729</v>
      </c>
      <c r="CG2367" s="1102">
        <v>12465.605267307201</v>
      </c>
      <c r="CH2367" s="1102">
        <v>14768.403093707691</v>
      </c>
      <c r="CI2367" s="1102">
        <v>18180.936854502699</v>
      </c>
      <c r="CJ2367" s="1102">
        <v>19467.684649879626</v>
      </c>
      <c r="CK2367" s="1102">
        <v>19734.702266746532</v>
      </c>
      <c r="CL2367" s="1102">
        <v>17634.745999892089</v>
      </c>
      <c r="CM2367" s="1102">
        <v>21178.949565934305</v>
      </c>
      <c r="CN2367" s="1102">
        <v>21183.790966384302</v>
      </c>
      <c r="CO2367" s="1102">
        <v>20210.708908143748</v>
      </c>
      <c r="CP2367" s="1102">
        <v>22535.179319708775</v>
      </c>
      <c r="CQ2367" s="1106">
        <f t="shared" si="236"/>
        <v>24840.783036993089</v>
      </c>
      <c r="CR2367" s="23" t="s">
        <v>543</v>
      </c>
      <c r="DQ2367"/>
      <c r="DR2367"/>
    </row>
    <row r="2368" spans="58:122" ht="13">
      <c r="BF2368" s="1135">
        <v>2360</v>
      </c>
      <c r="BG2368" s="1102">
        <v>85118.287897553702</v>
      </c>
      <c r="BH2368" s="1102">
        <v>82741.200451055396</v>
      </c>
      <c r="BI2368" s="1102">
        <v>73477.641830515218</v>
      </c>
      <c r="BJ2368" s="1102">
        <v>76188.482034569461</v>
      </c>
      <c r="BK2368" s="1102">
        <v>88401.960346779975</v>
      </c>
      <c r="BL2368" s="1102">
        <v>114645.22694775845</v>
      </c>
      <c r="BM2368" s="1102">
        <v>101167.62858739801</v>
      </c>
      <c r="BN2368" s="1102">
        <v>120099.64642956696</v>
      </c>
      <c r="BO2368" s="1102">
        <v>140693.18958064914</v>
      </c>
      <c r="BP2368" s="1102">
        <v>133301.24182290121</v>
      </c>
      <c r="BQ2368" s="1102">
        <v>100687.10505892441</v>
      </c>
      <c r="BR2368" s="1102">
        <v>77734.516262283287</v>
      </c>
      <c r="BS2368" s="1102">
        <v>77697.752944171865</v>
      </c>
      <c r="BT2368" s="1102">
        <v>32183.923620149642</v>
      </c>
      <c r="BU2368" s="1102">
        <v>14232.636797636531</v>
      </c>
      <c r="BV2368" s="1102">
        <v>14343.239705251259</v>
      </c>
      <c r="BW2368" s="1102">
        <v>23936.839496009605</v>
      </c>
      <c r="BX2368" s="1102">
        <v>31857.785074896001</v>
      </c>
      <c r="BY2368" s="1102">
        <v>22795.391030207436</v>
      </c>
      <c r="BZ2368" s="1102">
        <v>18851.682773178269</v>
      </c>
      <c r="CA2368" s="1102">
        <v>13008.06409397899</v>
      </c>
      <c r="CB2368" s="1102">
        <v>9565.0300971114648</v>
      </c>
      <c r="CC2368" s="1102">
        <v>12944.84541777805</v>
      </c>
      <c r="CD2368" s="1102">
        <v>15961.390550801076</v>
      </c>
      <c r="CE2368" s="1102">
        <v>23289.56020593736</v>
      </c>
      <c r="CF2368" s="1102">
        <v>17244.669151204107</v>
      </c>
      <c r="CG2368" s="1102">
        <v>14429.53783918443</v>
      </c>
      <c r="CH2368" s="1102">
        <v>16498.269629756393</v>
      </c>
      <c r="CI2368" s="1102">
        <v>22971.087426684717</v>
      </c>
      <c r="CJ2368" s="1102">
        <v>24104.563937100229</v>
      </c>
      <c r="CK2368" s="1102">
        <v>24648.222960059589</v>
      </c>
      <c r="CL2368" s="1102">
        <v>20214.39199664753</v>
      </c>
      <c r="CM2368" s="1102">
        <v>25620.097986646055</v>
      </c>
      <c r="CN2368" s="1102">
        <v>24039.860856272546</v>
      </c>
      <c r="CO2368" s="1102">
        <v>27318.293720725505</v>
      </c>
      <c r="CP2368" s="1102">
        <v>26560.218100500115</v>
      </c>
      <c r="CQ2368" s="1106">
        <f t="shared" si="236"/>
        <v>29277.628808247991</v>
      </c>
      <c r="CR2368" s="23" t="s">
        <v>543</v>
      </c>
      <c r="DQ2368"/>
      <c r="DR2368"/>
    </row>
    <row r="2369" spans="58:122" ht="13">
      <c r="BF2369" s="1135">
        <v>2361</v>
      </c>
      <c r="BG2369" s="1102">
        <v>65284.388872537937</v>
      </c>
      <c r="BH2369" s="1102">
        <v>57702.488444708266</v>
      </c>
      <c r="BI2369" s="1102">
        <v>49906.607990157376</v>
      </c>
      <c r="BJ2369" s="1102">
        <v>58497.291964243588</v>
      </c>
      <c r="BK2369" s="1102">
        <v>79950.606492195759</v>
      </c>
      <c r="BL2369" s="1102">
        <v>122677.33724289817</v>
      </c>
      <c r="BM2369" s="1102">
        <v>104859.65432942024</v>
      </c>
      <c r="BN2369" s="1102">
        <v>105298.51273294423</v>
      </c>
      <c r="BO2369" s="1102">
        <v>128619.61455465516</v>
      </c>
      <c r="BP2369" s="1102">
        <v>116523.68662408857</v>
      </c>
      <c r="BQ2369" s="1102">
        <v>82958.043154154511</v>
      </c>
      <c r="BR2369" s="1102">
        <v>52756.255372201194</v>
      </c>
      <c r="BS2369" s="1102">
        <v>75981.622083607494</v>
      </c>
      <c r="BT2369" s="1102">
        <v>27685.28895210362</v>
      </c>
      <c r="BU2369" s="1102">
        <v>12221.884625572422</v>
      </c>
      <c r="BV2369" s="1102">
        <v>14066.591065178111</v>
      </c>
      <c r="BW2369" s="1102">
        <v>17006.326380072682</v>
      </c>
      <c r="BX2369" s="1102">
        <v>30214.692584907818</v>
      </c>
      <c r="BY2369" s="1102">
        <v>22018.973819958075</v>
      </c>
      <c r="BZ2369" s="1102">
        <v>15964.145698271133</v>
      </c>
      <c r="CA2369" s="1102">
        <v>13009.482722945031</v>
      </c>
      <c r="CB2369" s="1102">
        <v>9254.4714381484191</v>
      </c>
      <c r="CC2369" s="1102">
        <v>13795.502814571748</v>
      </c>
      <c r="CD2369" s="1102">
        <v>18118.868553473098</v>
      </c>
      <c r="CE2369" s="1102">
        <v>19143.650450220244</v>
      </c>
      <c r="CF2369" s="1102">
        <v>14318.070541297495</v>
      </c>
      <c r="CG2369" s="1102">
        <v>13674.317088887343</v>
      </c>
      <c r="CH2369" s="1102">
        <v>17119.890439242063</v>
      </c>
      <c r="CI2369" s="1102">
        <v>23811.870822234505</v>
      </c>
      <c r="CJ2369" s="1102">
        <v>20920.021810695889</v>
      </c>
      <c r="CK2369" s="1102">
        <v>21122.244753211995</v>
      </c>
      <c r="CL2369" s="1102">
        <v>20468.619701130287</v>
      </c>
      <c r="CM2369" s="1102">
        <v>24244.764937000451</v>
      </c>
      <c r="CN2369" s="1102">
        <v>23131.026500808977</v>
      </c>
      <c r="CO2369" s="1102">
        <v>21167.594457078099</v>
      </c>
      <c r="CP2369" s="1102">
        <v>25916.728068053042</v>
      </c>
      <c r="CQ2369" s="1106">
        <f t="shared" si="236"/>
        <v>28568.302467609315</v>
      </c>
      <c r="CR2369" s="23" t="s">
        <v>543</v>
      </c>
      <c r="DQ2369"/>
      <c r="DR2369"/>
    </row>
    <row r="2370" spans="58:122" ht="13">
      <c r="BF2370" s="1135">
        <v>2362</v>
      </c>
      <c r="BG2370" s="1102">
        <v>50119.329119530514</v>
      </c>
      <c r="BH2370" s="1102">
        <v>61696.208662338831</v>
      </c>
      <c r="BI2370" s="1102">
        <v>54973.585003134322</v>
      </c>
      <c r="BJ2370" s="1102">
        <v>51849.135313063176</v>
      </c>
      <c r="BK2370" s="1102">
        <v>53832.462298860512</v>
      </c>
      <c r="BL2370" s="1102">
        <v>66875.382788080839</v>
      </c>
      <c r="BM2370" s="1102">
        <v>62514.191850671443</v>
      </c>
      <c r="BN2370" s="1102">
        <v>68013.257407362151</v>
      </c>
      <c r="BO2370" s="1102">
        <v>83124.010149902781</v>
      </c>
      <c r="BP2370" s="1102">
        <v>95458.667774603906</v>
      </c>
      <c r="BQ2370" s="1102">
        <v>73203.213984600647</v>
      </c>
      <c r="BR2370" s="1102">
        <v>54457.796655788567</v>
      </c>
      <c r="BS2370" s="1102">
        <v>43235.426772170933</v>
      </c>
      <c r="BT2370" s="1102">
        <v>36729.003533500414</v>
      </c>
      <c r="BU2370" s="1102">
        <v>22905.082788780259</v>
      </c>
      <c r="BV2370" s="1102">
        <v>15201.829474697766</v>
      </c>
      <c r="BW2370" s="1102">
        <v>14211.914759378253</v>
      </c>
      <c r="BX2370" s="1102">
        <v>23460.0452330935</v>
      </c>
      <c r="BY2370" s="1102">
        <v>28840.853395028404</v>
      </c>
      <c r="BZ2370" s="1102">
        <v>22901.488156291332</v>
      </c>
      <c r="CA2370" s="1102">
        <v>13011.328673401253</v>
      </c>
      <c r="CB2370" s="1102">
        <v>6412.5764904334037</v>
      </c>
      <c r="CC2370" s="1102">
        <v>10679.526932627934</v>
      </c>
      <c r="CD2370" s="1102">
        <v>11345.259853817844</v>
      </c>
      <c r="CE2370" s="1102">
        <v>22275.255704465104</v>
      </c>
      <c r="CF2370" s="1102">
        <v>14930.670356560333</v>
      </c>
      <c r="CG2370" s="1102">
        <v>12466.74541346383</v>
      </c>
      <c r="CH2370" s="1102">
        <v>12204.699798941063</v>
      </c>
      <c r="CI2370" s="1102">
        <v>19667.340196094319</v>
      </c>
      <c r="CJ2370" s="1102">
        <v>18829.692838205792</v>
      </c>
      <c r="CK2370" s="1102">
        <v>20974.122467932852</v>
      </c>
      <c r="CL2370" s="1102">
        <v>16311.316210092617</v>
      </c>
      <c r="CM2370" s="1102">
        <v>20576.991316705473</v>
      </c>
      <c r="CN2370" s="1102">
        <v>17739.366727264514</v>
      </c>
      <c r="CO2370" s="1102">
        <v>25247.28582665974</v>
      </c>
      <c r="CP2370" s="1102">
        <v>19749.319912683331</v>
      </c>
      <c r="CQ2370" s="1106">
        <f t="shared" si="236"/>
        <v>21769.898704559047</v>
      </c>
      <c r="CR2370" s="23" t="s">
        <v>543</v>
      </c>
      <c r="DQ2370"/>
      <c r="DR2370"/>
    </row>
    <row r="2371" spans="58:122" ht="13">
      <c r="BF2371" s="1135">
        <v>2363</v>
      </c>
      <c r="BG2371" s="1102">
        <v>66366.471577157135</v>
      </c>
      <c r="BH2371" s="1102">
        <v>69061.860318884021</v>
      </c>
      <c r="BI2371" s="1102">
        <v>63136.71519349252</v>
      </c>
      <c r="BJ2371" s="1102">
        <v>68912.978980497355</v>
      </c>
      <c r="BK2371" s="1102">
        <v>87731.956985577694</v>
      </c>
      <c r="BL2371" s="1102">
        <v>129609.27475830825</v>
      </c>
      <c r="BM2371" s="1102">
        <v>118708.0152032225</v>
      </c>
      <c r="BN2371" s="1102">
        <v>115415.54474037932</v>
      </c>
      <c r="BO2371" s="1102">
        <v>136368.18252407378</v>
      </c>
      <c r="BP2371" s="1102">
        <v>125739.6298599116</v>
      </c>
      <c r="BQ2371" s="1102">
        <v>97678.15310775461</v>
      </c>
      <c r="BR2371" s="1102">
        <v>86217.704653855646</v>
      </c>
      <c r="BS2371" s="1102">
        <v>117445.06766167528</v>
      </c>
      <c r="BT2371" s="1102">
        <v>55238.552850503664</v>
      </c>
      <c r="BU2371" s="1102">
        <v>29293.909944400373</v>
      </c>
      <c r="BV2371" s="1102">
        <v>19942.589525164014</v>
      </c>
      <c r="BW2371" s="1102">
        <v>15474.609029092164</v>
      </c>
      <c r="BX2371" s="1102">
        <v>26035.604744517412</v>
      </c>
      <c r="BY2371" s="1102">
        <v>24799.911534703446</v>
      </c>
      <c r="BZ2371" s="1102">
        <v>19757.299567595703</v>
      </c>
      <c r="CA2371" s="1102">
        <v>13015.494956771689</v>
      </c>
      <c r="CB2371" s="1102">
        <v>8180.9122649739747</v>
      </c>
      <c r="CC2371" s="1102">
        <v>11717.556287678261</v>
      </c>
      <c r="CD2371" s="1102">
        <v>20413.873814720013</v>
      </c>
      <c r="CE2371" s="1102">
        <v>26727.078389490289</v>
      </c>
      <c r="CF2371" s="1102">
        <v>17155.990009230816</v>
      </c>
      <c r="CG2371" s="1102">
        <v>12905.929767764495</v>
      </c>
      <c r="CH2371" s="1102">
        <v>14623.285422763362</v>
      </c>
      <c r="CI2371" s="1102">
        <v>23066.470414389249</v>
      </c>
      <c r="CJ2371" s="1102">
        <v>26955.478171812341</v>
      </c>
      <c r="CK2371" s="1102">
        <v>27440.831029948389</v>
      </c>
      <c r="CL2371" s="1102">
        <v>21165.89017943724</v>
      </c>
      <c r="CM2371" s="1102">
        <v>19347.388066679549</v>
      </c>
      <c r="CN2371" s="1102">
        <v>18386.055638489062</v>
      </c>
      <c r="CO2371" s="1102">
        <v>19149.04865045215</v>
      </c>
      <c r="CP2371" s="1102">
        <v>19805.307121417998</v>
      </c>
      <c r="CQ2371" s="1106">
        <f t="shared" si="236"/>
        <v>21831.614037962601</v>
      </c>
      <c r="CR2371" s="23" t="s">
        <v>543</v>
      </c>
      <c r="DQ2371"/>
      <c r="DR2371"/>
    </row>
    <row r="2372" spans="58:122" ht="13">
      <c r="BF2372" s="1135">
        <v>2364</v>
      </c>
      <c r="BG2372" s="1102">
        <v>59891.207095256279</v>
      </c>
      <c r="BH2372" s="1102">
        <v>65929.126759663835</v>
      </c>
      <c r="BI2372" s="1102">
        <v>59765.729634391064</v>
      </c>
      <c r="BJ2372" s="1102">
        <v>61241.01869720043</v>
      </c>
      <c r="BK2372" s="1102">
        <v>69522.121007748166</v>
      </c>
      <c r="BL2372" s="1102">
        <v>88116.665225094868</v>
      </c>
      <c r="BM2372" s="1102">
        <v>79588.164279827644</v>
      </c>
      <c r="BN2372" s="1102">
        <v>85841.532699154734</v>
      </c>
      <c r="BO2372" s="1102">
        <v>111806.01949749383</v>
      </c>
      <c r="BP2372" s="1102">
        <v>124376.79575501932</v>
      </c>
      <c r="BQ2372" s="1102">
        <v>99224.948122212867</v>
      </c>
      <c r="BR2372" s="1102">
        <v>80132.38125148954</v>
      </c>
      <c r="BS2372" s="1102">
        <v>87364.863683380914</v>
      </c>
      <c r="BT2372" s="1102">
        <v>32622.298204423136</v>
      </c>
      <c r="BU2372" s="1102">
        <v>13810.204550691613</v>
      </c>
      <c r="BV2372" s="1102">
        <v>15880.925156149406</v>
      </c>
      <c r="BW2372" s="1102">
        <v>24700.436697690355</v>
      </c>
      <c r="BX2372" s="1102">
        <v>26615.106124919224</v>
      </c>
      <c r="BY2372" s="1102">
        <v>23403.603967654482</v>
      </c>
      <c r="BZ2372" s="1102">
        <v>15573.89106563733</v>
      </c>
      <c r="CA2372" s="1102">
        <v>13015.722789109444</v>
      </c>
      <c r="CB2372" s="1102">
        <v>8950.4128258450946</v>
      </c>
      <c r="CC2372" s="1102">
        <v>9717.8349895224819</v>
      </c>
      <c r="CD2372" s="1102">
        <v>12778.434369961824</v>
      </c>
      <c r="CE2372" s="1102">
        <v>20930.36295094098</v>
      </c>
      <c r="CF2372" s="1102">
        <v>16102.742823413497</v>
      </c>
      <c r="CG2372" s="1102">
        <v>13356.975346738691</v>
      </c>
      <c r="CH2372" s="1102">
        <v>15074.139819150472</v>
      </c>
      <c r="CI2372" s="1102">
        <v>19932.496289058778</v>
      </c>
      <c r="CJ2372" s="1102">
        <v>22534.444167642709</v>
      </c>
      <c r="CK2372" s="1102">
        <v>21452.680467211401</v>
      </c>
      <c r="CL2372" s="1102">
        <v>18164.091890419499</v>
      </c>
      <c r="CM2372" s="1102">
        <v>21417.07832595113</v>
      </c>
      <c r="CN2372" s="1102">
        <v>21897.001554934395</v>
      </c>
      <c r="CO2372" s="1102">
        <v>24455.682298891388</v>
      </c>
      <c r="CP2372" s="1102">
        <v>23644.96710203612</v>
      </c>
      <c r="CQ2372" s="1106">
        <f t="shared" si="236"/>
        <v>26064.114661152336</v>
      </c>
      <c r="CR2372" s="23" t="s">
        <v>543</v>
      </c>
      <c r="DQ2372"/>
      <c r="DR2372"/>
    </row>
    <row r="2373" spans="58:122" ht="13">
      <c r="BF2373" s="1135">
        <v>2365</v>
      </c>
      <c r="BG2373" s="1102">
        <v>66289.040447234336</v>
      </c>
      <c r="BH2373" s="1102">
        <v>69345.565910263569</v>
      </c>
      <c r="BI2373" s="1102">
        <v>62717.373974484261</v>
      </c>
      <c r="BJ2373" s="1102">
        <v>68928.573195737932</v>
      </c>
      <c r="BK2373" s="1102">
        <v>84036.515336252793</v>
      </c>
      <c r="BL2373" s="1102">
        <v>114997.04148530574</v>
      </c>
      <c r="BM2373" s="1102">
        <v>99485.803174089306</v>
      </c>
      <c r="BN2373" s="1102">
        <v>105547.99816465221</v>
      </c>
      <c r="BO2373" s="1102">
        <v>140823.02239419721</v>
      </c>
      <c r="BP2373" s="1102">
        <v>138776.88783367985</v>
      </c>
      <c r="BQ2373" s="1102">
        <v>104458.36857211925</v>
      </c>
      <c r="BR2373" s="1102">
        <v>74113.72404294947</v>
      </c>
      <c r="BS2373" s="1102">
        <v>80728.627966194588</v>
      </c>
      <c r="BT2373" s="1102">
        <v>36559.815134090895</v>
      </c>
      <c r="BU2373" s="1102">
        <v>18769.907684382582</v>
      </c>
      <c r="BV2373" s="1102">
        <v>16204.728576293635</v>
      </c>
      <c r="BW2373" s="1102">
        <v>26772.278222269677</v>
      </c>
      <c r="BX2373" s="1102">
        <v>33495.980147493232</v>
      </c>
      <c r="BY2373" s="1102">
        <v>25998.411869659678</v>
      </c>
      <c r="BZ2373" s="1102">
        <v>16725.197995202027</v>
      </c>
      <c r="CA2373" s="1102">
        <v>13017.761200078721</v>
      </c>
      <c r="CB2373" s="1102">
        <v>7826.6357503316667</v>
      </c>
      <c r="CC2373" s="1102">
        <v>11122.546738075478</v>
      </c>
      <c r="CD2373" s="1102">
        <v>18892.920147947545</v>
      </c>
      <c r="CE2373" s="1102">
        <v>28238.092702807811</v>
      </c>
      <c r="CF2373" s="1102">
        <v>21297.625215717748</v>
      </c>
      <c r="CG2373" s="1102">
        <v>17479.091280427045</v>
      </c>
      <c r="CH2373" s="1102">
        <v>21923.792711357462</v>
      </c>
      <c r="CI2373" s="1102">
        <v>25113.79680951764</v>
      </c>
      <c r="CJ2373" s="1102">
        <v>25902.401209362863</v>
      </c>
      <c r="CK2373" s="1102">
        <v>24307.396152426958</v>
      </c>
      <c r="CL2373" s="1102">
        <v>23696.783876458154</v>
      </c>
      <c r="CM2373" s="1102">
        <v>27504.637033715342</v>
      </c>
      <c r="CN2373" s="1102">
        <v>26921.890468026097</v>
      </c>
      <c r="CO2373" s="1102">
        <v>24634.786682701273</v>
      </c>
      <c r="CP2373" s="1102">
        <v>29471.166012210138</v>
      </c>
      <c r="CQ2373" s="1106">
        <f t="shared" si="236"/>
        <v>32486.399614146831</v>
      </c>
      <c r="CR2373" s="23" t="s">
        <v>543</v>
      </c>
      <c r="DQ2373"/>
      <c r="DR2373"/>
    </row>
    <row r="2374" spans="58:122" ht="13">
      <c r="BF2374" s="1135">
        <v>2366</v>
      </c>
      <c r="BG2374" s="1102">
        <v>47163.154359432796</v>
      </c>
      <c r="BH2374" s="1102">
        <v>58591.122357985572</v>
      </c>
      <c r="BI2374" s="1102">
        <v>59441.958271724267</v>
      </c>
      <c r="BJ2374" s="1102">
        <v>72221.266342070405</v>
      </c>
      <c r="BK2374" s="1102">
        <v>80765.527448625537</v>
      </c>
      <c r="BL2374" s="1102">
        <v>104102.05948769648</v>
      </c>
      <c r="BM2374" s="1102">
        <v>97584.661970964196</v>
      </c>
      <c r="BN2374" s="1102">
        <v>104955.18716394508</v>
      </c>
      <c r="BO2374" s="1102">
        <v>121120.53627766549</v>
      </c>
      <c r="BP2374" s="1102">
        <v>125338.6672558321</v>
      </c>
      <c r="BQ2374" s="1102">
        <v>98374.533895597269</v>
      </c>
      <c r="BR2374" s="1102">
        <v>80110.950992243554</v>
      </c>
      <c r="BS2374" s="1102">
        <v>85239.976074497899</v>
      </c>
      <c r="BT2374" s="1102">
        <v>31228.542497810478</v>
      </c>
      <c r="BU2374" s="1102">
        <v>14585.764640165715</v>
      </c>
      <c r="BV2374" s="1102">
        <v>14217.197715153328</v>
      </c>
      <c r="BW2374" s="1102">
        <v>28480.73687111992</v>
      </c>
      <c r="BX2374" s="1102">
        <v>33959.402550467734</v>
      </c>
      <c r="BY2374" s="1102">
        <v>30685.501999326007</v>
      </c>
      <c r="BZ2374" s="1102">
        <v>17399.242123486354</v>
      </c>
      <c r="CA2374" s="1102">
        <v>13018.167474989288</v>
      </c>
      <c r="CB2374" s="1102">
        <v>9156.1385342757276</v>
      </c>
      <c r="CC2374" s="1102">
        <v>10565.085651655245</v>
      </c>
      <c r="CD2374" s="1102">
        <v>14899.189232405959</v>
      </c>
      <c r="CE2374" s="1102">
        <v>23622.520111924397</v>
      </c>
      <c r="CF2374" s="1102">
        <v>15127.596726500544</v>
      </c>
      <c r="CG2374" s="1102">
        <v>10716.967772019945</v>
      </c>
      <c r="CH2374" s="1102">
        <v>11734.990254274768</v>
      </c>
      <c r="CI2374" s="1102">
        <v>17247.33604250586</v>
      </c>
      <c r="CJ2374" s="1102">
        <v>21174.727495148083</v>
      </c>
      <c r="CK2374" s="1102">
        <v>23939.320045148459</v>
      </c>
      <c r="CL2374" s="1102">
        <v>18174.60895597405</v>
      </c>
      <c r="CM2374" s="1102">
        <v>23498.739682836327</v>
      </c>
      <c r="CN2374" s="1102">
        <v>22068.764325796368</v>
      </c>
      <c r="CO2374" s="1102">
        <v>28054.783257261766</v>
      </c>
      <c r="CP2374" s="1102">
        <v>23146.358521404196</v>
      </c>
      <c r="CQ2374" s="1106">
        <f t="shared" si="236"/>
        <v>25514.492783458722</v>
      </c>
      <c r="CR2374" s="23" t="s">
        <v>543</v>
      </c>
      <c r="DQ2374"/>
      <c r="DR2374"/>
    </row>
    <row r="2375" spans="58:122" ht="13">
      <c r="BF2375" s="1135">
        <v>2367</v>
      </c>
      <c r="BG2375" s="1102">
        <v>57187.470037318548</v>
      </c>
      <c r="BH2375" s="1102">
        <v>61719.489173358706</v>
      </c>
      <c r="BI2375" s="1102">
        <v>54627.760273427106</v>
      </c>
      <c r="BJ2375" s="1102">
        <v>60431.406224597631</v>
      </c>
      <c r="BK2375" s="1102">
        <v>72372.534934671523</v>
      </c>
      <c r="BL2375" s="1102">
        <v>84411.817463238578</v>
      </c>
      <c r="BM2375" s="1102">
        <v>69380.679539862918</v>
      </c>
      <c r="BN2375" s="1102">
        <v>71174.604684948383</v>
      </c>
      <c r="BO2375" s="1102">
        <v>111675.02110789917</v>
      </c>
      <c r="BP2375" s="1102">
        <v>103037.25662494608</v>
      </c>
      <c r="BQ2375" s="1102">
        <v>80753.558453992475</v>
      </c>
      <c r="BR2375" s="1102">
        <v>60474.449446935469</v>
      </c>
      <c r="BS2375" s="1102">
        <v>73420.716616872334</v>
      </c>
      <c r="BT2375" s="1102">
        <v>23494.674657854077</v>
      </c>
      <c r="BU2375" s="1102">
        <v>11796.633222488443</v>
      </c>
      <c r="BV2375" s="1102">
        <v>14906.169678149821</v>
      </c>
      <c r="BW2375" s="1102">
        <v>25405.64764002608</v>
      </c>
      <c r="BX2375" s="1102">
        <v>24155.735998831886</v>
      </c>
      <c r="BY2375" s="1102">
        <v>22433.587822291749</v>
      </c>
      <c r="BZ2375" s="1102">
        <v>13783.931155885761</v>
      </c>
      <c r="CA2375" s="1102">
        <v>13018.198869173131</v>
      </c>
      <c r="CB2375" s="1102">
        <v>8591.3099735864162</v>
      </c>
      <c r="CC2375" s="1102">
        <v>11518.375519238594</v>
      </c>
      <c r="CD2375" s="1102">
        <v>12824.233232863831</v>
      </c>
      <c r="CE2375" s="1102">
        <v>23288.384338647484</v>
      </c>
      <c r="CF2375" s="1102">
        <v>17583.057298186552</v>
      </c>
      <c r="CG2375" s="1102">
        <v>11722.930648892581</v>
      </c>
      <c r="CH2375" s="1102">
        <v>14232.057845217381</v>
      </c>
      <c r="CI2375" s="1102">
        <v>14216.78788063966</v>
      </c>
      <c r="CJ2375" s="1102">
        <v>19467.960322046463</v>
      </c>
      <c r="CK2375" s="1102">
        <v>18358.387943487316</v>
      </c>
      <c r="CL2375" s="1102">
        <v>14528.853252731542</v>
      </c>
      <c r="CM2375" s="1102">
        <v>19185.202084632001</v>
      </c>
      <c r="CN2375" s="1102">
        <v>16655.494222075093</v>
      </c>
      <c r="CO2375" s="1102">
        <v>25164.139057479766</v>
      </c>
      <c r="CP2375" s="1102">
        <v>16802.068955652634</v>
      </c>
      <c r="CQ2375" s="1106">
        <f t="shared" si="236"/>
        <v>18521.110641215786</v>
      </c>
      <c r="CR2375" s="23" t="s">
        <v>543</v>
      </c>
      <c r="DQ2375"/>
      <c r="DR2375"/>
    </row>
    <row r="2376" spans="58:122" ht="13">
      <c r="BF2376" s="1135">
        <v>2368</v>
      </c>
      <c r="BG2376" s="1102">
        <v>67624.1522284073</v>
      </c>
      <c r="BH2376" s="1102">
        <v>64154.775276904038</v>
      </c>
      <c r="BI2376" s="1102">
        <v>56250.381652070588</v>
      </c>
      <c r="BJ2376" s="1102">
        <v>62391.939179492001</v>
      </c>
      <c r="BK2376" s="1102">
        <v>71423.325207544287</v>
      </c>
      <c r="BL2376" s="1102">
        <v>89444.585623373612</v>
      </c>
      <c r="BM2376" s="1102">
        <v>78994.862027390656</v>
      </c>
      <c r="BN2376" s="1102">
        <v>91062.704969346174</v>
      </c>
      <c r="BO2376" s="1102">
        <v>122603.3857522925</v>
      </c>
      <c r="BP2376" s="1102">
        <v>114389.18861125346</v>
      </c>
      <c r="BQ2376" s="1102">
        <v>93125.206028074637</v>
      </c>
      <c r="BR2376" s="1102">
        <v>74968.610548919954</v>
      </c>
      <c r="BS2376" s="1102">
        <v>73527.853008560982</v>
      </c>
      <c r="BT2376" s="1102">
        <v>34252.054566655657</v>
      </c>
      <c r="BU2376" s="1102">
        <v>12435.153183244585</v>
      </c>
      <c r="BV2376" s="1102">
        <v>11886.8433359841</v>
      </c>
      <c r="BW2376" s="1102">
        <v>20470.357676517448</v>
      </c>
      <c r="BX2376" s="1102">
        <v>36301.488586887936</v>
      </c>
      <c r="BY2376" s="1102">
        <v>24531.944426905968</v>
      </c>
      <c r="BZ2376" s="1102">
        <v>20022.907419528336</v>
      </c>
      <c r="CA2376" s="1102">
        <v>13028.403862271989</v>
      </c>
      <c r="CB2376" s="1102">
        <v>7753.6756102482159</v>
      </c>
      <c r="CC2376" s="1102">
        <v>9479.0366254552955</v>
      </c>
      <c r="CD2376" s="1102">
        <v>11834.318505846817</v>
      </c>
      <c r="CE2376" s="1102">
        <v>18115.378796275225</v>
      </c>
      <c r="CF2376" s="1102">
        <v>15863.799310372338</v>
      </c>
      <c r="CG2376" s="1102">
        <v>12296.425671826612</v>
      </c>
      <c r="CH2376" s="1102">
        <v>14618.462403802858</v>
      </c>
      <c r="CI2376" s="1102">
        <v>19847.986309548534</v>
      </c>
      <c r="CJ2376" s="1102">
        <v>22703.322311931945</v>
      </c>
      <c r="CK2376" s="1102">
        <v>25894.27957313017</v>
      </c>
      <c r="CL2376" s="1102">
        <v>20703.604943174894</v>
      </c>
      <c r="CM2376" s="1102">
        <v>23426.517943927713</v>
      </c>
      <c r="CN2376" s="1102">
        <v>18658.036166258982</v>
      </c>
      <c r="CO2376" s="1102">
        <v>21061.78879217141</v>
      </c>
      <c r="CP2376" s="1102">
        <v>20500.831733980071</v>
      </c>
      <c r="CQ2376" s="1106">
        <f t="shared" si="236"/>
        <v>22598.298684773141</v>
      </c>
      <c r="CR2376" s="23" t="s">
        <v>543</v>
      </c>
      <c r="DQ2376"/>
      <c r="DR2376"/>
    </row>
    <row r="2377" spans="58:122" ht="13">
      <c r="BF2377" s="1135">
        <v>2369</v>
      </c>
      <c r="BG2377" s="1102">
        <v>63787.554063557276</v>
      </c>
      <c r="BH2377" s="1102">
        <v>65312.096741305941</v>
      </c>
      <c r="BI2377" s="1102">
        <v>59817.504667164569</v>
      </c>
      <c r="BJ2377" s="1102">
        <v>67847.871388505606</v>
      </c>
      <c r="BK2377" s="1102">
        <v>78035.731266875431</v>
      </c>
      <c r="BL2377" s="1102">
        <v>103259.9990013424</v>
      </c>
      <c r="BM2377" s="1102">
        <v>88999.339013141624</v>
      </c>
      <c r="BN2377" s="1102">
        <v>103090.78156908732</v>
      </c>
      <c r="BO2377" s="1102">
        <v>135700.93929296007</v>
      </c>
      <c r="BP2377" s="1102">
        <v>125895.7813512912</v>
      </c>
      <c r="BQ2377" s="1102">
        <v>102043.65239934741</v>
      </c>
      <c r="BR2377" s="1102">
        <v>85011.796608797304</v>
      </c>
      <c r="BS2377" s="1102">
        <v>81536.463612756314</v>
      </c>
      <c r="BT2377" s="1102">
        <v>36119.349477576034</v>
      </c>
      <c r="BU2377" s="1102">
        <v>17299.70963469283</v>
      </c>
      <c r="BV2377" s="1102">
        <v>16274.814992275949</v>
      </c>
      <c r="BW2377" s="1102">
        <v>22945.670210657583</v>
      </c>
      <c r="BX2377" s="1102">
        <v>23322.795542887008</v>
      </c>
      <c r="BY2377" s="1102">
        <v>23513.882338726231</v>
      </c>
      <c r="BZ2377" s="1102">
        <v>21884.532218807493</v>
      </c>
      <c r="CA2377" s="1102">
        <v>13032.914102777131</v>
      </c>
      <c r="CB2377" s="1102">
        <v>6860.5687559966682</v>
      </c>
      <c r="CC2377" s="1102">
        <v>7970.2075543076535</v>
      </c>
      <c r="CD2377" s="1102">
        <v>12959.988640673972</v>
      </c>
      <c r="CE2377" s="1102">
        <v>24487.966616785758</v>
      </c>
      <c r="CF2377" s="1102">
        <v>17179.858841564434</v>
      </c>
      <c r="CG2377" s="1102">
        <v>11999.31001494585</v>
      </c>
      <c r="CH2377" s="1102">
        <v>14862.284529668193</v>
      </c>
      <c r="CI2377" s="1102">
        <v>20816.887588521677</v>
      </c>
      <c r="CJ2377" s="1102">
        <v>24061.003704001047</v>
      </c>
      <c r="CK2377" s="1102">
        <v>21830.161292572397</v>
      </c>
      <c r="CL2377" s="1102">
        <v>17268.301676821797</v>
      </c>
      <c r="CM2377" s="1102">
        <v>22752.580399689607</v>
      </c>
      <c r="CN2377" s="1102">
        <v>21596.987232489006</v>
      </c>
      <c r="CO2377" s="1102">
        <v>21535.220022921741</v>
      </c>
      <c r="CP2377" s="1102">
        <v>22491.12828856775</v>
      </c>
      <c r="CQ2377" s="1106">
        <f t="shared" si="236"/>
        <v>24792.225087149174</v>
      </c>
      <c r="CR2377" s="23" t="s">
        <v>543</v>
      </c>
      <c r="DQ2377"/>
      <c r="DR2377"/>
    </row>
    <row r="2378" spans="58:122" ht="13">
      <c r="BF2378" s="1135">
        <v>2370</v>
      </c>
      <c r="BG2378" s="1102">
        <v>64381.757467434763</v>
      </c>
      <c r="BH2378" s="1102">
        <v>62420.060194103593</v>
      </c>
      <c r="BI2378" s="1102">
        <v>52138.488199023639</v>
      </c>
      <c r="BJ2378" s="1102">
        <v>62010.484205518289</v>
      </c>
      <c r="BK2378" s="1102">
        <v>73167.174545741698</v>
      </c>
      <c r="BL2378" s="1102">
        <v>88056.23936442814</v>
      </c>
      <c r="BM2378" s="1102">
        <v>71113.159666865424</v>
      </c>
      <c r="BN2378" s="1102">
        <v>76164.221803810069</v>
      </c>
      <c r="BO2378" s="1102">
        <v>110855.54452116156</v>
      </c>
      <c r="BP2378" s="1102">
        <v>108389.01796825086</v>
      </c>
      <c r="BQ2378" s="1102">
        <v>85420.273155664385</v>
      </c>
      <c r="BR2378" s="1102">
        <v>63525.441446978308</v>
      </c>
      <c r="BS2378" s="1102">
        <v>65455.847984880209</v>
      </c>
      <c r="BT2378" s="1102">
        <v>28827.167399799757</v>
      </c>
      <c r="BU2378" s="1102">
        <v>13259.369536028913</v>
      </c>
      <c r="BV2378" s="1102">
        <v>10136.174279904342</v>
      </c>
      <c r="BW2378" s="1102">
        <v>17777.847048465894</v>
      </c>
      <c r="BX2378" s="1102">
        <v>24919.777938246865</v>
      </c>
      <c r="BY2378" s="1102">
        <v>26548.90818464851</v>
      </c>
      <c r="BZ2378" s="1102">
        <v>23012.882409789192</v>
      </c>
      <c r="CA2378" s="1102">
        <v>13033.864736509104</v>
      </c>
      <c r="CB2378" s="1102">
        <v>6378.2376304332956</v>
      </c>
      <c r="CC2378" s="1102">
        <v>9202.3978865407498</v>
      </c>
      <c r="CD2378" s="1102">
        <v>13974.648071944059</v>
      </c>
      <c r="CE2378" s="1102">
        <v>24751.91832326306</v>
      </c>
      <c r="CF2378" s="1102">
        <v>15257.064613504492</v>
      </c>
      <c r="CG2378" s="1102">
        <v>9540.2575534484786</v>
      </c>
      <c r="CH2378" s="1102">
        <v>13195.509259195771</v>
      </c>
      <c r="CI2378" s="1102">
        <v>18468.669845470977</v>
      </c>
      <c r="CJ2378" s="1102">
        <v>24097.652187722535</v>
      </c>
      <c r="CK2378" s="1102">
        <v>22074.570966580613</v>
      </c>
      <c r="CL2378" s="1102">
        <v>16259.513195062604</v>
      </c>
      <c r="CM2378" s="1102">
        <v>22657.640636434608</v>
      </c>
      <c r="CN2378" s="1102">
        <v>23864.532039320333</v>
      </c>
      <c r="CO2378" s="1102">
        <v>28265.46816275021</v>
      </c>
      <c r="CP2378" s="1102">
        <v>24314.64907907182</v>
      </c>
      <c r="CQ2378" s="1106">
        <f t="shared" ref="CQ2378:CQ2441" si="237">CP2378*1.10231131</f>
        <v>26802.312678541948</v>
      </c>
      <c r="CR2378" s="23" t="s">
        <v>543</v>
      </c>
      <c r="DQ2378"/>
      <c r="DR2378"/>
    </row>
    <row r="2379" spans="58:122" ht="13">
      <c r="BF2379" s="1135">
        <v>2371</v>
      </c>
      <c r="BG2379" s="1102">
        <v>40533.04196234385</v>
      </c>
      <c r="BH2379" s="1102">
        <v>55888.530389182139</v>
      </c>
      <c r="BI2379" s="1102">
        <v>49979.951184456608</v>
      </c>
      <c r="BJ2379" s="1102">
        <v>57771.232189083465</v>
      </c>
      <c r="BK2379" s="1102">
        <v>67097.497931623147</v>
      </c>
      <c r="BL2379" s="1102">
        <v>83268.127364838656</v>
      </c>
      <c r="BM2379" s="1102">
        <v>70869.557940839601</v>
      </c>
      <c r="BN2379" s="1102">
        <v>67388.878256802651</v>
      </c>
      <c r="BO2379" s="1102">
        <v>100848.28444863521</v>
      </c>
      <c r="BP2379" s="1102">
        <v>93494.741276320041</v>
      </c>
      <c r="BQ2379" s="1102">
        <v>70145.825516866476</v>
      </c>
      <c r="BR2379" s="1102">
        <v>46668.350402405857</v>
      </c>
      <c r="BS2379" s="1102">
        <v>62698.957062550988</v>
      </c>
      <c r="BT2379" s="1102">
        <v>37401.851399106796</v>
      </c>
      <c r="BU2379" s="1102">
        <v>14775.006761197563</v>
      </c>
      <c r="BV2379" s="1102">
        <v>11632.526348730778</v>
      </c>
      <c r="BW2379" s="1102">
        <v>23255.962746855439</v>
      </c>
      <c r="BX2379" s="1102">
        <v>22883.67726734568</v>
      </c>
      <c r="BY2379" s="1102">
        <v>25262.083738358204</v>
      </c>
      <c r="BZ2379" s="1102">
        <v>15145.841867362864</v>
      </c>
      <c r="CA2379" s="1102">
        <v>13034.652219795691</v>
      </c>
      <c r="CB2379" s="1102">
        <v>9123.8528910497262</v>
      </c>
      <c r="CC2379" s="1102">
        <v>8577.1423032378734</v>
      </c>
      <c r="CD2379" s="1102">
        <v>8875.1704086986301</v>
      </c>
      <c r="CE2379" s="1102">
        <v>20151.33893915706</v>
      </c>
      <c r="CF2379" s="1102">
        <v>14634.355008617109</v>
      </c>
      <c r="CG2379" s="1102">
        <v>9195.1320518713837</v>
      </c>
      <c r="CH2379" s="1102">
        <v>9304.0152109066403</v>
      </c>
      <c r="CI2379" s="1102">
        <v>11852.423934183042</v>
      </c>
      <c r="CJ2379" s="1102">
        <v>18881.418894858518</v>
      </c>
      <c r="CK2379" s="1102">
        <v>21937.240513228724</v>
      </c>
      <c r="CL2379" s="1102">
        <v>19624.466858538133</v>
      </c>
      <c r="CM2379" s="1102">
        <v>20204.783417639883</v>
      </c>
      <c r="CN2379" s="1102">
        <v>18012.946777625548</v>
      </c>
      <c r="CO2379" s="1102">
        <v>21812.522630493677</v>
      </c>
      <c r="CP2379" s="1102">
        <v>18531.691618526911</v>
      </c>
      <c r="CQ2379" s="1106">
        <f t="shared" si="237"/>
        <v>20427.693264534417</v>
      </c>
      <c r="CR2379" s="23" t="s">
        <v>543</v>
      </c>
      <c r="DQ2379"/>
      <c r="DR2379"/>
    </row>
    <row r="2380" spans="58:122" ht="13">
      <c r="BF2380" s="1135">
        <v>2372</v>
      </c>
      <c r="BG2380" s="1102">
        <v>63216.939268507689</v>
      </c>
      <c r="BH2380" s="1102">
        <v>58249.143851758621</v>
      </c>
      <c r="BI2380" s="1102">
        <v>51477.741176090436</v>
      </c>
      <c r="BJ2380" s="1102">
        <v>66918.030280672552</v>
      </c>
      <c r="BK2380" s="1102">
        <v>82004.195327847498</v>
      </c>
      <c r="BL2380" s="1102">
        <v>94476.317719628889</v>
      </c>
      <c r="BM2380" s="1102">
        <v>70068.388374953836</v>
      </c>
      <c r="BN2380" s="1102">
        <v>77466.257385919627</v>
      </c>
      <c r="BO2380" s="1102">
        <v>105988.45535765705</v>
      </c>
      <c r="BP2380" s="1102">
        <v>99397.640397396404</v>
      </c>
      <c r="BQ2380" s="1102">
        <v>80120.088822090474</v>
      </c>
      <c r="BR2380" s="1102">
        <v>70141.318874777295</v>
      </c>
      <c r="BS2380" s="1102">
        <v>78414.674237437444</v>
      </c>
      <c r="BT2380" s="1102">
        <v>32612.151205758029</v>
      </c>
      <c r="BU2380" s="1102">
        <v>13459.509776817364</v>
      </c>
      <c r="BV2380" s="1102">
        <v>12355.069614723334</v>
      </c>
      <c r="BW2380" s="1102">
        <v>19567.664195666413</v>
      </c>
      <c r="BX2380" s="1102">
        <v>23285.462703385965</v>
      </c>
      <c r="BY2380" s="1102">
        <v>20932.847801635486</v>
      </c>
      <c r="BZ2380" s="1102">
        <v>17411.87472339809</v>
      </c>
      <c r="CA2380" s="1102">
        <v>13035.290744837759</v>
      </c>
      <c r="CB2380" s="1102">
        <v>7120.3564427004976</v>
      </c>
      <c r="CC2380" s="1102">
        <v>9328.5721015878353</v>
      </c>
      <c r="CD2380" s="1102">
        <v>13560.28754605219</v>
      </c>
      <c r="CE2380" s="1102">
        <v>22518.560597970689</v>
      </c>
      <c r="CF2380" s="1102">
        <v>14362.504573824717</v>
      </c>
      <c r="CG2380" s="1102">
        <v>11775.665663652233</v>
      </c>
      <c r="CH2380" s="1102">
        <v>13297.856246181804</v>
      </c>
      <c r="CI2380" s="1102">
        <v>22656.023494547258</v>
      </c>
      <c r="CJ2380" s="1102">
        <v>24884.552520746474</v>
      </c>
      <c r="CK2380" s="1102">
        <v>25179.226132752014</v>
      </c>
      <c r="CL2380" s="1102">
        <v>19272.308332083172</v>
      </c>
      <c r="CM2380" s="1102">
        <v>21733.947683415256</v>
      </c>
      <c r="CN2380" s="1102">
        <v>18684.948605911351</v>
      </c>
      <c r="CO2380" s="1102">
        <v>20297.162878333264</v>
      </c>
      <c r="CP2380" s="1102">
        <v>19922.168239933373</v>
      </c>
      <c r="CQ2380" s="1106">
        <f t="shared" si="237"/>
        <v>21960.431370601349</v>
      </c>
      <c r="CR2380" s="23" t="s">
        <v>543</v>
      </c>
      <c r="DQ2380"/>
      <c r="DR2380"/>
    </row>
    <row r="2381" spans="58:122" ht="13">
      <c r="BF2381" s="1135">
        <v>2373</v>
      </c>
      <c r="BG2381" s="1102">
        <v>68496.542770873421</v>
      </c>
      <c r="BH2381" s="1102">
        <v>59786.685688564787</v>
      </c>
      <c r="BI2381" s="1102">
        <v>51036.999411609577</v>
      </c>
      <c r="BJ2381" s="1102">
        <v>63885.712664648927</v>
      </c>
      <c r="BK2381" s="1102">
        <v>89171.134066856539</v>
      </c>
      <c r="BL2381" s="1102">
        <v>123121.21471280891</v>
      </c>
      <c r="BM2381" s="1102">
        <v>111997.13891420988</v>
      </c>
      <c r="BN2381" s="1102">
        <v>127102.88372731541</v>
      </c>
      <c r="BO2381" s="1102">
        <v>147759.09840559115</v>
      </c>
      <c r="BP2381" s="1102">
        <v>135253.76339357239</v>
      </c>
      <c r="BQ2381" s="1102">
        <v>103481.25200958297</v>
      </c>
      <c r="BR2381" s="1102">
        <v>79760.707572392363</v>
      </c>
      <c r="BS2381" s="1102">
        <v>70614.099410958486</v>
      </c>
      <c r="BT2381" s="1102">
        <v>36748.555578819207</v>
      </c>
      <c r="BU2381" s="1102">
        <v>14271.432926095727</v>
      </c>
      <c r="BV2381" s="1102">
        <v>11071.204855760139</v>
      </c>
      <c r="BW2381" s="1102">
        <v>15779.473357260214</v>
      </c>
      <c r="BX2381" s="1102">
        <v>23263.150023055579</v>
      </c>
      <c r="BY2381" s="1102">
        <v>20126.327638813302</v>
      </c>
      <c r="BZ2381" s="1102">
        <v>15145.459473989413</v>
      </c>
      <c r="CA2381" s="1102">
        <v>13042.060405306745</v>
      </c>
      <c r="CB2381" s="1102">
        <v>9395.8335314856886</v>
      </c>
      <c r="CC2381" s="1102">
        <v>11410.048052192415</v>
      </c>
      <c r="CD2381" s="1102">
        <v>11566.093925358266</v>
      </c>
      <c r="CE2381" s="1102">
        <v>16700.192932228325</v>
      </c>
      <c r="CF2381" s="1102">
        <v>12396.872446786641</v>
      </c>
      <c r="CG2381" s="1102">
        <v>12271.146574885279</v>
      </c>
      <c r="CH2381" s="1102">
        <v>13516.04823558012</v>
      </c>
      <c r="CI2381" s="1102">
        <v>20144.692540756572</v>
      </c>
      <c r="CJ2381" s="1102">
        <v>20963.098686946149</v>
      </c>
      <c r="CK2381" s="1102">
        <v>21718.153823338478</v>
      </c>
      <c r="CL2381" s="1102">
        <v>18053.531141064552</v>
      </c>
      <c r="CM2381" s="1102">
        <v>21771.027453630722</v>
      </c>
      <c r="CN2381" s="1102">
        <v>19541.261167230692</v>
      </c>
      <c r="CO2381" s="1102">
        <v>23339.144935885051</v>
      </c>
      <c r="CP2381" s="1102">
        <v>21440.884867660243</v>
      </c>
      <c r="CQ2381" s="1106">
        <f t="shared" si="237"/>
        <v>23634.529886029737</v>
      </c>
      <c r="CR2381" s="23" t="s">
        <v>543</v>
      </c>
      <c r="DQ2381"/>
      <c r="DR2381"/>
    </row>
    <row r="2382" spans="58:122" ht="13">
      <c r="BF2382" s="1135">
        <v>2374</v>
      </c>
      <c r="BG2382" s="1102">
        <v>89030.017185382574</v>
      </c>
      <c r="BH2382" s="1102">
        <v>91685.015302406886</v>
      </c>
      <c r="BI2382" s="1102">
        <v>74569.151616523537</v>
      </c>
      <c r="BJ2382" s="1102">
        <v>72705.887165266206</v>
      </c>
      <c r="BK2382" s="1102">
        <v>98119.163243413408</v>
      </c>
      <c r="BL2382" s="1102">
        <v>123720.51233287404</v>
      </c>
      <c r="BM2382" s="1102">
        <v>93632.42859195589</v>
      </c>
      <c r="BN2382" s="1102">
        <v>92718.930016211176</v>
      </c>
      <c r="BO2382" s="1102">
        <v>128457.46456871431</v>
      </c>
      <c r="BP2382" s="1102">
        <v>118556.33007522792</v>
      </c>
      <c r="BQ2382" s="1102">
        <v>93604.881274494444</v>
      </c>
      <c r="BR2382" s="1102">
        <v>69052.768722771929</v>
      </c>
      <c r="BS2382" s="1102">
        <v>88057.162570123022</v>
      </c>
      <c r="BT2382" s="1102">
        <v>36643.718529512182</v>
      </c>
      <c r="BU2382" s="1102">
        <v>17187.958909657762</v>
      </c>
      <c r="BV2382" s="1102">
        <v>12912.998656548489</v>
      </c>
      <c r="BW2382" s="1102">
        <v>19012.16135412837</v>
      </c>
      <c r="BX2382" s="1102">
        <v>26488.090514274845</v>
      </c>
      <c r="BY2382" s="1102">
        <v>27862.976639046057</v>
      </c>
      <c r="BZ2382" s="1102">
        <v>21341.155556431262</v>
      </c>
      <c r="CA2382" s="1102">
        <v>13043.026227499653</v>
      </c>
      <c r="CB2382" s="1102">
        <v>7212.578199255574</v>
      </c>
      <c r="CC2382" s="1102">
        <v>10415.808790182333</v>
      </c>
      <c r="CD2382" s="1102">
        <v>15677.95812900212</v>
      </c>
      <c r="CE2382" s="1102">
        <v>27549.131985669977</v>
      </c>
      <c r="CF2382" s="1102">
        <v>17954.981785495562</v>
      </c>
      <c r="CG2382" s="1102">
        <v>13430.352804827298</v>
      </c>
      <c r="CH2382" s="1102">
        <v>14218.322386810714</v>
      </c>
      <c r="CI2382" s="1102">
        <v>20400.316573363143</v>
      </c>
      <c r="CJ2382" s="1102">
        <v>24797.827744143393</v>
      </c>
      <c r="CK2382" s="1102">
        <v>26362.602688516366</v>
      </c>
      <c r="CL2382" s="1102">
        <v>22560.928187093032</v>
      </c>
      <c r="CM2382" s="1102">
        <v>25018.913001348104</v>
      </c>
      <c r="CN2382" s="1102">
        <v>21967.945005748352</v>
      </c>
      <c r="CO2382" s="1102">
        <v>24918.788558476663</v>
      </c>
      <c r="CP2382" s="1102">
        <v>23774.628642651875</v>
      </c>
      <c r="CQ2382" s="1106">
        <f t="shared" si="237"/>
        <v>26207.042043845107</v>
      </c>
      <c r="CR2382" s="23" t="s">
        <v>543</v>
      </c>
      <c r="DQ2382"/>
      <c r="DR2382"/>
    </row>
    <row r="2383" spans="58:122" ht="13">
      <c r="BF2383" s="1135">
        <v>2375</v>
      </c>
      <c r="BG2383" s="1102">
        <v>56606.804960342954</v>
      </c>
      <c r="BH2383" s="1102">
        <v>54586.104752125291</v>
      </c>
      <c r="BI2383" s="1102">
        <v>50347.476735864271</v>
      </c>
      <c r="BJ2383" s="1102">
        <v>57801.931375664215</v>
      </c>
      <c r="BK2383" s="1102">
        <v>64097.464466672871</v>
      </c>
      <c r="BL2383" s="1102">
        <v>85463.226705733978</v>
      </c>
      <c r="BM2383" s="1102">
        <v>82055.593071857656</v>
      </c>
      <c r="BN2383" s="1102">
        <v>94014.120754607255</v>
      </c>
      <c r="BO2383" s="1102">
        <v>119698.08826685548</v>
      </c>
      <c r="BP2383" s="1102">
        <v>109451.48829573326</v>
      </c>
      <c r="BQ2383" s="1102">
        <v>83203.8135025253</v>
      </c>
      <c r="BR2383" s="1102">
        <v>62838.833753284212</v>
      </c>
      <c r="BS2383" s="1102">
        <v>62029.797233879639</v>
      </c>
      <c r="BT2383" s="1102">
        <v>34389.892954139403</v>
      </c>
      <c r="BU2383" s="1102">
        <v>16681.095621184224</v>
      </c>
      <c r="BV2383" s="1102">
        <v>13703.6005199296</v>
      </c>
      <c r="BW2383" s="1102">
        <v>19024.634971293679</v>
      </c>
      <c r="BX2383" s="1102">
        <v>29227.548922777678</v>
      </c>
      <c r="BY2383" s="1102">
        <v>24796.262856103964</v>
      </c>
      <c r="BZ2383" s="1102">
        <v>19780.081381911128</v>
      </c>
      <c r="CA2383" s="1102">
        <v>13044.106273365247</v>
      </c>
      <c r="CB2383" s="1102">
        <v>7927.5843831902675</v>
      </c>
      <c r="CC2383" s="1102">
        <v>9890.4593987553126</v>
      </c>
      <c r="CD2383" s="1102">
        <v>13661.285899504895</v>
      </c>
      <c r="CE2383" s="1102">
        <v>20490.702421735605</v>
      </c>
      <c r="CF2383" s="1102">
        <v>14950.084294782353</v>
      </c>
      <c r="CG2383" s="1102">
        <v>11071.779441738263</v>
      </c>
      <c r="CH2383" s="1102">
        <v>11753.577016620271</v>
      </c>
      <c r="CI2383" s="1102">
        <v>16818.905720172919</v>
      </c>
      <c r="CJ2383" s="1102">
        <v>20470.544636775761</v>
      </c>
      <c r="CK2383" s="1102">
        <v>22384.885080529217</v>
      </c>
      <c r="CL2383" s="1102">
        <v>18951.168791370779</v>
      </c>
      <c r="CM2383" s="1102">
        <v>20522.327116760425</v>
      </c>
      <c r="CN2383" s="1102">
        <v>17864.961716956386</v>
      </c>
      <c r="CO2383" s="1102">
        <v>15428.879589264367</v>
      </c>
      <c r="CP2383" s="1102">
        <v>19213.385097158574</v>
      </c>
      <c r="CQ2383" s="1106">
        <f t="shared" si="237"/>
        <v>21179.131695983346</v>
      </c>
      <c r="CR2383" s="23" t="s">
        <v>543</v>
      </c>
      <c r="DQ2383"/>
      <c r="DR2383"/>
    </row>
    <row r="2384" spans="58:122" ht="13">
      <c r="BF2384" s="1135">
        <v>2376</v>
      </c>
      <c r="BG2384" s="1102">
        <v>67633.147974194522</v>
      </c>
      <c r="BH2384" s="1102">
        <v>70985.638598042846</v>
      </c>
      <c r="BI2384" s="1102">
        <v>63102.761549852818</v>
      </c>
      <c r="BJ2384" s="1102">
        <v>66385.539572725742</v>
      </c>
      <c r="BK2384" s="1102">
        <v>77178.835834008816</v>
      </c>
      <c r="BL2384" s="1102">
        <v>104521.34982992706</v>
      </c>
      <c r="BM2384" s="1102">
        <v>100756.88135611951</v>
      </c>
      <c r="BN2384" s="1102">
        <v>111172.52074367137</v>
      </c>
      <c r="BO2384" s="1102">
        <v>123508.21069808137</v>
      </c>
      <c r="BP2384" s="1102">
        <v>124152.25637784168</v>
      </c>
      <c r="BQ2384" s="1102">
        <v>95027.213196584082</v>
      </c>
      <c r="BR2384" s="1102">
        <v>73988.162975579166</v>
      </c>
      <c r="BS2384" s="1102">
        <v>63589.206385011188</v>
      </c>
      <c r="BT2384" s="1102">
        <v>29073.124610510778</v>
      </c>
      <c r="BU2384" s="1102">
        <v>17452.332978641494</v>
      </c>
      <c r="BV2384" s="1102">
        <v>15035.561769128046</v>
      </c>
      <c r="BW2384" s="1102">
        <v>19918.535753321736</v>
      </c>
      <c r="BX2384" s="1102">
        <v>27540.623386074993</v>
      </c>
      <c r="BY2384" s="1102">
        <v>24112.418458074862</v>
      </c>
      <c r="BZ2384" s="1102">
        <v>18977.415064217461</v>
      </c>
      <c r="CA2384" s="1102">
        <v>13044.480523619699</v>
      </c>
      <c r="CB2384" s="1102">
        <v>8945.6142180042698</v>
      </c>
      <c r="CC2384" s="1102">
        <v>11813.681934096039</v>
      </c>
      <c r="CD2384" s="1102">
        <v>15132.963365569172</v>
      </c>
      <c r="CE2384" s="1102">
        <v>23384.815598802983</v>
      </c>
      <c r="CF2384" s="1102">
        <v>15639.397141701009</v>
      </c>
      <c r="CG2384" s="1102">
        <v>13426.012439894312</v>
      </c>
      <c r="CH2384" s="1102">
        <v>14864.727702774384</v>
      </c>
      <c r="CI2384" s="1102">
        <v>19838.890481245802</v>
      </c>
      <c r="CJ2384" s="1102">
        <v>18910.75640719775</v>
      </c>
      <c r="CK2384" s="1102">
        <v>20812.101681903274</v>
      </c>
      <c r="CL2384" s="1102">
        <v>19369.308432126236</v>
      </c>
      <c r="CM2384" s="1102">
        <v>24610.746436843194</v>
      </c>
      <c r="CN2384" s="1102">
        <v>22407.842295746483</v>
      </c>
      <c r="CO2384" s="1102">
        <v>20213.667667377737</v>
      </c>
      <c r="CP2384" s="1102">
        <v>24751.197080406335</v>
      </c>
      <c r="CQ2384" s="1106">
        <f t="shared" si="237"/>
        <v>27283.524477770879</v>
      </c>
      <c r="CR2384" s="23" t="s">
        <v>543</v>
      </c>
      <c r="DQ2384"/>
      <c r="DR2384"/>
    </row>
    <row r="2385" spans="58:122" ht="13">
      <c r="BF2385" s="1135">
        <v>2377</v>
      </c>
      <c r="BG2385" s="1102">
        <v>66359.906513848604</v>
      </c>
      <c r="BH2385" s="1102">
        <v>69174.429652590727</v>
      </c>
      <c r="BI2385" s="1102">
        <v>63276.884534192344</v>
      </c>
      <c r="BJ2385" s="1102">
        <v>68909.726724856548</v>
      </c>
      <c r="BK2385" s="1102">
        <v>87743.038797345376</v>
      </c>
      <c r="BL2385" s="1102">
        <v>129715.5975202017</v>
      </c>
      <c r="BM2385" s="1102">
        <v>118935.73357602008</v>
      </c>
      <c r="BN2385" s="1102">
        <v>115410.81322861646</v>
      </c>
      <c r="BO2385" s="1102">
        <v>136345.85172003516</v>
      </c>
      <c r="BP2385" s="1102">
        <v>125818.23875834778</v>
      </c>
      <c r="BQ2385" s="1102">
        <v>97765.228018639682</v>
      </c>
      <c r="BR2385" s="1102">
        <v>86394.373212144827</v>
      </c>
      <c r="BS2385" s="1102">
        <v>117749.27625564291</v>
      </c>
      <c r="BT2385" s="1102">
        <v>55270.597509203755</v>
      </c>
      <c r="BU2385" s="1102">
        <v>29298.880723191847</v>
      </c>
      <c r="BV2385" s="1102">
        <v>19980.414694855768</v>
      </c>
      <c r="BW2385" s="1102">
        <v>15514.008960032224</v>
      </c>
      <c r="BX2385" s="1102">
        <v>26128.955975325502</v>
      </c>
      <c r="BY2385" s="1102">
        <v>24830.461133974044</v>
      </c>
      <c r="BZ2385" s="1102">
        <v>19782.527348002382</v>
      </c>
      <c r="CA2385" s="1102">
        <v>13044.731670297906</v>
      </c>
      <c r="CB2385" s="1102">
        <v>8204.9457293673258</v>
      </c>
      <c r="CC2385" s="1102">
        <v>11777.181643271342</v>
      </c>
      <c r="CD2385" s="1102">
        <v>20440.717756785638</v>
      </c>
      <c r="CE2385" s="1102">
        <v>26748.708337540305</v>
      </c>
      <c r="CF2385" s="1102">
        <v>17188.118824511177</v>
      </c>
      <c r="CG2385" s="1102">
        <v>12941.732436308519</v>
      </c>
      <c r="CH2385" s="1102">
        <v>14662.034061376064</v>
      </c>
      <c r="CI2385" s="1102">
        <v>23143.305751766238</v>
      </c>
      <c r="CJ2385" s="1102">
        <v>27043.9445517569</v>
      </c>
      <c r="CK2385" s="1102">
        <v>27528.078861378974</v>
      </c>
      <c r="CL2385" s="1102">
        <v>21184.406838121806</v>
      </c>
      <c r="CM2385" s="1102">
        <v>19300.723466454332</v>
      </c>
      <c r="CN2385" s="1102">
        <v>18421.530174630472</v>
      </c>
      <c r="CO2385" s="1102">
        <v>19158.263578430597</v>
      </c>
      <c r="CP2385" s="1102">
        <v>19756.244446278557</v>
      </c>
      <c r="CQ2385" s="1106">
        <f t="shared" si="237"/>
        <v>21777.531696257538</v>
      </c>
      <c r="CR2385" s="23" t="s">
        <v>543</v>
      </c>
      <c r="DQ2385"/>
      <c r="DR2385"/>
    </row>
    <row r="2386" spans="58:122" ht="13">
      <c r="BF2386" s="1135">
        <v>2378</v>
      </c>
      <c r="BG2386" s="1102">
        <v>58801.209247270526</v>
      </c>
      <c r="BH2386" s="1102">
        <v>74041.033970234144</v>
      </c>
      <c r="BI2386" s="1102">
        <v>71724.55228976917</v>
      </c>
      <c r="BJ2386" s="1102">
        <v>81236.464114202638</v>
      </c>
      <c r="BK2386" s="1102">
        <v>97826.528519346059</v>
      </c>
      <c r="BL2386" s="1102">
        <v>124561.73368948296</v>
      </c>
      <c r="BM2386" s="1102">
        <v>101208.29915684802</v>
      </c>
      <c r="BN2386" s="1102">
        <v>90006.463020355266</v>
      </c>
      <c r="BO2386" s="1102">
        <v>113582.97022807348</v>
      </c>
      <c r="BP2386" s="1102">
        <v>108754.11086965002</v>
      </c>
      <c r="BQ2386" s="1102">
        <v>78284.774855565236</v>
      </c>
      <c r="BR2386" s="1102">
        <v>52807.346307626467</v>
      </c>
      <c r="BS2386" s="1102">
        <v>71351.611476059363</v>
      </c>
      <c r="BT2386" s="1102">
        <v>31342.249876070095</v>
      </c>
      <c r="BU2386" s="1102">
        <v>14451.936463985216</v>
      </c>
      <c r="BV2386" s="1102">
        <v>11097.700351426116</v>
      </c>
      <c r="BW2386" s="1102">
        <v>23392.338287281655</v>
      </c>
      <c r="BX2386" s="1102">
        <v>29925.894175390255</v>
      </c>
      <c r="BY2386" s="1102">
        <v>26415.315327255634</v>
      </c>
      <c r="BZ2386" s="1102">
        <v>21167.486080217983</v>
      </c>
      <c r="CA2386" s="1102">
        <v>13046.015112224057</v>
      </c>
      <c r="CB2386" s="1102">
        <v>9303.3321114757837</v>
      </c>
      <c r="CC2386" s="1102">
        <v>8797.8698860777313</v>
      </c>
      <c r="CD2386" s="1102">
        <v>16461.420426154236</v>
      </c>
      <c r="CE2386" s="1102">
        <v>28450.576467116793</v>
      </c>
      <c r="CF2386" s="1102">
        <v>18277.033826807328</v>
      </c>
      <c r="CG2386" s="1102">
        <v>11074.586573752742</v>
      </c>
      <c r="CH2386" s="1102">
        <v>12442.05990837617</v>
      </c>
      <c r="CI2386" s="1102">
        <v>16935.095334001791</v>
      </c>
      <c r="CJ2386" s="1102">
        <v>21828.579476091818</v>
      </c>
      <c r="CK2386" s="1102">
        <v>20488.745988276274</v>
      </c>
      <c r="CL2386" s="1102">
        <v>17612.828469151144</v>
      </c>
      <c r="CM2386" s="1102">
        <v>21514.85298954606</v>
      </c>
      <c r="CN2386" s="1102">
        <v>20976.226555528094</v>
      </c>
      <c r="CO2386" s="1102">
        <v>22246.881746113035</v>
      </c>
      <c r="CP2386" s="1102">
        <v>21406.537639266906</v>
      </c>
      <c r="CQ2386" s="1106">
        <f t="shared" si="237"/>
        <v>23596.668547704608</v>
      </c>
      <c r="CR2386" s="23" t="s">
        <v>543</v>
      </c>
      <c r="DQ2386"/>
      <c r="DR2386"/>
    </row>
    <row r="2387" spans="58:122" ht="13">
      <c r="BF2387" s="1135">
        <v>2379</v>
      </c>
      <c r="BG2387" s="1102">
        <v>63841.592580328535</v>
      </c>
      <c r="BH2387" s="1102">
        <v>67820.667781235054</v>
      </c>
      <c r="BI2387" s="1102">
        <v>63269.593299543136</v>
      </c>
      <c r="BJ2387" s="1102">
        <v>63561.144668995432</v>
      </c>
      <c r="BK2387" s="1102">
        <v>86326.566908958703</v>
      </c>
      <c r="BL2387" s="1102">
        <v>118109.41437304139</v>
      </c>
      <c r="BM2387" s="1102">
        <v>101622.40553110429</v>
      </c>
      <c r="BN2387" s="1102">
        <v>101105.16329197325</v>
      </c>
      <c r="BO2387" s="1102">
        <v>131295.33109679303</v>
      </c>
      <c r="BP2387" s="1102">
        <v>121518.89701616779</v>
      </c>
      <c r="BQ2387" s="1102">
        <v>102313.94555321739</v>
      </c>
      <c r="BR2387" s="1102">
        <v>72304.932787051555</v>
      </c>
      <c r="BS2387" s="1102">
        <v>64429.192262957476</v>
      </c>
      <c r="BT2387" s="1102">
        <v>35979.026877877914</v>
      </c>
      <c r="BU2387" s="1102">
        <v>18094.841730254964</v>
      </c>
      <c r="BV2387" s="1102">
        <v>13689.281154850758</v>
      </c>
      <c r="BW2387" s="1102">
        <v>20295.176192741335</v>
      </c>
      <c r="BX2387" s="1102">
        <v>26761.857240796311</v>
      </c>
      <c r="BY2387" s="1102">
        <v>24847.971212237153</v>
      </c>
      <c r="BZ2387" s="1102">
        <v>20545.821503062685</v>
      </c>
      <c r="CA2387" s="1102">
        <v>13047.000274069198</v>
      </c>
      <c r="CB2387" s="1102">
        <v>7600.0363150702033</v>
      </c>
      <c r="CC2387" s="1102">
        <v>8663.6058299210963</v>
      </c>
      <c r="CD2387" s="1102">
        <v>11215.908805080098</v>
      </c>
      <c r="CE2387" s="1102">
        <v>21904.347724611074</v>
      </c>
      <c r="CF2387" s="1102">
        <v>16817.240154282968</v>
      </c>
      <c r="CG2387" s="1102">
        <v>13675.828880782497</v>
      </c>
      <c r="CH2387" s="1102">
        <v>14332.026454847244</v>
      </c>
      <c r="CI2387" s="1102">
        <v>21504.535959804347</v>
      </c>
      <c r="CJ2387" s="1102">
        <v>22394.979689184252</v>
      </c>
      <c r="CK2387" s="1102">
        <v>23592.317742077092</v>
      </c>
      <c r="CL2387" s="1102">
        <v>17436.806832742077</v>
      </c>
      <c r="CM2387" s="1102">
        <v>23239.240608756423</v>
      </c>
      <c r="CN2387" s="1102">
        <v>21062.625964971296</v>
      </c>
      <c r="CO2387" s="1102">
        <v>25204.150194396574</v>
      </c>
      <c r="CP2387" s="1102">
        <v>23084.64888802066</v>
      </c>
      <c r="CQ2387" s="1106">
        <f t="shared" si="237"/>
        <v>25446.469556644097</v>
      </c>
      <c r="CR2387" s="23" t="s">
        <v>543</v>
      </c>
      <c r="DQ2387"/>
      <c r="DR2387"/>
    </row>
    <row r="2388" spans="58:122" ht="13">
      <c r="BF2388" s="1135">
        <v>2380</v>
      </c>
      <c r="BG2388" s="1102">
        <v>77520.952715354899</v>
      </c>
      <c r="BH2388" s="1102">
        <v>76027.638070736852</v>
      </c>
      <c r="BI2388" s="1102">
        <v>68063.341528010642</v>
      </c>
      <c r="BJ2388" s="1102">
        <v>70151.930261200061</v>
      </c>
      <c r="BK2388" s="1102">
        <v>83664.291371639338</v>
      </c>
      <c r="BL2388" s="1102">
        <v>97828.47394760116</v>
      </c>
      <c r="BM2388" s="1102">
        <v>80991.382492350371</v>
      </c>
      <c r="BN2388" s="1102">
        <v>89259.86429069002</v>
      </c>
      <c r="BO2388" s="1102">
        <v>126645.27759809408</v>
      </c>
      <c r="BP2388" s="1102">
        <v>117293.3573487125</v>
      </c>
      <c r="BQ2388" s="1102">
        <v>91501.239949282346</v>
      </c>
      <c r="BR2388" s="1102">
        <v>75066.612251647544</v>
      </c>
      <c r="BS2388" s="1102">
        <v>89268.323113185179</v>
      </c>
      <c r="BT2388" s="1102">
        <v>31369.729432461369</v>
      </c>
      <c r="BU2388" s="1102">
        <v>11030.998316878595</v>
      </c>
      <c r="BV2388" s="1102">
        <v>14899.460106824838</v>
      </c>
      <c r="BW2388" s="1102">
        <v>23186.641123660091</v>
      </c>
      <c r="BX2388" s="1102">
        <v>27360.274951224379</v>
      </c>
      <c r="BY2388" s="1102">
        <v>24043.267511423441</v>
      </c>
      <c r="BZ2388" s="1102">
        <v>18834.67319346228</v>
      </c>
      <c r="CA2388" s="1102">
        <v>13047.121899832724</v>
      </c>
      <c r="CB2388" s="1102">
        <v>8408.8054665241598</v>
      </c>
      <c r="CC2388" s="1102">
        <v>10190.36407972521</v>
      </c>
      <c r="CD2388" s="1102">
        <v>15355.410035830409</v>
      </c>
      <c r="CE2388" s="1102">
        <v>21701.552811193094</v>
      </c>
      <c r="CF2388" s="1102">
        <v>15761.930894213538</v>
      </c>
      <c r="CG2388" s="1102">
        <v>12470.275470889184</v>
      </c>
      <c r="CH2388" s="1102">
        <v>14271.326559616995</v>
      </c>
      <c r="CI2388" s="1102">
        <v>21479.227570143576</v>
      </c>
      <c r="CJ2388" s="1102">
        <v>23320.367256844675</v>
      </c>
      <c r="CK2388" s="1102">
        <v>22287.059782495893</v>
      </c>
      <c r="CL2388" s="1102">
        <v>19087.588445587859</v>
      </c>
      <c r="CM2388" s="1102">
        <v>23009.086347772194</v>
      </c>
      <c r="CN2388" s="1102">
        <v>24883.426191559327</v>
      </c>
      <c r="CO2388" s="1102">
        <v>25728.590783421292</v>
      </c>
      <c r="CP2388" s="1102">
        <v>26237.926908750556</v>
      </c>
      <c r="CQ2388" s="1106">
        <f t="shared" si="237"/>
        <v>28922.363582469075</v>
      </c>
      <c r="CR2388" s="23" t="s">
        <v>543</v>
      </c>
      <c r="DQ2388"/>
      <c r="DR2388"/>
    </row>
    <row r="2389" spans="58:122" ht="13">
      <c r="BF2389" s="1135">
        <v>2381</v>
      </c>
      <c r="BG2389" s="1102">
        <v>58200.257826757443</v>
      </c>
      <c r="BH2389" s="1102">
        <v>63460.357663014162</v>
      </c>
      <c r="BI2389" s="1102">
        <v>60148.91343434497</v>
      </c>
      <c r="BJ2389" s="1102">
        <v>70815.884043576763</v>
      </c>
      <c r="BK2389" s="1102">
        <v>81760.847669208873</v>
      </c>
      <c r="BL2389" s="1102">
        <v>104157.08562245422</v>
      </c>
      <c r="BM2389" s="1102">
        <v>90387.243104181674</v>
      </c>
      <c r="BN2389" s="1102">
        <v>96974.576427496359</v>
      </c>
      <c r="BO2389" s="1102">
        <v>122886.48937750832</v>
      </c>
      <c r="BP2389" s="1102">
        <v>121497.30444909142</v>
      </c>
      <c r="BQ2389" s="1102">
        <v>91121.727584957756</v>
      </c>
      <c r="BR2389" s="1102">
        <v>68638.794261197545</v>
      </c>
      <c r="BS2389" s="1102">
        <v>68386.686458569209</v>
      </c>
      <c r="BT2389" s="1102">
        <v>27719.49715079453</v>
      </c>
      <c r="BU2389" s="1102">
        <v>13789.519266409257</v>
      </c>
      <c r="BV2389" s="1102">
        <v>13559.446901260144</v>
      </c>
      <c r="BW2389" s="1102">
        <v>19692.54231642378</v>
      </c>
      <c r="BX2389" s="1102">
        <v>24445.733311009259</v>
      </c>
      <c r="BY2389" s="1102">
        <v>22760.302038070324</v>
      </c>
      <c r="BZ2389" s="1102">
        <v>19809.364744002214</v>
      </c>
      <c r="CA2389" s="1102">
        <v>13047.913875397815</v>
      </c>
      <c r="CB2389" s="1102">
        <v>9075.7349054800416</v>
      </c>
      <c r="CC2389" s="1102">
        <v>9938.9327396173594</v>
      </c>
      <c r="CD2389" s="1102">
        <v>13411.061686435058</v>
      </c>
      <c r="CE2389" s="1102">
        <v>21311.652675328973</v>
      </c>
      <c r="CF2389" s="1102">
        <v>14840.924321371076</v>
      </c>
      <c r="CG2389" s="1102">
        <v>10544.516892784639</v>
      </c>
      <c r="CH2389" s="1102">
        <v>11860.25344563022</v>
      </c>
      <c r="CI2389" s="1102">
        <v>17056.206148779806</v>
      </c>
      <c r="CJ2389" s="1102">
        <v>20971.196627745441</v>
      </c>
      <c r="CK2389" s="1102">
        <v>23216.807710387882</v>
      </c>
      <c r="CL2389" s="1102">
        <v>20220.181113673108</v>
      </c>
      <c r="CM2389" s="1102">
        <v>22160.518713295449</v>
      </c>
      <c r="CN2389" s="1102">
        <v>19918.072065324362</v>
      </c>
      <c r="CO2389" s="1102">
        <v>21214.852194342384</v>
      </c>
      <c r="CP2389" s="1102">
        <v>20219.852297979371</v>
      </c>
      <c r="CQ2389" s="1106">
        <f t="shared" si="237"/>
        <v>22288.571874592148</v>
      </c>
      <c r="CR2389" s="23" t="s">
        <v>543</v>
      </c>
      <c r="DQ2389"/>
      <c r="DR2389"/>
    </row>
    <row r="2390" spans="58:122" ht="13">
      <c r="BF2390" s="1135">
        <v>2382</v>
      </c>
      <c r="BG2390" s="1102">
        <v>57327.31423127155</v>
      </c>
      <c r="BH2390" s="1102">
        <v>56901.992492606325</v>
      </c>
      <c r="BI2390" s="1102">
        <v>49354.515929843343</v>
      </c>
      <c r="BJ2390" s="1102">
        <v>58681.639840419055</v>
      </c>
      <c r="BK2390" s="1102">
        <v>72082.430035868631</v>
      </c>
      <c r="BL2390" s="1102">
        <v>92178.796794381691</v>
      </c>
      <c r="BM2390" s="1102">
        <v>83972.859312991655</v>
      </c>
      <c r="BN2390" s="1102">
        <v>99949.681719942237</v>
      </c>
      <c r="BO2390" s="1102">
        <v>128274.59239877934</v>
      </c>
      <c r="BP2390" s="1102">
        <v>133509.82722190022</v>
      </c>
      <c r="BQ2390" s="1102">
        <v>105637.06570675629</v>
      </c>
      <c r="BR2390" s="1102">
        <v>85564.085026861911</v>
      </c>
      <c r="BS2390" s="1102">
        <v>81267.528474952735</v>
      </c>
      <c r="BT2390" s="1102">
        <v>42408.987041601453</v>
      </c>
      <c r="BU2390" s="1102">
        <v>17715.873265959821</v>
      </c>
      <c r="BV2390" s="1102">
        <v>13105.053746999392</v>
      </c>
      <c r="BW2390" s="1102">
        <v>15908.536499480137</v>
      </c>
      <c r="BX2390" s="1102">
        <v>30365.398498306829</v>
      </c>
      <c r="BY2390" s="1102">
        <v>22417.01699398756</v>
      </c>
      <c r="BZ2390" s="1102">
        <v>16323.414209495868</v>
      </c>
      <c r="CA2390" s="1102">
        <v>13048.620279165352</v>
      </c>
      <c r="CB2390" s="1102">
        <v>9117.7429744230212</v>
      </c>
      <c r="CC2390" s="1102">
        <v>12363.117851417788</v>
      </c>
      <c r="CD2390" s="1102">
        <v>14332.11450722277</v>
      </c>
      <c r="CE2390" s="1102">
        <v>20259.699801474675</v>
      </c>
      <c r="CF2390" s="1102">
        <v>16236.051822325237</v>
      </c>
      <c r="CG2390" s="1102">
        <v>13007.387677646781</v>
      </c>
      <c r="CH2390" s="1102">
        <v>15696.465776585863</v>
      </c>
      <c r="CI2390" s="1102">
        <v>17901.612214373283</v>
      </c>
      <c r="CJ2390" s="1102">
        <v>19565.369312136438</v>
      </c>
      <c r="CK2390" s="1102">
        <v>19825.639761123428</v>
      </c>
      <c r="CL2390" s="1102">
        <v>18318.129655060438</v>
      </c>
      <c r="CM2390" s="1102">
        <v>22779.532382568996</v>
      </c>
      <c r="CN2390" s="1102">
        <v>21430.12111849674</v>
      </c>
      <c r="CO2390" s="1102">
        <v>21525.947247272034</v>
      </c>
      <c r="CP2390" s="1102">
        <v>23370.678447644095</v>
      </c>
      <c r="CQ2390" s="1106">
        <f t="shared" si="237"/>
        <v>25761.763175211327</v>
      </c>
      <c r="CR2390" s="23" t="s">
        <v>543</v>
      </c>
      <c r="DQ2390"/>
      <c r="DR2390"/>
    </row>
    <row r="2391" spans="58:122" ht="13">
      <c r="BF2391" s="1135">
        <v>2383</v>
      </c>
      <c r="BG2391" s="1102">
        <v>46841.288422729616</v>
      </c>
      <c r="BH2391" s="1102">
        <v>47971.335941550984</v>
      </c>
      <c r="BI2391" s="1102">
        <v>41760.345498624854</v>
      </c>
      <c r="BJ2391" s="1102">
        <v>45760.727708944978</v>
      </c>
      <c r="BK2391" s="1102">
        <v>67055.611229375776</v>
      </c>
      <c r="BL2391" s="1102">
        <v>90682.609351183273</v>
      </c>
      <c r="BM2391" s="1102">
        <v>67681.822114586786</v>
      </c>
      <c r="BN2391" s="1102">
        <v>68225.765574482793</v>
      </c>
      <c r="BO2391" s="1102">
        <v>104223.11095360141</v>
      </c>
      <c r="BP2391" s="1102">
        <v>96363.625186510719</v>
      </c>
      <c r="BQ2391" s="1102">
        <v>73902.752846889198</v>
      </c>
      <c r="BR2391" s="1102">
        <v>61487.920248928829</v>
      </c>
      <c r="BS2391" s="1102">
        <v>70407.607782207371</v>
      </c>
      <c r="BT2391" s="1102">
        <v>32850.921188960332</v>
      </c>
      <c r="BU2391" s="1102">
        <v>15814.085076124929</v>
      </c>
      <c r="BV2391" s="1102">
        <v>11627.440542808139</v>
      </c>
      <c r="BW2391" s="1102">
        <v>16565.61405879011</v>
      </c>
      <c r="BX2391" s="1102">
        <v>22989.989024277504</v>
      </c>
      <c r="BY2391" s="1102">
        <v>22495.103130080941</v>
      </c>
      <c r="BZ2391" s="1102">
        <v>23157.330658106624</v>
      </c>
      <c r="CA2391" s="1102">
        <v>13052.162963934088</v>
      </c>
      <c r="CB2391" s="1102">
        <v>6294.372194068882</v>
      </c>
      <c r="CC2391" s="1102">
        <v>7208.3877822338009</v>
      </c>
      <c r="CD2391" s="1102">
        <v>8175.4091100511396</v>
      </c>
      <c r="CE2391" s="1102">
        <v>19917.890369463374</v>
      </c>
      <c r="CF2391" s="1102">
        <v>13889.976844886412</v>
      </c>
      <c r="CG2391" s="1102">
        <v>9238.3863024031452</v>
      </c>
      <c r="CH2391" s="1102">
        <v>12079.820085166881</v>
      </c>
      <c r="CI2391" s="1102">
        <v>12398.810715108872</v>
      </c>
      <c r="CJ2391" s="1102">
        <v>19964.242801673088</v>
      </c>
      <c r="CK2391" s="1102">
        <v>17240.174139290608</v>
      </c>
      <c r="CL2391" s="1102">
        <v>16342.049045315394</v>
      </c>
      <c r="CM2391" s="1102">
        <v>18538.196989384236</v>
      </c>
      <c r="CN2391" s="1102">
        <v>17912.630214214798</v>
      </c>
      <c r="CO2391" s="1102">
        <v>23014.835346974738</v>
      </c>
      <c r="CP2391" s="1102">
        <v>18763.058783267585</v>
      </c>
      <c r="CQ2391" s="1106">
        <f t="shared" si="237"/>
        <v>20682.731906990695</v>
      </c>
      <c r="CR2391" s="23" t="s">
        <v>543</v>
      </c>
      <c r="DQ2391"/>
      <c r="DR2391"/>
    </row>
    <row r="2392" spans="58:122" ht="13">
      <c r="BF2392" s="1135">
        <v>2384</v>
      </c>
      <c r="BG2392" s="1102">
        <v>67593.035680079382</v>
      </c>
      <c r="BH2392" s="1102">
        <v>64221.262663329726</v>
      </c>
      <c r="BI2392" s="1102">
        <v>56202.733986425337</v>
      </c>
      <c r="BJ2392" s="1102">
        <v>62466.707319403824</v>
      </c>
      <c r="BK2392" s="1102">
        <v>71565.2272182374</v>
      </c>
      <c r="BL2392" s="1102">
        <v>89929.129425090781</v>
      </c>
      <c r="BM2392" s="1102">
        <v>79296.673315909153</v>
      </c>
      <c r="BN2392" s="1102">
        <v>91226.047187382617</v>
      </c>
      <c r="BO2392" s="1102">
        <v>123548.76908686243</v>
      </c>
      <c r="BP2392" s="1102">
        <v>114955.38779452106</v>
      </c>
      <c r="BQ2392" s="1102">
        <v>93241.432312024641</v>
      </c>
      <c r="BR2392" s="1102">
        <v>74396.853117020146</v>
      </c>
      <c r="BS2392" s="1102">
        <v>73208.463812831804</v>
      </c>
      <c r="BT2392" s="1102">
        <v>34436.232462137508</v>
      </c>
      <c r="BU2392" s="1102">
        <v>12437.899783003159</v>
      </c>
      <c r="BV2392" s="1102">
        <v>11860.44697613334</v>
      </c>
      <c r="BW2392" s="1102">
        <v>20502.898829354941</v>
      </c>
      <c r="BX2392" s="1102">
        <v>36298.460576740137</v>
      </c>
      <c r="BY2392" s="1102">
        <v>24616.935572854134</v>
      </c>
      <c r="BZ2392" s="1102">
        <v>20110.193188173223</v>
      </c>
      <c r="CA2392" s="1102">
        <v>13054.5452238691</v>
      </c>
      <c r="CB2392" s="1102">
        <v>7740.2347492194021</v>
      </c>
      <c r="CC2392" s="1102">
        <v>9402.8481364875151</v>
      </c>
      <c r="CD2392" s="1102">
        <v>11546.709596272542</v>
      </c>
      <c r="CE2392" s="1102">
        <v>18239.089342746745</v>
      </c>
      <c r="CF2392" s="1102">
        <v>15780.644023093937</v>
      </c>
      <c r="CG2392" s="1102">
        <v>12840.324031426768</v>
      </c>
      <c r="CH2392" s="1102">
        <v>14460.832035547768</v>
      </c>
      <c r="CI2392" s="1102">
        <v>19660.850908613578</v>
      </c>
      <c r="CJ2392" s="1102">
        <v>22753.778633370024</v>
      </c>
      <c r="CK2392" s="1102">
        <v>25956.15866515119</v>
      </c>
      <c r="CL2392" s="1102">
        <v>20727.350881482987</v>
      </c>
      <c r="CM2392" s="1102">
        <v>23455.751156443635</v>
      </c>
      <c r="CN2392" s="1102">
        <v>18705.902562316496</v>
      </c>
      <c r="CO2392" s="1102">
        <v>21052.715164703583</v>
      </c>
      <c r="CP2392" s="1102">
        <v>20509.171665297243</v>
      </c>
      <c r="CQ2392" s="1106">
        <f t="shared" si="237"/>
        <v>22607.491885388685</v>
      </c>
      <c r="CR2392" s="23" t="s">
        <v>543</v>
      </c>
      <c r="DQ2392"/>
      <c r="DR2392"/>
    </row>
    <row r="2393" spans="58:122" ht="13">
      <c r="BF2393" s="1135">
        <v>2385</v>
      </c>
      <c r="BG2393" s="1102">
        <v>82434.941198503642</v>
      </c>
      <c r="BH2393" s="1102">
        <v>76187.067781082325</v>
      </c>
      <c r="BI2393" s="1102">
        <v>60389.449284659408</v>
      </c>
      <c r="BJ2393" s="1102">
        <v>63170.154804307029</v>
      </c>
      <c r="BK2393" s="1102">
        <v>83577.323802927087</v>
      </c>
      <c r="BL2393" s="1102">
        <v>113373.83021270935</v>
      </c>
      <c r="BM2393" s="1102">
        <v>98860.857916976325</v>
      </c>
      <c r="BN2393" s="1102">
        <v>104882.56299161215</v>
      </c>
      <c r="BO2393" s="1102">
        <v>128885.96098934457</v>
      </c>
      <c r="BP2393" s="1102">
        <v>122973.28097192409</v>
      </c>
      <c r="BQ2393" s="1102">
        <v>97607.62986028273</v>
      </c>
      <c r="BR2393" s="1102">
        <v>79357.833571519717</v>
      </c>
      <c r="BS2393" s="1102">
        <v>82310.268530868459</v>
      </c>
      <c r="BT2393" s="1102">
        <v>26118.077782072814</v>
      </c>
      <c r="BU2393" s="1102">
        <v>11304.055820593263</v>
      </c>
      <c r="BV2393" s="1102">
        <v>13024.298235521312</v>
      </c>
      <c r="BW2393" s="1102">
        <v>27186.605855944061</v>
      </c>
      <c r="BX2393" s="1102">
        <v>27789.155599247788</v>
      </c>
      <c r="BY2393" s="1102">
        <v>23470.970744592487</v>
      </c>
      <c r="BZ2393" s="1102">
        <v>21335.250753011798</v>
      </c>
      <c r="CA2393" s="1102">
        <v>13057.512274760162</v>
      </c>
      <c r="CB2393" s="1102">
        <v>8180.9874389801462</v>
      </c>
      <c r="CC2393" s="1102">
        <v>11631.865280432101</v>
      </c>
      <c r="CD2393" s="1102">
        <v>13986.834107772494</v>
      </c>
      <c r="CE2393" s="1102">
        <v>27408.155334091509</v>
      </c>
      <c r="CF2393" s="1102">
        <v>17701.308150061705</v>
      </c>
      <c r="CG2393" s="1102">
        <v>12660.549818214735</v>
      </c>
      <c r="CH2393" s="1102">
        <v>13973.216612448086</v>
      </c>
      <c r="CI2393" s="1102">
        <v>19255.952003163413</v>
      </c>
      <c r="CJ2393" s="1102">
        <v>24532.372149314258</v>
      </c>
      <c r="CK2393" s="1102">
        <v>28569.509507756698</v>
      </c>
      <c r="CL2393" s="1102">
        <v>19714.308343426688</v>
      </c>
      <c r="CM2393" s="1102">
        <v>24192.471438550248</v>
      </c>
      <c r="CN2393" s="1102">
        <v>15776.468897636578</v>
      </c>
      <c r="CO2393" s="1102">
        <v>21390.329272047242</v>
      </c>
      <c r="CP2393" s="1102">
        <v>17229.750031006068</v>
      </c>
      <c r="CQ2393" s="1106">
        <f t="shared" si="237"/>
        <v>18992.548327650838</v>
      </c>
      <c r="CR2393" s="23" t="s">
        <v>543</v>
      </c>
      <c r="DQ2393"/>
      <c r="DR2393"/>
    </row>
    <row r="2394" spans="58:122" ht="13">
      <c r="BF2394" s="1135">
        <v>2386</v>
      </c>
      <c r="BG2394" s="1102">
        <v>63253.701997011616</v>
      </c>
      <c r="BH2394" s="1102">
        <v>62053.646519090878</v>
      </c>
      <c r="BI2394" s="1102">
        <v>56963.82773291687</v>
      </c>
      <c r="BJ2394" s="1102">
        <v>71455.074243576775</v>
      </c>
      <c r="BK2394" s="1102">
        <v>87608.768058384754</v>
      </c>
      <c r="BL2394" s="1102">
        <v>111289.79098495454</v>
      </c>
      <c r="BM2394" s="1102">
        <v>90117.218494032248</v>
      </c>
      <c r="BN2394" s="1102">
        <v>99960.665796572866</v>
      </c>
      <c r="BO2394" s="1102">
        <v>148368.7113178077</v>
      </c>
      <c r="BP2394" s="1102">
        <v>136474.46823769246</v>
      </c>
      <c r="BQ2394" s="1102">
        <v>106376.16555889713</v>
      </c>
      <c r="BR2394" s="1102">
        <v>82327.258036489366</v>
      </c>
      <c r="BS2394" s="1102">
        <v>86023.7760932284</v>
      </c>
      <c r="BT2394" s="1102">
        <v>52720.559092734591</v>
      </c>
      <c r="BU2394" s="1102">
        <v>24365.881431173024</v>
      </c>
      <c r="BV2394" s="1102">
        <v>19254.139637135486</v>
      </c>
      <c r="BW2394" s="1102">
        <v>15949.780548898099</v>
      </c>
      <c r="BX2394" s="1102">
        <v>23392.699808905178</v>
      </c>
      <c r="BY2394" s="1102">
        <v>24361.517709060794</v>
      </c>
      <c r="BZ2394" s="1102">
        <v>19973.319252314119</v>
      </c>
      <c r="CA2394" s="1102">
        <v>13057.598602566712</v>
      </c>
      <c r="CB2394" s="1102">
        <v>7842.0141401564351</v>
      </c>
      <c r="CC2394" s="1102">
        <v>8927.6498959949058</v>
      </c>
      <c r="CD2394" s="1102">
        <v>15457.298689907246</v>
      </c>
      <c r="CE2394" s="1102">
        <v>18958.271883807138</v>
      </c>
      <c r="CF2394" s="1102">
        <v>13020.206264949878</v>
      </c>
      <c r="CG2394" s="1102">
        <v>9998.8696023018747</v>
      </c>
      <c r="CH2394" s="1102">
        <v>11778.264206501091</v>
      </c>
      <c r="CI2394" s="1102">
        <v>18913.286819998662</v>
      </c>
      <c r="CJ2394" s="1102">
        <v>20750.21122216414</v>
      </c>
      <c r="CK2394" s="1102">
        <v>22524.619060676843</v>
      </c>
      <c r="CL2394" s="1102">
        <v>20503.042046511713</v>
      </c>
      <c r="CM2394" s="1102">
        <v>20843.853746179113</v>
      </c>
      <c r="CN2394" s="1102">
        <v>19167.173100020118</v>
      </c>
      <c r="CO2394" s="1102">
        <v>15989.251432291961</v>
      </c>
      <c r="CP2394" s="1102">
        <v>20589.174774865518</v>
      </c>
      <c r="CQ2394" s="1106">
        <f t="shared" si="237"/>
        <v>22695.680217900961</v>
      </c>
      <c r="CR2394" s="23" t="s">
        <v>543</v>
      </c>
      <c r="DQ2394"/>
      <c r="DR2394"/>
    </row>
    <row r="2395" spans="58:122" ht="13">
      <c r="BF2395" s="1135">
        <v>2387</v>
      </c>
      <c r="BG2395" s="1102">
        <v>59770.048263970741</v>
      </c>
      <c r="BH2395" s="1102">
        <v>60411.386090884247</v>
      </c>
      <c r="BI2395" s="1102">
        <v>52362.114545151839</v>
      </c>
      <c r="BJ2395" s="1102">
        <v>57605.281562388933</v>
      </c>
      <c r="BK2395" s="1102">
        <v>80180.397187411989</v>
      </c>
      <c r="BL2395" s="1102">
        <v>109258.02938549613</v>
      </c>
      <c r="BM2395" s="1102">
        <v>78828.55612910034</v>
      </c>
      <c r="BN2395" s="1102">
        <v>80091.842319610063</v>
      </c>
      <c r="BO2395" s="1102">
        <v>125925.60382965024</v>
      </c>
      <c r="BP2395" s="1102">
        <v>120955.31602666843</v>
      </c>
      <c r="BQ2395" s="1102">
        <v>88298.39220707021</v>
      </c>
      <c r="BR2395" s="1102">
        <v>57943.715300511205</v>
      </c>
      <c r="BS2395" s="1102">
        <v>71119.762500675482</v>
      </c>
      <c r="BT2395" s="1102">
        <v>37323.683853135335</v>
      </c>
      <c r="BU2395" s="1102">
        <v>20715.94271802549</v>
      </c>
      <c r="BV2395" s="1102">
        <v>19354.300606403831</v>
      </c>
      <c r="BW2395" s="1102">
        <v>16804.173790680627</v>
      </c>
      <c r="BX2395" s="1102">
        <v>26655.850380347612</v>
      </c>
      <c r="BY2395" s="1102">
        <v>23148.362855152944</v>
      </c>
      <c r="BZ2395" s="1102">
        <v>16634.553144799869</v>
      </c>
      <c r="CA2395" s="1102">
        <v>13059.800389039827</v>
      </c>
      <c r="CB2395" s="1102">
        <v>9223.3738206107028</v>
      </c>
      <c r="CC2395" s="1102">
        <v>9956.0458179749476</v>
      </c>
      <c r="CD2395" s="1102">
        <v>17667.223387441911</v>
      </c>
      <c r="CE2395" s="1102">
        <v>20385.643441799901</v>
      </c>
      <c r="CF2395" s="1102">
        <v>15442.992965854974</v>
      </c>
      <c r="CG2395" s="1102">
        <v>11781.162226154658</v>
      </c>
      <c r="CH2395" s="1102">
        <v>12564.880365157425</v>
      </c>
      <c r="CI2395" s="1102">
        <v>20776.84785079633</v>
      </c>
      <c r="CJ2395" s="1102">
        <v>21827.890441609496</v>
      </c>
      <c r="CK2395" s="1102">
        <v>21850.368867202174</v>
      </c>
      <c r="CL2395" s="1102">
        <v>21754.040273629213</v>
      </c>
      <c r="CM2395" s="1102">
        <v>23300.999540900069</v>
      </c>
      <c r="CN2395" s="1102">
        <v>24072.097578104927</v>
      </c>
      <c r="CO2395" s="1102">
        <v>22469.84271562942</v>
      </c>
      <c r="CP2395" s="1102">
        <v>24357.152329256285</v>
      </c>
      <c r="CQ2395" s="1106">
        <f t="shared" si="237"/>
        <v>26849.164491932046</v>
      </c>
      <c r="CR2395" s="23" t="s">
        <v>543</v>
      </c>
      <c r="DQ2395"/>
      <c r="DR2395"/>
    </row>
    <row r="2396" spans="58:122" ht="13">
      <c r="BF2396" s="1135">
        <v>2388</v>
      </c>
      <c r="BG2396" s="1102">
        <v>46714.26126082422</v>
      </c>
      <c r="BH2396" s="1102">
        <v>58510.917139792851</v>
      </c>
      <c r="BI2396" s="1102">
        <v>59691.415514290595</v>
      </c>
      <c r="BJ2396" s="1102">
        <v>72812.447635483768</v>
      </c>
      <c r="BK2396" s="1102">
        <v>82085.579114316308</v>
      </c>
      <c r="BL2396" s="1102">
        <v>107764.42823620429</v>
      </c>
      <c r="BM2396" s="1102">
        <v>100147.17247456698</v>
      </c>
      <c r="BN2396" s="1102">
        <v>100745.07298896814</v>
      </c>
      <c r="BO2396" s="1102">
        <v>116970.31757946911</v>
      </c>
      <c r="BP2396" s="1102">
        <v>124849.44381330303</v>
      </c>
      <c r="BQ2396" s="1102">
        <v>98703.438000152877</v>
      </c>
      <c r="BR2396" s="1102">
        <v>81238.449511449027</v>
      </c>
      <c r="BS2396" s="1102">
        <v>85659.786193572349</v>
      </c>
      <c r="BT2396" s="1102">
        <v>31433.793411228056</v>
      </c>
      <c r="BU2396" s="1102">
        <v>14532.858140891676</v>
      </c>
      <c r="BV2396" s="1102">
        <v>14379.254535532769</v>
      </c>
      <c r="BW2396" s="1102">
        <v>28099.769906545007</v>
      </c>
      <c r="BX2396" s="1102">
        <v>34113.523169367094</v>
      </c>
      <c r="BY2396" s="1102">
        <v>30740.201448755346</v>
      </c>
      <c r="BZ2396" s="1102">
        <v>17451.219071060517</v>
      </c>
      <c r="CA2396" s="1102">
        <v>13063.271402881488</v>
      </c>
      <c r="CB2396" s="1102">
        <v>9198.03268736879</v>
      </c>
      <c r="CC2396" s="1102">
        <v>10629.413700409974</v>
      </c>
      <c r="CD2396" s="1102">
        <v>14908.284873610086</v>
      </c>
      <c r="CE2396" s="1102">
        <v>23658.329709506066</v>
      </c>
      <c r="CF2396" s="1102">
        <v>15189.47913757971</v>
      </c>
      <c r="CG2396" s="1102">
        <v>10772.808427978927</v>
      </c>
      <c r="CH2396" s="1102">
        <v>11752.891839753749</v>
      </c>
      <c r="CI2396" s="1102">
        <v>17257.960000385185</v>
      </c>
      <c r="CJ2396" s="1102">
        <v>21248.288173622761</v>
      </c>
      <c r="CK2396" s="1102">
        <v>24043.833027030905</v>
      </c>
      <c r="CL2396" s="1102">
        <v>18238.283200917005</v>
      </c>
      <c r="CM2396" s="1102">
        <v>23562.59595470989</v>
      </c>
      <c r="CN2396" s="1102">
        <v>22124.630024792154</v>
      </c>
      <c r="CO2396" s="1102">
        <v>28181.716184852507</v>
      </c>
      <c r="CP2396" s="1102">
        <v>23201.743885304604</v>
      </c>
      <c r="CQ2396" s="1106">
        <f t="shared" si="237"/>
        <v>25575.544696494606</v>
      </c>
      <c r="CR2396" s="23" t="s">
        <v>543</v>
      </c>
      <c r="DQ2396"/>
      <c r="DR2396"/>
    </row>
    <row r="2397" spans="58:122" ht="13">
      <c r="BF2397" s="1135">
        <v>2389</v>
      </c>
      <c r="BG2397" s="1102">
        <v>64362.035312549437</v>
      </c>
      <c r="BH2397" s="1102">
        <v>64155.288682020444</v>
      </c>
      <c r="BI2397" s="1102">
        <v>58878.878093857078</v>
      </c>
      <c r="BJ2397" s="1102">
        <v>69555.583145341006</v>
      </c>
      <c r="BK2397" s="1102">
        <v>88271.63237292305</v>
      </c>
      <c r="BL2397" s="1102">
        <v>118972.8120340296</v>
      </c>
      <c r="BM2397" s="1102">
        <v>96630.841908221511</v>
      </c>
      <c r="BN2397" s="1102">
        <v>101698.042021556</v>
      </c>
      <c r="BO2397" s="1102">
        <v>135441.39188355391</v>
      </c>
      <c r="BP2397" s="1102">
        <v>125038.36548590091</v>
      </c>
      <c r="BQ2397" s="1102">
        <v>92065.095305433788</v>
      </c>
      <c r="BR2397" s="1102">
        <v>72077.081006799155</v>
      </c>
      <c r="BS2397" s="1102">
        <v>87653.258698810227</v>
      </c>
      <c r="BT2397" s="1102">
        <v>60623.475362331126</v>
      </c>
      <c r="BU2397" s="1102">
        <v>21464.099017353183</v>
      </c>
      <c r="BV2397" s="1102">
        <v>16864.920101433923</v>
      </c>
      <c r="BW2397" s="1102">
        <v>18379.983106599357</v>
      </c>
      <c r="BX2397" s="1102">
        <v>31245.841069417071</v>
      </c>
      <c r="BY2397" s="1102">
        <v>24217.44036722328</v>
      </c>
      <c r="BZ2397" s="1102">
        <v>19203.504587045743</v>
      </c>
      <c r="CA2397" s="1102">
        <v>13063.943776530545</v>
      </c>
      <c r="CB2397" s="1102">
        <v>8275.9906256227659</v>
      </c>
      <c r="CC2397" s="1102">
        <v>12039.288991976107</v>
      </c>
      <c r="CD2397" s="1102">
        <v>16057.140609496881</v>
      </c>
      <c r="CE2397" s="1102">
        <v>25090.929441750031</v>
      </c>
      <c r="CF2397" s="1102">
        <v>19156.872088862703</v>
      </c>
      <c r="CG2397" s="1102">
        <v>15229.11486313969</v>
      </c>
      <c r="CH2397" s="1102">
        <v>15068.407323031537</v>
      </c>
      <c r="CI2397" s="1102">
        <v>19787.293517352504</v>
      </c>
      <c r="CJ2397" s="1102">
        <v>19611.485191165211</v>
      </c>
      <c r="CK2397" s="1102">
        <v>21204.150018580203</v>
      </c>
      <c r="CL2397" s="1102">
        <v>18718.646032490189</v>
      </c>
      <c r="CM2397" s="1102">
        <v>24485.47497557176</v>
      </c>
      <c r="CN2397" s="1102">
        <v>25759.154602013215</v>
      </c>
      <c r="CO2397" s="1102">
        <v>27322.020813575476</v>
      </c>
      <c r="CP2397" s="1102">
        <v>26614.688665544076</v>
      </c>
      <c r="CQ2397" s="1106">
        <f t="shared" si="237"/>
        <v>29337.672328158042</v>
      </c>
      <c r="CR2397" s="23" t="s">
        <v>543</v>
      </c>
      <c r="DQ2397"/>
      <c r="DR2397"/>
    </row>
    <row r="2398" spans="58:122" ht="13">
      <c r="BF2398" s="1135">
        <v>2390</v>
      </c>
      <c r="BG2398" s="1102">
        <v>50933.013443944146</v>
      </c>
      <c r="BH2398" s="1102">
        <v>57920.193246861039</v>
      </c>
      <c r="BI2398" s="1102">
        <v>52626.338720405474</v>
      </c>
      <c r="BJ2398" s="1102">
        <v>60250.143557031741</v>
      </c>
      <c r="BK2398" s="1102">
        <v>69628.774979133537</v>
      </c>
      <c r="BL2398" s="1102">
        <v>90084.221499892286</v>
      </c>
      <c r="BM2398" s="1102">
        <v>80027.773478758783</v>
      </c>
      <c r="BN2398" s="1102">
        <v>94113.638842682005</v>
      </c>
      <c r="BO2398" s="1102">
        <v>124056.11147104563</v>
      </c>
      <c r="BP2398" s="1102">
        <v>114459.17915167191</v>
      </c>
      <c r="BQ2398" s="1102">
        <v>90133.202674530636</v>
      </c>
      <c r="BR2398" s="1102">
        <v>71145.684473431495</v>
      </c>
      <c r="BS2398" s="1102">
        <v>61982.398226393634</v>
      </c>
      <c r="BT2398" s="1102">
        <v>29016.368888866873</v>
      </c>
      <c r="BU2398" s="1102">
        <v>13820.692344758154</v>
      </c>
      <c r="BV2398" s="1102">
        <v>14178.620137360298</v>
      </c>
      <c r="BW2398" s="1102">
        <v>19684.751561517434</v>
      </c>
      <c r="BX2398" s="1102">
        <v>27095.407970031505</v>
      </c>
      <c r="BY2398" s="1102">
        <v>22166.261473834991</v>
      </c>
      <c r="BZ2398" s="1102">
        <v>18679.013684093457</v>
      </c>
      <c r="CA2398" s="1102">
        <v>13065.500065694705</v>
      </c>
      <c r="CB2398" s="1102">
        <v>8532.2517509217705</v>
      </c>
      <c r="CC2398" s="1102">
        <v>10071.195246415435</v>
      </c>
      <c r="CD2398" s="1102">
        <v>13272.428398355663</v>
      </c>
      <c r="CE2398" s="1102">
        <v>19652.088314163968</v>
      </c>
      <c r="CF2398" s="1102">
        <v>15146.258690140572</v>
      </c>
      <c r="CG2398" s="1102">
        <v>12222.002217206365</v>
      </c>
      <c r="CH2398" s="1102">
        <v>13791.702545207929</v>
      </c>
      <c r="CI2398" s="1102">
        <v>18207.250635689619</v>
      </c>
      <c r="CJ2398" s="1102">
        <v>19821.955223295918</v>
      </c>
      <c r="CK2398" s="1102">
        <v>20106.144300059266</v>
      </c>
      <c r="CL2398" s="1102">
        <v>16953.982937882778</v>
      </c>
      <c r="CM2398" s="1102">
        <v>17900.431051399457</v>
      </c>
      <c r="CN2398" s="1102">
        <v>15862.117257427944</v>
      </c>
      <c r="CO2398" s="1102">
        <v>17330.437057493855</v>
      </c>
      <c r="CP2398" s="1102">
        <v>16419.509325818897</v>
      </c>
      <c r="CQ2398" s="1106">
        <f t="shared" si="237"/>
        <v>18099.410834500643</v>
      </c>
      <c r="CR2398" s="23" t="s">
        <v>543</v>
      </c>
      <c r="DQ2398"/>
      <c r="DR2398"/>
    </row>
    <row r="2399" spans="58:122" ht="13">
      <c r="BF2399" s="1135">
        <v>2391</v>
      </c>
      <c r="BG2399" s="1102">
        <v>50939.443242742651</v>
      </c>
      <c r="BH2399" s="1102">
        <v>59989.871514466598</v>
      </c>
      <c r="BI2399" s="1102">
        <v>56688.76809719843</v>
      </c>
      <c r="BJ2399" s="1102">
        <v>73848.460687817511</v>
      </c>
      <c r="BK2399" s="1102">
        <v>88358.372282725584</v>
      </c>
      <c r="BL2399" s="1102">
        <v>119558.57513453631</v>
      </c>
      <c r="BM2399" s="1102">
        <v>112203.84152307018</v>
      </c>
      <c r="BN2399" s="1102">
        <v>130362.34550681985</v>
      </c>
      <c r="BO2399" s="1102">
        <v>130474.93716645722</v>
      </c>
      <c r="BP2399" s="1102">
        <v>140558.63726677725</v>
      </c>
      <c r="BQ2399" s="1102">
        <v>102514.69605362548</v>
      </c>
      <c r="BR2399" s="1102">
        <v>80120.80781632346</v>
      </c>
      <c r="BS2399" s="1102">
        <v>67745.93947013584</v>
      </c>
      <c r="BT2399" s="1102">
        <v>44520.304207969428</v>
      </c>
      <c r="BU2399" s="1102">
        <v>20457.205031236383</v>
      </c>
      <c r="BV2399" s="1102">
        <v>14290.211270703248</v>
      </c>
      <c r="BW2399" s="1102">
        <v>23674.99080306368</v>
      </c>
      <c r="BX2399" s="1102">
        <v>32301.290272209535</v>
      </c>
      <c r="BY2399" s="1102">
        <v>32069.320593646684</v>
      </c>
      <c r="BZ2399" s="1102">
        <v>23802.179738114242</v>
      </c>
      <c r="CA2399" s="1102">
        <v>13066.839927008954</v>
      </c>
      <c r="CB2399" s="1102">
        <v>8682.29622977894</v>
      </c>
      <c r="CC2399" s="1102">
        <v>13399.035129524194</v>
      </c>
      <c r="CD2399" s="1102">
        <v>17149.965634872548</v>
      </c>
      <c r="CE2399" s="1102">
        <v>26202.571020264782</v>
      </c>
      <c r="CF2399" s="1102">
        <v>15748.345620610462</v>
      </c>
      <c r="CG2399" s="1102">
        <v>16504.55663418999</v>
      </c>
      <c r="CH2399" s="1102">
        <v>19458.828169082051</v>
      </c>
      <c r="CI2399" s="1102">
        <v>27047.205707146528</v>
      </c>
      <c r="CJ2399" s="1102">
        <v>25329.293847987425</v>
      </c>
      <c r="CK2399" s="1102">
        <v>26008.275017557909</v>
      </c>
      <c r="CL2399" s="1102">
        <v>18014.426427273749</v>
      </c>
      <c r="CM2399" s="1102">
        <v>25316.62926940521</v>
      </c>
      <c r="CN2399" s="1102">
        <v>19315.458627463533</v>
      </c>
      <c r="CO2399" s="1102">
        <v>27082.918306075102</v>
      </c>
      <c r="CP2399" s="1102">
        <v>22201.647113785442</v>
      </c>
      <c r="CQ2399" s="1106">
        <f t="shared" si="237"/>
        <v>24473.126714154547</v>
      </c>
      <c r="CR2399" s="23" t="s">
        <v>543</v>
      </c>
      <c r="DQ2399"/>
      <c r="DR2399"/>
    </row>
    <row r="2400" spans="58:122" ht="13">
      <c r="BF2400" s="1135">
        <v>2392</v>
      </c>
      <c r="BG2400" s="1102">
        <v>48702.966157737712</v>
      </c>
      <c r="BH2400" s="1102">
        <v>51772.370114040328</v>
      </c>
      <c r="BI2400" s="1102">
        <v>52041.341304265399</v>
      </c>
      <c r="BJ2400" s="1102">
        <v>78152.510206918494</v>
      </c>
      <c r="BK2400" s="1102">
        <v>97657.813856432796</v>
      </c>
      <c r="BL2400" s="1102">
        <v>121877.78000650431</v>
      </c>
      <c r="BM2400" s="1102">
        <v>101879.73728166131</v>
      </c>
      <c r="BN2400" s="1102">
        <v>102013.84829778096</v>
      </c>
      <c r="BO2400" s="1102">
        <v>119393.98087567916</v>
      </c>
      <c r="BP2400" s="1102">
        <v>106508.94410840972</v>
      </c>
      <c r="BQ2400" s="1102">
        <v>76095.949845532028</v>
      </c>
      <c r="BR2400" s="1102">
        <v>61319.476148531874</v>
      </c>
      <c r="BS2400" s="1102">
        <v>82963.306004150596</v>
      </c>
      <c r="BT2400" s="1102">
        <v>30355.258039265264</v>
      </c>
      <c r="BU2400" s="1102">
        <v>14721.512151026651</v>
      </c>
      <c r="BV2400" s="1102">
        <v>15205.395603861663</v>
      </c>
      <c r="BW2400" s="1102">
        <v>27767.131326524795</v>
      </c>
      <c r="BX2400" s="1102">
        <v>33147.443075104733</v>
      </c>
      <c r="BY2400" s="1102">
        <v>27266.131232642183</v>
      </c>
      <c r="BZ2400" s="1102">
        <v>19468.795829696875</v>
      </c>
      <c r="CA2400" s="1102">
        <v>13072.651576959464</v>
      </c>
      <c r="CB2400" s="1102">
        <v>8433.3788347279806</v>
      </c>
      <c r="CC2400" s="1102">
        <v>9991.0120062792776</v>
      </c>
      <c r="CD2400" s="1102">
        <v>15102.526216507466</v>
      </c>
      <c r="CE2400" s="1102">
        <v>19675.591232260766</v>
      </c>
      <c r="CF2400" s="1102">
        <v>14827.230534652401</v>
      </c>
      <c r="CG2400" s="1102">
        <v>12500.049896902729</v>
      </c>
      <c r="CH2400" s="1102">
        <v>15677.554840552822</v>
      </c>
      <c r="CI2400" s="1102">
        <v>22231.912182867462</v>
      </c>
      <c r="CJ2400" s="1102">
        <v>21959.285488971389</v>
      </c>
      <c r="CK2400" s="1102">
        <v>21236.156880626859</v>
      </c>
      <c r="CL2400" s="1102">
        <v>18282.144603529108</v>
      </c>
      <c r="CM2400" s="1102">
        <v>22895.147426000793</v>
      </c>
      <c r="CN2400" s="1102">
        <v>22640.707566358058</v>
      </c>
      <c r="CO2400" s="1102">
        <v>21785.500039341179</v>
      </c>
      <c r="CP2400" s="1102">
        <v>24539.114919161271</v>
      </c>
      <c r="CQ2400" s="1106">
        <f t="shared" si="237"/>
        <v>27049.743912781203</v>
      </c>
      <c r="CR2400" s="23" t="s">
        <v>543</v>
      </c>
      <c r="DQ2400"/>
      <c r="DR2400"/>
    </row>
    <row r="2401" spans="58:122" ht="13">
      <c r="BF2401" s="1135">
        <v>2393</v>
      </c>
      <c r="BG2401" s="1102">
        <v>66191.892587714392</v>
      </c>
      <c r="BH2401" s="1102">
        <v>74235.588861155862</v>
      </c>
      <c r="BI2401" s="1102">
        <v>67105.336881568888</v>
      </c>
      <c r="BJ2401" s="1102">
        <v>76623.982701851681</v>
      </c>
      <c r="BK2401" s="1102">
        <v>101073.81646281971</v>
      </c>
      <c r="BL2401" s="1102">
        <v>141437.62951425137</v>
      </c>
      <c r="BM2401" s="1102">
        <v>118484.5579824314</v>
      </c>
      <c r="BN2401" s="1102">
        <v>108605.01521113193</v>
      </c>
      <c r="BO2401" s="1102">
        <v>142335.2511490637</v>
      </c>
      <c r="BP2401" s="1102">
        <v>133752.61547092194</v>
      </c>
      <c r="BQ2401" s="1102">
        <v>104721.21467985454</v>
      </c>
      <c r="BR2401" s="1102">
        <v>75901.297583299223</v>
      </c>
      <c r="BS2401" s="1102">
        <v>96804.093115565818</v>
      </c>
      <c r="BT2401" s="1102">
        <v>34239.252554143852</v>
      </c>
      <c r="BU2401" s="1102">
        <v>15505.348175873218</v>
      </c>
      <c r="BV2401" s="1102">
        <v>12374.463560400412</v>
      </c>
      <c r="BW2401" s="1102">
        <v>18848.652876253502</v>
      </c>
      <c r="BX2401" s="1102">
        <v>42288.9511057329</v>
      </c>
      <c r="BY2401" s="1102">
        <v>26089.756682740226</v>
      </c>
      <c r="BZ2401" s="1102">
        <v>19336.557717247808</v>
      </c>
      <c r="CA2401" s="1102">
        <v>13077.572333658338</v>
      </c>
      <c r="CB2401" s="1102">
        <v>8243.8897274379633</v>
      </c>
      <c r="CC2401" s="1102">
        <v>13112.033684098718</v>
      </c>
      <c r="CD2401" s="1102">
        <v>16253.388750926712</v>
      </c>
      <c r="CE2401" s="1102">
        <v>23168.861849028952</v>
      </c>
      <c r="CF2401" s="1102">
        <v>17929.797933635262</v>
      </c>
      <c r="CG2401" s="1102">
        <v>13812.005847620605</v>
      </c>
      <c r="CH2401" s="1102">
        <v>15953.457900219932</v>
      </c>
      <c r="CI2401" s="1102">
        <v>20561.152614620783</v>
      </c>
      <c r="CJ2401" s="1102">
        <v>24149.216874541926</v>
      </c>
      <c r="CK2401" s="1102">
        <v>24488.620132874905</v>
      </c>
      <c r="CL2401" s="1102">
        <v>21134.89559088782</v>
      </c>
      <c r="CM2401" s="1102">
        <v>21522.14797705767</v>
      </c>
      <c r="CN2401" s="1102">
        <v>18932.966524849064</v>
      </c>
      <c r="CO2401" s="1102">
        <v>19192.290290933764</v>
      </c>
      <c r="CP2401" s="1102">
        <v>20200.75732238093</v>
      </c>
      <c r="CQ2401" s="1106">
        <f t="shared" si="237"/>
        <v>22267.523267025816</v>
      </c>
      <c r="CR2401" s="23" t="s">
        <v>543</v>
      </c>
      <c r="DQ2401"/>
      <c r="DR2401"/>
    </row>
    <row r="2402" spans="58:122" ht="13">
      <c r="BF2402" s="1135">
        <v>2394</v>
      </c>
      <c r="BG2402" s="1102">
        <v>68738.243114335317</v>
      </c>
      <c r="BH2402" s="1102">
        <v>76579.527963703775</v>
      </c>
      <c r="BI2402" s="1102">
        <v>70590.493492107707</v>
      </c>
      <c r="BJ2402" s="1102">
        <v>79176.372781745318</v>
      </c>
      <c r="BK2402" s="1102">
        <v>85661.520274148483</v>
      </c>
      <c r="BL2402" s="1102">
        <v>102618.63537248383</v>
      </c>
      <c r="BM2402" s="1102">
        <v>90971.340571580324</v>
      </c>
      <c r="BN2402" s="1102">
        <v>108878.28412106232</v>
      </c>
      <c r="BO2402" s="1102">
        <v>115048.54418238535</v>
      </c>
      <c r="BP2402" s="1102">
        <v>117904.28346800024</v>
      </c>
      <c r="BQ2402" s="1102">
        <v>92553.828964226705</v>
      </c>
      <c r="BR2402" s="1102">
        <v>77937.803502805764</v>
      </c>
      <c r="BS2402" s="1102">
        <v>61673.136303736821</v>
      </c>
      <c r="BT2402" s="1102">
        <v>36439.374517985263</v>
      </c>
      <c r="BU2402" s="1102">
        <v>17344.120189707748</v>
      </c>
      <c r="BV2402" s="1102">
        <v>12672.631210495345</v>
      </c>
      <c r="BW2402" s="1102">
        <v>16409.915435022966</v>
      </c>
      <c r="BX2402" s="1102">
        <v>25157.054841473189</v>
      </c>
      <c r="BY2402" s="1102">
        <v>19187.166603565998</v>
      </c>
      <c r="BZ2402" s="1102">
        <v>17567.423341170732</v>
      </c>
      <c r="CA2402" s="1102">
        <v>13080.182945579741</v>
      </c>
      <c r="CB2402" s="1102">
        <v>10739.652121439074</v>
      </c>
      <c r="CC2402" s="1102">
        <v>12330.518232295686</v>
      </c>
      <c r="CD2402" s="1102">
        <v>13783.800825330027</v>
      </c>
      <c r="CE2402" s="1102">
        <v>19435.70972694828</v>
      </c>
      <c r="CF2402" s="1102">
        <v>15450.066557684966</v>
      </c>
      <c r="CG2402" s="1102">
        <v>14260.272438854745</v>
      </c>
      <c r="CH2402" s="1102">
        <v>16513.36513712021</v>
      </c>
      <c r="CI2402" s="1102">
        <v>23026.739157902823</v>
      </c>
      <c r="CJ2402" s="1102">
        <v>24386.967489378134</v>
      </c>
      <c r="CK2402" s="1102">
        <v>25603.667121241222</v>
      </c>
      <c r="CL2402" s="1102">
        <v>20144.359830470661</v>
      </c>
      <c r="CM2402" s="1102">
        <v>23153.264910108865</v>
      </c>
      <c r="CN2402" s="1102">
        <v>19806.974620466972</v>
      </c>
      <c r="CO2402" s="1102">
        <v>26333.182684550804</v>
      </c>
      <c r="CP2402" s="1102">
        <v>21753.59121201876</v>
      </c>
      <c r="CQ2402" s="1106">
        <f t="shared" si="237"/>
        <v>23979.229626124885</v>
      </c>
      <c r="CR2402" s="23" t="s">
        <v>543</v>
      </c>
      <c r="DQ2402"/>
      <c r="DR2402"/>
    </row>
    <row r="2403" spans="58:122" ht="13">
      <c r="BF2403" s="1135">
        <v>2395</v>
      </c>
      <c r="BG2403" s="1102">
        <v>57135.224632512625</v>
      </c>
      <c r="BH2403" s="1102">
        <v>59260.636423059012</v>
      </c>
      <c r="BI2403" s="1102">
        <v>52402.957222241261</v>
      </c>
      <c r="BJ2403" s="1102">
        <v>55749.870999072715</v>
      </c>
      <c r="BK2403" s="1102">
        <v>67662.50102376219</v>
      </c>
      <c r="BL2403" s="1102">
        <v>90267.073569772387</v>
      </c>
      <c r="BM2403" s="1102">
        <v>83467.795408068152</v>
      </c>
      <c r="BN2403" s="1102">
        <v>89754.523548859783</v>
      </c>
      <c r="BO2403" s="1102">
        <v>105155.2073657959</v>
      </c>
      <c r="BP2403" s="1102">
        <v>105329.47190620957</v>
      </c>
      <c r="BQ2403" s="1102">
        <v>81081.587203327916</v>
      </c>
      <c r="BR2403" s="1102">
        <v>68219.91832916197</v>
      </c>
      <c r="BS2403" s="1102">
        <v>70673.19981998649</v>
      </c>
      <c r="BT2403" s="1102">
        <v>27861.175293433836</v>
      </c>
      <c r="BU2403" s="1102">
        <v>15321.835543495768</v>
      </c>
      <c r="BV2403" s="1102">
        <v>16615.288262596987</v>
      </c>
      <c r="BW2403" s="1102">
        <v>21311.599060803215</v>
      </c>
      <c r="BX2403" s="1102">
        <v>21232.999435319638</v>
      </c>
      <c r="BY2403" s="1102">
        <v>25644.084847732658</v>
      </c>
      <c r="BZ2403" s="1102">
        <v>15967.763844907209</v>
      </c>
      <c r="CA2403" s="1102">
        <v>13080.188960899146</v>
      </c>
      <c r="CB2403" s="1102">
        <v>9011.3565714890028</v>
      </c>
      <c r="CC2403" s="1102">
        <v>11324.112548909881</v>
      </c>
      <c r="CD2403" s="1102">
        <v>13786.565929824277</v>
      </c>
      <c r="CE2403" s="1102">
        <v>22048.12693337163</v>
      </c>
      <c r="CF2403" s="1102">
        <v>14996.074085567447</v>
      </c>
      <c r="CG2403" s="1102">
        <v>12799.507392577148</v>
      </c>
      <c r="CH2403" s="1102">
        <v>14456.774453261414</v>
      </c>
      <c r="CI2403" s="1102">
        <v>23285.632259959006</v>
      </c>
      <c r="CJ2403" s="1102">
        <v>24989.808785060472</v>
      </c>
      <c r="CK2403" s="1102">
        <v>24325.548046614414</v>
      </c>
      <c r="CL2403" s="1102">
        <v>17665.150429726906</v>
      </c>
      <c r="CM2403" s="1102">
        <v>22266.161265553001</v>
      </c>
      <c r="CN2403" s="1102">
        <v>19777.528906171501</v>
      </c>
      <c r="CO2403" s="1102">
        <v>24946.333954981765</v>
      </c>
      <c r="CP2403" s="1102">
        <v>22055.729681913319</v>
      </c>
      <c r="CQ2403" s="1106">
        <f t="shared" si="237"/>
        <v>24312.280278675753</v>
      </c>
      <c r="CR2403" s="23" t="s">
        <v>543</v>
      </c>
      <c r="DQ2403"/>
      <c r="DR2403"/>
    </row>
    <row r="2404" spans="58:122" ht="13">
      <c r="BF2404" s="1135">
        <v>2396</v>
      </c>
      <c r="BG2404" s="1102">
        <v>65748.547638927907</v>
      </c>
      <c r="BH2404" s="1102">
        <v>71524.608227801597</v>
      </c>
      <c r="BI2404" s="1102">
        <v>58034.575102824529</v>
      </c>
      <c r="BJ2404" s="1102">
        <v>61688.970976557743</v>
      </c>
      <c r="BK2404" s="1102">
        <v>90125.739346545946</v>
      </c>
      <c r="BL2404" s="1102">
        <v>114623.49495217798</v>
      </c>
      <c r="BM2404" s="1102">
        <v>86092.627676996635</v>
      </c>
      <c r="BN2404" s="1102">
        <v>83335.168247012582</v>
      </c>
      <c r="BO2404" s="1102">
        <v>124737.28012030163</v>
      </c>
      <c r="BP2404" s="1102">
        <v>115304.00429911629</v>
      </c>
      <c r="BQ2404" s="1102">
        <v>88090.018872017696</v>
      </c>
      <c r="BR2404" s="1102">
        <v>70331.612868446289</v>
      </c>
      <c r="BS2404" s="1102">
        <v>96792.77369685813</v>
      </c>
      <c r="BT2404" s="1102">
        <v>31128.245195537209</v>
      </c>
      <c r="BU2404" s="1102">
        <v>12180.968340517258</v>
      </c>
      <c r="BV2404" s="1102">
        <v>13868.767462620506</v>
      </c>
      <c r="BW2404" s="1102">
        <v>25932.086531774323</v>
      </c>
      <c r="BX2404" s="1102">
        <v>32287.479246595009</v>
      </c>
      <c r="BY2404" s="1102">
        <v>28238.363556950662</v>
      </c>
      <c r="BZ2404" s="1102">
        <v>22070.778375241673</v>
      </c>
      <c r="CA2404" s="1102">
        <v>13080.636820159509</v>
      </c>
      <c r="CB2404" s="1102">
        <v>6855.0591366046756</v>
      </c>
      <c r="CC2404" s="1102">
        <v>10929.824935879909</v>
      </c>
      <c r="CD2404" s="1102">
        <v>13373.905667048206</v>
      </c>
      <c r="CE2404" s="1102">
        <v>23276.476095441114</v>
      </c>
      <c r="CF2404" s="1102">
        <v>16501.885099253625</v>
      </c>
      <c r="CG2404" s="1102">
        <v>14787.412039990155</v>
      </c>
      <c r="CH2404" s="1102">
        <v>18524.082622785958</v>
      </c>
      <c r="CI2404" s="1102">
        <v>25476.051743330383</v>
      </c>
      <c r="CJ2404" s="1102">
        <v>25501.149891803881</v>
      </c>
      <c r="CK2404" s="1102">
        <v>23501.004143670674</v>
      </c>
      <c r="CL2404" s="1102">
        <v>17779.193862424567</v>
      </c>
      <c r="CM2404" s="1102">
        <v>24495.028677693139</v>
      </c>
      <c r="CN2404" s="1102">
        <v>22797.908656293839</v>
      </c>
      <c r="CO2404" s="1102">
        <v>25444.966435526505</v>
      </c>
      <c r="CP2404" s="1102">
        <v>24821.155780921319</v>
      </c>
      <c r="CQ2404" s="1106">
        <f t="shared" si="237"/>
        <v>27360.640744581451</v>
      </c>
      <c r="CR2404" s="23" t="s">
        <v>543</v>
      </c>
      <c r="DQ2404"/>
      <c r="DR2404"/>
    </row>
    <row r="2405" spans="58:122" ht="13">
      <c r="BF2405" s="1135">
        <v>2397</v>
      </c>
      <c r="BG2405" s="1102">
        <v>59799.581458639455</v>
      </c>
      <c r="BH2405" s="1102">
        <v>60776.536725801612</v>
      </c>
      <c r="BI2405" s="1102">
        <v>54481.087503314578</v>
      </c>
      <c r="BJ2405" s="1102">
        <v>60570.969922409393</v>
      </c>
      <c r="BK2405" s="1102">
        <v>67972.780585246219</v>
      </c>
      <c r="BL2405" s="1102">
        <v>89546.623696063762</v>
      </c>
      <c r="BM2405" s="1102">
        <v>77644.984233795389</v>
      </c>
      <c r="BN2405" s="1102">
        <v>84802.355973752914</v>
      </c>
      <c r="BO2405" s="1102">
        <v>114374.82779835789</v>
      </c>
      <c r="BP2405" s="1102">
        <v>104608.10737472476</v>
      </c>
      <c r="BQ2405" s="1102">
        <v>80511.400522814045</v>
      </c>
      <c r="BR2405" s="1102">
        <v>66110.878102290721</v>
      </c>
      <c r="BS2405" s="1102">
        <v>74759.567785289546</v>
      </c>
      <c r="BT2405" s="1102">
        <v>33239.657570167583</v>
      </c>
      <c r="BU2405" s="1102">
        <v>13880.274331460005</v>
      </c>
      <c r="BV2405" s="1102">
        <v>14307.154097421117</v>
      </c>
      <c r="BW2405" s="1102">
        <v>21238.592745959024</v>
      </c>
      <c r="BX2405" s="1102">
        <v>27935.997465818557</v>
      </c>
      <c r="BY2405" s="1102">
        <v>23223.938821258151</v>
      </c>
      <c r="BZ2405" s="1102">
        <v>19061.529376458413</v>
      </c>
      <c r="CA2405" s="1102">
        <v>13087.808923804403</v>
      </c>
      <c r="CB2405" s="1102">
        <v>10961.403544112318</v>
      </c>
      <c r="CC2405" s="1102">
        <v>9712.2101402037188</v>
      </c>
      <c r="CD2405" s="1102">
        <v>12255.005348565621</v>
      </c>
      <c r="CE2405" s="1102">
        <v>20221.347238084993</v>
      </c>
      <c r="CF2405" s="1102">
        <v>16093.928832125433</v>
      </c>
      <c r="CG2405" s="1102">
        <v>11399.113845118512</v>
      </c>
      <c r="CH2405" s="1102">
        <v>11357.097811239892</v>
      </c>
      <c r="CI2405" s="1102">
        <v>14860.807181428401</v>
      </c>
      <c r="CJ2405" s="1102">
        <v>19697.223200548386</v>
      </c>
      <c r="CK2405" s="1102">
        <v>20626.253495039262</v>
      </c>
      <c r="CL2405" s="1102">
        <v>17644.683200495227</v>
      </c>
      <c r="CM2405" s="1102">
        <v>19055.829706492019</v>
      </c>
      <c r="CN2405" s="1102">
        <v>18499.380777315266</v>
      </c>
      <c r="CO2405" s="1102">
        <v>24221.263155584729</v>
      </c>
      <c r="CP2405" s="1102">
        <v>18370.934091587293</v>
      </c>
      <c r="CQ2405" s="1106">
        <f t="shared" si="237"/>
        <v>20250.488424421248</v>
      </c>
      <c r="CR2405" s="23" t="s">
        <v>543</v>
      </c>
      <c r="DQ2405"/>
      <c r="DR2405"/>
    </row>
    <row r="2406" spans="58:122" ht="13">
      <c r="BF2406" s="1135">
        <v>2398</v>
      </c>
      <c r="BG2406" s="1102">
        <v>53543.347253337561</v>
      </c>
      <c r="BH2406" s="1102">
        <v>50687.598522799366</v>
      </c>
      <c r="BI2406" s="1102">
        <v>44638.564324460167</v>
      </c>
      <c r="BJ2406" s="1102">
        <v>50757.919272861771</v>
      </c>
      <c r="BK2406" s="1102">
        <v>57069.743119424093</v>
      </c>
      <c r="BL2406" s="1102">
        <v>74598.659752355801</v>
      </c>
      <c r="BM2406" s="1102">
        <v>71407.994452035011</v>
      </c>
      <c r="BN2406" s="1102">
        <v>82559.459896197834</v>
      </c>
      <c r="BO2406" s="1102">
        <v>109530.73135979634</v>
      </c>
      <c r="BP2406" s="1102">
        <v>114402.64011567002</v>
      </c>
      <c r="BQ2406" s="1102">
        <v>89867.242417407324</v>
      </c>
      <c r="BR2406" s="1102">
        <v>71190.047691873435</v>
      </c>
      <c r="BS2406" s="1102">
        <v>72102.350394403256</v>
      </c>
      <c r="BT2406" s="1102">
        <v>26032.53995432147</v>
      </c>
      <c r="BU2406" s="1102">
        <v>11669.94271245344</v>
      </c>
      <c r="BV2406" s="1102">
        <v>11942.745645558</v>
      </c>
      <c r="BW2406" s="1102">
        <v>17801.262499404063</v>
      </c>
      <c r="BX2406" s="1102">
        <v>23530.219129778605</v>
      </c>
      <c r="BY2406" s="1102">
        <v>24526.125834133345</v>
      </c>
      <c r="BZ2406" s="1102">
        <v>21876.16962958757</v>
      </c>
      <c r="CA2406" s="1102">
        <v>13089.375410654546</v>
      </c>
      <c r="CB2406" s="1102">
        <v>6936.6279991819019</v>
      </c>
      <c r="CC2406" s="1102">
        <v>8272.5802749914601</v>
      </c>
      <c r="CD2406" s="1102">
        <v>13749.389586118525</v>
      </c>
      <c r="CE2406" s="1102">
        <v>23935.350552093754</v>
      </c>
      <c r="CF2406" s="1102">
        <v>15213.981348280739</v>
      </c>
      <c r="CG2406" s="1102">
        <v>10172.319171244941</v>
      </c>
      <c r="CH2406" s="1102">
        <v>11040.530081632727</v>
      </c>
      <c r="CI2406" s="1102">
        <v>17166.443345701213</v>
      </c>
      <c r="CJ2406" s="1102">
        <v>20348.113928848383</v>
      </c>
      <c r="CK2406" s="1102">
        <v>21807.808019948916</v>
      </c>
      <c r="CL2406" s="1102">
        <v>17473.629580399051</v>
      </c>
      <c r="CM2406" s="1102">
        <v>18762.595985967626</v>
      </c>
      <c r="CN2406" s="1102">
        <v>17040.843672267565</v>
      </c>
      <c r="CO2406" s="1102">
        <v>23029.499952504731</v>
      </c>
      <c r="CP2406" s="1102">
        <v>17776.162618862429</v>
      </c>
      <c r="CQ2406" s="1106">
        <f t="shared" si="237"/>
        <v>19594.865103171272</v>
      </c>
      <c r="CR2406" s="23" t="s">
        <v>543</v>
      </c>
      <c r="DQ2406"/>
      <c r="DR2406"/>
    </row>
    <row r="2407" spans="58:122" ht="13">
      <c r="BF2407" s="1135">
        <v>2399</v>
      </c>
      <c r="BG2407" s="1102">
        <v>59448.294611252619</v>
      </c>
      <c r="BH2407" s="1102">
        <v>55135.168067967337</v>
      </c>
      <c r="BI2407" s="1102">
        <v>46210.210456254106</v>
      </c>
      <c r="BJ2407" s="1102">
        <v>59744.651101965072</v>
      </c>
      <c r="BK2407" s="1102">
        <v>77503.438183423583</v>
      </c>
      <c r="BL2407" s="1102">
        <v>93967.852007361711</v>
      </c>
      <c r="BM2407" s="1102">
        <v>80194.020237130564</v>
      </c>
      <c r="BN2407" s="1102">
        <v>98620.094311092267</v>
      </c>
      <c r="BO2407" s="1102">
        <v>125385.64953040781</v>
      </c>
      <c r="BP2407" s="1102">
        <v>117799.69246149772</v>
      </c>
      <c r="BQ2407" s="1102">
        <v>94492.978843077697</v>
      </c>
      <c r="BR2407" s="1102">
        <v>74242.892784576048</v>
      </c>
      <c r="BS2407" s="1102">
        <v>61025.561394233759</v>
      </c>
      <c r="BT2407" s="1102">
        <v>31336.452265111006</v>
      </c>
      <c r="BU2407" s="1102">
        <v>13892.737791271509</v>
      </c>
      <c r="BV2407" s="1102">
        <v>12898.543735014322</v>
      </c>
      <c r="BW2407" s="1102">
        <v>17496.744820783049</v>
      </c>
      <c r="BX2407" s="1102">
        <v>20150.734377999899</v>
      </c>
      <c r="BY2407" s="1102">
        <v>16682.719814346659</v>
      </c>
      <c r="BZ2407" s="1102">
        <v>14646.522552922424</v>
      </c>
      <c r="CA2407" s="1102">
        <v>13090.9682200117</v>
      </c>
      <c r="CB2407" s="1102">
        <v>6139.5891086502697</v>
      </c>
      <c r="CC2407" s="1102">
        <v>8332.0774168146636</v>
      </c>
      <c r="CD2407" s="1102">
        <v>10581.142191730743</v>
      </c>
      <c r="CE2407" s="1102">
        <v>22950.117521535842</v>
      </c>
      <c r="CF2407" s="1102">
        <v>14413.375382619681</v>
      </c>
      <c r="CG2407" s="1102">
        <v>10402.385388618612</v>
      </c>
      <c r="CH2407" s="1102">
        <v>12298.865187951073</v>
      </c>
      <c r="CI2407" s="1102">
        <v>17747.247497211985</v>
      </c>
      <c r="CJ2407" s="1102">
        <v>22230.093067275007</v>
      </c>
      <c r="CK2407" s="1102">
        <v>23578.653999860846</v>
      </c>
      <c r="CL2407" s="1102">
        <v>17860.997237497108</v>
      </c>
      <c r="CM2407" s="1102">
        <v>23514.777632731246</v>
      </c>
      <c r="CN2407" s="1102">
        <v>19715.757695135646</v>
      </c>
      <c r="CO2407" s="1102">
        <v>25855.248538941894</v>
      </c>
      <c r="CP2407" s="1102">
        <v>19831.446682127542</v>
      </c>
      <c r="CQ2407" s="1106">
        <f t="shared" si="237"/>
        <v>21860.427971371162</v>
      </c>
      <c r="CR2407" s="23" t="s">
        <v>543</v>
      </c>
      <c r="DQ2407"/>
      <c r="DR2407"/>
    </row>
    <row r="2408" spans="58:122" ht="13">
      <c r="BF2408" s="1135">
        <v>2400</v>
      </c>
      <c r="BG2408" s="1102">
        <v>40892.989091557167</v>
      </c>
      <c r="BH2408" s="1102">
        <v>56410.178758795941</v>
      </c>
      <c r="BI2408" s="1102">
        <v>50494.347556294088</v>
      </c>
      <c r="BJ2408" s="1102">
        <v>58321.601057707187</v>
      </c>
      <c r="BK2408" s="1102">
        <v>67637.720188624648</v>
      </c>
      <c r="BL2408" s="1102">
        <v>83888.711237212628</v>
      </c>
      <c r="BM2408" s="1102">
        <v>71470.788536271721</v>
      </c>
      <c r="BN2408" s="1102">
        <v>67980.113985678589</v>
      </c>
      <c r="BO2408" s="1102">
        <v>101560.34084553919</v>
      </c>
      <c r="BP2408" s="1102">
        <v>94243.948555941184</v>
      </c>
      <c r="BQ2408" s="1102">
        <v>70812.643410521647</v>
      </c>
      <c r="BR2408" s="1102">
        <v>47164.514576378067</v>
      </c>
      <c r="BS2408" s="1102">
        <v>62365.175541359153</v>
      </c>
      <c r="BT2408" s="1102">
        <v>38500.778203617454</v>
      </c>
      <c r="BU2408" s="1102">
        <v>14875.623112527634</v>
      </c>
      <c r="BV2408" s="1102">
        <v>11693.986480338299</v>
      </c>
      <c r="BW2408" s="1102">
        <v>23404.729909404301</v>
      </c>
      <c r="BX2408" s="1102">
        <v>23032.710775703792</v>
      </c>
      <c r="BY2408" s="1102">
        <v>25555.253527453966</v>
      </c>
      <c r="BZ2408" s="1102">
        <v>15237.396750942657</v>
      </c>
      <c r="CA2408" s="1102">
        <v>13093.297478657763</v>
      </c>
      <c r="CB2408" s="1102">
        <v>9139.7858528439046</v>
      </c>
      <c r="CC2408" s="1102">
        <v>8673.7319709070853</v>
      </c>
      <c r="CD2408" s="1102">
        <v>9011.381155970199</v>
      </c>
      <c r="CE2408" s="1102">
        <v>20334.6599484607</v>
      </c>
      <c r="CF2408" s="1102">
        <v>14679.745567084354</v>
      </c>
      <c r="CG2408" s="1102">
        <v>9274.6989916691437</v>
      </c>
      <c r="CH2408" s="1102">
        <v>9429.6184440155394</v>
      </c>
      <c r="CI2408" s="1102">
        <v>11934.666522462516</v>
      </c>
      <c r="CJ2408" s="1102">
        <v>19167.458565492212</v>
      </c>
      <c r="CK2408" s="1102">
        <v>22049.146149794535</v>
      </c>
      <c r="CL2408" s="1102">
        <v>19745.531399040807</v>
      </c>
      <c r="CM2408" s="1102">
        <v>20328.742289312395</v>
      </c>
      <c r="CN2408" s="1102">
        <v>18445.728814209306</v>
      </c>
      <c r="CO2408" s="1102">
        <v>21899.895673430819</v>
      </c>
      <c r="CP2408" s="1102">
        <v>19049.278832312695</v>
      </c>
      <c r="CQ2408" s="1106">
        <f t="shared" si="237"/>
        <v>20998.235504201875</v>
      </c>
      <c r="CR2408" s="23" t="s">
        <v>543</v>
      </c>
      <c r="DQ2408"/>
      <c r="DR2408"/>
    </row>
    <row r="2409" spans="58:122" ht="13">
      <c r="BF2409" s="1135">
        <v>2401</v>
      </c>
      <c r="BG2409" s="1102">
        <v>53607.341510908242</v>
      </c>
      <c r="BH2409" s="1102">
        <v>57990.152173660637</v>
      </c>
      <c r="BI2409" s="1102">
        <v>52398.489560750058</v>
      </c>
      <c r="BJ2409" s="1102">
        <v>63765.992402676093</v>
      </c>
      <c r="BK2409" s="1102">
        <v>82095.435532412113</v>
      </c>
      <c r="BL2409" s="1102">
        <v>114281.5368130475</v>
      </c>
      <c r="BM2409" s="1102">
        <v>96628.337015402765</v>
      </c>
      <c r="BN2409" s="1102">
        <v>90167.02877087098</v>
      </c>
      <c r="BO2409" s="1102">
        <v>117800.70890251569</v>
      </c>
      <c r="BP2409" s="1102">
        <v>113079.45428918398</v>
      </c>
      <c r="BQ2409" s="1102">
        <v>81100.3890484148</v>
      </c>
      <c r="BR2409" s="1102">
        <v>51637.709956888109</v>
      </c>
      <c r="BS2409" s="1102">
        <v>58880.194225050196</v>
      </c>
      <c r="BT2409" s="1102">
        <v>31317.313352811787</v>
      </c>
      <c r="BU2409" s="1102">
        <v>20415.297812777295</v>
      </c>
      <c r="BV2409" s="1102">
        <v>15334.720293575327</v>
      </c>
      <c r="BW2409" s="1102">
        <v>21184.874562561767</v>
      </c>
      <c r="BX2409" s="1102">
        <v>30881.392719890147</v>
      </c>
      <c r="BY2409" s="1102">
        <v>26157.994461659913</v>
      </c>
      <c r="BZ2409" s="1102">
        <v>20493.599369121457</v>
      </c>
      <c r="CA2409" s="1102">
        <v>13104.265441982467</v>
      </c>
      <c r="CB2409" s="1102">
        <v>7779.5668637464933</v>
      </c>
      <c r="CC2409" s="1102">
        <v>9368.4286187361213</v>
      </c>
      <c r="CD2409" s="1102">
        <v>14905.430208730413</v>
      </c>
      <c r="CE2409" s="1102">
        <v>22743.453405212287</v>
      </c>
      <c r="CF2409" s="1102">
        <v>17766.498591775533</v>
      </c>
      <c r="CG2409" s="1102">
        <v>14634.188822535587</v>
      </c>
      <c r="CH2409" s="1102">
        <v>15960.859624995679</v>
      </c>
      <c r="CI2409" s="1102">
        <v>21348.98959221513</v>
      </c>
      <c r="CJ2409" s="1102">
        <v>22731.728630313006</v>
      </c>
      <c r="CK2409" s="1102">
        <v>20649.307319508542</v>
      </c>
      <c r="CL2409" s="1102">
        <v>16955.413999360666</v>
      </c>
      <c r="CM2409" s="1102">
        <v>19616.019020036354</v>
      </c>
      <c r="CN2409" s="1102">
        <v>21693.26450593425</v>
      </c>
      <c r="CO2409" s="1102">
        <v>22954.847791070497</v>
      </c>
      <c r="CP2409" s="1102">
        <v>22822.418482465971</v>
      </c>
      <c r="CQ2409" s="1106">
        <f t="shared" si="237"/>
        <v>25157.410014775276</v>
      </c>
      <c r="CR2409" s="23" t="s">
        <v>543</v>
      </c>
      <c r="DQ2409"/>
      <c r="DR2409"/>
    </row>
    <row r="2410" spans="58:122" ht="13">
      <c r="BF2410" s="1135">
        <v>2402</v>
      </c>
      <c r="BG2410" s="1102">
        <v>59871.337864616158</v>
      </c>
      <c r="BH2410" s="1102">
        <v>68745.841361874656</v>
      </c>
      <c r="BI2410" s="1102">
        <v>64798.948376470464</v>
      </c>
      <c r="BJ2410" s="1102">
        <v>80504.956770357167</v>
      </c>
      <c r="BK2410" s="1102">
        <v>102575.15775670536</v>
      </c>
      <c r="BL2410" s="1102">
        <v>144076.76435694931</v>
      </c>
      <c r="BM2410" s="1102">
        <v>121523.80136022717</v>
      </c>
      <c r="BN2410" s="1102">
        <v>118492.27289984538</v>
      </c>
      <c r="BO2410" s="1102">
        <v>161492.44449356681</v>
      </c>
      <c r="BP2410" s="1102">
        <v>151559.09872885619</v>
      </c>
      <c r="BQ2410" s="1102">
        <v>121217.23609036062</v>
      </c>
      <c r="BR2410" s="1102">
        <v>94144.448214890363</v>
      </c>
      <c r="BS2410" s="1102">
        <v>99800.624294856825</v>
      </c>
      <c r="BT2410" s="1102">
        <v>31234.895849107059</v>
      </c>
      <c r="BU2410" s="1102">
        <v>13378.160753662307</v>
      </c>
      <c r="BV2410" s="1102">
        <v>11637.450294900536</v>
      </c>
      <c r="BW2410" s="1102">
        <v>19706.262590140555</v>
      </c>
      <c r="BX2410" s="1102">
        <v>26271.116147116034</v>
      </c>
      <c r="BY2410" s="1102">
        <v>25940.246851253465</v>
      </c>
      <c r="BZ2410" s="1102">
        <v>20571.315183391904</v>
      </c>
      <c r="CA2410" s="1102">
        <v>13107.882253507983</v>
      </c>
      <c r="CB2410" s="1102">
        <v>7628.2981669966848</v>
      </c>
      <c r="CC2410" s="1102">
        <v>8560.8252634273285</v>
      </c>
      <c r="CD2410" s="1102">
        <v>15146.398061927839</v>
      </c>
      <c r="CE2410" s="1102">
        <v>20782.767813421382</v>
      </c>
      <c r="CF2410" s="1102">
        <v>15352.693353770372</v>
      </c>
      <c r="CG2410" s="1102">
        <v>13800.835127686305</v>
      </c>
      <c r="CH2410" s="1102">
        <v>16854.774230251958</v>
      </c>
      <c r="CI2410" s="1102">
        <v>24382.405083698046</v>
      </c>
      <c r="CJ2410" s="1102">
        <v>24514.416412173454</v>
      </c>
      <c r="CK2410" s="1102">
        <v>22544.849401504976</v>
      </c>
      <c r="CL2410" s="1102">
        <v>18041.917609498716</v>
      </c>
      <c r="CM2410" s="1102">
        <v>20003.719102638737</v>
      </c>
      <c r="CN2410" s="1102">
        <v>21245.205042330657</v>
      </c>
      <c r="CO2410" s="1102">
        <v>20982.993304690779</v>
      </c>
      <c r="CP2410" s="1102">
        <v>22421.8516658302</v>
      </c>
      <c r="CQ2410" s="1106">
        <f t="shared" si="237"/>
        <v>24715.860682386967</v>
      </c>
      <c r="CR2410" s="23" t="s">
        <v>543</v>
      </c>
      <c r="DQ2410"/>
      <c r="DR2410"/>
    </row>
    <row r="2411" spans="58:122" ht="13">
      <c r="BF2411" s="1135">
        <v>2403</v>
      </c>
      <c r="BG2411" s="1102">
        <v>69679.970573671642</v>
      </c>
      <c r="BH2411" s="1102">
        <v>64231.468624184869</v>
      </c>
      <c r="BI2411" s="1102">
        <v>59995.226338293236</v>
      </c>
      <c r="BJ2411" s="1102">
        <v>73761.280009761555</v>
      </c>
      <c r="BK2411" s="1102">
        <v>93746.785924098425</v>
      </c>
      <c r="BL2411" s="1102">
        <v>126140.42097803942</v>
      </c>
      <c r="BM2411" s="1102">
        <v>105542.59695092608</v>
      </c>
      <c r="BN2411" s="1102">
        <v>110124.3825710847</v>
      </c>
      <c r="BO2411" s="1102">
        <v>131104.59031811485</v>
      </c>
      <c r="BP2411" s="1102">
        <v>122240.54428150128</v>
      </c>
      <c r="BQ2411" s="1102">
        <v>93011.497851429347</v>
      </c>
      <c r="BR2411" s="1102">
        <v>69996.862924121961</v>
      </c>
      <c r="BS2411" s="1102">
        <v>67488.961666963995</v>
      </c>
      <c r="BT2411" s="1102">
        <v>30046.591348946076</v>
      </c>
      <c r="BU2411" s="1102">
        <v>14030.419395500845</v>
      </c>
      <c r="BV2411" s="1102">
        <v>14177.014583510916</v>
      </c>
      <c r="BW2411" s="1102">
        <v>20337.784048429199</v>
      </c>
      <c r="BX2411" s="1102">
        <v>28273.331684249508</v>
      </c>
      <c r="BY2411" s="1102">
        <v>25948.607819103163</v>
      </c>
      <c r="BZ2411" s="1102">
        <v>20599.037025179201</v>
      </c>
      <c r="CA2411" s="1102">
        <v>13108.793171048923</v>
      </c>
      <c r="CB2411" s="1102">
        <v>9388.0220044349007</v>
      </c>
      <c r="CC2411" s="1102">
        <v>11861.54799545461</v>
      </c>
      <c r="CD2411" s="1102">
        <v>17468.584737807047</v>
      </c>
      <c r="CE2411" s="1102">
        <v>19835.650869688725</v>
      </c>
      <c r="CF2411" s="1102">
        <v>12980.471548477188</v>
      </c>
      <c r="CG2411" s="1102">
        <v>11223.47610884142</v>
      </c>
      <c r="CH2411" s="1102">
        <v>16048.149886294053</v>
      </c>
      <c r="CI2411" s="1102">
        <v>25254.252994500803</v>
      </c>
      <c r="CJ2411" s="1102">
        <v>27256.146093578496</v>
      </c>
      <c r="CK2411" s="1102">
        <v>26609.573867243365</v>
      </c>
      <c r="CL2411" s="1102">
        <v>21510.985478775721</v>
      </c>
      <c r="CM2411" s="1102">
        <v>23075.691676965045</v>
      </c>
      <c r="CN2411" s="1102">
        <v>20599.093700217636</v>
      </c>
      <c r="CO2411" s="1102">
        <v>20631.309216779096</v>
      </c>
      <c r="CP2411" s="1102">
        <v>22928.027994475749</v>
      </c>
      <c r="CQ2411" s="1106">
        <f t="shared" si="237"/>
        <v>25273.824574307233</v>
      </c>
      <c r="CR2411" s="23" t="s">
        <v>543</v>
      </c>
      <c r="DQ2411"/>
      <c r="DR2411"/>
    </row>
    <row r="2412" spans="58:122" ht="13">
      <c r="BF2412" s="1135">
        <v>2404</v>
      </c>
      <c r="BG2412" s="1102">
        <v>67460.108572265235</v>
      </c>
      <c r="BH2412" s="1102">
        <v>71197.725753981038</v>
      </c>
      <c r="BI2412" s="1102">
        <v>63412.273400836515</v>
      </c>
      <c r="BJ2412" s="1102">
        <v>66835.743154032039</v>
      </c>
      <c r="BK2412" s="1102">
        <v>77603.376777912417</v>
      </c>
      <c r="BL2412" s="1102">
        <v>105096.15422723327</v>
      </c>
      <c r="BM2412" s="1102">
        <v>101306.75372139047</v>
      </c>
      <c r="BN2412" s="1102">
        <v>111560.33149862493</v>
      </c>
      <c r="BO2412" s="1102">
        <v>123312.9052844859</v>
      </c>
      <c r="BP2412" s="1102">
        <v>124524.32050939096</v>
      </c>
      <c r="BQ2412" s="1102">
        <v>95132.224763362945</v>
      </c>
      <c r="BR2412" s="1102">
        <v>73664.826509243299</v>
      </c>
      <c r="BS2412" s="1102">
        <v>63839.82968171846</v>
      </c>
      <c r="BT2412" s="1102">
        <v>29820.49859174349</v>
      </c>
      <c r="BU2412" s="1102">
        <v>17372.55395405773</v>
      </c>
      <c r="BV2412" s="1102">
        <v>15061.728406974438</v>
      </c>
      <c r="BW2412" s="1102">
        <v>19950.527591481481</v>
      </c>
      <c r="BX2412" s="1102">
        <v>27543.256413313586</v>
      </c>
      <c r="BY2412" s="1102">
        <v>24319.717984007541</v>
      </c>
      <c r="BZ2412" s="1102">
        <v>19133.369149257665</v>
      </c>
      <c r="CA2412" s="1102">
        <v>13110.677718830624</v>
      </c>
      <c r="CB2412" s="1102">
        <v>8962.0876456083533</v>
      </c>
      <c r="CC2412" s="1102">
        <v>11811.025128726775</v>
      </c>
      <c r="CD2412" s="1102">
        <v>15101.130306580935</v>
      </c>
      <c r="CE2412" s="1102">
        <v>23499.1405136463</v>
      </c>
      <c r="CF2412" s="1102">
        <v>15680.20688710632</v>
      </c>
      <c r="CG2412" s="1102">
        <v>13668.621927770249</v>
      </c>
      <c r="CH2412" s="1102">
        <v>14872.6540471557</v>
      </c>
      <c r="CI2412" s="1102">
        <v>19855.296769361015</v>
      </c>
      <c r="CJ2412" s="1102">
        <v>18964.862772113589</v>
      </c>
      <c r="CK2412" s="1102">
        <v>20881.695086406249</v>
      </c>
      <c r="CL2412" s="1102">
        <v>19451.10957441416</v>
      </c>
      <c r="CM2412" s="1102">
        <v>24713.351624791889</v>
      </c>
      <c r="CN2412" s="1102">
        <v>22475.337179080765</v>
      </c>
      <c r="CO2412" s="1102">
        <v>20250.483983210623</v>
      </c>
      <c r="CP2412" s="1102">
        <v>24845.135698106511</v>
      </c>
      <c r="CQ2412" s="1106">
        <f t="shared" si="237"/>
        <v>27387.07407850755</v>
      </c>
      <c r="CR2412" s="23" t="s">
        <v>543</v>
      </c>
      <c r="DQ2412"/>
      <c r="DR2412"/>
    </row>
    <row r="2413" spans="58:122" ht="13">
      <c r="BF2413" s="1135">
        <v>2405</v>
      </c>
      <c r="BG2413" s="1102">
        <v>55978.895738771404</v>
      </c>
      <c r="BH2413" s="1102">
        <v>61376.055031420983</v>
      </c>
      <c r="BI2413" s="1102">
        <v>55465.892183670003</v>
      </c>
      <c r="BJ2413" s="1102">
        <v>61765.325295421731</v>
      </c>
      <c r="BK2413" s="1102">
        <v>67870.651331137036</v>
      </c>
      <c r="BL2413" s="1102">
        <v>80331.643015930968</v>
      </c>
      <c r="BM2413" s="1102">
        <v>68720.093017864798</v>
      </c>
      <c r="BN2413" s="1102">
        <v>70958.34524395004</v>
      </c>
      <c r="BO2413" s="1102">
        <v>105460.05501871774</v>
      </c>
      <c r="BP2413" s="1102">
        <v>109872.27131250004</v>
      </c>
      <c r="BQ2413" s="1102">
        <v>90423.994562254738</v>
      </c>
      <c r="BR2413" s="1102">
        <v>74729.948623956341</v>
      </c>
      <c r="BS2413" s="1102">
        <v>105473.13141113613</v>
      </c>
      <c r="BT2413" s="1102">
        <v>31989.817111758042</v>
      </c>
      <c r="BU2413" s="1102">
        <v>13441.337991998364</v>
      </c>
      <c r="BV2413" s="1102">
        <v>14123.155068414195</v>
      </c>
      <c r="BW2413" s="1102">
        <v>18758.045919222823</v>
      </c>
      <c r="BX2413" s="1102">
        <v>25562.214334608831</v>
      </c>
      <c r="BY2413" s="1102">
        <v>21814.208527182029</v>
      </c>
      <c r="BZ2413" s="1102">
        <v>16931.81219480994</v>
      </c>
      <c r="CA2413" s="1102">
        <v>13110.811372619191</v>
      </c>
      <c r="CB2413" s="1102">
        <v>8155.1410479519982</v>
      </c>
      <c r="CC2413" s="1102">
        <v>10642.22831272375</v>
      </c>
      <c r="CD2413" s="1102">
        <v>15001.087413921459</v>
      </c>
      <c r="CE2413" s="1102">
        <v>23048.121416405418</v>
      </c>
      <c r="CF2413" s="1102">
        <v>15888.085292852325</v>
      </c>
      <c r="CG2413" s="1102">
        <v>11127.319434323332</v>
      </c>
      <c r="CH2413" s="1102">
        <v>12810.389094824412</v>
      </c>
      <c r="CI2413" s="1102">
        <v>19267.196941439943</v>
      </c>
      <c r="CJ2413" s="1102">
        <v>23529.054532661343</v>
      </c>
      <c r="CK2413" s="1102">
        <v>23574.452778486244</v>
      </c>
      <c r="CL2413" s="1102">
        <v>18549.275578156918</v>
      </c>
      <c r="CM2413" s="1102">
        <v>20441.190943675727</v>
      </c>
      <c r="CN2413" s="1102">
        <v>19569.044240315317</v>
      </c>
      <c r="CO2413" s="1102">
        <v>20869.089337137513</v>
      </c>
      <c r="CP2413" s="1102">
        <v>21030.484864711794</v>
      </c>
      <c r="CQ2413" s="1106">
        <f t="shared" si="237"/>
        <v>23182.141321155628</v>
      </c>
      <c r="CR2413" s="23" t="s">
        <v>543</v>
      </c>
      <c r="DQ2413"/>
      <c r="DR2413"/>
    </row>
    <row r="2414" spans="58:122" ht="13">
      <c r="BF2414" s="1135">
        <v>2406</v>
      </c>
      <c r="BG2414" s="1102">
        <v>58457.583483678063</v>
      </c>
      <c r="BH2414" s="1102">
        <v>61390.513038758756</v>
      </c>
      <c r="BI2414" s="1102">
        <v>48654.376055997549</v>
      </c>
      <c r="BJ2414" s="1102">
        <v>49087.176776992732</v>
      </c>
      <c r="BK2414" s="1102">
        <v>68452.085609773756</v>
      </c>
      <c r="BL2414" s="1102">
        <v>100674.76883878947</v>
      </c>
      <c r="BM2414" s="1102">
        <v>96071.949599751286</v>
      </c>
      <c r="BN2414" s="1102">
        <v>107058.83581653055</v>
      </c>
      <c r="BO2414" s="1102">
        <v>147534.37460770187</v>
      </c>
      <c r="BP2414" s="1102">
        <v>138769.63529328426</v>
      </c>
      <c r="BQ2414" s="1102">
        <v>113466.68755885982</v>
      </c>
      <c r="BR2414" s="1102">
        <v>88824.581820917607</v>
      </c>
      <c r="BS2414" s="1102">
        <v>88649.940712321724</v>
      </c>
      <c r="BT2414" s="1102">
        <v>33464.785323548051</v>
      </c>
      <c r="BU2414" s="1102">
        <v>14693.684262660063</v>
      </c>
      <c r="BV2414" s="1102">
        <v>15758.918952478478</v>
      </c>
      <c r="BW2414" s="1102">
        <v>16400.583175410426</v>
      </c>
      <c r="BX2414" s="1102">
        <v>19176.267873864053</v>
      </c>
      <c r="BY2414" s="1102">
        <v>21452.504852166363</v>
      </c>
      <c r="BZ2414" s="1102">
        <v>19905.278346169449</v>
      </c>
      <c r="CA2414" s="1102">
        <v>13111.080991683328</v>
      </c>
      <c r="CB2414" s="1102">
        <v>7760.7836164341934</v>
      </c>
      <c r="CC2414" s="1102">
        <v>8693.9118795235609</v>
      </c>
      <c r="CD2414" s="1102">
        <v>9752.0626646852943</v>
      </c>
      <c r="CE2414" s="1102">
        <v>19191.54053578915</v>
      </c>
      <c r="CF2414" s="1102">
        <v>15369.554154919846</v>
      </c>
      <c r="CG2414" s="1102">
        <v>10513.726555578247</v>
      </c>
      <c r="CH2414" s="1102">
        <v>12811.795260786514</v>
      </c>
      <c r="CI2414" s="1102">
        <v>14553.343620374411</v>
      </c>
      <c r="CJ2414" s="1102">
        <v>21519.600271394665</v>
      </c>
      <c r="CK2414" s="1102">
        <v>22420.444079018314</v>
      </c>
      <c r="CL2414" s="1102">
        <v>18448.615574948162</v>
      </c>
      <c r="CM2414" s="1102">
        <v>21832.696259618118</v>
      </c>
      <c r="CN2414" s="1102">
        <v>20085.183787490754</v>
      </c>
      <c r="CO2414" s="1102">
        <v>27936.510236226793</v>
      </c>
      <c r="CP2414" s="1102">
        <v>21392.053461202991</v>
      </c>
      <c r="CQ2414" s="1106">
        <f t="shared" si="237"/>
        <v>23580.702474408703</v>
      </c>
      <c r="CR2414" s="23" t="s">
        <v>543</v>
      </c>
      <c r="DQ2414"/>
      <c r="DR2414"/>
    </row>
    <row r="2415" spans="58:122" ht="13">
      <c r="BF2415" s="1135">
        <v>2407</v>
      </c>
      <c r="BG2415" s="1102">
        <v>51560.260033603117</v>
      </c>
      <c r="BH2415" s="1102">
        <v>58452.458377459079</v>
      </c>
      <c r="BI2415" s="1102">
        <v>53148.180236740474</v>
      </c>
      <c r="BJ2415" s="1102">
        <v>61014.074790178391</v>
      </c>
      <c r="BK2415" s="1102">
        <v>70493.892218543493</v>
      </c>
      <c r="BL2415" s="1102">
        <v>90948.785079046967</v>
      </c>
      <c r="BM2415" s="1102">
        <v>80900.569631234335</v>
      </c>
      <c r="BN2415" s="1102">
        <v>95508.396569492412</v>
      </c>
      <c r="BO2415" s="1102">
        <v>124776.94535855719</v>
      </c>
      <c r="BP2415" s="1102">
        <v>114921.79718826774</v>
      </c>
      <c r="BQ2415" s="1102">
        <v>90228.978038205911</v>
      </c>
      <c r="BR2415" s="1102">
        <v>71812.993809739812</v>
      </c>
      <c r="BS2415" s="1102">
        <v>61892.287760235529</v>
      </c>
      <c r="BT2415" s="1102">
        <v>31494.225911433812</v>
      </c>
      <c r="BU2415" s="1102">
        <v>14553.4235031193</v>
      </c>
      <c r="BV2415" s="1102">
        <v>13597.741214248868</v>
      </c>
      <c r="BW2415" s="1102">
        <v>19460.443922648319</v>
      </c>
      <c r="BX2415" s="1102">
        <v>27389.601025279127</v>
      </c>
      <c r="BY2415" s="1102">
        <v>22624.729074280771</v>
      </c>
      <c r="BZ2415" s="1102">
        <v>18768.044146722987</v>
      </c>
      <c r="CA2415" s="1102">
        <v>13112.684701283049</v>
      </c>
      <c r="CB2415" s="1102">
        <v>8622.4462288055711</v>
      </c>
      <c r="CC2415" s="1102">
        <v>10160.637046347872</v>
      </c>
      <c r="CD2415" s="1102">
        <v>13550.39548013149</v>
      </c>
      <c r="CE2415" s="1102">
        <v>19769.551264548783</v>
      </c>
      <c r="CF2415" s="1102">
        <v>15243.123344061638</v>
      </c>
      <c r="CG2415" s="1102">
        <v>12421.542263040961</v>
      </c>
      <c r="CH2415" s="1102">
        <v>13959.172463880053</v>
      </c>
      <c r="CI2415" s="1102">
        <v>18453.934485696085</v>
      </c>
      <c r="CJ2415" s="1102">
        <v>19989.661861342611</v>
      </c>
      <c r="CK2415" s="1102">
        <v>20175.600023691226</v>
      </c>
      <c r="CL2415" s="1102">
        <v>17150.984508039066</v>
      </c>
      <c r="CM2415" s="1102">
        <v>18033.227685647242</v>
      </c>
      <c r="CN2415" s="1102">
        <v>16204.025271357734</v>
      </c>
      <c r="CO2415" s="1102">
        <v>17487.327749150558</v>
      </c>
      <c r="CP2415" s="1102">
        <v>16899.833847976024</v>
      </c>
      <c r="CQ2415" s="1106">
        <f t="shared" si="237"/>
        <v>18628.877987744792</v>
      </c>
      <c r="CR2415" s="23" t="s">
        <v>543</v>
      </c>
      <c r="DQ2415"/>
      <c r="DR2415"/>
    </row>
    <row r="2416" spans="58:122" ht="13">
      <c r="BF2416" s="1135">
        <v>2408</v>
      </c>
      <c r="BG2416" s="1102">
        <v>50370.57504638478</v>
      </c>
      <c r="BH2416" s="1102">
        <v>55454.85657358278</v>
      </c>
      <c r="BI2416" s="1102">
        <v>55874.009205188704</v>
      </c>
      <c r="BJ2416" s="1102">
        <v>76327.315637470616</v>
      </c>
      <c r="BK2416" s="1102">
        <v>87999.589724694262</v>
      </c>
      <c r="BL2416" s="1102">
        <v>110948.51703260155</v>
      </c>
      <c r="BM2416" s="1102">
        <v>102440.19969598037</v>
      </c>
      <c r="BN2416" s="1102">
        <v>122955.542879527</v>
      </c>
      <c r="BO2416" s="1102">
        <v>121601.13248642627</v>
      </c>
      <c r="BP2416" s="1102">
        <v>122810.0713271736</v>
      </c>
      <c r="BQ2416" s="1102">
        <v>95489.49559578074</v>
      </c>
      <c r="BR2416" s="1102">
        <v>82586.519082917395</v>
      </c>
      <c r="BS2416" s="1102">
        <v>64472.52206479328</v>
      </c>
      <c r="BT2416" s="1102">
        <v>35289.422833234057</v>
      </c>
      <c r="BU2416" s="1102">
        <v>16159.32310835488</v>
      </c>
      <c r="BV2416" s="1102">
        <v>12157.901115350995</v>
      </c>
      <c r="BW2416" s="1102">
        <v>19644.708741774324</v>
      </c>
      <c r="BX2416" s="1102">
        <v>29581.205185331255</v>
      </c>
      <c r="BY2416" s="1102">
        <v>25572.259754361341</v>
      </c>
      <c r="BZ2416" s="1102">
        <v>19392.887133941764</v>
      </c>
      <c r="CA2416" s="1102">
        <v>13115.983506806442</v>
      </c>
      <c r="CB2416" s="1102">
        <v>8255.1035691671823</v>
      </c>
      <c r="CC2416" s="1102">
        <v>9665.4594784913625</v>
      </c>
      <c r="CD2416" s="1102">
        <v>13492.010989506658</v>
      </c>
      <c r="CE2416" s="1102">
        <v>18357.198504254193</v>
      </c>
      <c r="CF2416" s="1102">
        <v>15499.423023431405</v>
      </c>
      <c r="CG2416" s="1102">
        <v>13350.448656978397</v>
      </c>
      <c r="CH2416" s="1102">
        <v>16411.726663748472</v>
      </c>
      <c r="CI2416" s="1102">
        <v>20788.145347769358</v>
      </c>
      <c r="CJ2416" s="1102">
        <v>22194.9950666853</v>
      </c>
      <c r="CK2416" s="1102">
        <v>22061.282380156725</v>
      </c>
      <c r="CL2416" s="1102">
        <v>18468.971685703524</v>
      </c>
      <c r="CM2416" s="1102">
        <v>20377.152760216621</v>
      </c>
      <c r="CN2416" s="1102">
        <v>18615.784459619001</v>
      </c>
      <c r="CO2416" s="1102">
        <v>22030.136756202181</v>
      </c>
      <c r="CP2416" s="1102">
        <v>20266.702071068026</v>
      </c>
      <c r="CQ2416" s="1106">
        <f t="shared" si="237"/>
        <v>22340.214909338709</v>
      </c>
      <c r="CR2416" s="23" t="s">
        <v>543</v>
      </c>
      <c r="DQ2416"/>
      <c r="DR2416"/>
    </row>
    <row r="2417" spans="58:122" ht="13">
      <c r="BF2417" s="1135">
        <v>2409</v>
      </c>
      <c r="BG2417" s="1102">
        <v>49171.243748318942</v>
      </c>
      <c r="BH2417" s="1102">
        <v>52370.260501086494</v>
      </c>
      <c r="BI2417" s="1102">
        <v>52756.864380337902</v>
      </c>
      <c r="BJ2417" s="1102">
        <v>78926.767859127809</v>
      </c>
      <c r="BK2417" s="1102">
        <v>98488.51045514326</v>
      </c>
      <c r="BL2417" s="1102">
        <v>122912.28344202448</v>
      </c>
      <c r="BM2417" s="1102">
        <v>103122.96118187107</v>
      </c>
      <c r="BN2417" s="1102">
        <v>103392.90382190954</v>
      </c>
      <c r="BO2417" s="1102">
        <v>120572.98744448676</v>
      </c>
      <c r="BP2417" s="1102">
        <v>106821.9767457353</v>
      </c>
      <c r="BQ2417" s="1102">
        <v>76463.898374724595</v>
      </c>
      <c r="BR2417" s="1102">
        <v>62164.70054650466</v>
      </c>
      <c r="BS2417" s="1102">
        <v>84117.234998265296</v>
      </c>
      <c r="BT2417" s="1102">
        <v>31202.403457445922</v>
      </c>
      <c r="BU2417" s="1102">
        <v>14610.250066667175</v>
      </c>
      <c r="BV2417" s="1102">
        <v>15274.617102320135</v>
      </c>
      <c r="BW2417" s="1102">
        <v>28043.378422124715</v>
      </c>
      <c r="BX2417" s="1102">
        <v>34679.046082702174</v>
      </c>
      <c r="BY2417" s="1102">
        <v>27355.403219866981</v>
      </c>
      <c r="BZ2417" s="1102">
        <v>19306.805585406888</v>
      </c>
      <c r="CA2417" s="1102">
        <v>13122.592137728043</v>
      </c>
      <c r="CB2417" s="1102">
        <v>8605.7527292555278</v>
      </c>
      <c r="CC2417" s="1102">
        <v>10205.410809999108</v>
      </c>
      <c r="CD2417" s="1102">
        <v>15157.559721820728</v>
      </c>
      <c r="CE2417" s="1102">
        <v>19756.760870897426</v>
      </c>
      <c r="CF2417" s="1102">
        <v>15081.07869243498</v>
      </c>
      <c r="CG2417" s="1102">
        <v>12749.446437102964</v>
      </c>
      <c r="CH2417" s="1102">
        <v>15817.673179952299</v>
      </c>
      <c r="CI2417" s="1102">
        <v>22425.461802563506</v>
      </c>
      <c r="CJ2417" s="1102">
        <v>22344.412386163356</v>
      </c>
      <c r="CK2417" s="1102">
        <v>21588.065546405986</v>
      </c>
      <c r="CL2417" s="1102">
        <v>18661.813746797121</v>
      </c>
      <c r="CM2417" s="1102">
        <v>23136.361033530298</v>
      </c>
      <c r="CN2417" s="1102">
        <v>23212.41179720475</v>
      </c>
      <c r="CO2417" s="1102">
        <v>22293.453290723417</v>
      </c>
      <c r="CP2417" s="1102">
        <v>24946.795863223513</v>
      </c>
      <c r="CQ2417" s="1106">
        <f t="shared" si="237"/>
        <v>27499.135228292489</v>
      </c>
      <c r="CR2417" s="23" t="s">
        <v>543</v>
      </c>
      <c r="DQ2417"/>
      <c r="DR2417"/>
    </row>
    <row r="2418" spans="58:122" ht="13">
      <c r="BF2418" s="1135">
        <v>2410</v>
      </c>
      <c r="BG2418" s="1102">
        <v>65083.703969251335</v>
      </c>
      <c r="BH2418" s="1102">
        <v>60920.224629136152</v>
      </c>
      <c r="BI2418" s="1102">
        <v>54045.121726512472</v>
      </c>
      <c r="BJ2418" s="1102">
        <v>65646.993224570528</v>
      </c>
      <c r="BK2418" s="1102">
        <v>70749.858869257529</v>
      </c>
      <c r="BL2418" s="1102">
        <v>77976.863175871273</v>
      </c>
      <c r="BM2418" s="1102">
        <v>71280.826148075372</v>
      </c>
      <c r="BN2418" s="1102">
        <v>100617.6956318577</v>
      </c>
      <c r="BO2418" s="1102">
        <v>116957.81171125363</v>
      </c>
      <c r="BP2418" s="1102">
        <v>117008.98865877674</v>
      </c>
      <c r="BQ2418" s="1102">
        <v>95362.804509337788</v>
      </c>
      <c r="BR2418" s="1102">
        <v>83120.564471626654</v>
      </c>
      <c r="BS2418" s="1102">
        <v>69418.577263992775</v>
      </c>
      <c r="BT2418" s="1102">
        <v>30229.542772942543</v>
      </c>
      <c r="BU2418" s="1102">
        <v>13266.91796976114</v>
      </c>
      <c r="BV2418" s="1102">
        <v>14124.111370203122</v>
      </c>
      <c r="BW2418" s="1102">
        <v>21319.752041184929</v>
      </c>
      <c r="BX2418" s="1102">
        <v>21268.498904489683</v>
      </c>
      <c r="BY2418" s="1102">
        <v>19606.478226396044</v>
      </c>
      <c r="BZ2418" s="1102">
        <v>19055.528472338247</v>
      </c>
      <c r="CA2418" s="1102">
        <v>13123.149864764826</v>
      </c>
      <c r="CB2418" s="1102">
        <v>8504.9627139035219</v>
      </c>
      <c r="CC2418" s="1102">
        <v>11095.739025998218</v>
      </c>
      <c r="CD2418" s="1102">
        <v>11449.821710934626</v>
      </c>
      <c r="CE2418" s="1102">
        <v>19061.734656245997</v>
      </c>
      <c r="CF2418" s="1102">
        <v>14723.145105245376</v>
      </c>
      <c r="CG2418" s="1102">
        <v>11029.366074613938</v>
      </c>
      <c r="CH2418" s="1102">
        <v>11667.422937186151</v>
      </c>
      <c r="CI2418" s="1102">
        <v>15275.30333448716</v>
      </c>
      <c r="CJ2418" s="1102">
        <v>17073.873386023384</v>
      </c>
      <c r="CK2418" s="1102">
        <v>21212.820600109797</v>
      </c>
      <c r="CL2418" s="1102">
        <v>16464.822608488732</v>
      </c>
      <c r="CM2418" s="1102">
        <v>20308.31682761732</v>
      </c>
      <c r="CN2418" s="1102">
        <v>17952.512908138655</v>
      </c>
      <c r="CO2418" s="1102">
        <v>19548.321742094289</v>
      </c>
      <c r="CP2418" s="1102">
        <v>17706.621067402571</v>
      </c>
      <c r="CQ2418" s="1106">
        <f t="shared" si="237"/>
        <v>19518.208664482125</v>
      </c>
      <c r="CR2418" s="23" t="s">
        <v>543</v>
      </c>
      <c r="DQ2418"/>
      <c r="DR2418"/>
    </row>
    <row r="2419" spans="58:122" ht="13">
      <c r="BF2419" s="1135">
        <v>2411</v>
      </c>
      <c r="BG2419" s="1102">
        <v>51628.145417519554</v>
      </c>
      <c r="BH2419" s="1102">
        <v>57549.742222972236</v>
      </c>
      <c r="BI2419" s="1102">
        <v>52833.031640626759</v>
      </c>
      <c r="BJ2419" s="1102">
        <v>58930.404540722986</v>
      </c>
      <c r="BK2419" s="1102">
        <v>67312.140295043806</v>
      </c>
      <c r="BL2419" s="1102">
        <v>91267.322759000133</v>
      </c>
      <c r="BM2419" s="1102">
        <v>91352.918193221834</v>
      </c>
      <c r="BN2419" s="1102">
        <v>109765.22146258761</v>
      </c>
      <c r="BO2419" s="1102">
        <v>127192.82002807759</v>
      </c>
      <c r="BP2419" s="1102">
        <v>133039.15774393643</v>
      </c>
      <c r="BQ2419" s="1102">
        <v>104706.42379979149</v>
      </c>
      <c r="BR2419" s="1102">
        <v>89868.300736578065</v>
      </c>
      <c r="BS2419" s="1102">
        <v>88990.134599802725</v>
      </c>
      <c r="BT2419" s="1102">
        <v>45868.452400896982</v>
      </c>
      <c r="BU2419" s="1102">
        <v>24120.646009688142</v>
      </c>
      <c r="BV2419" s="1102">
        <v>16942.375653300707</v>
      </c>
      <c r="BW2419" s="1102">
        <v>18832.458963769324</v>
      </c>
      <c r="BX2419" s="1102">
        <v>31333.60782808526</v>
      </c>
      <c r="BY2419" s="1102">
        <v>26479.432980185589</v>
      </c>
      <c r="BZ2419" s="1102">
        <v>21503.890531086508</v>
      </c>
      <c r="CA2419" s="1102">
        <v>13123.59619390083</v>
      </c>
      <c r="CB2419" s="1102">
        <v>7104.9937611211844</v>
      </c>
      <c r="CC2419" s="1102">
        <v>11051.455770655652</v>
      </c>
      <c r="CD2419" s="1102">
        <v>13572.007502099219</v>
      </c>
      <c r="CE2419" s="1102">
        <v>21841.195863403678</v>
      </c>
      <c r="CF2419" s="1102">
        <v>16371.557302609754</v>
      </c>
      <c r="CG2419" s="1102">
        <v>12948.691636234382</v>
      </c>
      <c r="CH2419" s="1102">
        <v>15956.259987341307</v>
      </c>
      <c r="CI2419" s="1102">
        <v>20706.39022004803</v>
      </c>
      <c r="CJ2419" s="1102">
        <v>24613.048904869502</v>
      </c>
      <c r="CK2419" s="1102">
        <v>23943.216841407317</v>
      </c>
      <c r="CL2419" s="1102">
        <v>21630.153899273238</v>
      </c>
      <c r="CM2419" s="1102">
        <v>25493.643665654272</v>
      </c>
      <c r="CN2419" s="1102">
        <v>25276.956239359202</v>
      </c>
      <c r="CO2419" s="1102">
        <v>26506.18462374228</v>
      </c>
      <c r="CP2419" s="1102">
        <v>25115.18391863694</v>
      </c>
      <c r="CQ2419" s="1106">
        <f t="shared" si="237"/>
        <v>27684.751286243616</v>
      </c>
      <c r="CR2419" s="23" t="s">
        <v>543</v>
      </c>
      <c r="DQ2419"/>
      <c r="DR2419"/>
    </row>
    <row r="2420" spans="58:122" ht="13">
      <c r="BF2420" s="1135">
        <v>2412</v>
      </c>
      <c r="BG2420" s="1102">
        <v>61561.631426374792</v>
      </c>
      <c r="BH2420" s="1102">
        <v>56187.26297726325</v>
      </c>
      <c r="BI2420" s="1102">
        <v>47296.919965666661</v>
      </c>
      <c r="BJ2420" s="1102">
        <v>46854.140993301422</v>
      </c>
      <c r="BK2420" s="1102">
        <v>53328.905260824111</v>
      </c>
      <c r="BL2420" s="1102">
        <v>71461.400986446504</v>
      </c>
      <c r="BM2420" s="1102">
        <v>67211.826019259388</v>
      </c>
      <c r="BN2420" s="1102">
        <v>82769.594263545747</v>
      </c>
      <c r="BO2420" s="1102">
        <v>112224.54179063941</v>
      </c>
      <c r="BP2420" s="1102">
        <v>108935.27591502633</v>
      </c>
      <c r="BQ2420" s="1102">
        <v>86325.644393091876</v>
      </c>
      <c r="BR2420" s="1102">
        <v>72936.332625338604</v>
      </c>
      <c r="BS2420" s="1102">
        <v>79898.197418827054</v>
      </c>
      <c r="BT2420" s="1102">
        <v>44124.610110392532</v>
      </c>
      <c r="BU2420" s="1102">
        <v>23499.394252904138</v>
      </c>
      <c r="BV2420" s="1102">
        <v>15999.378261994274</v>
      </c>
      <c r="BW2420" s="1102">
        <v>15205.563762661215</v>
      </c>
      <c r="BX2420" s="1102">
        <v>23568.660672882332</v>
      </c>
      <c r="BY2420" s="1102">
        <v>22567.196559311589</v>
      </c>
      <c r="BZ2420" s="1102">
        <v>21799.021565359541</v>
      </c>
      <c r="CA2420" s="1102">
        <v>13125.500205612425</v>
      </c>
      <c r="CB2420" s="1102">
        <v>6931.8990031700851</v>
      </c>
      <c r="CC2420" s="1102">
        <v>10191.883118885307</v>
      </c>
      <c r="CD2420" s="1102">
        <v>9684.3007010300917</v>
      </c>
      <c r="CE2420" s="1102">
        <v>17171.454739300167</v>
      </c>
      <c r="CF2420" s="1102">
        <v>11370.614977409361</v>
      </c>
      <c r="CG2420" s="1102">
        <v>10550.201685572292</v>
      </c>
      <c r="CH2420" s="1102">
        <v>13186.184435548972</v>
      </c>
      <c r="CI2420" s="1102">
        <v>16096.486554541518</v>
      </c>
      <c r="CJ2420" s="1102">
        <v>19130.119165316511</v>
      </c>
      <c r="CK2420" s="1102">
        <v>19538.140257887975</v>
      </c>
      <c r="CL2420" s="1102">
        <v>16600.638082937032</v>
      </c>
      <c r="CM2420" s="1102">
        <v>23135.720401248509</v>
      </c>
      <c r="CN2420" s="1102">
        <v>19096.859011882447</v>
      </c>
      <c r="CO2420" s="1102">
        <v>21964.996154378667</v>
      </c>
      <c r="CP2420" s="1102">
        <v>20174.958319255413</v>
      </c>
      <c r="CQ2420" s="1106">
        <f t="shared" si="237"/>
        <v>22239.084734093831</v>
      </c>
      <c r="CR2420" s="23" t="s">
        <v>543</v>
      </c>
      <c r="DQ2420"/>
      <c r="DR2420"/>
    </row>
    <row r="2421" spans="58:122" ht="13">
      <c r="BF2421" s="1135">
        <v>2413</v>
      </c>
      <c r="BG2421" s="1102">
        <v>54035.334986400267</v>
      </c>
      <c r="BH2421" s="1102">
        <v>54889.414360347953</v>
      </c>
      <c r="BI2421" s="1102">
        <v>50285.109930788596</v>
      </c>
      <c r="BJ2421" s="1102">
        <v>59804.022171179407</v>
      </c>
      <c r="BK2421" s="1102">
        <v>69743.693594708951</v>
      </c>
      <c r="BL2421" s="1102">
        <v>88461.194522218706</v>
      </c>
      <c r="BM2421" s="1102">
        <v>79683.097832995292</v>
      </c>
      <c r="BN2421" s="1102">
        <v>98510.404865654302</v>
      </c>
      <c r="BO2421" s="1102">
        <v>121833.74395387221</v>
      </c>
      <c r="BP2421" s="1102">
        <v>111864.64785155887</v>
      </c>
      <c r="BQ2421" s="1102">
        <v>85139.29047968032</v>
      </c>
      <c r="BR2421" s="1102">
        <v>64030.613370782754</v>
      </c>
      <c r="BS2421" s="1102">
        <v>50786.184620453409</v>
      </c>
      <c r="BT2421" s="1102">
        <v>29106.150152949489</v>
      </c>
      <c r="BU2421" s="1102">
        <v>12692.890068331577</v>
      </c>
      <c r="BV2421" s="1102">
        <v>12384.78882958871</v>
      </c>
      <c r="BW2421" s="1102">
        <v>24580.284049979724</v>
      </c>
      <c r="BX2421" s="1102">
        <v>24650.31250115297</v>
      </c>
      <c r="BY2421" s="1102">
        <v>21143.743680477819</v>
      </c>
      <c r="BZ2421" s="1102">
        <v>13392.936401778148</v>
      </c>
      <c r="CA2421" s="1102">
        <v>13127.398827089935</v>
      </c>
      <c r="CB2421" s="1102">
        <v>7181.5715697332798</v>
      </c>
      <c r="CC2421" s="1102">
        <v>9667.2372962249901</v>
      </c>
      <c r="CD2421" s="1102">
        <v>13622.30396667809</v>
      </c>
      <c r="CE2421" s="1102">
        <v>20248.86483572916</v>
      </c>
      <c r="CF2421" s="1102">
        <v>13136.81770022974</v>
      </c>
      <c r="CG2421" s="1102">
        <v>8984.2156536400707</v>
      </c>
      <c r="CH2421" s="1102">
        <v>12067.607272475589</v>
      </c>
      <c r="CI2421" s="1102">
        <v>18419.509971938136</v>
      </c>
      <c r="CJ2421" s="1102">
        <v>21848.516196265638</v>
      </c>
      <c r="CK2421" s="1102">
        <v>21750.926076484848</v>
      </c>
      <c r="CL2421" s="1102">
        <v>16546.921125866043</v>
      </c>
      <c r="CM2421" s="1102">
        <v>21373.059373739772</v>
      </c>
      <c r="CN2421" s="1102">
        <v>19741.210372458838</v>
      </c>
      <c r="CO2421" s="1102">
        <v>25328.237729561151</v>
      </c>
      <c r="CP2421" s="1102">
        <v>20721.782129194024</v>
      </c>
      <c r="CQ2421" s="1106">
        <f t="shared" si="237"/>
        <v>22841.854804366452</v>
      </c>
      <c r="CR2421" s="23" t="s">
        <v>543</v>
      </c>
      <c r="DQ2421"/>
      <c r="DR2421"/>
    </row>
    <row r="2422" spans="58:122" ht="13">
      <c r="BF2422" s="1135">
        <v>2414</v>
      </c>
      <c r="BG2422" s="1102">
        <v>57831.35940619919</v>
      </c>
      <c r="BH2422" s="1102">
        <v>64483.35165937469</v>
      </c>
      <c r="BI2422" s="1102">
        <v>60574.908862615113</v>
      </c>
      <c r="BJ2422" s="1102">
        <v>71185.563505447193</v>
      </c>
      <c r="BK2422" s="1102">
        <v>88213.645319713032</v>
      </c>
      <c r="BL2422" s="1102">
        <v>124247.77460990462</v>
      </c>
      <c r="BM2422" s="1102">
        <v>109767.8034185243</v>
      </c>
      <c r="BN2422" s="1102">
        <v>104013.81511370555</v>
      </c>
      <c r="BO2422" s="1102">
        <v>123969.74637957125</v>
      </c>
      <c r="BP2422" s="1102">
        <v>126585.97593590959</v>
      </c>
      <c r="BQ2422" s="1102">
        <v>103097.58386318368</v>
      </c>
      <c r="BR2422" s="1102">
        <v>82716.146288940014</v>
      </c>
      <c r="BS2422" s="1102">
        <v>80250.754135358467</v>
      </c>
      <c r="BT2422" s="1102">
        <v>36385.769074505501</v>
      </c>
      <c r="BU2422" s="1102">
        <v>17180.898793094741</v>
      </c>
      <c r="BV2422" s="1102">
        <v>15423.10056622425</v>
      </c>
      <c r="BW2422" s="1102">
        <v>18415.967071909225</v>
      </c>
      <c r="BX2422" s="1102">
        <v>33906.032290305244</v>
      </c>
      <c r="BY2422" s="1102">
        <v>28308.924054895382</v>
      </c>
      <c r="BZ2422" s="1102">
        <v>21382.472953064425</v>
      </c>
      <c r="CA2422" s="1102">
        <v>13132.48357579657</v>
      </c>
      <c r="CB2422" s="1102">
        <v>8180.3553137514291</v>
      </c>
      <c r="CC2422" s="1102">
        <v>11835.416487660244</v>
      </c>
      <c r="CD2422" s="1102">
        <v>17370.008427912006</v>
      </c>
      <c r="CE2422" s="1102">
        <v>25411.607551609679</v>
      </c>
      <c r="CF2422" s="1102">
        <v>17866.756138870791</v>
      </c>
      <c r="CG2422" s="1102">
        <v>13131.953956966137</v>
      </c>
      <c r="CH2422" s="1102">
        <v>14014.054663618814</v>
      </c>
      <c r="CI2422" s="1102">
        <v>20737.000683785358</v>
      </c>
      <c r="CJ2422" s="1102">
        <v>24901.982288837371</v>
      </c>
      <c r="CK2422" s="1102">
        <v>26636.355189415648</v>
      </c>
      <c r="CL2422" s="1102">
        <v>21832.41461223831</v>
      </c>
      <c r="CM2422" s="1102">
        <v>24381.686429695033</v>
      </c>
      <c r="CN2422" s="1102">
        <v>21425.568202460072</v>
      </c>
      <c r="CO2422" s="1102">
        <v>24423.16171128401</v>
      </c>
      <c r="CP2422" s="1102">
        <v>23234.22052306823</v>
      </c>
      <c r="CQ2422" s="1106">
        <f t="shared" si="237"/>
        <v>25611.344061612224</v>
      </c>
      <c r="CR2422" s="23" t="s">
        <v>543</v>
      </c>
      <c r="DQ2422"/>
      <c r="DR2422"/>
    </row>
    <row r="2423" spans="58:122" ht="13">
      <c r="BF2423" s="1135">
        <v>2415</v>
      </c>
      <c r="BG2423" s="1102">
        <v>66695.114176988718</v>
      </c>
      <c r="BH2423" s="1102">
        <v>61765.053746256046</v>
      </c>
      <c r="BI2423" s="1102">
        <v>53929.144921912535</v>
      </c>
      <c r="BJ2423" s="1102">
        <v>65249.105590201551</v>
      </c>
      <c r="BK2423" s="1102">
        <v>70635.80685765126</v>
      </c>
      <c r="BL2423" s="1102">
        <v>77879.373750580969</v>
      </c>
      <c r="BM2423" s="1102">
        <v>71172.27168535674</v>
      </c>
      <c r="BN2423" s="1102">
        <v>100399.33153545897</v>
      </c>
      <c r="BO2423" s="1102">
        <v>116789.7508975581</v>
      </c>
      <c r="BP2423" s="1102">
        <v>116330.49162658356</v>
      </c>
      <c r="BQ2423" s="1102">
        <v>95118.850371568347</v>
      </c>
      <c r="BR2423" s="1102">
        <v>83887.862934335004</v>
      </c>
      <c r="BS2423" s="1102">
        <v>69799.254306013157</v>
      </c>
      <c r="BT2423" s="1102">
        <v>30174.039506483696</v>
      </c>
      <c r="BU2423" s="1102">
        <v>13320.867441103814</v>
      </c>
      <c r="BV2423" s="1102">
        <v>14126.256259782835</v>
      </c>
      <c r="BW2423" s="1102">
        <v>21269.40222209011</v>
      </c>
      <c r="BX2423" s="1102">
        <v>21257.935153497794</v>
      </c>
      <c r="BY2423" s="1102">
        <v>19632.903489632259</v>
      </c>
      <c r="BZ2423" s="1102">
        <v>19076.853258913066</v>
      </c>
      <c r="CA2423" s="1102">
        <v>13134.357825128904</v>
      </c>
      <c r="CB2423" s="1102">
        <v>8506.9256156082556</v>
      </c>
      <c r="CC2423" s="1102">
        <v>11108.3393952404</v>
      </c>
      <c r="CD2423" s="1102">
        <v>11486.454833042771</v>
      </c>
      <c r="CE2423" s="1102">
        <v>19086.792809264603</v>
      </c>
      <c r="CF2423" s="1102">
        <v>14675.428027569807</v>
      </c>
      <c r="CG2423" s="1102">
        <v>11117.124604496135</v>
      </c>
      <c r="CH2423" s="1102">
        <v>11724.707795480828</v>
      </c>
      <c r="CI2423" s="1102">
        <v>15271.254900458855</v>
      </c>
      <c r="CJ2423" s="1102">
        <v>17162.381814802397</v>
      </c>
      <c r="CK2423" s="1102">
        <v>21263.328736666772</v>
      </c>
      <c r="CL2423" s="1102">
        <v>16497.88548023413</v>
      </c>
      <c r="CM2423" s="1102">
        <v>20357.515459501385</v>
      </c>
      <c r="CN2423" s="1102">
        <v>17937.02938142715</v>
      </c>
      <c r="CO2423" s="1102">
        <v>19515.071994776572</v>
      </c>
      <c r="CP2423" s="1102">
        <v>17665.042042098779</v>
      </c>
      <c r="CQ2423" s="1106">
        <f t="shared" si="237"/>
        <v>19472.375634630978</v>
      </c>
      <c r="CR2423" s="23" t="s">
        <v>543</v>
      </c>
      <c r="DQ2423"/>
      <c r="DR2423"/>
    </row>
    <row r="2424" spans="58:122" ht="13">
      <c r="BF2424" s="1135">
        <v>2416</v>
      </c>
      <c r="BG2424" s="1102">
        <v>56573.694629259218</v>
      </c>
      <c r="BH2424" s="1102">
        <v>54206.751141620691</v>
      </c>
      <c r="BI2424" s="1102">
        <v>50028.953534821958</v>
      </c>
      <c r="BJ2424" s="1102">
        <v>57325.182848747361</v>
      </c>
      <c r="BK2424" s="1102">
        <v>63980.918359826799</v>
      </c>
      <c r="BL2424" s="1102">
        <v>87139.236758261424</v>
      </c>
      <c r="BM2424" s="1102">
        <v>83088.999584175472</v>
      </c>
      <c r="BN2424" s="1102">
        <v>93581.270213731739</v>
      </c>
      <c r="BO2424" s="1102">
        <v>120223.58576393241</v>
      </c>
      <c r="BP2424" s="1102">
        <v>110031.10468324491</v>
      </c>
      <c r="BQ2424" s="1102">
        <v>83207.419009712539</v>
      </c>
      <c r="BR2424" s="1102">
        <v>61387.619856804718</v>
      </c>
      <c r="BS2424" s="1102">
        <v>63251.35951801615</v>
      </c>
      <c r="BT2424" s="1102">
        <v>32180.112885315211</v>
      </c>
      <c r="BU2424" s="1102">
        <v>16216.56723931637</v>
      </c>
      <c r="BV2424" s="1102">
        <v>14751.814654918195</v>
      </c>
      <c r="BW2424" s="1102">
        <v>19079.458750680576</v>
      </c>
      <c r="BX2424" s="1102">
        <v>28988.478397811803</v>
      </c>
      <c r="BY2424" s="1102">
        <v>24271.125750658266</v>
      </c>
      <c r="BZ2424" s="1102">
        <v>19769.09516909219</v>
      </c>
      <c r="CA2424" s="1102">
        <v>13135.400278160865</v>
      </c>
      <c r="CB2424" s="1102">
        <v>7944.1494386470313</v>
      </c>
      <c r="CC2424" s="1102">
        <v>9991.5530643624425</v>
      </c>
      <c r="CD2424" s="1102">
        <v>13822.244682269127</v>
      </c>
      <c r="CE2424" s="1102">
        <v>20654.838313704495</v>
      </c>
      <c r="CF2424" s="1102">
        <v>15019.339206737601</v>
      </c>
      <c r="CG2424" s="1102">
        <v>10549.458359846383</v>
      </c>
      <c r="CH2424" s="1102">
        <v>11900.584218501117</v>
      </c>
      <c r="CI2424" s="1102">
        <v>16936.550166060762</v>
      </c>
      <c r="CJ2424" s="1102">
        <v>20347.29180323641</v>
      </c>
      <c r="CK2424" s="1102">
        <v>22356.103260696327</v>
      </c>
      <c r="CL2424" s="1102">
        <v>18958.65807377041</v>
      </c>
      <c r="CM2424" s="1102">
        <v>20569.893826547377</v>
      </c>
      <c r="CN2424" s="1102">
        <v>17880.191115196183</v>
      </c>
      <c r="CO2424" s="1102">
        <v>15473.439507373763</v>
      </c>
      <c r="CP2424" s="1102">
        <v>19267.632070827727</v>
      </c>
      <c r="CQ2424" s="1106">
        <f t="shared" si="237"/>
        <v>21238.928748592123</v>
      </c>
      <c r="CR2424" s="23" t="s">
        <v>543</v>
      </c>
      <c r="DQ2424"/>
      <c r="DR2424"/>
    </row>
    <row r="2425" spans="58:122" ht="13">
      <c r="BF2425" s="1135">
        <v>2417</v>
      </c>
      <c r="BG2425" s="1102">
        <v>57456.266270401371</v>
      </c>
      <c r="BH2425" s="1102">
        <v>65079.576472705092</v>
      </c>
      <c r="BI2425" s="1102">
        <v>55793.67005917777</v>
      </c>
      <c r="BJ2425" s="1102">
        <v>61803.183040307682</v>
      </c>
      <c r="BK2425" s="1102">
        <v>83537.494451940511</v>
      </c>
      <c r="BL2425" s="1102">
        <v>115360.68827780406</v>
      </c>
      <c r="BM2425" s="1102">
        <v>106418.18926098765</v>
      </c>
      <c r="BN2425" s="1102">
        <v>102514.103239836</v>
      </c>
      <c r="BO2425" s="1102">
        <v>123660.62375777043</v>
      </c>
      <c r="BP2425" s="1102">
        <v>120959.35153699039</v>
      </c>
      <c r="BQ2425" s="1102">
        <v>88134.605376572377</v>
      </c>
      <c r="BR2425" s="1102">
        <v>61789.029692077442</v>
      </c>
      <c r="BS2425" s="1102">
        <v>71692.904200504956</v>
      </c>
      <c r="BT2425" s="1102">
        <v>32305.905162539602</v>
      </c>
      <c r="BU2425" s="1102">
        <v>15254.581494714184</v>
      </c>
      <c r="BV2425" s="1102">
        <v>16643.336480954647</v>
      </c>
      <c r="BW2425" s="1102">
        <v>13662.720213659</v>
      </c>
      <c r="BX2425" s="1102">
        <v>21440.428036065667</v>
      </c>
      <c r="BY2425" s="1102">
        <v>18561.397255155262</v>
      </c>
      <c r="BZ2425" s="1102">
        <v>22148.972292865943</v>
      </c>
      <c r="CA2425" s="1102">
        <v>13135.950453825546</v>
      </c>
      <c r="CB2425" s="1102">
        <v>7205.1450692202443</v>
      </c>
      <c r="CC2425" s="1102">
        <v>11191.607676172132</v>
      </c>
      <c r="CD2425" s="1102">
        <v>15583.615248335307</v>
      </c>
      <c r="CE2425" s="1102">
        <v>21650.638628337922</v>
      </c>
      <c r="CF2425" s="1102">
        <v>13143.824976073969</v>
      </c>
      <c r="CG2425" s="1102">
        <v>12145.25833306449</v>
      </c>
      <c r="CH2425" s="1102">
        <v>13053.806317914254</v>
      </c>
      <c r="CI2425" s="1102">
        <v>17661.032272875938</v>
      </c>
      <c r="CJ2425" s="1102">
        <v>16312.4793738548</v>
      </c>
      <c r="CK2425" s="1102">
        <v>17848.216789665406</v>
      </c>
      <c r="CL2425" s="1102">
        <v>16168.835368142272</v>
      </c>
      <c r="CM2425" s="1102">
        <v>21639.856047629561</v>
      </c>
      <c r="CN2425" s="1102">
        <v>20032.810515663008</v>
      </c>
      <c r="CO2425" s="1102">
        <v>20922.506713921452</v>
      </c>
      <c r="CP2425" s="1102">
        <v>21556.961019237231</v>
      </c>
      <c r="CQ2425" s="1106">
        <f t="shared" si="237"/>
        <v>23762.481940734328</v>
      </c>
      <c r="CR2425" s="23" t="s">
        <v>543</v>
      </c>
      <c r="DQ2425"/>
      <c r="DR2425"/>
    </row>
    <row r="2426" spans="58:122" ht="13">
      <c r="BF2426" s="1135">
        <v>2418</v>
      </c>
      <c r="BG2426" s="1102">
        <v>61442.262659677923</v>
      </c>
      <c r="BH2426" s="1102">
        <v>69448.389239003314</v>
      </c>
      <c r="BI2426" s="1102">
        <v>64390.10328083425</v>
      </c>
      <c r="BJ2426" s="1102">
        <v>79738.877650538983</v>
      </c>
      <c r="BK2426" s="1102">
        <v>102308.05456868415</v>
      </c>
      <c r="BL2426" s="1102">
        <v>144456.42414506068</v>
      </c>
      <c r="BM2426" s="1102">
        <v>122477.39485141185</v>
      </c>
      <c r="BN2426" s="1102">
        <v>119112.53886643038</v>
      </c>
      <c r="BO2426" s="1102">
        <v>162169.77279816085</v>
      </c>
      <c r="BP2426" s="1102">
        <v>148057.82553980875</v>
      </c>
      <c r="BQ2426" s="1102">
        <v>118632.48734217578</v>
      </c>
      <c r="BR2426" s="1102">
        <v>95367.477166786543</v>
      </c>
      <c r="BS2426" s="1102">
        <v>100938.88491600609</v>
      </c>
      <c r="BT2426" s="1102">
        <v>31625.177982548452</v>
      </c>
      <c r="BU2426" s="1102">
        <v>13323.29502411389</v>
      </c>
      <c r="BV2426" s="1102">
        <v>11592.062580859945</v>
      </c>
      <c r="BW2426" s="1102">
        <v>19663.078117539379</v>
      </c>
      <c r="BX2426" s="1102">
        <v>26253.613150124584</v>
      </c>
      <c r="BY2426" s="1102">
        <v>25955.921947174524</v>
      </c>
      <c r="BZ2426" s="1102">
        <v>20586.732092841467</v>
      </c>
      <c r="CA2426" s="1102">
        <v>13139.309098183119</v>
      </c>
      <c r="CB2426" s="1102">
        <v>7665.3630219896695</v>
      </c>
      <c r="CC2426" s="1102">
        <v>8580.2907004086919</v>
      </c>
      <c r="CD2426" s="1102">
        <v>15172.793795799849</v>
      </c>
      <c r="CE2426" s="1102">
        <v>20804.759664858149</v>
      </c>
      <c r="CF2426" s="1102">
        <v>15386.65639204581</v>
      </c>
      <c r="CG2426" s="1102">
        <v>13832.247160007131</v>
      </c>
      <c r="CH2426" s="1102">
        <v>16872.450298154814</v>
      </c>
      <c r="CI2426" s="1102">
        <v>24415.84417640492</v>
      </c>
      <c r="CJ2426" s="1102">
        <v>24553.070360637426</v>
      </c>
      <c r="CK2426" s="1102">
        <v>22644.824094708158</v>
      </c>
      <c r="CL2426" s="1102">
        <v>18108.756229071307</v>
      </c>
      <c r="CM2426" s="1102">
        <v>19989.035360130878</v>
      </c>
      <c r="CN2426" s="1102">
        <v>20939.89408347083</v>
      </c>
      <c r="CO2426" s="1102">
        <v>21010.053030582487</v>
      </c>
      <c r="CP2426" s="1102">
        <v>22242.072431457764</v>
      </c>
      <c r="CQ2426" s="1106">
        <f t="shared" si="237"/>
        <v>24517.68799903509</v>
      </c>
      <c r="CR2426" s="23" t="s">
        <v>543</v>
      </c>
      <c r="DQ2426"/>
      <c r="DR2426"/>
    </row>
    <row r="2427" spans="58:122" ht="13">
      <c r="BF2427" s="1135">
        <v>2419</v>
      </c>
      <c r="BG2427" s="1102">
        <v>58958.444070829515</v>
      </c>
      <c r="BH2427" s="1102">
        <v>66054.799073143309</v>
      </c>
      <c r="BI2427" s="1102">
        <v>57457.043716033499</v>
      </c>
      <c r="BJ2427" s="1102">
        <v>59779.436980640356</v>
      </c>
      <c r="BK2427" s="1102">
        <v>74658.063291134516</v>
      </c>
      <c r="BL2427" s="1102">
        <v>92431.684026015981</v>
      </c>
      <c r="BM2427" s="1102">
        <v>81299.286491414183</v>
      </c>
      <c r="BN2427" s="1102">
        <v>86876.319586860438</v>
      </c>
      <c r="BO2427" s="1102">
        <v>108631.6615176871</v>
      </c>
      <c r="BP2427" s="1102">
        <v>99482.760773970047</v>
      </c>
      <c r="BQ2427" s="1102">
        <v>75965.221317811986</v>
      </c>
      <c r="BR2427" s="1102">
        <v>59758.548351821672</v>
      </c>
      <c r="BS2427" s="1102">
        <v>64478.943876524652</v>
      </c>
      <c r="BT2427" s="1102">
        <v>33277.490503446548</v>
      </c>
      <c r="BU2427" s="1102">
        <v>14827.020344390159</v>
      </c>
      <c r="BV2427" s="1102">
        <v>12480.735773110398</v>
      </c>
      <c r="BW2427" s="1102">
        <v>19842.140808046512</v>
      </c>
      <c r="BX2427" s="1102">
        <v>24224.507673627111</v>
      </c>
      <c r="BY2427" s="1102">
        <v>20565.392528173543</v>
      </c>
      <c r="BZ2427" s="1102">
        <v>22222.695323151271</v>
      </c>
      <c r="CA2427" s="1102">
        <v>13141.549350339625</v>
      </c>
      <c r="CB2427" s="1102">
        <v>8123.3121162662192</v>
      </c>
      <c r="CC2427" s="1102">
        <v>11075.637394955767</v>
      </c>
      <c r="CD2427" s="1102">
        <v>11809.55077885613</v>
      </c>
      <c r="CE2427" s="1102">
        <v>23731.644649623424</v>
      </c>
      <c r="CF2427" s="1102">
        <v>13491.052198162404</v>
      </c>
      <c r="CG2427" s="1102">
        <v>9228.5411515078376</v>
      </c>
      <c r="CH2427" s="1102">
        <v>12929.238896469458</v>
      </c>
      <c r="CI2427" s="1102">
        <v>16977.810311377045</v>
      </c>
      <c r="CJ2427" s="1102">
        <v>22972.346937880004</v>
      </c>
      <c r="CK2427" s="1102">
        <v>22768.997420948308</v>
      </c>
      <c r="CL2427" s="1102">
        <v>16913.081524385456</v>
      </c>
      <c r="CM2427" s="1102">
        <v>23538.420457386506</v>
      </c>
      <c r="CN2427" s="1102">
        <v>19522.312902109334</v>
      </c>
      <c r="CO2427" s="1102">
        <v>25721.366812792912</v>
      </c>
      <c r="CP2427" s="1102">
        <v>19620.775230962514</v>
      </c>
      <c r="CQ2427" s="1106">
        <f t="shared" si="237"/>
        <v>21628.20244805784</v>
      </c>
      <c r="CR2427" s="23" t="s">
        <v>543</v>
      </c>
      <c r="DQ2427"/>
      <c r="DR2427"/>
    </row>
    <row r="2428" spans="58:122" ht="13">
      <c r="BF2428" s="1135">
        <v>2420</v>
      </c>
      <c r="BG2428" s="1102">
        <v>68566.985137561976</v>
      </c>
      <c r="BH2428" s="1102">
        <v>75691.338321089541</v>
      </c>
      <c r="BI2428" s="1102">
        <v>71949.617732387749</v>
      </c>
      <c r="BJ2428" s="1102">
        <v>83075.225609092071</v>
      </c>
      <c r="BK2428" s="1102">
        <v>92028.714945062486</v>
      </c>
      <c r="BL2428" s="1102">
        <v>113703.44161409861</v>
      </c>
      <c r="BM2428" s="1102">
        <v>97476.508899288223</v>
      </c>
      <c r="BN2428" s="1102">
        <v>98971.345438125572</v>
      </c>
      <c r="BO2428" s="1102">
        <v>106705.55930155261</v>
      </c>
      <c r="BP2428" s="1102">
        <v>107671.87195285414</v>
      </c>
      <c r="BQ2428" s="1102">
        <v>83114.035208909627</v>
      </c>
      <c r="BR2428" s="1102">
        <v>67058.247421406093</v>
      </c>
      <c r="BS2428" s="1102">
        <v>60673.078795184083</v>
      </c>
      <c r="BT2428" s="1102">
        <v>34271.69352891072</v>
      </c>
      <c r="BU2428" s="1102">
        <v>18198.816220442633</v>
      </c>
      <c r="BV2428" s="1102">
        <v>15957.635906071908</v>
      </c>
      <c r="BW2428" s="1102">
        <v>16920.023552408536</v>
      </c>
      <c r="BX2428" s="1102">
        <v>23249.521275409134</v>
      </c>
      <c r="BY2428" s="1102">
        <v>19780.56076513046</v>
      </c>
      <c r="BZ2428" s="1102">
        <v>19889.821976274961</v>
      </c>
      <c r="CA2428" s="1102">
        <v>13142.157545515747</v>
      </c>
      <c r="CB2428" s="1102">
        <v>9470.2138829570558</v>
      </c>
      <c r="CC2428" s="1102">
        <v>10354.59853189999</v>
      </c>
      <c r="CD2428" s="1102">
        <v>11938.214144928295</v>
      </c>
      <c r="CE2428" s="1102">
        <v>16453.506157030679</v>
      </c>
      <c r="CF2428" s="1102">
        <v>12104.066305095395</v>
      </c>
      <c r="CG2428" s="1102">
        <v>9819.1384373417222</v>
      </c>
      <c r="CH2428" s="1102">
        <v>11191.198057385609</v>
      </c>
      <c r="CI2428" s="1102">
        <v>14824.235373861826</v>
      </c>
      <c r="CJ2428" s="1102">
        <v>15495.062850559987</v>
      </c>
      <c r="CK2428" s="1102">
        <v>17794.87867432975</v>
      </c>
      <c r="CL2428" s="1102">
        <v>14594.753902718492</v>
      </c>
      <c r="CM2428" s="1102">
        <v>20879.165202350672</v>
      </c>
      <c r="CN2428" s="1102">
        <v>18113.91236438429</v>
      </c>
      <c r="CO2428" s="1102">
        <v>21108.013403730871</v>
      </c>
      <c r="CP2428" s="1102">
        <v>19482.547544511839</v>
      </c>
      <c r="CQ2428" s="1106">
        <f t="shared" si="237"/>
        <v>21475.832505928127</v>
      </c>
      <c r="CR2428" s="23" t="s">
        <v>543</v>
      </c>
      <c r="DQ2428"/>
      <c r="DR2428"/>
    </row>
    <row r="2429" spans="58:122" ht="13">
      <c r="BF2429" s="1135">
        <v>2421</v>
      </c>
      <c r="BG2429" s="1102">
        <v>72470.89033785151</v>
      </c>
      <c r="BH2429" s="1102">
        <v>72049.689422713069</v>
      </c>
      <c r="BI2429" s="1102">
        <v>65332.624877299691</v>
      </c>
      <c r="BJ2429" s="1102">
        <v>79743.796940563538</v>
      </c>
      <c r="BK2429" s="1102">
        <v>96932.249433165489</v>
      </c>
      <c r="BL2429" s="1102">
        <v>119407.43111058432</v>
      </c>
      <c r="BM2429" s="1102">
        <v>89533.810491455108</v>
      </c>
      <c r="BN2429" s="1102">
        <v>94663.527344000351</v>
      </c>
      <c r="BO2429" s="1102">
        <v>109283.04222386429</v>
      </c>
      <c r="BP2429" s="1102">
        <v>106614.66371501138</v>
      </c>
      <c r="BQ2429" s="1102">
        <v>78953.04909119173</v>
      </c>
      <c r="BR2429" s="1102">
        <v>56605.188900790381</v>
      </c>
      <c r="BS2429" s="1102">
        <v>42488.05051285369</v>
      </c>
      <c r="BT2429" s="1102">
        <v>33338.337091387199</v>
      </c>
      <c r="BU2429" s="1102">
        <v>18305.679401224686</v>
      </c>
      <c r="BV2429" s="1102">
        <v>13355.680951955421</v>
      </c>
      <c r="BW2429" s="1102">
        <v>19092.011588383102</v>
      </c>
      <c r="BX2429" s="1102">
        <v>24791.33314146765</v>
      </c>
      <c r="BY2429" s="1102">
        <v>25237.65014752101</v>
      </c>
      <c r="BZ2429" s="1102">
        <v>20129.590281514116</v>
      </c>
      <c r="CA2429" s="1102">
        <v>13143.180227819692</v>
      </c>
      <c r="CB2429" s="1102">
        <v>7952.2437885248673</v>
      </c>
      <c r="CC2429" s="1102">
        <v>8788.1052253749585</v>
      </c>
      <c r="CD2429" s="1102">
        <v>13582.270576352319</v>
      </c>
      <c r="CE2429" s="1102">
        <v>21044.099216936236</v>
      </c>
      <c r="CF2429" s="1102">
        <v>15141.330938875604</v>
      </c>
      <c r="CG2429" s="1102">
        <v>12874.069049179685</v>
      </c>
      <c r="CH2429" s="1102">
        <v>14904.268018448571</v>
      </c>
      <c r="CI2429" s="1102">
        <v>24610.670678401577</v>
      </c>
      <c r="CJ2429" s="1102">
        <v>26338.208651561978</v>
      </c>
      <c r="CK2429" s="1102">
        <v>24916.277538928578</v>
      </c>
      <c r="CL2429" s="1102">
        <v>21534.615250787094</v>
      </c>
      <c r="CM2429" s="1102">
        <v>24576.427843757425</v>
      </c>
      <c r="CN2429" s="1102">
        <v>25416.907501747744</v>
      </c>
      <c r="CO2429" s="1102">
        <v>25300.794887244589</v>
      </c>
      <c r="CP2429" s="1102">
        <v>26641.591895729911</v>
      </c>
      <c r="CQ2429" s="1106">
        <f t="shared" si="237"/>
        <v>29367.32806306742</v>
      </c>
      <c r="CR2429" s="23" t="s">
        <v>543</v>
      </c>
      <c r="DQ2429"/>
      <c r="DR2429"/>
    </row>
    <row r="2430" spans="58:122" ht="13">
      <c r="BF2430" s="1135">
        <v>2422</v>
      </c>
      <c r="BG2430" s="1102">
        <v>66267.298207270564</v>
      </c>
      <c r="BH2430" s="1102">
        <v>65840.235122026716</v>
      </c>
      <c r="BI2430" s="1102">
        <v>55734.074148598622</v>
      </c>
      <c r="BJ2430" s="1102">
        <v>68145.17914655825</v>
      </c>
      <c r="BK2430" s="1102">
        <v>83176.378873715221</v>
      </c>
      <c r="BL2430" s="1102">
        <v>105557.60889957851</v>
      </c>
      <c r="BM2430" s="1102">
        <v>95200.178044121029</v>
      </c>
      <c r="BN2430" s="1102">
        <v>98013.86201405857</v>
      </c>
      <c r="BO2430" s="1102">
        <v>148457.54608599414</v>
      </c>
      <c r="BP2430" s="1102">
        <v>137830.02569514266</v>
      </c>
      <c r="BQ2430" s="1102">
        <v>110409.70146466065</v>
      </c>
      <c r="BR2430" s="1102">
        <v>84591.56673694466</v>
      </c>
      <c r="BS2430" s="1102">
        <v>88500.759758545755</v>
      </c>
      <c r="BT2430" s="1102">
        <v>46049.464637019628</v>
      </c>
      <c r="BU2430" s="1102">
        <v>27185.295734700252</v>
      </c>
      <c r="BV2430" s="1102">
        <v>20148.141832709698</v>
      </c>
      <c r="BW2430" s="1102">
        <v>15997.167355219191</v>
      </c>
      <c r="BX2430" s="1102">
        <v>21504.085839407813</v>
      </c>
      <c r="BY2430" s="1102">
        <v>20634.412551539746</v>
      </c>
      <c r="BZ2430" s="1102">
        <v>18759.560179763081</v>
      </c>
      <c r="CA2430" s="1102">
        <v>13145.223084264553</v>
      </c>
      <c r="CB2430" s="1102">
        <v>9295.2611857141801</v>
      </c>
      <c r="CC2430" s="1102">
        <v>9679.339964310484</v>
      </c>
      <c r="CD2430" s="1102">
        <v>13816.599364890153</v>
      </c>
      <c r="CE2430" s="1102">
        <v>20886.28522768549</v>
      </c>
      <c r="CF2430" s="1102">
        <v>15907.605994643565</v>
      </c>
      <c r="CG2430" s="1102">
        <v>10983.942336159007</v>
      </c>
      <c r="CH2430" s="1102">
        <v>13734.935712754614</v>
      </c>
      <c r="CI2430" s="1102">
        <v>22110.396416555606</v>
      </c>
      <c r="CJ2430" s="1102">
        <v>29519.469033554895</v>
      </c>
      <c r="CK2430" s="1102">
        <v>28699.533673537284</v>
      </c>
      <c r="CL2430" s="1102">
        <v>22068.113517582417</v>
      </c>
      <c r="CM2430" s="1102">
        <v>19356.712411269204</v>
      </c>
      <c r="CN2430" s="1102">
        <v>15277.039460900287</v>
      </c>
      <c r="CO2430" s="1102">
        <v>18119.668242717926</v>
      </c>
      <c r="CP2430" s="1102">
        <v>16513.90289291515</v>
      </c>
      <c r="CQ2430" s="1106">
        <f t="shared" si="237"/>
        <v>18203.461931102087</v>
      </c>
      <c r="CR2430" s="23" t="s">
        <v>543</v>
      </c>
      <c r="DQ2430"/>
      <c r="DR2430"/>
    </row>
    <row r="2431" spans="58:122" ht="13">
      <c r="BF2431" s="1135">
        <v>2423</v>
      </c>
      <c r="BG2431" s="1102">
        <v>70866.365574041003</v>
      </c>
      <c r="BH2431" s="1102">
        <v>61606.09107954958</v>
      </c>
      <c r="BI2431" s="1102">
        <v>50560.907648357832</v>
      </c>
      <c r="BJ2431" s="1102">
        <v>63355.237756883405</v>
      </c>
      <c r="BK2431" s="1102">
        <v>90773.800929064135</v>
      </c>
      <c r="BL2431" s="1102">
        <v>126970.79004156764</v>
      </c>
      <c r="BM2431" s="1102">
        <v>114789.38856650591</v>
      </c>
      <c r="BN2431" s="1102">
        <v>128058.21809218529</v>
      </c>
      <c r="BO2431" s="1102">
        <v>151237.40845953615</v>
      </c>
      <c r="BP2431" s="1102">
        <v>138310.60970342701</v>
      </c>
      <c r="BQ2431" s="1102">
        <v>104859.19447880363</v>
      </c>
      <c r="BR2431" s="1102">
        <v>79823.300868617269</v>
      </c>
      <c r="BS2431" s="1102">
        <v>70947.176795293941</v>
      </c>
      <c r="BT2431" s="1102">
        <v>34809.133213933274</v>
      </c>
      <c r="BU2431" s="1102">
        <v>13906.425998658069</v>
      </c>
      <c r="BV2431" s="1102">
        <v>11819.81496181564</v>
      </c>
      <c r="BW2431" s="1102">
        <v>15670.152498052985</v>
      </c>
      <c r="BX2431" s="1102">
        <v>23456.770110936493</v>
      </c>
      <c r="BY2431" s="1102">
        <v>20774.692923519113</v>
      </c>
      <c r="BZ2431" s="1102">
        <v>15728.315565286975</v>
      </c>
      <c r="CA2431" s="1102">
        <v>13145.225333587918</v>
      </c>
      <c r="CB2431" s="1102">
        <v>9435.8065271578216</v>
      </c>
      <c r="CC2431" s="1102">
        <v>12197.079621166069</v>
      </c>
      <c r="CD2431" s="1102">
        <v>11610.711040205661</v>
      </c>
      <c r="CE2431" s="1102">
        <v>17685.93481830028</v>
      </c>
      <c r="CF2431" s="1102">
        <v>11177.649166832118</v>
      </c>
      <c r="CG2431" s="1102">
        <v>12444.498626611899</v>
      </c>
      <c r="CH2431" s="1102">
        <v>14237.992824339186</v>
      </c>
      <c r="CI2431" s="1102">
        <v>20590.328047246159</v>
      </c>
      <c r="CJ2431" s="1102">
        <v>20993.156447962963</v>
      </c>
      <c r="CK2431" s="1102">
        <v>21787.329688239872</v>
      </c>
      <c r="CL2431" s="1102">
        <v>18258.339577457336</v>
      </c>
      <c r="CM2431" s="1102">
        <v>22048.432635947807</v>
      </c>
      <c r="CN2431" s="1102">
        <v>19774.755818150461</v>
      </c>
      <c r="CO2431" s="1102">
        <v>23626.093072117372</v>
      </c>
      <c r="CP2431" s="1102">
        <v>22144.440893279338</v>
      </c>
      <c r="CQ2431" s="1106">
        <f t="shared" si="237"/>
        <v>24410.067650288314</v>
      </c>
      <c r="CR2431" s="23" t="s">
        <v>543</v>
      </c>
      <c r="DQ2431"/>
      <c r="DR2431"/>
    </row>
    <row r="2432" spans="58:122" ht="13">
      <c r="BF2432" s="1135">
        <v>2424</v>
      </c>
      <c r="BG2432" s="1102">
        <v>49124.555650573318</v>
      </c>
      <c r="BH2432" s="1102">
        <v>59315.578791723405</v>
      </c>
      <c r="BI2432" s="1102">
        <v>57314.091259651927</v>
      </c>
      <c r="BJ2432" s="1102">
        <v>69237.118471597292</v>
      </c>
      <c r="BK2432" s="1102">
        <v>83923.438155967728</v>
      </c>
      <c r="BL2432" s="1102">
        <v>107644.73194987446</v>
      </c>
      <c r="BM2432" s="1102">
        <v>92693.685685507575</v>
      </c>
      <c r="BN2432" s="1102">
        <v>87351.222533018663</v>
      </c>
      <c r="BO2432" s="1102">
        <v>109797.78254599069</v>
      </c>
      <c r="BP2432" s="1102">
        <v>107340.23983918915</v>
      </c>
      <c r="BQ2432" s="1102">
        <v>81522.867008055691</v>
      </c>
      <c r="BR2432" s="1102">
        <v>72040.412559110351</v>
      </c>
      <c r="BS2432" s="1102">
        <v>110835.46407291223</v>
      </c>
      <c r="BT2432" s="1102">
        <v>41847.204210989723</v>
      </c>
      <c r="BU2432" s="1102">
        <v>15941.395915751178</v>
      </c>
      <c r="BV2432" s="1102">
        <v>13445.499035496132</v>
      </c>
      <c r="BW2432" s="1102">
        <v>20099.259513792538</v>
      </c>
      <c r="BX2432" s="1102">
        <v>39592.381241029259</v>
      </c>
      <c r="BY2432" s="1102">
        <v>27977.40242541792</v>
      </c>
      <c r="BZ2432" s="1102">
        <v>21150.396086120913</v>
      </c>
      <c r="CA2432" s="1102">
        <v>13152.340767972291</v>
      </c>
      <c r="CB2432" s="1102">
        <v>7356.9913821373075</v>
      </c>
      <c r="CC2432" s="1102">
        <v>13468.369381408029</v>
      </c>
      <c r="CD2432" s="1102">
        <v>17532.214856681971</v>
      </c>
      <c r="CE2432" s="1102">
        <v>25917.109019135503</v>
      </c>
      <c r="CF2432" s="1102">
        <v>18803.285139897496</v>
      </c>
      <c r="CG2432" s="1102">
        <v>14716.058266636615</v>
      </c>
      <c r="CH2432" s="1102">
        <v>18903.954080248921</v>
      </c>
      <c r="CI2432" s="1102">
        <v>22535.749266537205</v>
      </c>
      <c r="CJ2432" s="1102">
        <v>24444.169894882107</v>
      </c>
      <c r="CK2432" s="1102">
        <v>23059.377126465319</v>
      </c>
      <c r="CL2432" s="1102">
        <v>19080.08750739857</v>
      </c>
      <c r="CM2432" s="1102">
        <v>23516.289755157337</v>
      </c>
      <c r="CN2432" s="1102">
        <v>21887.632904785274</v>
      </c>
      <c r="CO2432" s="1102">
        <v>25239.224342566293</v>
      </c>
      <c r="CP2432" s="1102">
        <v>23656.207722937343</v>
      </c>
      <c r="CQ2432" s="1106">
        <f t="shared" si="237"/>
        <v>26076.505324703179</v>
      </c>
      <c r="CR2432" s="23" t="s">
        <v>543</v>
      </c>
      <c r="DQ2432"/>
      <c r="DR2432"/>
    </row>
    <row r="2433" spans="58:122" ht="13">
      <c r="BF2433" s="1135">
        <v>2425</v>
      </c>
      <c r="BG2433" s="1102">
        <v>98367.47287090178</v>
      </c>
      <c r="BH2433" s="1102">
        <v>98913.569361260408</v>
      </c>
      <c r="BI2433" s="1102">
        <v>81799.341592788624</v>
      </c>
      <c r="BJ2433" s="1102">
        <v>78315.154669652286</v>
      </c>
      <c r="BK2433" s="1102">
        <v>92807.157219893474</v>
      </c>
      <c r="BL2433" s="1102">
        <v>116279.09506103978</v>
      </c>
      <c r="BM2433" s="1102">
        <v>98864.147835748881</v>
      </c>
      <c r="BN2433" s="1102">
        <v>102387.23801040236</v>
      </c>
      <c r="BO2433" s="1102">
        <v>141269.29740511009</v>
      </c>
      <c r="BP2433" s="1102">
        <v>130413.75773075821</v>
      </c>
      <c r="BQ2433" s="1102">
        <v>99345.891351725339</v>
      </c>
      <c r="BR2433" s="1102">
        <v>75625.597579172681</v>
      </c>
      <c r="BS2433" s="1102">
        <v>90596.580287920966</v>
      </c>
      <c r="BT2433" s="1102">
        <v>37327.302360492889</v>
      </c>
      <c r="BU2433" s="1102">
        <v>15995.037553676315</v>
      </c>
      <c r="BV2433" s="1102">
        <v>13120.20807764356</v>
      </c>
      <c r="BW2433" s="1102">
        <v>20246.374451027306</v>
      </c>
      <c r="BX2433" s="1102">
        <v>26936.138590158473</v>
      </c>
      <c r="BY2433" s="1102">
        <v>25434.363127204222</v>
      </c>
      <c r="BZ2433" s="1102">
        <v>19746.80390858552</v>
      </c>
      <c r="CA2433" s="1102">
        <v>13160.180355794237</v>
      </c>
      <c r="CB2433" s="1102">
        <v>8952.1666071625768</v>
      </c>
      <c r="CC2433" s="1102">
        <v>9442.5444084041574</v>
      </c>
      <c r="CD2433" s="1102">
        <v>17592.180087384942</v>
      </c>
      <c r="CE2433" s="1102">
        <v>24301.252760497729</v>
      </c>
      <c r="CF2433" s="1102">
        <v>18137.677971204103</v>
      </c>
      <c r="CG2433" s="1102">
        <v>13006.755475092097</v>
      </c>
      <c r="CH2433" s="1102">
        <v>15214.286381506359</v>
      </c>
      <c r="CI2433" s="1102">
        <v>25132.420908463326</v>
      </c>
      <c r="CJ2433" s="1102">
        <v>29183.370070707359</v>
      </c>
      <c r="CK2433" s="1102">
        <v>24924.699997204028</v>
      </c>
      <c r="CL2433" s="1102">
        <v>21577.811356032362</v>
      </c>
      <c r="CM2433" s="1102">
        <v>22625.2852603229</v>
      </c>
      <c r="CN2433" s="1102">
        <v>21199.875755227735</v>
      </c>
      <c r="CO2433" s="1102">
        <v>18422.170208400443</v>
      </c>
      <c r="CP2433" s="1102">
        <v>21813.9248231932</v>
      </c>
      <c r="CQ2433" s="1106">
        <f t="shared" si="237"/>
        <v>24045.736048095612</v>
      </c>
      <c r="CR2433" s="23" t="s">
        <v>543</v>
      </c>
      <c r="DQ2433"/>
      <c r="DR2433"/>
    </row>
    <row r="2434" spans="58:122" ht="13">
      <c r="BF2434" s="1135">
        <v>2426</v>
      </c>
      <c r="BG2434" s="1102">
        <v>56755.216209493527</v>
      </c>
      <c r="BH2434" s="1102">
        <v>52797.172692225533</v>
      </c>
      <c r="BI2434" s="1102">
        <v>41550.947490890496</v>
      </c>
      <c r="BJ2434" s="1102">
        <v>52809.249051616018</v>
      </c>
      <c r="BK2434" s="1102">
        <v>72505.828169442582</v>
      </c>
      <c r="BL2434" s="1102">
        <v>90413.022618542018</v>
      </c>
      <c r="BM2434" s="1102">
        <v>77129.780836218983</v>
      </c>
      <c r="BN2434" s="1102">
        <v>86001.741046953743</v>
      </c>
      <c r="BO2434" s="1102">
        <v>129148.56487222074</v>
      </c>
      <c r="BP2434" s="1102">
        <v>119556.51237514797</v>
      </c>
      <c r="BQ2434" s="1102">
        <v>93151.696654253858</v>
      </c>
      <c r="BR2434" s="1102">
        <v>71215.243541788674</v>
      </c>
      <c r="BS2434" s="1102">
        <v>73245.569827698229</v>
      </c>
      <c r="BT2434" s="1102">
        <v>46702.637169935027</v>
      </c>
      <c r="BU2434" s="1102">
        <v>23892.868508459585</v>
      </c>
      <c r="BV2434" s="1102">
        <v>16859.705752326914</v>
      </c>
      <c r="BW2434" s="1102">
        <v>14553.09732163586</v>
      </c>
      <c r="BX2434" s="1102">
        <v>21712.699821775583</v>
      </c>
      <c r="BY2434" s="1102">
        <v>24231.99476585798</v>
      </c>
      <c r="BZ2434" s="1102">
        <v>21100.051184318298</v>
      </c>
      <c r="CA2434" s="1102">
        <v>13161.29742897506</v>
      </c>
      <c r="CB2434" s="1102">
        <v>8212.7509814476325</v>
      </c>
      <c r="CC2434" s="1102">
        <v>10115.940734840085</v>
      </c>
      <c r="CD2434" s="1102">
        <v>15109.76832861647</v>
      </c>
      <c r="CE2434" s="1102">
        <v>21398.241900173896</v>
      </c>
      <c r="CF2434" s="1102">
        <v>16095.116912727797</v>
      </c>
      <c r="CG2434" s="1102">
        <v>10517.947813539275</v>
      </c>
      <c r="CH2434" s="1102">
        <v>12437.280722868563</v>
      </c>
      <c r="CI2434" s="1102">
        <v>15659.042039925011</v>
      </c>
      <c r="CJ2434" s="1102">
        <v>19477.697516163695</v>
      </c>
      <c r="CK2434" s="1102">
        <v>20108.014037084107</v>
      </c>
      <c r="CL2434" s="1102">
        <v>17642.839935538152</v>
      </c>
      <c r="CM2434" s="1102">
        <v>21887.547431380412</v>
      </c>
      <c r="CN2434" s="1102">
        <v>21815.991637633055</v>
      </c>
      <c r="CO2434" s="1102">
        <v>22713.135372162851</v>
      </c>
      <c r="CP2434" s="1102">
        <v>22424.08767175633</v>
      </c>
      <c r="CQ2434" s="1106">
        <f t="shared" si="237"/>
        <v>24718.325457008566</v>
      </c>
      <c r="CR2434" s="23" t="s">
        <v>543</v>
      </c>
      <c r="DQ2434"/>
      <c r="DR2434"/>
    </row>
    <row r="2435" spans="58:122" ht="13">
      <c r="BF2435" s="1135">
        <v>2427</v>
      </c>
      <c r="BG2435" s="1102">
        <v>63168.302521486425</v>
      </c>
      <c r="BH2435" s="1102">
        <v>70555.816883365347</v>
      </c>
      <c r="BI2435" s="1102">
        <v>66112.85125683833</v>
      </c>
      <c r="BJ2435" s="1102">
        <v>72726.713511778769</v>
      </c>
      <c r="BK2435" s="1102">
        <v>82688.317159489743</v>
      </c>
      <c r="BL2435" s="1102">
        <v>103113.61821791879</v>
      </c>
      <c r="BM2435" s="1102">
        <v>90872.127714308386</v>
      </c>
      <c r="BN2435" s="1102">
        <v>103398.29494101414</v>
      </c>
      <c r="BO2435" s="1102">
        <v>125323.7335726153</v>
      </c>
      <c r="BP2435" s="1102">
        <v>135222.71773868139</v>
      </c>
      <c r="BQ2435" s="1102">
        <v>109611.47313628436</v>
      </c>
      <c r="BR2435" s="1102">
        <v>92016.551780760943</v>
      </c>
      <c r="BS2435" s="1102">
        <v>90307.860402711449</v>
      </c>
      <c r="BT2435" s="1102">
        <v>36611.628200602092</v>
      </c>
      <c r="BU2435" s="1102">
        <v>14941.037044031184</v>
      </c>
      <c r="BV2435" s="1102">
        <v>13893.217037546185</v>
      </c>
      <c r="BW2435" s="1102">
        <v>26261.680084033629</v>
      </c>
      <c r="BX2435" s="1102">
        <v>33772.834162570914</v>
      </c>
      <c r="BY2435" s="1102">
        <v>31049.57248601102</v>
      </c>
      <c r="BZ2435" s="1102">
        <v>26334.781721024745</v>
      </c>
      <c r="CA2435" s="1102">
        <v>13164.191135061945</v>
      </c>
      <c r="CB2435" s="1102">
        <v>7494.8446829629429</v>
      </c>
      <c r="CC2435" s="1102">
        <v>10707.294642190363</v>
      </c>
      <c r="CD2435" s="1102">
        <v>18533.190764996936</v>
      </c>
      <c r="CE2435" s="1102">
        <v>30314.675878285532</v>
      </c>
      <c r="CF2435" s="1102">
        <v>19928.822626109759</v>
      </c>
      <c r="CG2435" s="1102">
        <v>11969.325306241291</v>
      </c>
      <c r="CH2435" s="1102">
        <v>17608.245572886619</v>
      </c>
      <c r="CI2435" s="1102">
        <v>24692.241387801139</v>
      </c>
      <c r="CJ2435" s="1102">
        <v>33247.02640735852</v>
      </c>
      <c r="CK2435" s="1102">
        <v>30435.997439319643</v>
      </c>
      <c r="CL2435" s="1102">
        <v>20936.273891966001</v>
      </c>
      <c r="CM2435" s="1102">
        <v>28453.727214173396</v>
      </c>
      <c r="CN2435" s="1102">
        <v>21496.507436650198</v>
      </c>
      <c r="CO2435" s="1102">
        <v>33278.181989420293</v>
      </c>
      <c r="CP2435" s="1102">
        <v>22374.26224945327</v>
      </c>
      <c r="CQ2435" s="1106">
        <f t="shared" si="237"/>
        <v>24663.40233047838</v>
      </c>
      <c r="CR2435" s="23" t="s">
        <v>543</v>
      </c>
      <c r="DQ2435"/>
      <c r="DR2435"/>
    </row>
    <row r="2436" spans="58:122" ht="13">
      <c r="BF2436" s="1135">
        <v>2428</v>
      </c>
      <c r="BG2436" s="1102">
        <v>65524.41230271737</v>
      </c>
      <c r="BH2436" s="1102">
        <v>70202.947773127089</v>
      </c>
      <c r="BI2436" s="1102">
        <v>66076.089685955623</v>
      </c>
      <c r="BJ2436" s="1102">
        <v>73358.889197659126</v>
      </c>
      <c r="BK2436" s="1102">
        <v>86291.309910507785</v>
      </c>
      <c r="BL2436" s="1102">
        <v>105358.31710333527</v>
      </c>
      <c r="BM2436" s="1102">
        <v>90893.368250388303</v>
      </c>
      <c r="BN2436" s="1102">
        <v>93581.21000159916</v>
      </c>
      <c r="BO2436" s="1102">
        <v>129774.660676759</v>
      </c>
      <c r="BP2436" s="1102">
        <v>121951.11810906227</v>
      </c>
      <c r="BQ2436" s="1102">
        <v>92715.687082647171</v>
      </c>
      <c r="BR2436" s="1102">
        <v>73558.641193999851</v>
      </c>
      <c r="BS2436" s="1102">
        <v>95259.406700978623</v>
      </c>
      <c r="BT2436" s="1102">
        <v>34784.726329133096</v>
      </c>
      <c r="BU2436" s="1102">
        <v>15051.931471610023</v>
      </c>
      <c r="BV2436" s="1102">
        <v>14201.026817841595</v>
      </c>
      <c r="BW2436" s="1102">
        <v>20453.591186941008</v>
      </c>
      <c r="BX2436" s="1102">
        <v>23157.589646726701</v>
      </c>
      <c r="BY2436" s="1102">
        <v>22009.139279086183</v>
      </c>
      <c r="BZ2436" s="1102">
        <v>21676.648969111466</v>
      </c>
      <c r="CA2436" s="1102">
        <v>13165.242839415971</v>
      </c>
      <c r="CB2436" s="1102">
        <v>7073.0158627634601</v>
      </c>
      <c r="CC2436" s="1102">
        <v>9919.4632684127373</v>
      </c>
      <c r="CD2436" s="1102">
        <v>9981.5351109002331</v>
      </c>
      <c r="CE2436" s="1102">
        <v>23274.176125883328</v>
      </c>
      <c r="CF2436" s="1102">
        <v>16528.514494050152</v>
      </c>
      <c r="CG2436" s="1102">
        <v>12510.617493968035</v>
      </c>
      <c r="CH2436" s="1102">
        <v>15999.481805758578</v>
      </c>
      <c r="CI2436" s="1102">
        <v>20846.693546255246</v>
      </c>
      <c r="CJ2436" s="1102">
        <v>25289.512271689277</v>
      </c>
      <c r="CK2436" s="1102">
        <v>26062.749078169443</v>
      </c>
      <c r="CL2436" s="1102">
        <v>19018.05686377472</v>
      </c>
      <c r="CM2436" s="1102">
        <v>24560.410203605898</v>
      </c>
      <c r="CN2436" s="1102">
        <v>18295.359420292581</v>
      </c>
      <c r="CO2436" s="1102">
        <v>24722.642714189533</v>
      </c>
      <c r="CP2436" s="1102">
        <v>20423.098506979262</v>
      </c>
      <c r="CQ2436" s="1106">
        <f t="shared" si="237"/>
        <v>22512.612469487354</v>
      </c>
      <c r="CR2436" s="23" t="s">
        <v>543</v>
      </c>
      <c r="DQ2436"/>
      <c r="DR2436"/>
    </row>
    <row r="2437" spans="58:122" ht="13">
      <c r="BF2437" s="1135">
        <v>2429</v>
      </c>
      <c r="BG2437" s="1102">
        <v>64209.45017652079</v>
      </c>
      <c r="BH2437" s="1102">
        <v>81275.510610962025</v>
      </c>
      <c r="BI2437" s="1102">
        <v>70257.817128003357</v>
      </c>
      <c r="BJ2437" s="1102">
        <v>75325.402695365818</v>
      </c>
      <c r="BK2437" s="1102">
        <v>102634.94504477111</v>
      </c>
      <c r="BL2437" s="1102">
        <v>139188.17325073577</v>
      </c>
      <c r="BM2437" s="1102">
        <v>128579.04649733874</v>
      </c>
      <c r="BN2437" s="1102">
        <v>132130.51004225845</v>
      </c>
      <c r="BO2437" s="1102">
        <v>166685.30115334777</v>
      </c>
      <c r="BP2437" s="1102">
        <v>161385.79162719299</v>
      </c>
      <c r="BQ2437" s="1102">
        <v>122117.4625731323</v>
      </c>
      <c r="BR2437" s="1102">
        <v>90239.695980998164</v>
      </c>
      <c r="BS2437" s="1102">
        <v>83343.227996908288</v>
      </c>
      <c r="BT2437" s="1102">
        <v>26485.382719091776</v>
      </c>
      <c r="BU2437" s="1102">
        <v>10942.518261178893</v>
      </c>
      <c r="BV2437" s="1102">
        <v>16272.849982172325</v>
      </c>
      <c r="BW2437" s="1102">
        <v>30068.470216681846</v>
      </c>
      <c r="BX2437" s="1102">
        <v>29799.567893669555</v>
      </c>
      <c r="BY2437" s="1102">
        <v>25930.280520803255</v>
      </c>
      <c r="BZ2437" s="1102">
        <v>17714.721870329806</v>
      </c>
      <c r="CA2437" s="1102">
        <v>13166.127540778574</v>
      </c>
      <c r="CB2437" s="1102">
        <v>10288.898829441758</v>
      </c>
      <c r="CC2437" s="1102">
        <v>10982.83581831511</v>
      </c>
      <c r="CD2437" s="1102">
        <v>12908.823391389669</v>
      </c>
      <c r="CE2437" s="1102">
        <v>21603.629388426987</v>
      </c>
      <c r="CF2437" s="1102">
        <v>18196.756878258722</v>
      </c>
      <c r="CG2437" s="1102">
        <v>15079.305639096248</v>
      </c>
      <c r="CH2437" s="1102">
        <v>16240.692851002515</v>
      </c>
      <c r="CI2437" s="1102">
        <v>21568.579896558207</v>
      </c>
      <c r="CJ2437" s="1102">
        <v>23296.08605339305</v>
      </c>
      <c r="CK2437" s="1102">
        <v>26221.64087499398</v>
      </c>
      <c r="CL2437" s="1102">
        <v>22967.258755489423</v>
      </c>
      <c r="CM2437" s="1102">
        <v>26366.352683045377</v>
      </c>
      <c r="CN2437" s="1102">
        <v>22964.816018428428</v>
      </c>
      <c r="CO2437" s="1102">
        <v>24868.31617378008</v>
      </c>
      <c r="CP2437" s="1102">
        <v>24430.984558297849</v>
      </c>
      <c r="CQ2437" s="1106">
        <f t="shared" si="237"/>
        <v>26930.550593047072</v>
      </c>
      <c r="CR2437" s="23" t="s">
        <v>543</v>
      </c>
      <c r="DQ2437"/>
      <c r="DR2437"/>
    </row>
    <row r="2438" spans="58:122" ht="13">
      <c r="BF2438" s="1135">
        <v>2430</v>
      </c>
      <c r="BG2438" s="1102">
        <v>70127.269845847564</v>
      </c>
      <c r="BH2438" s="1102">
        <v>71556.188309040677</v>
      </c>
      <c r="BI2438" s="1102">
        <v>56921.18081392016</v>
      </c>
      <c r="BJ2438" s="1102">
        <v>55547.680087470435</v>
      </c>
      <c r="BK2438" s="1102">
        <v>69375.266727377835</v>
      </c>
      <c r="BL2438" s="1102">
        <v>101753.22024014141</v>
      </c>
      <c r="BM2438" s="1102">
        <v>99411.491181848774</v>
      </c>
      <c r="BN2438" s="1102">
        <v>106453.19971191477</v>
      </c>
      <c r="BO2438" s="1102">
        <v>134442.13943662305</v>
      </c>
      <c r="BP2438" s="1102">
        <v>124189.97184113717</v>
      </c>
      <c r="BQ2438" s="1102">
        <v>98274.018262402707</v>
      </c>
      <c r="BR2438" s="1102">
        <v>73128.775950860974</v>
      </c>
      <c r="BS2438" s="1102">
        <v>66600.584290779108</v>
      </c>
      <c r="BT2438" s="1102">
        <v>25836.541613055993</v>
      </c>
      <c r="BU2438" s="1102">
        <v>11957.618804013691</v>
      </c>
      <c r="BV2438" s="1102">
        <v>11523.120317483608</v>
      </c>
      <c r="BW2438" s="1102">
        <v>22270.25969185455</v>
      </c>
      <c r="BX2438" s="1102">
        <v>23708.393208735237</v>
      </c>
      <c r="BY2438" s="1102">
        <v>24052.94510515334</v>
      </c>
      <c r="BZ2438" s="1102">
        <v>19727.070514637831</v>
      </c>
      <c r="CA2438" s="1102">
        <v>13166.395610547186</v>
      </c>
      <c r="CB2438" s="1102">
        <v>8313.0581253099808</v>
      </c>
      <c r="CC2438" s="1102">
        <v>8704.7315343397295</v>
      </c>
      <c r="CD2438" s="1102">
        <v>11598.585722708576</v>
      </c>
      <c r="CE2438" s="1102">
        <v>20469.730943098228</v>
      </c>
      <c r="CF2438" s="1102">
        <v>15208.478322204392</v>
      </c>
      <c r="CG2438" s="1102">
        <v>10778.618014416934</v>
      </c>
      <c r="CH2438" s="1102">
        <v>12283.255463400845</v>
      </c>
      <c r="CI2438" s="1102">
        <v>16839.176443208689</v>
      </c>
      <c r="CJ2438" s="1102">
        <v>21675.116444124178</v>
      </c>
      <c r="CK2438" s="1102">
        <v>21602.395744477089</v>
      </c>
      <c r="CL2438" s="1102">
        <v>18839.872882890006</v>
      </c>
      <c r="CM2438" s="1102">
        <v>22343.633195902854</v>
      </c>
      <c r="CN2438" s="1102">
        <v>20665.756832735184</v>
      </c>
      <c r="CO2438" s="1102">
        <v>21281.22143753443</v>
      </c>
      <c r="CP2438" s="1102">
        <v>21538.893090524216</v>
      </c>
      <c r="CQ2438" s="1106">
        <f t="shared" si="237"/>
        <v>23742.565458565696</v>
      </c>
      <c r="CR2438" s="23" t="s">
        <v>543</v>
      </c>
      <c r="DQ2438"/>
      <c r="DR2438"/>
    </row>
    <row r="2439" spans="58:122" ht="13">
      <c r="BF2439" s="1135">
        <v>2431</v>
      </c>
      <c r="BG2439" s="1102">
        <v>79217.692710862219</v>
      </c>
      <c r="BH2439" s="1102">
        <v>80959.737982381746</v>
      </c>
      <c r="BI2439" s="1102">
        <v>66513.233135879884</v>
      </c>
      <c r="BJ2439" s="1102">
        <v>69813.850384684163</v>
      </c>
      <c r="BK2439" s="1102">
        <v>86916.800937004708</v>
      </c>
      <c r="BL2439" s="1102">
        <v>112676.71558361656</v>
      </c>
      <c r="BM2439" s="1102">
        <v>99335.359657391979</v>
      </c>
      <c r="BN2439" s="1102">
        <v>105466.98466099324</v>
      </c>
      <c r="BO2439" s="1102">
        <v>131833.18465109853</v>
      </c>
      <c r="BP2439" s="1102">
        <v>129053.91548164311</v>
      </c>
      <c r="BQ2439" s="1102">
        <v>104458.7353735198</v>
      </c>
      <c r="BR2439" s="1102">
        <v>89413.049200728477</v>
      </c>
      <c r="BS2439" s="1102">
        <v>99863.840427798597</v>
      </c>
      <c r="BT2439" s="1102">
        <v>42316.276211353332</v>
      </c>
      <c r="BU2439" s="1102">
        <v>19323.538983226139</v>
      </c>
      <c r="BV2439" s="1102">
        <v>15138.61565429465</v>
      </c>
      <c r="BW2439" s="1102">
        <v>15559.706205154582</v>
      </c>
      <c r="BX2439" s="1102">
        <v>24906.91982899142</v>
      </c>
      <c r="BY2439" s="1102">
        <v>21686.930708363314</v>
      </c>
      <c r="BZ2439" s="1102">
        <v>18596.726409063336</v>
      </c>
      <c r="CA2439" s="1102">
        <v>13166.993820075046</v>
      </c>
      <c r="CB2439" s="1102">
        <v>9555.6094793382035</v>
      </c>
      <c r="CC2439" s="1102">
        <v>11506.671135710307</v>
      </c>
      <c r="CD2439" s="1102">
        <v>15593.396695368081</v>
      </c>
      <c r="CE2439" s="1102">
        <v>21604.129543052321</v>
      </c>
      <c r="CF2439" s="1102">
        <v>17952.671480354071</v>
      </c>
      <c r="CG2439" s="1102">
        <v>14411.402332001195</v>
      </c>
      <c r="CH2439" s="1102">
        <v>16086.609324108647</v>
      </c>
      <c r="CI2439" s="1102">
        <v>19705.426159237897</v>
      </c>
      <c r="CJ2439" s="1102">
        <v>23204.588398541531</v>
      </c>
      <c r="CK2439" s="1102">
        <v>24172.746124335146</v>
      </c>
      <c r="CL2439" s="1102">
        <v>22224.994507271702</v>
      </c>
      <c r="CM2439" s="1102">
        <v>26838.593837028722</v>
      </c>
      <c r="CN2439" s="1102">
        <v>25844.481473435004</v>
      </c>
      <c r="CO2439" s="1102">
        <v>26946.278489514996</v>
      </c>
      <c r="CP2439" s="1102">
        <v>27528.302104693543</v>
      </c>
      <c r="CQ2439" s="1106">
        <f t="shared" si="237"/>
        <v>30344.758755100494</v>
      </c>
      <c r="CR2439" s="23" t="s">
        <v>543</v>
      </c>
      <c r="DQ2439"/>
      <c r="DR2439"/>
    </row>
    <row r="2440" spans="58:122" ht="13">
      <c r="BF2440" s="1135">
        <v>2432</v>
      </c>
      <c r="BG2440" s="1102">
        <v>49090.233588944342</v>
      </c>
      <c r="BH2440" s="1102">
        <v>61749.598197323656</v>
      </c>
      <c r="BI2440" s="1102">
        <v>60393.278059868382</v>
      </c>
      <c r="BJ2440" s="1102">
        <v>61435.149832160794</v>
      </c>
      <c r="BK2440" s="1102">
        <v>65034.533160267907</v>
      </c>
      <c r="BL2440" s="1102">
        <v>81997.253353019172</v>
      </c>
      <c r="BM2440" s="1102">
        <v>72894.07908246883</v>
      </c>
      <c r="BN2440" s="1102">
        <v>76009.179225325541</v>
      </c>
      <c r="BO2440" s="1102">
        <v>102162.7282281903</v>
      </c>
      <c r="BP2440" s="1102">
        <v>103989.30806539796</v>
      </c>
      <c r="BQ2440" s="1102">
        <v>78264.085999732197</v>
      </c>
      <c r="BR2440" s="1102">
        <v>61443.203911667537</v>
      </c>
      <c r="BS2440" s="1102">
        <v>77987.834816597373</v>
      </c>
      <c r="BT2440" s="1102">
        <v>26307.460802174981</v>
      </c>
      <c r="BU2440" s="1102">
        <v>13133.450388437273</v>
      </c>
      <c r="BV2440" s="1102">
        <v>13465.960764301632</v>
      </c>
      <c r="BW2440" s="1102">
        <v>17669.991101063533</v>
      </c>
      <c r="BX2440" s="1102">
        <v>23276.874373260176</v>
      </c>
      <c r="BY2440" s="1102">
        <v>21062.428005160025</v>
      </c>
      <c r="BZ2440" s="1102">
        <v>22035.188949726551</v>
      </c>
      <c r="CA2440" s="1102">
        <v>13169.36455228323</v>
      </c>
      <c r="CB2440" s="1102">
        <v>7751.2123894577126</v>
      </c>
      <c r="CC2440" s="1102">
        <v>9337.9762284676399</v>
      </c>
      <c r="CD2440" s="1102">
        <v>11996.41580492267</v>
      </c>
      <c r="CE2440" s="1102">
        <v>20552.064598798828</v>
      </c>
      <c r="CF2440" s="1102">
        <v>14316.321856048091</v>
      </c>
      <c r="CG2440" s="1102">
        <v>12526.740248500759</v>
      </c>
      <c r="CH2440" s="1102">
        <v>14273.797805750772</v>
      </c>
      <c r="CI2440" s="1102">
        <v>18556.15368359298</v>
      </c>
      <c r="CJ2440" s="1102">
        <v>19642.28305814492</v>
      </c>
      <c r="CK2440" s="1102">
        <v>19024.849454341693</v>
      </c>
      <c r="CL2440" s="1102">
        <v>14288.951545920403</v>
      </c>
      <c r="CM2440" s="1102">
        <v>18983.451065854944</v>
      </c>
      <c r="CN2440" s="1102">
        <v>14977.154690098978</v>
      </c>
      <c r="CO2440" s="1102">
        <v>22282.437074649548</v>
      </c>
      <c r="CP2440" s="1102">
        <v>16757.599809490723</v>
      </c>
      <c r="CQ2440" s="1106">
        <f t="shared" si="237"/>
        <v>18472.091798455469</v>
      </c>
      <c r="CR2440" s="23" t="s">
        <v>543</v>
      </c>
      <c r="DQ2440"/>
      <c r="DR2440"/>
    </row>
    <row r="2441" spans="58:122" ht="13">
      <c r="BF2441" s="1135">
        <v>2433</v>
      </c>
      <c r="BG2441" s="1102">
        <v>59025.834561486583</v>
      </c>
      <c r="BH2441" s="1102">
        <v>54045.612800747273</v>
      </c>
      <c r="BI2441" s="1102">
        <v>46742.661566679206</v>
      </c>
      <c r="BJ2441" s="1102">
        <v>47942.513362177495</v>
      </c>
      <c r="BK2441" s="1102">
        <v>71497.546708564041</v>
      </c>
      <c r="BL2441" s="1102">
        <v>95901.876710835786</v>
      </c>
      <c r="BM2441" s="1102">
        <v>85970.057643091757</v>
      </c>
      <c r="BN2441" s="1102">
        <v>79822.430080028775</v>
      </c>
      <c r="BO2441" s="1102">
        <v>121086.94464184431</v>
      </c>
      <c r="BP2441" s="1102">
        <v>114999.01539388161</v>
      </c>
      <c r="BQ2441" s="1102">
        <v>88520.727359917364</v>
      </c>
      <c r="BR2441" s="1102">
        <v>66426.592449865973</v>
      </c>
      <c r="BS2441" s="1102">
        <v>83002.490823665852</v>
      </c>
      <c r="BT2441" s="1102">
        <v>33029.023806290592</v>
      </c>
      <c r="BU2441" s="1102">
        <v>14333.524097851187</v>
      </c>
      <c r="BV2441" s="1102">
        <v>14056.486554394329</v>
      </c>
      <c r="BW2441" s="1102">
        <v>17694.033079122764</v>
      </c>
      <c r="BX2441" s="1102">
        <v>29166.207014544321</v>
      </c>
      <c r="BY2441" s="1102">
        <v>23864.466733365542</v>
      </c>
      <c r="BZ2441" s="1102">
        <v>16881.83422415824</v>
      </c>
      <c r="CA2441" s="1102">
        <v>13170.829546791514</v>
      </c>
      <c r="CB2441" s="1102">
        <v>7457.9036409737937</v>
      </c>
      <c r="CC2441" s="1102">
        <v>10859.169556073131</v>
      </c>
      <c r="CD2441" s="1102">
        <v>14198.466143863672</v>
      </c>
      <c r="CE2441" s="1102">
        <v>23393.113736752202</v>
      </c>
      <c r="CF2441" s="1102">
        <v>17986.168836528672</v>
      </c>
      <c r="CG2441" s="1102">
        <v>12735.724976521169</v>
      </c>
      <c r="CH2441" s="1102">
        <v>12353.654554363851</v>
      </c>
      <c r="CI2441" s="1102">
        <v>18591.128400046793</v>
      </c>
      <c r="CJ2441" s="1102">
        <v>20522.440227038387</v>
      </c>
      <c r="CK2441" s="1102">
        <v>22173.145501649567</v>
      </c>
      <c r="CL2441" s="1102">
        <v>18153.862836626842</v>
      </c>
      <c r="CM2441" s="1102">
        <v>23295.742632077086</v>
      </c>
      <c r="CN2441" s="1102">
        <v>21745.747925455838</v>
      </c>
      <c r="CO2441" s="1102">
        <v>24759.062227388327</v>
      </c>
      <c r="CP2441" s="1102">
        <v>24013.297608891695</v>
      </c>
      <c r="CQ2441" s="1106">
        <f t="shared" si="237"/>
        <v>26470.129544677271</v>
      </c>
      <c r="CR2441" s="23" t="s">
        <v>543</v>
      </c>
      <c r="DQ2441"/>
      <c r="DR2441"/>
    </row>
    <row r="2442" spans="58:122" ht="13">
      <c r="BF2442" s="1135">
        <v>2434</v>
      </c>
      <c r="BG2442" s="1102">
        <v>54597.384682686446</v>
      </c>
      <c r="BH2442" s="1102">
        <v>64945.910230435147</v>
      </c>
      <c r="BI2442" s="1102">
        <v>56369.775517632574</v>
      </c>
      <c r="BJ2442" s="1102">
        <v>59554.333364680155</v>
      </c>
      <c r="BK2442" s="1102">
        <v>86721.634939520853</v>
      </c>
      <c r="BL2442" s="1102">
        <v>128601.07831964821</v>
      </c>
      <c r="BM2442" s="1102">
        <v>116428.65804639668</v>
      </c>
      <c r="BN2442" s="1102">
        <v>101781.72703023939</v>
      </c>
      <c r="BO2442" s="1102">
        <v>109595.58240201866</v>
      </c>
      <c r="BP2442" s="1102">
        <v>110249.0100341537</v>
      </c>
      <c r="BQ2442" s="1102">
        <v>77457.031256910283</v>
      </c>
      <c r="BR2442" s="1102">
        <v>52820.392468896149</v>
      </c>
      <c r="BS2442" s="1102">
        <v>65638.042539330505</v>
      </c>
      <c r="BT2442" s="1102">
        <v>28405.770367322566</v>
      </c>
      <c r="BU2442" s="1102">
        <v>12735.470713041172</v>
      </c>
      <c r="BV2442" s="1102">
        <v>14818.592466923994</v>
      </c>
      <c r="BW2442" s="1102">
        <v>16354.506163698308</v>
      </c>
      <c r="BX2442" s="1102">
        <v>25544.535299463001</v>
      </c>
      <c r="BY2442" s="1102">
        <v>22645.691625687756</v>
      </c>
      <c r="BZ2442" s="1102">
        <v>17957.95107324556</v>
      </c>
      <c r="CA2442" s="1102">
        <v>13172.39328862995</v>
      </c>
      <c r="CB2442" s="1102">
        <v>8639.5296452820039</v>
      </c>
      <c r="CC2442" s="1102">
        <v>8930.4348028333734</v>
      </c>
      <c r="CD2442" s="1102">
        <v>12068.523300574747</v>
      </c>
      <c r="CE2442" s="1102">
        <v>16133.894214957831</v>
      </c>
      <c r="CF2442" s="1102">
        <v>13600.705667117863</v>
      </c>
      <c r="CG2442" s="1102">
        <v>11640.268269036271</v>
      </c>
      <c r="CH2442" s="1102">
        <v>13986.449194955718</v>
      </c>
      <c r="CI2442" s="1102">
        <v>19163.792836684468</v>
      </c>
      <c r="CJ2442" s="1102">
        <v>20650.916152159753</v>
      </c>
      <c r="CK2442" s="1102">
        <v>21085.931270168359</v>
      </c>
      <c r="CL2442" s="1102">
        <v>18882.705878145938</v>
      </c>
      <c r="CM2442" s="1102">
        <v>21526.681090114627</v>
      </c>
      <c r="CN2442" s="1102">
        <v>22518.420124585515</v>
      </c>
      <c r="CO2442" s="1102">
        <v>21987.748610882998</v>
      </c>
      <c r="CP2442" s="1102">
        <v>23224.14221033061</v>
      </c>
      <c r="CQ2442" s="1106">
        <f t="shared" ref="CQ2442:CQ2505" si="238">CP2442*1.10231131</f>
        <v>25600.234623495828</v>
      </c>
      <c r="CR2442" s="23" t="s">
        <v>543</v>
      </c>
      <c r="DQ2442"/>
      <c r="DR2442"/>
    </row>
    <row r="2443" spans="58:122" ht="13">
      <c r="BF2443" s="1135">
        <v>2435</v>
      </c>
      <c r="BG2443" s="1102">
        <v>43960.169563665157</v>
      </c>
      <c r="BH2443" s="1102">
        <v>46063.850920717487</v>
      </c>
      <c r="BI2443" s="1102">
        <v>40677.192243989011</v>
      </c>
      <c r="BJ2443" s="1102">
        <v>40130.608754371497</v>
      </c>
      <c r="BK2443" s="1102">
        <v>53208.812698971509</v>
      </c>
      <c r="BL2443" s="1102">
        <v>75238.040480765616</v>
      </c>
      <c r="BM2443" s="1102">
        <v>69056.172370406726</v>
      </c>
      <c r="BN2443" s="1102">
        <v>68649.430939086305</v>
      </c>
      <c r="BO2443" s="1102">
        <v>99378.830869718702</v>
      </c>
      <c r="BP2443" s="1102">
        <v>92078.022792480842</v>
      </c>
      <c r="BQ2443" s="1102">
        <v>72762.330923682443</v>
      </c>
      <c r="BR2443" s="1102">
        <v>57117.588882482836</v>
      </c>
      <c r="BS2443" s="1102">
        <v>90321.180951151691</v>
      </c>
      <c r="BT2443" s="1102">
        <v>28994.00342760206</v>
      </c>
      <c r="BU2443" s="1102">
        <v>12415.094445722694</v>
      </c>
      <c r="BV2443" s="1102">
        <v>10405.096728860735</v>
      </c>
      <c r="BW2443" s="1102">
        <v>19310.342036446938</v>
      </c>
      <c r="BX2443" s="1102">
        <v>20899.431251799164</v>
      </c>
      <c r="BY2443" s="1102">
        <v>23159.079925890626</v>
      </c>
      <c r="BZ2443" s="1102">
        <v>21105.013076001174</v>
      </c>
      <c r="CA2443" s="1102">
        <v>13173.829331593512</v>
      </c>
      <c r="CB2443" s="1102">
        <v>7468.4931406363958</v>
      </c>
      <c r="CC2443" s="1102">
        <v>8399.5000383800652</v>
      </c>
      <c r="CD2443" s="1102">
        <v>9966.8010157255758</v>
      </c>
      <c r="CE2443" s="1102">
        <v>23571.690894191262</v>
      </c>
      <c r="CF2443" s="1102">
        <v>16045.663768439503</v>
      </c>
      <c r="CG2443" s="1102">
        <v>11002.430997970936</v>
      </c>
      <c r="CH2443" s="1102">
        <v>10738.964071921517</v>
      </c>
      <c r="CI2443" s="1102">
        <v>16502.405726003777</v>
      </c>
      <c r="CJ2443" s="1102">
        <v>20601.22416278454</v>
      </c>
      <c r="CK2443" s="1102">
        <v>20338.327901403674</v>
      </c>
      <c r="CL2443" s="1102">
        <v>16338.841007745539</v>
      </c>
      <c r="CM2443" s="1102">
        <v>21277.483912205669</v>
      </c>
      <c r="CN2443" s="1102">
        <v>16076.275864385985</v>
      </c>
      <c r="CO2443" s="1102">
        <v>25290.008446411062</v>
      </c>
      <c r="CP2443" s="1102">
        <v>16686.587729708303</v>
      </c>
      <c r="CQ2443" s="1106">
        <f t="shared" si="238"/>
        <v>18393.814379764684</v>
      </c>
      <c r="CR2443" s="23" t="s">
        <v>543</v>
      </c>
      <c r="DQ2443"/>
      <c r="DR2443"/>
    </row>
    <row r="2444" spans="58:122" ht="13">
      <c r="BF2444" s="1135">
        <v>2436</v>
      </c>
      <c r="BG2444" s="1102">
        <v>48444.503893584661</v>
      </c>
      <c r="BH2444" s="1102">
        <v>63942.120785313782</v>
      </c>
      <c r="BI2444" s="1102">
        <v>60404.282838251245</v>
      </c>
      <c r="BJ2444" s="1102">
        <v>73101.954867629567</v>
      </c>
      <c r="BK2444" s="1102">
        <v>82752.830003041556</v>
      </c>
      <c r="BL2444" s="1102">
        <v>118018.95363265469</v>
      </c>
      <c r="BM2444" s="1102">
        <v>115847.36075725898</v>
      </c>
      <c r="BN2444" s="1102">
        <v>122986.32516008191</v>
      </c>
      <c r="BO2444" s="1102">
        <v>121222.88177180168</v>
      </c>
      <c r="BP2444" s="1102">
        <v>140066.24052832503</v>
      </c>
      <c r="BQ2444" s="1102">
        <v>106115.51075323232</v>
      </c>
      <c r="BR2444" s="1102">
        <v>85487.496042685103</v>
      </c>
      <c r="BS2444" s="1102">
        <v>70670.498961643316</v>
      </c>
      <c r="BT2444" s="1102">
        <v>34092.575608982879</v>
      </c>
      <c r="BU2444" s="1102">
        <v>16131.195364018611</v>
      </c>
      <c r="BV2444" s="1102">
        <v>18941.251805431046</v>
      </c>
      <c r="BW2444" s="1102">
        <v>23025.652050670229</v>
      </c>
      <c r="BX2444" s="1102">
        <v>18521.211240367942</v>
      </c>
      <c r="BY2444" s="1102">
        <v>20592.832651771172</v>
      </c>
      <c r="BZ2444" s="1102">
        <v>14153.67818042048</v>
      </c>
      <c r="CA2444" s="1102">
        <v>13173.906519159076</v>
      </c>
      <c r="CB2444" s="1102">
        <v>8602.3414466205832</v>
      </c>
      <c r="CC2444" s="1102">
        <v>11074.992947406246</v>
      </c>
      <c r="CD2444" s="1102">
        <v>12638.214227184078</v>
      </c>
      <c r="CE2444" s="1102">
        <v>23329.6762762668</v>
      </c>
      <c r="CF2444" s="1102">
        <v>18980.427293113909</v>
      </c>
      <c r="CG2444" s="1102">
        <v>14738.787439800326</v>
      </c>
      <c r="CH2444" s="1102">
        <v>16911.215910981104</v>
      </c>
      <c r="CI2444" s="1102">
        <v>19898.36658342084</v>
      </c>
      <c r="CJ2444" s="1102">
        <v>22600.732073022915</v>
      </c>
      <c r="CK2444" s="1102">
        <v>23050.431556047715</v>
      </c>
      <c r="CL2444" s="1102">
        <v>19051.404732667444</v>
      </c>
      <c r="CM2444" s="1102">
        <v>21582.194903768337</v>
      </c>
      <c r="CN2444" s="1102">
        <v>23273.275416442844</v>
      </c>
      <c r="CO2444" s="1102">
        <v>27993.084838927225</v>
      </c>
      <c r="CP2444" s="1102">
        <v>23241.300584146989</v>
      </c>
      <c r="CQ2444" s="1106">
        <f t="shared" si="238"/>
        <v>25619.148493014833</v>
      </c>
      <c r="CR2444" s="23" t="s">
        <v>543</v>
      </c>
      <c r="DQ2444"/>
      <c r="DR2444"/>
    </row>
    <row r="2445" spans="58:122" ht="13">
      <c r="BF2445" s="1135">
        <v>2437</v>
      </c>
      <c r="BG2445" s="1102">
        <v>51208.881376283985</v>
      </c>
      <c r="BH2445" s="1102">
        <v>55986.520525557302</v>
      </c>
      <c r="BI2445" s="1102">
        <v>55435.740166526608</v>
      </c>
      <c r="BJ2445" s="1102">
        <v>72952.74352695448</v>
      </c>
      <c r="BK2445" s="1102">
        <v>85348.934060263913</v>
      </c>
      <c r="BL2445" s="1102">
        <v>101064.92884347866</v>
      </c>
      <c r="BM2445" s="1102">
        <v>81229.909706803766</v>
      </c>
      <c r="BN2445" s="1102">
        <v>76680.550742984749</v>
      </c>
      <c r="BO2445" s="1102">
        <v>105077.53501966788</v>
      </c>
      <c r="BP2445" s="1102">
        <v>100491.17254364095</v>
      </c>
      <c r="BQ2445" s="1102">
        <v>79608.574384170279</v>
      </c>
      <c r="BR2445" s="1102">
        <v>67449.024344924706</v>
      </c>
      <c r="BS2445" s="1102">
        <v>74590.110630481417</v>
      </c>
      <c r="BT2445" s="1102">
        <v>31179.572652279181</v>
      </c>
      <c r="BU2445" s="1102">
        <v>16570.787988174299</v>
      </c>
      <c r="BV2445" s="1102">
        <v>12567.238521927498</v>
      </c>
      <c r="BW2445" s="1102">
        <v>21117.878383081032</v>
      </c>
      <c r="BX2445" s="1102">
        <v>30329.560794565277</v>
      </c>
      <c r="BY2445" s="1102">
        <v>28728.026558211895</v>
      </c>
      <c r="BZ2445" s="1102">
        <v>22861.518555697967</v>
      </c>
      <c r="CA2445" s="1102">
        <v>13178.468974148875</v>
      </c>
      <c r="CB2445" s="1102">
        <v>6649.928023807538</v>
      </c>
      <c r="CC2445" s="1102">
        <v>11048.234223256852</v>
      </c>
      <c r="CD2445" s="1102">
        <v>15414.944163974604</v>
      </c>
      <c r="CE2445" s="1102">
        <v>26453.61715165179</v>
      </c>
      <c r="CF2445" s="1102">
        <v>16665.701103022955</v>
      </c>
      <c r="CG2445" s="1102">
        <v>12769.178098314525</v>
      </c>
      <c r="CH2445" s="1102">
        <v>17466.31395170699</v>
      </c>
      <c r="CI2445" s="1102">
        <v>23889.75650425908</v>
      </c>
      <c r="CJ2445" s="1102">
        <v>27355.708896727032</v>
      </c>
      <c r="CK2445" s="1102">
        <v>24357.81649650478</v>
      </c>
      <c r="CL2445" s="1102">
        <v>19731.304878505405</v>
      </c>
      <c r="CM2445" s="1102">
        <v>20730.836580723138</v>
      </c>
      <c r="CN2445" s="1102">
        <v>18244.01642565387</v>
      </c>
      <c r="CO2445" s="1102">
        <v>20071.221103714703</v>
      </c>
      <c r="CP2445" s="1102">
        <v>20189.534842082816</v>
      </c>
      <c r="CQ2445" s="1106">
        <f t="shared" si="238"/>
        <v>22255.152600066951</v>
      </c>
      <c r="CR2445" s="23" t="s">
        <v>543</v>
      </c>
      <c r="DQ2445"/>
      <c r="DR2445"/>
    </row>
    <row r="2446" spans="58:122" ht="13">
      <c r="BF2446" s="1135">
        <v>2438</v>
      </c>
      <c r="BG2446" s="1102">
        <v>49899.247760007645</v>
      </c>
      <c r="BH2446" s="1102">
        <v>54972.705341441972</v>
      </c>
      <c r="BI2446" s="1102">
        <v>55645.285805099207</v>
      </c>
      <c r="BJ2446" s="1102">
        <v>75552.256005194256</v>
      </c>
      <c r="BK2446" s="1102">
        <v>87448.46128960108</v>
      </c>
      <c r="BL2446" s="1102">
        <v>111248.81138080244</v>
      </c>
      <c r="BM2446" s="1102">
        <v>101320.78276429955</v>
      </c>
      <c r="BN2446" s="1102">
        <v>117791.86644151076</v>
      </c>
      <c r="BO2446" s="1102">
        <v>118671.19012839915</v>
      </c>
      <c r="BP2446" s="1102">
        <v>122480.69051603577</v>
      </c>
      <c r="BQ2446" s="1102">
        <v>97407.345402616833</v>
      </c>
      <c r="BR2446" s="1102">
        <v>83431.362577281761</v>
      </c>
      <c r="BS2446" s="1102">
        <v>64898.108012886536</v>
      </c>
      <c r="BT2446" s="1102">
        <v>33254.434692033858</v>
      </c>
      <c r="BU2446" s="1102">
        <v>15577.300629520952</v>
      </c>
      <c r="BV2446" s="1102">
        <v>12305.244519009344</v>
      </c>
      <c r="BW2446" s="1102">
        <v>19388.506421276841</v>
      </c>
      <c r="BX2446" s="1102">
        <v>29551.068532021181</v>
      </c>
      <c r="BY2446" s="1102">
        <v>25661.8455889619</v>
      </c>
      <c r="BZ2446" s="1102">
        <v>19539.772093605083</v>
      </c>
      <c r="CA2446" s="1102">
        <v>13179.684964814871</v>
      </c>
      <c r="CB2446" s="1102">
        <v>8161.6173270403951</v>
      </c>
      <c r="CC2446" s="1102">
        <v>9564.0981461670635</v>
      </c>
      <c r="CD2446" s="1102">
        <v>13315.462306896308</v>
      </c>
      <c r="CE2446" s="1102">
        <v>18408.308408500598</v>
      </c>
      <c r="CF2446" s="1102">
        <v>15521.913477463631</v>
      </c>
      <c r="CG2446" s="1102">
        <v>13254.033199370826</v>
      </c>
      <c r="CH2446" s="1102">
        <v>16423.581961371052</v>
      </c>
      <c r="CI2446" s="1102">
        <v>20727.704654081987</v>
      </c>
      <c r="CJ2446" s="1102">
        <v>22277.868629702949</v>
      </c>
      <c r="CK2446" s="1102">
        <v>22162.823417296822</v>
      </c>
      <c r="CL2446" s="1102">
        <v>18346.554258856184</v>
      </c>
      <c r="CM2446" s="1102">
        <v>20252.689882125011</v>
      </c>
      <c r="CN2446" s="1102">
        <v>18481.680297925599</v>
      </c>
      <c r="CO2446" s="1102">
        <v>22065.916730598339</v>
      </c>
      <c r="CP2446" s="1102">
        <v>19807.682348802693</v>
      </c>
      <c r="CQ2446" s="1106">
        <f t="shared" si="238"/>
        <v>21834.232277972573</v>
      </c>
      <c r="CR2446" s="23" t="s">
        <v>543</v>
      </c>
      <c r="DQ2446"/>
      <c r="DR2446"/>
    </row>
    <row r="2447" spans="58:122" ht="13">
      <c r="BF2447" s="1135">
        <v>2439</v>
      </c>
      <c r="BG2447" s="1102">
        <v>69801.768071784129</v>
      </c>
      <c r="BH2447" s="1102">
        <v>64364.00715465242</v>
      </c>
      <c r="BI2447" s="1102">
        <v>60118.121601406012</v>
      </c>
      <c r="BJ2447" s="1102">
        <v>73881.555459839568</v>
      </c>
      <c r="BK2447" s="1102">
        <v>93909.694526864681</v>
      </c>
      <c r="BL2447" s="1102">
        <v>126398.19059825514</v>
      </c>
      <c r="BM2447" s="1102">
        <v>105850.5322387395</v>
      </c>
      <c r="BN2447" s="1102">
        <v>110611.15452654235</v>
      </c>
      <c r="BO2447" s="1102">
        <v>131577.62630730003</v>
      </c>
      <c r="BP2447" s="1102">
        <v>122349.21965666224</v>
      </c>
      <c r="BQ2447" s="1102">
        <v>92952.901524993271</v>
      </c>
      <c r="BR2447" s="1102">
        <v>69953.771263199815</v>
      </c>
      <c r="BS2447" s="1102">
        <v>67599.028028788249</v>
      </c>
      <c r="BT2447" s="1102">
        <v>30080.497119571519</v>
      </c>
      <c r="BU2447" s="1102">
        <v>14059.187775405821</v>
      </c>
      <c r="BV2447" s="1102">
        <v>14224.375238266175</v>
      </c>
      <c r="BW2447" s="1102">
        <v>20395.558730185698</v>
      </c>
      <c r="BX2447" s="1102">
        <v>28200.341387516713</v>
      </c>
      <c r="BY2447" s="1102">
        <v>26066.366791511799</v>
      </c>
      <c r="BZ2447" s="1102">
        <v>20752.747253333666</v>
      </c>
      <c r="CA2447" s="1102">
        <v>13179.789668302494</v>
      </c>
      <c r="CB2447" s="1102">
        <v>9410.2009986791672</v>
      </c>
      <c r="CC2447" s="1102">
        <v>11875.519038666176</v>
      </c>
      <c r="CD2447" s="1102">
        <v>17560.519179907733</v>
      </c>
      <c r="CE2447" s="1102">
        <v>19924.694937672575</v>
      </c>
      <c r="CF2447" s="1102">
        <v>13000.216735391095</v>
      </c>
      <c r="CG2447" s="1102">
        <v>11224.237822736563</v>
      </c>
      <c r="CH2447" s="1102">
        <v>16089.438885936188</v>
      </c>
      <c r="CI2447" s="1102">
        <v>25328.964242984523</v>
      </c>
      <c r="CJ2447" s="1102">
        <v>27326.983433181453</v>
      </c>
      <c r="CK2447" s="1102">
        <v>26691.305099032197</v>
      </c>
      <c r="CL2447" s="1102">
        <v>21549.4029255963</v>
      </c>
      <c r="CM2447" s="1102">
        <v>23093.120380524746</v>
      </c>
      <c r="CN2447" s="1102">
        <v>20550.192570014438</v>
      </c>
      <c r="CO2447" s="1102">
        <v>20781.410763947039</v>
      </c>
      <c r="CP2447" s="1102">
        <v>22864.695985493159</v>
      </c>
      <c r="CQ2447" s="1106">
        <f t="shared" si="238"/>
        <v>25204.012984520705</v>
      </c>
      <c r="CR2447" s="23" t="s">
        <v>543</v>
      </c>
      <c r="DQ2447"/>
      <c r="DR2447"/>
    </row>
    <row r="2448" spans="58:122" ht="13">
      <c r="BF2448" s="1135">
        <v>2440</v>
      </c>
      <c r="BG2448" s="1102">
        <v>58176.78255459707</v>
      </c>
      <c r="BH2448" s="1102">
        <v>64399.372170781717</v>
      </c>
      <c r="BI2448" s="1102">
        <v>61395.987283689617</v>
      </c>
      <c r="BJ2448" s="1102">
        <v>71966.749058313653</v>
      </c>
      <c r="BK2448" s="1102">
        <v>77746.689791016266</v>
      </c>
      <c r="BL2448" s="1102">
        <v>92130.903715891443</v>
      </c>
      <c r="BM2448" s="1102">
        <v>77688.640839733911</v>
      </c>
      <c r="BN2448" s="1102">
        <v>81041.504840907</v>
      </c>
      <c r="BO2448" s="1102">
        <v>98447.246546514667</v>
      </c>
      <c r="BP2448" s="1102">
        <v>101176.25910194713</v>
      </c>
      <c r="BQ2448" s="1102">
        <v>82222.714355316552</v>
      </c>
      <c r="BR2448" s="1102">
        <v>75207.542729602661</v>
      </c>
      <c r="BS2448" s="1102">
        <v>83335.831572731884</v>
      </c>
      <c r="BT2448" s="1102">
        <v>37149.1110357219</v>
      </c>
      <c r="BU2448" s="1102">
        <v>14741.209564704395</v>
      </c>
      <c r="BV2448" s="1102">
        <v>11617.011599310945</v>
      </c>
      <c r="BW2448" s="1102">
        <v>18456.682669914222</v>
      </c>
      <c r="BX2448" s="1102">
        <v>24861.294574759002</v>
      </c>
      <c r="BY2448" s="1102">
        <v>23288.295873570598</v>
      </c>
      <c r="BZ2448" s="1102">
        <v>22763.323482764103</v>
      </c>
      <c r="CA2448" s="1102">
        <v>13184.734921751291</v>
      </c>
      <c r="CB2448" s="1102">
        <v>9800.4162654083502</v>
      </c>
      <c r="CC2448" s="1102">
        <v>9190.8126359913167</v>
      </c>
      <c r="CD2448" s="1102">
        <v>14207.970159128234</v>
      </c>
      <c r="CE2448" s="1102">
        <v>27195.312616034997</v>
      </c>
      <c r="CF2448" s="1102">
        <v>14705.975275840448</v>
      </c>
      <c r="CG2448" s="1102">
        <v>10203.552018070937</v>
      </c>
      <c r="CH2448" s="1102">
        <v>12734.599355621091</v>
      </c>
      <c r="CI2448" s="1102">
        <v>20582.264149618088</v>
      </c>
      <c r="CJ2448" s="1102">
        <v>23985.685433871615</v>
      </c>
      <c r="CK2448" s="1102">
        <v>21291.015414014077</v>
      </c>
      <c r="CL2448" s="1102">
        <v>18189.300187804336</v>
      </c>
      <c r="CM2448" s="1102">
        <v>24018.119347567626</v>
      </c>
      <c r="CN2448" s="1102">
        <v>17134.308784076151</v>
      </c>
      <c r="CO2448" s="1102">
        <v>20017.960503716182</v>
      </c>
      <c r="CP2448" s="1102">
        <v>18627.631570757891</v>
      </c>
      <c r="CQ2448" s="1106">
        <f t="shared" si="238"/>
        <v>20533.448958959485</v>
      </c>
      <c r="CR2448" s="23" t="s">
        <v>543</v>
      </c>
      <c r="DQ2448"/>
      <c r="DR2448"/>
    </row>
    <row r="2449" spans="58:122" ht="13">
      <c r="BF2449" s="1135">
        <v>2441</v>
      </c>
      <c r="BG2449" s="1102">
        <v>58658.739891845296</v>
      </c>
      <c r="BH2449" s="1102">
        <v>54276.106314743418</v>
      </c>
      <c r="BI2449" s="1102">
        <v>48368.989060390049</v>
      </c>
      <c r="BJ2449" s="1102">
        <v>55220.494547524162</v>
      </c>
      <c r="BK2449" s="1102">
        <v>66850.726827888939</v>
      </c>
      <c r="BL2449" s="1102">
        <v>88034.292142657971</v>
      </c>
      <c r="BM2449" s="1102">
        <v>79798.840130511671</v>
      </c>
      <c r="BN2449" s="1102">
        <v>80505.363938254493</v>
      </c>
      <c r="BO2449" s="1102">
        <v>108301.85316221483</v>
      </c>
      <c r="BP2449" s="1102">
        <v>102300.38036353992</v>
      </c>
      <c r="BQ2449" s="1102">
        <v>76328.062106857644</v>
      </c>
      <c r="BR2449" s="1102">
        <v>55322.46960094932</v>
      </c>
      <c r="BS2449" s="1102">
        <v>63455.873761505609</v>
      </c>
      <c r="BT2449" s="1102">
        <v>24906.317085066989</v>
      </c>
      <c r="BU2449" s="1102">
        <v>12253.718940584902</v>
      </c>
      <c r="BV2449" s="1102">
        <v>12793.769090497493</v>
      </c>
      <c r="BW2449" s="1102">
        <v>18348.687513076333</v>
      </c>
      <c r="BX2449" s="1102">
        <v>26134.447620051742</v>
      </c>
      <c r="BY2449" s="1102">
        <v>24164.765614824159</v>
      </c>
      <c r="BZ2449" s="1102">
        <v>19809.248611553816</v>
      </c>
      <c r="CA2449" s="1102">
        <v>13188.355114342912</v>
      </c>
      <c r="CB2449" s="1102">
        <v>7201.252129761142</v>
      </c>
      <c r="CC2449" s="1102">
        <v>8693.6306584555459</v>
      </c>
      <c r="CD2449" s="1102">
        <v>12371.028017521874</v>
      </c>
      <c r="CE2449" s="1102">
        <v>17694.721923934168</v>
      </c>
      <c r="CF2449" s="1102">
        <v>13651.458144806904</v>
      </c>
      <c r="CG2449" s="1102">
        <v>11549.538169601781</v>
      </c>
      <c r="CH2449" s="1102">
        <v>15683.672961168872</v>
      </c>
      <c r="CI2449" s="1102">
        <v>21707.912423764967</v>
      </c>
      <c r="CJ2449" s="1102">
        <v>23316.766887127331</v>
      </c>
      <c r="CK2449" s="1102">
        <v>21635.020572801222</v>
      </c>
      <c r="CL2449" s="1102">
        <v>16337.290367369935</v>
      </c>
      <c r="CM2449" s="1102">
        <v>17831.630035869861</v>
      </c>
      <c r="CN2449" s="1102">
        <v>17585.736033591656</v>
      </c>
      <c r="CO2449" s="1102">
        <v>18347.765433596178</v>
      </c>
      <c r="CP2449" s="1102">
        <v>17876.000310378742</v>
      </c>
      <c r="CQ2449" s="1106">
        <f t="shared" si="238"/>
        <v>19704.917319693996</v>
      </c>
      <c r="CR2449" s="23" t="s">
        <v>543</v>
      </c>
      <c r="DQ2449"/>
      <c r="DR2449"/>
    </row>
    <row r="2450" spans="58:122" ht="13">
      <c r="BF2450" s="1135">
        <v>2442</v>
      </c>
      <c r="BG2450" s="1102">
        <v>56960.111339886862</v>
      </c>
      <c r="BH2450" s="1102">
        <v>54471.110504692995</v>
      </c>
      <c r="BI2450" s="1102">
        <v>46748.495742816645</v>
      </c>
      <c r="BJ2450" s="1102">
        <v>53297.02257628298</v>
      </c>
      <c r="BK2450" s="1102">
        <v>67844.15136961783</v>
      </c>
      <c r="BL2450" s="1102">
        <v>87003.005556315198</v>
      </c>
      <c r="BM2450" s="1102">
        <v>73477.686530955456</v>
      </c>
      <c r="BN2450" s="1102">
        <v>79826.036735756948</v>
      </c>
      <c r="BO2450" s="1102">
        <v>109440.71836601873</v>
      </c>
      <c r="BP2450" s="1102">
        <v>105304.62815729712</v>
      </c>
      <c r="BQ2450" s="1102">
        <v>86278.634228146926</v>
      </c>
      <c r="BR2450" s="1102">
        <v>66252.01238942772</v>
      </c>
      <c r="BS2450" s="1102">
        <v>60587.466808893383</v>
      </c>
      <c r="BT2450" s="1102">
        <v>28151.502413896986</v>
      </c>
      <c r="BU2450" s="1102">
        <v>13425.801080363084</v>
      </c>
      <c r="BV2450" s="1102">
        <v>11629.346851311862</v>
      </c>
      <c r="BW2450" s="1102">
        <v>19618.233062926185</v>
      </c>
      <c r="BX2450" s="1102">
        <v>21083.343518049423</v>
      </c>
      <c r="BY2450" s="1102">
        <v>21268.871328836864</v>
      </c>
      <c r="BZ2450" s="1102">
        <v>20948.189271176474</v>
      </c>
      <c r="CA2450" s="1102">
        <v>13192.113802973812</v>
      </c>
      <c r="CB2450" s="1102">
        <v>7534.2617579306634</v>
      </c>
      <c r="CC2450" s="1102">
        <v>9442.222268425161</v>
      </c>
      <c r="CD2450" s="1102">
        <v>11302.897793777927</v>
      </c>
      <c r="CE2450" s="1102">
        <v>24736.88265212467</v>
      </c>
      <c r="CF2450" s="1102">
        <v>19636.035195892026</v>
      </c>
      <c r="CG2450" s="1102">
        <v>14119.31078501276</v>
      </c>
      <c r="CH2450" s="1102">
        <v>13719.303113744001</v>
      </c>
      <c r="CI2450" s="1102">
        <v>18686.386247932725</v>
      </c>
      <c r="CJ2450" s="1102">
        <v>24691.192679448824</v>
      </c>
      <c r="CK2450" s="1102">
        <v>29136.648002601138</v>
      </c>
      <c r="CL2450" s="1102">
        <v>20609.35269465646</v>
      </c>
      <c r="CM2450" s="1102">
        <v>22860.400291916561</v>
      </c>
      <c r="CN2450" s="1102">
        <v>16667.486249013291</v>
      </c>
      <c r="CO2450" s="1102">
        <v>24104.566289876933</v>
      </c>
      <c r="CP2450" s="1102">
        <v>16637.553246909356</v>
      </c>
      <c r="CQ2450" s="1106">
        <f t="shared" si="238"/>
        <v>18339.763114795405</v>
      </c>
      <c r="CR2450" s="23" t="s">
        <v>543</v>
      </c>
      <c r="DQ2450"/>
      <c r="DR2450"/>
    </row>
    <row r="2451" spans="58:122" ht="13">
      <c r="BF2451" s="1135">
        <v>2443</v>
      </c>
      <c r="BG2451" s="1102">
        <v>55110.19999964111</v>
      </c>
      <c r="BH2451" s="1102">
        <v>53739.83009883597</v>
      </c>
      <c r="BI2451" s="1102">
        <v>49077.470064484631</v>
      </c>
      <c r="BJ2451" s="1102">
        <v>59785.873793340899</v>
      </c>
      <c r="BK2451" s="1102">
        <v>72736.819628630823</v>
      </c>
      <c r="BL2451" s="1102">
        <v>90148.179100197071</v>
      </c>
      <c r="BM2451" s="1102">
        <v>79742.788820847229</v>
      </c>
      <c r="BN2451" s="1102">
        <v>87913.917083342225</v>
      </c>
      <c r="BO2451" s="1102">
        <v>112958.61081481645</v>
      </c>
      <c r="BP2451" s="1102">
        <v>103394.52603394553</v>
      </c>
      <c r="BQ2451" s="1102">
        <v>78746.565655529455</v>
      </c>
      <c r="BR2451" s="1102">
        <v>62458.211670899705</v>
      </c>
      <c r="BS2451" s="1102">
        <v>60862.845351771684</v>
      </c>
      <c r="BT2451" s="1102">
        <v>32475.284122482717</v>
      </c>
      <c r="BU2451" s="1102">
        <v>14099.684003595197</v>
      </c>
      <c r="BV2451" s="1102">
        <v>15820.33980560835</v>
      </c>
      <c r="BW2451" s="1102">
        <v>30159.70887986754</v>
      </c>
      <c r="BX2451" s="1102">
        <v>28862.079543215463</v>
      </c>
      <c r="BY2451" s="1102">
        <v>35735.291279914265</v>
      </c>
      <c r="BZ2451" s="1102">
        <v>20894.076455446149</v>
      </c>
      <c r="CA2451" s="1102">
        <v>13197.027781336878</v>
      </c>
      <c r="CB2451" s="1102">
        <v>7883.3498662075299</v>
      </c>
      <c r="CC2451" s="1102">
        <v>9505.0874186965029</v>
      </c>
      <c r="CD2451" s="1102">
        <v>11054.041553048935</v>
      </c>
      <c r="CE2451" s="1102">
        <v>22259.489963872871</v>
      </c>
      <c r="CF2451" s="1102">
        <v>16346.079486187777</v>
      </c>
      <c r="CG2451" s="1102">
        <v>12414.193807574989</v>
      </c>
      <c r="CH2451" s="1102">
        <v>14081.349924130156</v>
      </c>
      <c r="CI2451" s="1102">
        <v>19921.469939810631</v>
      </c>
      <c r="CJ2451" s="1102">
        <v>23387.612189651838</v>
      </c>
      <c r="CK2451" s="1102">
        <v>22447.267024874989</v>
      </c>
      <c r="CL2451" s="1102">
        <v>16912.483146472641</v>
      </c>
      <c r="CM2451" s="1102">
        <v>24726.704174776583</v>
      </c>
      <c r="CN2451" s="1102">
        <v>20768.546688477385</v>
      </c>
      <c r="CO2451" s="1102">
        <v>25049.641693641024</v>
      </c>
      <c r="CP2451" s="1102">
        <v>22374.740193555193</v>
      </c>
      <c r="CQ2451" s="1106">
        <f t="shared" si="238"/>
        <v>24663.929173667479</v>
      </c>
      <c r="CR2451" s="23" t="s">
        <v>543</v>
      </c>
      <c r="DQ2451"/>
      <c r="DR2451"/>
    </row>
    <row r="2452" spans="58:122" ht="13">
      <c r="BF2452" s="1135">
        <v>2444</v>
      </c>
      <c r="BG2452" s="1102">
        <v>58127.990044339058</v>
      </c>
      <c r="BH2452" s="1102">
        <v>64366.406731637813</v>
      </c>
      <c r="BI2452" s="1102">
        <v>61276.413723658603</v>
      </c>
      <c r="BJ2452" s="1102">
        <v>71806.857850591536</v>
      </c>
      <c r="BK2452" s="1102">
        <v>77725.737273273335</v>
      </c>
      <c r="BL2452" s="1102">
        <v>92485.189334927447</v>
      </c>
      <c r="BM2452" s="1102">
        <v>78639.412060497227</v>
      </c>
      <c r="BN2452" s="1102">
        <v>83121.77054814517</v>
      </c>
      <c r="BO2452" s="1102">
        <v>99735.186203678051</v>
      </c>
      <c r="BP2452" s="1102">
        <v>99047.936781093435</v>
      </c>
      <c r="BQ2452" s="1102">
        <v>80565.988159526139</v>
      </c>
      <c r="BR2452" s="1102">
        <v>75201.721879218399</v>
      </c>
      <c r="BS2452" s="1102">
        <v>83613.977586429275</v>
      </c>
      <c r="BT2452" s="1102">
        <v>37066.358985600527</v>
      </c>
      <c r="BU2452" s="1102">
        <v>14648.179205241826</v>
      </c>
      <c r="BV2452" s="1102">
        <v>11605.917101968742</v>
      </c>
      <c r="BW2452" s="1102">
        <v>18425.760140011771</v>
      </c>
      <c r="BX2452" s="1102">
        <v>24664.793652661494</v>
      </c>
      <c r="BY2452" s="1102">
        <v>23422.313406324487</v>
      </c>
      <c r="BZ2452" s="1102">
        <v>22857.476905925243</v>
      </c>
      <c r="CA2452" s="1102">
        <v>13198.870187701707</v>
      </c>
      <c r="CB2452" s="1102">
        <v>9655.3770666791916</v>
      </c>
      <c r="CC2452" s="1102">
        <v>9272.7107756914647</v>
      </c>
      <c r="CD2452" s="1102">
        <v>14612.668639920861</v>
      </c>
      <c r="CE2452" s="1102">
        <v>27203.671341167312</v>
      </c>
      <c r="CF2452" s="1102">
        <v>14836.392138815141</v>
      </c>
      <c r="CG2452" s="1102">
        <v>10408.181032916804</v>
      </c>
      <c r="CH2452" s="1102">
        <v>11393.415324358157</v>
      </c>
      <c r="CI2452" s="1102">
        <v>21317.500688391032</v>
      </c>
      <c r="CJ2452" s="1102">
        <v>24517.865255532557</v>
      </c>
      <c r="CK2452" s="1102">
        <v>21238.123777669185</v>
      </c>
      <c r="CL2452" s="1102">
        <v>18239.520595947557</v>
      </c>
      <c r="CM2452" s="1102">
        <v>23915.881970716757</v>
      </c>
      <c r="CN2452" s="1102">
        <v>17176.502927990576</v>
      </c>
      <c r="CO2452" s="1102">
        <v>19985.938469961697</v>
      </c>
      <c r="CP2452" s="1102">
        <v>18631.70149185176</v>
      </c>
      <c r="CQ2452" s="1106">
        <f t="shared" si="238"/>
        <v>20537.935279012065</v>
      </c>
      <c r="CR2452" s="23" t="s">
        <v>543</v>
      </c>
      <c r="DQ2452"/>
      <c r="DR2452"/>
    </row>
    <row r="2453" spans="58:122" ht="13">
      <c r="BF2453" s="1135">
        <v>2445</v>
      </c>
      <c r="BG2453" s="1102">
        <v>40938.76769116697</v>
      </c>
      <c r="BH2453" s="1102">
        <v>49717.314498242071</v>
      </c>
      <c r="BI2453" s="1102">
        <v>48646.879769416759</v>
      </c>
      <c r="BJ2453" s="1102">
        <v>60260.204076222239</v>
      </c>
      <c r="BK2453" s="1102">
        <v>70026.119342680817</v>
      </c>
      <c r="BL2453" s="1102">
        <v>94055.582851919127</v>
      </c>
      <c r="BM2453" s="1102">
        <v>88266.1250816432</v>
      </c>
      <c r="BN2453" s="1102">
        <v>94860.059090711031</v>
      </c>
      <c r="BO2453" s="1102">
        <v>105883.19775950382</v>
      </c>
      <c r="BP2453" s="1102">
        <v>117405.3005326884</v>
      </c>
      <c r="BQ2453" s="1102">
        <v>86801.602817736115</v>
      </c>
      <c r="BR2453" s="1102">
        <v>62863.191161582581</v>
      </c>
      <c r="BS2453" s="1102">
        <v>52310.136476886611</v>
      </c>
      <c r="BT2453" s="1102">
        <v>31583.735490896688</v>
      </c>
      <c r="BU2453" s="1102">
        <v>14717.992204181883</v>
      </c>
      <c r="BV2453" s="1102">
        <v>13892.007726186861</v>
      </c>
      <c r="BW2453" s="1102">
        <v>19118.011513215653</v>
      </c>
      <c r="BX2453" s="1102">
        <v>31556.81225868906</v>
      </c>
      <c r="BY2453" s="1102">
        <v>20637.968480087155</v>
      </c>
      <c r="BZ2453" s="1102">
        <v>19260.909793822717</v>
      </c>
      <c r="CA2453" s="1102">
        <v>13205.011208305419</v>
      </c>
      <c r="CB2453" s="1102">
        <v>10434.351080539129</v>
      </c>
      <c r="CC2453" s="1102">
        <v>14167.506165586321</v>
      </c>
      <c r="CD2453" s="1102">
        <v>14071.353135776466</v>
      </c>
      <c r="CE2453" s="1102">
        <v>25597.62776446225</v>
      </c>
      <c r="CF2453" s="1102">
        <v>19922.562010494094</v>
      </c>
      <c r="CG2453" s="1102">
        <v>16346.847580419939</v>
      </c>
      <c r="CH2453" s="1102">
        <v>17204.354263011392</v>
      </c>
      <c r="CI2453" s="1102">
        <v>21435.280324270814</v>
      </c>
      <c r="CJ2453" s="1102">
        <v>23920.061448560711</v>
      </c>
      <c r="CK2453" s="1102">
        <v>25217.626068580925</v>
      </c>
      <c r="CL2453" s="1102">
        <v>18667.474897579261</v>
      </c>
      <c r="CM2453" s="1102">
        <v>23089.436541530918</v>
      </c>
      <c r="CN2453" s="1102">
        <v>18322.906591648694</v>
      </c>
      <c r="CO2453" s="1102">
        <v>26291.704221133416</v>
      </c>
      <c r="CP2453" s="1102">
        <v>19240.937224829551</v>
      </c>
      <c r="CQ2453" s="1106">
        <f t="shared" si="238"/>
        <v>21209.502717929627</v>
      </c>
      <c r="CR2453" s="23" t="s">
        <v>543</v>
      </c>
      <c r="DQ2453"/>
      <c r="DR2453"/>
    </row>
    <row r="2454" spans="58:122" ht="13">
      <c r="BF2454" s="1135">
        <v>2446</v>
      </c>
      <c r="BG2454" s="1102">
        <v>63831.123289223236</v>
      </c>
      <c r="BH2454" s="1102">
        <v>71481.96504239559</v>
      </c>
      <c r="BI2454" s="1102">
        <v>65256.397143040464</v>
      </c>
      <c r="BJ2454" s="1102">
        <v>71946.560633271525</v>
      </c>
      <c r="BK2454" s="1102">
        <v>95148.778091284286</v>
      </c>
      <c r="BL2454" s="1102">
        <v>124757.71074162047</v>
      </c>
      <c r="BM2454" s="1102">
        <v>98336.45565072383</v>
      </c>
      <c r="BN2454" s="1102">
        <v>100003.47419902057</v>
      </c>
      <c r="BO2454" s="1102">
        <v>132893.71220963664</v>
      </c>
      <c r="BP2454" s="1102">
        <v>129993.79399002009</v>
      </c>
      <c r="BQ2454" s="1102">
        <v>102824.23331505631</v>
      </c>
      <c r="BR2454" s="1102">
        <v>77968.041396282249</v>
      </c>
      <c r="BS2454" s="1102">
        <v>75887.1925595129</v>
      </c>
      <c r="BT2454" s="1102">
        <v>39062.94960690038</v>
      </c>
      <c r="BU2454" s="1102">
        <v>17854.432962712093</v>
      </c>
      <c r="BV2454" s="1102">
        <v>13912.757252344307</v>
      </c>
      <c r="BW2454" s="1102">
        <v>23788.500617661753</v>
      </c>
      <c r="BX2454" s="1102">
        <v>26078.80948250736</v>
      </c>
      <c r="BY2454" s="1102">
        <v>25513.874577101898</v>
      </c>
      <c r="BZ2454" s="1102">
        <v>22996.089658561606</v>
      </c>
      <c r="CA2454" s="1102">
        <v>13205.366032466933</v>
      </c>
      <c r="CB2454" s="1102">
        <v>6647.3437993330426</v>
      </c>
      <c r="CC2454" s="1102">
        <v>11430.160327579171</v>
      </c>
      <c r="CD2454" s="1102">
        <v>11799.575473196515</v>
      </c>
      <c r="CE2454" s="1102">
        <v>31894.452017652482</v>
      </c>
      <c r="CF2454" s="1102">
        <v>18148.164334892088</v>
      </c>
      <c r="CG2454" s="1102">
        <v>14299.040985954271</v>
      </c>
      <c r="CH2454" s="1102">
        <v>15759.878848519427</v>
      </c>
      <c r="CI2454" s="1102">
        <v>19863.954718458393</v>
      </c>
      <c r="CJ2454" s="1102">
        <v>27694.860007593561</v>
      </c>
      <c r="CK2454" s="1102">
        <v>24562.321142922003</v>
      </c>
      <c r="CL2454" s="1102">
        <v>17649.178913774453</v>
      </c>
      <c r="CM2454" s="1102">
        <v>28098.1307641284</v>
      </c>
      <c r="CN2454" s="1102">
        <v>19021.823270159657</v>
      </c>
      <c r="CO2454" s="1102">
        <v>31670.572186554418</v>
      </c>
      <c r="CP2454" s="1102">
        <v>20678.034833855607</v>
      </c>
      <c r="CQ2454" s="1106">
        <f t="shared" si="238"/>
        <v>22793.631665933004</v>
      </c>
      <c r="CR2454" s="23" t="s">
        <v>543</v>
      </c>
      <c r="DQ2454"/>
      <c r="DR2454"/>
    </row>
    <row r="2455" spans="58:122" ht="13">
      <c r="BF2455" s="1135">
        <v>2447</v>
      </c>
      <c r="BG2455" s="1102">
        <v>61342.60413709563</v>
      </c>
      <c r="BH2455" s="1102">
        <v>67289.359370326827</v>
      </c>
      <c r="BI2455" s="1102">
        <v>57592.363004920699</v>
      </c>
      <c r="BJ2455" s="1102">
        <v>60215.63833305017</v>
      </c>
      <c r="BK2455" s="1102">
        <v>76601.448033423279</v>
      </c>
      <c r="BL2455" s="1102">
        <v>97177.326932570955</v>
      </c>
      <c r="BM2455" s="1102">
        <v>84498.24241690163</v>
      </c>
      <c r="BN2455" s="1102">
        <v>81895.492838632781</v>
      </c>
      <c r="BO2455" s="1102">
        <v>106666.25322458117</v>
      </c>
      <c r="BP2455" s="1102">
        <v>97604.60514672003</v>
      </c>
      <c r="BQ2455" s="1102">
        <v>75305.493081524823</v>
      </c>
      <c r="BR2455" s="1102">
        <v>62020.776613334994</v>
      </c>
      <c r="BS2455" s="1102">
        <v>64994.105234008282</v>
      </c>
      <c r="BT2455" s="1102">
        <v>33333.414069008271</v>
      </c>
      <c r="BU2455" s="1102">
        <v>14675.150945772817</v>
      </c>
      <c r="BV2455" s="1102">
        <v>12675.593767429906</v>
      </c>
      <c r="BW2455" s="1102">
        <v>19746.198430443146</v>
      </c>
      <c r="BX2455" s="1102">
        <v>24631.085018917118</v>
      </c>
      <c r="BY2455" s="1102">
        <v>20654.27798270106</v>
      </c>
      <c r="BZ2455" s="1102">
        <v>21588.497547245188</v>
      </c>
      <c r="CA2455" s="1102">
        <v>13207.272889214464</v>
      </c>
      <c r="CB2455" s="1102">
        <v>8134.2188394080695</v>
      </c>
      <c r="CC2455" s="1102">
        <v>11498.317999173796</v>
      </c>
      <c r="CD2455" s="1102">
        <v>12361.219905814982</v>
      </c>
      <c r="CE2455" s="1102">
        <v>23556.635382687549</v>
      </c>
      <c r="CF2455" s="1102">
        <v>13779.569697663246</v>
      </c>
      <c r="CG2455" s="1102">
        <v>9457.1727361478188</v>
      </c>
      <c r="CH2455" s="1102">
        <v>11853.990635110205</v>
      </c>
      <c r="CI2455" s="1102">
        <v>17576.287038572573</v>
      </c>
      <c r="CJ2455" s="1102">
        <v>23296.777539061703</v>
      </c>
      <c r="CK2455" s="1102">
        <v>22914.676643397448</v>
      </c>
      <c r="CL2455" s="1102">
        <v>17373.957461879032</v>
      </c>
      <c r="CM2455" s="1102">
        <v>23385.841951993487</v>
      </c>
      <c r="CN2455" s="1102">
        <v>19811.210222624537</v>
      </c>
      <c r="CO2455" s="1102">
        <v>25702.222940661683</v>
      </c>
      <c r="CP2455" s="1102">
        <v>20345.186868426656</v>
      </c>
      <c r="CQ2455" s="1106">
        <f t="shared" si="238"/>
        <v>22426.729589130184</v>
      </c>
      <c r="CR2455" s="23" t="s">
        <v>543</v>
      </c>
      <c r="DQ2455"/>
      <c r="DR2455"/>
    </row>
    <row r="2456" spans="58:122" ht="13">
      <c r="BF2456" s="1135">
        <v>2448</v>
      </c>
      <c r="BG2456" s="1102">
        <v>60424.045551940231</v>
      </c>
      <c r="BH2456" s="1102">
        <v>62257.519765540404</v>
      </c>
      <c r="BI2456" s="1102">
        <v>55670.903919890901</v>
      </c>
      <c r="BJ2456" s="1102">
        <v>66398.92156639749</v>
      </c>
      <c r="BK2456" s="1102">
        <v>91682.50956462117</v>
      </c>
      <c r="BL2456" s="1102">
        <v>126018.04423071329</v>
      </c>
      <c r="BM2456" s="1102">
        <v>105357.7334168628</v>
      </c>
      <c r="BN2456" s="1102">
        <v>95952.048964990026</v>
      </c>
      <c r="BO2456" s="1102">
        <v>147406.5415584117</v>
      </c>
      <c r="BP2456" s="1102">
        <v>134816.22752873271</v>
      </c>
      <c r="BQ2456" s="1102">
        <v>99844.274700744048</v>
      </c>
      <c r="BR2456" s="1102">
        <v>68297.130189016389</v>
      </c>
      <c r="BS2456" s="1102">
        <v>70735.270603990444</v>
      </c>
      <c r="BT2456" s="1102">
        <v>30474.735097965968</v>
      </c>
      <c r="BU2456" s="1102">
        <v>16477.69185667075</v>
      </c>
      <c r="BV2456" s="1102">
        <v>13967.166243086982</v>
      </c>
      <c r="BW2456" s="1102">
        <v>19057.096674607295</v>
      </c>
      <c r="BX2456" s="1102">
        <v>36518.160334133485</v>
      </c>
      <c r="BY2456" s="1102">
        <v>26659.521690707174</v>
      </c>
      <c r="BZ2456" s="1102">
        <v>21652.813423717827</v>
      </c>
      <c r="CA2456" s="1102">
        <v>13207.917415295189</v>
      </c>
      <c r="CB2456" s="1102">
        <v>8642.3460356585874</v>
      </c>
      <c r="CC2456" s="1102">
        <v>10958.194870779585</v>
      </c>
      <c r="CD2456" s="1102">
        <v>14805.84965488363</v>
      </c>
      <c r="CE2456" s="1102">
        <v>22068.915519861919</v>
      </c>
      <c r="CF2456" s="1102">
        <v>16623.736665757886</v>
      </c>
      <c r="CG2456" s="1102">
        <v>12740.554444567451</v>
      </c>
      <c r="CH2456" s="1102">
        <v>17788.172663237521</v>
      </c>
      <c r="CI2456" s="1102">
        <v>23775.393625751276</v>
      </c>
      <c r="CJ2456" s="1102">
        <v>31463.787110209323</v>
      </c>
      <c r="CK2456" s="1102">
        <v>31360.004882885307</v>
      </c>
      <c r="CL2456" s="1102">
        <v>23312.824028603965</v>
      </c>
      <c r="CM2456" s="1102">
        <v>27804.702116264991</v>
      </c>
      <c r="CN2456" s="1102">
        <v>22618.632108679703</v>
      </c>
      <c r="CO2456" s="1102">
        <v>24722.449371014529</v>
      </c>
      <c r="CP2456" s="1102">
        <v>23812.809609268905</v>
      </c>
      <c r="CQ2456" s="1106">
        <f t="shared" si="238"/>
        <v>26249.129355173794</v>
      </c>
      <c r="CR2456" s="23" t="s">
        <v>543</v>
      </c>
      <c r="DQ2456"/>
      <c r="DR2456"/>
    </row>
    <row r="2457" spans="58:122" ht="13">
      <c r="BF2457" s="1135">
        <v>2449</v>
      </c>
      <c r="BG2457" s="1102">
        <v>47930.083010020186</v>
      </c>
      <c r="BH2457" s="1102">
        <v>61098.500360963306</v>
      </c>
      <c r="BI2457" s="1102">
        <v>60546.925123055531</v>
      </c>
      <c r="BJ2457" s="1102">
        <v>65565.661390773123</v>
      </c>
      <c r="BK2457" s="1102">
        <v>73602.796040015441</v>
      </c>
      <c r="BL2457" s="1102">
        <v>91185.322726441504</v>
      </c>
      <c r="BM2457" s="1102">
        <v>73584.14058972169</v>
      </c>
      <c r="BN2457" s="1102">
        <v>63293.710711172651</v>
      </c>
      <c r="BO2457" s="1102">
        <v>81226.434577933062</v>
      </c>
      <c r="BP2457" s="1102">
        <v>96568.854926759494</v>
      </c>
      <c r="BQ2457" s="1102">
        <v>78823.504016503852</v>
      </c>
      <c r="BR2457" s="1102">
        <v>62628.251486366862</v>
      </c>
      <c r="BS2457" s="1102">
        <v>72470.402597451975</v>
      </c>
      <c r="BT2457" s="1102">
        <v>34724.56996177409</v>
      </c>
      <c r="BU2457" s="1102">
        <v>19585.657438198665</v>
      </c>
      <c r="BV2457" s="1102">
        <v>18333.555313370962</v>
      </c>
      <c r="BW2457" s="1102">
        <v>15554.943737836651</v>
      </c>
      <c r="BX2457" s="1102">
        <v>21554.494166199416</v>
      </c>
      <c r="BY2457" s="1102">
        <v>21323.469306244737</v>
      </c>
      <c r="BZ2457" s="1102">
        <v>18427.91785846954</v>
      </c>
      <c r="CA2457" s="1102">
        <v>13211.404921910087</v>
      </c>
      <c r="CB2457" s="1102">
        <v>9189.5229217582582</v>
      </c>
      <c r="CC2457" s="1102">
        <v>10614.069585891812</v>
      </c>
      <c r="CD2457" s="1102">
        <v>14763.819012940325</v>
      </c>
      <c r="CE2457" s="1102">
        <v>18442.227325269272</v>
      </c>
      <c r="CF2457" s="1102">
        <v>14967.198237065979</v>
      </c>
      <c r="CG2457" s="1102">
        <v>13319.345747275383</v>
      </c>
      <c r="CH2457" s="1102">
        <v>14562.683928883516</v>
      </c>
      <c r="CI2457" s="1102">
        <v>17908.599744951407</v>
      </c>
      <c r="CJ2457" s="1102">
        <v>16853.063940505945</v>
      </c>
      <c r="CK2457" s="1102">
        <v>16484.566289538921</v>
      </c>
      <c r="CL2457" s="1102">
        <v>14317.94410025624</v>
      </c>
      <c r="CM2457" s="1102">
        <v>17043.87136247594</v>
      </c>
      <c r="CN2457" s="1102">
        <v>19945.885111316351</v>
      </c>
      <c r="CO2457" s="1102">
        <v>23657.012192386643</v>
      </c>
      <c r="CP2457" s="1102">
        <v>19275.342114869683</v>
      </c>
      <c r="CQ2457" s="1106">
        <f t="shared" si="238"/>
        <v>21247.42761734017</v>
      </c>
      <c r="CR2457" s="23" t="s">
        <v>543</v>
      </c>
      <c r="DQ2457"/>
      <c r="DR2457"/>
    </row>
    <row r="2458" spans="58:122" ht="13">
      <c r="BF2458" s="1135">
        <v>2450</v>
      </c>
      <c r="BG2458" s="1102">
        <v>59061.95091693171</v>
      </c>
      <c r="BH2458" s="1102">
        <v>54213.921942761815</v>
      </c>
      <c r="BI2458" s="1102">
        <v>46850.067527385094</v>
      </c>
      <c r="BJ2458" s="1102">
        <v>47627.908078593551</v>
      </c>
      <c r="BK2458" s="1102">
        <v>70494.79591061738</v>
      </c>
      <c r="BL2458" s="1102">
        <v>92956.425882435462</v>
      </c>
      <c r="BM2458" s="1102">
        <v>83343.035535787189</v>
      </c>
      <c r="BN2458" s="1102">
        <v>87006.204375195695</v>
      </c>
      <c r="BO2458" s="1102">
        <v>124672.98613496107</v>
      </c>
      <c r="BP2458" s="1102">
        <v>114988.7549288132</v>
      </c>
      <c r="BQ2458" s="1102">
        <v>87471.580622409791</v>
      </c>
      <c r="BR2458" s="1102">
        <v>65143.997420729807</v>
      </c>
      <c r="BS2458" s="1102">
        <v>83139.231930611</v>
      </c>
      <c r="BT2458" s="1102">
        <v>33223.702976105575</v>
      </c>
      <c r="BU2458" s="1102">
        <v>14342.851667444658</v>
      </c>
      <c r="BV2458" s="1102">
        <v>14029.987791349815</v>
      </c>
      <c r="BW2458" s="1102">
        <v>17531.812345559629</v>
      </c>
      <c r="BX2458" s="1102">
        <v>29305.219635533889</v>
      </c>
      <c r="BY2458" s="1102">
        <v>24126.637891228474</v>
      </c>
      <c r="BZ2458" s="1102">
        <v>17016.424958837255</v>
      </c>
      <c r="CA2458" s="1102">
        <v>13214.730124167627</v>
      </c>
      <c r="CB2458" s="1102">
        <v>7371.6454067873756</v>
      </c>
      <c r="CC2458" s="1102">
        <v>10670.09438801927</v>
      </c>
      <c r="CD2458" s="1102">
        <v>13955.696420480641</v>
      </c>
      <c r="CE2458" s="1102">
        <v>23384.46112394279</v>
      </c>
      <c r="CF2458" s="1102">
        <v>17845.00166249941</v>
      </c>
      <c r="CG2458" s="1102">
        <v>13120.779007365873</v>
      </c>
      <c r="CH2458" s="1102">
        <v>12709.804498001651</v>
      </c>
      <c r="CI2458" s="1102">
        <v>18346.887586660905</v>
      </c>
      <c r="CJ2458" s="1102">
        <v>20448.50914022886</v>
      </c>
      <c r="CK2458" s="1102">
        <v>22128.868050344878</v>
      </c>
      <c r="CL2458" s="1102">
        <v>18164.392824953738</v>
      </c>
      <c r="CM2458" s="1102">
        <v>23301.565556332898</v>
      </c>
      <c r="CN2458" s="1102">
        <v>21921.017344002648</v>
      </c>
      <c r="CO2458" s="1102">
        <v>24548.301019220318</v>
      </c>
      <c r="CP2458" s="1102">
        <v>23967.552093969924</v>
      </c>
      <c r="CQ2458" s="1106">
        <f t="shared" si="238"/>
        <v>26419.703746197229</v>
      </c>
      <c r="CR2458" s="23" t="s">
        <v>543</v>
      </c>
      <c r="DQ2458"/>
      <c r="DR2458"/>
    </row>
    <row r="2459" spans="58:122" ht="13">
      <c r="BF2459" s="1135">
        <v>2451</v>
      </c>
      <c r="BG2459" s="1102">
        <v>47098.572738804403</v>
      </c>
      <c r="BH2459" s="1102">
        <v>51317.609049891733</v>
      </c>
      <c r="BI2459" s="1102">
        <v>44376.505251874514</v>
      </c>
      <c r="BJ2459" s="1102">
        <v>50755.217076021225</v>
      </c>
      <c r="BK2459" s="1102">
        <v>61084.118591624516</v>
      </c>
      <c r="BL2459" s="1102">
        <v>79764.882842840409</v>
      </c>
      <c r="BM2459" s="1102">
        <v>74213.552014695437</v>
      </c>
      <c r="BN2459" s="1102">
        <v>89895.141954884151</v>
      </c>
      <c r="BO2459" s="1102">
        <v>126429.59185838742</v>
      </c>
      <c r="BP2459" s="1102">
        <v>116891.19868509447</v>
      </c>
      <c r="BQ2459" s="1102">
        <v>90572.554986496674</v>
      </c>
      <c r="BR2459" s="1102">
        <v>73615.419201205616</v>
      </c>
      <c r="BS2459" s="1102">
        <v>98510.414778244303</v>
      </c>
      <c r="BT2459" s="1102">
        <v>37956.743306819953</v>
      </c>
      <c r="BU2459" s="1102">
        <v>14824.1346112665</v>
      </c>
      <c r="BV2459" s="1102">
        <v>13277.499900948911</v>
      </c>
      <c r="BW2459" s="1102">
        <v>23838.858787330806</v>
      </c>
      <c r="BX2459" s="1102">
        <v>26878.631137706492</v>
      </c>
      <c r="BY2459" s="1102">
        <v>25031.744656115919</v>
      </c>
      <c r="BZ2459" s="1102">
        <v>20746.282889124592</v>
      </c>
      <c r="CA2459" s="1102">
        <v>13215.4853405619</v>
      </c>
      <c r="CB2459" s="1102">
        <v>7749.4213304551895</v>
      </c>
      <c r="CC2459" s="1102">
        <v>8566.3568851652526</v>
      </c>
      <c r="CD2459" s="1102">
        <v>12062.82766202669</v>
      </c>
      <c r="CE2459" s="1102">
        <v>20894.9304649808</v>
      </c>
      <c r="CF2459" s="1102">
        <v>14285.914388701347</v>
      </c>
      <c r="CG2459" s="1102">
        <v>9547.0426129593652</v>
      </c>
      <c r="CH2459" s="1102">
        <v>11240.961973423764</v>
      </c>
      <c r="CI2459" s="1102">
        <v>16454.073163794732</v>
      </c>
      <c r="CJ2459" s="1102">
        <v>21053.246256090879</v>
      </c>
      <c r="CK2459" s="1102">
        <v>20646.091413647962</v>
      </c>
      <c r="CL2459" s="1102">
        <v>15961.559993496523</v>
      </c>
      <c r="CM2459" s="1102">
        <v>20386.567342258739</v>
      </c>
      <c r="CN2459" s="1102">
        <v>17361.311993341802</v>
      </c>
      <c r="CO2459" s="1102">
        <v>19537.367139632122</v>
      </c>
      <c r="CP2459" s="1102">
        <v>18175.753581562989</v>
      </c>
      <c r="CQ2459" s="1106">
        <f t="shared" si="238"/>
        <v>20035.338740729891</v>
      </c>
      <c r="CR2459" s="23" t="s">
        <v>543</v>
      </c>
      <c r="DQ2459"/>
      <c r="DR2459"/>
    </row>
    <row r="2460" spans="58:122" ht="13">
      <c r="BF2460" s="1135">
        <v>2452</v>
      </c>
      <c r="BG2460" s="1102">
        <v>48286.255203464061</v>
      </c>
      <c r="BH2460" s="1102">
        <v>60111.3876559329</v>
      </c>
      <c r="BI2460" s="1102">
        <v>58997.311754236136</v>
      </c>
      <c r="BJ2460" s="1102">
        <v>63943.174023647196</v>
      </c>
      <c r="BK2460" s="1102">
        <v>66606.010984451976</v>
      </c>
      <c r="BL2460" s="1102">
        <v>82125.517877608043</v>
      </c>
      <c r="BM2460" s="1102">
        <v>72563.19417854902</v>
      </c>
      <c r="BN2460" s="1102">
        <v>75595.903110285028</v>
      </c>
      <c r="BO2460" s="1102">
        <v>102277.27122865473</v>
      </c>
      <c r="BP2460" s="1102">
        <v>103829.11478559184</v>
      </c>
      <c r="BQ2460" s="1102">
        <v>78054.058889225271</v>
      </c>
      <c r="BR2460" s="1102">
        <v>61184.575971529739</v>
      </c>
      <c r="BS2460" s="1102">
        <v>77904.912868563784</v>
      </c>
      <c r="BT2460" s="1102">
        <v>26425.618546397938</v>
      </c>
      <c r="BU2460" s="1102">
        <v>13182.158781626211</v>
      </c>
      <c r="BV2460" s="1102">
        <v>13407.469240882077</v>
      </c>
      <c r="BW2460" s="1102">
        <v>17625.337441500389</v>
      </c>
      <c r="BX2460" s="1102">
        <v>23390.882663988097</v>
      </c>
      <c r="BY2460" s="1102">
        <v>21003.682493879092</v>
      </c>
      <c r="BZ2460" s="1102">
        <v>21937.006602055757</v>
      </c>
      <c r="CA2460" s="1102">
        <v>13217.708206963176</v>
      </c>
      <c r="CB2460" s="1102">
        <v>7786.8362270028611</v>
      </c>
      <c r="CC2460" s="1102">
        <v>9353.3202878527445</v>
      </c>
      <c r="CD2460" s="1102">
        <v>11851.238745908406</v>
      </c>
      <c r="CE2460" s="1102">
        <v>20503.332318740315</v>
      </c>
      <c r="CF2460" s="1102">
        <v>14384.83208433795</v>
      </c>
      <c r="CG2460" s="1102">
        <v>12562.357017331658</v>
      </c>
      <c r="CH2460" s="1102">
        <v>14325.535463449602</v>
      </c>
      <c r="CI2460" s="1102">
        <v>18554.531281923293</v>
      </c>
      <c r="CJ2460" s="1102">
        <v>19641.642298524985</v>
      </c>
      <c r="CK2460" s="1102">
        <v>19090.011192022859</v>
      </c>
      <c r="CL2460" s="1102">
        <v>14329.507598103644</v>
      </c>
      <c r="CM2460" s="1102">
        <v>19015.240350103853</v>
      </c>
      <c r="CN2460" s="1102">
        <v>14781.988554756443</v>
      </c>
      <c r="CO2460" s="1102">
        <v>22473.874976663585</v>
      </c>
      <c r="CP2460" s="1102">
        <v>16541.830943613426</v>
      </c>
      <c r="CQ2460" s="1106">
        <f t="shared" si="238"/>
        <v>18234.247337253051</v>
      </c>
      <c r="CR2460" s="23" t="s">
        <v>543</v>
      </c>
      <c r="DQ2460"/>
      <c r="DR2460"/>
    </row>
    <row r="2461" spans="58:122" ht="13">
      <c r="BF2461" s="1135">
        <v>2453</v>
      </c>
      <c r="BG2461" s="1102">
        <v>59644.793252539384</v>
      </c>
      <c r="BH2461" s="1102">
        <v>66711.867323033817</v>
      </c>
      <c r="BI2461" s="1102">
        <v>57741.281807421183</v>
      </c>
      <c r="BJ2461" s="1102">
        <v>60806.440611906015</v>
      </c>
      <c r="BK2461" s="1102">
        <v>64347.18449640894</v>
      </c>
      <c r="BL2461" s="1102">
        <v>81679.876318299706</v>
      </c>
      <c r="BM2461" s="1102">
        <v>79963.939610209549</v>
      </c>
      <c r="BN2461" s="1102">
        <v>98697.149487621384</v>
      </c>
      <c r="BO2461" s="1102">
        <v>106145.37008491385</v>
      </c>
      <c r="BP2461" s="1102">
        <v>125883.79455174909</v>
      </c>
      <c r="BQ2461" s="1102">
        <v>102722.88099344888</v>
      </c>
      <c r="BR2461" s="1102">
        <v>90067.045779615</v>
      </c>
      <c r="BS2461" s="1102">
        <v>79928.614146891196</v>
      </c>
      <c r="BT2461" s="1102">
        <v>31113.057413476814</v>
      </c>
      <c r="BU2461" s="1102">
        <v>17069.712514123632</v>
      </c>
      <c r="BV2461" s="1102">
        <v>14481.470502900922</v>
      </c>
      <c r="BW2461" s="1102">
        <v>20421.528426772638</v>
      </c>
      <c r="BX2461" s="1102">
        <v>25210.66857499559</v>
      </c>
      <c r="BY2461" s="1102">
        <v>25760.239954548153</v>
      </c>
      <c r="BZ2461" s="1102">
        <v>20933.532306850848</v>
      </c>
      <c r="CA2461" s="1102">
        <v>13218.527074470165</v>
      </c>
      <c r="CB2461" s="1102">
        <v>7408.2233692752998</v>
      </c>
      <c r="CC2461" s="1102">
        <v>8502.5493669797979</v>
      </c>
      <c r="CD2461" s="1102">
        <v>12161.888610103601</v>
      </c>
      <c r="CE2461" s="1102">
        <v>20549.869380698354</v>
      </c>
      <c r="CF2461" s="1102">
        <v>18002.685294098377</v>
      </c>
      <c r="CG2461" s="1102">
        <v>15761.966352464007</v>
      </c>
      <c r="CH2461" s="1102">
        <v>17471.710525815928</v>
      </c>
      <c r="CI2461" s="1102">
        <v>23004.951852722825</v>
      </c>
      <c r="CJ2461" s="1102">
        <v>25403.200241261511</v>
      </c>
      <c r="CK2461" s="1102">
        <v>27752.386386032376</v>
      </c>
      <c r="CL2461" s="1102">
        <v>20059.130731181034</v>
      </c>
      <c r="CM2461" s="1102">
        <v>22075.846290358422</v>
      </c>
      <c r="CN2461" s="1102">
        <v>19906.885846718069</v>
      </c>
      <c r="CO2461" s="1102">
        <v>23286.920207360221</v>
      </c>
      <c r="CP2461" s="1102">
        <v>20728.850758425979</v>
      </c>
      <c r="CQ2461" s="1106">
        <f t="shared" si="238"/>
        <v>22849.646634315031</v>
      </c>
      <c r="CR2461" s="23" t="s">
        <v>543</v>
      </c>
      <c r="DQ2461"/>
      <c r="DR2461"/>
    </row>
    <row r="2462" spans="58:122" ht="13">
      <c r="BF2462" s="1135">
        <v>2454</v>
      </c>
      <c r="BG2462" s="1102">
        <v>66478.836083758768</v>
      </c>
      <c r="BH2462" s="1102">
        <v>74686.098106301404</v>
      </c>
      <c r="BI2462" s="1102">
        <v>67584.837871242795</v>
      </c>
      <c r="BJ2462" s="1102">
        <v>77193.24717264247</v>
      </c>
      <c r="BK2462" s="1102">
        <v>101883.03176105996</v>
      </c>
      <c r="BL2462" s="1102">
        <v>143134.12907612574</v>
      </c>
      <c r="BM2462" s="1102">
        <v>120593.16202293667</v>
      </c>
      <c r="BN2462" s="1102">
        <v>111418.62389495123</v>
      </c>
      <c r="BO2462" s="1102">
        <v>145341.27522927587</v>
      </c>
      <c r="BP2462" s="1102">
        <v>132040.07945244911</v>
      </c>
      <c r="BQ2462" s="1102">
        <v>104021.03768316956</v>
      </c>
      <c r="BR2462" s="1102">
        <v>75980.313321489361</v>
      </c>
      <c r="BS2462" s="1102">
        <v>97822.926704918747</v>
      </c>
      <c r="BT2462" s="1102">
        <v>35009.098323343031</v>
      </c>
      <c r="BU2462" s="1102">
        <v>15568.795584072555</v>
      </c>
      <c r="BV2462" s="1102">
        <v>12456.004317947234</v>
      </c>
      <c r="BW2462" s="1102">
        <v>19015.062463723116</v>
      </c>
      <c r="BX2462" s="1102">
        <v>42465.118237945688</v>
      </c>
      <c r="BY2462" s="1102">
        <v>26293.839765639073</v>
      </c>
      <c r="BZ2462" s="1102">
        <v>19603.571515137832</v>
      </c>
      <c r="CA2462" s="1102">
        <v>13219.693264326552</v>
      </c>
      <c r="CB2462" s="1102">
        <v>8303.5198869852065</v>
      </c>
      <c r="CC2462" s="1102">
        <v>13222.596549792432</v>
      </c>
      <c r="CD2462" s="1102">
        <v>16382.528976846823</v>
      </c>
      <c r="CE2462" s="1102">
        <v>23382.974613660208</v>
      </c>
      <c r="CF2462" s="1102">
        <v>18115.874362044899</v>
      </c>
      <c r="CG2462" s="1102">
        <v>13829.43461779949</v>
      </c>
      <c r="CH2462" s="1102">
        <v>16118.959329649571</v>
      </c>
      <c r="CI2462" s="1102">
        <v>20741.138958159219</v>
      </c>
      <c r="CJ2462" s="1102">
        <v>24347.797301506766</v>
      </c>
      <c r="CK2462" s="1102">
        <v>24628.78485100147</v>
      </c>
      <c r="CL2462" s="1102">
        <v>21335.89388639513</v>
      </c>
      <c r="CM2462" s="1102">
        <v>21670.669940768432</v>
      </c>
      <c r="CN2462" s="1102">
        <v>19095.953214523095</v>
      </c>
      <c r="CO2462" s="1102">
        <v>19454.330019686986</v>
      </c>
      <c r="CP2462" s="1102">
        <v>20407.722922824876</v>
      </c>
      <c r="CQ2462" s="1106">
        <f t="shared" si="238"/>
        <v>22495.663789176117</v>
      </c>
      <c r="CR2462" s="23" t="s">
        <v>543</v>
      </c>
      <c r="DQ2462"/>
      <c r="DR2462"/>
    </row>
    <row r="2463" spans="58:122" ht="13">
      <c r="BF2463" s="1135">
        <v>2455</v>
      </c>
      <c r="BG2463" s="1102">
        <v>64685.588579930387</v>
      </c>
      <c r="BH2463" s="1102">
        <v>72516.282546032642</v>
      </c>
      <c r="BI2463" s="1102">
        <v>65893.6372653945</v>
      </c>
      <c r="BJ2463" s="1102">
        <v>67006.259132685635</v>
      </c>
      <c r="BK2463" s="1102">
        <v>89057.143736599028</v>
      </c>
      <c r="BL2463" s="1102">
        <v>118176.78641120932</v>
      </c>
      <c r="BM2463" s="1102">
        <v>107382.83991778486</v>
      </c>
      <c r="BN2463" s="1102">
        <v>104808.7043970314</v>
      </c>
      <c r="BO2463" s="1102">
        <v>136139.178561471</v>
      </c>
      <c r="BP2463" s="1102">
        <v>133550.56116653117</v>
      </c>
      <c r="BQ2463" s="1102">
        <v>104998.39250599661</v>
      </c>
      <c r="BR2463" s="1102">
        <v>75546.40278328053</v>
      </c>
      <c r="BS2463" s="1102">
        <v>74963.723976840192</v>
      </c>
      <c r="BT2463" s="1102">
        <v>36877.372225929372</v>
      </c>
      <c r="BU2463" s="1102">
        <v>17296.520799578226</v>
      </c>
      <c r="BV2463" s="1102">
        <v>14880.190128585276</v>
      </c>
      <c r="BW2463" s="1102">
        <v>23762.727234917333</v>
      </c>
      <c r="BX2463" s="1102">
        <v>25918.862082859803</v>
      </c>
      <c r="BY2463" s="1102">
        <v>25441.443948376607</v>
      </c>
      <c r="BZ2463" s="1102">
        <v>23170.584649224314</v>
      </c>
      <c r="CA2463" s="1102">
        <v>13220.115251415022</v>
      </c>
      <c r="CB2463" s="1102">
        <v>6603.0578554131025</v>
      </c>
      <c r="CC2463" s="1102">
        <v>11362.628012155461</v>
      </c>
      <c r="CD2463" s="1102">
        <v>11764.963550380366</v>
      </c>
      <c r="CE2463" s="1102">
        <v>32060.131690547267</v>
      </c>
      <c r="CF2463" s="1102">
        <v>18151.82453529158</v>
      </c>
      <c r="CG2463" s="1102">
        <v>14276.06025711927</v>
      </c>
      <c r="CH2463" s="1102">
        <v>15725.762344648876</v>
      </c>
      <c r="CI2463" s="1102">
        <v>19865.902311499711</v>
      </c>
      <c r="CJ2463" s="1102">
        <v>27678.284550374523</v>
      </c>
      <c r="CK2463" s="1102">
        <v>24576.832396813326</v>
      </c>
      <c r="CL2463" s="1102">
        <v>17625.520992055353</v>
      </c>
      <c r="CM2463" s="1102">
        <v>28207.387821292137</v>
      </c>
      <c r="CN2463" s="1102">
        <v>18799.271146668711</v>
      </c>
      <c r="CO2463" s="1102">
        <v>31838.106948454268</v>
      </c>
      <c r="CP2463" s="1102">
        <v>20467.060876342555</v>
      </c>
      <c r="CQ2463" s="1106">
        <f t="shared" si="238"/>
        <v>22561.072686450909</v>
      </c>
      <c r="CR2463" s="23" t="s">
        <v>543</v>
      </c>
      <c r="DQ2463"/>
      <c r="DR2463"/>
    </row>
    <row r="2464" spans="58:122" ht="13">
      <c r="BF2464" s="1135">
        <v>2456</v>
      </c>
      <c r="BG2464" s="1102">
        <v>53487.186226888341</v>
      </c>
      <c r="BH2464" s="1102">
        <v>57954.196507883978</v>
      </c>
      <c r="BI2464" s="1102">
        <v>52727.133132750525</v>
      </c>
      <c r="BJ2464" s="1102">
        <v>64303.274101750831</v>
      </c>
      <c r="BK2464" s="1102">
        <v>83560.937292541072</v>
      </c>
      <c r="BL2464" s="1102">
        <v>118827.33021584061</v>
      </c>
      <c r="BM2464" s="1102">
        <v>103633.63335271861</v>
      </c>
      <c r="BN2464" s="1102">
        <v>90616.585544320333</v>
      </c>
      <c r="BO2464" s="1102">
        <v>122032.47568340822</v>
      </c>
      <c r="BP2464" s="1102">
        <v>109900.01699929414</v>
      </c>
      <c r="BQ2464" s="1102">
        <v>78849.614842975527</v>
      </c>
      <c r="BR2464" s="1102">
        <v>51801.476777468095</v>
      </c>
      <c r="BS2464" s="1102">
        <v>59791.971364591256</v>
      </c>
      <c r="BT2464" s="1102">
        <v>30733.054410860728</v>
      </c>
      <c r="BU2464" s="1102">
        <v>20682.023623382283</v>
      </c>
      <c r="BV2464" s="1102">
        <v>15542.446250221627</v>
      </c>
      <c r="BW2464" s="1102">
        <v>21427.588666401247</v>
      </c>
      <c r="BX2464" s="1102">
        <v>31079.569260604607</v>
      </c>
      <c r="BY2464" s="1102">
        <v>26437.986605904036</v>
      </c>
      <c r="BZ2464" s="1102">
        <v>20624.118477375443</v>
      </c>
      <c r="CA2464" s="1102">
        <v>13220.206039841389</v>
      </c>
      <c r="CB2464" s="1102">
        <v>7855.464395449957</v>
      </c>
      <c r="CC2464" s="1102">
        <v>9458.6917528595914</v>
      </c>
      <c r="CD2464" s="1102">
        <v>14977.45638171248</v>
      </c>
      <c r="CE2464" s="1102">
        <v>22913.137677008956</v>
      </c>
      <c r="CF2464" s="1102">
        <v>17912.337016227648</v>
      </c>
      <c r="CG2464" s="1102">
        <v>14749.637586599387</v>
      </c>
      <c r="CH2464" s="1102">
        <v>16039.626075091675</v>
      </c>
      <c r="CI2464" s="1102">
        <v>21444.066698093833</v>
      </c>
      <c r="CJ2464" s="1102">
        <v>22984.208585503351</v>
      </c>
      <c r="CK2464" s="1102">
        <v>20832.962534834875</v>
      </c>
      <c r="CL2464" s="1102">
        <v>17096.794664966837</v>
      </c>
      <c r="CM2464" s="1102">
        <v>19942.904127606245</v>
      </c>
      <c r="CN2464" s="1102">
        <v>21860.381717366839</v>
      </c>
      <c r="CO2464" s="1102">
        <v>23145.597556681721</v>
      </c>
      <c r="CP2464" s="1102">
        <v>23431.855587451584</v>
      </c>
      <c r="CQ2464" s="1106">
        <f t="shared" si="238"/>
        <v>25829.199428334574</v>
      </c>
      <c r="CR2464" s="23" t="s">
        <v>543</v>
      </c>
      <c r="DQ2464"/>
      <c r="DR2464"/>
    </row>
    <row r="2465" spans="58:122" ht="13">
      <c r="BF2465" s="1135">
        <v>2457</v>
      </c>
      <c r="BG2465" s="1102">
        <v>53587.651468843324</v>
      </c>
      <c r="BH2465" s="1102">
        <v>65389.976446587563</v>
      </c>
      <c r="BI2465" s="1102">
        <v>56871.804572696099</v>
      </c>
      <c r="BJ2465" s="1102">
        <v>60169.843863734452</v>
      </c>
      <c r="BK2465" s="1102">
        <v>84082.652844516269</v>
      </c>
      <c r="BL2465" s="1102">
        <v>125980.70606461994</v>
      </c>
      <c r="BM2465" s="1102">
        <v>109728.78931964756</v>
      </c>
      <c r="BN2465" s="1102">
        <v>101035.58127446292</v>
      </c>
      <c r="BO2465" s="1102">
        <v>137559.47799698418</v>
      </c>
      <c r="BP2465" s="1102">
        <v>132067.42712979898</v>
      </c>
      <c r="BQ2465" s="1102">
        <v>99933.838115978564</v>
      </c>
      <c r="BR2465" s="1102">
        <v>74416.057351581549</v>
      </c>
      <c r="BS2465" s="1102">
        <v>96617.246984213241</v>
      </c>
      <c r="BT2465" s="1102">
        <v>37644.734568860826</v>
      </c>
      <c r="BU2465" s="1102">
        <v>16775.937627632455</v>
      </c>
      <c r="BV2465" s="1102">
        <v>11825.889387652793</v>
      </c>
      <c r="BW2465" s="1102">
        <v>15510.863097308353</v>
      </c>
      <c r="BX2465" s="1102">
        <v>26128.580831603354</v>
      </c>
      <c r="BY2465" s="1102">
        <v>24889.197711792189</v>
      </c>
      <c r="BZ2465" s="1102">
        <v>19664.636953360998</v>
      </c>
      <c r="CA2465" s="1102">
        <v>13221.223361412522</v>
      </c>
      <c r="CB2465" s="1102">
        <v>6509.5354725357593</v>
      </c>
      <c r="CC2465" s="1102">
        <v>13103.38752249402</v>
      </c>
      <c r="CD2465" s="1102">
        <v>22064.727674890495</v>
      </c>
      <c r="CE2465" s="1102">
        <v>25716.870001096297</v>
      </c>
      <c r="CF2465" s="1102">
        <v>15056.180927919255</v>
      </c>
      <c r="CG2465" s="1102">
        <v>12030.419637460946</v>
      </c>
      <c r="CH2465" s="1102">
        <v>15980.752865787576</v>
      </c>
      <c r="CI2465" s="1102">
        <v>21847.47401975231</v>
      </c>
      <c r="CJ2465" s="1102">
        <v>20752.344830657432</v>
      </c>
      <c r="CK2465" s="1102">
        <v>20105.601710204708</v>
      </c>
      <c r="CL2465" s="1102">
        <v>17833.189726512683</v>
      </c>
      <c r="CM2465" s="1102">
        <v>22280.1315859801</v>
      </c>
      <c r="CN2465" s="1102">
        <v>20452.670388335035</v>
      </c>
      <c r="CO2465" s="1102">
        <v>18065.513126303853</v>
      </c>
      <c r="CP2465" s="1102">
        <v>23337.923542094664</v>
      </c>
      <c r="CQ2465" s="1106">
        <f t="shared" si="238"/>
        <v>25725.657072366208</v>
      </c>
      <c r="CR2465" s="23" t="s">
        <v>543</v>
      </c>
      <c r="DQ2465"/>
      <c r="DR2465"/>
    </row>
    <row r="2466" spans="58:122" ht="13">
      <c r="BF2466" s="1135">
        <v>2458</v>
      </c>
      <c r="BG2466" s="1102">
        <v>58562.619695509959</v>
      </c>
      <c r="BH2466" s="1102">
        <v>58190.559678223544</v>
      </c>
      <c r="BI2466" s="1102">
        <v>49478.106385427964</v>
      </c>
      <c r="BJ2466" s="1102">
        <v>57631.664963481206</v>
      </c>
      <c r="BK2466" s="1102">
        <v>71484.758403379325</v>
      </c>
      <c r="BL2466" s="1102">
        <v>93013.060611514986</v>
      </c>
      <c r="BM2466" s="1102">
        <v>84665.772168354699</v>
      </c>
      <c r="BN2466" s="1102">
        <v>98819.489153057133</v>
      </c>
      <c r="BO2466" s="1102">
        <v>127309.19482224507</v>
      </c>
      <c r="BP2466" s="1102">
        <v>135312.38852825787</v>
      </c>
      <c r="BQ2466" s="1102">
        <v>105733.62427019503</v>
      </c>
      <c r="BR2466" s="1102">
        <v>84320.950629934421</v>
      </c>
      <c r="BS2466" s="1102">
        <v>82807.685962762611</v>
      </c>
      <c r="BT2466" s="1102">
        <v>39780.171132881631</v>
      </c>
      <c r="BU2466" s="1102">
        <v>16781.66328235047</v>
      </c>
      <c r="BV2466" s="1102">
        <v>13253.867717509776</v>
      </c>
      <c r="BW2466" s="1102">
        <v>16314.326275477371</v>
      </c>
      <c r="BX2466" s="1102">
        <v>30456.759034048009</v>
      </c>
      <c r="BY2466" s="1102">
        <v>22511.690711375253</v>
      </c>
      <c r="BZ2466" s="1102">
        <v>16656.464594559613</v>
      </c>
      <c r="CA2466" s="1102">
        <v>13224.110928016469</v>
      </c>
      <c r="CB2466" s="1102">
        <v>9191.249667402064</v>
      </c>
      <c r="CC2466" s="1102">
        <v>12141.942598518901</v>
      </c>
      <c r="CD2466" s="1102">
        <v>14058.702222176536</v>
      </c>
      <c r="CE2466" s="1102">
        <v>20757.277375297803</v>
      </c>
      <c r="CF2466" s="1102">
        <v>16488.281116413855</v>
      </c>
      <c r="CG2466" s="1102">
        <v>12968.702961687988</v>
      </c>
      <c r="CH2466" s="1102">
        <v>15617.741342272882</v>
      </c>
      <c r="CI2466" s="1102">
        <v>17807.791366617879</v>
      </c>
      <c r="CJ2466" s="1102">
        <v>19841.745110251319</v>
      </c>
      <c r="CK2466" s="1102">
        <v>20160.248639215642</v>
      </c>
      <c r="CL2466" s="1102">
        <v>18062.771294858161</v>
      </c>
      <c r="CM2466" s="1102">
        <v>22836.879576626776</v>
      </c>
      <c r="CN2466" s="1102">
        <v>20638.58100471794</v>
      </c>
      <c r="CO2466" s="1102">
        <v>22182.804929140711</v>
      </c>
      <c r="CP2466" s="1102">
        <v>22581.46408120581</v>
      </c>
      <c r="CQ2466" s="1106">
        <f t="shared" si="238"/>
        <v>24891.803253071921</v>
      </c>
      <c r="CR2466" s="23" t="s">
        <v>543</v>
      </c>
      <c r="DQ2466"/>
      <c r="DR2466"/>
    </row>
    <row r="2467" spans="58:122" ht="13">
      <c r="BF2467" s="1135">
        <v>2459</v>
      </c>
      <c r="BG2467" s="1102">
        <v>41900.724088706513</v>
      </c>
      <c r="BH2467" s="1102">
        <v>44384.058652211985</v>
      </c>
      <c r="BI2467" s="1102">
        <v>40767.790063609464</v>
      </c>
      <c r="BJ2467" s="1102">
        <v>49910.759647769504</v>
      </c>
      <c r="BK2467" s="1102">
        <v>64619.931348142221</v>
      </c>
      <c r="BL2467" s="1102">
        <v>97516.088572243883</v>
      </c>
      <c r="BM2467" s="1102">
        <v>94723.483557333908</v>
      </c>
      <c r="BN2467" s="1102">
        <v>95897.555510471473</v>
      </c>
      <c r="BO2467" s="1102">
        <v>118559.13944729207</v>
      </c>
      <c r="BP2467" s="1102">
        <v>119123.00517804036</v>
      </c>
      <c r="BQ2467" s="1102">
        <v>94016.677049736405</v>
      </c>
      <c r="BR2467" s="1102">
        <v>73436.583321474085</v>
      </c>
      <c r="BS2467" s="1102">
        <v>76602.172645259416</v>
      </c>
      <c r="BT2467" s="1102">
        <v>37328.229558309184</v>
      </c>
      <c r="BU2467" s="1102">
        <v>16602.955279766036</v>
      </c>
      <c r="BV2467" s="1102">
        <v>12963.482006581749</v>
      </c>
      <c r="BW2467" s="1102">
        <v>11049.483764886354</v>
      </c>
      <c r="BX2467" s="1102">
        <v>20909.655400266412</v>
      </c>
      <c r="BY2467" s="1102">
        <v>18035.070815421186</v>
      </c>
      <c r="BZ2467" s="1102">
        <v>15073.205237141534</v>
      </c>
      <c r="CA2467" s="1102">
        <v>13224.977276063926</v>
      </c>
      <c r="CB2467" s="1102">
        <v>8883.66810386609</v>
      </c>
      <c r="CC2467" s="1102">
        <v>9759.5227736870111</v>
      </c>
      <c r="CD2467" s="1102">
        <v>12547.290560427416</v>
      </c>
      <c r="CE2467" s="1102">
        <v>17808.363564645089</v>
      </c>
      <c r="CF2467" s="1102">
        <v>16233.801830731692</v>
      </c>
      <c r="CG2467" s="1102">
        <v>13522.926114146252</v>
      </c>
      <c r="CH2467" s="1102">
        <v>13855.158924065505</v>
      </c>
      <c r="CI2467" s="1102">
        <v>16941.902889129451</v>
      </c>
      <c r="CJ2467" s="1102">
        <v>18692.382504420828</v>
      </c>
      <c r="CK2467" s="1102">
        <v>19708.073103545896</v>
      </c>
      <c r="CL2467" s="1102">
        <v>16312.807578870264</v>
      </c>
      <c r="CM2467" s="1102">
        <v>17182.123219035017</v>
      </c>
      <c r="CN2467" s="1102">
        <v>14449.944239602841</v>
      </c>
      <c r="CO2467" s="1102">
        <v>15854.143648299229</v>
      </c>
      <c r="CP2467" s="1102">
        <v>15846.721870127623</v>
      </c>
      <c r="CQ2467" s="1106">
        <f t="shared" si="238"/>
        <v>17468.020743866029</v>
      </c>
      <c r="CR2467" s="23" t="s">
        <v>543</v>
      </c>
      <c r="DQ2467"/>
      <c r="DR2467"/>
    </row>
    <row r="2468" spans="58:122" ht="13">
      <c r="BF2468" s="1135">
        <v>2460</v>
      </c>
      <c r="BG2468" s="1102">
        <v>60426.456206630181</v>
      </c>
      <c r="BH2468" s="1102">
        <v>62328.197021260617</v>
      </c>
      <c r="BI2468" s="1102">
        <v>55756.458360345525</v>
      </c>
      <c r="BJ2468" s="1102">
        <v>62402.051807121999</v>
      </c>
      <c r="BK2468" s="1102">
        <v>65557.748781629489</v>
      </c>
      <c r="BL2468" s="1102">
        <v>79209.528059980061</v>
      </c>
      <c r="BM2468" s="1102">
        <v>75735.862128197812</v>
      </c>
      <c r="BN2468" s="1102">
        <v>96057.191052303649</v>
      </c>
      <c r="BO2468" s="1102">
        <v>109256.06175821065</v>
      </c>
      <c r="BP2468" s="1102">
        <v>118165.3278025896</v>
      </c>
      <c r="BQ2468" s="1102">
        <v>95795.7123430957</v>
      </c>
      <c r="BR2468" s="1102">
        <v>88327.014351298945</v>
      </c>
      <c r="BS2468" s="1102">
        <v>83226.435536619014</v>
      </c>
      <c r="BT2468" s="1102">
        <v>43643.019450067484</v>
      </c>
      <c r="BU2468" s="1102">
        <v>22802.405314762484</v>
      </c>
      <c r="BV2468" s="1102">
        <v>15423.434674434573</v>
      </c>
      <c r="BW2468" s="1102">
        <v>16125.531972146524</v>
      </c>
      <c r="BX2468" s="1102">
        <v>29773.582949558648</v>
      </c>
      <c r="BY2468" s="1102">
        <v>25300.346763368747</v>
      </c>
      <c r="BZ2468" s="1102">
        <v>18810.08954546884</v>
      </c>
      <c r="CA2468" s="1102">
        <v>13227.476695498031</v>
      </c>
      <c r="CB2468" s="1102">
        <v>7086.1846676278183</v>
      </c>
      <c r="CC2468" s="1102">
        <v>10024.091996333082</v>
      </c>
      <c r="CD2468" s="1102">
        <v>15197.195846453733</v>
      </c>
      <c r="CE2468" s="1102">
        <v>21749.634656095968</v>
      </c>
      <c r="CF2468" s="1102">
        <v>17066.138046652974</v>
      </c>
      <c r="CG2468" s="1102">
        <v>13725.758708096375</v>
      </c>
      <c r="CH2468" s="1102">
        <v>18726.328565791762</v>
      </c>
      <c r="CI2468" s="1102">
        <v>25607.01502629989</v>
      </c>
      <c r="CJ2468" s="1102">
        <v>27496.752690483776</v>
      </c>
      <c r="CK2468" s="1102">
        <v>27181.553966907726</v>
      </c>
      <c r="CL2468" s="1102">
        <v>22970.129183801459</v>
      </c>
      <c r="CM2468" s="1102">
        <v>29331.008800817817</v>
      </c>
      <c r="CN2468" s="1102">
        <v>26824.384654279409</v>
      </c>
      <c r="CO2468" s="1102">
        <v>25112.999389594865</v>
      </c>
      <c r="CP2468" s="1102">
        <v>29931.737864487975</v>
      </c>
      <c r="CQ2468" s="1106">
        <f t="shared" si="238"/>
        <v>32994.093175980342</v>
      </c>
      <c r="CR2468" s="23" t="s">
        <v>543</v>
      </c>
      <c r="DQ2468"/>
      <c r="DR2468"/>
    </row>
    <row r="2469" spans="58:122" ht="13">
      <c r="BF2469" s="1135">
        <v>2461</v>
      </c>
      <c r="BG2469" s="1102">
        <v>59693.583960073767</v>
      </c>
      <c r="BH2469" s="1102">
        <v>61287.04770009964</v>
      </c>
      <c r="BI2469" s="1102">
        <v>61294.874335382374</v>
      </c>
      <c r="BJ2469" s="1102">
        <v>67059.93560365343</v>
      </c>
      <c r="BK2469" s="1102">
        <v>75693.067565585094</v>
      </c>
      <c r="BL2469" s="1102">
        <v>97701.382515136793</v>
      </c>
      <c r="BM2469" s="1102">
        <v>82124.852769080477</v>
      </c>
      <c r="BN2469" s="1102">
        <v>80504.082635144863</v>
      </c>
      <c r="BO2469" s="1102">
        <v>118790.16156519564</v>
      </c>
      <c r="BP2469" s="1102">
        <v>108764.62403319287</v>
      </c>
      <c r="BQ2469" s="1102">
        <v>89952.043326976622</v>
      </c>
      <c r="BR2469" s="1102">
        <v>67244.47639289785</v>
      </c>
      <c r="BS2469" s="1102">
        <v>99071.997625687742</v>
      </c>
      <c r="BT2469" s="1102">
        <v>41281.032759963586</v>
      </c>
      <c r="BU2469" s="1102">
        <v>19029.571033391876</v>
      </c>
      <c r="BV2469" s="1102">
        <v>14080.441278025832</v>
      </c>
      <c r="BW2469" s="1102">
        <v>11453.863755569342</v>
      </c>
      <c r="BX2469" s="1102">
        <v>29384.748000332012</v>
      </c>
      <c r="BY2469" s="1102">
        <v>25833.52711665762</v>
      </c>
      <c r="BZ2469" s="1102">
        <v>19976.823770114916</v>
      </c>
      <c r="CA2469" s="1102">
        <v>13230.064657452946</v>
      </c>
      <c r="CB2469" s="1102">
        <v>8037.7533986679437</v>
      </c>
      <c r="CC2469" s="1102">
        <v>9381.4214656379772</v>
      </c>
      <c r="CD2469" s="1102">
        <v>13830.372656173609</v>
      </c>
      <c r="CE2469" s="1102">
        <v>21585.545260904626</v>
      </c>
      <c r="CF2469" s="1102">
        <v>18064.916964998491</v>
      </c>
      <c r="CG2469" s="1102">
        <v>14109.592896955513</v>
      </c>
      <c r="CH2469" s="1102">
        <v>15774.38586028936</v>
      </c>
      <c r="CI2469" s="1102">
        <v>20384.732145737955</v>
      </c>
      <c r="CJ2469" s="1102">
        <v>22070.96910063078</v>
      </c>
      <c r="CK2469" s="1102">
        <v>21706.587326876015</v>
      </c>
      <c r="CL2469" s="1102">
        <v>18473.794963650569</v>
      </c>
      <c r="CM2469" s="1102">
        <v>24756.584721108127</v>
      </c>
      <c r="CN2469" s="1102">
        <v>26881.412363500418</v>
      </c>
      <c r="CO2469" s="1102">
        <v>28216.51868383363</v>
      </c>
      <c r="CP2469" s="1102">
        <v>28281.971040781362</v>
      </c>
      <c r="CQ2469" s="1106">
        <f t="shared" si="238"/>
        <v>31175.536547345764</v>
      </c>
      <c r="CR2469" s="23" t="s">
        <v>543</v>
      </c>
      <c r="DQ2469"/>
      <c r="DR2469"/>
    </row>
    <row r="2470" spans="58:122" ht="13">
      <c r="BF2470" s="1135">
        <v>2462</v>
      </c>
      <c r="BG2470" s="1102">
        <v>79925.205954887351</v>
      </c>
      <c r="BH2470" s="1102">
        <v>81155.56929950905</v>
      </c>
      <c r="BI2470" s="1102">
        <v>66978.186479236509</v>
      </c>
      <c r="BJ2470" s="1102">
        <v>70456.332177796008</v>
      </c>
      <c r="BK2470" s="1102">
        <v>87617.123016852667</v>
      </c>
      <c r="BL2470" s="1102">
        <v>114274.549194384</v>
      </c>
      <c r="BM2470" s="1102">
        <v>101078.33344548236</v>
      </c>
      <c r="BN2470" s="1102">
        <v>107055.95568470433</v>
      </c>
      <c r="BO2470" s="1102">
        <v>131907.74770013063</v>
      </c>
      <c r="BP2470" s="1102">
        <v>127443.7522927703</v>
      </c>
      <c r="BQ2470" s="1102">
        <v>103716.06163497364</v>
      </c>
      <c r="BR2470" s="1102">
        <v>90658.05940439424</v>
      </c>
      <c r="BS2470" s="1102">
        <v>100674.88766811731</v>
      </c>
      <c r="BT2470" s="1102">
        <v>42905.106485419783</v>
      </c>
      <c r="BU2470" s="1102">
        <v>19458.978738299593</v>
      </c>
      <c r="BV2470" s="1102">
        <v>15221.552457509151</v>
      </c>
      <c r="BW2470" s="1102">
        <v>15571.604526022518</v>
      </c>
      <c r="BX2470" s="1102">
        <v>25153.933563887524</v>
      </c>
      <c r="BY2470" s="1102">
        <v>21932.588077174805</v>
      </c>
      <c r="BZ2470" s="1102">
        <v>18725.605023850036</v>
      </c>
      <c r="CA2470" s="1102">
        <v>13233.100116382589</v>
      </c>
      <c r="CB2470" s="1102">
        <v>9627.6580373224751</v>
      </c>
      <c r="CC2470" s="1102">
        <v>11546.765786387465</v>
      </c>
      <c r="CD2470" s="1102">
        <v>15775.875397125057</v>
      </c>
      <c r="CE2470" s="1102">
        <v>21767.000328510094</v>
      </c>
      <c r="CF2470" s="1102">
        <v>18045.573163212288</v>
      </c>
      <c r="CG2470" s="1102">
        <v>14480.220754906772</v>
      </c>
      <c r="CH2470" s="1102">
        <v>16113.40091968763</v>
      </c>
      <c r="CI2470" s="1102">
        <v>19825.819750878021</v>
      </c>
      <c r="CJ2470" s="1102">
        <v>23324.366894945168</v>
      </c>
      <c r="CK2470" s="1102">
        <v>24253.51699140526</v>
      </c>
      <c r="CL2470" s="1102">
        <v>22390.100271827792</v>
      </c>
      <c r="CM2470" s="1102">
        <v>26981.147485749341</v>
      </c>
      <c r="CN2470" s="1102">
        <v>26191.106880307019</v>
      </c>
      <c r="CO2470" s="1102">
        <v>27097.966796829682</v>
      </c>
      <c r="CP2470" s="1102">
        <v>27907.930483313721</v>
      </c>
      <c r="CQ2470" s="1106">
        <f t="shared" si="238"/>
        <v>30763.22741045048</v>
      </c>
      <c r="CR2470" s="23" t="s">
        <v>543</v>
      </c>
      <c r="DQ2470"/>
      <c r="DR2470"/>
    </row>
    <row r="2471" spans="58:122" ht="13">
      <c r="BF2471" s="1135">
        <v>2463</v>
      </c>
      <c r="BG2471" s="1102">
        <v>53058.648884659211</v>
      </c>
      <c r="BH2471" s="1102">
        <v>54135.875309527823</v>
      </c>
      <c r="BI2471" s="1102">
        <v>42720.025179348762</v>
      </c>
      <c r="BJ2471" s="1102">
        <v>48533.768377176275</v>
      </c>
      <c r="BK2471" s="1102">
        <v>63732.703435030664</v>
      </c>
      <c r="BL2471" s="1102">
        <v>85594.551176273948</v>
      </c>
      <c r="BM2471" s="1102">
        <v>65434.256931009651</v>
      </c>
      <c r="BN2471" s="1102">
        <v>78328.189025485917</v>
      </c>
      <c r="BO2471" s="1102">
        <v>125392.09269436849</v>
      </c>
      <c r="BP2471" s="1102">
        <v>122222.06823170738</v>
      </c>
      <c r="BQ2471" s="1102">
        <v>97758.874350844475</v>
      </c>
      <c r="BR2471" s="1102">
        <v>70709.600726722347</v>
      </c>
      <c r="BS2471" s="1102">
        <v>65420.488445851086</v>
      </c>
      <c r="BT2471" s="1102">
        <v>31982.271220437469</v>
      </c>
      <c r="BU2471" s="1102">
        <v>14607.620858591357</v>
      </c>
      <c r="BV2471" s="1102">
        <v>13632.48453074391</v>
      </c>
      <c r="BW2471" s="1102">
        <v>21934.877051246956</v>
      </c>
      <c r="BX2471" s="1102">
        <v>30742.594632056069</v>
      </c>
      <c r="BY2471" s="1102">
        <v>23452.35301676676</v>
      </c>
      <c r="BZ2471" s="1102">
        <v>18538.059206162357</v>
      </c>
      <c r="CA2471" s="1102">
        <v>13236.616592174321</v>
      </c>
      <c r="CB2471" s="1102">
        <v>9114.0151859437119</v>
      </c>
      <c r="CC2471" s="1102">
        <v>10513.119145348863</v>
      </c>
      <c r="CD2471" s="1102">
        <v>13169.844505816065</v>
      </c>
      <c r="CE2471" s="1102">
        <v>16975.430702249887</v>
      </c>
      <c r="CF2471" s="1102">
        <v>13869.981355800282</v>
      </c>
      <c r="CG2471" s="1102">
        <v>11861.655266149823</v>
      </c>
      <c r="CH2471" s="1102">
        <v>14182.440871261471</v>
      </c>
      <c r="CI2471" s="1102">
        <v>18374.519204886696</v>
      </c>
      <c r="CJ2471" s="1102">
        <v>19026.408613256132</v>
      </c>
      <c r="CK2471" s="1102">
        <v>20537.76311713388</v>
      </c>
      <c r="CL2471" s="1102">
        <v>17420.211062850994</v>
      </c>
      <c r="CM2471" s="1102">
        <v>20965.343141854457</v>
      </c>
      <c r="CN2471" s="1102">
        <v>20147.410300596235</v>
      </c>
      <c r="CO2471" s="1102">
        <v>21218.163048437782</v>
      </c>
      <c r="CP2471" s="1102">
        <v>21123.899959492424</v>
      </c>
      <c r="CQ2471" s="1106">
        <f t="shared" si="238"/>
        <v>23285.113836657041</v>
      </c>
      <c r="CR2471" s="23" t="s">
        <v>543</v>
      </c>
      <c r="DQ2471"/>
      <c r="DR2471"/>
    </row>
    <row r="2472" spans="58:122" ht="13">
      <c r="BF2472" s="1135">
        <v>2464</v>
      </c>
      <c r="BG2472" s="1102">
        <v>72422.209879557427</v>
      </c>
      <c r="BH2472" s="1102">
        <v>69681.379355778074</v>
      </c>
      <c r="BI2472" s="1102">
        <v>54930.787412161109</v>
      </c>
      <c r="BJ2472" s="1102">
        <v>61087.842253148803</v>
      </c>
      <c r="BK2472" s="1102">
        <v>77441.129707071857</v>
      </c>
      <c r="BL2472" s="1102">
        <v>96742.666257342615</v>
      </c>
      <c r="BM2472" s="1102">
        <v>83774.631429786663</v>
      </c>
      <c r="BN2472" s="1102">
        <v>100569.58800925875</v>
      </c>
      <c r="BO2472" s="1102">
        <v>117259.0543339233</v>
      </c>
      <c r="BP2472" s="1102">
        <v>108560.41396217668</v>
      </c>
      <c r="BQ2472" s="1102">
        <v>84632.823989931101</v>
      </c>
      <c r="BR2472" s="1102">
        <v>72242.829748578486</v>
      </c>
      <c r="BS2472" s="1102">
        <v>69288.315429701193</v>
      </c>
      <c r="BT2472" s="1102">
        <v>41380.943936379503</v>
      </c>
      <c r="BU2472" s="1102">
        <v>22874.856548954445</v>
      </c>
      <c r="BV2472" s="1102">
        <v>17415.033684020935</v>
      </c>
      <c r="BW2472" s="1102">
        <v>18021.124808450077</v>
      </c>
      <c r="BX2472" s="1102">
        <v>22111.540366200119</v>
      </c>
      <c r="BY2472" s="1102">
        <v>23036.092067957194</v>
      </c>
      <c r="BZ2472" s="1102">
        <v>19425.64262864718</v>
      </c>
      <c r="CA2472" s="1102">
        <v>13237.742912067171</v>
      </c>
      <c r="CB2472" s="1102">
        <v>8326.125428734038</v>
      </c>
      <c r="CC2472" s="1102">
        <v>8731.2312407869831</v>
      </c>
      <c r="CD2472" s="1102">
        <v>13476.409589950061</v>
      </c>
      <c r="CE2472" s="1102">
        <v>19105.416787882448</v>
      </c>
      <c r="CF2472" s="1102">
        <v>13943.490075426625</v>
      </c>
      <c r="CG2472" s="1102">
        <v>9999.3336532025623</v>
      </c>
      <c r="CH2472" s="1102">
        <v>12440.617813622532</v>
      </c>
      <c r="CI2472" s="1102">
        <v>20948.403192301052</v>
      </c>
      <c r="CJ2472" s="1102">
        <v>24590.785889148901</v>
      </c>
      <c r="CK2472" s="1102">
        <v>22632.696714036389</v>
      </c>
      <c r="CL2472" s="1102">
        <v>19346.769031769105</v>
      </c>
      <c r="CM2472" s="1102">
        <v>22743.683110215508</v>
      </c>
      <c r="CN2472" s="1102">
        <v>26151.089218121702</v>
      </c>
      <c r="CO2472" s="1102">
        <v>27884.579243322991</v>
      </c>
      <c r="CP2472" s="1102">
        <v>26685.775465485196</v>
      </c>
      <c r="CQ2472" s="1106">
        <f t="shared" si="238"/>
        <v>29416.032111724846</v>
      </c>
      <c r="CR2472" s="23" t="s">
        <v>543</v>
      </c>
      <c r="DQ2472"/>
      <c r="DR2472"/>
    </row>
    <row r="2473" spans="58:122" ht="13">
      <c r="BF2473" s="1135">
        <v>2465</v>
      </c>
      <c r="BG2473" s="1102">
        <v>60133.958345530991</v>
      </c>
      <c r="BH2473" s="1102">
        <v>63464.18846512484</v>
      </c>
      <c r="BI2473" s="1102">
        <v>52156.440348324242</v>
      </c>
      <c r="BJ2473" s="1102">
        <v>64618.890798266453</v>
      </c>
      <c r="BK2473" s="1102">
        <v>82660.980700695683</v>
      </c>
      <c r="BL2473" s="1102">
        <v>110994.18509110481</v>
      </c>
      <c r="BM2473" s="1102">
        <v>94100.722497193725</v>
      </c>
      <c r="BN2473" s="1102">
        <v>100655.22294898571</v>
      </c>
      <c r="BO2473" s="1102">
        <v>144802.90861852383</v>
      </c>
      <c r="BP2473" s="1102">
        <v>137429.55540584473</v>
      </c>
      <c r="BQ2473" s="1102">
        <v>108796.99084034085</v>
      </c>
      <c r="BR2473" s="1102">
        <v>85517.801650020105</v>
      </c>
      <c r="BS2473" s="1102">
        <v>87471.976252924724</v>
      </c>
      <c r="BT2473" s="1102">
        <v>51057.256270056823</v>
      </c>
      <c r="BU2473" s="1102">
        <v>22534.344330344229</v>
      </c>
      <c r="BV2473" s="1102">
        <v>18104.241665317881</v>
      </c>
      <c r="BW2473" s="1102">
        <v>15923.300582064996</v>
      </c>
      <c r="BX2473" s="1102">
        <v>27633.594478127317</v>
      </c>
      <c r="BY2473" s="1102">
        <v>25931.186035091407</v>
      </c>
      <c r="BZ2473" s="1102">
        <v>18563.658977476898</v>
      </c>
      <c r="CA2473" s="1102">
        <v>13238.527957570854</v>
      </c>
      <c r="CB2473" s="1102">
        <v>8854.7961838914798</v>
      </c>
      <c r="CC2473" s="1102">
        <v>10849.793147605509</v>
      </c>
      <c r="CD2473" s="1102">
        <v>17856.478713372002</v>
      </c>
      <c r="CE2473" s="1102">
        <v>21070.060740064706</v>
      </c>
      <c r="CF2473" s="1102">
        <v>15135.88051385721</v>
      </c>
      <c r="CG2473" s="1102">
        <v>10757.676037910749</v>
      </c>
      <c r="CH2473" s="1102">
        <v>12877.461322752584</v>
      </c>
      <c r="CI2473" s="1102">
        <v>22367.053976166553</v>
      </c>
      <c r="CJ2473" s="1102">
        <v>25410.914690203088</v>
      </c>
      <c r="CK2473" s="1102">
        <v>25048.264965684502</v>
      </c>
      <c r="CL2473" s="1102">
        <v>21165.95764055504</v>
      </c>
      <c r="CM2473" s="1102">
        <v>20083.93624234981</v>
      </c>
      <c r="CN2473" s="1102">
        <v>18782.617083360892</v>
      </c>
      <c r="CO2473" s="1102">
        <v>18466.621041644095</v>
      </c>
      <c r="CP2473" s="1102">
        <v>19069.43360231839</v>
      </c>
      <c r="CQ2473" s="1106">
        <f t="shared" si="238"/>
        <v>21020.452335129601</v>
      </c>
      <c r="CR2473" s="23" t="s">
        <v>543</v>
      </c>
      <c r="DQ2473"/>
      <c r="DR2473"/>
    </row>
    <row r="2474" spans="58:122" ht="13">
      <c r="BF2474" s="1135">
        <v>2466</v>
      </c>
      <c r="BG2474" s="1102">
        <v>53850.840259917102</v>
      </c>
      <c r="BH2474" s="1102">
        <v>67929.536734449677</v>
      </c>
      <c r="BI2474" s="1102">
        <v>69583.222207703424</v>
      </c>
      <c r="BJ2474" s="1102">
        <v>86732.041993446561</v>
      </c>
      <c r="BK2474" s="1102">
        <v>100138.701795873</v>
      </c>
      <c r="BL2474" s="1102">
        <v>128162.42814288952</v>
      </c>
      <c r="BM2474" s="1102">
        <v>113846.94339335797</v>
      </c>
      <c r="BN2474" s="1102">
        <v>116565.29495648498</v>
      </c>
      <c r="BO2474" s="1102">
        <v>153692.13708086812</v>
      </c>
      <c r="BP2474" s="1102">
        <v>165498.30042127846</v>
      </c>
      <c r="BQ2474" s="1102">
        <v>131575.67441080263</v>
      </c>
      <c r="BR2474" s="1102">
        <v>101612.06216801557</v>
      </c>
      <c r="BS2474" s="1102">
        <v>95150.393953773135</v>
      </c>
      <c r="BT2474" s="1102">
        <v>55056.701667977351</v>
      </c>
      <c r="BU2474" s="1102">
        <v>22937.375311530312</v>
      </c>
      <c r="BV2474" s="1102">
        <v>16717.712755837976</v>
      </c>
      <c r="BW2474" s="1102">
        <v>14211.804356503968</v>
      </c>
      <c r="BX2474" s="1102">
        <v>26061.626747169623</v>
      </c>
      <c r="BY2474" s="1102">
        <v>26823.184750548873</v>
      </c>
      <c r="BZ2474" s="1102">
        <v>20536.721107938909</v>
      </c>
      <c r="CA2474" s="1102">
        <v>13242.921529097403</v>
      </c>
      <c r="CB2474" s="1102">
        <v>7806.0362402728606</v>
      </c>
      <c r="CC2474" s="1102">
        <v>11737.892192213892</v>
      </c>
      <c r="CD2474" s="1102">
        <v>21545.868334522074</v>
      </c>
      <c r="CE2474" s="1102">
        <v>26926.176451204861</v>
      </c>
      <c r="CF2474" s="1102">
        <v>18372.208322004411</v>
      </c>
      <c r="CG2474" s="1102">
        <v>14109.92953042638</v>
      </c>
      <c r="CH2474" s="1102">
        <v>16298.847591708642</v>
      </c>
      <c r="CI2474" s="1102">
        <v>25445.312487509538</v>
      </c>
      <c r="CJ2474" s="1102">
        <v>26993.927237635078</v>
      </c>
      <c r="CK2474" s="1102">
        <v>26387.147621929827</v>
      </c>
      <c r="CL2474" s="1102">
        <v>22120.888404137902</v>
      </c>
      <c r="CM2474" s="1102">
        <v>23187.696366777891</v>
      </c>
      <c r="CN2474" s="1102">
        <v>22765.956409477818</v>
      </c>
      <c r="CO2474" s="1102">
        <v>21201.830923913327</v>
      </c>
      <c r="CP2474" s="1102">
        <v>24843.370023445656</v>
      </c>
      <c r="CQ2474" s="1106">
        <f t="shared" si="238"/>
        <v>27385.12775535911</v>
      </c>
      <c r="CR2474" s="23" t="s">
        <v>543</v>
      </c>
      <c r="DQ2474"/>
      <c r="DR2474"/>
    </row>
    <row r="2475" spans="58:122" ht="13">
      <c r="BF2475" s="1135">
        <v>2467</v>
      </c>
      <c r="BG2475" s="1102">
        <v>57731.118491416186</v>
      </c>
      <c r="BH2475" s="1102">
        <v>56020.909783332172</v>
      </c>
      <c r="BI2475" s="1102">
        <v>50162.70475975782</v>
      </c>
      <c r="BJ2475" s="1102">
        <v>63487.701159119977</v>
      </c>
      <c r="BK2475" s="1102">
        <v>87990.179367757795</v>
      </c>
      <c r="BL2475" s="1102">
        <v>117295.34623858023</v>
      </c>
      <c r="BM2475" s="1102">
        <v>90211.393396288622</v>
      </c>
      <c r="BN2475" s="1102">
        <v>85846.868030463273</v>
      </c>
      <c r="BO2475" s="1102">
        <v>121460.82226613244</v>
      </c>
      <c r="BP2475" s="1102">
        <v>111925.01465487489</v>
      </c>
      <c r="BQ2475" s="1102">
        <v>89719.947154302761</v>
      </c>
      <c r="BR2475" s="1102">
        <v>71231.049816807325</v>
      </c>
      <c r="BS2475" s="1102">
        <v>89433.831717970214</v>
      </c>
      <c r="BT2475" s="1102">
        <v>28006.046969858508</v>
      </c>
      <c r="BU2475" s="1102">
        <v>17126.905101825134</v>
      </c>
      <c r="BV2475" s="1102">
        <v>23135.787291875447</v>
      </c>
      <c r="BW2475" s="1102">
        <v>21884.303928327125</v>
      </c>
      <c r="BX2475" s="1102">
        <v>27735.702909308315</v>
      </c>
      <c r="BY2475" s="1102">
        <v>26501.595303562168</v>
      </c>
      <c r="BZ2475" s="1102">
        <v>21376.886170294762</v>
      </c>
      <c r="CA2475" s="1102">
        <v>13247.868428146181</v>
      </c>
      <c r="CB2475" s="1102">
        <v>7136.1084176189515</v>
      </c>
      <c r="CC2475" s="1102">
        <v>11316.46700125697</v>
      </c>
      <c r="CD2475" s="1102">
        <v>16603.377308270625</v>
      </c>
      <c r="CE2475" s="1102">
        <v>24016.562771906374</v>
      </c>
      <c r="CF2475" s="1102">
        <v>17900.148825153272</v>
      </c>
      <c r="CG2475" s="1102">
        <v>14599.859865186507</v>
      </c>
      <c r="CH2475" s="1102">
        <v>16682.07953276411</v>
      </c>
      <c r="CI2475" s="1102">
        <v>21514.2105993271</v>
      </c>
      <c r="CJ2475" s="1102">
        <v>23453.423347521941</v>
      </c>
      <c r="CK2475" s="1102">
        <v>25997.617087695129</v>
      </c>
      <c r="CL2475" s="1102">
        <v>23759.678479654773</v>
      </c>
      <c r="CM2475" s="1102">
        <v>27970.256089186667</v>
      </c>
      <c r="CN2475" s="1102">
        <v>24013.101602151986</v>
      </c>
      <c r="CO2475" s="1102">
        <v>22967.370631190854</v>
      </c>
      <c r="CP2475" s="1102">
        <v>27103.077585189792</v>
      </c>
      <c r="CQ2475" s="1106">
        <f t="shared" si="238"/>
        <v>29876.028957962193</v>
      </c>
      <c r="CR2475" s="23" t="s">
        <v>543</v>
      </c>
      <c r="DQ2475"/>
      <c r="DR2475"/>
    </row>
    <row r="2476" spans="58:122" ht="13">
      <c r="BF2476" s="1135">
        <v>2468</v>
      </c>
      <c r="BG2476" s="1102">
        <v>56645.968419335026</v>
      </c>
      <c r="BH2476" s="1102">
        <v>55582.833583642903</v>
      </c>
      <c r="BI2476" s="1102">
        <v>45011.462249507946</v>
      </c>
      <c r="BJ2476" s="1102">
        <v>52913.505871186266</v>
      </c>
      <c r="BK2476" s="1102">
        <v>68098.569641104914</v>
      </c>
      <c r="BL2476" s="1102">
        <v>87179.376674937957</v>
      </c>
      <c r="BM2476" s="1102">
        <v>74543.071076324792</v>
      </c>
      <c r="BN2476" s="1102">
        <v>82504.228974878526</v>
      </c>
      <c r="BO2476" s="1102">
        <v>110916.03172881756</v>
      </c>
      <c r="BP2476" s="1102">
        <v>104260.64939900863</v>
      </c>
      <c r="BQ2476" s="1102">
        <v>87533.120848220889</v>
      </c>
      <c r="BR2476" s="1102">
        <v>67401.1395205343</v>
      </c>
      <c r="BS2476" s="1102">
        <v>59977.927482523701</v>
      </c>
      <c r="BT2476" s="1102">
        <v>28016.520246231026</v>
      </c>
      <c r="BU2476" s="1102">
        <v>13481.590462099241</v>
      </c>
      <c r="BV2476" s="1102">
        <v>11714.802557466444</v>
      </c>
      <c r="BW2476" s="1102">
        <v>19916.330074596393</v>
      </c>
      <c r="BX2476" s="1102">
        <v>21290.112181994435</v>
      </c>
      <c r="BY2476" s="1102">
        <v>21410.958678533847</v>
      </c>
      <c r="BZ2476" s="1102">
        <v>21086.16339140225</v>
      </c>
      <c r="CA2476" s="1102">
        <v>13248.71518022274</v>
      </c>
      <c r="CB2476" s="1102">
        <v>7538.8227848540646</v>
      </c>
      <c r="CC2476" s="1102">
        <v>9497.284733466493</v>
      </c>
      <c r="CD2476" s="1102">
        <v>11420.239621687533</v>
      </c>
      <c r="CE2476" s="1102">
        <v>24969.333175156637</v>
      </c>
      <c r="CF2476" s="1102">
        <v>19776.875346992838</v>
      </c>
      <c r="CG2476" s="1102">
        <v>14322.370453541973</v>
      </c>
      <c r="CH2476" s="1102">
        <v>13878.352908499241</v>
      </c>
      <c r="CI2476" s="1102">
        <v>18643.218934594857</v>
      </c>
      <c r="CJ2476" s="1102">
        <v>24893.783343478724</v>
      </c>
      <c r="CK2476" s="1102">
        <v>29446.429006434559</v>
      </c>
      <c r="CL2476" s="1102">
        <v>20592.273768476909</v>
      </c>
      <c r="CM2476" s="1102">
        <v>22840.260221902863</v>
      </c>
      <c r="CN2476" s="1102">
        <v>16393.096358514304</v>
      </c>
      <c r="CO2476" s="1102">
        <v>24766.639349205467</v>
      </c>
      <c r="CP2476" s="1102">
        <v>16499.277328583124</v>
      </c>
      <c r="CQ2476" s="1106">
        <f t="shared" si="238"/>
        <v>18187.340006123763</v>
      </c>
      <c r="CR2476" s="23" t="s">
        <v>543</v>
      </c>
      <c r="DQ2476"/>
      <c r="DR2476"/>
    </row>
    <row r="2477" spans="58:122" ht="13">
      <c r="BF2477" s="1135">
        <v>2469</v>
      </c>
      <c r="BG2477" s="1102">
        <v>100692.88105620017</v>
      </c>
      <c r="BH2477" s="1102">
        <v>117330.82738306749</v>
      </c>
      <c r="BI2477" s="1102">
        <v>101153.88811752846</v>
      </c>
      <c r="BJ2477" s="1102">
        <v>95818.768354787419</v>
      </c>
      <c r="BK2477" s="1102">
        <v>99892.633665625166</v>
      </c>
      <c r="BL2477" s="1102">
        <v>120613.85978202093</v>
      </c>
      <c r="BM2477" s="1102">
        <v>104069.72213164951</v>
      </c>
      <c r="BN2477" s="1102">
        <v>100256.33565946991</v>
      </c>
      <c r="BO2477" s="1102">
        <v>116017.88709932061</v>
      </c>
      <c r="BP2477" s="1102">
        <v>108748.70936857685</v>
      </c>
      <c r="BQ2477" s="1102">
        <v>81540.435817570979</v>
      </c>
      <c r="BR2477" s="1102">
        <v>64848.032278571365</v>
      </c>
      <c r="BS2477" s="1102">
        <v>78650.027514260146</v>
      </c>
      <c r="BT2477" s="1102">
        <v>46474.540371884614</v>
      </c>
      <c r="BU2477" s="1102">
        <v>24067.89858674803</v>
      </c>
      <c r="BV2477" s="1102">
        <v>19668.217070105755</v>
      </c>
      <c r="BW2477" s="1102">
        <v>18176.951104340518</v>
      </c>
      <c r="BX2477" s="1102">
        <v>30459.244921128884</v>
      </c>
      <c r="BY2477" s="1102">
        <v>22788.810658226663</v>
      </c>
      <c r="BZ2477" s="1102">
        <v>18049.151696131186</v>
      </c>
      <c r="CA2477" s="1102">
        <v>13254.465549247047</v>
      </c>
      <c r="CB2477" s="1102">
        <v>9752.5147654428092</v>
      </c>
      <c r="CC2477" s="1102">
        <v>16828.479298298113</v>
      </c>
      <c r="CD2477" s="1102">
        <v>20048.013866134726</v>
      </c>
      <c r="CE2477" s="1102">
        <v>23205.851021795639</v>
      </c>
      <c r="CF2477" s="1102">
        <v>18666.778288774825</v>
      </c>
      <c r="CG2477" s="1102">
        <v>18554.590347847934</v>
      </c>
      <c r="CH2477" s="1102">
        <v>21693.857838350788</v>
      </c>
      <c r="CI2477" s="1102">
        <v>24546.886400014639</v>
      </c>
      <c r="CJ2477" s="1102">
        <v>21885.02585249719</v>
      </c>
      <c r="CK2477" s="1102">
        <v>21311.28231937356</v>
      </c>
      <c r="CL2477" s="1102">
        <v>16580.707865138935</v>
      </c>
      <c r="CM2477" s="1102">
        <v>25108.434177358806</v>
      </c>
      <c r="CN2477" s="1102">
        <v>22851.432694015479</v>
      </c>
      <c r="CO2477" s="1102">
        <v>25562.566547001872</v>
      </c>
      <c r="CP2477" s="1102">
        <v>25231.336235448696</v>
      </c>
      <c r="CQ2477" s="1106">
        <f t="shared" si="238"/>
        <v>27812.78729874792</v>
      </c>
      <c r="CR2477" s="23" t="s">
        <v>543</v>
      </c>
      <c r="DQ2477"/>
      <c r="DR2477"/>
    </row>
    <row r="2478" spans="58:122" ht="13">
      <c r="BF2478" s="1135">
        <v>2470</v>
      </c>
      <c r="BG2478" s="1102">
        <v>45173.522723939815</v>
      </c>
      <c r="BH2478" s="1102">
        <v>47511.201553627201</v>
      </c>
      <c r="BI2478" s="1102">
        <v>43966.364766887586</v>
      </c>
      <c r="BJ2478" s="1102">
        <v>55413.093327387352</v>
      </c>
      <c r="BK2478" s="1102">
        <v>69285.383695059951</v>
      </c>
      <c r="BL2478" s="1102">
        <v>95222.823148914569</v>
      </c>
      <c r="BM2478" s="1102">
        <v>87407.79194709193</v>
      </c>
      <c r="BN2478" s="1102">
        <v>99271.602657724914</v>
      </c>
      <c r="BO2478" s="1102">
        <v>114140.07589638024</v>
      </c>
      <c r="BP2478" s="1102">
        <v>118786.03261395707</v>
      </c>
      <c r="BQ2478" s="1102">
        <v>87741.479077628523</v>
      </c>
      <c r="BR2478" s="1102">
        <v>66435.225341103214</v>
      </c>
      <c r="BS2478" s="1102">
        <v>63650.301385994288</v>
      </c>
      <c r="BT2478" s="1102">
        <v>29588.558696197906</v>
      </c>
      <c r="BU2478" s="1102">
        <v>13337.258518153181</v>
      </c>
      <c r="BV2478" s="1102">
        <v>12598.424778206569</v>
      </c>
      <c r="BW2478" s="1102">
        <v>21853.318464565164</v>
      </c>
      <c r="BX2478" s="1102">
        <v>21740.353448640904</v>
      </c>
      <c r="BY2478" s="1102">
        <v>23765.79369547388</v>
      </c>
      <c r="BZ2478" s="1102">
        <v>13563.756717492501</v>
      </c>
      <c r="CA2478" s="1102">
        <v>13258.889806550265</v>
      </c>
      <c r="CB2478" s="1102">
        <v>7009.6527022854307</v>
      </c>
      <c r="CC2478" s="1102">
        <v>7988.9614786983575</v>
      </c>
      <c r="CD2478" s="1102">
        <v>10475.312717894492</v>
      </c>
      <c r="CE2478" s="1102">
        <v>24712.222921633565</v>
      </c>
      <c r="CF2478" s="1102">
        <v>17330.983984945546</v>
      </c>
      <c r="CG2478" s="1102">
        <v>11185.424928899227</v>
      </c>
      <c r="CH2478" s="1102">
        <v>11518.102602384977</v>
      </c>
      <c r="CI2478" s="1102">
        <v>16099.506427933351</v>
      </c>
      <c r="CJ2478" s="1102">
        <v>19591.870963505276</v>
      </c>
      <c r="CK2478" s="1102">
        <v>22831.384490211174</v>
      </c>
      <c r="CL2478" s="1102">
        <v>17178.875876384376</v>
      </c>
      <c r="CM2478" s="1102">
        <v>24505.303022593205</v>
      </c>
      <c r="CN2478" s="1102">
        <v>20396.396752151999</v>
      </c>
      <c r="CO2478" s="1102">
        <v>24882.626594711084</v>
      </c>
      <c r="CP2478" s="1102">
        <v>21943.397052584878</v>
      </c>
      <c r="CQ2478" s="1106">
        <f t="shared" si="238"/>
        <v>24188.454750884976</v>
      </c>
      <c r="CR2478" s="23" t="s">
        <v>543</v>
      </c>
      <c r="DQ2478"/>
      <c r="DR2478"/>
    </row>
    <row r="2479" spans="58:122" ht="13">
      <c r="BF2479" s="1135">
        <v>2471</v>
      </c>
      <c r="BG2479" s="1102">
        <v>59408.045300466067</v>
      </c>
      <c r="BH2479" s="1102">
        <v>58059.664808582973</v>
      </c>
      <c r="BI2479" s="1102">
        <v>48085.545162480848</v>
      </c>
      <c r="BJ2479" s="1102">
        <v>62421.674853476761</v>
      </c>
      <c r="BK2479" s="1102">
        <v>87958.095144949184</v>
      </c>
      <c r="BL2479" s="1102">
        <v>117427.7410555958</v>
      </c>
      <c r="BM2479" s="1102">
        <v>90542.066446517012</v>
      </c>
      <c r="BN2479" s="1102">
        <v>86162.24117801839</v>
      </c>
      <c r="BO2479" s="1102">
        <v>121683.5025472967</v>
      </c>
      <c r="BP2479" s="1102">
        <v>112178.86035997164</v>
      </c>
      <c r="BQ2479" s="1102">
        <v>89889.502212704931</v>
      </c>
      <c r="BR2479" s="1102">
        <v>71573.556859775126</v>
      </c>
      <c r="BS2479" s="1102">
        <v>89391.202055633155</v>
      </c>
      <c r="BT2479" s="1102">
        <v>28026.401708445504</v>
      </c>
      <c r="BU2479" s="1102">
        <v>17176.529980536572</v>
      </c>
      <c r="BV2479" s="1102">
        <v>23129.309910341319</v>
      </c>
      <c r="BW2479" s="1102">
        <v>21946.231719867064</v>
      </c>
      <c r="BX2479" s="1102">
        <v>27767.615524775898</v>
      </c>
      <c r="BY2479" s="1102">
        <v>26545.477252282486</v>
      </c>
      <c r="BZ2479" s="1102">
        <v>21418.872099538799</v>
      </c>
      <c r="CA2479" s="1102">
        <v>13268.902438284016</v>
      </c>
      <c r="CB2479" s="1102">
        <v>7143.0258175451281</v>
      </c>
      <c r="CC2479" s="1102">
        <v>11326.541292512429</v>
      </c>
      <c r="CD2479" s="1102">
        <v>16623.438212940622</v>
      </c>
      <c r="CE2479" s="1102">
        <v>24053.765438289742</v>
      </c>
      <c r="CF2479" s="1102">
        <v>17925.75129045311</v>
      </c>
      <c r="CG2479" s="1102">
        <v>14623.809591526346</v>
      </c>
      <c r="CH2479" s="1102">
        <v>16698.546454928986</v>
      </c>
      <c r="CI2479" s="1102">
        <v>21531.29649107335</v>
      </c>
      <c r="CJ2479" s="1102">
        <v>23478.649273205108</v>
      </c>
      <c r="CK2479" s="1102">
        <v>26077.024367339716</v>
      </c>
      <c r="CL2479" s="1102">
        <v>23771.622845353471</v>
      </c>
      <c r="CM2479" s="1102">
        <v>27985.533452598582</v>
      </c>
      <c r="CN2479" s="1102">
        <v>23916.454476326733</v>
      </c>
      <c r="CO2479" s="1102">
        <v>23070.583596990618</v>
      </c>
      <c r="CP2479" s="1102">
        <v>26968.380218993243</v>
      </c>
      <c r="CQ2479" s="1106">
        <f t="shared" si="238"/>
        <v>29727.550527776526</v>
      </c>
      <c r="CR2479" s="23" t="s">
        <v>543</v>
      </c>
      <c r="DQ2479"/>
      <c r="DR2479"/>
    </row>
    <row r="2480" spans="58:122" ht="13">
      <c r="BF2480" s="1135">
        <v>2472</v>
      </c>
      <c r="BG2480" s="1102">
        <v>65556.003446782037</v>
      </c>
      <c r="BH2480" s="1102">
        <v>68080.010133030097</v>
      </c>
      <c r="BI2480" s="1102">
        <v>61749.064226915092</v>
      </c>
      <c r="BJ2480" s="1102">
        <v>72239.273475839407</v>
      </c>
      <c r="BK2480" s="1102">
        <v>93588.183810477844</v>
      </c>
      <c r="BL2480" s="1102">
        <v>133608.44678064366</v>
      </c>
      <c r="BM2480" s="1102">
        <v>128349.732214059</v>
      </c>
      <c r="BN2480" s="1102">
        <v>138282.78066486921</v>
      </c>
      <c r="BO2480" s="1102">
        <v>161553.49229691617</v>
      </c>
      <c r="BP2480" s="1102">
        <v>166954.23793037154</v>
      </c>
      <c r="BQ2480" s="1102">
        <v>124043.8474212218</v>
      </c>
      <c r="BR2480" s="1102">
        <v>83844.679694249382</v>
      </c>
      <c r="BS2480" s="1102">
        <v>69765.162792382311</v>
      </c>
      <c r="BT2480" s="1102">
        <v>37563.897563943814</v>
      </c>
      <c r="BU2480" s="1102">
        <v>19072.81209947895</v>
      </c>
      <c r="BV2480" s="1102">
        <v>18651.334882378444</v>
      </c>
      <c r="BW2480" s="1102">
        <v>19280.018362243292</v>
      </c>
      <c r="BX2480" s="1102">
        <v>30133.114581726815</v>
      </c>
      <c r="BY2480" s="1102">
        <v>26594.864277515491</v>
      </c>
      <c r="BZ2480" s="1102">
        <v>20985.080716260454</v>
      </c>
      <c r="CA2480" s="1102">
        <v>13268.916132871385</v>
      </c>
      <c r="CB2480" s="1102">
        <v>7005.81704004112</v>
      </c>
      <c r="CC2480" s="1102">
        <v>8886.7010565561104</v>
      </c>
      <c r="CD2480" s="1102">
        <v>13886.940873027559</v>
      </c>
      <c r="CE2480" s="1102">
        <v>19802.84191931352</v>
      </c>
      <c r="CF2480" s="1102">
        <v>14492.827412743422</v>
      </c>
      <c r="CG2480" s="1102">
        <v>12225.841654305401</v>
      </c>
      <c r="CH2480" s="1102">
        <v>15436.296083929969</v>
      </c>
      <c r="CI2480" s="1102">
        <v>22406.109481618347</v>
      </c>
      <c r="CJ2480" s="1102">
        <v>24603.372241639376</v>
      </c>
      <c r="CK2480" s="1102">
        <v>27302.433312633751</v>
      </c>
      <c r="CL2480" s="1102">
        <v>23045.381628419873</v>
      </c>
      <c r="CM2480" s="1102">
        <v>25057.656792286587</v>
      </c>
      <c r="CN2480" s="1102">
        <v>20245.079359248801</v>
      </c>
      <c r="CO2480" s="1102">
        <v>19940.715050066301</v>
      </c>
      <c r="CP2480" s="1102">
        <v>21938.711920030906</v>
      </c>
      <c r="CQ2480" s="1106">
        <f t="shared" si="238"/>
        <v>24183.290276281881</v>
      </c>
      <c r="CR2480" s="23" t="s">
        <v>543</v>
      </c>
      <c r="DQ2480"/>
      <c r="DR2480"/>
    </row>
    <row r="2481" spans="58:122" ht="13">
      <c r="BF2481" s="1135">
        <v>2473</v>
      </c>
      <c r="BG2481" s="1102">
        <v>60999.963092231643</v>
      </c>
      <c r="BH2481" s="1102">
        <v>76661.549710249121</v>
      </c>
      <c r="BI2481" s="1102">
        <v>74755.420016922566</v>
      </c>
      <c r="BJ2481" s="1102">
        <v>79281.190079653839</v>
      </c>
      <c r="BK2481" s="1102">
        <v>83610.454157951521</v>
      </c>
      <c r="BL2481" s="1102">
        <v>107478.57228594543</v>
      </c>
      <c r="BM2481" s="1102">
        <v>93440.052848226798</v>
      </c>
      <c r="BN2481" s="1102">
        <v>89048.924012818665</v>
      </c>
      <c r="BO2481" s="1102">
        <v>107467.74416767561</v>
      </c>
      <c r="BP2481" s="1102">
        <v>103734.13955018767</v>
      </c>
      <c r="BQ2481" s="1102">
        <v>76805.766605966201</v>
      </c>
      <c r="BR2481" s="1102">
        <v>54355.92695971833</v>
      </c>
      <c r="BS2481" s="1102">
        <v>57967.967868556989</v>
      </c>
      <c r="BT2481" s="1102">
        <v>30155.275838559337</v>
      </c>
      <c r="BU2481" s="1102">
        <v>15241.616524827152</v>
      </c>
      <c r="BV2481" s="1102">
        <v>16579.534657249722</v>
      </c>
      <c r="BW2481" s="1102">
        <v>16583.879542882918</v>
      </c>
      <c r="BX2481" s="1102">
        <v>25094.808915034548</v>
      </c>
      <c r="BY2481" s="1102">
        <v>23518.824109808815</v>
      </c>
      <c r="BZ2481" s="1102">
        <v>19996.547007709069</v>
      </c>
      <c r="CA2481" s="1102">
        <v>13269.544656047536</v>
      </c>
      <c r="CB2481" s="1102">
        <v>7874.3640910169297</v>
      </c>
      <c r="CC2481" s="1102">
        <v>12293.782622209319</v>
      </c>
      <c r="CD2481" s="1102">
        <v>16898.267705060676</v>
      </c>
      <c r="CE2481" s="1102">
        <v>25281.038888329302</v>
      </c>
      <c r="CF2481" s="1102">
        <v>19376.533230094992</v>
      </c>
      <c r="CG2481" s="1102">
        <v>15388.264767569295</v>
      </c>
      <c r="CH2481" s="1102">
        <v>15899.971938758585</v>
      </c>
      <c r="CI2481" s="1102">
        <v>19418.294063182042</v>
      </c>
      <c r="CJ2481" s="1102">
        <v>21558.963504148182</v>
      </c>
      <c r="CK2481" s="1102">
        <v>25030.824799881218</v>
      </c>
      <c r="CL2481" s="1102">
        <v>21515.866389822142</v>
      </c>
      <c r="CM2481" s="1102">
        <v>26538.346472331763</v>
      </c>
      <c r="CN2481" s="1102">
        <v>24498.680189142917</v>
      </c>
      <c r="CO2481" s="1102">
        <v>26685.022178764964</v>
      </c>
      <c r="CP2481" s="1102">
        <v>26143.936197167572</v>
      </c>
      <c r="CQ2481" s="1106">
        <f t="shared" si="238"/>
        <v>28818.756558056204</v>
      </c>
      <c r="CR2481" s="23" t="s">
        <v>543</v>
      </c>
      <c r="DQ2481"/>
      <c r="DR2481"/>
    </row>
    <row r="2482" spans="58:122" ht="13">
      <c r="BF2482" s="1135">
        <v>2474</v>
      </c>
      <c r="BG2482" s="1102">
        <v>66121.164169271899</v>
      </c>
      <c r="BH2482" s="1102">
        <v>65983.034574592428</v>
      </c>
      <c r="BI2482" s="1102">
        <v>58334.273730486238</v>
      </c>
      <c r="BJ2482" s="1102">
        <v>60285.856865884518</v>
      </c>
      <c r="BK2482" s="1102">
        <v>75366.507556813463</v>
      </c>
      <c r="BL2482" s="1102">
        <v>94442.992802697423</v>
      </c>
      <c r="BM2482" s="1102">
        <v>72322.041777941398</v>
      </c>
      <c r="BN2482" s="1102">
        <v>72786.794134144919</v>
      </c>
      <c r="BO2482" s="1102">
        <v>107302.96767711773</v>
      </c>
      <c r="BP2482" s="1102">
        <v>104409.24033033528</v>
      </c>
      <c r="BQ2482" s="1102">
        <v>85171.939880436214</v>
      </c>
      <c r="BR2482" s="1102">
        <v>66689.002494341752</v>
      </c>
      <c r="BS2482" s="1102">
        <v>67443.673191045964</v>
      </c>
      <c r="BT2482" s="1102">
        <v>29766.170036964639</v>
      </c>
      <c r="BU2482" s="1102">
        <v>13241.222076543947</v>
      </c>
      <c r="BV2482" s="1102">
        <v>10515.513088382868</v>
      </c>
      <c r="BW2482" s="1102">
        <v>17868.089649393412</v>
      </c>
      <c r="BX2482" s="1102">
        <v>25261.168508342653</v>
      </c>
      <c r="BY2482" s="1102">
        <v>27043.279238073355</v>
      </c>
      <c r="BZ2482" s="1102">
        <v>23452.10404388461</v>
      </c>
      <c r="CA2482" s="1102">
        <v>13273.964897130549</v>
      </c>
      <c r="CB2482" s="1102">
        <v>6488.6555520126194</v>
      </c>
      <c r="CC2482" s="1102">
        <v>9370.0612101471215</v>
      </c>
      <c r="CD2482" s="1102">
        <v>14260.501515302114</v>
      </c>
      <c r="CE2482" s="1102">
        <v>25184.365013398063</v>
      </c>
      <c r="CF2482" s="1102">
        <v>15502.540777220194</v>
      </c>
      <c r="CG2482" s="1102">
        <v>9744.8397617180435</v>
      </c>
      <c r="CH2482" s="1102">
        <v>13409.053153605009</v>
      </c>
      <c r="CI2482" s="1102">
        <v>18758.352003058946</v>
      </c>
      <c r="CJ2482" s="1102">
        <v>24527.435130527389</v>
      </c>
      <c r="CK2482" s="1102">
        <v>22441.617346993986</v>
      </c>
      <c r="CL2482" s="1102">
        <v>16570.467052028482</v>
      </c>
      <c r="CM2482" s="1102">
        <v>23029.171220018612</v>
      </c>
      <c r="CN2482" s="1102">
        <v>24328.570332088031</v>
      </c>
      <c r="CO2482" s="1102">
        <v>28793.240976138855</v>
      </c>
      <c r="CP2482" s="1102">
        <v>24765.793243988959</v>
      </c>
      <c r="CQ2482" s="1106">
        <f t="shared" si="238"/>
        <v>27299.613993970619</v>
      </c>
      <c r="CR2482" s="23" t="s">
        <v>543</v>
      </c>
      <c r="DQ2482"/>
      <c r="DR2482"/>
    </row>
    <row r="2483" spans="58:122" ht="13">
      <c r="BF2483" s="1135">
        <v>2475</v>
      </c>
      <c r="BG2483" s="1102">
        <v>57411.837538288906</v>
      </c>
      <c r="BH2483" s="1102">
        <v>67119.207385392408</v>
      </c>
      <c r="BI2483" s="1102">
        <v>60596.041549232541</v>
      </c>
      <c r="BJ2483" s="1102">
        <v>61104.958355672723</v>
      </c>
      <c r="BK2483" s="1102">
        <v>76422.219104506832</v>
      </c>
      <c r="BL2483" s="1102">
        <v>99264.781708112088</v>
      </c>
      <c r="BM2483" s="1102">
        <v>91629.200343112345</v>
      </c>
      <c r="BN2483" s="1102">
        <v>94825.121642465791</v>
      </c>
      <c r="BO2483" s="1102">
        <v>132829.86088475786</v>
      </c>
      <c r="BP2483" s="1102">
        <v>123022.4562841639</v>
      </c>
      <c r="BQ2483" s="1102">
        <v>100621.38815433485</v>
      </c>
      <c r="BR2483" s="1102">
        <v>79687.718336879596</v>
      </c>
      <c r="BS2483" s="1102">
        <v>96162.753370569888</v>
      </c>
      <c r="BT2483" s="1102">
        <v>27436.496990816613</v>
      </c>
      <c r="BU2483" s="1102">
        <v>11572.560026508874</v>
      </c>
      <c r="BV2483" s="1102">
        <v>14669.571413985814</v>
      </c>
      <c r="BW2483" s="1102">
        <v>23160.088964220067</v>
      </c>
      <c r="BX2483" s="1102">
        <v>24082.795187850214</v>
      </c>
      <c r="BY2483" s="1102">
        <v>21421.989884809289</v>
      </c>
      <c r="BZ2483" s="1102">
        <v>15394.674213119792</v>
      </c>
      <c r="CA2483" s="1102">
        <v>13275.159589359148</v>
      </c>
      <c r="CB2483" s="1102">
        <v>9754.8515875658304</v>
      </c>
      <c r="CC2483" s="1102">
        <v>10744.132099878159</v>
      </c>
      <c r="CD2483" s="1102">
        <v>14526.742757132219</v>
      </c>
      <c r="CE2483" s="1102">
        <v>19090.11455687468</v>
      </c>
      <c r="CF2483" s="1102">
        <v>13892.252415546624</v>
      </c>
      <c r="CG2483" s="1102">
        <v>11023.571904721424</v>
      </c>
      <c r="CH2483" s="1102">
        <v>14630.716808515061</v>
      </c>
      <c r="CI2483" s="1102">
        <v>20299.449928894457</v>
      </c>
      <c r="CJ2483" s="1102">
        <v>23307.985923675136</v>
      </c>
      <c r="CK2483" s="1102">
        <v>22510.08495876304</v>
      </c>
      <c r="CL2483" s="1102">
        <v>19776.576115428728</v>
      </c>
      <c r="CM2483" s="1102">
        <v>22013.550333219689</v>
      </c>
      <c r="CN2483" s="1102">
        <v>20767.493964108282</v>
      </c>
      <c r="CO2483" s="1102">
        <v>18800.771211934363</v>
      </c>
      <c r="CP2483" s="1102">
        <v>22185.332015722954</v>
      </c>
      <c r="CQ2483" s="1106">
        <f t="shared" si="238"/>
        <v>24455.142397036507</v>
      </c>
      <c r="CR2483" s="23" t="s">
        <v>543</v>
      </c>
      <c r="DQ2483"/>
      <c r="DR2483"/>
    </row>
    <row r="2484" spans="58:122" ht="13">
      <c r="BF2484" s="1135">
        <v>2476</v>
      </c>
      <c r="BG2484" s="1102">
        <v>61204.666119933987</v>
      </c>
      <c r="BH2484" s="1102">
        <v>65480.482334142871</v>
      </c>
      <c r="BI2484" s="1102">
        <v>52394.566696302754</v>
      </c>
      <c r="BJ2484" s="1102">
        <v>53804.840325202662</v>
      </c>
      <c r="BK2484" s="1102">
        <v>71567.200898353083</v>
      </c>
      <c r="BL2484" s="1102">
        <v>96274.856544968337</v>
      </c>
      <c r="BM2484" s="1102">
        <v>90295.40585612072</v>
      </c>
      <c r="BN2484" s="1102">
        <v>101602.41413988802</v>
      </c>
      <c r="BO2484" s="1102">
        <v>136636.75870451386</v>
      </c>
      <c r="BP2484" s="1102">
        <v>126114.58760078618</v>
      </c>
      <c r="BQ2484" s="1102">
        <v>98540.306562099388</v>
      </c>
      <c r="BR2484" s="1102">
        <v>81399.803121676159</v>
      </c>
      <c r="BS2484" s="1102">
        <v>94081.824827273173</v>
      </c>
      <c r="BT2484" s="1102">
        <v>27125.855112819005</v>
      </c>
      <c r="BU2484" s="1102">
        <v>10698.812701568932</v>
      </c>
      <c r="BV2484" s="1102">
        <v>11532.568395425031</v>
      </c>
      <c r="BW2484" s="1102">
        <v>24507.475425070374</v>
      </c>
      <c r="BX2484" s="1102">
        <v>23613.298481235051</v>
      </c>
      <c r="BY2484" s="1102">
        <v>21145.208819572534</v>
      </c>
      <c r="BZ2484" s="1102">
        <v>19830.260811418459</v>
      </c>
      <c r="CA2484" s="1102">
        <v>13277.312395338502</v>
      </c>
      <c r="CB2484" s="1102">
        <v>10005.770571421423</v>
      </c>
      <c r="CC2484" s="1102">
        <v>9449.3776174516333</v>
      </c>
      <c r="CD2484" s="1102">
        <v>11363.906271955471</v>
      </c>
      <c r="CE2484" s="1102">
        <v>24458.586645441657</v>
      </c>
      <c r="CF2484" s="1102">
        <v>17807.647821444745</v>
      </c>
      <c r="CG2484" s="1102">
        <v>11762.42803235318</v>
      </c>
      <c r="CH2484" s="1102">
        <v>10774.340464103539</v>
      </c>
      <c r="CI2484" s="1102">
        <v>14638.301590522906</v>
      </c>
      <c r="CJ2484" s="1102">
        <v>21938.241312139948</v>
      </c>
      <c r="CK2484" s="1102">
        <v>22918.942416798072</v>
      </c>
      <c r="CL2484" s="1102">
        <v>18366.758396777692</v>
      </c>
      <c r="CM2484" s="1102">
        <v>22132.980642671071</v>
      </c>
      <c r="CN2484" s="1102">
        <v>20156.555289858654</v>
      </c>
      <c r="CO2484" s="1102">
        <v>28786.069354445386</v>
      </c>
      <c r="CP2484" s="1102">
        <v>21089.445663826424</v>
      </c>
      <c r="CQ2484" s="1106">
        <f t="shared" si="238"/>
        <v>23247.134476866322</v>
      </c>
      <c r="CR2484" s="23" t="s">
        <v>543</v>
      </c>
      <c r="DQ2484"/>
      <c r="DR2484"/>
    </row>
    <row r="2485" spans="58:122" ht="13">
      <c r="BF2485" s="1135">
        <v>2477</v>
      </c>
      <c r="BG2485" s="1102">
        <v>54856.83173222559</v>
      </c>
      <c r="BH2485" s="1102">
        <v>57490.691774886334</v>
      </c>
      <c r="BI2485" s="1102">
        <v>51365.592876782481</v>
      </c>
      <c r="BJ2485" s="1102">
        <v>57710.609111596495</v>
      </c>
      <c r="BK2485" s="1102">
        <v>72780.960430382358</v>
      </c>
      <c r="BL2485" s="1102">
        <v>92288.16016949412</v>
      </c>
      <c r="BM2485" s="1102">
        <v>81833.804577749645</v>
      </c>
      <c r="BN2485" s="1102">
        <v>90959.973522938104</v>
      </c>
      <c r="BO2485" s="1102">
        <v>131184.30562179882</v>
      </c>
      <c r="BP2485" s="1102">
        <v>120868.14096350054</v>
      </c>
      <c r="BQ2485" s="1102">
        <v>92241.258388405331</v>
      </c>
      <c r="BR2485" s="1102">
        <v>68212.266618671827</v>
      </c>
      <c r="BS2485" s="1102">
        <v>68061.992696057336</v>
      </c>
      <c r="BT2485" s="1102">
        <v>31696.728196793913</v>
      </c>
      <c r="BU2485" s="1102">
        <v>12890.511263843055</v>
      </c>
      <c r="BV2485" s="1102">
        <v>12337.872331420822</v>
      </c>
      <c r="BW2485" s="1102">
        <v>21713.795327712749</v>
      </c>
      <c r="BX2485" s="1102">
        <v>26331.750986120402</v>
      </c>
      <c r="BY2485" s="1102">
        <v>20928.301834935948</v>
      </c>
      <c r="BZ2485" s="1102">
        <v>18823.480317039073</v>
      </c>
      <c r="CA2485" s="1102">
        <v>13277.318743841633</v>
      </c>
      <c r="CB2485" s="1102">
        <v>8987.5483510103131</v>
      </c>
      <c r="CC2485" s="1102">
        <v>9288.0229908325655</v>
      </c>
      <c r="CD2485" s="1102">
        <v>11092.656001951662</v>
      </c>
      <c r="CE2485" s="1102">
        <v>19395.722989723043</v>
      </c>
      <c r="CF2485" s="1102">
        <v>16011.694569491205</v>
      </c>
      <c r="CG2485" s="1102">
        <v>12390.85816351794</v>
      </c>
      <c r="CH2485" s="1102">
        <v>12551.925108801444</v>
      </c>
      <c r="CI2485" s="1102">
        <v>17312.289775402336</v>
      </c>
      <c r="CJ2485" s="1102">
        <v>19915.63446565099</v>
      </c>
      <c r="CK2485" s="1102">
        <v>22926.868962086566</v>
      </c>
      <c r="CL2485" s="1102">
        <v>19901.555793582436</v>
      </c>
      <c r="CM2485" s="1102">
        <v>21066.266723566809</v>
      </c>
      <c r="CN2485" s="1102">
        <v>18269.492421466934</v>
      </c>
      <c r="CO2485" s="1102">
        <v>21292.27011565437</v>
      </c>
      <c r="CP2485" s="1102">
        <v>19436.728061723825</v>
      </c>
      <c r="CQ2485" s="1106">
        <f t="shared" si="238"/>
        <v>21425.325171832548</v>
      </c>
      <c r="CR2485" s="23" t="s">
        <v>543</v>
      </c>
      <c r="DQ2485"/>
      <c r="DR2485"/>
    </row>
    <row r="2486" spans="58:122" ht="13">
      <c r="BF2486" s="1135">
        <v>2478</v>
      </c>
      <c r="BG2486" s="1102">
        <v>66552.964191667619</v>
      </c>
      <c r="BH2486" s="1102">
        <v>59375.061275998989</v>
      </c>
      <c r="BI2486" s="1102">
        <v>53110.284311592099</v>
      </c>
      <c r="BJ2486" s="1102">
        <v>70503.286226795375</v>
      </c>
      <c r="BK2486" s="1102">
        <v>86845.172521755667</v>
      </c>
      <c r="BL2486" s="1102">
        <v>106604.30203234345</v>
      </c>
      <c r="BM2486" s="1102">
        <v>98182.927399267603</v>
      </c>
      <c r="BN2486" s="1102">
        <v>128285.1283855191</v>
      </c>
      <c r="BO2486" s="1102">
        <v>142297.8007415708</v>
      </c>
      <c r="BP2486" s="1102">
        <v>131369.10775618168</v>
      </c>
      <c r="BQ2486" s="1102">
        <v>103090.75395529307</v>
      </c>
      <c r="BR2486" s="1102">
        <v>85352.500901847248</v>
      </c>
      <c r="BS2486" s="1102">
        <v>70598.437361382676</v>
      </c>
      <c r="BT2486" s="1102">
        <v>40204.378281252015</v>
      </c>
      <c r="BU2486" s="1102">
        <v>17899.580537594451</v>
      </c>
      <c r="BV2486" s="1102">
        <v>14971.923257940882</v>
      </c>
      <c r="BW2486" s="1102">
        <v>22431.760506447547</v>
      </c>
      <c r="BX2486" s="1102">
        <v>30081.293814060555</v>
      </c>
      <c r="BY2486" s="1102">
        <v>24466.639983650279</v>
      </c>
      <c r="BZ2486" s="1102">
        <v>18033.386748268545</v>
      </c>
      <c r="CA2486" s="1102">
        <v>13277.617637303432</v>
      </c>
      <c r="CB2486" s="1102">
        <v>9456.3758773502632</v>
      </c>
      <c r="CC2486" s="1102">
        <v>11616.038402489043</v>
      </c>
      <c r="CD2486" s="1102">
        <v>14793.396215668738</v>
      </c>
      <c r="CE2486" s="1102">
        <v>18199.209525257778</v>
      </c>
      <c r="CF2486" s="1102">
        <v>14927.180736383745</v>
      </c>
      <c r="CG2486" s="1102">
        <v>13415.373554797947</v>
      </c>
      <c r="CH2486" s="1102">
        <v>14781.229807355059</v>
      </c>
      <c r="CI2486" s="1102">
        <v>19669.170863424682</v>
      </c>
      <c r="CJ2486" s="1102">
        <v>21150.100567960282</v>
      </c>
      <c r="CK2486" s="1102">
        <v>22512.417242617012</v>
      </c>
      <c r="CL2486" s="1102">
        <v>18992.798156628938</v>
      </c>
      <c r="CM2486" s="1102">
        <v>21628.307179524945</v>
      </c>
      <c r="CN2486" s="1102">
        <v>21900.841001474197</v>
      </c>
      <c r="CO2486" s="1102">
        <v>23098.758814040117</v>
      </c>
      <c r="CP2486" s="1102">
        <v>22740.580111888612</v>
      </c>
      <c r="CQ2486" s="1106">
        <f t="shared" si="238"/>
        <v>25067.19865329588</v>
      </c>
      <c r="CR2486" s="23" t="s">
        <v>543</v>
      </c>
      <c r="DQ2486"/>
      <c r="DR2486"/>
    </row>
    <row r="2487" spans="58:122" ht="13">
      <c r="BF2487" s="1135">
        <v>2479</v>
      </c>
      <c r="BG2487" s="1102">
        <v>70184.405957306211</v>
      </c>
      <c r="BH2487" s="1102">
        <v>67439.858910888419</v>
      </c>
      <c r="BI2487" s="1102">
        <v>56558.921825914229</v>
      </c>
      <c r="BJ2487" s="1102">
        <v>69265.589247321885</v>
      </c>
      <c r="BK2487" s="1102">
        <v>85006.433705838484</v>
      </c>
      <c r="BL2487" s="1102">
        <v>107877.07969487704</v>
      </c>
      <c r="BM2487" s="1102">
        <v>96084.760025010284</v>
      </c>
      <c r="BN2487" s="1102">
        <v>100631.66411963149</v>
      </c>
      <c r="BO2487" s="1102">
        <v>147576.82653762389</v>
      </c>
      <c r="BP2487" s="1102">
        <v>142520.92426814701</v>
      </c>
      <c r="BQ2487" s="1102">
        <v>113002.33791714517</v>
      </c>
      <c r="BR2487" s="1102">
        <v>86485.550801255944</v>
      </c>
      <c r="BS2487" s="1102">
        <v>88433.010280808143</v>
      </c>
      <c r="BT2487" s="1102">
        <v>40377.219467174371</v>
      </c>
      <c r="BU2487" s="1102">
        <v>21063.166422497568</v>
      </c>
      <c r="BV2487" s="1102">
        <v>17587.773845853135</v>
      </c>
      <c r="BW2487" s="1102">
        <v>22876.778153021194</v>
      </c>
      <c r="BX2487" s="1102">
        <v>24480.562846591645</v>
      </c>
      <c r="BY2487" s="1102">
        <v>20825.34953711024</v>
      </c>
      <c r="BZ2487" s="1102">
        <v>20270.302114862978</v>
      </c>
      <c r="CA2487" s="1102">
        <v>13279.429931391291</v>
      </c>
      <c r="CB2487" s="1102">
        <v>9497.9936488450257</v>
      </c>
      <c r="CC2487" s="1102">
        <v>9345.0058507192225</v>
      </c>
      <c r="CD2487" s="1102">
        <v>13094.196670699577</v>
      </c>
      <c r="CE2487" s="1102">
        <v>22984.874647335062</v>
      </c>
      <c r="CF2487" s="1102">
        <v>17327.930501705225</v>
      </c>
      <c r="CG2487" s="1102">
        <v>11009.795651274135</v>
      </c>
      <c r="CH2487" s="1102">
        <v>12693.435170903782</v>
      </c>
      <c r="CI2487" s="1102">
        <v>21189.660172786302</v>
      </c>
      <c r="CJ2487" s="1102">
        <v>32036.065256093254</v>
      </c>
      <c r="CK2487" s="1102">
        <v>30161.55936483551</v>
      </c>
      <c r="CL2487" s="1102">
        <v>22966.830117022899</v>
      </c>
      <c r="CM2487" s="1102">
        <v>20328.362651148978</v>
      </c>
      <c r="CN2487" s="1102">
        <v>14797.53952680226</v>
      </c>
      <c r="CO2487" s="1102">
        <v>19835.616588548197</v>
      </c>
      <c r="CP2487" s="1102">
        <v>16199.219276069029</v>
      </c>
      <c r="CQ2487" s="1106">
        <f t="shared" si="238"/>
        <v>17856.5826211809</v>
      </c>
      <c r="CR2487" s="23" t="s">
        <v>543</v>
      </c>
      <c r="DQ2487"/>
      <c r="DR2487"/>
    </row>
    <row r="2488" spans="58:122" ht="13">
      <c r="BF2488" s="1135">
        <v>2480</v>
      </c>
      <c r="BG2488" s="1102">
        <v>66299.213951390295</v>
      </c>
      <c r="BH2488" s="1102">
        <v>70026.729595028271</v>
      </c>
      <c r="BI2488" s="1102">
        <v>59511.414241807244</v>
      </c>
      <c r="BJ2488" s="1102">
        <v>63236.9100563678</v>
      </c>
      <c r="BK2488" s="1102">
        <v>72208.830471322915</v>
      </c>
      <c r="BL2488" s="1102">
        <v>90860.728487020766</v>
      </c>
      <c r="BM2488" s="1102">
        <v>83885.86824516028</v>
      </c>
      <c r="BN2488" s="1102">
        <v>94843.374542276099</v>
      </c>
      <c r="BO2488" s="1102">
        <v>102350.31658112274</v>
      </c>
      <c r="BP2488" s="1102">
        <v>108790.6518576814</v>
      </c>
      <c r="BQ2488" s="1102">
        <v>85809.86148788892</v>
      </c>
      <c r="BR2488" s="1102">
        <v>73779.184025664072</v>
      </c>
      <c r="BS2488" s="1102">
        <v>67907.276027913831</v>
      </c>
      <c r="BT2488" s="1102">
        <v>34915.382816654666</v>
      </c>
      <c r="BU2488" s="1102">
        <v>16774.361868320786</v>
      </c>
      <c r="BV2488" s="1102">
        <v>13895.126335145482</v>
      </c>
      <c r="BW2488" s="1102">
        <v>13158.702917600083</v>
      </c>
      <c r="BX2488" s="1102">
        <v>25530.292512185559</v>
      </c>
      <c r="BY2488" s="1102">
        <v>23106.892774108008</v>
      </c>
      <c r="BZ2488" s="1102">
        <v>18344.885188856471</v>
      </c>
      <c r="CA2488" s="1102">
        <v>13279.809113098847</v>
      </c>
      <c r="CB2488" s="1102">
        <v>8325.8608260463334</v>
      </c>
      <c r="CC2488" s="1102">
        <v>12129.230070363261</v>
      </c>
      <c r="CD2488" s="1102">
        <v>17822.010691890209</v>
      </c>
      <c r="CE2488" s="1102">
        <v>20907.210312396321</v>
      </c>
      <c r="CF2488" s="1102">
        <v>15640.245564466886</v>
      </c>
      <c r="CG2488" s="1102">
        <v>12118.186956851117</v>
      </c>
      <c r="CH2488" s="1102">
        <v>14891.424108750627</v>
      </c>
      <c r="CI2488" s="1102">
        <v>22435.129361061383</v>
      </c>
      <c r="CJ2488" s="1102">
        <v>23366.327426601521</v>
      </c>
      <c r="CK2488" s="1102">
        <v>24455.654704920777</v>
      </c>
      <c r="CL2488" s="1102">
        <v>20193.506119498583</v>
      </c>
      <c r="CM2488" s="1102">
        <v>25612.708355309802</v>
      </c>
      <c r="CN2488" s="1102">
        <v>24879.023922516411</v>
      </c>
      <c r="CO2488" s="1102">
        <v>23697.773642524357</v>
      </c>
      <c r="CP2488" s="1102">
        <v>26509.368712773452</v>
      </c>
      <c r="CQ2488" s="1106">
        <f t="shared" si="238"/>
        <v>29221.576953050317</v>
      </c>
      <c r="CR2488" s="23" t="s">
        <v>543</v>
      </c>
      <c r="DQ2488"/>
      <c r="DR2488"/>
    </row>
    <row r="2489" spans="58:122" ht="13">
      <c r="BF2489" s="1135">
        <v>2481</v>
      </c>
      <c r="BG2489" s="1102">
        <v>48014.945586197151</v>
      </c>
      <c r="BH2489" s="1102">
        <v>47415.989229216248</v>
      </c>
      <c r="BI2489" s="1102">
        <v>39736.254801134404</v>
      </c>
      <c r="BJ2489" s="1102">
        <v>43728.290328062933</v>
      </c>
      <c r="BK2489" s="1102">
        <v>55036.232910904495</v>
      </c>
      <c r="BL2489" s="1102">
        <v>76710.536168399281</v>
      </c>
      <c r="BM2489" s="1102">
        <v>70674.946322460964</v>
      </c>
      <c r="BN2489" s="1102">
        <v>69100.641622434137</v>
      </c>
      <c r="BO2489" s="1102">
        <v>101551.90243862504</v>
      </c>
      <c r="BP2489" s="1102">
        <v>93917.364102175183</v>
      </c>
      <c r="BQ2489" s="1102">
        <v>74602.919451984664</v>
      </c>
      <c r="BR2489" s="1102">
        <v>57755.795069577653</v>
      </c>
      <c r="BS2489" s="1102">
        <v>93078.521848749093</v>
      </c>
      <c r="BT2489" s="1102">
        <v>30679.7402816471</v>
      </c>
      <c r="BU2489" s="1102">
        <v>12489.634318886881</v>
      </c>
      <c r="BV2489" s="1102">
        <v>10549.733222600556</v>
      </c>
      <c r="BW2489" s="1102">
        <v>19542.415276271415</v>
      </c>
      <c r="BX2489" s="1102">
        <v>22965.066672525791</v>
      </c>
      <c r="BY2489" s="1102">
        <v>23000.333997031441</v>
      </c>
      <c r="BZ2489" s="1102">
        <v>20742.465250744448</v>
      </c>
      <c r="CA2489" s="1102">
        <v>13289.110647055641</v>
      </c>
      <c r="CB2489" s="1102">
        <v>7814.5728036472083</v>
      </c>
      <c r="CC2489" s="1102">
        <v>8772.7019078748344</v>
      </c>
      <c r="CD2489" s="1102">
        <v>10149.434736138761</v>
      </c>
      <c r="CE2489" s="1102">
        <v>23857.427708676641</v>
      </c>
      <c r="CF2489" s="1102">
        <v>16858.559325741237</v>
      </c>
      <c r="CG2489" s="1102">
        <v>11684.585552946259</v>
      </c>
      <c r="CH2489" s="1102">
        <v>11087.578527226571</v>
      </c>
      <c r="CI2489" s="1102">
        <v>17093.854680947268</v>
      </c>
      <c r="CJ2489" s="1102">
        <v>21472.077330331354</v>
      </c>
      <c r="CK2489" s="1102">
        <v>21283.07965595819</v>
      </c>
      <c r="CL2489" s="1102">
        <v>17277.345742460406</v>
      </c>
      <c r="CM2489" s="1102">
        <v>21965.318796458268</v>
      </c>
      <c r="CN2489" s="1102">
        <v>16924.199916570207</v>
      </c>
      <c r="CO2489" s="1102">
        <v>26599.748995988262</v>
      </c>
      <c r="CP2489" s="1102">
        <v>17497.480862441345</v>
      </c>
      <c r="CQ2489" s="1106">
        <f t="shared" si="238"/>
        <v>19287.671051177647</v>
      </c>
      <c r="CR2489" s="23" t="s">
        <v>543</v>
      </c>
      <c r="DQ2489"/>
      <c r="DR2489"/>
    </row>
    <row r="2490" spans="58:122" ht="13">
      <c r="BF2490" s="1135">
        <v>2482</v>
      </c>
      <c r="BG2490" s="1102">
        <v>54001.853396027502</v>
      </c>
      <c r="BH2490" s="1102">
        <v>57332.571280521974</v>
      </c>
      <c r="BI2490" s="1102">
        <v>50032.211457239871</v>
      </c>
      <c r="BJ2490" s="1102">
        <v>60073.482814286996</v>
      </c>
      <c r="BK2490" s="1102">
        <v>80308.874401391833</v>
      </c>
      <c r="BL2490" s="1102">
        <v>105396.09142740388</v>
      </c>
      <c r="BM2490" s="1102">
        <v>91911.95014259094</v>
      </c>
      <c r="BN2490" s="1102">
        <v>100025.78723414848</v>
      </c>
      <c r="BO2490" s="1102">
        <v>107954.62806389484</v>
      </c>
      <c r="BP2490" s="1102">
        <v>100481.23641360083</v>
      </c>
      <c r="BQ2490" s="1102">
        <v>73986.80069019222</v>
      </c>
      <c r="BR2490" s="1102">
        <v>68754.848192327569</v>
      </c>
      <c r="BS2490" s="1102">
        <v>73902.961611546605</v>
      </c>
      <c r="BT2490" s="1102">
        <v>29370.518316319649</v>
      </c>
      <c r="BU2490" s="1102">
        <v>16305.904896545841</v>
      </c>
      <c r="BV2490" s="1102">
        <v>15171.438533893897</v>
      </c>
      <c r="BW2490" s="1102">
        <v>17859.132677503749</v>
      </c>
      <c r="BX2490" s="1102">
        <v>21797.205373154688</v>
      </c>
      <c r="BY2490" s="1102">
        <v>20367.908883436165</v>
      </c>
      <c r="BZ2490" s="1102">
        <v>19501.016908632475</v>
      </c>
      <c r="CA2490" s="1102">
        <v>13300.790206123776</v>
      </c>
      <c r="CB2490" s="1102">
        <v>8041.6381951797002</v>
      </c>
      <c r="CC2490" s="1102">
        <v>12399.774662325141</v>
      </c>
      <c r="CD2490" s="1102">
        <v>14237.629431891071</v>
      </c>
      <c r="CE2490" s="1102">
        <v>25179.486712535578</v>
      </c>
      <c r="CF2490" s="1102">
        <v>18350.070717458759</v>
      </c>
      <c r="CG2490" s="1102">
        <v>15893.791868354514</v>
      </c>
      <c r="CH2490" s="1102">
        <v>16013.660460241195</v>
      </c>
      <c r="CI2490" s="1102">
        <v>19339.647392949508</v>
      </c>
      <c r="CJ2490" s="1102">
        <v>19277.299660621182</v>
      </c>
      <c r="CK2490" s="1102">
        <v>19088.074243859974</v>
      </c>
      <c r="CL2490" s="1102">
        <v>16268.595488786903</v>
      </c>
      <c r="CM2490" s="1102">
        <v>23154.109220162271</v>
      </c>
      <c r="CN2490" s="1102">
        <v>24641.558198937819</v>
      </c>
      <c r="CO2490" s="1102">
        <v>31776.83811336416</v>
      </c>
      <c r="CP2490" s="1102">
        <v>26262.571099423971</v>
      </c>
      <c r="CQ2490" s="1106">
        <f t="shared" si="238"/>
        <v>28949.529152574174</v>
      </c>
      <c r="CR2490" s="23" t="s">
        <v>543</v>
      </c>
      <c r="DQ2490"/>
      <c r="DR2490"/>
    </row>
    <row r="2491" spans="58:122" ht="13">
      <c r="BF2491" s="1135">
        <v>2483</v>
      </c>
      <c r="BG2491" s="1102">
        <v>50564.280055316223</v>
      </c>
      <c r="BH2491" s="1102">
        <v>48785.173112643126</v>
      </c>
      <c r="BI2491" s="1102">
        <v>44186.080246628248</v>
      </c>
      <c r="BJ2491" s="1102">
        <v>52504.595647585025</v>
      </c>
      <c r="BK2491" s="1102">
        <v>60551.853749708622</v>
      </c>
      <c r="BL2491" s="1102">
        <v>71598.546912590915</v>
      </c>
      <c r="BM2491" s="1102">
        <v>54350.526241656058</v>
      </c>
      <c r="BN2491" s="1102">
        <v>61868.226784918428</v>
      </c>
      <c r="BO2491" s="1102">
        <v>87769.462277469051</v>
      </c>
      <c r="BP2491" s="1102">
        <v>88493.670282451771</v>
      </c>
      <c r="BQ2491" s="1102">
        <v>71747.494584171334</v>
      </c>
      <c r="BR2491" s="1102">
        <v>54389.585382366109</v>
      </c>
      <c r="BS2491" s="1102">
        <v>50927.973990600083</v>
      </c>
      <c r="BT2491" s="1102">
        <v>25577.776913902977</v>
      </c>
      <c r="BU2491" s="1102">
        <v>11121.012495867471</v>
      </c>
      <c r="BV2491" s="1102">
        <v>10828.000542328595</v>
      </c>
      <c r="BW2491" s="1102">
        <v>20329.529478774341</v>
      </c>
      <c r="BX2491" s="1102">
        <v>25293.044696281497</v>
      </c>
      <c r="BY2491" s="1102">
        <v>21199.717847919193</v>
      </c>
      <c r="BZ2491" s="1102">
        <v>21286.52162232195</v>
      </c>
      <c r="CA2491" s="1102">
        <v>13301.807992224896</v>
      </c>
      <c r="CB2491" s="1102">
        <v>8386.1044469012595</v>
      </c>
      <c r="CC2491" s="1102">
        <v>10001.780852457658</v>
      </c>
      <c r="CD2491" s="1102">
        <v>12303.605269819147</v>
      </c>
      <c r="CE2491" s="1102">
        <v>23207.160321998519</v>
      </c>
      <c r="CF2491" s="1102">
        <v>16525.588804633797</v>
      </c>
      <c r="CG2491" s="1102">
        <v>12239.727717216267</v>
      </c>
      <c r="CH2491" s="1102">
        <v>12022.594318113455</v>
      </c>
      <c r="CI2491" s="1102">
        <v>15449.922506956837</v>
      </c>
      <c r="CJ2491" s="1102">
        <v>18099.39386575585</v>
      </c>
      <c r="CK2491" s="1102">
        <v>19990.150197370898</v>
      </c>
      <c r="CL2491" s="1102">
        <v>14891.179438300938</v>
      </c>
      <c r="CM2491" s="1102">
        <v>23439.528395244066</v>
      </c>
      <c r="CN2491" s="1102">
        <v>19465.705488958571</v>
      </c>
      <c r="CO2491" s="1102">
        <v>27883.964848328298</v>
      </c>
      <c r="CP2491" s="1102">
        <v>20373.188045051764</v>
      </c>
      <c r="CQ2491" s="1106">
        <f t="shared" si="238"/>
        <v>22457.595602817346</v>
      </c>
      <c r="CR2491" s="23" t="s">
        <v>543</v>
      </c>
      <c r="DQ2491"/>
      <c r="DR2491"/>
    </row>
    <row r="2492" spans="58:122" ht="13">
      <c r="BF2492" s="1135">
        <v>2484</v>
      </c>
      <c r="BG2492" s="1102">
        <v>60042.582197329553</v>
      </c>
      <c r="BH2492" s="1102">
        <v>51411.895515791497</v>
      </c>
      <c r="BI2492" s="1102">
        <v>41484.042359267791</v>
      </c>
      <c r="BJ2492" s="1102">
        <v>61882.974869844671</v>
      </c>
      <c r="BK2492" s="1102">
        <v>80884.047996539754</v>
      </c>
      <c r="BL2492" s="1102">
        <v>99353.018449655734</v>
      </c>
      <c r="BM2492" s="1102">
        <v>84829.589868674462</v>
      </c>
      <c r="BN2492" s="1102">
        <v>101131.90609822818</v>
      </c>
      <c r="BO2492" s="1102">
        <v>105828.68583198807</v>
      </c>
      <c r="BP2492" s="1102">
        <v>100122.1829339645</v>
      </c>
      <c r="BQ2492" s="1102">
        <v>77890.204070283391</v>
      </c>
      <c r="BR2492" s="1102">
        <v>73587.083164100914</v>
      </c>
      <c r="BS2492" s="1102">
        <v>71871.403289819398</v>
      </c>
      <c r="BT2492" s="1102">
        <v>25996.865637713432</v>
      </c>
      <c r="BU2492" s="1102">
        <v>12466.906216608739</v>
      </c>
      <c r="BV2492" s="1102">
        <v>13675.346576397598</v>
      </c>
      <c r="BW2492" s="1102">
        <v>23648.525737991789</v>
      </c>
      <c r="BX2492" s="1102">
        <v>26053.383062803641</v>
      </c>
      <c r="BY2492" s="1102">
        <v>23679.874102683749</v>
      </c>
      <c r="BZ2492" s="1102">
        <v>19690.573068309364</v>
      </c>
      <c r="CA2492" s="1102">
        <v>13305.938940632032</v>
      </c>
      <c r="CB2492" s="1102">
        <v>8408.4378493029999</v>
      </c>
      <c r="CC2492" s="1102">
        <v>9917.2733507825178</v>
      </c>
      <c r="CD2492" s="1102">
        <v>14006.754683124494</v>
      </c>
      <c r="CE2492" s="1102">
        <v>21570.602621607788</v>
      </c>
      <c r="CF2492" s="1102">
        <v>16917.072555358169</v>
      </c>
      <c r="CG2492" s="1102">
        <v>14206.361394154417</v>
      </c>
      <c r="CH2492" s="1102">
        <v>16052.706704101443</v>
      </c>
      <c r="CI2492" s="1102">
        <v>21653.802130542845</v>
      </c>
      <c r="CJ2492" s="1102">
        <v>23264.222107895293</v>
      </c>
      <c r="CK2492" s="1102">
        <v>23937.564056290626</v>
      </c>
      <c r="CL2492" s="1102">
        <v>19376.390700194839</v>
      </c>
      <c r="CM2492" s="1102">
        <v>22327.983084228261</v>
      </c>
      <c r="CN2492" s="1102">
        <v>19794.505231245927</v>
      </c>
      <c r="CO2492" s="1102">
        <v>17597.102582895153</v>
      </c>
      <c r="CP2492" s="1102">
        <v>21465.982503148214</v>
      </c>
      <c r="CQ2492" s="1106">
        <f t="shared" si="238"/>
        <v>23662.195293482386</v>
      </c>
      <c r="CR2492" s="23" t="s">
        <v>543</v>
      </c>
      <c r="DQ2492"/>
      <c r="DR2492"/>
    </row>
    <row r="2493" spans="58:122" ht="13">
      <c r="BF2493" s="1135">
        <v>2485</v>
      </c>
      <c r="BG2493" s="1102">
        <v>62814.555373997573</v>
      </c>
      <c r="BH2493" s="1102">
        <v>54062.356022498236</v>
      </c>
      <c r="BI2493" s="1102">
        <v>47196.321326405348</v>
      </c>
      <c r="BJ2493" s="1102">
        <v>58680.092461809349</v>
      </c>
      <c r="BK2493" s="1102">
        <v>74156.459857274793</v>
      </c>
      <c r="BL2493" s="1102">
        <v>96380.060829043025</v>
      </c>
      <c r="BM2493" s="1102">
        <v>80407.096465511335</v>
      </c>
      <c r="BN2493" s="1102">
        <v>94153.655477417764</v>
      </c>
      <c r="BO2493" s="1102">
        <v>118349.10127534925</v>
      </c>
      <c r="BP2493" s="1102">
        <v>108543.27331704611</v>
      </c>
      <c r="BQ2493" s="1102">
        <v>80183.281403433648</v>
      </c>
      <c r="BR2493" s="1102">
        <v>60751.78522167854</v>
      </c>
      <c r="BS2493" s="1102">
        <v>61780.160614563458</v>
      </c>
      <c r="BT2493" s="1102">
        <v>27734.581823032975</v>
      </c>
      <c r="BU2493" s="1102">
        <v>11614.851333676772</v>
      </c>
      <c r="BV2493" s="1102">
        <v>10192.581224076046</v>
      </c>
      <c r="BW2493" s="1102">
        <v>20773.118002243795</v>
      </c>
      <c r="BX2493" s="1102">
        <v>25542.902671701417</v>
      </c>
      <c r="BY2493" s="1102">
        <v>25000.045211732417</v>
      </c>
      <c r="BZ2493" s="1102">
        <v>22774.943655257717</v>
      </c>
      <c r="CA2493" s="1102">
        <v>13313.658994671394</v>
      </c>
      <c r="CB2493" s="1102">
        <v>9084.0958161718718</v>
      </c>
      <c r="CC2493" s="1102">
        <v>12003.62817944985</v>
      </c>
      <c r="CD2493" s="1102">
        <v>10806.512652309322</v>
      </c>
      <c r="CE2493" s="1102">
        <v>24602.017257637635</v>
      </c>
      <c r="CF2493" s="1102">
        <v>14041.923250923099</v>
      </c>
      <c r="CG2493" s="1102">
        <v>10860.783636038666</v>
      </c>
      <c r="CH2493" s="1102">
        <v>13850.18297054263</v>
      </c>
      <c r="CI2493" s="1102">
        <v>17104.170121189472</v>
      </c>
      <c r="CJ2493" s="1102">
        <v>22175.746526852756</v>
      </c>
      <c r="CK2493" s="1102">
        <v>20270.70577957647</v>
      </c>
      <c r="CL2493" s="1102">
        <v>16851.268885326095</v>
      </c>
      <c r="CM2493" s="1102">
        <v>21001.868263111995</v>
      </c>
      <c r="CN2493" s="1102">
        <v>19576.015708543157</v>
      </c>
      <c r="CO2493" s="1102">
        <v>25305.890826292271</v>
      </c>
      <c r="CP2493" s="1102">
        <v>21290.170413613218</v>
      </c>
      <c r="CQ2493" s="1106">
        <f t="shared" si="238"/>
        <v>23468.395638753227</v>
      </c>
      <c r="CR2493" s="23" t="s">
        <v>543</v>
      </c>
      <c r="DQ2493"/>
      <c r="DR2493"/>
    </row>
    <row r="2494" spans="58:122" ht="13">
      <c r="BF2494" s="1135">
        <v>2486</v>
      </c>
      <c r="BG2494" s="1102">
        <v>61222.802261609468</v>
      </c>
      <c r="BH2494" s="1102">
        <v>64598.988860639518</v>
      </c>
      <c r="BI2494" s="1102">
        <v>58932.325949002021</v>
      </c>
      <c r="BJ2494" s="1102">
        <v>68602.746139654337</v>
      </c>
      <c r="BK2494" s="1102">
        <v>76127.015299110368</v>
      </c>
      <c r="BL2494" s="1102">
        <v>91655.640962184523</v>
      </c>
      <c r="BM2494" s="1102">
        <v>82676.409662187303</v>
      </c>
      <c r="BN2494" s="1102">
        <v>86411.543097290909</v>
      </c>
      <c r="BO2494" s="1102">
        <v>119526.6125676191</v>
      </c>
      <c r="BP2494" s="1102">
        <v>110952.57914956669</v>
      </c>
      <c r="BQ2494" s="1102">
        <v>84362.160251290989</v>
      </c>
      <c r="BR2494" s="1102">
        <v>66671.826833874409</v>
      </c>
      <c r="BS2494" s="1102">
        <v>84900.182734656424</v>
      </c>
      <c r="BT2494" s="1102">
        <v>33779.087849581883</v>
      </c>
      <c r="BU2494" s="1102">
        <v>13365.427394149372</v>
      </c>
      <c r="BV2494" s="1102">
        <v>13041.066618300056</v>
      </c>
      <c r="BW2494" s="1102">
        <v>20750.677585426729</v>
      </c>
      <c r="BX2494" s="1102">
        <v>26803.430296814597</v>
      </c>
      <c r="BY2494" s="1102">
        <v>24084.140362013739</v>
      </c>
      <c r="BZ2494" s="1102">
        <v>20370.064122837313</v>
      </c>
      <c r="CA2494" s="1102">
        <v>13313.922867929461</v>
      </c>
      <c r="CB2494" s="1102">
        <v>8049.4460607939127</v>
      </c>
      <c r="CC2494" s="1102">
        <v>9739.9910623727628</v>
      </c>
      <c r="CD2494" s="1102">
        <v>15597.358170694624</v>
      </c>
      <c r="CE2494" s="1102">
        <v>23111.674923149818</v>
      </c>
      <c r="CF2494" s="1102">
        <v>19140.252681519771</v>
      </c>
      <c r="CG2494" s="1102">
        <v>14836.00657761557</v>
      </c>
      <c r="CH2494" s="1102">
        <v>17354.03914969548</v>
      </c>
      <c r="CI2494" s="1102">
        <v>23906.100815025638</v>
      </c>
      <c r="CJ2494" s="1102">
        <v>27020.207622621954</v>
      </c>
      <c r="CK2494" s="1102">
        <v>26143.771683620285</v>
      </c>
      <c r="CL2494" s="1102">
        <v>20431.883961464413</v>
      </c>
      <c r="CM2494" s="1102">
        <v>21364.982244519739</v>
      </c>
      <c r="CN2494" s="1102">
        <v>20568.584768936005</v>
      </c>
      <c r="CO2494" s="1102">
        <v>22733.09591413604</v>
      </c>
      <c r="CP2494" s="1102">
        <v>21855.716719448083</v>
      </c>
      <c r="CQ2494" s="1106">
        <f t="shared" si="238"/>
        <v>24091.803728003717</v>
      </c>
      <c r="CR2494" s="23" t="s">
        <v>543</v>
      </c>
      <c r="DQ2494"/>
      <c r="DR2494"/>
    </row>
    <row r="2495" spans="58:122" ht="13">
      <c r="BF2495" s="1135">
        <v>2487</v>
      </c>
      <c r="BG2495" s="1102">
        <v>58881.299398288225</v>
      </c>
      <c r="BH2495" s="1102">
        <v>74532.678478855523</v>
      </c>
      <c r="BI2495" s="1102">
        <v>72626.901244868437</v>
      </c>
      <c r="BJ2495" s="1102">
        <v>81337.736591250679</v>
      </c>
      <c r="BK2495" s="1102">
        <v>96245.48057019955</v>
      </c>
      <c r="BL2495" s="1102">
        <v>123490.97693685607</v>
      </c>
      <c r="BM2495" s="1102">
        <v>102932.93549164485</v>
      </c>
      <c r="BN2495" s="1102">
        <v>90922.683794125405</v>
      </c>
      <c r="BO2495" s="1102">
        <v>111149.98360465706</v>
      </c>
      <c r="BP2495" s="1102">
        <v>110319.45461865167</v>
      </c>
      <c r="BQ2495" s="1102">
        <v>78297.577681923227</v>
      </c>
      <c r="BR2495" s="1102">
        <v>52072.934828498139</v>
      </c>
      <c r="BS2495" s="1102">
        <v>72168.89930894642</v>
      </c>
      <c r="BT2495" s="1102">
        <v>30584.831817890205</v>
      </c>
      <c r="BU2495" s="1102">
        <v>13971.757589719649</v>
      </c>
      <c r="BV2495" s="1102">
        <v>10982.227583970112</v>
      </c>
      <c r="BW2495" s="1102">
        <v>24761.547800961191</v>
      </c>
      <c r="BX2495" s="1102">
        <v>30798.18472511278</v>
      </c>
      <c r="BY2495" s="1102">
        <v>28904.390042295752</v>
      </c>
      <c r="BZ2495" s="1102">
        <v>16251.4012746361</v>
      </c>
      <c r="CA2495" s="1102">
        <v>13315.610234106733</v>
      </c>
      <c r="CB2495" s="1102">
        <v>10031.000255658804</v>
      </c>
      <c r="CC2495" s="1102">
        <v>10182.837126647508</v>
      </c>
      <c r="CD2495" s="1102">
        <v>14088.558388274589</v>
      </c>
      <c r="CE2495" s="1102">
        <v>28327.279504160077</v>
      </c>
      <c r="CF2495" s="1102">
        <v>19434.531431209307</v>
      </c>
      <c r="CG2495" s="1102">
        <v>11327.859442298082</v>
      </c>
      <c r="CH2495" s="1102">
        <v>13335.22013410302</v>
      </c>
      <c r="CI2495" s="1102">
        <v>15631.150139677533</v>
      </c>
      <c r="CJ2495" s="1102">
        <v>21775.460193366525</v>
      </c>
      <c r="CK2495" s="1102">
        <v>21707.812462292648</v>
      </c>
      <c r="CL2495" s="1102">
        <v>17486.28576594355</v>
      </c>
      <c r="CM2495" s="1102">
        <v>22541.723947830749</v>
      </c>
      <c r="CN2495" s="1102">
        <v>19448.442095662573</v>
      </c>
      <c r="CO2495" s="1102">
        <v>24482.704539250935</v>
      </c>
      <c r="CP2495" s="1102">
        <v>20127.304770584287</v>
      </c>
      <c r="CQ2495" s="1106">
        <f t="shared" si="238"/>
        <v>22186.555688432014</v>
      </c>
      <c r="CR2495" s="23" t="s">
        <v>543</v>
      </c>
      <c r="DQ2495"/>
      <c r="DR2495"/>
    </row>
    <row r="2496" spans="58:122" ht="13">
      <c r="BF2496" s="1135">
        <v>2488</v>
      </c>
      <c r="BG2496" s="1102">
        <v>55858.998472361498</v>
      </c>
      <c r="BH2496" s="1102">
        <v>54516.724989247989</v>
      </c>
      <c r="BI2496" s="1102">
        <v>50281.911615507895</v>
      </c>
      <c r="BJ2496" s="1102">
        <v>56889.561837671936</v>
      </c>
      <c r="BK2496" s="1102">
        <v>70475.790144378407</v>
      </c>
      <c r="BL2496" s="1102">
        <v>88923.183501241845</v>
      </c>
      <c r="BM2496" s="1102">
        <v>74614.705069576768</v>
      </c>
      <c r="BN2496" s="1102">
        <v>71940.932951118113</v>
      </c>
      <c r="BO2496" s="1102">
        <v>98433.96235413161</v>
      </c>
      <c r="BP2496" s="1102">
        <v>89436.4785077829</v>
      </c>
      <c r="BQ2496" s="1102">
        <v>63982.612056083526</v>
      </c>
      <c r="BR2496" s="1102">
        <v>44570.442635758991</v>
      </c>
      <c r="BS2496" s="1102">
        <v>57766.101423586522</v>
      </c>
      <c r="BT2496" s="1102">
        <v>25838.115292649894</v>
      </c>
      <c r="BU2496" s="1102">
        <v>10504.204288465247</v>
      </c>
      <c r="BV2496" s="1102">
        <v>13322.160449489089</v>
      </c>
      <c r="BW2496" s="1102">
        <v>23482.67556290569</v>
      </c>
      <c r="BX2496" s="1102">
        <v>26307.749065726399</v>
      </c>
      <c r="BY2496" s="1102">
        <v>23443.836239916098</v>
      </c>
      <c r="BZ2496" s="1102">
        <v>19992.33025226682</v>
      </c>
      <c r="CA2496" s="1102">
        <v>13316.543329110433</v>
      </c>
      <c r="CB2496" s="1102">
        <v>8118.855326909541</v>
      </c>
      <c r="CC2496" s="1102">
        <v>8270.8603600406241</v>
      </c>
      <c r="CD2496" s="1102">
        <v>11411.33299105723</v>
      </c>
      <c r="CE2496" s="1102">
        <v>20633.672715744193</v>
      </c>
      <c r="CF2496" s="1102">
        <v>15776.237761984998</v>
      </c>
      <c r="CG2496" s="1102">
        <v>12071.608130651592</v>
      </c>
      <c r="CH2496" s="1102">
        <v>12677.901605579102</v>
      </c>
      <c r="CI2496" s="1102">
        <v>18276.986786620582</v>
      </c>
      <c r="CJ2496" s="1102">
        <v>22804.572842136975</v>
      </c>
      <c r="CK2496" s="1102">
        <v>25269.247514652492</v>
      </c>
      <c r="CL2496" s="1102">
        <v>21490.747256597304</v>
      </c>
      <c r="CM2496" s="1102">
        <v>22260.929289571606</v>
      </c>
      <c r="CN2496" s="1102">
        <v>19815.87609311565</v>
      </c>
      <c r="CO2496" s="1102">
        <v>20805.043168021959</v>
      </c>
      <c r="CP2496" s="1102">
        <v>20363.277693177988</v>
      </c>
      <c r="CQ2496" s="1106">
        <f t="shared" si="238"/>
        <v>22446.671309860805</v>
      </c>
      <c r="CR2496" s="23" t="s">
        <v>543</v>
      </c>
      <c r="DQ2496"/>
      <c r="DR2496"/>
    </row>
    <row r="2497" spans="58:122" ht="13">
      <c r="BF2497" s="1135">
        <v>2489</v>
      </c>
      <c r="BG2497" s="1102">
        <v>72322.706243000706</v>
      </c>
      <c r="BH2497" s="1102">
        <v>69523.513153637919</v>
      </c>
      <c r="BI2497" s="1102">
        <v>55358.79768036327</v>
      </c>
      <c r="BJ2497" s="1102">
        <v>54149.453802965596</v>
      </c>
      <c r="BK2497" s="1102">
        <v>70127.055773681481</v>
      </c>
      <c r="BL2497" s="1102">
        <v>91028.440266069432</v>
      </c>
      <c r="BM2497" s="1102">
        <v>77694.545795178143</v>
      </c>
      <c r="BN2497" s="1102">
        <v>78599.22441114347</v>
      </c>
      <c r="BO2497" s="1102">
        <v>109772.79169804977</v>
      </c>
      <c r="BP2497" s="1102">
        <v>106274.9232481122</v>
      </c>
      <c r="BQ2497" s="1102">
        <v>81812.823773274533</v>
      </c>
      <c r="BR2497" s="1102">
        <v>60848.48299153737</v>
      </c>
      <c r="BS2497" s="1102">
        <v>61884.145204190783</v>
      </c>
      <c r="BT2497" s="1102">
        <v>25771.615386531772</v>
      </c>
      <c r="BU2497" s="1102">
        <v>16291.959524653881</v>
      </c>
      <c r="BV2497" s="1102">
        <v>18439.296786743602</v>
      </c>
      <c r="BW2497" s="1102">
        <v>23824.732011449254</v>
      </c>
      <c r="BX2497" s="1102">
        <v>27754.143195050383</v>
      </c>
      <c r="BY2497" s="1102">
        <v>24227.102086340219</v>
      </c>
      <c r="BZ2497" s="1102">
        <v>21288.691369816384</v>
      </c>
      <c r="CA2497" s="1102">
        <v>13322.422341522892</v>
      </c>
      <c r="CB2497" s="1102">
        <v>8906.5030147840862</v>
      </c>
      <c r="CC2497" s="1102">
        <v>11166.545257558344</v>
      </c>
      <c r="CD2497" s="1102">
        <v>15852.596212152428</v>
      </c>
      <c r="CE2497" s="1102">
        <v>22495.549199805879</v>
      </c>
      <c r="CF2497" s="1102">
        <v>15322.674162059429</v>
      </c>
      <c r="CG2497" s="1102">
        <v>13824.345113300315</v>
      </c>
      <c r="CH2497" s="1102">
        <v>15182.971046252849</v>
      </c>
      <c r="CI2497" s="1102">
        <v>20420.248740997438</v>
      </c>
      <c r="CJ2497" s="1102">
        <v>20023.596689940863</v>
      </c>
      <c r="CK2497" s="1102">
        <v>21095.785951458398</v>
      </c>
      <c r="CL2497" s="1102">
        <v>19971.456620488505</v>
      </c>
      <c r="CM2497" s="1102">
        <v>26026.585500439895</v>
      </c>
      <c r="CN2497" s="1102">
        <v>24787.802468059628</v>
      </c>
      <c r="CO2497" s="1102">
        <v>22141.08621202159</v>
      </c>
      <c r="CP2497" s="1102">
        <v>27800.598311874106</v>
      </c>
      <c r="CQ2497" s="1106">
        <f t="shared" si="238"/>
        <v>30644.913943945732</v>
      </c>
      <c r="CR2497" s="23" t="s">
        <v>543</v>
      </c>
      <c r="DQ2497"/>
      <c r="DR2497"/>
    </row>
    <row r="2498" spans="58:122" ht="13">
      <c r="BF2498" s="1135">
        <v>2490</v>
      </c>
      <c r="BG2498" s="1102">
        <v>55471.347328621661</v>
      </c>
      <c r="BH2498" s="1102">
        <v>54233.96912372869</v>
      </c>
      <c r="BI2498" s="1102">
        <v>49259.507650448395</v>
      </c>
      <c r="BJ2498" s="1102">
        <v>57015.663091800016</v>
      </c>
      <c r="BK2498" s="1102">
        <v>58925.446234516421</v>
      </c>
      <c r="BL2498" s="1102">
        <v>74393.268970770558</v>
      </c>
      <c r="BM2498" s="1102">
        <v>68175.8339980725</v>
      </c>
      <c r="BN2498" s="1102">
        <v>80847.452859124722</v>
      </c>
      <c r="BO2498" s="1102">
        <v>103723.31909805986</v>
      </c>
      <c r="BP2498" s="1102">
        <v>99565.050847113234</v>
      </c>
      <c r="BQ2498" s="1102">
        <v>83975.871624307809</v>
      </c>
      <c r="BR2498" s="1102">
        <v>73902.219683688862</v>
      </c>
      <c r="BS2498" s="1102">
        <v>75065.038259994646</v>
      </c>
      <c r="BT2498" s="1102">
        <v>26097.813932270765</v>
      </c>
      <c r="BU2498" s="1102">
        <v>10849.143567726152</v>
      </c>
      <c r="BV2498" s="1102">
        <v>12047.216957745219</v>
      </c>
      <c r="BW2498" s="1102">
        <v>22133.576343435514</v>
      </c>
      <c r="BX2498" s="1102">
        <v>29206.081441519014</v>
      </c>
      <c r="BY2498" s="1102">
        <v>26916.253187341477</v>
      </c>
      <c r="BZ2498" s="1102">
        <v>20565.741378202092</v>
      </c>
      <c r="CA2498" s="1102">
        <v>13324.236596841309</v>
      </c>
      <c r="CB2498" s="1102">
        <v>8966.8398194511228</v>
      </c>
      <c r="CC2498" s="1102">
        <v>10400.394057435795</v>
      </c>
      <c r="CD2498" s="1102">
        <v>17406.050628166802</v>
      </c>
      <c r="CE2498" s="1102">
        <v>20857.620859090915</v>
      </c>
      <c r="CF2498" s="1102">
        <v>14865.541747564728</v>
      </c>
      <c r="CG2498" s="1102">
        <v>12085.225502152462</v>
      </c>
      <c r="CH2498" s="1102">
        <v>14390.671865416381</v>
      </c>
      <c r="CI2498" s="1102">
        <v>21933.082186370171</v>
      </c>
      <c r="CJ2498" s="1102">
        <v>25246.881838847927</v>
      </c>
      <c r="CK2498" s="1102">
        <v>26657.239831717565</v>
      </c>
      <c r="CL2498" s="1102">
        <v>23585.752207257698</v>
      </c>
      <c r="CM2498" s="1102">
        <v>23894.021544490752</v>
      </c>
      <c r="CN2498" s="1102">
        <v>24612.869264939571</v>
      </c>
      <c r="CO2498" s="1102">
        <v>23097.142842205765</v>
      </c>
      <c r="CP2498" s="1102">
        <v>24985.946177579561</v>
      </c>
      <c r="CQ2498" s="1106">
        <f t="shared" si="238"/>
        <v>27542.291062597218</v>
      </c>
      <c r="CR2498" s="23" t="s">
        <v>543</v>
      </c>
      <c r="DQ2498"/>
      <c r="DR2498"/>
    </row>
    <row r="2499" spans="58:122" ht="13">
      <c r="BF2499" s="1135">
        <v>2491</v>
      </c>
      <c r="BG2499" s="1102">
        <v>54173.554141170556</v>
      </c>
      <c r="BH2499" s="1102">
        <v>60593.422373910071</v>
      </c>
      <c r="BI2499" s="1102">
        <v>59101.892126551014</v>
      </c>
      <c r="BJ2499" s="1102">
        <v>70761.539891861874</v>
      </c>
      <c r="BK2499" s="1102">
        <v>80777.570947893051</v>
      </c>
      <c r="BL2499" s="1102">
        <v>101521.63498258617</v>
      </c>
      <c r="BM2499" s="1102">
        <v>84078.938023281778</v>
      </c>
      <c r="BN2499" s="1102">
        <v>87482.048293795087</v>
      </c>
      <c r="BO2499" s="1102">
        <v>107971.99966525511</v>
      </c>
      <c r="BP2499" s="1102">
        <v>120718.02459384591</v>
      </c>
      <c r="BQ2499" s="1102">
        <v>95232.423923135662</v>
      </c>
      <c r="BR2499" s="1102">
        <v>73186.085396419119</v>
      </c>
      <c r="BS2499" s="1102">
        <v>71238.237108907866</v>
      </c>
      <c r="BT2499" s="1102">
        <v>30851.593080277329</v>
      </c>
      <c r="BU2499" s="1102">
        <v>13750.954419745458</v>
      </c>
      <c r="BV2499" s="1102">
        <v>13172.55712546764</v>
      </c>
      <c r="BW2499" s="1102">
        <v>19419.244497996428</v>
      </c>
      <c r="BX2499" s="1102">
        <v>29645.521967526045</v>
      </c>
      <c r="BY2499" s="1102">
        <v>23184.817000446241</v>
      </c>
      <c r="BZ2499" s="1102">
        <v>18475.126404379778</v>
      </c>
      <c r="CA2499" s="1102">
        <v>13324.558754701122</v>
      </c>
      <c r="CB2499" s="1102">
        <v>9794.9453589720797</v>
      </c>
      <c r="CC2499" s="1102">
        <v>9644.0157801012119</v>
      </c>
      <c r="CD2499" s="1102">
        <v>14161.703845693297</v>
      </c>
      <c r="CE2499" s="1102">
        <v>19692.979322316285</v>
      </c>
      <c r="CF2499" s="1102">
        <v>15968.889942661319</v>
      </c>
      <c r="CG2499" s="1102">
        <v>11885.623393933609</v>
      </c>
      <c r="CH2499" s="1102">
        <v>13772.262617259907</v>
      </c>
      <c r="CI2499" s="1102">
        <v>18523.890451631083</v>
      </c>
      <c r="CJ2499" s="1102">
        <v>20751.23933444783</v>
      </c>
      <c r="CK2499" s="1102">
        <v>20667.418592964812</v>
      </c>
      <c r="CL2499" s="1102">
        <v>17965.807010380824</v>
      </c>
      <c r="CM2499" s="1102">
        <v>20990.258287371642</v>
      </c>
      <c r="CN2499" s="1102">
        <v>21640.603439700528</v>
      </c>
      <c r="CO2499" s="1102">
        <v>24632.791661900672</v>
      </c>
      <c r="CP2499" s="1102">
        <v>23094.384726890057</v>
      </c>
      <c r="CQ2499" s="1106">
        <f t="shared" si="238"/>
        <v>25457.201481942171</v>
      </c>
      <c r="CR2499" s="23" t="s">
        <v>543</v>
      </c>
      <c r="DQ2499"/>
      <c r="DR2499"/>
    </row>
    <row r="2500" spans="58:122" ht="13">
      <c r="BF2500" s="1135">
        <v>2492</v>
      </c>
      <c r="BG2500" s="1102">
        <v>66074.670390465661</v>
      </c>
      <c r="BH2500" s="1102">
        <v>73481.869139019735</v>
      </c>
      <c r="BI2500" s="1102">
        <v>68118.376947904035</v>
      </c>
      <c r="BJ2500" s="1102">
        <v>75433.747004218836</v>
      </c>
      <c r="BK2500" s="1102">
        <v>80501.801949245404</v>
      </c>
      <c r="BL2500" s="1102">
        <v>95272.84256793806</v>
      </c>
      <c r="BM2500" s="1102">
        <v>89251.871469789796</v>
      </c>
      <c r="BN2500" s="1102">
        <v>108043.63337728727</v>
      </c>
      <c r="BO2500" s="1102">
        <v>125577.7593647351</v>
      </c>
      <c r="BP2500" s="1102">
        <v>131563.93637160963</v>
      </c>
      <c r="BQ2500" s="1102">
        <v>104518.41542541602</v>
      </c>
      <c r="BR2500" s="1102">
        <v>94759.103386173287</v>
      </c>
      <c r="BS2500" s="1102">
        <v>95879.107064344658</v>
      </c>
      <c r="BT2500" s="1102">
        <v>36169.751650350074</v>
      </c>
      <c r="BU2500" s="1102">
        <v>17228.943180838538</v>
      </c>
      <c r="BV2500" s="1102">
        <v>16084.956123553151</v>
      </c>
      <c r="BW2500" s="1102">
        <v>19653.482009389925</v>
      </c>
      <c r="BX2500" s="1102">
        <v>23799.220135942978</v>
      </c>
      <c r="BY2500" s="1102">
        <v>26581.660108142351</v>
      </c>
      <c r="BZ2500" s="1102">
        <v>21248.982718323292</v>
      </c>
      <c r="CA2500" s="1102">
        <v>13328.649322713314</v>
      </c>
      <c r="CB2500" s="1102">
        <v>8672.480683894044</v>
      </c>
      <c r="CC2500" s="1102">
        <v>9424.6203179291406</v>
      </c>
      <c r="CD2500" s="1102">
        <v>14211.323421160741</v>
      </c>
      <c r="CE2500" s="1102">
        <v>19381.542088324579</v>
      </c>
      <c r="CF2500" s="1102">
        <v>15142.295188983384</v>
      </c>
      <c r="CG2500" s="1102">
        <v>10798.95438165743</v>
      </c>
      <c r="CH2500" s="1102">
        <v>14619.023794719697</v>
      </c>
      <c r="CI2500" s="1102">
        <v>21339.15546207672</v>
      </c>
      <c r="CJ2500" s="1102">
        <v>27082.930058552476</v>
      </c>
      <c r="CK2500" s="1102">
        <v>26855.767446671776</v>
      </c>
      <c r="CL2500" s="1102">
        <v>20295.468149048742</v>
      </c>
      <c r="CM2500" s="1102">
        <v>20647.77502872582</v>
      </c>
      <c r="CN2500" s="1102">
        <v>20835.590869603209</v>
      </c>
      <c r="CO2500" s="1102">
        <v>23100.300925161588</v>
      </c>
      <c r="CP2500" s="1102">
        <v>20218.332971626518</v>
      </c>
      <c r="CQ2500" s="1106">
        <f t="shared" si="238"/>
        <v>22286.897103969819</v>
      </c>
      <c r="CR2500" s="23" t="s">
        <v>543</v>
      </c>
      <c r="DQ2500"/>
      <c r="DR2500"/>
    </row>
    <row r="2501" spans="58:122" ht="13">
      <c r="BF2501" s="1135">
        <v>2493</v>
      </c>
      <c r="BG2501" s="1102">
        <v>50891.93399993216</v>
      </c>
      <c r="BH2501" s="1102">
        <v>64229.357050446859</v>
      </c>
      <c r="BI2501" s="1102">
        <v>62384.757741394787</v>
      </c>
      <c r="BJ2501" s="1102">
        <v>64433.096789193565</v>
      </c>
      <c r="BK2501" s="1102">
        <v>71241.688754163231</v>
      </c>
      <c r="BL2501" s="1102">
        <v>89258.142710515167</v>
      </c>
      <c r="BM2501" s="1102">
        <v>73369.740048166452</v>
      </c>
      <c r="BN2501" s="1102">
        <v>65986.335396804119</v>
      </c>
      <c r="BO2501" s="1102">
        <v>81421.54876063898</v>
      </c>
      <c r="BP2501" s="1102">
        <v>99437.667371550662</v>
      </c>
      <c r="BQ2501" s="1102">
        <v>81117.775898422027</v>
      </c>
      <c r="BR2501" s="1102">
        <v>62179.334200702404</v>
      </c>
      <c r="BS2501" s="1102">
        <v>72762.445509719939</v>
      </c>
      <c r="BT2501" s="1102">
        <v>34614.371616616874</v>
      </c>
      <c r="BU2501" s="1102">
        <v>19566.817943790506</v>
      </c>
      <c r="BV2501" s="1102">
        <v>18599.696208120677</v>
      </c>
      <c r="BW2501" s="1102">
        <v>15763.587090654448</v>
      </c>
      <c r="BX2501" s="1102">
        <v>21844.953281960807</v>
      </c>
      <c r="BY2501" s="1102">
        <v>21545.154895938522</v>
      </c>
      <c r="BZ2501" s="1102">
        <v>18616.104856091042</v>
      </c>
      <c r="CA2501" s="1102">
        <v>13331.154697945169</v>
      </c>
      <c r="CB2501" s="1102">
        <v>9287.7620779294048</v>
      </c>
      <c r="CC2501" s="1102">
        <v>10740.467846830692</v>
      </c>
      <c r="CD2501" s="1102">
        <v>14885.163437645097</v>
      </c>
      <c r="CE2501" s="1102">
        <v>18602.177038210051</v>
      </c>
      <c r="CF2501" s="1102">
        <v>15134.696444762372</v>
      </c>
      <c r="CG2501" s="1102">
        <v>13475.300016892024</v>
      </c>
      <c r="CH2501" s="1102">
        <v>14722.130554204341</v>
      </c>
      <c r="CI2501" s="1102">
        <v>18100.594886951825</v>
      </c>
      <c r="CJ2501" s="1102">
        <v>17007.389213973929</v>
      </c>
      <c r="CK2501" s="1102">
        <v>16632.053602268676</v>
      </c>
      <c r="CL2501" s="1102">
        <v>14453.728969639344</v>
      </c>
      <c r="CM2501" s="1102">
        <v>17233.428620514307</v>
      </c>
      <c r="CN2501" s="1102">
        <v>20189.995854105982</v>
      </c>
      <c r="CO2501" s="1102">
        <v>23866.182428837601</v>
      </c>
      <c r="CP2501" s="1102">
        <v>19486.934944833367</v>
      </c>
      <c r="CQ2501" s="1106">
        <f t="shared" si="238"/>
        <v>21480.668786924045</v>
      </c>
      <c r="CR2501" s="23" t="s">
        <v>543</v>
      </c>
      <c r="DQ2501"/>
      <c r="DR2501"/>
    </row>
    <row r="2502" spans="58:122" ht="13">
      <c r="BF2502" s="1135">
        <v>2494</v>
      </c>
      <c r="BG2502" s="1102">
        <v>61010.099795944909</v>
      </c>
      <c r="BH2502" s="1102">
        <v>64669.29073772503</v>
      </c>
      <c r="BI2502" s="1102">
        <v>65361.799071931768</v>
      </c>
      <c r="BJ2502" s="1102">
        <v>63157.247801585479</v>
      </c>
      <c r="BK2502" s="1102">
        <v>76533.030406866877</v>
      </c>
      <c r="BL2502" s="1102">
        <v>100554.5409193025</v>
      </c>
      <c r="BM2502" s="1102">
        <v>77276.059562587194</v>
      </c>
      <c r="BN2502" s="1102">
        <v>76933.711689974734</v>
      </c>
      <c r="BO2502" s="1102">
        <v>114704.82285553098</v>
      </c>
      <c r="BP2502" s="1102">
        <v>113122.46160655699</v>
      </c>
      <c r="BQ2502" s="1102">
        <v>92682.629344205125</v>
      </c>
      <c r="BR2502" s="1102">
        <v>69009.19278223197</v>
      </c>
      <c r="BS2502" s="1102">
        <v>98598.991021992129</v>
      </c>
      <c r="BT2502" s="1102">
        <v>41393.360450751614</v>
      </c>
      <c r="BU2502" s="1102">
        <v>19218.343543259671</v>
      </c>
      <c r="BV2502" s="1102">
        <v>14166.809791532056</v>
      </c>
      <c r="BW2502" s="1102">
        <v>11682.988425812355</v>
      </c>
      <c r="BX2502" s="1102">
        <v>29559.430465025587</v>
      </c>
      <c r="BY2502" s="1102">
        <v>25984.430685246643</v>
      </c>
      <c r="BZ2502" s="1102">
        <v>20225.595735761486</v>
      </c>
      <c r="CA2502" s="1102">
        <v>13336.382082178037</v>
      </c>
      <c r="CB2502" s="1102">
        <v>8053.2232846967136</v>
      </c>
      <c r="CC2502" s="1102">
        <v>9483.0405333737181</v>
      </c>
      <c r="CD2502" s="1102">
        <v>13807.412273394522</v>
      </c>
      <c r="CE2502" s="1102">
        <v>21763.560712371916</v>
      </c>
      <c r="CF2502" s="1102">
        <v>18270.872875705798</v>
      </c>
      <c r="CG2502" s="1102">
        <v>14207.123514557848</v>
      </c>
      <c r="CH2502" s="1102">
        <v>15881.031368185682</v>
      </c>
      <c r="CI2502" s="1102">
        <v>20034.591691555681</v>
      </c>
      <c r="CJ2502" s="1102">
        <v>22054.655123121698</v>
      </c>
      <c r="CK2502" s="1102">
        <v>21795.024181478882</v>
      </c>
      <c r="CL2502" s="1102">
        <v>19375.337542481309</v>
      </c>
      <c r="CM2502" s="1102">
        <v>24843.459065090668</v>
      </c>
      <c r="CN2502" s="1102">
        <v>26952.823918789454</v>
      </c>
      <c r="CO2502" s="1102">
        <v>28473.8766933755</v>
      </c>
      <c r="CP2502" s="1102">
        <v>28077.35902021822</v>
      </c>
      <c r="CQ2502" s="1106">
        <f t="shared" si="238"/>
        <v>30949.990402917061</v>
      </c>
      <c r="CR2502" s="23" t="s">
        <v>543</v>
      </c>
      <c r="DQ2502"/>
      <c r="DR2502"/>
    </row>
    <row r="2503" spans="58:122" ht="13">
      <c r="BF2503" s="1135">
        <v>2495</v>
      </c>
      <c r="BG2503" s="1102">
        <v>54119.481423323552</v>
      </c>
      <c r="BH2503" s="1102">
        <v>58015.113328279636</v>
      </c>
      <c r="BI2503" s="1102">
        <v>53860.262236919858</v>
      </c>
      <c r="BJ2503" s="1102">
        <v>61973.999057256187</v>
      </c>
      <c r="BK2503" s="1102">
        <v>76433.142586319329</v>
      </c>
      <c r="BL2503" s="1102">
        <v>97767.534331545059</v>
      </c>
      <c r="BM2503" s="1102">
        <v>88925.479623601103</v>
      </c>
      <c r="BN2503" s="1102">
        <v>90681.019564089103</v>
      </c>
      <c r="BO2503" s="1102">
        <v>109145.32676071572</v>
      </c>
      <c r="BP2503" s="1102">
        <v>102824.15601086206</v>
      </c>
      <c r="BQ2503" s="1102">
        <v>77211.390106787803</v>
      </c>
      <c r="BR2503" s="1102">
        <v>61603.286215806031</v>
      </c>
      <c r="BS2503" s="1102">
        <v>83547.408819238728</v>
      </c>
      <c r="BT2503" s="1102">
        <v>40742.952525555891</v>
      </c>
      <c r="BU2503" s="1102">
        <v>18066.162723603356</v>
      </c>
      <c r="BV2503" s="1102">
        <v>15323.580488855559</v>
      </c>
      <c r="BW2503" s="1102">
        <v>14103.41046802962</v>
      </c>
      <c r="BX2503" s="1102">
        <v>24538.436538108617</v>
      </c>
      <c r="BY2503" s="1102">
        <v>26408.610177714017</v>
      </c>
      <c r="BZ2503" s="1102">
        <v>20244.616630653261</v>
      </c>
      <c r="CA2503" s="1102">
        <v>13337.757101709045</v>
      </c>
      <c r="CB2503" s="1102">
        <v>8092.3187660015465</v>
      </c>
      <c r="CC2503" s="1102">
        <v>8742.994356191246</v>
      </c>
      <c r="CD2503" s="1102">
        <v>16904.028645550872</v>
      </c>
      <c r="CE2503" s="1102">
        <v>23660.243165024545</v>
      </c>
      <c r="CF2503" s="1102">
        <v>19160.381917560335</v>
      </c>
      <c r="CG2503" s="1102">
        <v>14313.822777738054</v>
      </c>
      <c r="CH2503" s="1102">
        <v>12912.044895607836</v>
      </c>
      <c r="CI2503" s="1102">
        <v>19221.008902806298</v>
      </c>
      <c r="CJ2503" s="1102">
        <v>22359.284555923212</v>
      </c>
      <c r="CK2503" s="1102">
        <v>21707.283100047563</v>
      </c>
      <c r="CL2503" s="1102">
        <v>19132.550289108513</v>
      </c>
      <c r="CM2503" s="1102">
        <v>20563.041616056373</v>
      </c>
      <c r="CN2503" s="1102">
        <v>21163.152416602778</v>
      </c>
      <c r="CO2503" s="1102">
        <v>18523.440809016691</v>
      </c>
      <c r="CP2503" s="1102">
        <v>22181.528222447578</v>
      </c>
      <c r="CQ2503" s="1106">
        <f t="shared" si="238"/>
        <v>24450.949432688158</v>
      </c>
      <c r="CR2503" s="23" t="s">
        <v>543</v>
      </c>
      <c r="DQ2503"/>
      <c r="DR2503"/>
    </row>
    <row r="2504" spans="58:122" ht="13">
      <c r="BF2504" s="1135">
        <v>2496</v>
      </c>
      <c r="BG2504" s="1102">
        <v>64294.878261546</v>
      </c>
      <c r="BH2504" s="1102">
        <v>66699.942834568326</v>
      </c>
      <c r="BI2504" s="1102">
        <v>59894.95400974527</v>
      </c>
      <c r="BJ2504" s="1102">
        <v>67344.377819595946</v>
      </c>
      <c r="BK2504" s="1102">
        <v>75916.996374461378</v>
      </c>
      <c r="BL2504" s="1102">
        <v>94156.997416616447</v>
      </c>
      <c r="BM2504" s="1102">
        <v>83589.225942807912</v>
      </c>
      <c r="BN2504" s="1102">
        <v>90006.276459916728</v>
      </c>
      <c r="BO2504" s="1102">
        <v>108207.71922661107</v>
      </c>
      <c r="BP2504" s="1102">
        <v>106874.21005301739</v>
      </c>
      <c r="BQ2504" s="1102">
        <v>85639.913978894809</v>
      </c>
      <c r="BR2504" s="1102">
        <v>70182.842804796208</v>
      </c>
      <c r="BS2504" s="1102">
        <v>71860.378827767767</v>
      </c>
      <c r="BT2504" s="1102">
        <v>32749.250767311853</v>
      </c>
      <c r="BU2504" s="1102">
        <v>14398.117731457805</v>
      </c>
      <c r="BV2504" s="1102">
        <v>14600.181191565916</v>
      </c>
      <c r="BW2504" s="1102">
        <v>14208.564569512575</v>
      </c>
      <c r="BX2504" s="1102">
        <v>26058.057853351544</v>
      </c>
      <c r="BY2504" s="1102">
        <v>23298.609310516786</v>
      </c>
      <c r="BZ2504" s="1102">
        <v>19829.52707071371</v>
      </c>
      <c r="CA2504" s="1102">
        <v>13338.872095314971</v>
      </c>
      <c r="CB2504" s="1102">
        <v>8344.4738906108651</v>
      </c>
      <c r="CC2504" s="1102">
        <v>11679.527389951762</v>
      </c>
      <c r="CD2504" s="1102">
        <v>18227.388923916616</v>
      </c>
      <c r="CE2504" s="1102">
        <v>22261.923886831846</v>
      </c>
      <c r="CF2504" s="1102">
        <v>15913.127868246223</v>
      </c>
      <c r="CG2504" s="1102">
        <v>11767.684177769705</v>
      </c>
      <c r="CH2504" s="1102">
        <v>14768.184729659057</v>
      </c>
      <c r="CI2504" s="1102">
        <v>22555.244256563023</v>
      </c>
      <c r="CJ2504" s="1102">
        <v>23989.181239814527</v>
      </c>
      <c r="CK2504" s="1102">
        <v>25004.794457205116</v>
      </c>
      <c r="CL2504" s="1102">
        <v>20247.492781886966</v>
      </c>
      <c r="CM2504" s="1102">
        <v>25727.470430297715</v>
      </c>
      <c r="CN2504" s="1102">
        <v>25304.788608988205</v>
      </c>
      <c r="CO2504" s="1102">
        <v>24547.738991753737</v>
      </c>
      <c r="CP2504" s="1102">
        <v>26996.368632905211</v>
      </c>
      <c r="CQ2504" s="1106">
        <f t="shared" si="238"/>
        <v>29758.402472980652</v>
      </c>
      <c r="CR2504" s="23" t="s">
        <v>543</v>
      </c>
      <c r="DQ2504"/>
      <c r="DR2504"/>
    </row>
    <row r="2505" spans="58:122" ht="13">
      <c r="BF2505" s="1135">
        <v>2497</v>
      </c>
      <c r="BG2505" s="1102">
        <v>60040.690809081148</v>
      </c>
      <c r="BH2505" s="1102">
        <v>68283.853553802634</v>
      </c>
      <c r="BI2505" s="1102">
        <v>60346.594369238992</v>
      </c>
      <c r="BJ2505" s="1102">
        <v>60766.249341511138</v>
      </c>
      <c r="BK2505" s="1102">
        <v>76257.791969739133</v>
      </c>
      <c r="BL2505" s="1102">
        <v>98986.872161179082</v>
      </c>
      <c r="BM2505" s="1102">
        <v>91512.656321314003</v>
      </c>
      <c r="BN2505" s="1102">
        <v>94970.086460057326</v>
      </c>
      <c r="BO2505" s="1102">
        <v>133354.66631722864</v>
      </c>
      <c r="BP2505" s="1102">
        <v>123806.69734915545</v>
      </c>
      <c r="BQ2505" s="1102">
        <v>102332.39038042171</v>
      </c>
      <c r="BR2505" s="1102">
        <v>81258.395758285827</v>
      </c>
      <c r="BS2505" s="1102">
        <v>95469.522557903634</v>
      </c>
      <c r="BT2505" s="1102">
        <v>26330.900203917427</v>
      </c>
      <c r="BU2505" s="1102">
        <v>11705.856562586638</v>
      </c>
      <c r="BV2505" s="1102">
        <v>14755.578530448813</v>
      </c>
      <c r="BW2505" s="1102">
        <v>23365.578765286191</v>
      </c>
      <c r="BX2505" s="1102">
        <v>24350.477684287467</v>
      </c>
      <c r="BY2505" s="1102">
        <v>21510.613362370343</v>
      </c>
      <c r="BZ2505" s="1102">
        <v>15456.865582607203</v>
      </c>
      <c r="CA2505" s="1102">
        <v>13340.919970728803</v>
      </c>
      <c r="CB2505" s="1102">
        <v>9770.4486876851988</v>
      </c>
      <c r="CC2505" s="1102">
        <v>10741.143634166428</v>
      </c>
      <c r="CD2505" s="1102">
        <v>14653.573276856298</v>
      </c>
      <c r="CE2505" s="1102">
        <v>19249.865931323649</v>
      </c>
      <c r="CF2505" s="1102">
        <v>13926.430682966471</v>
      </c>
      <c r="CG2505" s="1102">
        <v>11032.230329203361</v>
      </c>
      <c r="CH2505" s="1102">
        <v>14704.97313376157</v>
      </c>
      <c r="CI2505" s="1102">
        <v>20414.612532952946</v>
      </c>
      <c r="CJ2505" s="1102">
        <v>23404.050673240476</v>
      </c>
      <c r="CK2505" s="1102">
        <v>22332.268517713801</v>
      </c>
      <c r="CL2505" s="1102">
        <v>19799.546720119677</v>
      </c>
      <c r="CM2505" s="1102">
        <v>22148.35559684546</v>
      </c>
      <c r="CN2505" s="1102">
        <v>21118.727636770382</v>
      </c>
      <c r="CO2505" s="1102">
        <v>18929.214405293438</v>
      </c>
      <c r="CP2505" s="1102">
        <v>22562.649884845745</v>
      </c>
      <c r="CQ2505" s="1106">
        <f t="shared" si="238"/>
        <v>24871.064151635659</v>
      </c>
      <c r="CR2505" s="23" t="s">
        <v>543</v>
      </c>
      <c r="DQ2505"/>
      <c r="DR2505"/>
    </row>
    <row r="2506" spans="58:122" ht="13">
      <c r="BF2506" s="1135">
        <v>2498</v>
      </c>
      <c r="BG2506" s="1102">
        <v>50672.599817433816</v>
      </c>
      <c r="BH2506" s="1102">
        <v>48842.883408949143</v>
      </c>
      <c r="BI2506" s="1102">
        <v>44140.984260570476</v>
      </c>
      <c r="BJ2506" s="1102">
        <v>52409.069703055982</v>
      </c>
      <c r="BK2506" s="1102">
        <v>60407.512048617282</v>
      </c>
      <c r="BL2506" s="1102">
        <v>71439.215930563703</v>
      </c>
      <c r="BM2506" s="1102">
        <v>54353.360026237053</v>
      </c>
      <c r="BN2506" s="1102">
        <v>61819.877582283414</v>
      </c>
      <c r="BO2506" s="1102">
        <v>87425.576867048076</v>
      </c>
      <c r="BP2506" s="1102">
        <v>88438.550135417536</v>
      </c>
      <c r="BQ2506" s="1102">
        <v>71693.478115081103</v>
      </c>
      <c r="BR2506" s="1102">
        <v>54443.590015921698</v>
      </c>
      <c r="BS2506" s="1102">
        <v>50921.213087112876</v>
      </c>
      <c r="BT2506" s="1102">
        <v>25399.377947933193</v>
      </c>
      <c r="BU2506" s="1102">
        <v>11159.733884986483</v>
      </c>
      <c r="BV2506" s="1102">
        <v>10813.599085027516</v>
      </c>
      <c r="BW2506" s="1102">
        <v>20328.995629930818</v>
      </c>
      <c r="BX2506" s="1102">
        <v>24993.214693745151</v>
      </c>
      <c r="BY2506" s="1102">
        <v>21266.749152467684</v>
      </c>
      <c r="BZ2506" s="1102">
        <v>21575.015658503802</v>
      </c>
      <c r="CA2506" s="1102">
        <v>13345.704688393096</v>
      </c>
      <c r="CB2506" s="1102">
        <v>8355.5689762340771</v>
      </c>
      <c r="CC2506" s="1102">
        <v>9981.9163484205965</v>
      </c>
      <c r="CD2506" s="1102">
        <v>12363.065008390773</v>
      </c>
      <c r="CE2506" s="1102">
        <v>23304.683889940916</v>
      </c>
      <c r="CF2506" s="1102">
        <v>16436.730646322241</v>
      </c>
      <c r="CG2506" s="1102">
        <v>12155.36296331023</v>
      </c>
      <c r="CH2506" s="1102">
        <v>12000.538082092675</v>
      </c>
      <c r="CI2506" s="1102">
        <v>15438.116286595527</v>
      </c>
      <c r="CJ2506" s="1102">
        <v>17986.251547044634</v>
      </c>
      <c r="CK2506" s="1102">
        <v>19972.607582417015</v>
      </c>
      <c r="CL2506" s="1102">
        <v>14794.469433601278</v>
      </c>
      <c r="CM2506" s="1102">
        <v>23577.457943214926</v>
      </c>
      <c r="CN2506" s="1102">
        <v>19157.716520546903</v>
      </c>
      <c r="CO2506" s="1102">
        <v>28037.483432978741</v>
      </c>
      <c r="CP2506" s="1102">
        <v>20292.085946405379</v>
      </c>
      <c r="CQ2506" s="1106">
        <f t="shared" ref="CQ2506:CQ2569" si="239">CP2506*1.10231131</f>
        <v>22368.195842214704</v>
      </c>
      <c r="CR2506" s="23" t="s">
        <v>543</v>
      </c>
      <c r="DQ2506"/>
      <c r="DR2506"/>
    </row>
    <row r="2507" spans="58:122" ht="13">
      <c r="BF2507" s="1135">
        <v>2499</v>
      </c>
      <c r="BG2507" s="1102">
        <v>65688.144137851137</v>
      </c>
      <c r="BH2507" s="1102">
        <v>71824.592700866051</v>
      </c>
      <c r="BI2507" s="1102">
        <v>64314.465326672151</v>
      </c>
      <c r="BJ2507" s="1102">
        <v>67328.335742580763</v>
      </c>
      <c r="BK2507" s="1102">
        <v>83324.727669580781</v>
      </c>
      <c r="BL2507" s="1102">
        <v>109260.13701213902</v>
      </c>
      <c r="BM2507" s="1102">
        <v>90319.179378380199</v>
      </c>
      <c r="BN2507" s="1102">
        <v>93654.274194164813</v>
      </c>
      <c r="BO2507" s="1102">
        <v>120433.60310390183</v>
      </c>
      <c r="BP2507" s="1102">
        <v>116169.53922062379</v>
      </c>
      <c r="BQ2507" s="1102">
        <v>91669.222354638754</v>
      </c>
      <c r="BR2507" s="1102">
        <v>69686.505361068805</v>
      </c>
      <c r="BS2507" s="1102">
        <v>68803.184729187386</v>
      </c>
      <c r="BT2507" s="1102">
        <v>32727.836700798129</v>
      </c>
      <c r="BU2507" s="1102">
        <v>16516.392552946723</v>
      </c>
      <c r="BV2507" s="1102">
        <v>11224.319288449193</v>
      </c>
      <c r="BW2507" s="1102">
        <v>17992.914031640295</v>
      </c>
      <c r="BX2507" s="1102">
        <v>26960.924528974439</v>
      </c>
      <c r="BY2507" s="1102">
        <v>26747.824386903132</v>
      </c>
      <c r="BZ2507" s="1102">
        <v>25623.30210848464</v>
      </c>
      <c r="CA2507" s="1102">
        <v>13345.714898927092</v>
      </c>
      <c r="CB2507" s="1102">
        <v>7457.6667999415486</v>
      </c>
      <c r="CC2507" s="1102">
        <v>10996.957410878596</v>
      </c>
      <c r="CD2507" s="1102">
        <v>16226.171148377902</v>
      </c>
      <c r="CE2507" s="1102">
        <v>25770.780844460809</v>
      </c>
      <c r="CF2507" s="1102">
        <v>13606.94089196479</v>
      </c>
      <c r="CG2507" s="1102">
        <v>11538.15850745741</v>
      </c>
      <c r="CH2507" s="1102">
        <v>13431.038214871558</v>
      </c>
      <c r="CI2507" s="1102">
        <v>22805.667723453218</v>
      </c>
      <c r="CJ2507" s="1102">
        <v>22267.532487671837</v>
      </c>
      <c r="CK2507" s="1102">
        <v>23622.182607270977</v>
      </c>
      <c r="CL2507" s="1102">
        <v>18407.50524025258</v>
      </c>
      <c r="CM2507" s="1102">
        <v>27268.667089426926</v>
      </c>
      <c r="CN2507" s="1102">
        <v>22236.726492296817</v>
      </c>
      <c r="CO2507" s="1102">
        <v>20870.033612611434</v>
      </c>
      <c r="CP2507" s="1102">
        <v>25764.981727410246</v>
      </c>
      <c r="CQ2507" s="1106">
        <f t="shared" si="239"/>
        <v>28401.03076006765</v>
      </c>
      <c r="CR2507" s="23" t="s">
        <v>543</v>
      </c>
      <c r="DQ2507"/>
      <c r="DR2507"/>
    </row>
    <row r="2508" spans="58:122" ht="13">
      <c r="BF2508" s="1135">
        <v>2500</v>
      </c>
      <c r="BG2508" s="1102">
        <v>76414.668904674749</v>
      </c>
      <c r="BH2508" s="1102">
        <v>75445.594813420248</v>
      </c>
      <c r="BI2508" s="1102">
        <v>59667.957543238401</v>
      </c>
      <c r="BJ2508" s="1102">
        <v>64716.036024584122</v>
      </c>
      <c r="BK2508" s="1102">
        <v>98950.59911286016</v>
      </c>
      <c r="BL2508" s="1102">
        <v>143353.30620499037</v>
      </c>
      <c r="BM2508" s="1102">
        <v>127905.06088089423</v>
      </c>
      <c r="BN2508" s="1102">
        <v>128303.96862285545</v>
      </c>
      <c r="BO2508" s="1102">
        <v>151366.94411576798</v>
      </c>
      <c r="BP2508" s="1102">
        <v>139259.71077553974</v>
      </c>
      <c r="BQ2508" s="1102">
        <v>100328.94838371336</v>
      </c>
      <c r="BR2508" s="1102">
        <v>69898.485088769507</v>
      </c>
      <c r="BS2508" s="1102">
        <v>78785.928874478544</v>
      </c>
      <c r="BT2508" s="1102">
        <v>45737.4219012502</v>
      </c>
      <c r="BU2508" s="1102">
        <v>19229.621384048012</v>
      </c>
      <c r="BV2508" s="1102">
        <v>14853.856325819565</v>
      </c>
      <c r="BW2508" s="1102">
        <v>27551.165235711891</v>
      </c>
      <c r="BX2508" s="1102">
        <v>37230.388637180164</v>
      </c>
      <c r="BY2508" s="1102">
        <v>33608.493385307418</v>
      </c>
      <c r="BZ2508" s="1102">
        <v>26662.239587503969</v>
      </c>
      <c r="CA2508" s="1102">
        <v>13347.530244996229</v>
      </c>
      <c r="CB2508" s="1102">
        <v>7249.0898807296135</v>
      </c>
      <c r="CC2508" s="1102">
        <v>11424.409912901316</v>
      </c>
      <c r="CD2508" s="1102">
        <v>19405.923165823318</v>
      </c>
      <c r="CE2508" s="1102">
        <v>33503.621403181023</v>
      </c>
      <c r="CF2508" s="1102">
        <v>24072.302822266753</v>
      </c>
      <c r="CG2508" s="1102">
        <v>18496.775499200561</v>
      </c>
      <c r="CH2508" s="1102">
        <v>16341.213400391758</v>
      </c>
      <c r="CI2508" s="1102">
        <v>24522.603945079027</v>
      </c>
      <c r="CJ2508" s="1102">
        <v>28247.711364728693</v>
      </c>
      <c r="CK2508" s="1102">
        <v>26084.6840498208</v>
      </c>
      <c r="CL2508" s="1102">
        <v>20176.270017698746</v>
      </c>
      <c r="CM2508" s="1102">
        <v>25159.723055249091</v>
      </c>
      <c r="CN2508" s="1102">
        <v>23325.119825172689</v>
      </c>
      <c r="CO2508" s="1102">
        <v>30504.034856343347</v>
      </c>
      <c r="CP2508" s="1102">
        <v>24033.793868478744</v>
      </c>
      <c r="CQ2508" s="1106">
        <f t="shared" si="239"/>
        <v>26492.722803432771</v>
      </c>
      <c r="CR2508" s="23" t="s">
        <v>543</v>
      </c>
      <c r="DQ2508"/>
      <c r="DR2508"/>
    </row>
    <row r="2509" spans="58:122" ht="13">
      <c r="BF2509" s="1135">
        <v>2501</v>
      </c>
      <c r="BG2509" s="1102">
        <v>50823.401415830835</v>
      </c>
      <c r="BH2509" s="1102">
        <v>52473.672441680472</v>
      </c>
      <c r="BI2509" s="1102">
        <v>43962.948347389458</v>
      </c>
      <c r="BJ2509" s="1102">
        <v>48664.097218455638</v>
      </c>
      <c r="BK2509" s="1102">
        <v>62444.784610757204</v>
      </c>
      <c r="BL2509" s="1102">
        <v>87328.031859489362</v>
      </c>
      <c r="BM2509" s="1102">
        <v>70718.606638998739</v>
      </c>
      <c r="BN2509" s="1102">
        <v>82297.200042493801</v>
      </c>
      <c r="BO2509" s="1102">
        <v>130330.97392243931</v>
      </c>
      <c r="BP2509" s="1102">
        <v>122574.46948418589</v>
      </c>
      <c r="BQ2509" s="1102">
        <v>96733.222086974201</v>
      </c>
      <c r="BR2509" s="1102">
        <v>67831.295054772723</v>
      </c>
      <c r="BS2509" s="1102">
        <v>65508.863759645101</v>
      </c>
      <c r="BT2509" s="1102">
        <v>31156.668406778292</v>
      </c>
      <c r="BU2509" s="1102">
        <v>15119.378447997969</v>
      </c>
      <c r="BV2509" s="1102">
        <v>13719.834812271021</v>
      </c>
      <c r="BW2509" s="1102">
        <v>22027.760299069403</v>
      </c>
      <c r="BX2509" s="1102">
        <v>30647.328747497417</v>
      </c>
      <c r="BY2509" s="1102">
        <v>23135.306944602959</v>
      </c>
      <c r="BZ2509" s="1102">
        <v>18863.400852504608</v>
      </c>
      <c r="CA2509" s="1102">
        <v>13358.81930400099</v>
      </c>
      <c r="CB2509" s="1102">
        <v>9190.6521727006748</v>
      </c>
      <c r="CC2509" s="1102">
        <v>10405.174854150897</v>
      </c>
      <c r="CD2509" s="1102">
        <v>13316.863062407188</v>
      </c>
      <c r="CE2509" s="1102">
        <v>16921.114777496314</v>
      </c>
      <c r="CF2509" s="1102">
        <v>13911.206178768936</v>
      </c>
      <c r="CG2509" s="1102">
        <v>11975.393033041075</v>
      </c>
      <c r="CH2509" s="1102">
        <v>14385.693686901979</v>
      </c>
      <c r="CI2509" s="1102">
        <v>18701.909660098187</v>
      </c>
      <c r="CJ2509" s="1102">
        <v>18738.306750025902</v>
      </c>
      <c r="CK2509" s="1102">
        <v>20351.973033403869</v>
      </c>
      <c r="CL2509" s="1102">
        <v>17553.598361246794</v>
      </c>
      <c r="CM2509" s="1102">
        <v>21149.423480761383</v>
      </c>
      <c r="CN2509" s="1102">
        <v>20223.730884079432</v>
      </c>
      <c r="CO2509" s="1102">
        <v>20999.750734769787</v>
      </c>
      <c r="CP2509" s="1102">
        <v>21219.743180144618</v>
      </c>
      <c r="CQ2509" s="1106">
        <f t="shared" si="239"/>
        <v>23390.76290276878</v>
      </c>
      <c r="CR2509" s="23" t="s">
        <v>543</v>
      </c>
      <c r="DQ2509"/>
      <c r="DR2509"/>
    </row>
    <row r="2510" spans="58:122" ht="13">
      <c r="BF2510" s="1135">
        <v>2502</v>
      </c>
      <c r="BG2510" s="1102">
        <v>55453.492417366098</v>
      </c>
      <c r="BH2510" s="1102">
        <v>64872.019522232993</v>
      </c>
      <c r="BI2510" s="1102">
        <v>59302.535718642561</v>
      </c>
      <c r="BJ2510" s="1102">
        <v>59906.774520477833</v>
      </c>
      <c r="BK2510" s="1102">
        <v>83670.951645285691</v>
      </c>
      <c r="BL2510" s="1102">
        <v>122170.00377149991</v>
      </c>
      <c r="BM2510" s="1102">
        <v>114636.67986337165</v>
      </c>
      <c r="BN2510" s="1102">
        <v>117401.59689114653</v>
      </c>
      <c r="BO2510" s="1102">
        <v>163284.60141187868</v>
      </c>
      <c r="BP2510" s="1102">
        <v>150474.29804359053</v>
      </c>
      <c r="BQ2510" s="1102">
        <v>114611.23618312462</v>
      </c>
      <c r="BR2510" s="1102">
        <v>79091.638501899841</v>
      </c>
      <c r="BS2510" s="1102">
        <v>76765.778477512984</v>
      </c>
      <c r="BT2510" s="1102">
        <v>34049.897216439938</v>
      </c>
      <c r="BU2510" s="1102">
        <v>15225.538170707399</v>
      </c>
      <c r="BV2510" s="1102">
        <v>12347.949706652851</v>
      </c>
      <c r="BW2510" s="1102">
        <v>25223.842399472105</v>
      </c>
      <c r="BX2510" s="1102">
        <v>25523.951852885206</v>
      </c>
      <c r="BY2510" s="1102">
        <v>23024.884422746683</v>
      </c>
      <c r="BZ2510" s="1102">
        <v>15022.011673263445</v>
      </c>
      <c r="CA2510" s="1102">
        <v>13363.82950065845</v>
      </c>
      <c r="CB2510" s="1102">
        <v>9471.0760345575945</v>
      </c>
      <c r="CC2510" s="1102">
        <v>10518.359852696392</v>
      </c>
      <c r="CD2510" s="1102">
        <v>12167.947580753416</v>
      </c>
      <c r="CE2510" s="1102">
        <v>20230.003541228936</v>
      </c>
      <c r="CF2510" s="1102">
        <v>13348.989483288224</v>
      </c>
      <c r="CG2510" s="1102">
        <v>10731.414373683963</v>
      </c>
      <c r="CH2510" s="1102">
        <v>12677.417099574679</v>
      </c>
      <c r="CI2510" s="1102">
        <v>18289.574278996832</v>
      </c>
      <c r="CJ2510" s="1102">
        <v>19022.817865918714</v>
      </c>
      <c r="CK2510" s="1102">
        <v>22968.380085603862</v>
      </c>
      <c r="CL2510" s="1102">
        <v>18135.772993381226</v>
      </c>
      <c r="CM2510" s="1102">
        <v>27652.064206343675</v>
      </c>
      <c r="CN2510" s="1102">
        <v>22168.766086822598</v>
      </c>
      <c r="CO2510" s="1102">
        <v>24633.441937242198</v>
      </c>
      <c r="CP2510" s="1102">
        <v>23482.57346924685</v>
      </c>
      <c r="CQ2510" s="1106">
        <f t="shared" si="239"/>
        <v>25885.106323056738</v>
      </c>
      <c r="CR2510" s="23" t="s">
        <v>543</v>
      </c>
      <c r="DQ2510"/>
      <c r="DR2510"/>
    </row>
    <row r="2511" spans="58:122" ht="13">
      <c r="BF2511" s="1135">
        <v>2503</v>
      </c>
      <c r="BG2511" s="1102">
        <v>62675.238864322426</v>
      </c>
      <c r="BH2511" s="1102">
        <v>58478.315308977806</v>
      </c>
      <c r="BI2511" s="1102">
        <v>49409.95739293826</v>
      </c>
      <c r="BJ2511" s="1102">
        <v>52916.249454988552</v>
      </c>
      <c r="BK2511" s="1102">
        <v>63672.654744224026</v>
      </c>
      <c r="BL2511" s="1102">
        <v>84378.699532641098</v>
      </c>
      <c r="BM2511" s="1102">
        <v>73574.758500314798</v>
      </c>
      <c r="BN2511" s="1102">
        <v>72895.208206869647</v>
      </c>
      <c r="BO2511" s="1102">
        <v>99871.777653580139</v>
      </c>
      <c r="BP2511" s="1102">
        <v>91413.291631214655</v>
      </c>
      <c r="BQ2511" s="1102">
        <v>68678.216016033504</v>
      </c>
      <c r="BR2511" s="1102">
        <v>52979.945532305705</v>
      </c>
      <c r="BS2511" s="1102">
        <v>81755.617503408852</v>
      </c>
      <c r="BT2511" s="1102">
        <v>36713.861348059982</v>
      </c>
      <c r="BU2511" s="1102">
        <v>17135.577915463244</v>
      </c>
      <c r="BV2511" s="1102">
        <v>13426.037996295243</v>
      </c>
      <c r="BW2511" s="1102">
        <v>14300.082465622407</v>
      </c>
      <c r="BX2511" s="1102">
        <v>24875.111642230702</v>
      </c>
      <c r="BY2511" s="1102">
        <v>23415.216236413744</v>
      </c>
      <c r="BZ2511" s="1102">
        <v>19268.584150667117</v>
      </c>
      <c r="CA2511" s="1102">
        <v>13366.552723770961</v>
      </c>
      <c r="CB2511" s="1102">
        <v>8874.8083549053281</v>
      </c>
      <c r="CC2511" s="1102">
        <v>9826.7505609668187</v>
      </c>
      <c r="CD2511" s="1102">
        <v>11480.200985877173</v>
      </c>
      <c r="CE2511" s="1102">
        <v>18539.747366099386</v>
      </c>
      <c r="CF2511" s="1102">
        <v>16327.577162111515</v>
      </c>
      <c r="CG2511" s="1102">
        <v>13237.292138758716</v>
      </c>
      <c r="CH2511" s="1102">
        <v>14533.914470079268</v>
      </c>
      <c r="CI2511" s="1102">
        <v>17079.238967358</v>
      </c>
      <c r="CJ2511" s="1102">
        <v>20511.629639856041</v>
      </c>
      <c r="CK2511" s="1102">
        <v>20680.530804674585</v>
      </c>
      <c r="CL2511" s="1102">
        <v>17254.184492665809</v>
      </c>
      <c r="CM2511" s="1102">
        <v>20000.689732272007</v>
      </c>
      <c r="CN2511" s="1102">
        <v>18682.552404621685</v>
      </c>
      <c r="CO2511" s="1102">
        <v>23929.718019739987</v>
      </c>
      <c r="CP2511" s="1102">
        <v>19698.904753593073</v>
      </c>
      <c r="CQ2511" s="1106">
        <f t="shared" si="239"/>
        <v>21714.325504498407</v>
      </c>
      <c r="CR2511" s="23" t="s">
        <v>543</v>
      </c>
      <c r="DQ2511"/>
      <c r="DR2511"/>
    </row>
    <row r="2512" spans="58:122" ht="13">
      <c r="BF2512" s="1135">
        <v>2504</v>
      </c>
      <c r="BG2512" s="1102">
        <v>75266.467773460594</v>
      </c>
      <c r="BH2512" s="1102">
        <v>76131.492415556713</v>
      </c>
      <c r="BI2512" s="1102">
        <v>64790.544538658622</v>
      </c>
      <c r="BJ2512" s="1102">
        <v>72612.578811536383</v>
      </c>
      <c r="BK2512" s="1102">
        <v>79080.50647639115</v>
      </c>
      <c r="BL2512" s="1102">
        <v>91368.552550169756</v>
      </c>
      <c r="BM2512" s="1102">
        <v>84829.914643034237</v>
      </c>
      <c r="BN2512" s="1102">
        <v>111467.87843338214</v>
      </c>
      <c r="BO2512" s="1102">
        <v>125720.08587706894</v>
      </c>
      <c r="BP2512" s="1102">
        <v>116603.262457691</v>
      </c>
      <c r="BQ2512" s="1102">
        <v>90630.923706285495</v>
      </c>
      <c r="BR2512" s="1102">
        <v>76116.9777344514</v>
      </c>
      <c r="BS2512" s="1102">
        <v>61074.174215579565</v>
      </c>
      <c r="BT2512" s="1102">
        <v>32260.0825386367</v>
      </c>
      <c r="BU2512" s="1102">
        <v>15426.807567051223</v>
      </c>
      <c r="BV2512" s="1102">
        <v>15886.138212898244</v>
      </c>
      <c r="BW2512" s="1102">
        <v>24010.867661572433</v>
      </c>
      <c r="BX2512" s="1102">
        <v>27825.456429621496</v>
      </c>
      <c r="BY2512" s="1102">
        <v>27046.762773405695</v>
      </c>
      <c r="BZ2512" s="1102">
        <v>22329.092195899135</v>
      </c>
      <c r="CA2512" s="1102">
        <v>13371.099810183667</v>
      </c>
      <c r="CB2512" s="1102">
        <v>8637.8635188530643</v>
      </c>
      <c r="CC2512" s="1102">
        <v>9995.2697151141037</v>
      </c>
      <c r="CD2512" s="1102">
        <v>14413.22967775745</v>
      </c>
      <c r="CE2512" s="1102">
        <v>17918.42218844721</v>
      </c>
      <c r="CF2512" s="1102">
        <v>11753.266159559656</v>
      </c>
      <c r="CG2512" s="1102">
        <v>10611.604205487729</v>
      </c>
      <c r="CH2512" s="1102">
        <v>13872.686820490317</v>
      </c>
      <c r="CI2512" s="1102">
        <v>21749.682277064836</v>
      </c>
      <c r="CJ2512" s="1102">
        <v>24734.408956665487</v>
      </c>
      <c r="CK2512" s="1102">
        <v>25866.384197717965</v>
      </c>
      <c r="CL2512" s="1102">
        <v>22315.337017641574</v>
      </c>
      <c r="CM2512" s="1102">
        <v>23956.677961580794</v>
      </c>
      <c r="CN2512" s="1102">
        <v>22204.437210136308</v>
      </c>
      <c r="CO2512" s="1102">
        <v>22475.24444956853</v>
      </c>
      <c r="CP2512" s="1102">
        <v>23583.936966706431</v>
      </c>
      <c r="CQ2512" s="1106">
        <f t="shared" si="239"/>
        <v>25996.840452727592</v>
      </c>
      <c r="CR2512" s="23" t="s">
        <v>543</v>
      </c>
      <c r="DQ2512"/>
      <c r="DR2512"/>
    </row>
    <row r="2513" spans="58:122" ht="13">
      <c r="BF2513" s="1135">
        <v>2505</v>
      </c>
      <c r="BG2513" s="1102">
        <v>88011.385175841991</v>
      </c>
      <c r="BH2513" s="1102">
        <v>89564.507386872661</v>
      </c>
      <c r="BI2513" s="1102">
        <v>82439.160994943668</v>
      </c>
      <c r="BJ2513" s="1102">
        <v>86306.075923770972</v>
      </c>
      <c r="BK2513" s="1102">
        <v>86630.899873095826</v>
      </c>
      <c r="BL2513" s="1102">
        <v>104277.0128316522</v>
      </c>
      <c r="BM2513" s="1102">
        <v>93903.945498075642</v>
      </c>
      <c r="BN2513" s="1102">
        <v>106309.15422378515</v>
      </c>
      <c r="BO2513" s="1102">
        <v>140698.69517808669</v>
      </c>
      <c r="BP2513" s="1102">
        <v>130143.47083753634</v>
      </c>
      <c r="BQ2513" s="1102">
        <v>100973.84171028162</v>
      </c>
      <c r="BR2513" s="1102">
        <v>78133.452316425362</v>
      </c>
      <c r="BS2513" s="1102">
        <v>86351.752256833526</v>
      </c>
      <c r="BT2513" s="1102">
        <v>44007.290915601465</v>
      </c>
      <c r="BU2513" s="1102">
        <v>14154.479272775503</v>
      </c>
      <c r="BV2513" s="1102">
        <v>17653.588649828944</v>
      </c>
      <c r="BW2513" s="1102">
        <v>25599.563212336612</v>
      </c>
      <c r="BX2513" s="1102">
        <v>25481.289558970315</v>
      </c>
      <c r="BY2513" s="1102">
        <v>28158.588243704893</v>
      </c>
      <c r="BZ2513" s="1102">
        <v>16870.195773190557</v>
      </c>
      <c r="CA2513" s="1102">
        <v>13379.599533955658</v>
      </c>
      <c r="CB2513" s="1102">
        <v>8288.3316626616415</v>
      </c>
      <c r="CC2513" s="1102">
        <v>10208.146181827651</v>
      </c>
      <c r="CD2513" s="1102">
        <v>13172.524403947264</v>
      </c>
      <c r="CE2513" s="1102">
        <v>22478.070140487711</v>
      </c>
      <c r="CF2513" s="1102">
        <v>16962.198890368469</v>
      </c>
      <c r="CG2513" s="1102">
        <v>14073.29066758778</v>
      </c>
      <c r="CH2513" s="1102">
        <v>15674.021745289299</v>
      </c>
      <c r="CI2513" s="1102">
        <v>22173.7902739159</v>
      </c>
      <c r="CJ2513" s="1102">
        <v>27333.325014926831</v>
      </c>
      <c r="CK2513" s="1102">
        <v>28212.988186191847</v>
      </c>
      <c r="CL2513" s="1102">
        <v>22050.039476984817</v>
      </c>
      <c r="CM2513" s="1102">
        <v>22030.634105556284</v>
      </c>
      <c r="CN2513" s="1102">
        <v>18684.75609918706</v>
      </c>
      <c r="CO2513" s="1102">
        <v>26304.537770740859</v>
      </c>
      <c r="CP2513" s="1102">
        <v>19784.992218134066</v>
      </c>
      <c r="CQ2513" s="1106">
        <f t="shared" si="239"/>
        <v>21809.220690311166</v>
      </c>
      <c r="CR2513" s="23" t="s">
        <v>543</v>
      </c>
      <c r="DQ2513"/>
      <c r="DR2513"/>
    </row>
    <row r="2514" spans="58:122" ht="13">
      <c r="BF2514" s="1135">
        <v>2506</v>
      </c>
      <c r="BG2514" s="1102">
        <v>61152.755038881958</v>
      </c>
      <c r="BH2514" s="1102">
        <v>65864.419699721897</v>
      </c>
      <c r="BI2514" s="1102">
        <v>56334.176677582072</v>
      </c>
      <c r="BJ2514" s="1102">
        <v>62361.848283361156</v>
      </c>
      <c r="BK2514" s="1102">
        <v>76156.243999160768</v>
      </c>
      <c r="BL2514" s="1102">
        <v>101023.76208612722</v>
      </c>
      <c r="BM2514" s="1102">
        <v>96421.464183361648</v>
      </c>
      <c r="BN2514" s="1102">
        <v>96951.323033100649</v>
      </c>
      <c r="BO2514" s="1102">
        <v>129421.35019724072</v>
      </c>
      <c r="BP2514" s="1102">
        <v>136220.21958188864</v>
      </c>
      <c r="BQ2514" s="1102">
        <v>110568.39164003644</v>
      </c>
      <c r="BR2514" s="1102">
        <v>86519.321772418218</v>
      </c>
      <c r="BS2514" s="1102">
        <v>96151.162508879686</v>
      </c>
      <c r="BT2514" s="1102">
        <v>28987.831991388794</v>
      </c>
      <c r="BU2514" s="1102">
        <v>12265.818667245208</v>
      </c>
      <c r="BV2514" s="1102">
        <v>12087.714228683957</v>
      </c>
      <c r="BW2514" s="1102">
        <v>22121.02054285858</v>
      </c>
      <c r="BX2514" s="1102">
        <v>29128.163253730087</v>
      </c>
      <c r="BY2514" s="1102">
        <v>26962.316783231799</v>
      </c>
      <c r="BZ2514" s="1102">
        <v>16583.225269783634</v>
      </c>
      <c r="CA2514" s="1102">
        <v>13386.517894810115</v>
      </c>
      <c r="CB2514" s="1102">
        <v>7553.6988350876118</v>
      </c>
      <c r="CC2514" s="1102">
        <v>8656.3973357881914</v>
      </c>
      <c r="CD2514" s="1102">
        <v>12941.574851913578</v>
      </c>
      <c r="CE2514" s="1102">
        <v>21616.690862939886</v>
      </c>
      <c r="CF2514" s="1102">
        <v>15204.585250440639</v>
      </c>
      <c r="CG2514" s="1102">
        <v>10151.965112514397</v>
      </c>
      <c r="CH2514" s="1102">
        <v>12668.305348372885</v>
      </c>
      <c r="CI2514" s="1102">
        <v>15432.305223228463</v>
      </c>
      <c r="CJ2514" s="1102">
        <v>20653.697273548652</v>
      </c>
      <c r="CK2514" s="1102">
        <v>22270.415813939835</v>
      </c>
      <c r="CL2514" s="1102">
        <v>20177.323515561497</v>
      </c>
      <c r="CM2514" s="1102">
        <v>23040.964446043236</v>
      </c>
      <c r="CN2514" s="1102">
        <v>20196.561242950607</v>
      </c>
      <c r="CO2514" s="1102">
        <v>23578.649282139446</v>
      </c>
      <c r="CP2514" s="1102">
        <v>21737.505924354235</v>
      </c>
      <c r="CQ2514" s="1106">
        <f t="shared" si="239"/>
        <v>23961.498631607676</v>
      </c>
      <c r="CR2514" s="23" t="s">
        <v>543</v>
      </c>
      <c r="DQ2514"/>
      <c r="DR2514"/>
    </row>
    <row r="2515" spans="58:122" ht="13">
      <c r="BF2515" s="1135">
        <v>2507</v>
      </c>
      <c r="BG2515" s="1102">
        <v>55270.181146013652</v>
      </c>
      <c r="BH2515" s="1102">
        <v>65853.968105535576</v>
      </c>
      <c r="BI2515" s="1102">
        <v>60723.29078002552</v>
      </c>
      <c r="BJ2515" s="1102">
        <v>61566.680081156206</v>
      </c>
      <c r="BK2515" s="1102">
        <v>71942.550453930307</v>
      </c>
      <c r="BL2515" s="1102">
        <v>93748.452401600851</v>
      </c>
      <c r="BM2515" s="1102">
        <v>80746.561492600769</v>
      </c>
      <c r="BN2515" s="1102">
        <v>78171.359200764447</v>
      </c>
      <c r="BO2515" s="1102">
        <v>106790.8707952876</v>
      </c>
      <c r="BP2515" s="1102">
        <v>109884.56808100153</v>
      </c>
      <c r="BQ2515" s="1102">
        <v>87332.107436706414</v>
      </c>
      <c r="BR2515" s="1102">
        <v>69718.590340704046</v>
      </c>
      <c r="BS2515" s="1102">
        <v>82207.919584559291</v>
      </c>
      <c r="BT2515" s="1102">
        <v>26662.162739051106</v>
      </c>
      <c r="BU2515" s="1102">
        <v>13895.130722030686</v>
      </c>
      <c r="BV2515" s="1102">
        <v>13968.550331688053</v>
      </c>
      <c r="BW2515" s="1102">
        <v>20701.084949680957</v>
      </c>
      <c r="BX2515" s="1102">
        <v>20570.540749635777</v>
      </c>
      <c r="BY2515" s="1102">
        <v>22279.21471237914</v>
      </c>
      <c r="BZ2515" s="1102">
        <v>14931.248895888632</v>
      </c>
      <c r="CA2515" s="1102">
        <v>13390.656852233937</v>
      </c>
      <c r="CB2515" s="1102">
        <v>8759.4660123725444</v>
      </c>
      <c r="CC2515" s="1102">
        <v>9550.4927588562205</v>
      </c>
      <c r="CD2515" s="1102">
        <v>11636.846282618602</v>
      </c>
      <c r="CE2515" s="1102">
        <v>21098.854087347634</v>
      </c>
      <c r="CF2515" s="1102">
        <v>16859.930119148987</v>
      </c>
      <c r="CG2515" s="1102">
        <v>13256.632486276099</v>
      </c>
      <c r="CH2515" s="1102">
        <v>12077.367835018636</v>
      </c>
      <c r="CI2515" s="1102">
        <v>17243.801051566945</v>
      </c>
      <c r="CJ2515" s="1102">
        <v>19670.480748974969</v>
      </c>
      <c r="CK2515" s="1102">
        <v>20885.192181063368</v>
      </c>
      <c r="CL2515" s="1102">
        <v>17345.805813211857</v>
      </c>
      <c r="CM2515" s="1102">
        <v>19087.214625481727</v>
      </c>
      <c r="CN2515" s="1102">
        <v>18654.694658862139</v>
      </c>
      <c r="CO2515" s="1102">
        <v>23025.887449343056</v>
      </c>
      <c r="CP2515" s="1102">
        <v>19511.469458720596</v>
      </c>
      <c r="CQ2515" s="1106">
        <f t="shared" si="239"/>
        <v>21507.71345906729</v>
      </c>
      <c r="CR2515" s="23" t="s">
        <v>543</v>
      </c>
      <c r="DQ2515"/>
      <c r="DR2515"/>
    </row>
    <row r="2516" spans="58:122" ht="13">
      <c r="BF2516" s="1135">
        <v>2508</v>
      </c>
      <c r="BG2516" s="1102">
        <v>62082.945719041047</v>
      </c>
      <c r="BH2516" s="1102">
        <v>64494.530310138944</v>
      </c>
      <c r="BI2516" s="1102">
        <v>57248.230919233363</v>
      </c>
      <c r="BJ2516" s="1102">
        <v>65134.922811021781</v>
      </c>
      <c r="BK2516" s="1102">
        <v>70708.545348397354</v>
      </c>
      <c r="BL2516" s="1102">
        <v>91472.475210354998</v>
      </c>
      <c r="BM2516" s="1102">
        <v>86980.188779421544</v>
      </c>
      <c r="BN2516" s="1102">
        <v>90829.858054707162</v>
      </c>
      <c r="BO2516" s="1102">
        <v>109929.08742987849</v>
      </c>
      <c r="BP2516" s="1102">
        <v>102568.58681851497</v>
      </c>
      <c r="BQ2516" s="1102">
        <v>77614.708908668399</v>
      </c>
      <c r="BR2516" s="1102">
        <v>59607.641057277855</v>
      </c>
      <c r="BS2516" s="1102">
        <v>63156.004959630729</v>
      </c>
      <c r="BT2516" s="1102">
        <v>28558.279975702459</v>
      </c>
      <c r="BU2516" s="1102">
        <v>14871.894797016757</v>
      </c>
      <c r="BV2516" s="1102">
        <v>11343.057951642792</v>
      </c>
      <c r="BW2516" s="1102">
        <v>18030.287884379017</v>
      </c>
      <c r="BX2516" s="1102">
        <v>23558.280836818958</v>
      </c>
      <c r="BY2516" s="1102">
        <v>24143.655019984995</v>
      </c>
      <c r="BZ2516" s="1102">
        <v>23121.926737443871</v>
      </c>
      <c r="CA2516" s="1102">
        <v>13390.909137913473</v>
      </c>
      <c r="CB2516" s="1102">
        <v>8691.2135423297004</v>
      </c>
      <c r="CC2516" s="1102">
        <v>9498.4900101234325</v>
      </c>
      <c r="CD2516" s="1102">
        <v>15374.306423243217</v>
      </c>
      <c r="CE2516" s="1102">
        <v>24473.940058193079</v>
      </c>
      <c r="CF2516" s="1102">
        <v>20730.306469645311</v>
      </c>
      <c r="CG2516" s="1102">
        <v>13370.611534785419</v>
      </c>
      <c r="CH2516" s="1102">
        <v>13276.152333243996</v>
      </c>
      <c r="CI2516" s="1102">
        <v>15479.359627778706</v>
      </c>
      <c r="CJ2516" s="1102">
        <v>20773.212598082431</v>
      </c>
      <c r="CK2516" s="1102">
        <v>23214.479749006321</v>
      </c>
      <c r="CL2516" s="1102">
        <v>18064.183408913683</v>
      </c>
      <c r="CM2516" s="1102">
        <v>20150.840246100135</v>
      </c>
      <c r="CN2516" s="1102">
        <v>17268.302347503395</v>
      </c>
      <c r="CO2516" s="1102">
        <v>22643.095942482469</v>
      </c>
      <c r="CP2516" s="1102">
        <v>18755.955000458107</v>
      </c>
      <c r="CQ2516" s="1106">
        <f t="shared" si="239"/>
        <v>20674.901326856027</v>
      </c>
      <c r="CR2516" s="23" t="s">
        <v>543</v>
      </c>
      <c r="DQ2516"/>
      <c r="DR2516"/>
    </row>
    <row r="2517" spans="58:122" ht="13">
      <c r="BF2517" s="1135">
        <v>2509</v>
      </c>
      <c r="BG2517" s="1102">
        <v>59094.393738280167</v>
      </c>
      <c r="BH2517" s="1102">
        <v>60766.454946874612</v>
      </c>
      <c r="BI2517" s="1102">
        <v>53878.467128198987</v>
      </c>
      <c r="BJ2517" s="1102">
        <v>69323.384807966228</v>
      </c>
      <c r="BK2517" s="1102">
        <v>84624.856368666005</v>
      </c>
      <c r="BL2517" s="1102">
        <v>102627.2864771407</v>
      </c>
      <c r="BM2517" s="1102">
        <v>90629.453950410723</v>
      </c>
      <c r="BN2517" s="1102">
        <v>108611.89734802477</v>
      </c>
      <c r="BO2517" s="1102">
        <v>125262.46145959156</v>
      </c>
      <c r="BP2517" s="1102">
        <v>116946.68866072036</v>
      </c>
      <c r="BQ2517" s="1102">
        <v>93150.099613118844</v>
      </c>
      <c r="BR2517" s="1102">
        <v>86829.813444054787</v>
      </c>
      <c r="BS2517" s="1102">
        <v>94863.338084367962</v>
      </c>
      <c r="BT2517" s="1102">
        <v>35287.544731630958</v>
      </c>
      <c r="BU2517" s="1102">
        <v>18898.918487986073</v>
      </c>
      <c r="BV2517" s="1102">
        <v>14768.857270837205</v>
      </c>
      <c r="BW2517" s="1102">
        <v>17074.295577153982</v>
      </c>
      <c r="BX2517" s="1102">
        <v>24123.745450033413</v>
      </c>
      <c r="BY2517" s="1102">
        <v>27393.533162748212</v>
      </c>
      <c r="BZ2517" s="1102">
        <v>22466.565017413493</v>
      </c>
      <c r="CA2517" s="1102">
        <v>13396.348052948309</v>
      </c>
      <c r="CB2517" s="1102">
        <v>7042.4197448658006</v>
      </c>
      <c r="CC2517" s="1102">
        <v>9795.6165854153242</v>
      </c>
      <c r="CD2517" s="1102">
        <v>15021.953382760517</v>
      </c>
      <c r="CE2517" s="1102">
        <v>21490.267221285943</v>
      </c>
      <c r="CF2517" s="1102">
        <v>14591.771749299001</v>
      </c>
      <c r="CG2517" s="1102">
        <v>9520.3511145288885</v>
      </c>
      <c r="CH2517" s="1102">
        <v>13538.337741848798</v>
      </c>
      <c r="CI2517" s="1102">
        <v>18093.379259397312</v>
      </c>
      <c r="CJ2517" s="1102">
        <v>21813.512121276151</v>
      </c>
      <c r="CK2517" s="1102">
        <v>19668.361349062066</v>
      </c>
      <c r="CL2517" s="1102">
        <v>17394.539639078441</v>
      </c>
      <c r="CM2517" s="1102">
        <v>20626.931714707531</v>
      </c>
      <c r="CN2517" s="1102">
        <v>19682.270668840782</v>
      </c>
      <c r="CO2517" s="1102">
        <v>17593.544733551651</v>
      </c>
      <c r="CP2517" s="1102">
        <v>21550.07855043589</v>
      </c>
      <c r="CQ2517" s="1106">
        <f t="shared" si="239"/>
        <v>23754.895317533887</v>
      </c>
      <c r="CR2517" s="23" t="s">
        <v>543</v>
      </c>
      <c r="DQ2517"/>
      <c r="DR2517"/>
    </row>
    <row r="2518" spans="58:122" ht="13">
      <c r="BF2518" s="1135">
        <v>2510</v>
      </c>
      <c r="BG2518" s="1102">
        <v>70526.902948480856</v>
      </c>
      <c r="BH2518" s="1102">
        <v>75363.689985147401</v>
      </c>
      <c r="BI2518" s="1102">
        <v>71274.842683568029</v>
      </c>
      <c r="BJ2518" s="1102">
        <v>83591.500926376684</v>
      </c>
      <c r="BK2518" s="1102">
        <v>92922.455845780438</v>
      </c>
      <c r="BL2518" s="1102">
        <v>113271.87198126195</v>
      </c>
      <c r="BM2518" s="1102">
        <v>96241.76636869715</v>
      </c>
      <c r="BN2518" s="1102">
        <v>101254.86798592977</v>
      </c>
      <c r="BO2518" s="1102">
        <v>107170.02627603288</v>
      </c>
      <c r="BP2518" s="1102">
        <v>107580.30186680827</v>
      </c>
      <c r="BQ2518" s="1102">
        <v>83036.609712159348</v>
      </c>
      <c r="BR2518" s="1102">
        <v>67526.278918738622</v>
      </c>
      <c r="BS2518" s="1102">
        <v>58671.16415048718</v>
      </c>
      <c r="BT2518" s="1102">
        <v>37101.373606572786</v>
      </c>
      <c r="BU2518" s="1102">
        <v>20246.346474863305</v>
      </c>
      <c r="BV2518" s="1102">
        <v>15316.755282361693</v>
      </c>
      <c r="BW2518" s="1102">
        <v>15786.127619071367</v>
      </c>
      <c r="BX2518" s="1102">
        <v>23151.640557811555</v>
      </c>
      <c r="BY2518" s="1102">
        <v>19896.700239327041</v>
      </c>
      <c r="BZ2518" s="1102">
        <v>18660.688253418786</v>
      </c>
      <c r="CA2518" s="1102">
        <v>13400.168938310637</v>
      </c>
      <c r="CB2518" s="1102">
        <v>9384.6453375326819</v>
      </c>
      <c r="CC2518" s="1102">
        <v>10828.937312663682</v>
      </c>
      <c r="CD2518" s="1102">
        <v>11999.489328826454</v>
      </c>
      <c r="CE2518" s="1102">
        <v>15821.936962051679</v>
      </c>
      <c r="CF2518" s="1102">
        <v>11807.741774430699</v>
      </c>
      <c r="CG2518" s="1102">
        <v>10077.283672229571</v>
      </c>
      <c r="CH2518" s="1102">
        <v>11477.336267866163</v>
      </c>
      <c r="CI2518" s="1102">
        <v>14807.152778360152</v>
      </c>
      <c r="CJ2518" s="1102">
        <v>15201.714355437849</v>
      </c>
      <c r="CK2518" s="1102">
        <v>17681.981369032936</v>
      </c>
      <c r="CL2518" s="1102">
        <v>14684.257233031925</v>
      </c>
      <c r="CM2518" s="1102">
        <v>20759.360391022412</v>
      </c>
      <c r="CN2518" s="1102">
        <v>18091.305340394665</v>
      </c>
      <c r="CO2518" s="1102">
        <v>20460.619410360854</v>
      </c>
      <c r="CP2518" s="1102">
        <v>19554.642546709914</v>
      </c>
      <c r="CQ2518" s="1106">
        <f t="shared" si="239"/>
        <v>21555.303642245541</v>
      </c>
      <c r="CR2518" s="23" t="s">
        <v>543</v>
      </c>
      <c r="DQ2518"/>
      <c r="DR2518"/>
    </row>
    <row r="2519" spans="58:122" ht="13">
      <c r="BF2519" s="1135">
        <v>2511</v>
      </c>
      <c r="BG2519" s="1102">
        <v>67785.597970597868</v>
      </c>
      <c r="BH2519" s="1102">
        <v>66246.514508624619</v>
      </c>
      <c r="BI2519" s="1102">
        <v>57639.867359824864</v>
      </c>
      <c r="BJ2519" s="1102">
        <v>58340.990444888681</v>
      </c>
      <c r="BK2519" s="1102">
        <v>72469.515883245258</v>
      </c>
      <c r="BL2519" s="1102">
        <v>94326.060752141362</v>
      </c>
      <c r="BM2519" s="1102">
        <v>81350.165335601981</v>
      </c>
      <c r="BN2519" s="1102">
        <v>80525.842922115233</v>
      </c>
      <c r="BO2519" s="1102">
        <v>111690.39311420152</v>
      </c>
      <c r="BP2519" s="1102">
        <v>102570.75393683303</v>
      </c>
      <c r="BQ2519" s="1102">
        <v>78083.130922709606</v>
      </c>
      <c r="BR2519" s="1102">
        <v>61084.947989675733</v>
      </c>
      <c r="BS2519" s="1102">
        <v>63181.636482224349</v>
      </c>
      <c r="BT2519" s="1102">
        <v>28659.879115616488</v>
      </c>
      <c r="BU2519" s="1102">
        <v>16261.528151108514</v>
      </c>
      <c r="BV2519" s="1102">
        <v>18153.685266087807</v>
      </c>
      <c r="BW2519" s="1102">
        <v>24498.626120114546</v>
      </c>
      <c r="BX2519" s="1102">
        <v>28134.730857584775</v>
      </c>
      <c r="BY2519" s="1102">
        <v>24674.729383887938</v>
      </c>
      <c r="BZ2519" s="1102">
        <v>21456.675780125555</v>
      </c>
      <c r="CA2519" s="1102">
        <v>13407.846526051164</v>
      </c>
      <c r="CB2519" s="1102">
        <v>9003.0245759442842</v>
      </c>
      <c r="CC2519" s="1102">
        <v>11360.360029181138</v>
      </c>
      <c r="CD2519" s="1102">
        <v>16214.923935782386</v>
      </c>
      <c r="CE2519" s="1102">
        <v>22706.922884955369</v>
      </c>
      <c r="CF2519" s="1102">
        <v>15469.829843103063</v>
      </c>
      <c r="CG2519" s="1102">
        <v>13943.614662367918</v>
      </c>
      <c r="CH2519" s="1102">
        <v>15389.517650248694</v>
      </c>
      <c r="CI2519" s="1102">
        <v>20619.725448612611</v>
      </c>
      <c r="CJ2519" s="1102">
        <v>20275.008982061812</v>
      </c>
      <c r="CK2519" s="1102">
        <v>21337.209219750603</v>
      </c>
      <c r="CL2519" s="1102">
        <v>20275.1378818634</v>
      </c>
      <c r="CM2519" s="1102">
        <v>26413.589199143706</v>
      </c>
      <c r="CN2519" s="1102">
        <v>25150.459696457154</v>
      </c>
      <c r="CO2519" s="1102">
        <v>22417.435041630346</v>
      </c>
      <c r="CP2519" s="1102">
        <v>28171.450745315753</v>
      </c>
      <c r="CQ2519" s="1106">
        <f t="shared" si="239"/>
        <v>31053.708775669482</v>
      </c>
      <c r="CR2519" s="23" t="s">
        <v>543</v>
      </c>
      <c r="DQ2519"/>
      <c r="DR2519"/>
    </row>
    <row r="2520" spans="58:122" ht="13">
      <c r="BF2520" s="1135">
        <v>2512</v>
      </c>
      <c r="BG2520" s="1102">
        <v>62667.379309264055</v>
      </c>
      <c r="BH2520" s="1102">
        <v>65048.848725249241</v>
      </c>
      <c r="BI2520" s="1102">
        <v>58797.692117248618</v>
      </c>
      <c r="BJ2520" s="1102">
        <v>66778.99202119252</v>
      </c>
      <c r="BK2520" s="1102">
        <v>93139.648030113298</v>
      </c>
      <c r="BL2520" s="1102">
        <v>129317.45297426052</v>
      </c>
      <c r="BM2520" s="1102">
        <v>105141.31146256026</v>
      </c>
      <c r="BN2520" s="1102">
        <v>108544.95102768952</v>
      </c>
      <c r="BO2520" s="1102">
        <v>137517.35587601876</v>
      </c>
      <c r="BP2520" s="1102">
        <v>127058.23578048796</v>
      </c>
      <c r="BQ2520" s="1102">
        <v>91393.574690535243</v>
      </c>
      <c r="BR2520" s="1102">
        <v>63613.945086528198</v>
      </c>
      <c r="BS2520" s="1102">
        <v>67589.984420499924</v>
      </c>
      <c r="BT2520" s="1102">
        <v>48522.141700773333</v>
      </c>
      <c r="BU2520" s="1102">
        <v>20372.425835330941</v>
      </c>
      <c r="BV2520" s="1102">
        <v>16953.231948543136</v>
      </c>
      <c r="BW2520" s="1102">
        <v>15659.696629964184</v>
      </c>
      <c r="BX2520" s="1102">
        <v>25482.915093323729</v>
      </c>
      <c r="BY2520" s="1102">
        <v>19463.805347662394</v>
      </c>
      <c r="BZ2520" s="1102">
        <v>13686.48570070711</v>
      </c>
      <c r="CA2520" s="1102">
        <v>13408.281188382058</v>
      </c>
      <c r="CB2520" s="1102">
        <v>7890.4747758006215</v>
      </c>
      <c r="CC2520" s="1102">
        <v>12826.224209897828</v>
      </c>
      <c r="CD2520" s="1102">
        <v>14642.854122598686</v>
      </c>
      <c r="CE2520" s="1102">
        <v>23393.288895128975</v>
      </c>
      <c r="CF2520" s="1102">
        <v>17996.488892533827</v>
      </c>
      <c r="CG2520" s="1102">
        <v>13340.491825188295</v>
      </c>
      <c r="CH2520" s="1102">
        <v>13396.350792019082</v>
      </c>
      <c r="CI2520" s="1102">
        <v>19082.301957533102</v>
      </c>
      <c r="CJ2520" s="1102">
        <v>21467.065097675171</v>
      </c>
      <c r="CK2520" s="1102">
        <v>24947.795514414836</v>
      </c>
      <c r="CL2520" s="1102">
        <v>19515.798641923375</v>
      </c>
      <c r="CM2520" s="1102">
        <v>25593.839755439993</v>
      </c>
      <c r="CN2520" s="1102">
        <v>22029.651771312943</v>
      </c>
      <c r="CO2520" s="1102">
        <v>26042.73488349724</v>
      </c>
      <c r="CP2520" s="1102">
        <v>21898.596339738499</v>
      </c>
      <c r="CQ2520" s="1106">
        <f t="shared" si="239"/>
        <v>24139.070418418349</v>
      </c>
      <c r="CR2520" s="23" t="s">
        <v>543</v>
      </c>
      <c r="DQ2520"/>
      <c r="DR2520"/>
    </row>
    <row r="2521" spans="58:122" ht="13">
      <c r="BF2521" s="1135">
        <v>2513</v>
      </c>
      <c r="BG2521" s="1102">
        <v>57712.900930549862</v>
      </c>
      <c r="BH2521" s="1102">
        <v>53254.290010770754</v>
      </c>
      <c r="BI2521" s="1102">
        <v>43831.489103107502</v>
      </c>
      <c r="BJ2521" s="1102">
        <v>49578.07024440536</v>
      </c>
      <c r="BK2521" s="1102">
        <v>57766.67984777232</v>
      </c>
      <c r="BL2521" s="1102">
        <v>76299.941907320419</v>
      </c>
      <c r="BM2521" s="1102">
        <v>72900.036185572011</v>
      </c>
      <c r="BN2521" s="1102">
        <v>83821.506398663027</v>
      </c>
      <c r="BO2521" s="1102">
        <v>113148.64892330473</v>
      </c>
      <c r="BP2521" s="1102">
        <v>116383.34260380814</v>
      </c>
      <c r="BQ2521" s="1102">
        <v>90579.702174032893</v>
      </c>
      <c r="BR2521" s="1102">
        <v>71531.413512068451</v>
      </c>
      <c r="BS2521" s="1102">
        <v>73785.082737841498</v>
      </c>
      <c r="BT2521" s="1102">
        <v>25852.402780559103</v>
      </c>
      <c r="BU2521" s="1102">
        <v>10952.680662071161</v>
      </c>
      <c r="BV2521" s="1102">
        <v>12348.90403209034</v>
      </c>
      <c r="BW2521" s="1102">
        <v>19527.901347208735</v>
      </c>
      <c r="BX2521" s="1102">
        <v>24149.70798666227</v>
      </c>
      <c r="BY2521" s="1102">
        <v>25133.8081776908</v>
      </c>
      <c r="BZ2521" s="1102">
        <v>22473.040041038603</v>
      </c>
      <c r="CA2521" s="1102">
        <v>13411.367483201073</v>
      </c>
      <c r="CB2521" s="1102">
        <v>6993.090177987413</v>
      </c>
      <c r="CC2521" s="1102">
        <v>8212.0344609246677</v>
      </c>
      <c r="CD2521" s="1102">
        <v>14115.094851778284</v>
      </c>
      <c r="CE2521" s="1102">
        <v>24651.485611314161</v>
      </c>
      <c r="CF2521" s="1102">
        <v>15486.117999500395</v>
      </c>
      <c r="CG2521" s="1102">
        <v>10235.674546272092</v>
      </c>
      <c r="CH2521" s="1102">
        <v>11174.42176727164</v>
      </c>
      <c r="CI2521" s="1102">
        <v>17539.770945981647</v>
      </c>
      <c r="CJ2521" s="1102">
        <v>20833.183112021248</v>
      </c>
      <c r="CK2521" s="1102">
        <v>22062.317189624435</v>
      </c>
      <c r="CL2521" s="1102">
        <v>17795.862850096073</v>
      </c>
      <c r="CM2521" s="1102">
        <v>18959.868833003755</v>
      </c>
      <c r="CN2521" s="1102">
        <v>17512.530172467847</v>
      </c>
      <c r="CO2521" s="1102">
        <v>23702.868655565759</v>
      </c>
      <c r="CP2521" s="1102">
        <v>18609.90732694689</v>
      </c>
      <c r="CQ2521" s="1106">
        <f t="shared" si="239"/>
        <v>20513.911324545425</v>
      </c>
      <c r="CR2521" s="23" t="s">
        <v>543</v>
      </c>
      <c r="DQ2521"/>
      <c r="DR2521"/>
    </row>
    <row r="2522" spans="58:122" ht="13">
      <c r="BF2522" s="1135">
        <v>2514</v>
      </c>
      <c r="BG2522" s="1102">
        <v>53437.992545742505</v>
      </c>
      <c r="BH2522" s="1102">
        <v>54459.342318901239</v>
      </c>
      <c r="BI2522" s="1102">
        <v>42114.235217217582</v>
      </c>
      <c r="BJ2522" s="1102">
        <v>50191.095478509233</v>
      </c>
      <c r="BK2522" s="1102">
        <v>70376.322186772362</v>
      </c>
      <c r="BL2522" s="1102">
        <v>92001.013158692382</v>
      </c>
      <c r="BM2522" s="1102">
        <v>83297.576457316129</v>
      </c>
      <c r="BN2522" s="1102">
        <v>85001.553380699203</v>
      </c>
      <c r="BO2522" s="1102">
        <v>107023.46457219045</v>
      </c>
      <c r="BP2522" s="1102">
        <v>97539.544885219933</v>
      </c>
      <c r="BQ2522" s="1102">
        <v>70605.544627272451</v>
      </c>
      <c r="BR2522" s="1102">
        <v>48572.424522813933</v>
      </c>
      <c r="BS2522" s="1102">
        <v>54547.423102833556</v>
      </c>
      <c r="BT2522" s="1102">
        <v>30606.294526777445</v>
      </c>
      <c r="BU2522" s="1102">
        <v>13912.720473733167</v>
      </c>
      <c r="BV2522" s="1102">
        <v>10327.994775996207</v>
      </c>
      <c r="BW2522" s="1102">
        <v>17009.032691713168</v>
      </c>
      <c r="BX2522" s="1102">
        <v>24706.967706175023</v>
      </c>
      <c r="BY2522" s="1102">
        <v>27479.344295558316</v>
      </c>
      <c r="BZ2522" s="1102">
        <v>23725.550057010008</v>
      </c>
      <c r="CA2522" s="1102">
        <v>13417.165065645484</v>
      </c>
      <c r="CB2522" s="1102">
        <v>6541.9398665448689</v>
      </c>
      <c r="CC2522" s="1102">
        <v>7622.0519311934095</v>
      </c>
      <c r="CD2522" s="1102">
        <v>12796.175970629976</v>
      </c>
      <c r="CE2522" s="1102">
        <v>26129.523756657476</v>
      </c>
      <c r="CF2522" s="1102">
        <v>18415.485081208535</v>
      </c>
      <c r="CG2522" s="1102">
        <v>13501.292663734605</v>
      </c>
      <c r="CH2522" s="1102">
        <v>12919.196017553975</v>
      </c>
      <c r="CI2522" s="1102">
        <v>18868.134699376496</v>
      </c>
      <c r="CJ2522" s="1102">
        <v>22026.350070605335</v>
      </c>
      <c r="CK2522" s="1102">
        <v>22664.539030564421</v>
      </c>
      <c r="CL2522" s="1102">
        <v>18513.256384426091</v>
      </c>
      <c r="CM2522" s="1102">
        <v>23648.304580546814</v>
      </c>
      <c r="CN2522" s="1102">
        <v>20866.920488512133</v>
      </c>
      <c r="CO2522" s="1102">
        <v>20613.985107383596</v>
      </c>
      <c r="CP2522" s="1102">
        <v>21863.306988170014</v>
      </c>
      <c r="CQ2522" s="1106">
        <f t="shared" si="239"/>
        <v>24100.170567061839</v>
      </c>
      <c r="CR2522" s="23" t="s">
        <v>543</v>
      </c>
      <c r="DQ2522"/>
      <c r="DR2522"/>
    </row>
    <row r="2523" spans="58:122" ht="13">
      <c r="BF2523" s="1135">
        <v>2515</v>
      </c>
      <c r="BG2523" s="1102">
        <v>48263.761585211731</v>
      </c>
      <c r="BH2523" s="1102">
        <v>52928.947337905003</v>
      </c>
      <c r="BI2523" s="1102">
        <v>49326.926577849554</v>
      </c>
      <c r="BJ2523" s="1102">
        <v>58739.113644055076</v>
      </c>
      <c r="BK2523" s="1102">
        <v>75727.490465269133</v>
      </c>
      <c r="BL2523" s="1102">
        <v>103072.73314372299</v>
      </c>
      <c r="BM2523" s="1102">
        <v>92905.09010192781</v>
      </c>
      <c r="BN2523" s="1102">
        <v>91051.824059609324</v>
      </c>
      <c r="BO2523" s="1102">
        <v>120804.13233119492</v>
      </c>
      <c r="BP2523" s="1102">
        <v>120693.8047291104</v>
      </c>
      <c r="BQ2523" s="1102">
        <v>97764.584661076224</v>
      </c>
      <c r="BR2523" s="1102">
        <v>82018.812494824917</v>
      </c>
      <c r="BS2523" s="1102">
        <v>98353.688363225752</v>
      </c>
      <c r="BT2523" s="1102">
        <v>33310.016362793169</v>
      </c>
      <c r="BU2523" s="1102">
        <v>14567.375662195056</v>
      </c>
      <c r="BV2523" s="1102">
        <v>10663.693167158406</v>
      </c>
      <c r="BW2523" s="1102">
        <v>17969.657290264135</v>
      </c>
      <c r="BX2523" s="1102">
        <v>26765.060842839433</v>
      </c>
      <c r="BY2523" s="1102">
        <v>26817.30014075329</v>
      </c>
      <c r="BZ2523" s="1102">
        <v>20236.408664929077</v>
      </c>
      <c r="CA2523" s="1102">
        <v>13418.294285244601</v>
      </c>
      <c r="CB2523" s="1102">
        <v>7684.4652324206954</v>
      </c>
      <c r="CC2523" s="1102">
        <v>9361.9438276598703</v>
      </c>
      <c r="CD2523" s="1102">
        <v>14096.04202750787</v>
      </c>
      <c r="CE2523" s="1102">
        <v>22088.902818952905</v>
      </c>
      <c r="CF2523" s="1102">
        <v>15667.44616417173</v>
      </c>
      <c r="CG2523" s="1102">
        <v>10905.09158867005</v>
      </c>
      <c r="CH2523" s="1102">
        <v>15789.888027003286</v>
      </c>
      <c r="CI2523" s="1102">
        <v>20587.144757933769</v>
      </c>
      <c r="CJ2523" s="1102">
        <v>26670.380309424767</v>
      </c>
      <c r="CK2523" s="1102">
        <v>24334.989126709595</v>
      </c>
      <c r="CL2523" s="1102">
        <v>20320.937977781221</v>
      </c>
      <c r="CM2523" s="1102">
        <v>20462.731030645547</v>
      </c>
      <c r="CN2523" s="1102">
        <v>19717.434106187069</v>
      </c>
      <c r="CO2523" s="1102">
        <v>24944.328827250087</v>
      </c>
      <c r="CP2523" s="1102">
        <v>19862.0021085607</v>
      </c>
      <c r="CQ2523" s="1106">
        <f t="shared" si="239"/>
        <v>21894.109563510308</v>
      </c>
      <c r="CR2523" s="23" t="s">
        <v>543</v>
      </c>
      <c r="DQ2523"/>
      <c r="DR2523"/>
    </row>
    <row r="2524" spans="58:122" ht="13">
      <c r="BF2524" s="1135">
        <v>2516</v>
      </c>
      <c r="BG2524" s="1102">
        <v>76869.488452507721</v>
      </c>
      <c r="BH2524" s="1102">
        <v>74202.390895036981</v>
      </c>
      <c r="BI2524" s="1102">
        <v>62989.270783115862</v>
      </c>
      <c r="BJ2524" s="1102">
        <v>73060.282718329399</v>
      </c>
      <c r="BK2524" s="1102">
        <v>96499.362107616762</v>
      </c>
      <c r="BL2524" s="1102">
        <v>137021.38647777669</v>
      </c>
      <c r="BM2524" s="1102">
        <v>117156.53814547801</v>
      </c>
      <c r="BN2524" s="1102">
        <v>114098.93702229383</v>
      </c>
      <c r="BO2524" s="1102">
        <v>150538.22375631664</v>
      </c>
      <c r="BP2524" s="1102">
        <v>141111.22673283346</v>
      </c>
      <c r="BQ2524" s="1102">
        <v>106825.78332961431</v>
      </c>
      <c r="BR2524" s="1102">
        <v>74374.284777674678</v>
      </c>
      <c r="BS2524" s="1102">
        <v>81905.946834204296</v>
      </c>
      <c r="BT2524" s="1102">
        <v>34809.215625419572</v>
      </c>
      <c r="BU2524" s="1102">
        <v>15277.291453244481</v>
      </c>
      <c r="BV2524" s="1102">
        <v>11920.565134959526</v>
      </c>
      <c r="BW2524" s="1102">
        <v>18427.020730168435</v>
      </c>
      <c r="BX2524" s="1102">
        <v>23736.621878373993</v>
      </c>
      <c r="BY2524" s="1102">
        <v>22349.815867832614</v>
      </c>
      <c r="BZ2524" s="1102">
        <v>20483.01304441721</v>
      </c>
      <c r="CA2524" s="1102">
        <v>13425.043632209459</v>
      </c>
      <c r="CB2524" s="1102">
        <v>9310.0162224086034</v>
      </c>
      <c r="CC2524" s="1102">
        <v>8894.3114863192968</v>
      </c>
      <c r="CD2524" s="1102">
        <v>12727.19137963237</v>
      </c>
      <c r="CE2524" s="1102">
        <v>20238.177067817607</v>
      </c>
      <c r="CF2524" s="1102">
        <v>14821.889228008858</v>
      </c>
      <c r="CG2524" s="1102">
        <v>11993.267843889269</v>
      </c>
      <c r="CH2524" s="1102">
        <v>15172.18966408642</v>
      </c>
      <c r="CI2524" s="1102">
        <v>20583.100473520404</v>
      </c>
      <c r="CJ2524" s="1102">
        <v>21559.855290705342</v>
      </c>
      <c r="CK2524" s="1102">
        <v>22126.059866813946</v>
      </c>
      <c r="CL2524" s="1102">
        <v>19727.865404007996</v>
      </c>
      <c r="CM2524" s="1102">
        <v>26809.162252485308</v>
      </c>
      <c r="CN2524" s="1102">
        <v>24912.190374556809</v>
      </c>
      <c r="CO2524" s="1102">
        <v>26397.179719349602</v>
      </c>
      <c r="CP2524" s="1102">
        <v>27110.551953757484</v>
      </c>
      <c r="CQ2524" s="1106">
        <f t="shared" si="239"/>
        <v>29884.268038969469</v>
      </c>
      <c r="CR2524" s="23" t="s">
        <v>543</v>
      </c>
      <c r="DQ2524"/>
      <c r="DR2524"/>
    </row>
    <row r="2525" spans="58:122" ht="13">
      <c r="BF2525" s="1135">
        <v>2517</v>
      </c>
      <c r="BG2525" s="1102">
        <v>71049.502011910605</v>
      </c>
      <c r="BH2525" s="1102">
        <v>70882.736963696239</v>
      </c>
      <c r="BI2525" s="1102">
        <v>63807.686185713377</v>
      </c>
      <c r="BJ2525" s="1102">
        <v>68334.203725953645</v>
      </c>
      <c r="BK2525" s="1102">
        <v>80213.295502206922</v>
      </c>
      <c r="BL2525" s="1102">
        <v>102367.05009769803</v>
      </c>
      <c r="BM2525" s="1102">
        <v>97151.571256901938</v>
      </c>
      <c r="BN2525" s="1102">
        <v>110172.34455448188</v>
      </c>
      <c r="BO2525" s="1102">
        <v>127546.5192496317</v>
      </c>
      <c r="BP2525" s="1102">
        <v>118666.00320557039</v>
      </c>
      <c r="BQ2525" s="1102">
        <v>97319.445735068919</v>
      </c>
      <c r="BR2525" s="1102">
        <v>84493.408280592485</v>
      </c>
      <c r="BS2525" s="1102">
        <v>81332.153207938361</v>
      </c>
      <c r="BT2525" s="1102">
        <v>31739.770008550215</v>
      </c>
      <c r="BU2525" s="1102">
        <v>15251.062546036002</v>
      </c>
      <c r="BV2525" s="1102">
        <v>14215.517075612099</v>
      </c>
      <c r="BW2525" s="1102">
        <v>20867.708742870418</v>
      </c>
      <c r="BX2525" s="1102">
        <v>31459.96715678056</v>
      </c>
      <c r="BY2525" s="1102">
        <v>27863.047968875475</v>
      </c>
      <c r="BZ2525" s="1102">
        <v>21846.14260938927</v>
      </c>
      <c r="CA2525" s="1102">
        <v>13431.569397441814</v>
      </c>
      <c r="CB2525" s="1102">
        <v>7283.6049626278082</v>
      </c>
      <c r="CC2525" s="1102">
        <v>11103.785579395431</v>
      </c>
      <c r="CD2525" s="1102">
        <v>14149.3448287011</v>
      </c>
      <c r="CE2525" s="1102">
        <v>24669.042046228358</v>
      </c>
      <c r="CF2525" s="1102">
        <v>19366.263854595272</v>
      </c>
      <c r="CG2525" s="1102">
        <v>14810.56575643941</v>
      </c>
      <c r="CH2525" s="1102">
        <v>15290.056925644591</v>
      </c>
      <c r="CI2525" s="1102">
        <v>23040.419471022567</v>
      </c>
      <c r="CJ2525" s="1102">
        <v>25332.316583285796</v>
      </c>
      <c r="CK2525" s="1102">
        <v>30605.460737838213</v>
      </c>
      <c r="CL2525" s="1102">
        <v>20730.919899074837</v>
      </c>
      <c r="CM2525" s="1102">
        <v>24832.794255206365</v>
      </c>
      <c r="CN2525" s="1102">
        <v>17699.836588842143</v>
      </c>
      <c r="CO2525" s="1102">
        <v>24827.413636939931</v>
      </c>
      <c r="CP2525" s="1102">
        <v>19372.773508351605</v>
      </c>
      <c r="CQ2525" s="1106">
        <f t="shared" si="239"/>
        <v>21354.827344324352</v>
      </c>
      <c r="CR2525" s="23" t="s">
        <v>543</v>
      </c>
      <c r="DQ2525"/>
      <c r="DR2525"/>
    </row>
    <row r="2526" spans="58:122" ht="13">
      <c r="BF2526" s="1135">
        <v>2518</v>
      </c>
      <c r="BG2526" s="1102">
        <v>71969.993089742187</v>
      </c>
      <c r="BH2526" s="1102">
        <v>78204.048769158006</v>
      </c>
      <c r="BI2526" s="1102">
        <v>72176.477370686713</v>
      </c>
      <c r="BJ2526" s="1102">
        <v>78108.89120798673</v>
      </c>
      <c r="BK2526" s="1102">
        <v>89985.438840327115</v>
      </c>
      <c r="BL2526" s="1102">
        <v>112622.08955856072</v>
      </c>
      <c r="BM2526" s="1102">
        <v>94039.036772232284</v>
      </c>
      <c r="BN2526" s="1102">
        <v>102391.74156981784</v>
      </c>
      <c r="BO2526" s="1102">
        <v>126534.17846370314</v>
      </c>
      <c r="BP2526" s="1102">
        <v>117637.43033071564</v>
      </c>
      <c r="BQ2526" s="1102">
        <v>94758.961752265866</v>
      </c>
      <c r="BR2526" s="1102">
        <v>76818.219054969406</v>
      </c>
      <c r="BS2526" s="1102">
        <v>65344.021392203103</v>
      </c>
      <c r="BT2526" s="1102">
        <v>31772.570846611125</v>
      </c>
      <c r="BU2526" s="1102">
        <v>14594.841263531764</v>
      </c>
      <c r="BV2526" s="1102">
        <v>12317.146841911179</v>
      </c>
      <c r="BW2526" s="1102">
        <v>19216.705871152739</v>
      </c>
      <c r="BX2526" s="1102">
        <v>27251.431106877688</v>
      </c>
      <c r="BY2526" s="1102">
        <v>19863.909902034982</v>
      </c>
      <c r="BZ2526" s="1102">
        <v>18431.057695803029</v>
      </c>
      <c r="CA2526" s="1102">
        <v>13432.977824608339</v>
      </c>
      <c r="CB2526" s="1102">
        <v>11448.889721831294</v>
      </c>
      <c r="CC2526" s="1102">
        <v>12310.128118993784</v>
      </c>
      <c r="CD2526" s="1102">
        <v>13529.381575504814</v>
      </c>
      <c r="CE2526" s="1102">
        <v>21056.918801469717</v>
      </c>
      <c r="CF2526" s="1102">
        <v>16492.201829914517</v>
      </c>
      <c r="CG2526" s="1102">
        <v>14586.355888983117</v>
      </c>
      <c r="CH2526" s="1102">
        <v>16644.190204781764</v>
      </c>
      <c r="CI2526" s="1102">
        <v>23792.988641881719</v>
      </c>
      <c r="CJ2526" s="1102">
        <v>26006.900934630106</v>
      </c>
      <c r="CK2526" s="1102">
        <v>27230.588136022168</v>
      </c>
      <c r="CL2526" s="1102">
        <v>21031.933156851355</v>
      </c>
      <c r="CM2526" s="1102">
        <v>24276.758889492074</v>
      </c>
      <c r="CN2526" s="1102">
        <v>20114.20731021107</v>
      </c>
      <c r="CO2526" s="1102">
        <v>28164.751376079887</v>
      </c>
      <c r="CP2526" s="1102">
        <v>22126.760473880986</v>
      </c>
      <c r="CQ2526" s="1106">
        <f t="shared" si="239"/>
        <v>24390.578324019971</v>
      </c>
      <c r="CR2526" s="23" t="s">
        <v>543</v>
      </c>
      <c r="DQ2526"/>
      <c r="DR2526"/>
    </row>
    <row r="2527" spans="58:122" ht="13">
      <c r="BF2527" s="1135">
        <v>2519</v>
      </c>
      <c r="BG2527" s="1102">
        <v>52900.12738970897</v>
      </c>
      <c r="BH2527" s="1102">
        <v>66259.060350720945</v>
      </c>
      <c r="BI2527" s="1102">
        <v>58506.981965506398</v>
      </c>
      <c r="BJ2527" s="1102">
        <v>61841.904671572578</v>
      </c>
      <c r="BK2527" s="1102">
        <v>85511.191046331805</v>
      </c>
      <c r="BL2527" s="1102">
        <v>127961.01833192002</v>
      </c>
      <c r="BM2527" s="1102">
        <v>110289.42713563633</v>
      </c>
      <c r="BN2527" s="1102">
        <v>107179.58514184935</v>
      </c>
      <c r="BO2527" s="1102">
        <v>141704.44696489655</v>
      </c>
      <c r="BP2527" s="1102">
        <v>136045.81387943547</v>
      </c>
      <c r="BQ2527" s="1102">
        <v>101050.72834786458</v>
      </c>
      <c r="BR2527" s="1102">
        <v>72782.747782212624</v>
      </c>
      <c r="BS2527" s="1102">
        <v>97461.72575844996</v>
      </c>
      <c r="BT2527" s="1102">
        <v>39568.453363473069</v>
      </c>
      <c r="BU2527" s="1102">
        <v>16686.028203202281</v>
      </c>
      <c r="BV2527" s="1102">
        <v>11994.629326477807</v>
      </c>
      <c r="BW2527" s="1102">
        <v>15861.861802993939</v>
      </c>
      <c r="BX2527" s="1102">
        <v>27934.027638126474</v>
      </c>
      <c r="BY2527" s="1102">
        <v>25303.395535575844</v>
      </c>
      <c r="BZ2527" s="1102">
        <v>19404.061089974257</v>
      </c>
      <c r="CA2527" s="1102">
        <v>13436.569080697143</v>
      </c>
      <c r="CB2527" s="1102">
        <v>6761.5556099082905</v>
      </c>
      <c r="CC2527" s="1102">
        <v>13150.584702745211</v>
      </c>
      <c r="CD2527" s="1102">
        <v>22258.563676336449</v>
      </c>
      <c r="CE2527" s="1102">
        <v>26254.958712469903</v>
      </c>
      <c r="CF2527" s="1102">
        <v>15525.090455848438</v>
      </c>
      <c r="CG2527" s="1102">
        <v>12258.90809183397</v>
      </c>
      <c r="CH2527" s="1102">
        <v>16149.172678438721</v>
      </c>
      <c r="CI2527" s="1102">
        <v>22298.030881291754</v>
      </c>
      <c r="CJ2527" s="1102">
        <v>21304.645145035734</v>
      </c>
      <c r="CK2527" s="1102">
        <v>20544.181302745434</v>
      </c>
      <c r="CL2527" s="1102">
        <v>18327.555038983533</v>
      </c>
      <c r="CM2527" s="1102">
        <v>22658.556789426239</v>
      </c>
      <c r="CN2527" s="1102">
        <v>21034.887022578452</v>
      </c>
      <c r="CO2527" s="1102">
        <v>18760.159752686319</v>
      </c>
      <c r="CP2527" s="1102">
        <v>23928.735773955392</v>
      </c>
      <c r="CQ2527" s="1106">
        <f t="shared" si="239"/>
        <v>26376.916077632632</v>
      </c>
      <c r="CR2527" s="23" t="s">
        <v>543</v>
      </c>
      <c r="DQ2527"/>
      <c r="DR2527"/>
    </row>
    <row r="2528" spans="58:122" ht="13">
      <c r="BF2528" s="1135">
        <v>2520</v>
      </c>
      <c r="BG2528" s="1102">
        <v>66098.98851940727</v>
      </c>
      <c r="BH2528" s="1102">
        <v>67396.172678225834</v>
      </c>
      <c r="BI2528" s="1102">
        <v>59206.854558908126</v>
      </c>
      <c r="BJ2528" s="1102">
        <v>66595.523040688044</v>
      </c>
      <c r="BK2528" s="1102">
        <v>83378.709732864139</v>
      </c>
      <c r="BL2528" s="1102">
        <v>107035.06984690513</v>
      </c>
      <c r="BM2528" s="1102">
        <v>91716.44001369171</v>
      </c>
      <c r="BN2528" s="1102">
        <v>97032.160605305049</v>
      </c>
      <c r="BO2528" s="1102">
        <v>134428.1767929061</v>
      </c>
      <c r="BP2528" s="1102">
        <v>124136.53213267628</v>
      </c>
      <c r="BQ2528" s="1102">
        <v>99061.896734022856</v>
      </c>
      <c r="BR2528" s="1102">
        <v>77295.721153034989</v>
      </c>
      <c r="BS2528" s="1102">
        <v>88215.731858607993</v>
      </c>
      <c r="BT2528" s="1102">
        <v>35440.233898949184</v>
      </c>
      <c r="BU2528" s="1102">
        <v>16203.749541649591</v>
      </c>
      <c r="BV2528" s="1102">
        <v>15925.763201114771</v>
      </c>
      <c r="BW2528" s="1102">
        <v>16866.001861866076</v>
      </c>
      <c r="BX2528" s="1102">
        <v>35072.717531022834</v>
      </c>
      <c r="BY2528" s="1102">
        <v>25010.225110572916</v>
      </c>
      <c r="BZ2528" s="1102">
        <v>18229.921761939739</v>
      </c>
      <c r="CA2528" s="1102">
        <v>13439.531817051819</v>
      </c>
      <c r="CB2528" s="1102">
        <v>10414.11209742794</v>
      </c>
      <c r="CC2528" s="1102">
        <v>14903.18624900332</v>
      </c>
      <c r="CD2528" s="1102">
        <v>18472.449070532937</v>
      </c>
      <c r="CE2528" s="1102">
        <v>21605.818982498913</v>
      </c>
      <c r="CF2528" s="1102">
        <v>16880.533865606809</v>
      </c>
      <c r="CG2528" s="1102">
        <v>13442.095545077691</v>
      </c>
      <c r="CH2528" s="1102">
        <v>17146.128580935583</v>
      </c>
      <c r="CI2528" s="1102">
        <v>22200.025181093592</v>
      </c>
      <c r="CJ2528" s="1102">
        <v>23773.099120640669</v>
      </c>
      <c r="CK2528" s="1102">
        <v>22606.914770103835</v>
      </c>
      <c r="CL2528" s="1102">
        <v>19730.100517237515</v>
      </c>
      <c r="CM2528" s="1102">
        <v>21996.593219375882</v>
      </c>
      <c r="CN2528" s="1102">
        <v>22325.980954974508</v>
      </c>
      <c r="CO2528" s="1102">
        <v>20725.182098322937</v>
      </c>
      <c r="CP2528" s="1102">
        <v>23074.382954784156</v>
      </c>
      <c r="CQ2528" s="1106">
        <f t="shared" si="239"/>
        <v>25435.153302329792</v>
      </c>
      <c r="CR2528" s="23" t="s">
        <v>543</v>
      </c>
      <c r="DQ2528"/>
      <c r="DR2528"/>
    </row>
    <row r="2529" spans="58:122" ht="13">
      <c r="BF2529" s="1135">
        <v>2521</v>
      </c>
      <c r="BG2529" s="1102">
        <v>45348.143541923448</v>
      </c>
      <c r="BH2529" s="1102">
        <v>48384.369226439834</v>
      </c>
      <c r="BI2529" s="1102">
        <v>44039.655826451737</v>
      </c>
      <c r="BJ2529" s="1102">
        <v>43561.595407275403</v>
      </c>
      <c r="BK2529" s="1102">
        <v>53639.687177589018</v>
      </c>
      <c r="BL2529" s="1102">
        <v>84271.508882771319</v>
      </c>
      <c r="BM2529" s="1102">
        <v>86236.986657310306</v>
      </c>
      <c r="BN2529" s="1102">
        <v>88746.981798162742</v>
      </c>
      <c r="BO2529" s="1102">
        <v>119178.93738978702</v>
      </c>
      <c r="BP2529" s="1102">
        <v>119187.90160377143</v>
      </c>
      <c r="BQ2529" s="1102">
        <v>92002.462022744177</v>
      </c>
      <c r="BR2529" s="1102">
        <v>66116.900175693925</v>
      </c>
      <c r="BS2529" s="1102">
        <v>68225.821736108934</v>
      </c>
      <c r="BT2529" s="1102">
        <v>34755.683264555446</v>
      </c>
      <c r="BU2529" s="1102">
        <v>18008.121153269443</v>
      </c>
      <c r="BV2529" s="1102">
        <v>12709.02081812492</v>
      </c>
      <c r="BW2529" s="1102">
        <v>23013.483450670265</v>
      </c>
      <c r="BX2529" s="1102">
        <v>28823.955379024595</v>
      </c>
      <c r="BY2529" s="1102">
        <v>29574.818172543444</v>
      </c>
      <c r="BZ2529" s="1102">
        <v>24737.908507556083</v>
      </c>
      <c r="CA2529" s="1102">
        <v>13440.750072508918</v>
      </c>
      <c r="CB2529" s="1102">
        <v>6275.6502204287463</v>
      </c>
      <c r="CC2529" s="1102">
        <v>7963.2511821517819</v>
      </c>
      <c r="CD2529" s="1102">
        <v>9190.233972774422</v>
      </c>
      <c r="CE2529" s="1102">
        <v>23301.774798074261</v>
      </c>
      <c r="CF2529" s="1102">
        <v>16103.702522641021</v>
      </c>
      <c r="CG2529" s="1102">
        <v>9916.8338509544574</v>
      </c>
      <c r="CH2529" s="1102">
        <v>12909.653127684685</v>
      </c>
      <c r="CI2529" s="1102">
        <v>15104.647899531163</v>
      </c>
      <c r="CJ2529" s="1102">
        <v>20249.150320984972</v>
      </c>
      <c r="CK2529" s="1102">
        <v>19104.105944876432</v>
      </c>
      <c r="CL2529" s="1102">
        <v>12069.993533641837</v>
      </c>
      <c r="CM2529" s="1102">
        <v>19166.112442944624</v>
      </c>
      <c r="CN2529" s="1102">
        <v>13914.550304214568</v>
      </c>
      <c r="CO2529" s="1102">
        <v>26044.597293095987</v>
      </c>
      <c r="CP2529" s="1102">
        <v>14016.261805340211</v>
      </c>
      <c r="CQ2529" s="1106">
        <f t="shared" si="239"/>
        <v>15450.283911947532</v>
      </c>
      <c r="CR2529" s="23" t="s">
        <v>543</v>
      </c>
      <c r="DQ2529"/>
      <c r="DR2529"/>
    </row>
    <row r="2530" spans="58:122" ht="13">
      <c r="BF2530" s="1135">
        <v>2522</v>
      </c>
      <c r="BG2530" s="1102">
        <v>55029.18851748739</v>
      </c>
      <c r="BH2530" s="1102">
        <v>60638.960018770675</v>
      </c>
      <c r="BI2530" s="1102">
        <v>59022.23207381204</v>
      </c>
      <c r="BJ2530" s="1102">
        <v>70925.683178927749</v>
      </c>
      <c r="BK2530" s="1102">
        <v>81041.057434486735</v>
      </c>
      <c r="BL2530" s="1102">
        <v>101059.75402621325</v>
      </c>
      <c r="BM2530" s="1102">
        <v>84237.500815670603</v>
      </c>
      <c r="BN2530" s="1102">
        <v>87697.409396033385</v>
      </c>
      <c r="BO2530" s="1102">
        <v>108187.95191929258</v>
      </c>
      <c r="BP2530" s="1102">
        <v>119927.78919210483</v>
      </c>
      <c r="BQ2530" s="1102">
        <v>95586.946669155353</v>
      </c>
      <c r="BR2530" s="1102">
        <v>73950.519252712285</v>
      </c>
      <c r="BS2530" s="1102">
        <v>71083.262531426051</v>
      </c>
      <c r="BT2530" s="1102">
        <v>31386.86988636967</v>
      </c>
      <c r="BU2530" s="1102">
        <v>13801.189572160238</v>
      </c>
      <c r="BV2530" s="1102">
        <v>12893.87190144936</v>
      </c>
      <c r="BW2530" s="1102">
        <v>19536.535287755833</v>
      </c>
      <c r="BX2530" s="1102">
        <v>29532.295170292404</v>
      </c>
      <c r="BY2530" s="1102">
        <v>23549.473073601039</v>
      </c>
      <c r="BZ2530" s="1102">
        <v>18713.238275994499</v>
      </c>
      <c r="CA2530" s="1102">
        <v>13441.813115615792</v>
      </c>
      <c r="CB2530" s="1102">
        <v>9759.2880943160253</v>
      </c>
      <c r="CC2530" s="1102">
        <v>9657.5468376442495</v>
      </c>
      <c r="CD2530" s="1102">
        <v>14214.914624206762</v>
      </c>
      <c r="CE2530" s="1102">
        <v>19823.565618952725</v>
      </c>
      <c r="CF2530" s="1102">
        <v>15996.887731628152</v>
      </c>
      <c r="CG2530" s="1102">
        <v>11870.341861627659</v>
      </c>
      <c r="CH2530" s="1102">
        <v>13803.821139052605</v>
      </c>
      <c r="CI2530" s="1102">
        <v>18569.315941485387</v>
      </c>
      <c r="CJ2530" s="1102">
        <v>20878.901537589616</v>
      </c>
      <c r="CK2530" s="1102">
        <v>20748.112965775072</v>
      </c>
      <c r="CL2530" s="1102">
        <v>17981.295019028799</v>
      </c>
      <c r="CM2530" s="1102">
        <v>21024.276385944948</v>
      </c>
      <c r="CN2530" s="1102">
        <v>21647.749821158675</v>
      </c>
      <c r="CO2530" s="1102">
        <v>24784.660293346435</v>
      </c>
      <c r="CP2530" s="1102">
        <v>23114.712517246837</v>
      </c>
      <c r="CQ2530" s="1106">
        <f t="shared" si="239"/>
        <v>25479.609035159756</v>
      </c>
      <c r="CR2530" s="23" t="s">
        <v>543</v>
      </c>
      <c r="DQ2530"/>
      <c r="DR2530"/>
    </row>
    <row r="2531" spans="58:122" ht="13">
      <c r="BF2531" s="1135">
        <v>2523</v>
      </c>
      <c r="BG2531" s="1102">
        <v>59000.861212199641</v>
      </c>
      <c r="BH2531" s="1102">
        <v>54891.216641378262</v>
      </c>
      <c r="BI2531" s="1102">
        <v>49475.223887479864</v>
      </c>
      <c r="BJ2531" s="1102">
        <v>55181.409375185853</v>
      </c>
      <c r="BK2531" s="1102">
        <v>70376.33055741759</v>
      </c>
      <c r="BL2531" s="1102">
        <v>102796.27573653717</v>
      </c>
      <c r="BM2531" s="1102">
        <v>86069.695543095033</v>
      </c>
      <c r="BN2531" s="1102">
        <v>90096.45209164494</v>
      </c>
      <c r="BO2531" s="1102">
        <v>122563.34773107394</v>
      </c>
      <c r="BP2531" s="1102">
        <v>112693.61447718026</v>
      </c>
      <c r="BQ2531" s="1102">
        <v>82458.045777029154</v>
      </c>
      <c r="BR2531" s="1102">
        <v>57974.781000041687</v>
      </c>
      <c r="BS2531" s="1102">
        <v>75272.842467170936</v>
      </c>
      <c r="BT2531" s="1102">
        <v>26973.369668037918</v>
      </c>
      <c r="BU2531" s="1102">
        <v>16114.493142901991</v>
      </c>
      <c r="BV2531" s="1102">
        <v>19532.497371192119</v>
      </c>
      <c r="BW2531" s="1102">
        <v>18390.309119853253</v>
      </c>
      <c r="BX2531" s="1102">
        <v>20505.580215701695</v>
      </c>
      <c r="BY2531" s="1102">
        <v>20446.074001604182</v>
      </c>
      <c r="BZ2531" s="1102">
        <v>18926.55668393966</v>
      </c>
      <c r="CA2531" s="1102">
        <v>13444.751786059172</v>
      </c>
      <c r="CB2531" s="1102">
        <v>9475.0478038419969</v>
      </c>
      <c r="CC2531" s="1102">
        <v>10712.033413242596</v>
      </c>
      <c r="CD2531" s="1102">
        <v>14434.662570685556</v>
      </c>
      <c r="CE2531" s="1102">
        <v>22593.523278531964</v>
      </c>
      <c r="CF2531" s="1102">
        <v>18307.207684371715</v>
      </c>
      <c r="CG2531" s="1102">
        <v>14861.759351380189</v>
      </c>
      <c r="CH2531" s="1102">
        <v>15194.763588267546</v>
      </c>
      <c r="CI2531" s="1102">
        <v>19309.366837743732</v>
      </c>
      <c r="CJ2531" s="1102">
        <v>19561.207577825175</v>
      </c>
      <c r="CK2531" s="1102">
        <v>20858.596735511052</v>
      </c>
      <c r="CL2531" s="1102">
        <v>17867.049380383276</v>
      </c>
      <c r="CM2531" s="1102">
        <v>20985.20734413635</v>
      </c>
      <c r="CN2531" s="1102">
        <v>19386.01698617464</v>
      </c>
      <c r="CO2531" s="1102">
        <v>19555.854481457627</v>
      </c>
      <c r="CP2531" s="1102">
        <v>20343.94601955952</v>
      </c>
      <c r="CQ2531" s="1106">
        <f t="shared" si="239"/>
        <v>22425.361787389938</v>
      </c>
      <c r="CR2531" s="23" t="s">
        <v>543</v>
      </c>
      <c r="DQ2531"/>
      <c r="DR2531"/>
    </row>
    <row r="2532" spans="58:122" ht="13">
      <c r="BF2532" s="1135">
        <v>2524</v>
      </c>
      <c r="BG2532" s="1102">
        <v>44864.200650872321</v>
      </c>
      <c r="BH2532" s="1102">
        <v>54703.751085607575</v>
      </c>
      <c r="BI2532" s="1102">
        <v>51809.101273680884</v>
      </c>
      <c r="BJ2532" s="1102">
        <v>63072.530882696454</v>
      </c>
      <c r="BK2532" s="1102">
        <v>71658.682941176041</v>
      </c>
      <c r="BL2532" s="1102">
        <v>94023.385437069999</v>
      </c>
      <c r="BM2532" s="1102">
        <v>82741.15988144849</v>
      </c>
      <c r="BN2532" s="1102">
        <v>77819.7985896272</v>
      </c>
      <c r="BO2532" s="1102">
        <v>117713.44247312333</v>
      </c>
      <c r="BP2532" s="1102">
        <v>111202.87960653656</v>
      </c>
      <c r="BQ2532" s="1102">
        <v>84135.676192439802</v>
      </c>
      <c r="BR2532" s="1102">
        <v>59382.592731212164</v>
      </c>
      <c r="BS2532" s="1102">
        <v>74153.555682967853</v>
      </c>
      <c r="BT2532" s="1102">
        <v>26483.840627856644</v>
      </c>
      <c r="BU2532" s="1102">
        <v>13754.36651798105</v>
      </c>
      <c r="BV2532" s="1102">
        <v>17005.818776329419</v>
      </c>
      <c r="BW2532" s="1102">
        <v>21995.932736110895</v>
      </c>
      <c r="BX2532" s="1102">
        <v>27420.511758408862</v>
      </c>
      <c r="BY2532" s="1102">
        <v>26606.638940955916</v>
      </c>
      <c r="BZ2532" s="1102">
        <v>21374.662435205184</v>
      </c>
      <c r="CA2532" s="1102">
        <v>13448.582742076318</v>
      </c>
      <c r="CB2532" s="1102">
        <v>7518.495045993227</v>
      </c>
      <c r="CC2532" s="1102">
        <v>8433.6735453069905</v>
      </c>
      <c r="CD2532" s="1102">
        <v>11490.980281275835</v>
      </c>
      <c r="CE2532" s="1102">
        <v>18180.792225526962</v>
      </c>
      <c r="CF2532" s="1102">
        <v>14016.365249630569</v>
      </c>
      <c r="CG2532" s="1102">
        <v>10523.457961002581</v>
      </c>
      <c r="CH2532" s="1102">
        <v>12960.63079359897</v>
      </c>
      <c r="CI2532" s="1102">
        <v>16224.48717342776</v>
      </c>
      <c r="CJ2532" s="1102">
        <v>18692.686451441303</v>
      </c>
      <c r="CK2532" s="1102">
        <v>17459.815195423042</v>
      </c>
      <c r="CL2532" s="1102">
        <v>15953.580314891728</v>
      </c>
      <c r="CM2532" s="1102">
        <v>19910.420629430246</v>
      </c>
      <c r="CN2532" s="1102">
        <v>20265.932620145068</v>
      </c>
      <c r="CO2532" s="1102">
        <v>19057.762547327071</v>
      </c>
      <c r="CP2532" s="1102">
        <v>20591.203941603359</v>
      </c>
      <c r="CQ2532" s="1106">
        <f t="shared" si="239"/>
        <v>22697.916991345959</v>
      </c>
      <c r="CR2532" s="23" t="s">
        <v>543</v>
      </c>
      <c r="DQ2532"/>
      <c r="DR2532"/>
    </row>
    <row r="2533" spans="58:122" ht="13">
      <c r="BF2533" s="1135">
        <v>2525</v>
      </c>
      <c r="BG2533" s="1102">
        <v>56330.728091258869</v>
      </c>
      <c r="BH2533" s="1102">
        <v>62988.577449740296</v>
      </c>
      <c r="BI2533" s="1102">
        <v>57145.746821486595</v>
      </c>
      <c r="BJ2533" s="1102">
        <v>65061.290211767322</v>
      </c>
      <c r="BK2533" s="1102">
        <v>78441.456292786766</v>
      </c>
      <c r="BL2533" s="1102">
        <v>110474.15184963665</v>
      </c>
      <c r="BM2533" s="1102">
        <v>108721.33064755125</v>
      </c>
      <c r="BN2533" s="1102">
        <v>118587.32897736113</v>
      </c>
      <c r="BO2533" s="1102">
        <v>146097.67471621037</v>
      </c>
      <c r="BP2533" s="1102">
        <v>151432.11384377436</v>
      </c>
      <c r="BQ2533" s="1102">
        <v>117864.69983548019</v>
      </c>
      <c r="BR2533" s="1102">
        <v>91387.585666423896</v>
      </c>
      <c r="BS2533" s="1102">
        <v>86080.148894836573</v>
      </c>
      <c r="BT2533" s="1102">
        <v>45957.449851441284</v>
      </c>
      <c r="BU2533" s="1102">
        <v>22911.983042913627</v>
      </c>
      <c r="BV2533" s="1102">
        <v>17995.949571127556</v>
      </c>
      <c r="BW2533" s="1102">
        <v>15827.730075310286</v>
      </c>
      <c r="BX2533" s="1102">
        <v>22360.197571152992</v>
      </c>
      <c r="BY2533" s="1102">
        <v>22090.875720134281</v>
      </c>
      <c r="BZ2533" s="1102">
        <v>20088.585424671823</v>
      </c>
      <c r="CA2533" s="1102">
        <v>13449.077930350835</v>
      </c>
      <c r="CB2533" s="1102">
        <v>8335.1706582837633</v>
      </c>
      <c r="CC2533" s="1102">
        <v>10142.650102107809</v>
      </c>
      <c r="CD2533" s="1102">
        <v>14670.811593927883</v>
      </c>
      <c r="CE2533" s="1102">
        <v>22900.395098068351</v>
      </c>
      <c r="CF2533" s="1102">
        <v>17517.806151614914</v>
      </c>
      <c r="CG2533" s="1102">
        <v>12877.810188997926</v>
      </c>
      <c r="CH2533" s="1102">
        <v>14241.57857312231</v>
      </c>
      <c r="CI2533" s="1102">
        <v>21737.472879406527</v>
      </c>
      <c r="CJ2533" s="1102">
        <v>26830.66544096846</v>
      </c>
      <c r="CK2533" s="1102">
        <v>24754.000293145375</v>
      </c>
      <c r="CL2533" s="1102">
        <v>19540.293561255476</v>
      </c>
      <c r="CM2533" s="1102">
        <v>19433.157891978139</v>
      </c>
      <c r="CN2533" s="1102">
        <v>20979.046193979269</v>
      </c>
      <c r="CO2533" s="1102">
        <v>21289.603040331123</v>
      </c>
      <c r="CP2533" s="1102">
        <v>21974.969949362381</v>
      </c>
      <c r="CQ2533" s="1106">
        <f t="shared" si="239"/>
        <v>24223.257912092278</v>
      </c>
      <c r="CR2533" s="23" t="s">
        <v>543</v>
      </c>
      <c r="DQ2533"/>
      <c r="DR2533"/>
    </row>
    <row r="2534" spans="58:122" ht="13">
      <c r="BF2534" s="1135">
        <v>2526</v>
      </c>
      <c r="BG2534" s="1102">
        <v>71771.171896424145</v>
      </c>
      <c r="BH2534" s="1102">
        <v>53468.338375259635</v>
      </c>
      <c r="BI2534" s="1102">
        <v>47518.908212581147</v>
      </c>
      <c r="BJ2534" s="1102">
        <v>53026.113874263043</v>
      </c>
      <c r="BK2534" s="1102">
        <v>64353.958364638813</v>
      </c>
      <c r="BL2534" s="1102">
        <v>85028.489257614085</v>
      </c>
      <c r="BM2534" s="1102">
        <v>73594.578128533918</v>
      </c>
      <c r="BN2534" s="1102">
        <v>72785.354707813094</v>
      </c>
      <c r="BO2534" s="1102">
        <v>99511.302319387672</v>
      </c>
      <c r="BP2534" s="1102">
        <v>91029.550933938692</v>
      </c>
      <c r="BQ2534" s="1102">
        <v>68387.812248374321</v>
      </c>
      <c r="BR2534" s="1102">
        <v>53066.119949696193</v>
      </c>
      <c r="BS2534" s="1102">
        <v>84662.157281850261</v>
      </c>
      <c r="BT2534" s="1102">
        <v>35943.4301646233</v>
      </c>
      <c r="BU2534" s="1102">
        <v>16950.735646992631</v>
      </c>
      <c r="BV2534" s="1102">
        <v>13368.534590427429</v>
      </c>
      <c r="BW2534" s="1102">
        <v>14300.551649552854</v>
      </c>
      <c r="BX2534" s="1102">
        <v>24755.345787711442</v>
      </c>
      <c r="BY2534" s="1102">
        <v>23218.17618267432</v>
      </c>
      <c r="BZ2534" s="1102">
        <v>19182.287665391537</v>
      </c>
      <c r="CA2534" s="1102">
        <v>13449.416293050674</v>
      </c>
      <c r="CB2534" s="1102">
        <v>8929.7500909131213</v>
      </c>
      <c r="CC2534" s="1102">
        <v>9898.2343122192215</v>
      </c>
      <c r="CD2534" s="1102">
        <v>11337.98469650794</v>
      </c>
      <c r="CE2534" s="1102">
        <v>18406.251702169706</v>
      </c>
      <c r="CF2534" s="1102">
        <v>16320.786117528693</v>
      </c>
      <c r="CG2534" s="1102">
        <v>13271.532115568705</v>
      </c>
      <c r="CH2534" s="1102">
        <v>14534.186983027175</v>
      </c>
      <c r="CI2534" s="1102">
        <v>17049.236566753618</v>
      </c>
      <c r="CJ2534" s="1102">
        <v>20390.865644867707</v>
      </c>
      <c r="CK2534" s="1102">
        <v>20566.029196798496</v>
      </c>
      <c r="CL2534" s="1102">
        <v>17222.434414021365</v>
      </c>
      <c r="CM2534" s="1102">
        <v>20059.730563839348</v>
      </c>
      <c r="CN2534" s="1102">
        <v>19171.776634679602</v>
      </c>
      <c r="CO2534" s="1102">
        <v>23656.472578694607</v>
      </c>
      <c r="CP2534" s="1102">
        <v>20103.731056786834</v>
      </c>
      <c r="CQ2534" s="1106">
        <f t="shared" si="239"/>
        <v>22160.570117094376</v>
      </c>
      <c r="CR2534" s="23" t="s">
        <v>543</v>
      </c>
      <c r="DQ2534"/>
      <c r="DR2534"/>
    </row>
    <row r="2535" spans="58:122" ht="13">
      <c r="BF2535" s="1135">
        <v>2527</v>
      </c>
      <c r="BG2535" s="1102">
        <v>51548.713271379485</v>
      </c>
      <c r="BH2535" s="1102">
        <v>53858.174557395425</v>
      </c>
      <c r="BI2535" s="1102">
        <v>50567.072071608018</v>
      </c>
      <c r="BJ2535" s="1102">
        <v>59626.953105021457</v>
      </c>
      <c r="BK2535" s="1102">
        <v>71736.222462438833</v>
      </c>
      <c r="BL2535" s="1102">
        <v>92627.333235517115</v>
      </c>
      <c r="BM2535" s="1102">
        <v>79780.091791337516</v>
      </c>
      <c r="BN2535" s="1102">
        <v>87899.313410089773</v>
      </c>
      <c r="BO2535" s="1102">
        <v>118511.56020903724</v>
      </c>
      <c r="BP2535" s="1102">
        <v>114070.75502483979</v>
      </c>
      <c r="BQ2535" s="1102">
        <v>87001.471349148982</v>
      </c>
      <c r="BR2535" s="1102">
        <v>65768.309781639196</v>
      </c>
      <c r="BS2535" s="1102">
        <v>71290.809272004903</v>
      </c>
      <c r="BT2535" s="1102">
        <v>39327.184985714288</v>
      </c>
      <c r="BU2535" s="1102">
        <v>19354.379015340197</v>
      </c>
      <c r="BV2535" s="1102">
        <v>14412.454809549899</v>
      </c>
      <c r="BW2535" s="1102">
        <v>14386.067549996589</v>
      </c>
      <c r="BX2535" s="1102">
        <v>23215.591867866122</v>
      </c>
      <c r="BY2535" s="1102">
        <v>22210.361595378203</v>
      </c>
      <c r="BZ2535" s="1102">
        <v>19870.669569791309</v>
      </c>
      <c r="CA2535" s="1102">
        <v>13451.885753789198</v>
      </c>
      <c r="CB2535" s="1102">
        <v>8439.7910327864847</v>
      </c>
      <c r="CC2535" s="1102">
        <v>8478.3804529579756</v>
      </c>
      <c r="CD2535" s="1102">
        <v>9957.8815606625212</v>
      </c>
      <c r="CE2535" s="1102">
        <v>15770.683756257964</v>
      </c>
      <c r="CF2535" s="1102">
        <v>13575.855500916863</v>
      </c>
      <c r="CG2535" s="1102">
        <v>11868.553178629511</v>
      </c>
      <c r="CH2535" s="1102">
        <v>13452.702908759844</v>
      </c>
      <c r="CI2535" s="1102">
        <v>17485.368479747289</v>
      </c>
      <c r="CJ2535" s="1102">
        <v>19720.450155996645</v>
      </c>
      <c r="CK2535" s="1102">
        <v>20296.802059892572</v>
      </c>
      <c r="CL2535" s="1102">
        <v>17957.833094792728</v>
      </c>
      <c r="CM2535" s="1102">
        <v>22536.643190051003</v>
      </c>
      <c r="CN2535" s="1102">
        <v>21955.799975777478</v>
      </c>
      <c r="CO2535" s="1102">
        <v>22489.396534998497</v>
      </c>
      <c r="CP2535" s="1102">
        <v>22936.973733798677</v>
      </c>
      <c r="CQ2535" s="1106">
        <f t="shared" si="239"/>
        <v>25283.685563939209</v>
      </c>
      <c r="CR2535" s="23" t="s">
        <v>543</v>
      </c>
      <c r="DQ2535"/>
      <c r="DR2535"/>
    </row>
    <row r="2536" spans="58:122" ht="13">
      <c r="BF2536" s="1135">
        <v>2528</v>
      </c>
      <c r="BG2536" s="1102">
        <v>70187.368073643112</v>
      </c>
      <c r="BH2536" s="1102">
        <v>71012.979873713106</v>
      </c>
      <c r="BI2536" s="1102">
        <v>55890.822111264715</v>
      </c>
      <c r="BJ2536" s="1102">
        <v>58544.038321530039</v>
      </c>
      <c r="BK2536" s="1102">
        <v>85928.448579796896</v>
      </c>
      <c r="BL2536" s="1102">
        <v>117946.96328898393</v>
      </c>
      <c r="BM2536" s="1102">
        <v>90555.720618697684</v>
      </c>
      <c r="BN2536" s="1102">
        <v>88628.917843280549</v>
      </c>
      <c r="BO2536" s="1102">
        <v>129066.62463989572</v>
      </c>
      <c r="BP2536" s="1102">
        <v>120440.85718557582</v>
      </c>
      <c r="BQ2536" s="1102">
        <v>98719.087880200081</v>
      </c>
      <c r="BR2536" s="1102">
        <v>74201.630540515136</v>
      </c>
      <c r="BS2536" s="1102">
        <v>71444.215876728762</v>
      </c>
      <c r="BT2536" s="1102">
        <v>45735.69203518649</v>
      </c>
      <c r="BU2536" s="1102">
        <v>14793.530946912895</v>
      </c>
      <c r="BV2536" s="1102">
        <v>13814.245161706949</v>
      </c>
      <c r="BW2536" s="1102">
        <v>26790.952915306858</v>
      </c>
      <c r="BX2536" s="1102">
        <v>31525.582454189367</v>
      </c>
      <c r="BY2536" s="1102">
        <v>26890.012596704248</v>
      </c>
      <c r="BZ2536" s="1102">
        <v>21147.414444563226</v>
      </c>
      <c r="CA2536" s="1102">
        <v>13453.097315566723</v>
      </c>
      <c r="CB2536" s="1102">
        <v>9238.0780167993671</v>
      </c>
      <c r="CC2536" s="1102">
        <v>10053.917459003969</v>
      </c>
      <c r="CD2536" s="1102">
        <v>15549.240650736787</v>
      </c>
      <c r="CE2536" s="1102">
        <v>27297.966627718717</v>
      </c>
      <c r="CF2536" s="1102">
        <v>19454.583806166214</v>
      </c>
      <c r="CG2536" s="1102">
        <v>14295.309377647676</v>
      </c>
      <c r="CH2536" s="1102">
        <v>18185.693328395042</v>
      </c>
      <c r="CI2536" s="1102">
        <v>28020.231238021246</v>
      </c>
      <c r="CJ2536" s="1102">
        <v>31745.133897987467</v>
      </c>
      <c r="CK2536" s="1102">
        <v>29619.456293496165</v>
      </c>
      <c r="CL2536" s="1102">
        <v>22910.132912332505</v>
      </c>
      <c r="CM2536" s="1102">
        <v>28315.474068314659</v>
      </c>
      <c r="CN2536" s="1102">
        <v>30370.164611996694</v>
      </c>
      <c r="CO2536" s="1102">
        <v>34828.852752534229</v>
      </c>
      <c r="CP2536" s="1102">
        <v>32744.212972638732</v>
      </c>
      <c r="CQ2536" s="1106">
        <f t="shared" si="239"/>
        <v>36094.316296788391</v>
      </c>
      <c r="CR2536" s="23" t="s">
        <v>543</v>
      </c>
      <c r="DQ2536"/>
      <c r="DR2536"/>
    </row>
    <row r="2537" spans="58:122" ht="13">
      <c r="BF2537" s="1135">
        <v>2529</v>
      </c>
      <c r="BG2537" s="1102">
        <v>48293.153093396104</v>
      </c>
      <c r="BH2537" s="1102">
        <v>63258.707741171042</v>
      </c>
      <c r="BI2537" s="1102">
        <v>64570.276736467014</v>
      </c>
      <c r="BJ2537" s="1102">
        <v>73373.841969233661</v>
      </c>
      <c r="BK2537" s="1102">
        <v>94088.798336804786</v>
      </c>
      <c r="BL2537" s="1102">
        <v>130046.04074902459</v>
      </c>
      <c r="BM2537" s="1102">
        <v>114339.76488627946</v>
      </c>
      <c r="BN2537" s="1102">
        <v>109584.65724454095</v>
      </c>
      <c r="BO2537" s="1102">
        <v>126578.44533881178</v>
      </c>
      <c r="BP2537" s="1102">
        <v>128491.10374862155</v>
      </c>
      <c r="BQ2537" s="1102">
        <v>89532.586752654664</v>
      </c>
      <c r="BR2537" s="1102">
        <v>62715.813525917947</v>
      </c>
      <c r="BS2537" s="1102">
        <v>77411.128857273448</v>
      </c>
      <c r="BT2537" s="1102">
        <v>41241.25354927162</v>
      </c>
      <c r="BU2537" s="1102">
        <v>16941.639079872471</v>
      </c>
      <c r="BV2537" s="1102">
        <v>13864.924357102971</v>
      </c>
      <c r="BW2537" s="1102">
        <v>19355.724366249982</v>
      </c>
      <c r="BX2537" s="1102">
        <v>31336.107285499427</v>
      </c>
      <c r="BY2537" s="1102">
        <v>21185.07344273612</v>
      </c>
      <c r="BZ2537" s="1102">
        <v>16375.392783499739</v>
      </c>
      <c r="CA2537" s="1102">
        <v>13461.020285662202</v>
      </c>
      <c r="CB2537" s="1102">
        <v>8050.5325338037756</v>
      </c>
      <c r="CC2537" s="1102">
        <v>10545.580995334487</v>
      </c>
      <c r="CD2537" s="1102">
        <v>14284.192539919619</v>
      </c>
      <c r="CE2537" s="1102">
        <v>22588.925571551543</v>
      </c>
      <c r="CF2537" s="1102">
        <v>20042.508014256455</v>
      </c>
      <c r="CG2537" s="1102">
        <v>13238.604523941913</v>
      </c>
      <c r="CH2537" s="1102">
        <v>12405.134135029088</v>
      </c>
      <c r="CI2537" s="1102">
        <v>18395.74785605662</v>
      </c>
      <c r="CJ2537" s="1102">
        <v>21526.610933693628</v>
      </c>
      <c r="CK2537" s="1102">
        <v>26223.582860196169</v>
      </c>
      <c r="CL2537" s="1102">
        <v>19963.997639435594</v>
      </c>
      <c r="CM2537" s="1102">
        <v>24486.107638155023</v>
      </c>
      <c r="CN2537" s="1102">
        <v>20774.103423698401</v>
      </c>
      <c r="CO2537" s="1102">
        <v>25086.619620827427</v>
      </c>
      <c r="CP2537" s="1102">
        <v>21194.167395438093</v>
      </c>
      <c r="CQ2537" s="1106">
        <f t="shared" si="239"/>
        <v>23362.570426024649</v>
      </c>
      <c r="CR2537" s="23" t="s">
        <v>543</v>
      </c>
      <c r="DQ2537"/>
      <c r="DR2537"/>
    </row>
    <row r="2538" spans="58:122" ht="13">
      <c r="BF2538" s="1135">
        <v>2530</v>
      </c>
      <c r="BG2538" s="1102">
        <v>56600.37422308293</v>
      </c>
      <c r="BH2538" s="1102">
        <v>53601.492604194442</v>
      </c>
      <c r="BI2538" s="1102">
        <v>46736.72803645979</v>
      </c>
      <c r="BJ2538" s="1102">
        <v>59141.332647891511</v>
      </c>
      <c r="BK2538" s="1102">
        <v>79056.093085494766</v>
      </c>
      <c r="BL2538" s="1102">
        <v>104127.22924579513</v>
      </c>
      <c r="BM2538" s="1102">
        <v>86831.383579450456</v>
      </c>
      <c r="BN2538" s="1102">
        <v>89836.27050270015</v>
      </c>
      <c r="BO2538" s="1102">
        <v>111456.66208782054</v>
      </c>
      <c r="BP2538" s="1102">
        <v>106927.32324425686</v>
      </c>
      <c r="BQ2538" s="1102">
        <v>81626.605684855138</v>
      </c>
      <c r="BR2538" s="1102">
        <v>60362.545479783243</v>
      </c>
      <c r="BS2538" s="1102">
        <v>65588.657300378924</v>
      </c>
      <c r="BT2538" s="1102">
        <v>24294.388045197316</v>
      </c>
      <c r="BU2538" s="1102">
        <v>12484.843525110982</v>
      </c>
      <c r="BV2538" s="1102">
        <v>11545.886696246078</v>
      </c>
      <c r="BW2538" s="1102">
        <v>21518.888778848624</v>
      </c>
      <c r="BX2538" s="1102">
        <v>22555.848775194754</v>
      </c>
      <c r="BY2538" s="1102">
        <v>19961.310702567029</v>
      </c>
      <c r="BZ2538" s="1102">
        <v>21332.140765795288</v>
      </c>
      <c r="CA2538" s="1102">
        <v>13461.361944910368</v>
      </c>
      <c r="CB2538" s="1102">
        <v>7672.6767365699798</v>
      </c>
      <c r="CC2538" s="1102">
        <v>8019.789678768615</v>
      </c>
      <c r="CD2538" s="1102">
        <v>9232.4017734874815</v>
      </c>
      <c r="CE2538" s="1102">
        <v>19422.138098407908</v>
      </c>
      <c r="CF2538" s="1102">
        <v>13127.984432191959</v>
      </c>
      <c r="CG2538" s="1102">
        <v>10353.807821397724</v>
      </c>
      <c r="CH2538" s="1102">
        <v>11108.347665224064</v>
      </c>
      <c r="CI2538" s="1102">
        <v>15598.678966782963</v>
      </c>
      <c r="CJ2538" s="1102">
        <v>18250.928259547221</v>
      </c>
      <c r="CK2538" s="1102">
        <v>16670.884355335762</v>
      </c>
      <c r="CL2538" s="1102">
        <v>12436.365608199318</v>
      </c>
      <c r="CM2538" s="1102">
        <v>17532.302935896074</v>
      </c>
      <c r="CN2538" s="1102">
        <v>16859.303136955739</v>
      </c>
      <c r="CO2538" s="1102">
        <v>22646.783627488945</v>
      </c>
      <c r="CP2538" s="1102">
        <v>18273.701490547133</v>
      </c>
      <c r="CQ2538" s="1106">
        <f t="shared" si="239"/>
        <v>20143.307828593963</v>
      </c>
      <c r="CR2538" s="23" t="s">
        <v>543</v>
      </c>
      <c r="DQ2538"/>
      <c r="DR2538"/>
    </row>
    <row r="2539" spans="58:122" ht="13">
      <c r="BF2539" s="1135">
        <v>2531</v>
      </c>
      <c r="BG2539" s="1102">
        <v>50856.751235480035</v>
      </c>
      <c r="BH2539" s="1102">
        <v>57420.055531324593</v>
      </c>
      <c r="BI2539" s="1102">
        <v>53644.839668437387</v>
      </c>
      <c r="BJ2539" s="1102">
        <v>55819.991940688393</v>
      </c>
      <c r="BK2539" s="1102">
        <v>69503.313891015045</v>
      </c>
      <c r="BL2539" s="1102">
        <v>100765.21185584142</v>
      </c>
      <c r="BM2539" s="1102">
        <v>90211.521679155005</v>
      </c>
      <c r="BN2539" s="1102">
        <v>94893.959445791261</v>
      </c>
      <c r="BO2539" s="1102">
        <v>123348.40753349337</v>
      </c>
      <c r="BP2539" s="1102">
        <v>128492.62606553496</v>
      </c>
      <c r="BQ2539" s="1102">
        <v>96461.305830187528</v>
      </c>
      <c r="BR2539" s="1102">
        <v>70036.295312527989</v>
      </c>
      <c r="BS2539" s="1102">
        <v>84623.666337200513</v>
      </c>
      <c r="BT2539" s="1102">
        <v>40046.596573261049</v>
      </c>
      <c r="BU2539" s="1102">
        <v>19598.879203115066</v>
      </c>
      <c r="BV2539" s="1102">
        <v>17436.330734506071</v>
      </c>
      <c r="BW2539" s="1102">
        <v>16061.206028896691</v>
      </c>
      <c r="BX2539" s="1102">
        <v>23240.884365887643</v>
      </c>
      <c r="BY2539" s="1102">
        <v>21270.433663176947</v>
      </c>
      <c r="BZ2539" s="1102">
        <v>20731.361078074671</v>
      </c>
      <c r="CA2539" s="1102">
        <v>13466.648323444806</v>
      </c>
      <c r="CB2539" s="1102">
        <v>7582.569194635008</v>
      </c>
      <c r="CC2539" s="1102">
        <v>9533.1382453190436</v>
      </c>
      <c r="CD2539" s="1102">
        <v>13013.275642485374</v>
      </c>
      <c r="CE2539" s="1102">
        <v>22146.524308693162</v>
      </c>
      <c r="CF2539" s="1102">
        <v>15505.818647021504</v>
      </c>
      <c r="CG2539" s="1102">
        <v>11999.186090945303</v>
      </c>
      <c r="CH2539" s="1102">
        <v>12261.825939939818</v>
      </c>
      <c r="CI2539" s="1102">
        <v>21350.478866383797</v>
      </c>
      <c r="CJ2539" s="1102">
        <v>22463.473064898571</v>
      </c>
      <c r="CK2539" s="1102">
        <v>25774.658502473754</v>
      </c>
      <c r="CL2539" s="1102">
        <v>19134.396001204717</v>
      </c>
      <c r="CM2539" s="1102">
        <v>22131.345995473679</v>
      </c>
      <c r="CN2539" s="1102">
        <v>19011.997085364459</v>
      </c>
      <c r="CO2539" s="1102">
        <v>25381.672008635178</v>
      </c>
      <c r="CP2539" s="1102">
        <v>19875.649937235998</v>
      </c>
      <c r="CQ2539" s="1106">
        <f t="shared" si="239"/>
        <v>21909.15371941603</v>
      </c>
      <c r="CR2539" s="23" t="s">
        <v>543</v>
      </c>
      <c r="DQ2539"/>
      <c r="DR2539"/>
    </row>
    <row r="2540" spans="58:122" ht="13">
      <c r="BF2540" s="1135">
        <v>2532</v>
      </c>
      <c r="BG2540" s="1102">
        <v>41529.585916313816</v>
      </c>
      <c r="BH2540" s="1102">
        <v>46001.311851849066</v>
      </c>
      <c r="BI2540" s="1102">
        <v>40255.795550027331</v>
      </c>
      <c r="BJ2540" s="1102">
        <v>49407.709671386394</v>
      </c>
      <c r="BK2540" s="1102">
        <v>68437.462551799559</v>
      </c>
      <c r="BL2540" s="1102">
        <v>93033.007414537045</v>
      </c>
      <c r="BM2540" s="1102">
        <v>85600.279309659207</v>
      </c>
      <c r="BN2540" s="1102">
        <v>91905.077254483243</v>
      </c>
      <c r="BO2540" s="1102">
        <v>134264.25839859553</v>
      </c>
      <c r="BP2540" s="1102">
        <v>123940.43923801737</v>
      </c>
      <c r="BQ2540" s="1102">
        <v>97477.381488057945</v>
      </c>
      <c r="BR2540" s="1102">
        <v>70879.39634483456</v>
      </c>
      <c r="BS2540" s="1102">
        <v>78840.045898557961</v>
      </c>
      <c r="BT2540" s="1102">
        <v>31446.839195108681</v>
      </c>
      <c r="BU2540" s="1102">
        <v>14367.645339165845</v>
      </c>
      <c r="BV2540" s="1102">
        <v>11033.323107575845</v>
      </c>
      <c r="BW2540" s="1102">
        <v>19091.80464310211</v>
      </c>
      <c r="BX2540" s="1102">
        <v>22695.458277893267</v>
      </c>
      <c r="BY2540" s="1102">
        <v>20781.977579854665</v>
      </c>
      <c r="BZ2540" s="1102">
        <v>16850.394431132278</v>
      </c>
      <c r="CA2540" s="1102">
        <v>13466.911680250021</v>
      </c>
      <c r="CB2540" s="1102">
        <v>7601.0691745779732</v>
      </c>
      <c r="CC2540" s="1102">
        <v>10393.874398165844</v>
      </c>
      <c r="CD2540" s="1102">
        <v>13584.657624279247</v>
      </c>
      <c r="CE2540" s="1102">
        <v>23250.522113600488</v>
      </c>
      <c r="CF2540" s="1102">
        <v>18871.074993186929</v>
      </c>
      <c r="CG2540" s="1102">
        <v>13580.115102890177</v>
      </c>
      <c r="CH2540" s="1102">
        <v>14446.916093624146</v>
      </c>
      <c r="CI2540" s="1102">
        <v>17686.826936254478</v>
      </c>
      <c r="CJ2540" s="1102">
        <v>20434.280472670656</v>
      </c>
      <c r="CK2540" s="1102">
        <v>21136.910871801967</v>
      </c>
      <c r="CL2540" s="1102">
        <v>15708.598580553051</v>
      </c>
      <c r="CM2540" s="1102">
        <v>18908.597127998622</v>
      </c>
      <c r="CN2540" s="1102">
        <v>17548.693869397728</v>
      </c>
      <c r="CO2540" s="1102">
        <v>19036.265553717869</v>
      </c>
      <c r="CP2540" s="1102">
        <v>18322.649443918799</v>
      </c>
      <c r="CQ2540" s="1106">
        <f t="shared" si="239"/>
        <v>20197.263711196902</v>
      </c>
      <c r="CR2540" s="23" t="s">
        <v>543</v>
      </c>
      <c r="DQ2540"/>
      <c r="DR2540"/>
    </row>
    <row r="2541" spans="58:122" ht="13">
      <c r="BF2541" s="1135">
        <v>2533</v>
      </c>
      <c r="BG2541" s="1102">
        <v>59137.920431232815</v>
      </c>
      <c r="BH2541" s="1102">
        <v>68956.248908214591</v>
      </c>
      <c r="BI2541" s="1102">
        <v>60931.228641452697</v>
      </c>
      <c r="BJ2541" s="1102">
        <v>62614.885904121649</v>
      </c>
      <c r="BK2541" s="1102">
        <v>72754.432406316701</v>
      </c>
      <c r="BL2541" s="1102">
        <v>88265.556870459899</v>
      </c>
      <c r="BM2541" s="1102">
        <v>77026.591549949022</v>
      </c>
      <c r="BN2541" s="1102">
        <v>76205.942275254129</v>
      </c>
      <c r="BO2541" s="1102">
        <v>112959.05566806105</v>
      </c>
      <c r="BP2541" s="1102">
        <v>110651.8717371877</v>
      </c>
      <c r="BQ2541" s="1102">
        <v>90883.281236558003</v>
      </c>
      <c r="BR2541" s="1102">
        <v>71202.98437356863</v>
      </c>
      <c r="BS2541" s="1102">
        <v>62220.097244943194</v>
      </c>
      <c r="BT2541" s="1102">
        <v>36706.797004897569</v>
      </c>
      <c r="BU2541" s="1102">
        <v>14234.262383985038</v>
      </c>
      <c r="BV2541" s="1102">
        <v>12640.287529599467</v>
      </c>
      <c r="BW2541" s="1102">
        <v>26943.407663268408</v>
      </c>
      <c r="BX2541" s="1102">
        <v>30019.489480113079</v>
      </c>
      <c r="BY2541" s="1102">
        <v>29210.548533173267</v>
      </c>
      <c r="BZ2541" s="1102">
        <v>17214.595392280669</v>
      </c>
      <c r="CA2541" s="1102">
        <v>13467.068291548676</v>
      </c>
      <c r="CB2541" s="1102">
        <v>8250.160675934716</v>
      </c>
      <c r="CC2541" s="1102">
        <v>9090.5942621031718</v>
      </c>
      <c r="CD2541" s="1102">
        <v>14760.427518994315</v>
      </c>
      <c r="CE2541" s="1102">
        <v>26660.042840578652</v>
      </c>
      <c r="CF2541" s="1102">
        <v>18861.813051760775</v>
      </c>
      <c r="CG2541" s="1102">
        <v>11670.714538455184</v>
      </c>
      <c r="CH2541" s="1102">
        <v>9821.9470867613018</v>
      </c>
      <c r="CI2541" s="1102">
        <v>14404.301919852487</v>
      </c>
      <c r="CJ2541" s="1102">
        <v>18606.143831636939</v>
      </c>
      <c r="CK2541" s="1102">
        <v>18383.866502933066</v>
      </c>
      <c r="CL2541" s="1102">
        <v>15469.238791731465</v>
      </c>
      <c r="CM2541" s="1102">
        <v>18935.833643620823</v>
      </c>
      <c r="CN2541" s="1102">
        <v>16611.728798129301</v>
      </c>
      <c r="CO2541" s="1102">
        <v>16627.161335346311</v>
      </c>
      <c r="CP2541" s="1102">
        <v>17775.38206726819</v>
      </c>
      <c r="CQ2541" s="1106">
        <f t="shared" si="239"/>
        <v>19594.004692320905</v>
      </c>
      <c r="CR2541" s="23" t="s">
        <v>543</v>
      </c>
      <c r="DQ2541"/>
      <c r="DR2541"/>
    </row>
    <row r="2542" spans="58:122" ht="13">
      <c r="BF2542" s="1135">
        <v>2534</v>
      </c>
      <c r="BG2542" s="1102">
        <v>74952.465315184381</v>
      </c>
      <c r="BH2542" s="1102">
        <v>70037.087206969038</v>
      </c>
      <c r="BI2542" s="1102">
        <v>59348.685742694288</v>
      </c>
      <c r="BJ2542" s="1102">
        <v>71280.832532911052</v>
      </c>
      <c r="BK2542" s="1102">
        <v>96251.688066586343</v>
      </c>
      <c r="BL2542" s="1102">
        <v>135606.25623159338</v>
      </c>
      <c r="BM2542" s="1102">
        <v>128082.35460243895</v>
      </c>
      <c r="BN2542" s="1102">
        <v>142369.09222303526</v>
      </c>
      <c r="BO2542" s="1102">
        <v>172759.78577743247</v>
      </c>
      <c r="BP2542" s="1102">
        <v>164167.12070252726</v>
      </c>
      <c r="BQ2542" s="1102">
        <v>122384.21925559243</v>
      </c>
      <c r="BR2542" s="1102">
        <v>85619.944185483444</v>
      </c>
      <c r="BS2542" s="1102">
        <v>72748.983643279091</v>
      </c>
      <c r="BT2542" s="1102">
        <v>33631.569849800733</v>
      </c>
      <c r="BU2542" s="1102">
        <v>17004.009979924915</v>
      </c>
      <c r="BV2542" s="1102">
        <v>16324.717641867384</v>
      </c>
      <c r="BW2542" s="1102">
        <v>23179.620839042138</v>
      </c>
      <c r="BX2542" s="1102">
        <v>33294.865449774312</v>
      </c>
      <c r="BY2542" s="1102">
        <v>27455.731655994496</v>
      </c>
      <c r="BZ2542" s="1102">
        <v>21993.396452091725</v>
      </c>
      <c r="CA2542" s="1102">
        <v>13468.195361748558</v>
      </c>
      <c r="CB2542" s="1102">
        <v>7253.1304817544124</v>
      </c>
      <c r="CC2542" s="1102">
        <v>8729.8743241926677</v>
      </c>
      <c r="CD2542" s="1102">
        <v>13812.183145397468</v>
      </c>
      <c r="CE2542" s="1102">
        <v>20860.546555618745</v>
      </c>
      <c r="CF2542" s="1102">
        <v>15062.984444005533</v>
      </c>
      <c r="CG2542" s="1102">
        <v>12419.285887729269</v>
      </c>
      <c r="CH2542" s="1102">
        <v>15719.033990245238</v>
      </c>
      <c r="CI2542" s="1102">
        <v>22767.872475438144</v>
      </c>
      <c r="CJ2542" s="1102">
        <v>25312.718024876518</v>
      </c>
      <c r="CK2542" s="1102">
        <v>28326.63008765702</v>
      </c>
      <c r="CL2542" s="1102">
        <v>23539.061058408493</v>
      </c>
      <c r="CM2542" s="1102">
        <v>26017.762028791298</v>
      </c>
      <c r="CN2542" s="1102">
        <v>20607.901986917641</v>
      </c>
      <c r="CO2542" s="1102">
        <v>20953.583727995465</v>
      </c>
      <c r="CP2542" s="1102">
        <v>22323.960838953215</v>
      </c>
      <c r="CQ2542" s="1106">
        <f t="shared" si="239"/>
        <v>24607.954516775215</v>
      </c>
      <c r="CR2542" s="23" t="s">
        <v>543</v>
      </c>
      <c r="DQ2542"/>
      <c r="DR2542"/>
    </row>
    <row r="2543" spans="58:122" ht="13">
      <c r="BF2543" s="1135">
        <v>2535</v>
      </c>
      <c r="BG2543" s="1102">
        <v>59185.218778855298</v>
      </c>
      <c r="BH2543" s="1102">
        <v>64619.871117905983</v>
      </c>
      <c r="BI2543" s="1102">
        <v>64063.232253942428</v>
      </c>
      <c r="BJ2543" s="1102">
        <v>100015.99426104261</v>
      </c>
      <c r="BK2543" s="1102">
        <v>118702.6675268574</v>
      </c>
      <c r="BL2543" s="1102">
        <v>141145.39326539365</v>
      </c>
      <c r="BM2543" s="1102">
        <v>117321.88089414929</v>
      </c>
      <c r="BN2543" s="1102">
        <v>130470.31225385897</v>
      </c>
      <c r="BO2543" s="1102">
        <v>125788.95598269079</v>
      </c>
      <c r="BP2543" s="1102">
        <v>111296.59126275691</v>
      </c>
      <c r="BQ2543" s="1102">
        <v>74833.694500039754</v>
      </c>
      <c r="BR2543" s="1102">
        <v>55262.107952483166</v>
      </c>
      <c r="BS2543" s="1102">
        <v>40142.178412360474</v>
      </c>
      <c r="BT2543" s="1102">
        <v>29081.173909690897</v>
      </c>
      <c r="BU2543" s="1102">
        <v>13545.104932074479</v>
      </c>
      <c r="BV2543" s="1102">
        <v>13839.935408258028</v>
      </c>
      <c r="BW2543" s="1102">
        <v>22170.348267955262</v>
      </c>
      <c r="BX2543" s="1102">
        <v>25896.709001374442</v>
      </c>
      <c r="BY2543" s="1102">
        <v>19643.614452489295</v>
      </c>
      <c r="BZ2543" s="1102">
        <v>15677.194879032846</v>
      </c>
      <c r="CA2543" s="1102">
        <v>13469.595485150847</v>
      </c>
      <c r="CB2543" s="1102">
        <v>8036.1092207168431</v>
      </c>
      <c r="CC2543" s="1102">
        <v>10360.665189968886</v>
      </c>
      <c r="CD2543" s="1102">
        <v>10715.646544367419</v>
      </c>
      <c r="CE2543" s="1102">
        <v>19031.256490188833</v>
      </c>
      <c r="CF2543" s="1102">
        <v>12685.977927096461</v>
      </c>
      <c r="CG2543" s="1102">
        <v>10604.111903748197</v>
      </c>
      <c r="CH2543" s="1102">
        <v>13643.808490448426</v>
      </c>
      <c r="CI2543" s="1102">
        <v>20531.145825608732</v>
      </c>
      <c r="CJ2543" s="1102">
        <v>23016.5780279832</v>
      </c>
      <c r="CK2543" s="1102">
        <v>24097.326669290345</v>
      </c>
      <c r="CL2543" s="1102">
        <v>17185.723313170995</v>
      </c>
      <c r="CM2543" s="1102">
        <v>22838.258399198821</v>
      </c>
      <c r="CN2543" s="1102">
        <v>20956.999889236642</v>
      </c>
      <c r="CO2543" s="1102">
        <v>23972.861692688541</v>
      </c>
      <c r="CP2543" s="1102">
        <v>21772.294142884712</v>
      </c>
      <c r="CQ2543" s="1106">
        <f t="shared" si="239"/>
        <v>23999.846078348572</v>
      </c>
      <c r="CR2543" s="23" t="s">
        <v>543</v>
      </c>
      <c r="DQ2543"/>
      <c r="DR2543"/>
    </row>
    <row r="2544" spans="58:122" ht="13">
      <c r="BF2544" s="1135">
        <v>2536</v>
      </c>
      <c r="BG2544" s="1102">
        <v>56225.024285892243</v>
      </c>
      <c r="BH2544" s="1102">
        <v>55775.784274226848</v>
      </c>
      <c r="BI2544" s="1102">
        <v>48881.313672819051</v>
      </c>
      <c r="BJ2544" s="1102">
        <v>57509.226841200361</v>
      </c>
      <c r="BK2544" s="1102">
        <v>71704.26477483254</v>
      </c>
      <c r="BL2544" s="1102">
        <v>101054.10233281521</v>
      </c>
      <c r="BM2544" s="1102">
        <v>95527.238481361244</v>
      </c>
      <c r="BN2544" s="1102">
        <v>111887.65265509255</v>
      </c>
      <c r="BO2544" s="1102">
        <v>148930.52637755664</v>
      </c>
      <c r="BP2544" s="1102">
        <v>138783.15638243611</v>
      </c>
      <c r="BQ2544" s="1102">
        <v>112988.70376791566</v>
      </c>
      <c r="BR2544" s="1102">
        <v>91220.963231668633</v>
      </c>
      <c r="BS2544" s="1102">
        <v>88431.550188026522</v>
      </c>
      <c r="BT2544" s="1102">
        <v>30269.665946664794</v>
      </c>
      <c r="BU2544" s="1102">
        <v>12670.031206197807</v>
      </c>
      <c r="BV2544" s="1102">
        <v>13382.556095052816</v>
      </c>
      <c r="BW2544" s="1102">
        <v>21311.809653612712</v>
      </c>
      <c r="BX2544" s="1102">
        <v>21327.001168682757</v>
      </c>
      <c r="BY2544" s="1102">
        <v>22128.25644982298</v>
      </c>
      <c r="BZ2544" s="1102">
        <v>20880.701153694361</v>
      </c>
      <c r="CA2544" s="1102">
        <v>13471.339140741493</v>
      </c>
      <c r="CB2544" s="1102">
        <v>7892.5215348307274</v>
      </c>
      <c r="CC2544" s="1102">
        <v>8532.0037778669957</v>
      </c>
      <c r="CD2544" s="1102">
        <v>9144.5367041065692</v>
      </c>
      <c r="CE2544" s="1102">
        <v>20363.508336530336</v>
      </c>
      <c r="CF2544" s="1102">
        <v>16197.889807002597</v>
      </c>
      <c r="CG2544" s="1102">
        <v>10376.319462942578</v>
      </c>
      <c r="CH2544" s="1102">
        <v>13088.879028917163</v>
      </c>
      <c r="CI2544" s="1102">
        <v>14241.945162164368</v>
      </c>
      <c r="CJ2544" s="1102">
        <v>22327.634623089634</v>
      </c>
      <c r="CK2544" s="1102">
        <v>22962.562194452781</v>
      </c>
      <c r="CL2544" s="1102">
        <v>18679.95935506263</v>
      </c>
      <c r="CM2544" s="1102">
        <v>22484.16886804764</v>
      </c>
      <c r="CN2544" s="1102">
        <v>20098.872170994106</v>
      </c>
      <c r="CO2544" s="1102">
        <v>29497.045728251527</v>
      </c>
      <c r="CP2544" s="1102">
        <v>21396.391160809075</v>
      </c>
      <c r="CQ2544" s="1106">
        <f t="shared" si="239"/>
        <v>23585.483969743869</v>
      </c>
      <c r="CR2544" s="23" t="s">
        <v>543</v>
      </c>
      <c r="DQ2544"/>
      <c r="DR2544"/>
    </row>
    <row r="2545" spans="58:122" ht="13">
      <c r="BF2545" s="1135">
        <v>2537</v>
      </c>
      <c r="BG2545" s="1102">
        <v>51636.542895105325</v>
      </c>
      <c r="BH2545" s="1102">
        <v>61314.6578451932</v>
      </c>
      <c r="BI2545" s="1102">
        <v>55056.255410753583</v>
      </c>
      <c r="BJ2545" s="1102">
        <v>58642.907152143562</v>
      </c>
      <c r="BK2545" s="1102">
        <v>68214.329826018598</v>
      </c>
      <c r="BL2545" s="1102">
        <v>92880.520668029683</v>
      </c>
      <c r="BM2545" s="1102">
        <v>89668.474102355423</v>
      </c>
      <c r="BN2545" s="1102">
        <v>88910.469167306175</v>
      </c>
      <c r="BO2545" s="1102">
        <v>98969.894483022625</v>
      </c>
      <c r="BP2545" s="1102">
        <v>115330.11425434687</v>
      </c>
      <c r="BQ2545" s="1102">
        <v>91265.509413384658</v>
      </c>
      <c r="BR2545" s="1102">
        <v>73755.559595708008</v>
      </c>
      <c r="BS2545" s="1102">
        <v>81488.655397214636</v>
      </c>
      <c r="BT2545" s="1102">
        <v>32088.61358398803</v>
      </c>
      <c r="BU2545" s="1102">
        <v>15041.485722216257</v>
      </c>
      <c r="BV2545" s="1102">
        <v>14865.371814212</v>
      </c>
      <c r="BW2545" s="1102">
        <v>16019.978494017589</v>
      </c>
      <c r="BX2545" s="1102">
        <v>22679.636560765131</v>
      </c>
      <c r="BY2545" s="1102">
        <v>19995.472441645565</v>
      </c>
      <c r="BZ2545" s="1102">
        <v>19270.25323188043</v>
      </c>
      <c r="CA2545" s="1102">
        <v>13472.200095625367</v>
      </c>
      <c r="CB2545" s="1102">
        <v>8384.4979663431241</v>
      </c>
      <c r="CC2545" s="1102">
        <v>10447.968618909061</v>
      </c>
      <c r="CD2545" s="1102">
        <v>12640.065473158847</v>
      </c>
      <c r="CE2545" s="1102">
        <v>18260.061202995908</v>
      </c>
      <c r="CF2545" s="1102">
        <v>14327.60085084433</v>
      </c>
      <c r="CG2545" s="1102">
        <v>11813.040379800146</v>
      </c>
      <c r="CH2545" s="1102">
        <v>13398.060030691315</v>
      </c>
      <c r="CI2545" s="1102">
        <v>18607.092996850264</v>
      </c>
      <c r="CJ2545" s="1102">
        <v>21420.870018712238</v>
      </c>
      <c r="CK2545" s="1102">
        <v>23972.812488621097</v>
      </c>
      <c r="CL2545" s="1102">
        <v>20520.211678974654</v>
      </c>
      <c r="CM2545" s="1102">
        <v>22176.013895705652</v>
      </c>
      <c r="CN2545" s="1102">
        <v>18867.389939967874</v>
      </c>
      <c r="CO2545" s="1102">
        <v>17430.318292886299</v>
      </c>
      <c r="CP2545" s="1102">
        <v>19874.43036766872</v>
      </c>
      <c r="CQ2545" s="1106">
        <f t="shared" si="239"/>
        <v>21907.809374088687</v>
      </c>
      <c r="CR2545" s="23" t="s">
        <v>543</v>
      </c>
      <c r="DQ2545"/>
      <c r="DR2545"/>
    </row>
    <row r="2546" spans="58:122" ht="13">
      <c r="BF2546" s="1135">
        <v>2538</v>
      </c>
      <c r="BG2546" s="1102">
        <v>58531.860826867094</v>
      </c>
      <c r="BH2546" s="1102">
        <v>56643.746116056769</v>
      </c>
      <c r="BI2546" s="1102">
        <v>47682.335127699429</v>
      </c>
      <c r="BJ2546" s="1102">
        <v>56112.025861676964</v>
      </c>
      <c r="BK2546" s="1102">
        <v>59075.996592580552</v>
      </c>
      <c r="BL2546" s="1102">
        <v>76049.365528875089</v>
      </c>
      <c r="BM2546" s="1102">
        <v>69819.135343657719</v>
      </c>
      <c r="BN2546" s="1102">
        <v>80600.313607854754</v>
      </c>
      <c r="BO2546" s="1102">
        <v>106504.53703020206</v>
      </c>
      <c r="BP2546" s="1102">
        <v>100506.15692861668</v>
      </c>
      <c r="BQ2546" s="1102">
        <v>85015.101918364351</v>
      </c>
      <c r="BR2546" s="1102">
        <v>73621.574385178959</v>
      </c>
      <c r="BS2546" s="1102">
        <v>76703.712978816111</v>
      </c>
      <c r="BT2546" s="1102">
        <v>25391.344274878738</v>
      </c>
      <c r="BU2546" s="1102">
        <v>10425.028801958899</v>
      </c>
      <c r="BV2546" s="1102">
        <v>12880.087148124687</v>
      </c>
      <c r="BW2546" s="1102">
        <v>22833.737664773114</v>
      </c>
      <c r="BX2546" s="1102">
        <v>29573.278597648296</v>
      </c>
      <c r="BY2546" s="1102">
        <v>27210.878908074203</v>
      </c>
      <c r="BZ2546" s="1102">
        <v>20761.981146155085</v>
      </c>
      <c r="CA2546" s="1102">
        <v>13472.764365988003</v>
      </c>
      <c r="CB2546" s="1102">
        <v>9044.6293227562692</v>
      </c>
      <c r="CC2546" s="1102">
        <v>10489.078717280845</v>
      </c>
      <c r="CD2546" s="1102">
        <v>17560.578668158727</v>
      </c>
      <c r="CE2546" s="1102">
        <v>21173.918486200975</v>
      </c>
      <c r="CF2546" s="1102">
        <v>15104.661768710861</v>
      </c>
      <c r="CG2546" s="1102">
        <v>12238.620299793543</v>
      </c>
      <c r="CH2546" s="1102">
        <v>14547.554196898218</v>
      </c>
      <c r="CI2546" s="1102">
        <v>22190.157253419489</v>
      </c>
      <c r="CJ2546" s="1102">
        <v>25610.335744984517</v>
      </c>
      <c r="CK2546" s="1102">
        <v>27049.140046688466</v>
      </c>
      <c r="CL2546" s="1102">
        <v>23930.047795188504</v>
      </c>
      <c r="CM2546" s="1102">
        <v>24198.15772052194</v>
      </c>
      <c r="CN2546" s="1102">
        <v>24876.286740659038</v>
      </c>
      <c r="CO2546" s="1102">
        <v>23535.010269644197</v>
      </c>
      <c r="CP2546" s="1102">
        <v>25206.067071194793</v>
      </c>
      <c r="CQ2546" s="1106">
        <f t="shared" si="239"/>
        <v>27784.932813196596</v>
      </c>
      <c r="CR2546" s="23" t="s">
        <v>543</v>
      </c>
      <c r="DQ2546"/>
      <c r="DR2546"/>
    </row>
    <row r="2547" spans="58:122" ht="13">
      <c r="BF2547" s="1135">
        <v>2539</v>
      </c>
      <c r="BG2547" s="1102">
        <v>55944.280959199226</v>
      </c>
      <c r="BH2547" s="1102">
        <v>60956.771356643912</v>
      </c>
      <c r="BI2547" s="1102">
        <v>56377.317549662788</v>
      </c>
      <c r="BJ2547" s="1102">
        <v>69794.4242987381</v>
      </c>
      <c r="BK2547" s="1102">
        <v>77587.487740687211</v>
      </c>
      <c r="BL2547" s="1102">
        <v>87881.425357706423</v>
      </c>
      <c r="BM2547" s="1102">
        <v>68900.509571265255</v>
      </c>
      <c r="BN2547" s="1102">
        <v>68478.050247455962</v>
      </c>
      <c r="BO2547" s="1102">
        <v>112784.14908997779</v>
      </c>
      <c r="BP2547" s="1102">
        <v>105692.24369375895</v>
      </c>
      <c r="BQ2547" s="1102">
        <v>90606.979824843438</v>
      </c>
      <c r="BR2547" s="1102">
        <v>74520.612353128236</v>
      </c>
      <c r="BS2547" s="1102">
        <v>90684.058415612322</v>
      </c>
      <c r="BT2547" s="1102">
        <v>30969.702916124941</v>
      </c>
      <c r="BU2547" s="1102">
        <v>12460.28951629497</v>
      </c>
      <c r="BV2547" s="1102">
        <v>10416.194437589525</v>
      </c>
      <c r="BW2547" s="1102">
        <v>23797.170179919176</v>
      </c>
      <c r="BX2547" s="1102">
        <v>25844.311043378348</v>
      </c>
      <c r="BY2547" s="1102">
        <v>26429.326785237758</v>
      </c>
      <c r="BZ2547" s="1102">
        <v>24779.222288291669</v>
      </c>
      <c r="CA2547" s="1102">
        <v>13474.707636765786</v>
      </c>
      <c r="CB2547" s="1102">
        <v>9534.9372026845813</v>
      </c>
      <c r="CC2547" s="1102">
        <v>8827.6501908125301</v>
      </c>
      <c r="CD2547" s="1102">
        <v>12933.113883296857</v>
      </c>
      <c r="CE2547" s="1102">
        <v>26059.653978877519</v>
      </c>
      <c r="CF2547" s="1102">
        <v>18776.815409480816</v>
      </c>
      <c r="CG2547" s="1102">
        <v>12271.720139842888</v>
      </c>
      <c r="CH2547" s="1102">
        <v>15093.55726439677</v>
      </c>
      <c r="CI2547" s="1102">
        <v>17914.514638587265</v>
      </c>
      <c r="CJ2547" s="1102">
        <v>24384.556182780379</v>
      </c>
      <c r="CK2547" s="1102">
        <v>24628.666777535655</v>
      </c>
      <c r="CL2547" s="1102">
        <v>19874.170572541778</v>
      </c>
      <c r="CM2547" s="1102">
        <v>27700.726141727322</v>
      </c>
      <c r="CN2547" s="1102">
        <v>21621.418609804525</v>
      </c>
      <c r="CO2547" s="1102">
        <v>31587.008197927778</v>
      </c>
      <c r="CP2547" s="1102">
        <v>23363.156027504385</v>
      </c>
      <c r="CQ2547" s="1106">
        <f t="shared" si="239"/>
        <v>25753.471126412755</v>
      </c>
      <c r="CR2547" s="23" t="s">
        <v>543</v>
      </c>
      <c r="DQ2547"/>
      <c r="DR2547"/>
    </row>
    <row r="2548" spans="58:122" ht="13">
      <c r="BF2548" s="1135">
        <v>2540</v>
      </c>
      <c r="BG2548" s="1102">
        <v>59558.165109039182</v>
      </c>
      <c r="BH2548" s="1102">
        <v>56912.194811215741</v>
      </c>
      <c r="BI2548" s="1102">
        <v>50894.958260561754</v>
      </c>
      <c r="BJ2548" s="1102">
        <v>56938.142974409864</v>
      </c>
      <c r="BK2548" s="1102">
        <v>66551.379780570976</v>
      </c>
      <c r="BL2548" s="1102">
        <v>85738.77532697987</v>
      </c>
      <c r="BM2548" s="1102">
        <v>77570.822624649838</v>
      </c>
      <c r="BN2548" s="1102">
        <v>94780.909036352212</v>
      </c>
      <c r="BO2548" s="1102">
        <v>131195.11325907937</v>
      </c>
      <c r="BP2548" s="1102">
        <v>121468.76972204266</v>
      </c>
      <c r="BQ2548" s="1102">
        <v>95210.307555904816</v>
      </c>
      <c r="BR2548" s="1102">
        <v>78014.065783930273</v>
      </c>
      <c r="BS2548" s="1102">
        <v>84090.903102048323</v>
      </c>
      <c r="BT2548" s="1102">
        <v>38057.851593148509</v>
      </c>
      <c r="BU2548" s="1102">
        <v>18942.967302815538</v>
      </c>
      <c r="BV2548" s="1102">
        <v>17939.035978223528</v>
      </c>
      <c r="BW2548" s="1102">
        <v>17600.842789351747</v>
      </c>
      <c r="BX2548" s="1102">
        <v>23921.422735995035</v>
      </c>
      <c r="BY2548" s="1102">
        <v>25308.639308541904</v>
      </c>
      <c r="BZ2548" s="1102">
        <v>22745.542196239952</v>
      </c>
      <c r="CA2548" s="1102">
        <v>13477.604013123258</v>
      </c>
      <c r="CB2548" s="1102">
        <v>7806.2020970335061</v>
      </c>
      <c r="CC2548" s="1102">
        <v>10179.221245286233</v>
      </c>
      <c r="CD2548" s="1102">
        <v>13609.589471004085</v>
      </c>
      <c r="CE2548" s="1102">
        <v>22323.075124460425</v>
      </c>
      <c r="CF2548" s="1102">
        <v>13964.439409661352</v>
      </c>
      <c r="CG2548" s="1102">
        <v>10363.489276067417</v>
      </c>
      <c r="CH2548" s="1102">
        <v>13552.107600061443</v>
      </c>
      <c r="CI2548" s="1102">
        <v>19473.741647617127</v>
      </c>
      <c r="CJ2548" s="1102">
        <v>21382.713889990635</v>
      </c>
      <c r="CK2548" s="1102">
        <v>22730.21680683297</v>
      </c>
      <c r="CL2548" s="1102">
        <v>18296.847736826719</v>
      </c>
      <c r="CM2548" s="1102">
        <v>25208.36246521875</v>
      </c>
      <c r="CN2548" s="1102">
        <v>25047.812510761956</v>
      </c>
      <c r="CO2548" s="1102">
        <v>25952.68794873665</v>
      </c>
      <c r="CP2548" s="1102">
        <v>26160.921723856154</v>
      </c>
      <c r="CQ2548" s="1106">
        <f t="shared" si="239"/>
        <v>28837.479896231333</v>
      </c>
      <c r="CR2548" s="23" t="s">
        <v>543</v>
      </c>
      <c r="DQ2548"/>
      <c r="DR2548"/>
    </row>
    <row r="2549" spans="58:122" ht="13">
      <c r="BF2549" s="1135">
        <v>2541</v>
      </c>
      <c r="BG2549" s="1102">
        <v>60596.043351394634</v>
      </c>
      <c r="BH2549" s="1102">
        <v>63569.884201136723</v>
      </c>
      <c r="BI2549" s="1102">
        <v>59574.496727999431</v>
      </c>
      <c r="BJ2549" s="1102">
        <v>70892.96845014373</v>
      </c>
      <c r="BK2549" s="1102">
        <v>81792.667554767788</v>
      </c>
      <c r="BL2549" s="1102">
        <v>102481.70871462021</v>
      </c>
      <c r="BM2549" s="1102">
        <v>88251.719709932426</v>
      </c>
      <c r="BN2549" s="1102">
        <v>97411.500064699241</v>
      </c>
      <c r="BO2549" s="1102">
        <v>124457.67765628836</v>
      </c>
      <c r="BP2549" s="1102">
        <v>118941.68181761647</v>
      </c>
      <c r="BQ2549" s="1102">
        <v>90638.659145114681</v>
      </c>
      <c r="BR2549" s="1102">
        <v>69883.243871666156</v>
      </c>
      <c r="BS2549" s="1102">
        <v>67275.842926796366</v>
      </c>
      <c r="BT2549" s="1102">
        <v>30458.469712152186</v>
      </c>
      <c r="BU2549" s="1102">
        <v>13851.711592720672</v>
      </c>
      <c r="BV2549" s="1102">
        <v>12712.675719446774</v>
      </c>
      <c r="BW2549" s="1102">
        <v>20314.044093693796</v>
      </c>
      <c r="BX2549" s="1102">
        <v>24840.991873127958</v>
      </c>
      <c r="BY2549" s="1102">
        <v>21861.095891833793</v>
      </c>
      <c r="BZ2549" s="1102">
        <v>18219.400127891869</v>
      </c>
      <c r="CA2549" s="1102">
        <v>13478.798361680672</v>
      </c>
      <c r="CB2549" s="1102">
        <v>9111.4464258019652</v>
      </c>
      <c r="CC2549" s="1102">
        <v>10307.462758030499</v>
      </c>
      <c r="CD2549" s="1102">
        <v>13626.264730876512</v>
      </c>
      <c r="CE2549" s="1102">
        <v>20714.463429224365</v>
      </c>
      <c r="CF2549" s="1102">
        <v>14725.410766910001</v>
      </c>
      <c r="CG2549" s="1102">
        <v>10692.911618427837</v>
      </c>
      <c r="CH2549" s="1102">
        <v>12002.495395975782</v>
      </c>
      <c r="CI2549" s="1102">
        <v>17159.850485812334</v>
      </c>
      <c r="CJ2549" s="1102">
        <v>20982.541537727939</v>
      </c>
      <c r="CK2549" s="1102">
        <v>23274.986303832011</v>
      </c>
      <c r="CL2549" s="1102">
        <v>20257.898391548861</v>
      </c>
      <c r="CM2549" s="1102">
        <v>22146.879072912758</v>
      </c>
      <c r="CN2549" s="1102">
        <v>20045.281669063763</v>
      </c>
      <c r="CO2549" s="1102">
        <v>21194.560674890716</v>
      </c>
      <c r="CP2549" s="1102">
        <v>20326.325520191793</v>
      </c>
      <c r="CQ2549" s="1106">
        <f t="shared" si="239"/>
        <v>22405.938511649045</v>
      </c>
      <c r="CR2549" s="23" t="s">
        <v>543</v>
      </c>
      <c r="DQ2549"/>
      <c r="DR2549"/>
    </row>
    <row r="2550" spans="58:122" ht="13">
      <c r="BF2550" s="1135">
        <v>2542</v>
      </c>
      <c r="BG2550" s="1102">
        <v>55969.964094104333</v>
      </c>
      <c r="BH2550" s="1102">
        <v>65914.738783605528</v>
      </c>
      <c r="BI2550" s="1102">
        <v>61373.258741684214</v>
      </c>
      <c r="BJ2550" s="1102">
        <v>64774.596737021646</v>
      </c>
      <c r="BK2550" s="1102">
        <v>70468.127987776053</v>
      </c>
      <c r="BL2550" s="1102">
        <v>88416.441106185259</v>
      </c>
      <c r="BM2550" s="1102">
        <v>76178.636108018472</v>
      </c>
      <c r="BN2550" s="1102">
        <v>82430.035401272864</v>
      </c>
      <c r="BO2550" s="1102">
        <v>100996.45944119067</v>
      </c>
      <c r="BP2550" s="1102">
        <v>115041.08862084745</v>
      </c>
      <c r="BQ2550" s="1102">
        <v>84653.775945857313</v>
      </c>
      <c r="BR2550" s="1102">
        <v>62435.88531328817</v>
      </c>
      <c r="BS2550" s="1102">
        <v>63550.631059330895</v>
      </c>
      <c r="BT2550" s="1102">
        <v>36456.403452986408</v>
      </c>
      <c r="BU2550" s="1102">
        <v>17875.055769691557</v>
      </c>
      <c r="BV2550" s="1102">
        <v>13243.178955592459</v>
      </c>
      <c r="BW2550" s="1102">
        <v>14859.895096122969</v>
      </c>
      <c r="BX2550" s="1102">
        <v>25767.060090833489</v>
      </c>
      <c r="BY2550" s="1102">
        <v>23660.60931192966</v>
      </c>
      <c r="BZ2550" s="1102">
        <v>20544.409676608917</v>
      </c>
      <c r="CA2550" s="1102">
        <v>13480.997462032508</v>
      </c>
      <c r="CB2550" s="1102">
        <v>9955.8813312812163</v>
      </c>
      <c r="CC2550" s="1102">
        <v>11842.947494711283</v>
      </c>
      <c r="CD2550" s="1102">
        <v>12521.119673721456</v>
      </c>
      <c r="CE2550" s="1102">
        <v>22296.090235883701</v>
      </c>
      <c r="CF2550" s="1102">
        <v>15737.20414840613</v>
      </c>
      <c r="CG2550" s="1102">
        <v>12471.445285138698</v>
      </c>
      <c r="CH2550" s="1102">
        <v>12426.956007693347</v>
      </c>
      <c r="CI2550" s="1102">
        <v>16277.040772636337</v>
      </c>
      <c r="CJ2550" s="1102">
        <v>17799.936115239492</v>
      </c>
      <c r="CK2550" s="1102">
        <v>20916.270623361295</v>
      </c>
      <c r="CL2550" s="1102">
        <v>16822.571439472635</v>
      </c>
      <c r="CM2550" s="1102">
        <v>24638.668601234112</v>
      </c>
      <c r="CN2550" s="1102">
        <v>20179.401660499454</v>
      </c>
      <c r="CO2550" s="1102">
        <v>27338.870286954279</v>
      </c>
      <c r="CP2550" s="1102">
        <v>20785.662105072421</v>
      </c>
      <c r="CQ2550" s="1106">
        <f t="shared" si="239"/>
        <v>22912.270424259736</v>
      </c>
      <c r="CR2550" s="23" t="s">
        <v>543</v>
      </c>
      <c r="DQ2550"/>
      <c r="DR2550"/>
    </row>
    <row r="2551" spans="58:122" ht="13">
      <c r="BF2551" s="1135">
        <v>2543</v>
      </c>
      <c r="BG2551" s="1102">
        <v>67809.496933282775</v>
      </c>
      <c r="BH2551" s="1102">
        <v>69026.579801784872</v>
      </c>
      <c r="BI2551" s="1102">
        <v>60606.223409374201</v>
      </c>
      <c r="BJ2551" s="1102">
        <v>67151.768714153048</v>
      </c>
      <c r="BK2551" s="1102">
        <v>72461.445180600553</v>
      </c>
      <c r="BL2551" s="1102">
        <v>89324.336246647406</v>
      </c>
      <c r="BM2551" s="1102">
        <v>89287.544215358954</v>
      </c>
      <c r="BN2551" s="1102">
        <v>105527.28223974041</v>
      </c>
      <c r="BO2551" s="1102">
        <v>136130.62816938397</v>
      </c>
      <c r="BP2551" s="1102">
        <v>126804.23255537298</v>
      </c>
      <c r="BQ2551" s="1102">
        <v>101785.21149724195</v>
      </c>
      <c r="BR2551" s="1102">
        <v>83524.535107212898</v>
      </c>
      <c r="BS2551" s="1102">
        <v>84134.202486708848</v>
      </c>
      <c r="BT2551" s="1102">
        <v>37103.596977754583</v>
      </c>
      <c r="BU2551" s="1102">
        <v>17588.111383944575</v>
      </c>
      <c r="BV2551" s="1102">
        <v>13969.455444374395</v>
      </c>
      <c r="BW2551" s="1102">
        <v>14631.673629547266</v>
      </c>
      <c r="BX2551" s="1102">
        <v>27845.874438239909</v>
      </c>
      <c r="BY2551" s="1102">
        <v>22314.889116236576</v>
      </c>
      <c r="BZ2551" s="1102">
        <v>18982.124683237307</v>
      </c>
      <c r="CA2551" s="1102">
        <v>13488.97021273537</v>
      </c>
      <c r="CB2551" s="1102">
        <v>9034.8369585609762</v>
      </c>
      <c r="CC2551" s="1102">
        <v>15412.721037370111</v>
      </c>
      <c r="CD2551" s="1102">
        <v>16024.053566783712</v>
      </c>
      <c r="CE2551" s="1102">
        <v>19775.157412268429</v>
      </c>
      <c r="CF2551" s="1102">
        <v>14239.484735492691</v>
      </c>
      <c r="CG2551" s="1102">
        <v>12457.434230610892</v>
      </c>
      <c r="CH2551" s="1102">
        <v>16189.696811957596</v>
      </c>
      <c r="CI2551" s="1102">
        <v>20018.093946253499</v>
      </c>
      <c r="CJ2551" s="1102">
        <v>20310.359162846798</v>
      </c>
      <c r="CK2551" s="1102">
        <v>19799.512169249403</v>
      </c>
      <c r="CL2551" s="1102">
        <v>16343.976217695292</v>
      </c>
      <c r="CM2551" s="1102">
        <v>19340.428180789222</v>
      </c>
      <c r="CN2551" s="1102">
        <v>16529.838484161792</v>
      </c>
      <c r="CO2551" s="1102">
        <v>15963.624134494316</v>
      </c>
      <c r="CP2551" s="1102">
        <v>18753.070107437059</v>
      </c>
      <c r="CQ2551" s="1106">
        <f t="shared" si="239"/>
        <v>20671.721276650784</v>
      </c>
      <c r="CR2551" s="23" t="s">
        <v>543</v>
      </c>
      <c r="DQ2551"/>
      <c r="DR2551"/>
    </row>
    <row r="2552" spans="58:122" ht="13">
      <c r="BF2552" s="1135">
        <v>2544</v>
      </c>
      <c r="BG2552" s="1102">
        <v>78384.265731634543</v>
      </c>
      <c r="BH2552" s="1102">
        <v>79967.537696580694</v>
      </c>
      <c r="BI2552" s="1102">
        <v>70825.850144843818</v>
      </c>
      <c r="BJ2552" s="1102">
        <v>78618.357407246469</v>
      </c>
      <c r="BK2552" s="1102">
        <v>102393.32306658944</v>
      </c>
      <c r="BL2552" s="1102">
        <v>126080.27114028591</v>
      </c>
      <c r="BM2552" s="1102">
        <v>107107.94594612865</v>
      </c>
      <c r="BN2552" s="1102">
        <v>109771.33058741114</v>
      </c>
      <c r="BO2552" s="1102">
        <v>128206.00753913523</v>
      </c>
      <c r="BP2552" s="1102">
        <v>119935.00869025213</v>
      </c>
      <c r="BQ2552" s="1102">
        <v>90960.125569984695</v>
      </c>
      <c r="BR2552" s="1102">
        <v>71442.234557896154</v>
      </c>
      <c r="BS2552" s="1102">
        <v>75645.152982749481</v>
      </c>
      <c r="BT2552" s="1102">
        <v>40327.48276887901</v>
      </c>
      <c r="BU2552" s="1102">
        <v>20606.841157339426</v>
      </c>
      <c r="BV2552" s="1102">
        <v>15599.278175654779</v>
      </c>
      <c r="BW2552" s="1102">
        <v>17191.704508394367</v>
      </c>
      <c r="BX2552" s="1102">
        <v>26054.382579316261</v>
      </c>
      <c r="BY2552" s="1102">
        <v>23748.79419666202</v>
      </c>
      <c r="BZ2552" s="1102">
        <v>19745.153518761043</v>
      </c>
      <c r="CA2552" s="1102">
        <v>13494.173256643422</v>
      </c>
      <c r="CB2552" s="1102">
        <v>9253.1173783797531</v>
      </c>
      <c r="CC2552" s="1102">
        <v>10287.505755624297</v>
      </c>
      <c r="CD2552" s="1102">
        <v>13349.403727596733</v>
      </c>
      <c r="CE2552" s="1102">
        <v>19055.175618255882</v>
      </c>
      <c r="CF2552" s="1102">
        <v>14598.45282704907</v>
      </c>
      <c r="CG2552" s="1102">
        <v>13181.556246870887</v>
      </c>
      <c r="CH2552" s="1102">
        <v>15743.069121425557</v>
      </c>
      <c r="CI2552" s="1102">
        <v>23984.395081021343</v>
      </c>
      <c r="CJ2552" s="1102">
        <v>24671.086643649061</v>
      </c>
      <c r="CK2552" s="1102">
        <v>23310.574662688388</v>
      </c>
      <c r="CL2552" s="1102">
        <v>18995.569994934653</v>
      </c>
      <c r="CM2552" s="1102">
        <v>26796.626626722627</v>
      </c>
      <c r="CN2552" s="1102">
        <v>27042.085019080863</v>
      </c>
      <c r="CO2552" s="1102">
        <v>33130.679464960092</v>
      </c>
      <c r="CP2552" s="1102">
        <v>28684.063981063209</v>
      </c>
      <c r="CQ2552" s="1106">
        <f t="shared" si="239"/>
        <v>31618.768143089601</v>
      </c>
      <c r="CR2552" s="23" t="s">
        <v>543</v>
      </c>
      <c r="DQ2552"/>
      <c r="DR2552"/>
    </row>
    <row r="2553" spans="58:122" ht="13">
      <c r="BF2553" s="1135">
        <v>2545</v>
      </c>
      <c r="BG2553" s="1102">
        <v>58743.589656478347</v>
      </c>
      <c r="BH2553" s="1102">
        <v>64054.844810295312</v>
      </c>
      <c r="BI2553" s="1102">
        <v>63608.77716396808</v>
      </c>
      <c r="BJ2553" s="1102">
        <v>100088.84429711083</v>
      </c>
      <c r="BK2553" s="1102">
        <v>118293.53644473199</v>
      </c>
      <c r="BL2553" s="1102">
        <v>139670.1125430094</v>
      </c>
      <c r="BM2553" s="1102">
        <v>114880.77309464842</v>
      </c>
      <c r="BN2553" s="1102">
        <v>127455.59830029044</v>
      </c>
      <c r="BO2553" s="1102">
        <v>121700.79069793865</v>
      </c>
      <c r="BP2553" s="1102">
        <v>109809.69982595115</v>
      </c>
      <c r="BQ2553" s="1102">
        <v>75423.182753996371</v>
      </c>
      <c r="BR2553" s="1102">
        <v>55610.450766704613</v>
      </c>
      <c r="BS2553" s="1102">
        <v>39874.574039092731</v>
      </c>
      <c r="BT2553" s="1102">
        <v>28314.368010212758</v>
      </c>
      <c r="BU2553" s="1102">
        <v>13173.054263754928</v>
      </c>
      <c r="BV2553" s="1102">
        <v>14006.546254500772</v>
      </c>
      <c r="BW2553" s="1102">
        <v>22210.775800809231</v>
      </c>
      <c r="BX2553" s="1102">
        <v>25825.100873853386</v>
      </c>
      <c r="BY2553" s="1102">
        <v>19577.792226126061</v>
      </c>
      <c r="BZ2553" s="1102">
        <v>15564.251906952648</v>
      </c>
      <c r="CA2553" s="1102">
        <v>13494.463464593988</v>
      </c>
      <c r="CB2553" s="1102">
        <v>7869.9609220501807</v>
      </c>
      <c r="CC2553" s="1102">
        <v>10202.554955635529</v>
      </c>
      <c r="CD2553" s="1102">
        <v>10475.117172032296</v>
      </c>
      <c r="CE2553" s="1102">
        <v>19238.073000475619</v>
      </c>
      <c r="CF2553" s="1102">
        <v>12601.266276959712</v>
      </c>
      <c r="CG2553" s="1102">
        <v>10452.44620436092</v>
      </c>
      <c r="CH2553" s="1102">
        <v>13376.492584965743</v>
      </c>
      <c r="CI2553" s="1102">
        <v>19905.671539563438</v>
      </c>
      <c r="CJ2553" s="1102">
        <v>23024.545988969687</v>
      </c>
      <c r="CK2553" s="1102">
        <v>23473.404393623372</v>
      </c>
      <c r="CL2553" s="1102">
        <v>17814.908432318069</v>
      </c>
      <c r="CM2553" s="1102">
        <v>22585.499955788167</v>
      </c>
      <c r="CN2553" s="1102">
        <v>20514.236367064204</v>
      </c>
      <c r="CO2553" s="1102">
        <v>23937.247070688485</v>
      </c>
      <c r="CP2553" s="1102">
        <v>21248.351915731917</v>
      </c>
      <c r="CQ2553" s="1106">
        <f t="shared" si="239"/>
        <v>23422.298635571457</v>
      </c>
      <c r="CR2553" s="23" t="s">
        <v>543</v>
      </c>
      <c r="DQ2553"/>
      <c r="DR2553"/>
    </row>
    <row r="2554" spans="58:122" ht="13">
      <c r="BF2554" s="1135">
        <v>2546</v>
      </c>
      <c r="BG2554" s="1102">
        <v>56066.245557340997</v>
      </c>
      <c r="BH2554" s="1102">
        <v>51534.538992717309</v>
      </c>
      <c r="BI2554" s="1102">
        <v>44325.459658478983</v>
      </c>
      <c r="BJ2554" s="1102">
        <v>56635.08272600855</v>
      </c>
      <c r="BK2554" s="1102">
        <v>75677.937063283127</v>
      </c>
      <c r="BL2554" s="1102">
        <v>94032.875505849923</v>
      </c>
      <c r="BM2554" s="1102">
        <v>79467.183431017154</v>
      </c>
      <c r="BN2554" s="1102">
        <v>92843.612584407208</v>
      </c>
      <c r="BO2554" s="1102">
        <v>134191.65786340917</v>
      </c>
      <c r="BP2554" s="1102">
        <v>123952.04401631243</v>
      </c>
      <c r="BQ2554" s="1102">
        <v>94432.919033641563</v>
      </c>
      <c r="BR2554" s="1102">
        <v>72095.184092588606</v>
      </c>
      <c r="BS2554" s="1102">
        <v>72931.065539228861</v>
      </c>
      <c r="BT2554" s="1102">
        <v>42207.650240269657</v>
      </c>
      <c r="BU2554" s="1102">
        <v>19820.099757126653</v>
      </c>
      <c r="BV2554" s="1102">
        <v>14634.551111334304</v>
      </c>
      <c r="BW2554" s="1102">
        <v>19339.198874309135</v>
      </c>
      <c r="BX2554" s="1102">
        <v>25142.754354328019</v>
      </c>
      <c r="BY2554" s="1102">
        <v>26050.898888914246</v>
      </c>
      <c r="BZ2554" s="1102">
        <v>22866.953580510908</v>
      </c>
      <c r="CA2554" s="1102">
        <v>13495.69672706677</v>
      </c>
      <c r="CB2554" s="1102">
        <v>8044.5434306485076</v>
      </c>
      <c r="CC2554" s="1102">
        <v>9800.6510469401292</v>
      </c>
      <c r="CD2554" s="1102">
        <v>15002.62087703653</v>
      </c>
      <c r="CE2554" s="1102">
        <v>23025.413308509127</v>
      </c>
      <c r="CF2554" s="1102">
        <v>17040.157272677559</v>
      </c>
      <c r="CG2554" s="1102">
        <v>10910.546504615622</v>
      </c>
      <c r="CH2554" s="1102">
        <v>12683.598773790214</v>
      </c>
      <c r="CI2554" s="1102">
        <v>15641.987481361639</v>
      </c>
      <c r="CJ2554" s="1102">
        <v>20666.778004355991</v>
      </c>
      <c r="CK2554" s="1102">
        <v>20968.637484297327</v>
      </c>
      <c r="CL2554" s="1102">
        <v>17974.603723944354</v>
      </c>
      <c r="CM2554" s="1102">
        <v>22847.810873625029</v>
      </c>
      <c r="CN2554" s="1102">
        <v>22305.770623702861</v>
      </c>
      <c r="CO2554" s="1102">
        <v>24492.217739196032</v>
      </c>
      <c r="CP2554" s="1102">
        <v>22861.685007076176</v>
      </c>
      <c r="CQ2554" s="1106">
        <f t="shared" si="239"/>
        <v>25200.693948957498</v>
      </c>
      <c r="CR2554" s="23" t="s">
        <v>543</v>
      </c>
      <c r="DQ2554"/>
      <c r="DR2554"/>
    </row>
    <row r="2555" spans="58:122" ht="13">
      <c r="BF2555" s="1135">
        <v>2547</v>
      </c>
      <c r="BG2555" s="1102">
        <v>54295.624395539875</v>
      </c>
      <c r="BH2555" s="1102">
        <v>57036.357576215327</v>
      </c>
      <c r="BI2555" s="1102">
        <v>49853.181707620075</v>
      </c>
      <c r="BJ2555" s="1102">
        <v>58187.279227981322</v>
      </c>
      <c r="BK2555" s="1102">
        <v>64959.74055561635</v>
      </c>
      <c r="BL2555" s="1102">
        <v>79579.718774110079</v>
      </c>
      <c r="BM2555" s="1102">
        <v>69209.207582818068</v>
      </c>
      <c r="BN2555" s="1102">
        <v>76514.679549944223</v>
      </c>
      <c r="BO2555" s="1102">
        <v>122344.03826042669</v>
      </c>
      <c r="BP2555" s="1102">
        <v>114307.14985638126</v>
      </c>
      <c r="BQ2555" s="1102">
        <v>88875.311787563929</v>
      </c>
      <c r="BR2555" s="1102">
        <v>66097.983648034409</v>
      </c>
      <c r="BS2555" s="1102">
        <v>67782.796608891804</v>
      </c>
      <c r="BT2555" s="1102">
        <v>31308.241410319119</v>
      </c>
      <c r="BU2555" s="1102">
        <v>12569.346781152442</v>
      </c>
      <c r="BV2555" s="1102">
        <v>11080.98830232595</v>
      </c>
      <c r="BW2555" s="1102">
        <v>19483.530409802053</v>
      </c>
      <c r="BX2555" s="1102">
        <v>24768.574135465507</v>
      </c>
      <c r="BY2555" s="1102">
        <v>20770.122136493159</v>
      </c>
      <c r="BZ2555" s="1102">
        <v>17604.719334496534</v>
      </c>
      <c r="CA2555" s="1102">
        <v>13495.887858628361</v>
      </c>
      <c r="CB2555" s="1102">
        <v>8204.5499930607566</v>
      </c>
      <c r="CC2555" s="1102">
        <v>9514.1594747319978</v>
      </c>
      <c r="CD2555" s="1102">
        <v>10933.370401877533</v>
      </c>
      <c r="CE2555" s="1102">
        <v>18118.290883798665</v>
      </c>
      <c r="CF2555" s="1102">
        <v>14647.345795471721</v>
      </c>
      <c r="CG2555" s="1102">
        <v>12205.986644434322</v>
      </c>
      <c r="CH2555" s="1102">
        <v>13038.137720924286</v>
      </c>
      <c r="CI2555" s="1102">
        <v>16934.994833618712</v>
      </c>
      <c r="CJ2555" s="1102">
        <v>19612.036285328981</v>
      </c>
      <c r="CK2555" s="1102">
        <v>19311.774209259635</v>
      </c>
      <c r="CL2555" s="1102">
        <v>16327.521242209423</v>
      </c>
      <c r="CM2555" s="1102">
        <v>18567.029764531842</v>
      </c>
      <c r="CN2555" s="1102">
        <v>17512.972698629866</v>
      </c>
      <c r="CO2555" s="1102">
        <v>22709.299809833778</v>
      </c>
      <c r="CP2555" s="1102">
        <v>18139.272662748848</v>
      </c>
      <c r="CQ2555" s="1106">
        <f t="shared" si="239"/>
        <v>19995.125411321871</v>
      </c>
      <c r="CR2555" s="23" t="s">
        <v>543</v>
      </c>
      <c r="DQ2555"/>
      <c r="DR2555"/>
    </row>
    <row r="2556" spans="58:122" ht="13">
      <c r="BF2556" s="1135">
        <v>2548</v>
      </c>
      <c r="BG2556" s="1102">
        <v>76333.786417252748</v>
      </c>
      <c r="BH2556" s="1102">
        <v>77952.796568830832</v>
      </c>
      <c r="BI2556" s="1102">
        <v>63988.609635936373</v>
      </c>
      <c r="BJ2556" s="1102">
        <v>64511.040440002958</v>
      </c>
      <c r="BK2556" s="1102">
        <v>77801.409902797765</v>
      </c>
      <c r="BL2556" s="1102">
        <v>99881.352292429277</v>
      </c>
      <c r="BM2556" s="1102">
        <v>93213.456870405629</v>
      </c>
      <c r="BN2556" s="1102">
        <v>100500.17949116105</v>
      </c>
      <c r="BO2556" s="1102">
        <v>120399.57987220782</v>
      </c>
      <c r="BP2556" s="1102">
        <v>115261.04838849645</v>
      </c>
      <c r="BQ2556" s="1102">
        <v>87338.065502525453</v>
      </c>
      <c r="BR2556" s="1102">
        <v>69845.435004386745</v>
      </c>
      <c r="BS2556" s="1102">
        <v>76155.652917561238</v>
      </c>
      <c r="BT2556" s="1102">
        <v>27627.010533136941</v>
      </c>
      <c r="BU2556" s="1102">
        <v>16306.980666945599</v>
      </c>
      <c r="BV2556" s="1102">
        <v>16266.562085723444</v>
      </c>
      <c r="BW2556" s="1102">
        <v>20846.55457014593</v>
      </c>
      <c r="BX2556" s="1102">
        <v>23379.321171633288</v>
      </c>
      <c r="BY2556" s="1102">
        <v>21596.451788173468</v>
      </c>
      <c r="BZ2556" s="1102">
        <v>20095.649690726408</v>
      </c>
      <c r="CA2556" s="1102">
        <v>13496.52394424641</v>
      </c>
      <c r="CB2556" s="1102">
        <v>8493.3593479506071</v>
      </c>
      <c r="CC2556" s="1102">
        <v>10622.285704430929</v>
      </c>
      <c r="CD2556" s="1102">
        <v>14789.587632092282</v>
      </c>
      <c r="CE2556" s="1102">
        <v>23746.270801936917</v>
      </c>
      <c r="CF2556" s="1102">
        <v>19267.093596455295</v>
      </c>
      <c r="CG2556" s="1102">
        <v>14423.432606043647</v>
      </c>
      <c r="CH2556" s="1102">
        <v>14984.601305209562</v>
      </c>
      <c r="CI2556" s="1102">
        <v>19821.769340761664</v>
      </c>
      <c r="CJ2556" s="1102">
        <v>20985.109403068105</v>
      </c>
      <c r="CK2556" s="1102">
        <v>22625.243551525175</v>
      </c>
      <c r="CL2556" s="1102">
        <v>17980.478146618927</v>
      </c>
      <c r="CM2556" s="1102">
        <v>21699.6240919142</v>
      </c>
      <c r="CN2556" s="1102">
        <v>21351.923471374092</v>
      </c>
      <c r="CO2556" s="1102">
        <v>25553.007440099671</v>
      </c>
      <c r="CP2556" s="1102">
        <v>23449.795300181158</v>
      </c>
      <c r="CQ2556" s="1106">
        <f t="shared" si="239"/>
        <v>25848.974576574536</v>
      </c>
      <c r="CR2556" s="23" t="s">
        <v>543</v>
      </c>
      <c r="DQ2556"/>
      <c r="DR2556"/>
    </row>
    <row r="2557" spans="58:122" ht="13">
      <c r="BF2557" s="1135">
        <v>2549</v>
      </c>
      <c r="BG2557" s="1102">
        <v>43459.791606864921</v>
      </c>
      <c r="BH2557" s="1102">
        <v>56344.955240780248</v>
      </c>
      <c r="BI2557" s="1102">
        <v>57790.906475347023</v>
      </c>
      <c r="BJ2557" s="1102">
        <v>71197.214733015688</v>
      </c>
      <c r="BK2557" s="1102">
        <v>84967.431439506181</v>
      </c>
      <c r="BL2557" s="1102">
        <v>114031.30479123235</v>
      </c>
      <c r="BM2557" s="1102">
        <v>106970.60722267629</v>
      </c>
      <c r="BN2557" s="1102">
        <v>107985.4347299356</v>
      </c>
      <c r="BO2557" s="1102">
        <v>135315.04541567198</v>
      </c>
      <c r="BP2557" s="1102">
        <v>146370.29632364589</v>
      </c>
      <c r="BQ2557" s="1102">
        <v>114178.13089526654</v>
      </c>
      <c r="BR2557" s="1102">
        <v>87211.298557559989</v>
      </c>
      <c r="BS2557" s="1102">
        <v>87375.237520882059</v>
      </c>
      <c r="BT2557" s="1102">
        <v>29081.558615761031</v>
      </c>
      <c r="BU2557" s="1102">
        <v>15678.119024621195</v>
      </c>
      <c r="BV2557" s="1102">
        <v>16378.623044598984</v>
      </c>
      <c r="BW2557" s="1102">
        <v>17901.403003558051</v>
      </c>
      <c r="BX2557" s="1102">
        <v>32111.713314523669</v>
      </c>
      <c r="BY2557" s="1102">
        <v>26650.613147149972</v>
      </c>
      <c r="BZ2557" s="1102">
        <v>20189.067754840449</v>
      </c>
      <c r="CA2557" s="1102">
        <v>13496.915050050637</v>
      </c>
      <c r="CB2557" s="1102">
        <v>8090.522118503105</v>
      </c>
      <c r="CC2557" s="1102">
        <v>10005.629436512758</v>
      </c>
      <c r="CD2557" s="1102">
        <v>13529.236123770896</v>
      </c>
      <c r="CE2557" s="1102">
        <v>18207.149052876252</v>
      </c>
      <c r="CF2557" s="1102">
        <v>12945.278565268394</v>
      </c>
      <c r="CG2557" s="1102">
        <v>10030.553667059807</v>
      </c>
      <c r="CH2557" s="1102">
        <v>13313.312446850387</v>
      </c>
      <c r="CI2557" s="1102">
        <v>21070.218696740285</v>
      </c>
      <c r="CJ2557" s="1102">
        <v>24303.623561733159</v>
      </c>
      <c r="CK2557" s="1102">
        <v>23095.624741782056</v>
      </c>
      <c r="CL2557" s="1102">
        <v>18923.714244735442</v>
      </c>
      <c r="CM2557" s="1102">
        <v>18949.357512396986</v>
      </c>
      <c r="CN2557" s="1102">
        <v>16716.749659610996</v>
      </c>
      <c r="CO2557" s="1102">
        <v>15077.148783493642</v>
      </c>
      <c r="CP2557" s="1102">
        <v>18486.624190046474</v>
      </c>
      <c r="CQ2557" s="1106">
        <f t="shared" si="239"/>
        <v>20378.014928407818</v>
      </c>
      <c r="CR2557" s="23" t="s">
        <v>543</v>
      </c>
      <c r="DQ2557"/>
      <c r="DR2557"/>
    </row>
    <row r="2558" spans="58:122" ht="13">
      <c r="BF2558" s="1135">
        <v>2550</v>
      </c>
      <c r="BG2558" s="1102">
        <v>66176.926892508825</v>
      </c>
      <c r="BH2558" s="1102">
        <v>67608.05837082029</v>
      </c>
      <c r="BI2558" s="1102">
        <v>59460.053229287412</v>
      </c>
      <c r="BJ2558" s="1102">
        <v>66787.725285009103</v>
      </c>
      <c r="BK2558" s="1102">
        <v>83392.091989505658</v>
      </c>
      <c r="BL2558" s="1102">
        <v>107006.20687443379</v>
      </c>
      <c r="BM2558" s="1102">
        <v>92335.197646063025</v>
      </c>
      <c r="BN2558" s="1102">
        <v>99050.591844517679</v>
      </c>
      <c r="BO2558" s="1102">
        <v>137399.6321880148</v>
      </c>
      <c r="BP2558" s="1102">
        <v>126054.15913887748</v>
      </c>
      <c r="BQ2558" s="1102">
        <v>97296.151157025859</v>
      </c>
      <c r="BR2558" s="1102">
        <v>76179.939387704973</v>
      </c>
      <c r="BS2558" s="1102">
        <v>89098.414704698152</v>
      </c>
      <c r="BT2558" s="1102">
        <v>35640.101060680972</v>
      </c>
      <c r="BU2558" s="1102">
        <v>16269.151306812375</v>
      </c>
      <c r="BV2558" s="1102">
        <v>15983.710418488787</v>
      </c>
      <c r="BW2558" s="1102">
        <v>17040.826175638576</v>
      </c>
      <c r="BX2558" s="1102">
        <v>35123.570741125652</v>
      </c>
      <c r="BY2558" s="1102">
        <v>24996.481604920904</v>
      </c>
      <c r="BZ2558" s="1102">
        <v>18236.927258928514</v>
      </c>
      <c r="CA2558" s="1102">
        <v>13500.105969957342</v>
      </c>
      <c r="CB2558" s="1102">
        <v>10472.866056888628</v>
      </c>
      <c r="CC2558" s="1102">
        <v>14970.637942034882</v>
      </c>
      <c r="CD2558" s="1102">
        <v>18468.382853447336</v>
      </c>
      <c r="CE2558" s="1102">
        <v>21655.181319615192</v>
      </c>
      <c r="CF2558" s="1102">
        <v>16930.907116471142</v>
      </c>
      <c r="CG2558" s="1102">
        <v>13486.255513417796</v>
      </c>
      <c r="CH2558" s="1102">
        <v>17183.920863835443</v>
      </c>
      <c r="CI2558" s="1102">
        <v>22192.550376520914</v>
      </c>
      <c r="CJ2558" s="1102">
        <v>23831.814071387333</v>
      </c>
      <c r="CK2558" s="1102">
        <v>22697.924338007571</v>
      </c>
      <c r="CL2558" s="1102">
        <v>19902.704993247433</v>
      </c>
      <c r="CM2558" s="1102">
        <v>22381.164578941411</v>
      </c>
      <c r="CN2558" s="1102">
        <v>22341.127662242121</v>
      </c>
      <c r="CO2558" s="1102">
        <v>20677.085787746357</v>
      </c>
      <c r="CP2558" s="1102">
        <v>23572.205027599746</v>
      </c>
      <c r="CQ2558" s="1106">
        <f t="shared" si="239"/>
        <v>25983.908203562059</v>
      </c>
      <c r="CR2558" s="23" t="s">
        <v>543</v>
      </c>
      <c r="DQ2558"/>
      <c r="DR2558"/>
    </row>
    <row r="2559" spans="58:122" ht="13">
      <c r="BF2559" s="1135">
        <v>2551</v>
      </c>
      <c r="BG2559" s="1102">
        <v>62885.052541963865</v>
      </c>
      <c r="BH2559" s="1102">
        <v>58549.294779995893</v>
      </c>
      <c r="BI2559" s="1102">
        <v>63874.640568349067</v>
      </c>
      <c r="BJ2559" s="1102">
        <v>86825.341724215046</v>
      </c>
      <c r="BK2559" s="1102">
        <v>105646.66853743818</v>
      </c>
      <c r="BL2559" s="1102">
        <v>133745.49298177456</v>
      </c>
      <c r="BM2559" s="1102">
        <v>110105.48097352637</v>
      </c>
      <c r="BN2559" s="1102">
        <v>116124.64764621005</v>
      </c>
      <c r="BO2559" s="1102">
        <v>127278.17254401981</v>
      </c>
      <c r="BP2559" s="1102">
        <v>122628.53450043185</v>
      </c>
      <c r="BQ2559" s="1102">
        <v>85503.65681960003</v>
      </c>
      <c r="BR2559" s="1102">
        <v>69177.967679295791</v>
      </c>
      <c r="BS2559" s="1102">
        <v>87786.96872644806</v>
      </c>
      <c r="BT2559" s="1102">
        <v>31264.37486801753</v>
      </c>
      <c r="BU2559" s="1102">
        <v>14174.252411986732</v>
      </c>
      <c r="BV2559" s="1102">
        <v>14630.313133990783</v>
      </c>
      <c r="BW2559" s="1102">
        <v>16133.714787020046</v>
      </c>
      <c r="BX2559" s="1102">
        <v>20369.867803612615</v>
      </c>
      <c r="BY2559" s="1102">
        <v>20195.55751149874</v>
      </c>
      <c r="BZ2559" s="1102">
        <v>17456.112004227802</v>
      </c>
      <c r="CA2559" s="1102">
        <v>13504.850150635901</v>
      </c>
      <c r="CB2559" s="1102">
        <v>8645.7836342896571</v>
      </c>
      <c r="CC2559" s="1102">
        <v>13470.164556199134</v>
      </c>
      <c r="CD2559" s="1102">
        <v>13186.064015979808</v>
      </c>
      <c r="CE2559" s="1102">
        <v>19670.186994069652</v>
      </c>
      <c r="CF2559" s="1102">
        <v>16545.782701300108</v>
      </c>
      <c r="CG2559" s="1102">
        <v>17198.805825923824</v>
      </c>
      <c r="CH2559" s="1102">
        <v>21979.505192379696</v>
      </c>
      <c r="CI2559" s="1102">
        <v>23699.56643370949</v>
      </c>
      <c r="CJ2559" s="1102">
        <v>23983.976879923433</v>
      </c>
      <c r="CK2559" s="1102">
        <v>22543.952346934853</v>
      </c>
      <c r="CL2559" s="1102">
        <v>18204.422487778134</v>
      </c>
      <c r="CM2559" s="1102">
        <v>25661.700098215915</v>
      </c>
      <c r="CN2559" s="1102">
        <v>19936.645861703513</v>
      </c>
      <c r="CO2559" s="1102">
        <v>28806.49939931617</v>
      </c>
      <c r="CP2559" s="1102">
        <v>22339.133091436623</v>
      </c>
      <c r="CQ2559" s="1106">
        <f t="shared" si="239"/>
        <v>24624.679062285853</v>
      </c>
      <c r="CR2559" s="23" t="s">
        <v>543</v>
      </c>
      <c r="DQ2559"/>
      <c r="DR2559"/>
    </row>
    <row r="2560" spans="58:122" ht="13">
      <c r="BF2560" s="1135">
        <v>2552</v>
      </c>
      <c r="BG2560" s="1102">
        <v>64438.563091356817</v>
      </c>
      <c r="BH2560" s="1102">
        <v>67811.305473618253</v>
      </c>
      <c r="BI2560" s="1102">
        <v>60427.371808396972</v>
      </c>
      <c r="BJ2560" s="1102">
        <v>64825.223586352411</v>
      </c>
      <c r="BK2560" s="1102">
        <v>92230.984562896905</v>
      </c>
      <c r="BL2560" s="1102">
        <v>130128.70674319529</v>
      </c>
      <c r="BM2560" s="1102">
        <v>114129.66790256264</v>
      </c>
      <c r="BN2560" s="1102">
        <v>101856.81075709492</v>
      </c>
      <c r="BO2560" s="1102">
        <v>123995.59678852993</v>
      </c>
      <c r="BP2560" s="1102">
        <v>113742.28181435453</v>
      </c>
      <c r="BQ2560" s="1102">
        <v>85162.607840257551</v>
      </c>
      <c r="BR2560" s="1102">
        <v>58171.044690103532</v>
      </c>
      <c r="BS2560" s="1102">
        <v>63111.508792435037</v>
      </c>
      <c r="BT2560" s="1102">
        <v>27851.82537425567</v>
      </c>
      <c r="BU2560" s="1102">
        <v>13841.00126307871</v>
      </c>
      <c r="BV2560" s="1102">
        <v>10068.255088972666</v>
      </c>
      <c r="BW2560" s="1102">
        <v>19735.481621624247</v>
      </c>
      <c r="BX2560" s="1102">
        <v>24257.314900432044</v>
      </c>
      <c r="BY2560" s="1102">
        <v>28110.891280232747</v>
      </c>
      <c r="BZ2560" s="1102">
        <v>24501.001101778733</v>
      </c>
      <c r="CA2560" s="1102">
        <v>13505.198168646381</v>
      </c>
      <c r="CB2560" s="1102">
        <v>8204.3570249512522</v>
      </c>
      <c r="CC2560" s="1102">
        <v>9893.985918002536</v>
      </c>
      <c r="CD2560" s="1102">
        <v>9246.0562318317607</v>
      </c>
      <c r="CE2560" s="1102">
        <v>22896.592602395725</v>
      </c>
      <c r="CF2560" s="1102">
        <v>15577.762961670611</v>
      </c>
      <c r="CG2560" s="1102">
        <v>14935.232415358356</v>
      </c>
      <c r="CH2560" s="1102">
        <v>14854.369090793385</v>
      </c>
      <c r="CI2560" s="1102">
        <v>20080.275070740154</v>
      </c>
      <c r="CJ2560" s="1102">
        <v>22790.419269452388</v>
      </c>
      <c r="CK2560" s="1102">
        <v>24176.926751498228</v>
      </c>
      <c r="CL2560" s="1102">
        <v>17204.615893934806</v>
      </c>
      <c r="CM2560" s="1102">
        <v>24590.804503442883</v>
      </c>
      <c r="CN2560" s="1102">
        <v>19296.981773152653</v>
      </c>
      <c r="CO2560" s="1102">
        <v>30559.793307823747</v>
      </c>
      <c r="CP2560" s="1102">
        <v>20249.643236807329</v>
      </c>
      <c r="CQ2560" s="1106">
        <f t="shared" si="239"/>
        <v>22321.410763397726</v>
      </c>
      <c r="CR2560" s="23" t="s">
        <v>543</v>
      </c>
      <c r="DQ2560"/>
      <c r="DR2560"/>
    </row>
    <row r="2561" spans="58:122" ht="13">
      <c r="BF2561" s="1135">
        <v>2553</v>
      </c>
      <c r="BG2561" s="1102">
        <v>56083.885833474829</v>
      </c>
      <c r="BH2561" s="1102">
        <v>54908.29717326902</v>
      </c>
      <c r="BI2561" s="1102">
        <v>49926.358092265778</v>
      </c>
      <c r="BJ2561" s="1102">
        <v>65305.427619144968</v>
      </c>
      <c r="BK2561" s="1102">
        <v>82354.876585990554</v>
      </c>
      <c r="BL2561" s="1102">
        <v>104330.18136120081</v>
      </c>
      <c r="BM2561" s="1102">
        <v>83230.78878915828</v>
      </c>
      <c r="BN2561" s="1102">
        <v>92821.250713939502</v>
      </c>
      <c r="BO2561" s="1102">
        <v>116611.69560619228</v>
      </c>
      <c r="BP2561" s="1102">
        <v>107647.44155615701</v>
      </c>
      <c r="BQ2561" s="1102">
        <v>84545.312509957381</v>
      </c>
      <c r="BR2561" s="1102">
        <v>67820.099051081081</v>
      </c>
      <c r="BS2561" s="1102">
        <v>68947.978778821504</v>
      </c>
      <c r="BT2561" s="1102">
        <v>34199.81879764561</v>
      </c>
      <c r="BU2561" s="1102">
        <v>17369.776140224742</v>
      </c>
      <c r="BV2561" s="1102">
        <v>12810.369419468372</v>
      </c>
      <c r="BW2561" s="1102">
        <v>16147.827033846857</v>
      </c>
      <c r="BX2561" s="1102">
        <v>20498.22781646029</v>
      </c>
      <c r="BY2561" s="1102">
        <v>22108.846927261126</v>
      </c>
      <c r="BZ2561" s="1102">
        <v>20370.393685631472</v>
      </c>
      <c r="CA2561" s="1102">
        <v>13507.520328358542</v>
      </c>
      <c r="CB2561" s="1102">
        <v>8204.0289558381683</v>
      </c>
      <c r="CC2561" s="1102">
        <v>7761.4143645292643</v>
      </c>
      <c r="CD2561" s="1102">
        <v>9107.2329219608837</v>
      </c>
      <c r="CE2561" s="1102">
        <v>16952.024341924731</v>
      </c>
      <c r="CF2561" s="1102">
        <v>14254.46377614379</v>
      </c>
      <c r="CG2561" s="1102">
        <v>11327.39347050309</v>
      </c>
      <c r="CH2561" s="1102">
        <v>12640.490841752813</v>
      </c>
      <c r="CI2561" s="1102">
        <v>16790.176258583837</v>
      </c>
      <c r="CJ2561" s="1102">
        <v>22785.46237136628</v>
      </c>
      <c r="CK2561" s="1102">
        <v>22225.071233496063</v>
      </c>
      <c r="CL2561" s="1102">
        <v>15568.86898993479</v>
      </c>
      <c r="CM2561" s="1102">
        <v>17842.079926165414</v>
      </c>
      <c r="CN2561" s="1102">
        <v>16467.055719047377</v>
      </c>
      <c r="CO2561" s="1102">
        <v>26071.304819941437</v>
      </c>
      <c r="CP2561" s="1102">
        <v>16565.97555165134</v>
      </c>
      <c r="CQ2561" s="1106">
        <f t="shared" si="239"/>
        <v>18260.862211768759</v>
      </c>
      <c r="CR2561" s="23" t="s">
        <v>543</v>
      </c>
      <c r="DQ2561"/>
      <c r="DR2561"/>
    </row>
    <row r="2562" spans="58:122" ht="13">
      <c r="BF2562" s="1135">
        <v>2554</v>
      </c>
      <c r="BG2562" s="1102">
        <v>50058.811210161439</v>
      </c>
      <c r="BH2562" s="1102">
        <v>60742.642019564832</v>
      </c>
      <c r="BI2562" s="1102">
        <v>60148.527484002443</v>
      </c>
      <c r="BJ2562" s="1102">
        <v>76365.221400826063</v>
      </c>
      <c r="BK2562" s="1102">
        <v>86326.165917188438</v>
      </c>
      <c r="BL2562" s="1102">
        <v>105103.16886085286</v>
      </c>
      <c r="BM2562" s="1102">
        <v>97318.530180165137</v>
      </c>
      <c r="BN2562" s="1102">
        <v>114807.06900537928</v>
      </c>
      <c r="BO2562" s="1102">
        <v>131918.86293303076</v>
      </c>
      <c r="BP2562" s="1102">
        <v>127742.80007199249</v>
      </c>
      <c r="BQ2562" s="1102">
        <v>100856.58679561912</v>
      </c>
      <c r="BR2562" s="1102">
        <v>84835.837146398349</v>
      </c>
      <c r="BS2562" s="1102">
        <v>81957.608645713073</v>
      </c>
      <c r="BT2562" s="1102">
        <v>47502.300862473028</v>
      </c>
      <c r="BU2562" s="1102">
        <v>24338.257346781633</v>
      </c>
      <c r="BV2562" s="1102">
        <v>14819.357054269996</v>
      </c>
      <c r="BW2562" s="1102">
        <v>20068.080062310051</v>
      </c>
      <c r="BX2562" s="1102">
        <v>25336.945536137358</v>
      </c>
      <c r="BY2562" s="1102">
        <v>27964.612361959636</v>
      </c>
      <c r="BZ2562" s="1102">
        <v>25021.523542516697</v>
      </c>
      <c r="CA2562" s="1102">
        <v>13508.620175021986</v>
      </c>
      <c r="CB2562" s="1102">
        <v>8057.6432747624285</v>
      </c>
      <c r="CC2562" s="1102">
        <v>11974.508112448511</v>
      </c>
      <c r="CD2562" s="1102">
        <v>11965.746195205726</v>
      </c>
      <c r="CE2562" s="1102">
        <v>27120.307963511514</v>
      </c>
      <c r="CF2562" s="1102">
        <v>16800.096238435537</v>
      </c>
      <c r="CG2562" s="1102">
        <v>11331.70346397892</v>
      </c>
      <c r="CH2562" s="1102">
        <v>10519.353510658955</v>
      </c>
      <c r="CI2562" s="1102">
        <v>20785.884682432064</v>
      </c>
      <c r="CJ2562" s="1102">
        <v>21145.109450067954</v>
      </c>
      <c r="CK2562" s="1102">
        <v>30765.045964643679</v>
      </c>
      <c r="CL2562" s="1102">
        <v>16904.410951066278</v>
      </c>
      <c r="CM2562" s="1102">
        <v>29602.710043293577</v>
      </c>
      <c r="CN2562" s="1102">
        <v>16996.968428449749</v>
      </c>
      <c r="CO2562" s="1102">
        <v>34539.221427734607</v>
      </c>
      <c r="CP2562" s="1102">
        <v>18470.898320804681</v>
      </c>
      <c r="CQ2562" s="1106">
        <f t="shared" si="239"/>
        <v>20360.680124883009</v>
      </c>
      <c r="CR2562" s="23" t="s">
        <v>543</v>
      </c>
      <c r="DQ2562"/>
      <c r="DR2562"/>
    </row>
    <row r="2563" spans="58:122" ht="13">
      <c r="BF2563" s="1135">
        <v>2555</v>
      </c>
      <c r="BG2563" s="1102">
        <v>59563.691193164981</v>
      </c>
      <c r="BH2563" s="1102">
        <v>55611.729256477331</v>
      </c>
      <c r="BI2563" s="1102">
        <v>46377.110705224295</v>
      </c>
      <c r="BJ2563" s="1102">
        <v>61083.849136606397</v>
      </c>
      <c r="BK2563" s="1102">
        <v>84758.351500860997</v>
      </c>
      <c r="BL2563" s="1102">
        <v>113659.22964909463</v>
      </c>
      <c r="BM2563" s="1102">
        <v>96331.314580877908</v>
      </c>
      <c r="BN2563" s="1102">
        <v>121604.10601123335</v>
      </c>
      <c r="BO2563" s="1102">
        <v>163635.12199799731</v>
      </c>
      <c r="BP2563" s="1102">
        <v>151559.16661189854</v>
      </c>
      <c r="BQ2563" s="1102">
        <v>120637.06972233515</v>
      </c>
      <c r="BR2563" s="1102">
        <v>96541.260479102231</v>
      </c>
      <c r="BS2563" s="1102">
        <v>92840.71065497704</v>
      </c>
      <c r="BT2563" s="1102">
        <v>37968.278355951414</v>
      </c>
      <c r="BU2563" s="1102">
        <v>16685.270355350684</v>
      </c>
      <c r="BV2563" s="1102">
        <v>15593.219247567245</v>
      </c>
      <c r="BW2563" s="1102">
        <v>19290.003921775118</v>
      </c>
      <c r="BX2563" s="1102">
        <v>32644.105622311366</v>
      </c>
      <c r="BY2563" s="1102">
        <v>29665.020281150515</v>
      </c>
      <c r="BZ2563" s="1102">
        <v>22906.112039723001</v>
      </c>
      <c r="CA2563" s="1102">
        <v>13512.669199725851</v>
      </c>
      <c r="CB2563" s="1102">
        <v>6886.2607702150517</v>
      </c>
      <c r="CC2563" s="1102">
        <v>8249.740254741193</v>
      </c>
      <c r="CD2563" s="1102">
        <v>14079.214805039222</v>
      </c>
      <c r="CE2563" s="1102">
        <v>24399.674865148696</v>
      </c>
      <c r="CF2563" s="1102">
        <v>21912.641076263844</v>
      </c>
      <c r="CG2563" s="1102">
        <v>15718.468765107187</v>
      </c>
      <c r="CH2563" s="1102">
        <v>17869.101727528821</v>
      </c>
      <c r="CI2563" s="1102">
        <v>22738.74968567201</v>
      </c>
      <c r="CJ2563" s="1102">
        <v>26364.389641821745</v>
      </c>
      <c r="CK2563" s="1102">
        <v>24672.438743388371</v>
      </c>
      <c r="CL2563" s="1102">
        <v>18903.546881109771</v>
      </c>
      <c r="CM2563" s="1102">
        <v>23076.572259818942</v>
      </c>
      <c r="CN2563" s="1102">
        <v>23556.414554120514</v>
      </c>
      <c r="CO2563" s="1102">
        <v>30777.896040092121</v>
      </c>
      <c r="CP2563" s="1102">
        <v>24740.247849778712</v>
      </c>
      <c r="CQ2563" s="1106">
        <f t="shared" si="239"/>
        <v>27271.455017014254</v>
      </c>
      <c r="CR2563" s="23" t="s">
        <v>543</v>
      </c>
      <c r="DQ2563"/>
      <c r="DR2563"/>
    </row>
    <row r="2564" spans="58:122" ht="13">
      <c r="BF2564" s="1135">
        <v>2556</v>
      </c>
      <c r="BG2564" s="1102">
        <v>62196.295575804717</v>
      </c>
      <c r="BH2564" s="1102">
        <v>70400.552697279636</v>
      </c>
      <c r="BI2564" s="1102">
        <v>65335.884448649922</v>
      </c>
      <c r="BJ2564" s="1102">
        <v>75010.137825217098</v>
      </c>
      <c r="BK2564" s="1102">
        <v>89902.543061736433</v>
      </c>
      <c r="BL2564" s="1102">
        <v>107650.02695817378</v>
      </c>
      <c r="BM2564" s="1102">
        <v>91141.567345955133</v>
      </c>
      <c r="BN2564" s="1102">
        <v>99093.494198721921</v>
      </c>
      <c r="BO2564" s="1102">
        <v>133990.34597141229</v>
      </c>
      <c r="BP2564" s="1102">
        <v>123696.56536668884</v>
      </c>
      <c r="BQ2564" s="1102">
        <v>100511.15245337668</v>
      </c>
      <c r="BR2564" s="1102">
        <v>81012.583222139685</v>
      </c>
      <c r="BS2564" s="1102">
        <v>79960.054210347997</v>
      </c>
      <c r="BT2564" s="1102">
        <v>33394.500698549396</v>
      </c>
      <c r="BU2564" s="1102">
        <v>14196.106510685077</v>
      </c>
      <c r="BV2564" s="1102">
        <v>11981.133714920486</v>
      </c>
      <c r="BW2564" s="1102">
        <v>19739.644285003633</v>
      </c>
      <c r="BX2564" s="1102">
        <v>30667.260123675966</v>
      </c>
      <c r="BY2564" s="1102">
        <v>28907.719804257373</v>
      </c>
      <c r="BZ2564" s="1102">
        <v>21613.720465568302</v>
      </c>
      <c r="CA2564" s="1102">
        <v>13515.293831036724</v>
      </c>
      <c r="CB2564" s="1102">
        <v>7662.0672117923214</v>
      </c>
      <c r="CC2564" s="1102">
        <v>8499.8453591833168</v>
      </c>
      <c r="CD2564" s="1102">
        <v>14251.725018140878</v>
      </c>
      <c r="CE2564" s="1102">
        <v>20716.386143034175</v>
      </c>
      <c r="CF2564" s="1102">
        <v>16437.133119603357</v>
      </c>
      <c r="CG2564" s="1102">
        <v>12043.308894644284</v>
      </c>
      <c r="CH2564" s="1102">
        <v>13458.616285238841</v>
      </c>
      <c r="CI2564" s="1102">
        <v>17709.099086711172</v>
      </c>
      <c r="CJ2564" s="1102">
        <v>20529.180899157636</v>
      </c>
      <c r="CK2564" s="1102">
        <v>21425.686364758611</v>
      </c>
      <c r="CL2564" s="1102">
        <v>20315.118381408392</v>
      </c>
      <c r="CM2564" s="1102">
        <v>22623.667466173818</v>
      </c>
      <c r="CN2564" s="1102">
        <v>22466.0470913112</v>
      </c>
      <c r="CO2564" s="1102">
        <v>25228.962980200587</v>
      </c>
      <c r="CP2564" s="1102">
        <v>21531.986237764489</v>
      </c>
      <c r="CQ2564" s="1106">
        <f t="shared" si="239"/>
        <v>23734.951956652145</v>
      </c>
      <c r="CR2564" s="23" t="s">
        <v>543</v>
      </c>
      <c r="DQ2564"/>
      <c r="DR2564"/>
    </row>
    <row r="2565" spans="58:122" ht="13">
      <c r="BF2565" s="1135">
        <v>2557</v>
      </c>
      <c r="BG2565" s="1102">
        <v>80094.575586122388</v>
      </c>
      <c r="BH2565" s="1102">
        <v>75078.526410154023</v>
      </c>
      <c r="BI2565" s="1102">
        <v>66658.11755844648</v>
      </c>
      <c r="BJ2565" s="1102">
        <v>83540.414359578441</v>
      </c>
      <c r="BK2565" s="1102">
        <v>103220.72869395078</v>
      </c>
      <c r="BL2565" s="1102">
        <v>124448.69724221689</v>
      </c>
      <c r="BM2565" s="1102">
        <v>108895.04956913336</v>
      </c>
      <c r="BN2565" s="1102">
        <v>125020.67697928396</v>
      </c>
      <c r="BO2565" s="1102">
        <v>159350.62804844751</v>
      </c>
      <c r="BP2565" s="1102">
        <v>147530.31169979821</v>
      </c>
      <c r="BQ2565" s="1102">
        <v>115494.7114606934</v>
      </c>
      <c r="BR2565" s="1102">
        <v>96674.885332321166</v>
      </c>
      <c r="BS2565" s="1102">
        <v>104265.50624140275</v>
      </c>
      <c r="BT2565" s="1102">
        <v>39141.593540340225</v>
      </c>
      <c r="BU2565" s="1102">
        <v>17263.331652053686</v>
      </c>
      <c r="BV2565" s="1102">
        <v>17876.908526504762</v>
      </c>
      <c r="BW2565" s="1102">
        <v>18109.288648367816</v>
      </c>
      <c r="BX2565" s="1102">
        <v>22734.792926745013</v>
      </c>
      <c r="BY2565" s="1102">
        <v>22998.22999877562</v>
      </c>
      <c r="BZ2565" s="1102">
        <v>19139.430393823892</v>
      </c>
      <c r="CA2565" s="1102">
        <v>13518.496989887319</v>
      </c>
      <c r="CB2565" s="1102">
        <v>8815.6905447090903</v>
      </c>
      <c r="CC2565" s="1102">
        <v>10070.927593133951</v>
      </c>
      <c r="CD2565" s="1102">
        <v>16773.940250490814</v>
      </c>
      <c r="CE2565" s="1102">
        <v>22795.047766683223</v>
      </c>
      <c r="CF2565" s="1102">
        <v>18246.053933739346</v>
      </c>
      <c r="CG2565" s="1102">
        <v>14683.400812236063</v>
      </c>
      <c r="CH2565" s="1102">
        <v>16040.13939430131</v>
      </c>
      <c r="CI2565" s="1102">
        <v>22445.745212573005</v>
      </c>
      <c r="CJ2565" s="1102">
        <v>24202.301862322995</v>
      </c>
      <c r="CK2565" s="1102">
        <v>24890.556898087114</v>
      </c>
      <c r="CL2565" s="1102">
        <v>21647.333961208999</v>
      </c>
      <c r="CM2565" s="1102">
        <v>22495.359248442372</v>
      </c>
      <c r="CN2565" s="1102">
        <v>19538.766792974049</v>
      </c>
      <c r="CO2565" s="1102">
        <v>19193.19566718219</v>
      </c>
      <c r="CP2565" s="1102">
        <v>20570.29085492298</v>
      </c>
      <c r="CQ2565" s="1106">
        <f t="shared" si="239"/>
        <v>22674.864259371167</v>
      </c>
      <c r="CR2565" s="23" t="s">
        <v>543</v>
      </c>
      <c r="DQ2565"/>
      <c r="DR2565"/>
    </row>
    <row r="2566" spans="58:122" ht="13">
      <c r="BF2566" s="1135">
        <v>2558</v>
      </c>
      <c r="BG2566" s="1102">
        <v>58827.945463260359</v>
      </c>
      <c r="BH2566" s="1102">
        <v>62020.868651629789</v>
      </c>
      <c r="BI2566" s="1102">
        <v>62306.708500699002</v>
      </c>
      <c r="BJ2566" s="1102">
        <v>76672.780589607355</v>
      </c>
      <c r="BK2566" s="1102">
        <v>90743.869522846304</v>
      </c>
      <c r="BL2566" s="1102">
        <v>113992.44683263796</v>
      </c>
      <c r="BM2566" s="1102">
        <v>85225.859303612204</v>
      </c>
      <c r="BN2566" s="1102">
        <v>80404.847317329433</v>
      </c>
      <c r="BO2566" s="1102">
        <v>114375.98256464512</v>
      </c>
      <c r="BP2566" s="1102">
        <v>105306.32134836387</v>
      </c>
      <c r="BQ2566" s="1102">
        <v>87406.912786450557</v>
      </c>
      <c r="BR2566" s="1102">
        <v>64032.811208926723</v>
      </c>
      <c r="BS2566" s="1102">
        <v>59883.271302891459</v>
      </c>
      <c r="BT2566" s="1102">
        <v>46275.132509355135</v>
      </c>
      <c r="BU2566" s="1102">
        <v>11639.695450750292</v>
      </c>
      <c r="BV2566" s="1102">
        <v>11353.814497190047</v>
      </c>
      <c r="BW2566" s="1102">
        <v>22231.196486216268</v>
      </c>
      <c r="BX2566" s="1102">
        <v>28712.115715119529</v>
      </c>
      <c r="BY2566" s="1102">
        <v>20658.696371836573</v>
      </c>
      <c r="BZ2566" s="1102">
        <v>15503.670457351207</v>
      </c>
      <c r="CA2566" s="1102">
        <v>13519.172709742621</v>
      </c>
      <c r="CB2566" s="1102">
        <v>7022.9094647923321</v>
      </c>
      <c r="CC2566" s="1102">
        <v>8977.1244813586054</v>
      </c>
      <c r="CD2566" s="1102">
        <v>11537.767057452465</v>
      </c>
      <c r="CE2566" s="1102">
        <v>24172.618514916179</v>
      </c>
      <c r="CF2566" s="1102">
        <v>19598.240128753656</v>
      </c>
      <c r="CG2566" s="1102">
        <v>15896.677856685372</v>
      </c>
      <c r="CH2566" s="1102">
        <v>14818.423073026575</v>
      </c>
      <c r="CI2566" s="1102">
        <v>16789.53113425355</v>
      </c>
      <c r="CJ2566" s="1102">
        <v>20695.801895173729</v>
      </c>
      <c r="CK2566" s="1102">
        <v>19157.273654255201</v>
      </c>
      <c r="CL2566" s="1102">
        <v>17709.229164343888</v>
      </c>
      <c r="CM2566" s="1102">
        <v>20401.080072095523</v>
      </c>
      <c r="CN2566" s="1102">
        <v>15846.862265792963</v>
      </c>
      <c r="CO2566" s="1102">
        <v>23397.99525261857</v>
      </c>
      <c r="CP2566" s="1102">
        <v>17576.317657792064</v>
      </c>
      <c r="CQ2566" s="1106">
        <f t="shared" si="239"/>
        <v>19374.573742336899</v>
      </c>
      <c r="CR2566" s="23" t="s">
        <v>543</v>
      </c>
      <c r="DQ2566"/>
      <c r="DR2566"/>
    </row>
    <row r="2567" spans="58:122" ht="13">
      <c r="BF2567" s="1135">
        <v>2559</v>
      </c>
      <c r="BG2567" s="1102">
        <v>67741.878102864226</v>
      </c>
      <c r="BH2567" s="1102">
        <v>69031.631649207004</v>
      </c>
      <c r="BI2567" s="1102">
        <v>60635.788152551933</v>
      </c>
      <c r="BJ2567" s="1102">
        <v>67096.115176495645</v>
      </c>
      <c r="BK2567" s="1102">
        <v>72441.511035541567</v>
      </c>
      <c r="BL2567" s="1102">
        <v>89397.051877666367</v>
      </c>
      <c r="BM2567" s="1102">
        <v>89433.516515562151</v>
      </c>
      <c r="BN2567" s="1102">
        <v>105650.37594387587</v>
      </c>
      <c r="BO2567" s="1102">
        <v>136123.98611166707</v>
      </c>
      <c r="BP2567" s="1102">
        <v>126396.61084335405</v>
      </c>
      <c r="BQ2567" s="1102">
        <v>102077.25252115579</v>
      </c>
      <c r="BR2567" s="1102">
        <v>83531.3063355216</v>
      </c>
      <c r="BS2567" s="1102">
        <v>84330.765644695231</v>
      </c>
      <c r="BT2567" s="1102">
        <v>37148.106173821128</v>
      </c>
      <c r="BU2567" s="1102">
        <v>17582.660989396394</v>
      </c>
      <c r="BV2567" s="1102">
        <v>13997.110323197443</v>
      </c>
      <c r="BW2567" s="1102">
        <v>14659.775366284703</v>
      </c>
      <c r="BX2567" s="1102">
        <v>27724.494355342831</v>
      </c>
      <c r="BY2567" s="1102">
        <v>22243.909958446777</v>
      </c>
      <c r="BZ2567" s="1102">
        <v>18981.123643059913</v>
      </c>
      <c r="CA2567" s="1102">
        <v>13526.39975082859</v>
      </c>
      <c r="CB2567" s="1102">
        <v>9097.1985136178137</v>
      </c>
      <c r="CC2567" s="1102">
        <v>15386.529508157422</v>
      </c>
      <c r="CD2567" s="1102">
        <v>15975.351317147544</v>
      </c>
      <c r="CE2567" s="1102">
        <v>19865.180464084438</v>
      </c>
      <c r="CF2567" s="1102">
        <v>14173.915348261404</v>
      </c>
      <c r="CG2567" s="1102">
        <v>12592.051370195073</v>
      </c>
      <c r="CH2567" s="1102">
        <v>16024.419413657166</v>
      </c>
      <c r="CI2567" s="1102">
        <v>20053.256241650106</v>
      </c>
      <c r="CJ2567" s="1102">
        <v>20393.511414217868</v>
      </c>
      <c r="CK2567" s="1102">
        <v>19965.422100591779</v>
      </c>
      <c r="CL2567" s="1102">
        <v>16262.728304868328</v>
      </c>
      <c r="CM2567" s="1102">
        <v>19372.82766544753</v>
      </c>
      <c r="CN2567" s="1102">
        <v>16419.901791422792</v>
      </c>
      <c r="CO2567" s="1102">
        <v>16000.933958974882</v>
      </c>
      <c r="CP2567" s="1102">
        <v>18612.419537840109</v>
      </c>
      <c r="CQ2567" s="1106">
        <f t="shared" si="239"/>
        <v>20516.680563026122</v>
      </c>
      <c r="CR2567" s="23" t="s">
        <v>543</v>
      </c>
      <c r="DQ2567"/>
      <c r="DR2567"/>
    </row>
    <row r="2568" spans="58:122" ht="13">
      <c r="BF2568" s="1135">
        <v>2560</v>
      </c>
      <c r="BG2568" s="1102">
        <v>58376.252995344461</v>
      </c>
      <c r="BH2568" s="1102">
        <v>60664.149003925842</v>
      </c>
      <c r="BI2568" s="1102">
        <v>55544.187453963983</v>
      </c>
      <c r="BJ2568" s="1102">
        <v>66428.30020607698</v>
      </c>
      <c r="BK2568" s="1102">
        <v>83475.32320448113</v>
      </c>
      <c r="BL2568" s="1102">
        <v>104447.19859419017</v>
      </c>
      <c r="BM2568" s="1102">
        <v>89903.752407800581</v>
      </c>
      <c r="BN2568" s="1102">
        <v>110523.38073720764</v>
      </c>
      <c r="BO2568" s="1102">
        <v>131292.22549336767</v>
      </c>
      <c r="BP2568" s="1102">
        <v>125267.58822746514</v>
      </c>
      <c r="BQ2568" s="1102">
        <v>91920.511703517855</v>
      </c>
      <c r="BR2568" s="1102">
        <v>65665.634845195716</v>
      </c>
      <c r="BS2568" s="1102">
        <v>50146.562359022639</v>
      </c>
      <c r="BT2568" s="1102">
        <v>27233.294584397663</v>
      </c>
      <c r="BU2568" s="1102">
        <v>15106.363465239043</v>
      </c>
      <c r="BV2568" s="1102">
        <v>14581.516575067724</v>
      </c>
      <c r="BW2568" s="1102">
        <v>24278.730164273937</v>
      </c>
      <c r="BX2568" s="1102">
        <v>32602.780633626564</v>
      </c>
      <c r="BY2568" s="1102">
        <v>26823.105693405996</v>
      </c>
      <c r="BZ2568" s="1102">
        <v>21494.785067253251</v>
      </c>
      <c r="CA2568" s="1102">
        <v>13526.569269752312</v>
      </c>
      <c r="CB2568" s="1102">
        <v>7835.1700395478829</v>
      </c>
      <c r="CC2568" s="1102">
        <v>9821.3927334726286</v>
      </c>
      <c r="CD2568" s="1102">
        <v>12826.719508045266</v>
      </c>
      <c r="CE2568" s="1102">
        <v>18556.14580315951</v>
      </c>
      <c r="CF2568" s="1102">
        <v>13865.512884681428</v>
      </c>
      <c r="CG2568" s="1102">
        <v>12170.525663535054</v>
      </c>
      <c r="CH2568" s="1102">
        <v>15143.376524053319</v>
      </c>
      <c r="CI2568" s="1102">
        <v>20059.918801605549</v>
      </c>
      <c r="CJ2568" s="1102">
        <v>20932.331172147737</v>
      </c>
      <c r="CK2568" s="1102">
        <v>20667.608269948458</v>
      </c>
      <c r="CL2568" s="1102">
        <v>18341.077669144142</v>
      </c>
      <c r="CM2568" s="1102">
        <v>21518.714649881455</v>
      </c>
      <c r="CN2568" s="1102">
        <v>20181.620588873793</v>
      </c>
      <c r="CO2568" s="1102">
        <v>18502.378939439219</v>
      </c>
      <c r="CP2568" s="1102">
        <v>22856.854048106496</v>
      </c>
      <c r="CQ2568" s="1106">
        <f t="shared" si="239"/>
        <v>25195.368728247071</v>
      </c>
      <c r="CR2568" s="23" t="s">
        <v>543</v>
      </c>
      <c r="DQ2568"/>
      <c r="DR2568"/>
    </row>
    <row r="2569" spans="58:122" ht="13">
      <c r="BF2569" s="1135">
        <v>2561</v>
      </c>
      <c r="BG2569" s="1102">
        <v>62946.15806068026</v>
      </c>
      <c r="BH2569" s="1102">
        <v>64220.41503076769</v>
      </c>
      <c r="BI2569" s="1102">
        <v>60680.538168511259</v>
      </c>
      <c r="BJ2569" s="1102">
        <v>68060.915473587491</v>
      </c>
      <c r="BK2569" s="1102">
        <v>71787.75701187324</v>
      </c>
      <c r="BL2569" s="1102">
        <v>82960.43879452323</v>
      </c>
      <c r="BM2569" s="1102">
        <v>65753.08199669818</v>
      </c>
      <c r="BN2569" s="1102">
        <v>69862.026352715562</v>
      </c>
      <c r="BO2569" s="1102">
        <v>101784.49495816874</v>
      </c>
      <c r="BP2569" s="1102">
        <v>98938.912410373014</v>
      </c>
      <c r="BQ2569" s="1102">
        <v>80172.272591458051</v>
      </c>
      <c r="BR2569" s="1102">
        <v>62231.500093820541</v>
      </c>
      <c r="BS2569" s="1102">
        <v>65468.667039752574</v>
      </c>
      <c r="BT2569" s="1102">
        <v>31759.527375145346</v>
      </c>
      <c r="BU2569" s="1102">
        <v>15179.078072397833</v>
      </c>
      <c r="BV2569" s="1102">
        <v>15326.993210909883</v>
      </c>
      <c r="BW2569" s="1102">
        <v>15383.508760516275</v>
      </c>
      <c r="BX2569" s="1102">
        <v>20553.018500305967</v>
      </c>
      <c r="BY2569" s="1102">
        <v>21657.806376346962</v>
      </c>
      <c r="BZ2569" s="1102">
        <v>19245.974843332675</v>
      </c>
      <c r="CA2569" s="1102">
        <v>13526.64749817397</v>
      </c>
      <c r="CB2569" s="1102">
        <v>8908.5752930137405</v>
      </c>
      <c r="CC2569" s="1102">
        <v>10887.45243028492</v>
      </c>
      <c r="CD2569" s="1102">
        <v>14801.835662686619</v>
      </c>
      <c r="CE2569" s="1102">
        <v>20777.064555986202</v>
      </c>
      <c r="CF2569" s="1102">
        <v>16186.554554846038</v>
      </c>
      <c r="CG2569" s="1102">
        <v>13144.779141575189</v>
      </c>
      <c r="CH2569" s="1102">
        <v>15268.192003263566</v>
      </c>
      <c r="CI2569" s="1102">
        <v>19590.274533479067</v>
      </c>
      <c r="CJ2569" s="1102">
        <v>21980.789763360732</v>
      </c>
      <c r="CK2569" s="1102">
        <v>24284.416030015436</v>
      </c>
      <c r="CL2569" s="1102">
        <v>22361.899483084315</v>
      </c>
      <c r="CM2569" s="1102">
        <v>24615.236249218087</v>
      </c>
      <c r="CN2569" s="1102">
        <v>21251.316796435101</v>
      </c>
      <c r="CO2569" s="1102">
        <v>19388.711270661046</v>
      </c>
      <c r="CP2569" s="1102">
        <v>22970.150549798826</v>
      </c>
      <c r="CQ2569" s="1106">
        <f t="shared" si="239"/>
        <v>25320.256743445963</v>
      </c>
      <c r="CR2569" s="23" t="s">
        <v>543</v>
      </c>
      <c r="DQ2569"/>
      <c r="DR2569"/>
    </row>
    <row r="2570" spans="58:122" ht="13">
      <c r="BF2570" s="1135">
        <v>2562</v>
      </c>
      <c r="BG2570" s="1102">
        <v>65395.297505484719</v>
      </c>
      <c r="BH2570" s="1102">
        <v>62160.741225584163</v>
      </c>
      <c r="BI2570" s="1102">
        <v>56705.190247881328</v>
      </c>
      <c r="BJ2570" s="1102">
        <v>70254.743732243907</v>
      </c>
      <c r="BK2570" s="1102">
        <v>89702.814848046779</v>
      </c>
      <c r="BL2570" s="1102">
        <v>118769.15095547104</v>
      </c>
      <c r="BM2570" s="1102">
        <v>103699.16050989012</v>
      </c>
      <c r="BN2570" s="1102">
        <v>107158.95386562301</v>
      </c>
      <c r="BO2570" s="1102">
        <v>127827.87968375094</v>
      </c>
      <c r="BP2570" s="1102">
        <v>115424.469706416</v>
      </c>
      <c r="BQ2570" s="1102">
        <v>85947.256099301638</v>
      </c>
      <c r="BR2570" s="1102">
        <v>65780.017397224059</v>
      </c>
      <c r="BS2570" s="1102">
        <v>70130.712400084813</v>
      </c>
      <c r="BT2570" s="1102">
        <v>24326.718012283742</v>
      </c>
      <c r="BU2570" s="1102">
        <v>11413.024427295573</v>
      </c>
      <c r="BV2570" s="1102">
        <v>13698.07734748749</v>
      </c>
      <c r="BW2570" s="1102">
        <v>21399.870077532683</v>
      </c>
      <c r="BX2570" s="1102">
        <v>26449.865827071502</v>
      </c>
      <c r="BY2570" s="1102">
        <v>23286.836433353241</v>
      </c>
      <c r="BZ2570" s="1102">
        <v>19935.89750366006</v>
      </c>
      <c r="CA2570" s="1102">
        <v>13531.806204642447</v>
      </c>
      <c r="CB2570" s="1102">
        <v>8447.1149357485774</v>
      </c>
      <c r="CC2570" s="1102">
        <v>8492.2868839311013</v>
      </c>
      <c r="CD2570" s="1102">
        <v>11814.68314045473</v>
      </c>
      <c r="CE2570" s="1102">
        <v>17987.083512632224</v>
      </c>
      <c r="CF2570" s="1102">
        <v>16307.469033658834</v>
      </c>
      <c r="CG2570" s="1102">
        <v>13327.018332842745</v>
      </c>
      <c r="CH2570" s="1102">
        <v>15579.894048530932</v>
      </c>
      <c r="CI2570" s="1102">
        <v>19066.037429269658</v>
      </c>
      <c r="CJ2570" s="1102">
        <v>19215.032377644209</v>
      </c>
      <c r="CK2570" s="1102">
        <v>18740.462445154557</v>
      </c>
      <c r="CL2570" s="1102">
        <v>16280.06127721048</v>
      </c>
      <c r="CM2570" s="1102">
        <v>21966.076180911547</v>
      </c>
      <c r="CN2570" s="1102">
        <v>25372.714521906059</v>
      </c>
      <c r="CO2570" s="1102">
        <v>28475.933309691449</v>
      </c>
      <c r="CP2570" s="1102">
        <v>25868.24215395089</v>
      </c>
      <c r="CQ2570" s="1106">
        <f t="shared" ref="CQ2570:CQ2633" si="240">CP2570*1.10231131</f>
        <v>28514.855896118825</v>
      </c>
      <c r="CR2570" s="23" t="s">
        <v>543</v>
      </c>
      <c r="DQ2570"/>
      <c r="DR2570"/>
    </row>
    <row r="2571" spans="58:122" ht="13">
      <c r="BF2571" s="1135">
        <v>2563</v>
      </c>
      <c r="BG2571" s="1102">
        <v>53911.593096675817</v>
      </c>
      <c r="BH2571" s="1102">
        <v>57213.974915295461</v>
      </c>
      <c r="BI2571" s="1102">
        <v>54168.051050613256</v>
      </c>
      <c r="BJ2571" s="1102">
        <v>65095.969610325774</v>
      </c>
      <c r="BK2571" s="1102">
        <v>81580.594726792842</v>
      </c>
      <c r="BL2571" s="1102">
        <v>115760.18658609962</v>
      </c>
      <c r="BM2571" s="1102">
        <v>100229.09731461821</v>
      </c>
      <c r="BN2571" s="1102">
        <v>102142.90122835407</v>
      </c>
      <c r="BO2571" s="1102">
        <v>130102.69361024236</v>
      </c>
      <c r="BP2571" s="1102">
        <v>131426.72786905232</v>
      </c>
      <c r="BQ2571" s="1102">
        <v>101978.55691513189</v>
      </c>
      <c r="BR2571" s="1102">
        <v>74543.8747253279</v>
      </c>
      <c r="BS2571" s="1102">
        <v>67515.372241578647</v>
      </c>
      <c r="BT2571" s="1102">
        <v>34622.759207641997</v>
      </c>
      <c r="BU2571" s="1102">
        <v>16247.674776320942</v>
      </c>
      <c r="BV2571" s="1102">
        <v>14424.361227614305</v>
      </c>
      <c r="BW2571" s="1102">
        <v>22096.216995489143</v>
      </c>
      <c r="BX2571" s="1102">
        <v>28347.181530062178</v>
      </c>
      <c r="BY2571" s="1102">
        <v>23092.557863247763</v>
      </c>
      <c r="BZ2571" s="1102">
        <v>20879.447948847566</v>
      </c>
      <c r="CA2571" s="1102">
        <v>13533.091878029376</v>
      </c>
      <c r="CB2571" s="1102">
        <v>8068.1593171868017</v>
      </c>
      <c r="CC2571" s="1102">
        <v>11609.632698415544</v>
      </c>
      <c r="CD2571" s="1102">
        <v>13872.248675975959</v>
      </c>
      <c r="CE2571" s="1102">
        <v>24311.904305874392</v>
      </c>
      <c r="CF2571" s="1102">
        <v>17233.616852884363</v>
      </c>
      <c r="CG2571" s="1102">
        <v>13032.175279814408</v>
      </c>
      <c r="CH2571" s="1102">
        <v>15104.32520046979</v>
      </c>
      <c r="CI2571" s="1102">
        <v>19961.033809088403</v>
      </c>
      <c r="CJ2571" s="1102">
        <v>22808.034136608752</v>
      </c>
      <c r="CK2571" s="1102">
        <v>23365.547461677485</v>
      </c>
      <c r="CL2571" s="1102">
        <v>18358.280117756029</v>
      </c>
      <c r="CM2571" s="1102">
        <v>22277.827499042654</v>
      </c>
      <c r="CN2571" s="1102">
        <v>17940.177311588039</v>
      </c>
      <c r="CO2571" s="1102">
        <v>21610.483572629946</v>
      </c>
      <c r="CP2571" s="1102">
        <v>19693.131731084897</v>
      </c>
      <c r="CQ2571" s="1106">
        <f t="shared" si="240"/>
        <v>21707.96183649476</v>
      </c>
      <c r="CR2571" s="23" t="s">
        <v>543</v>
      </c>
      <c r="DQ2571"/>
      <c r="DR2571"/>
    </row>
    <row r="2572" spans="58:122" ht="13">
      <c r="BF2572" s="1135">
        <v>2564</v>
      </c>
      <c r="BG2572" s="1102">
        <v>63334.055578993866</v>
      </c>
      <c r="BH2572" s="1102">
        <v>64706.818607586014</v>
      </c>
      <c r="BI2572" s="1102">
        <v>60753.894453519279</v>
      </c>
      <c r="BJ2572" s="1102">
        <v>67896.327350386942</v>
      </c>
      <c r="BK2572" s="1102">
        <v>71647.34181642269</v>
      </c>
      <c r="BL2572" s="1102">
        <v>83015.995147178241</v>
      </c>
      <c r="BM2572" s="1102">
        <v>66632.016348842706</v>
      </c>
      <c r="BN2572" s="1102">
        <v>71867.061161786478</v>
      </c>
      <c r="BO2572" s="1102">
        <v>103013.93087042915</v>
      </c>
      <c r="BP2572" s="1102">
        <v>96883.222234435103</v>
      </c>
      <c r="BQ2572" s="1102">
        <v>79052.306823208157</v>
      </c>
      <c r="BR2572" s="1102">
        <v>61995.266942737595</v>
      </c>
      <c r="BS2572" s="1102">
        <v>65608.176685619168</v>
      </c>
      <c r="BT2572" s="1102">
        <v>31987.463659639659</v>
      </c>
      <c r="BU2572" s="1102">
        <v>15088.376115949926</v>
      </c>
      <c r="BV2572" s="1102">
        <v>15247.599887809343</v>
      </c>
      <c r="BW2572" s="1102">
        <v>15414.235103904517</v>
      </c>
      <c r="BX2572" s="1102">
        <v>20720.432236275912</v>
      </c>
      <c r="BY2572" s="1102">
        <v>21635.416678425532</v>
      </c>
      <c r="BZ2572" s="1102">
        <v>19169.811976774519</v>
      </c>
      <c r="CA2572" s="1102">
        <v>13533.328893937622</v>
      </c>
      <c r="CB2572" s="1102">
        <v>8870.598466618876</v>
      </c>
      <c r="CC2572" s="1102">
        <v>10945.142004887632</v>
      </c>
      <c r="CD2572" s="1102">
        <v>14715.974169056044</v>
      </c>
      <c r="CE2572" s="1102">
        <v>20606.951983880321</v>
      </c>
      <c r="CF2572" s="1102">
        <v>16212.937909928916</v>
      </c>
      <c r="CG2572" s="1102">
        <v>13249.355181639234</v>
      </c>
      <c r="CH2572" s="1102">
        <v>15280.333103525452</v>
      </c>
      <c r="CI2572" s="1102">
        <v>19524.822440264128</v>
      </c>
      <c r="CJ2572" s="1102">
        <v>21904.842216928238</v>
      </c>
      <c r="CK2572" s="1102">
        <v>24369.171137470221</v>
      </c>
      <c r="CL2572" s="1102">
        <v>22339.515861174874</v>
      </c>
      <c r="CM2572" s="1102">
        <v>24606.816556345282</v>
      </c>
      <c r="CN2572" s="1102">
        <v>21064.755978613786</v>
      </c>
      <c r="CO2572" s="1102">
        <v>19440.552458564434</v>
      </c>
      <c r="CP2572" s="1102">
        <v>22837.476262934259</v>
      </c>
      <c r="CQ2572" s="1106">
        <f t="shared" si="240"/>
        <v>25174.008376488964</v>
      </c>
      <c r="CR2572" s="23" t="s">
        <v>543</v>
      </c>
      <c r="DQ2572"/>
      <c r="DR2572"/>
    </row>
    <row r="2573" spans="58:122" ht="13">
      <c r="BF2573" s="1135">
        <v>2565</v>
      </c>
      <c r="BG2573" s="1102">
        <v>65730.747894724322</v>
      </c>
      <c r="BH2573" s="1102">
        <v>72391.172973202629</v>
      </c>
      <c r="BI2573" s="1102">
        <v>68581.30227325554</v>
      </c>
      <c r="BJ2573" s="1102">
        <v>70626.898620541106</v>
      </c>
      <c r="BK2573" s="1102">
        <v>90332.142061547507</v>
      </c>
      <c r="BL2573" s="1102">
        <v>107629.31840475446</v>
      </c>
      <c r="BM2573" s="1102">
        <v>79315.343855169762</v>
      </c>
      <c r="BN2573" s="1102">
        <v>73917.014694993442</v>
      </c>
      <c r="BO2573" s="1102">
        <v>115656.97567683547</v>
      </c>
      <c r="BP2573" s="1102">
        <v>106896.66483730817</v>
      </c>
      <c r="BQ2573" s="1102">
        <v>85476.394357051788</v>
      </c>
      <c r="BR2573" s="1102">
        <v>60973.418570117996</v>
      </c>
      <c r="BS2573" s="1102">
        <v>56243.808323875382</v>
      </c>
      <c r="BT2573" s="1102">
        <v>24861.335336094664</v>
      </c>
      <c r="BU2573" s="1102">
        <v>11928.830038488511</v>
      </c>
      <c r="BV2573" s="1102">
        <v>15327.761714282577</v>
      </c>
      <c r="BW2573" s="1102">
        <v>25313.053700999451</v>
      </c>
      <c r="BX2573" s="1102">
        <v>28046.100374426824</v>
      </c>
      <c r="BY2573" s="1102">
        <v>24708.52121214382</v>
      </c>
      <c r="BZ2573" s="1102">
        <v>21206.031960994937</v>
      </c>
      <c r="CA2573" s="1102">
        <v>13533.957780817102</v>
      </c>
      <c r="CB2573" s="1102">
        <v>9153.6296428388505</v>
      </c>
      <c r="CC2573" s="1102">
        <v>9902.6513236091014</v>
      </c>
      <c r="CD2573" s="1102">
        <v>14956.728049358231</v>
      </c>
      <c r="CE2573" s="1102">
        <v>26515.945111022298</v>
      </c>
      <c r="CF2573" s="1102">
        <v>17809.579621734887</v>
      </c>
      <c r="CG2573" s="1102">
        <v>11263.342423594746</v>
      </c>
      <c r="CH2573" s="1102">
        <v>11048.685733067272</v>
      </c>
      <c r="CI2573" s="1102">
        <v>17061.736773042259</v>
      </c>
      <c r="CJ2573" s="1102">
        <v>20494.939954354635</v>
      </c>
      <c r="CK2573" s="1102">
        <v>22428.209405389545</v>
      </c>
      <c r="CL2573" s="1102">
        <v>18596.981011548389</v>
      </c>
      <c r="CM2573" s="1102">
        <v>21492.671303343828</v>
      </c>
      <c r="CN2573" s="1102">
        <v>20246.51139930273</v>
      </c>
      <c r="CO2573" s="1102">
        <v>24535.476052348931</v>
      </c>
      <c r="CP2573" s="1102">
        <v>21869.070090161127</v>
      </c>
      <c r="CQ2573" s="1106">
        <f t="shared" si="240"/>
        <v>24106.523299567329</v>
      </c>
      <c r="CR2573" s="23" t="s">
        <v>543</v>
      </c>
      <c r="DQ2573"/>
      <c r="DR2573"/>
    </row>
    <row r="2574" spans="58:122" ht="13">
      <c r="BF2574" s="1135">
        <v>2566</v>
      </c>
      <c r="BG2574" s="1102">
        <v>55444.523223147378</v>
      </c>
      <c r="BH2574" s="1102">
        <v>48261.307948606998</v>
      </c>
      <c r="BI2574" s="1102">
        <v>37800.828325772949</v>
      </c>
      <c r="BJ2574" s="1102">
        <v>46741.76063123894</v>
      </c>
      <c r="BK2574" s="1102">
        <v>60632.968214315442</v>
      </c>
      <c r="BL2574" s="1102">
        <v>81638.330754113529</v>
      </c>
      <c r="BM2574" s="1102">
        <v>72874.362728656153</v>
      </c>
      <c r="BN2574" s="1102">
        <v>78494.407542818881</v>
      </c>
      <c r="BO2574" s="1102">
        <v>102412.73957932621</v>
      </c>
      <c r="BP2574" s="1102">
        <v>94230.584722063635</v>
      </c>
      <c r="BQ2574" s="1102">
        <v>72125.542013622544</v>
      </c>
      <c r="BR2574" s="1102">
        <v>59863.955832774256</v>
      </c>
      <c r="BS2574" s="1102">
        <v>64832.128662113741</v>
      </c>
      <c r="BT2574" s="1102">
        <v>26089.820591355339</v>
      </c>
      <c r="BU2574" s="1102">
        <v>13408.632332046205</v>
      </c>
      <c r="BV2574" s="1102">
        <v>12266.579708571871</v>
      </c>
      <c r="BW2574" s="1102">
        <v>17527.360254143994</v>
      </c>
      <c r="BX2574" s="1102">
        <v>21277.130848866014</v>
      </c>
      <c r="BY2574" s="1102">
        <v>20660.565778800232</v>
      </c>
      <c r="BZ2574" s="1102">
        <v>19168.572608368333</v>
      </c>
      <c r="CA2574" s="1102">
        <v>13535.739504242125</v>
      </c>
      <c r="CB2574" s="1102">
        <v>9068.7898540304395</v>
      </c>
      <c r="CC2574" s="1102">
        <v>10447.180098231818</v>
      </c>
      <c r="CD2574" s="1102">
        <v>12379.104282080203</v>
      </c>
      <c r="CE2574" s="1102">
        <v>17317.461909701247</v>
      </c>
      <c r="CF2574" s="1102">
        <v>13536.425136896753</v>
      </c>
      <c r="CG2574" s="1102">
        <v>11600.594403183735</v>
      </c>
      <c r="CH2574" s="1102">
        <v>12680.859800754783</v>
      </c>
      <c r="CI2574" s="1102">
        <v>15883.290959710386</v>
      </c>
      <c r="CJ2574" s="1102">
        <v>15855.855839107857</v>
      </c>
      <c r="CK2574" s="1102">
        <v>18052.188868731202</v>
      </c>
      <c r="CL2574" s="1102">
        <v>14832.356184045897</v>
      </c>
      <c r="CM2574" s="1102">
        <v>18371.646564247487</v>
      </c>
      <c r="CN2574" s="1102">
        <v>15683.569085416108</v>
      </c>
      <c r="CO2574" s="1102">
        <v>15253.948137539317</v>
      </c>
      <c r="CP2574" s="1102">
        <v>16034.660444324671</v>
      </c>
      <c r="CQ2574" s="1106">
        <f t="shared" si="240"/>
        <v>17675.187559788708</v>
      </c>
      <c r="CR2574" s="23" t="s">
        <v>543</v>
      </c>
      <c r="DQ2574"/>
      <c r="DR2574"/>
    </row>
    <row r="2575" spans="58:122" ht="13">
      <c r="BF2575" s="1135">
        <v>2567</v>
      </c>
      <c r="BG2575" s="1102">
        <v>66240.027446494612</v>
      </c>
      <c r="BH2575" s="1102">
        <v>51779.070781998489</v>
      </c>
      <c r="BI2575" s="1102">
        <v>46620.439670560721</v>
      </c>
      <c r="BJ2575" s="1102">
        <v>54155.518619766161</v>
      </c>
      <c r="BK2575" s="1102">
        <v>67102.484300153053</v>
      </c>
      <c r="BL2575" s="1102">
        <v>85281.461561269723</v>
      </c>
      <c r="BM2575" s="1102">
        <v>69778.603877126996</v>
      </c>
      <c r="BN2575" s="1102">
        <v>102873.71737200345</v>
      </c>
      <c r="BO2575" s="1102">
        <v>132247.28005180223</v>
      </c>
      <c r="BP2575" s="1102">
        <v>125899.04007507768</v>
      </c>
      <c r="BQ2575" s="1102">
        <v>103275.87717526856</v>
      </c>
      <c r="BR2575" s="1102">
        <v>95513.761413957851</v>
      </c>
      <c r="BS2575" s="1102">
        <v>88352.807864845832</v>
      </c>
      <c r="BT2575" s="1102">
        <v>29509.472943225039</v>
      </c>
      <c r="BU2575" s="1102">
        <v>12517.89673833581</v>
      </c>
      <c r="BV2575" s="1102">
        <v>12357.0317577266</v>
      </c>
      <c r="BW2575" s="1102">
        <v>21361.120611866918</v>
      </c>
      <c r="BX2575" s="1102">
        <v>29018.785037547153</v>
      </c>
      <c r="BY2575" s="1102">
        <v>27148.478075322622</v>
      </c>
      <c r="BZ2575" s="1102">
        <v>24116.044468046508</v>
      </c>
      <c r="CA2575" s="1102">
        <v>13539.2994928607</v>
      </c>
      <c r="CB2575" s="1102">
        <v>9016.0552139669308</v>
      </c>
      <c r="CC2575" s="1102">
        <v>10890.328457300549</v>
      </c>
      <c r="CD2575" s="1102">
        <v>16219.192642978744</v>
      </c>
      <c r="CE2575" s="1102">
        <v>20006.697924788397</v>
      </c>
      <c r="CF2575" s="1102">
        <v>14125.84317558152</v>
      </c>
      <c r="CG2575" s="1102">
        <v>13321.696194067295</v>
      </c>
      <c r="CH2575" s="1102">
        <v>18673.13092529622</v>
      </c>
      <c r="CI2575" s="1102">
        <v>24484.295621885049</v>
      </c>
      <c r="CJ2575" s="1102">
        <v>24583.427904167609</v>
      </c>
      <c r="CK2575" s="1102">
        <v>22288.975436613611</v>
      </c>
      <c r="CL2575" s="1102">
        <v>17635.376855389783</v>
      </c>
      <c r="CM2575" s="1102">
        <v>23902.398262110335</v>
      </c>
      <c r="CN2575" s="1102">
        <v>22941.73644238224</v>
      </c>
      <c r="CO2575" s="1102">
        <v>30633.351927328633</v>
      </c>
      <c r="CP2575" s="1102">
        <v>24381.233083884134</v>
      </c>
      <c r="CQ2575" s="1106">
        <f t="shared" si="240"/>
        <v>26875.708980111656</v>
      </c>
      <c r="CR2575" s="23" t="s">
        <v>543</v>
      </c>
      <c r="DQ2575"/>
      <c r="DR2575"/>
    </row>
    <row r="2576" spans="58:122" ht="13">
      <c r="BF2576" s="1135">
        <v>2568</v>
      </c>
      <c r="BG2576" s="1102">
        <v>64279.045832312913</v>
      </c>
      <c r="BH2576" s="1102">
        <v>64967.173023592346</v>
      </c>
      <c r="BI2576" s="1102">
        <v>56563.636658931922</v>
      </c>
      <c r="BJ2576" s="1102">
        <v>63026.93606470291</v>
      </c>
      <c r="BK2576" s="1102">
        <v>82151.737910376483</v>
      </c>
      <c r="BL2576" s="1102">
        <v>114256.1124368219</v>
      </c>
      <c r="BM2576" s="1102">
        <v>94940.970576656269</v>
      </c>
      <c r="BN2576" s="1102">
        <v>100617.91058162606</v>
      </c>
      <c r="BO2576" s="1102">
        <v>142447.23392559899</v>
      </c>
      <c r="BP2576" s="1102">
        <v>136848.03803176983</v>
      </c>
      <c r="BQ2576" s="1102">
        <v>106582.75463604185</v>
      </c>
      <c r="BR2576" s="1102">
        <v>74214.560995695749</v>
      </c>
      <c r="BS2576" s="1102">
        <v>72932.968409483525</v>
      </c>
      <c r="BT2576" s="1102">
        <v>29696.401686991645</v>
      </c>
      <c r="BU2576" s="1102">
        <v>12803.491331180332</v>
      </c>
      <c r="BV2576" s="1102">
        <v>12362.336742578058</v>
      </c>
      <c r="BW2576" s="1102">
        <v>19060.96380079335</v>
      </c>
      <c r="BX2576" s="1102">
        <v>25297.489103865559</v>
      </c>
      <c r="BY2576" s="1102">
        <v>24371.138234752736</v>
      </c>
      <c r="BZ2576" s="1102">
        <v>21638.619343100636</v>
      </c>
      <c r="CA2576" s="1102">
        <v>13543.408535383738</v>
      </c>
      <c r="CB2576" s="1102">
        <v>7540.593566289449</v>
      </c>
      <c r="CC2576" s="1102">
        <v>10830.335509546108</v>
      </c>
      <c r="CD2576" s="1102">
        <v>14241.595334819744</v>
      </c>
      <c r="CE2576" s="1102">
        <v>25182.154161937622</v>
      </c>
      <c r="CF2576" s="1102">
        <v>19186.114203117431</v>
      </c>
      <c r="CG2576" s="1102">
        <v>15412.08278431428</v>
      </c>
      <c r="CH2576" s="1102">
        <v>14322.086371828747</v>
      </c>
      <c r="CI2576" s="1102">
        <v>19278.496113550274</v>
      </c>
      <c r="CJ2576" s="1102">
        <v>18296.109928067995</v>
      </c>
      <c r="CK2576" s="1102">
        <v>22377.159334449319</v>
      </c>
      <c r="CL2576" s="1102">
        <v>18539.559130304526</v>
      </c>
      <c r="CM2576" s="1102">
        <v>25354.471642843368</v>
      </c>
      <c r="CN2576" s="1102">
        <v>20654.093895591148</v>
      </c>
      <c r="CO2576" s="1102">
        <v>21253.766882491454</v>
      </c>
      <c r="CP2576" s="1102">
        <v>23129.43385338223</v>
      </c>
      <c r="CQ2576" s="1106">
        <f t="shared" si="240"/>
        <v>25495.836530480112</v>
      </c>
      <c r="CR2576" s="23" t="s">
        <v>543</v>
      </c>
      <c r="DQ2576"/>
      <c r="DR2576"/>
    </row>
    <row r="2577" spans="58:122" ht="13">
      <c r="BF2577" s="1135">
        <v>2569</v>
      </c>
      <c r="BG2577" s="1102">
        <v>67411.559322297951</v>
      </c>
      <c r="BH2577" s="1102">
        <v>67648.671915938059</v>
      </c>
      <c r="BI2577" s="1102">
        <v>60443.472825341087</v>
      </c>
      <c r="BJ2577" s="1102">
        <v>71037.525929610856</v>
      </c>
      <c r="BK2577" s="1102">
        <v>81633.227584355744</v>
      </c>
      <c r="BL2577" s="1102">
        <v>99110.239714738724</v>
      </c>
      <c r="BM2577" s="1102">
        <v>94790.827028469648</v>
      </c>
      <c r="BN2577" s="1102">
        <v>117541.34145205593</v>
      </c>
      <c r="BO2577" s="1102">
        <v>126812.13933241925</v>
      </c>
      <c r="BP2577" s="1102">
        <v>120665.14462415702</v>
      </c>
      <c r="BQ2577" s="1102">
        <v>95425.054934211279</v>
      </c>
      <c r="BR2577" s="1102">
        <v>81418.583447030309</v>
      </c>
      <c r="BS2577" s="1102">
        <v>66807.139560656418</v>
      </c>
      <c r="BT2577" s="1102">
        <v>35835.62212321785</v>
      </c>
      <c r="BU2577" s="1102">
        <v>18805.112867157801</v>
      </c>
      <c r="BV2577" s="1102">
        <v>14846.943398626508</v>
      </c>
      <c r="BW2577" s="1102">
        <v>18122.961642161401</v>
      </c>
      <c r="BX2577" s="1102">
        <v>25195.572319268118</v>
      </c>
      <c r="BY2577" s="1102">
        <v>24249.046975823876</v>
      </c>
      <c r="BZ2577" s="1102">
        <v>18937.367795467282</v>
      </c>
      <c r="CA2577" s="1102">
        <v>13544.030247617027</v>
      </c>
      <c r="CB2577" s="1102">
        <v>9173.8487268846402</v>
      </c>
      <c r="CC2577" s="1102">
        <v>10934.190510867524</v>
      </c>
      <c r="CD2577" s="1102">
        <v>15765.53911532959</v>
      </c>
      <c r="CE2577" s="1102">
        <v>17955.93385363153</v>
      </c>
      <c r="CF2577" s="1102">
        <v>13083.770267599963</v>
      </c>
      <c r="CG2577" s="1102">
        <v>11693.306428159744</v>
      </c>
      <c r="CH2577" s="1102">
        <v>14185.147900397813</v>
      </c>
      <c r="CI2577" s="1102">
        <v>19174.794210589575</v>
      </c>
      <c r="CJ2577" s="1102">
        <v>18470.085212900914</v>
      </c>
      <c r="CK2577" s="1102">
        <v>18446.091524535503</v>
      </c>
      <c r="CL2577" s="1102">
        <v>18403.460020577102</v>
      </c>
      <c r="CM2577" s="1102">
        <v>22072.698784757085</v>
      </c>
      <c r="CN2577" s="1102">
        <v>22767.646476409715</v>
      </c>
      <c r="CO2577" s="1102">
        <v>20320.672096848626</v>
      </c>
      <c r="CP2577" s="1102">
        <v>23804.649673576881</v>
      </c>
      <c r="CQ2577" s="1106">
        <f t="shared" si="240"/>
        <v>26240.134565771605</v>
      </c>
      <c r="CR2577" s="23" t="s">
        <v>543</v>
      </c>
      <c r="DQ2577"/>
      <c r="DR2577"/>
    </row>
    <row r="2578" spans="58:122" ht="13">
      <c r="BF2578" s="1135">
        <v>2570</v>
      </c>
      <c r="BG2578" s="1102">
        <v>67464.943556079787</v>
      </c>
      <c r="BH2578" s="1102">
        <v>64967.104680670636</v>
      </c>
      <c r="BI2578" s="1102">
        <v>56273.360900400716</v>
      </c>
      <c r="BJ2578" s="1102">
        <v>68671.059144020415</v>
      </c>
      <c r="BK2578" s="1102">
        <v>81232.678338257974</v>
      </c>
      <c r="BL2578" s="1102">
        <v>102126.0386641821</v>
      </c>
      <c r="BM2578" s="1102">
        <v>100791.37012443332</v>
      </c>
      <c r="BN2578" s="1102">
        <v>136098.95371541026</v>
      </c>
      <c r="BO2578" s="1102">
        <v>143835.67728652887</v>
      </c>
      <c r="BP2578" s="1102">
        <v>132676.5114522806</v>
      </c>
      <c r="BQ2578" s="1102">
        <v>104051.06096765639</v>
      </c>
      <c r="BR2578" s="1102">
        <v>99595.975428208214</v>
      </c>
      <c r="BS2578" s="1102">
        <v>93122.792740079385</v>
      </c>
      <c r="BT2578" s="1102">
        <v>32056.690055635481</v>
      </c>
      <c r="BU2578" s="1102">
        <v>12533.175507847785</v>
      </c>
      <c r="BV2578" s="1102">
        <v>12832.78248067548</v>
      </c>
      <c r="BW2578" s="1102">
        <v>23621.116203095997</v>
      </c>
      <c r="BX2578" s="1102">
        <v>27626.395316960952</v>
      </c>
      <c r="BY2578" s="1102">
        <v>25668.922100294083</v>
      </c>
      <c r="BZ2578" s="1102">
        <v>20247.0426972764</v>
      </c>
      <c r="CA2578" s="1102">
        <v>13545.112091664543</v>
      </c>
      <c r="CB2578" s="1102">
        <v>9632.185687773288</v>
      </c>
      <c r="CC2578" s="1102">
        <v>11259.290193012554</v>
      </c>
      <c r="CD2578" s="1102">
        <v>17524.729149003731</v>
      </c>
      <c r="CE2578" s="1102">
        <v>23649.623799059002</v>
      </c>
      <c r="CF2578" s="1102">
        <v>15929.98254835903</v>
      </c>
      <c r="CG2578" s="1102">
        <v>14299.398965583323</v>
      </c>
      <c r="CH2578" s="1102">
        <v>18360.103030314953</v>
      </c>
      <c r="CI2578" s="1102">
        <v>29409.732410233068</v>
      </c>
      <c r="CJ2578" s="1102">
        <v>29496.15156691763</v>
      </c>
      <c r="CK2578" s="1102">
        <v>26553.986294079878</v>
      </c>
      <c r="CL2578" s="1102">
        <v>20730.460908794277</v>
      </c>
      <c r="CM2578" s="1102">
        <v>21630.787949774836</v>
      </c>
      <c r="CN2578" s="1102">
        <v>20582.62686356833</v>
      </c>
      <c r="CO2578" s="1102">
        <v>21357.940709491057</v>
      </c>
      <c r="CP2578" s="1102">
        <v>22239.068864190856</v>
      </c>
      <c r="CQ2578" s="1106">
        <f t="shared" si="240"/>
        <v>24514.377132866433</v>
      </c>
      <c r="CR2578" s="23" t="s">
        <v>543</v>
      </c>
      <c r="DQ2578"/>
      <c r="DR2578"/>
    </row>
    <row r="2579" spans="58:122" ht="13">
      <c r="BF2579" s="1135">
        <v>2571</v>
      </c>
      <c r="BG2579" s="1102">
        <v>60132.704453139355</v>
      </c>
      <c r="BH2579" s="1102">
        <v>56803.122391969009</v>
      </c>
      <c r="BI2579" s="1102">
        <v>50929.834059068431</v>
      </c>
      <c r="BJ2579" s="1102">
        <v>57730.187370901192</v>
      </c>
      <c r="BK2579" s="1102">
        <v>69750.332684431181</v>
      </c>
      <c r="BL2579" s="1102">
        <v>91832.27374973573</v>
      </c>
      <c r="BM2579" s="1102">
        <v>83492.193158485956</v>
      </c>
      <c r="BN2579" s="1102">
        <v>83186.219221343155</v>
      </c>
      <c r="BO2579" s="1102">
        <v>112525.30895635943</v>
      </c>
      <c r="BP2579" s="1102">
        <v>105592.52954919793</v>
      </c>
      <c r="BQ2579" s="1102">
        <v>78988.375867851166</v>
      </c>
      <c r="BR2579" s="1102">
        <v>56603.452197484905</v>
      </c>
      <c r="BS2579" s="1102">
        <v>65053.398883893722</v>
      </c>
      <c r="BT2579" s="1102">
        <v>27462.911542042028</v>
      </c>
      <c r="BU2579" s="1102">
        <v>12751.420464477427</v>
      </c>
      <c r="BV2579" s="1102">
        <v>13128.659419836324</v>
      </c>
      <c r="BW2579" s="1102">
        <v>18485.92597043782</v>
      </c>
      <c r="BX2579" s="1102">
        <v>30548.459800899516</v>
      </c>
      <c r="BY2579" s="1102">
        <v>24675.988238816735</v>
      </c>
      <c r="BZ2579" s="1102">
        <v>18954.809434152852</v>
      </c>
      <c r="CA2579" s="1102">
        <v>13545.39616784606</v>
      </c>
      <c r="CB2579" s="1102">
        <v>7806.8922457506224</v>
      </c>
      <c r="CC2579" s="1102">
        <v>9262.9776507880997</v>
      </c>
      <c r="CD2579" s="1102">
        <v>12631.150211346665</v>
      </c>
      <c r="CE2579" s="1102">
        <v>18104.078322512294</v>
      </c>
      <c r="CF2579" s="1102">
        <v>14491.358063425916</v>
      </c>
      <c r="CG2579" s="1102">
        <v>12253.2544854346</v>
      </c>
      <c r="CH2579" s="1102">
        <v>16382.369899660676</v>
      </c>
      <c r="CI2579" s="1102">
        <v>22838.88646883607</v>
      </c>
      <c r="CJ2579" s="1102">
        <v>24914.882943181659</v>
      </c>
      <c r="CK2579" s="1102">
        <v>22831.811565529129</v>
      </c>
      <c r="CL2579" s="1102">
        <v>17408.961621489823</v>
      </c>
      <c r="CM2579" s="1102">
        <v>18468.035517850425</v>
      </c>
      <c r="CN2579" s="1102">
        <v>18562.018432956651</v>
      </c>
      <c r="CO2579" s="1102">
        <v>19917.724339162589</v>
      </c>
      <c r="CP2579" s="1102">
        <v>19101.148775177451</v>
      </c>
      <c r="CQ2579" s="1106">
        <f t="shared" si="240"/>
        <v>21055.412328870749</v>
      </c>
      <c r="CR2579" s="23" t="s">
        <v>543</v>
      </c>
      <c r="DQ2579"/>
      <c r="DR2579"/>
    </row>
    <row r="2580" spans="58:122" ht="13">
      <c r="BF2580" s="1135">
        <v>2572</v>
      </c>
      <c r="BG2580" s="1102">
        <v>47306.250742068194</v>
      </c>
      <c r="BH2580" s="1102">
        <v>49388.267016139318</v>
      </c>
      <c r="BI2580" s="1102">
        <v>44528.975855295772</v>
      </c>
      <c r="BJ2580" s="1102">
        <v>43293.992714942651</v>
      </c>
      <c r="BK2580" s="1102">
        <v>53868.060586064479</v>
      </c>
      <c r="BL2580" s="1102">
        <v>85313.793353103523</v>
      </c>
      <c r="BM2580" s="1102">
        <v>86301.436031895297</v>
      </c>
      <c r="BN2580" s="1102">
        <v>88060.274206762173</v>
      </c>
      <c r="BO2580" s="1102">
        <v>123643.10433317319</v>
      </c>
      <c r="BP2580" s="1102">
        <v>119534.93414066129</v>
      </c>
      <c r="BQ2580" s="1102">
        <v>95372.73064218885</v>
      </c>
      <c r="BR2580" s="1102">
        <v>68077.842378084548</v>
      </c>
      <c r="BS2580" s="1102">
        <v>62365.620618560788</v>
      </c>
      <c r="BT2580" s="1102">
        <v>36321.607824400329</v>
      </c>
      <c r="BU2580" s="1102">
        <v>18259.179996415958</v>
      </c>
      <c r="BV2580" s="1102">
        <v>13144.667935811216</v>
      </c>
      <c r="BW2580" s="1102">
        <v>23923.969925746282</v>
      </c>
      <c r="BX2580" s="1102">
        <v>28693.123053814506</v>
      </c>
      <c r="BY2580" s="1102">
        <v>29904.00673087384</v>
      </c>
      <c r="BZ2580" s="1102">
        <v>24995.103309969065</v>
      </c>
      <c r="CA2580" s="1102">
        <v>13546.030514933305</v>
      </c>
      <c r="CB2580" s="1102">
        <v>6299.3135594261203</v>
      </c>
      <c r="CC2580" s="1102">
        <v>8045.8247186185181</v>
      </c>
      <c r="CD2580" s="1102">
        <v>9293.7064819151801</v>
      </c>
      <c r="CE2580" s="1102">
        <v>23496.350946204195</v>
      </c>
      <c r="CF2580" s="1102">
        <v>16188.128139688682</v>
      </c>
      <c r="CG2580" s="1102">
        <v>10008.583488669328</v>
      </c>
      <c r="CH2580" s="1102">
        <v>13046.645703458715</v>
      </c>
      <c r="CI2580" s="1102">
        <v>15241.397548617011</v>
      </c>
      <c r="CJ2580" s="1102">
        <v>20417.130381608324</v>
      </c>
      <c r="CK2580" s="1102">
        <v>19247.296278896156</v>
      </c>
      <c r="CL2580" s="1102">
        <v>12159.057034346406</v>
      </c>
      <c r="CM2580" s="1102">
        <v>19319.511799399257</v>
      </c>
      <c r="CN2580" s="1102">
        <v>14083.24338669932</v>
      </c>
      <c r="CO2580" s="1102">
        <v>26197.561468798813</v>
      </c>
      <c r="CP2580" s="1102">
        <v>14182.904268301707</v>
      </c>
      <c r="CQ2580" s="1106">
        <f t="shared" si="240"/>
        <v>15633.975783596245</v>
      </c>
      <c r="CR2580" s="23" t="s">
        <v>543</v>
      </c>
      <c r="DQ2580"/>
      <c r="DR2580"/>
    </row>
    <row r="2581" spans="58:122" ht="13">
      <c r="BF2581" s="1135">
        <v>2573</v>
      </c>
      <c r="BG2581" s="1102">
        <v>61829.442857281014</v>
      </c>
      <c r="BH2581" s="1102">
        <v>67236.773544605923</v>
      </c>
      <c r="BI2581" s="1102">
        <v>62551.219523434607</v>
      </c>
      <c r="BJ2581" s="1102">
        <v>66597.90408821842</v>
      </c>
      <c r="BK2581" s="1102">
        <v>75796.315343003487</v>
      </c>
      <c r="BL2581" s="1102">
        <v>95997.955456422729</v>
      </c>
      <c r="BM2581" s="1102">
        <v>81779.022271455106</v>
      </c>
      <c r="BN2581" s="1102">
        <v>92109.259310901252</v>
      </c>
      <c r="BO2581" s="1102">
        <v>119820.01749953721</v>
      </c>
      <c r="BP2581" s="1102">
        <v>109712.5676527585</v>
      </c>
      <c r="BQ2581" s="1102">
        <v>83624.674069069442</v>
      </c>
      <c r="BR2581" s="1102">
        <v>64945.298814788905</v>
      </c>
      <c r="BS2581" s="1102">
        <v>61684.372061901544</v>
      </c>
      <c r="BT2581" s="1102">
        <v>33199.04515921721</v>
      </c>
      <c r="BU2581" s="1102">
        <v>15794.371433920222</v>
      </c>
      <c r="BV2581" s="1102">
        <v>13536.03333448316</v>
      </c>
      <c r="BW2581" s="1102">
        <v>19443.620413236076</v>
      </c>
      <c r="BX2581" s="1102">
        <v>25370.800265783691</v>
      </c>
      <c r="BY2581" s="1102">
        <v>20583.652057964631</v>
      </c>
      <c r="BZ2581" s="1102">
        <v>20662.758977684382</v>
      </c>
      <c r="CA2581" s="1102">
        <v>13547.796748455739</v>
      </c>
      <c r="CB2581" s="1102">
        <v>9839.7633610191133</v>
      </c>
      <c r="CC2581" s="1102">
        <v>10885.629829507678</v>
      </c>
      <c r="CD2581" s="1102">
        <v>13195.267527066009</v>
      </c>
      <c r="CE2581" s="1102">
        <v>23651.48373430231</v>
      </c>
      <c r="CF2581" s="1102">
        <v>16050.185205601074</v>
      </c>
      <c r="CG2581" s="1102">
        <v>13741.608000275497</v>
      </c>
      <c r="CH2581" s="1102">
        <v>14586.711566395119</v>
      </c>
      <c r="CI2581" s="1102">
        <v>23402.414957860892</v>
      </c>
      <c r="CJ2581" s="1102">
        <v>24327.666111917511</v>
      </c>
      <c r="CK2581" s="1102">
        <v>23013.392335034488</v>
      </c>
      <c r="CL2581" s="1102">
        <v>16146.817330227717</v>
      </c>
      <c r="CM2581" s="1102">
        <v>22894.648969172427</v>
      </c>
      <c r="CN2581" s="1102">
        <v>18295.734490126018</v>
      </c>
      <c r="CO2581" s="1102">
        <v>20822.106937838638</v>
      </c>
      <c r="CP2581" s="1102">
        <v>19053.787884995603</v>
      </c>
      <c r="CQ2581" s="1106">
        <f t="shared" si="240"/>
        <v>21003.20588397163</v>
      </c>
      <c r="CR2581" s="23" t="s">
        <v>543</v>
      </c>
      <c r="DQ2581"/>
      <c r="DR2581"/>
    </row>
    <row r="2582" spans="58:122" ht="13">
      <c r="BF2582" s="1135">
        <v>2574</v>
      </c>
      <c r="BG2582" s="1102">
        <v>54713.830649568285</v>
      </c>
      <c r="BH2582" s="1102">
        <v>67168.752295453596</v>
      </c>
      <c r="BI2582" s="1102">
        <v>59023.883553603329</v>
      </c>
      <c r="BJ2582" s="1102">
        <v>63521.91041738839</v>
      </c>
      <c r="BK2582" s="1102">
        <v>68599.470514820088</v>
      </c>
      <c r="BL2582" s="1102">
        <v>87373.764254502283</v>
      </c>
      <c r="BM2582" s="1102">
        <v>76354.78855391909</v>
      </c>
      <c r="BN2582" s="1102">
        <v>85083.313738546669</v>
      </c>
      <c r="BO2582" s="1102">
        <v>126131.54492059455</v>
      </c>
      <c r="BP2582" s="1102">
        <v>118389.01596223787</v>
      </c>
      <c r="BQ2582" s="1102">
        <v>92007.874677262895</v>
      </c>
      <c r="BR2582" s="1102">
        <v>72705.792644927089</v>
      </c>
      <c r="BS2582" s="1102">
        <v>87141.18971275301</v>
      </c>
      <c r="BT2582" s="1102">
        <v>29939.757768797517</v>
      </c>
      <c r="BU2582" s="1102">
        <v>12085.272323309735</v>
      </c>
      <c r="BV2582" s="1102">
        <v>12525.384522072298</v>
      </c>
      <c r="BW2582" s="1102">
        <v>18615.248345334338</v>
      </c>
      <c r="BX2582" s="1102">
        <v>29112.978146270074</v>
      </c>
      <c r="BY2582" s="1102">
        <v>28102.216995650502</v>
      </c>
      <c r="BZ2582" s="1102">
        <v>21787.204229921397</v>
      </c>
      <c r="CA2582" s="1102">
        <v>13560.509398458487</v>
      </c>
      <c r="CB2582" s="1102">
        <v>7517.2161416134895</v>
      </c>
      <c r="CC2582" s="1102">
        <v>9050.966045841722</v>
      </c>
      <c r="CD2582" s="1102">
        <v>14915.496462479761</v>
      </c>
      <c r="CE2582" s="1102">
        <v>23715.011679194151</v>
      </c>
      <c r="CF2582" s="1102">
        <v>18237.834726275178</v>
      </c>
      <c r="CG2582" s="1102">
        <v>13418.416201634458</v>
      </c>
      <c r="CH2582" s="1102">
        <v>14897.981830535799</v>
      </c>
      <c r="CI2582" s="1102">
        <v>20317.336297870752</v>
      </c>
      <c r="CJ2582" s="1102">
        <v>24248.934873112088</v>
      </c>
      <c r="CK2582" s="1102">
        <v>23564.535632882747</v>
      </c>
      <c r="CL2582" s="1102">
        <v>18820.95809072</v>
      </c>
      <c r="CM2582" s="1102">
        <v>20640.425662015983</v>
      </c>
      <c r="CN2582" s="1102">
        <v>18224.260146345638</v>
      </c>
      <c r="CO2582" s="1102">
        <v>18988.291235647757</v>
      </c>
      <c r="CP2582" s="1102">
        <v>18482.67946189997</v>
      </c>
      <c r="CQ2582" s="1106">
        <f t="shared" si="240"/>
        <v>20373.66660995705</v>
      </c>
      <c r="CR2582" s="23" t="s">
        <v>543</v>
      </c>
      <c r="DQ2582"/>
      <c r="DR2582"/>
    </row>
    <row r="2583" spans="58:122" ht="13">
      <c r="BF2583" s="1135">
        <v>2575</v>
      </c>
      <c r="BG2583" s="1102">
        <v>56315.759118328722</v>
      </c>
      <c r="BH2583" s="1102">
        <v>63598.506048821087</v>
      </c>
      <c r="BI2583" s="1102">
        <v>59105.894380413913</v>
      </c>
      <c r="BJ2583" s="1102">
        <v>65569.05254100998</v>
      </c>
      <c r="BK2583" s="1102">
        <v>71215.464770512612</v>
      </c>
      <c r="BL2583" s="1102">
        <v>86899.955471848632</v>
      </c>
      <c r="BM2583" s="1102">
        <v>75683.151493347308</v>
      </c>
      <c r="BN2583" s="1102">
        <v>80210.422480420792</v>
      </c>
      <c r="BO2583" s="1102">
        <v>100907.68641202377</v>
      </c>
      <c r="BP2583" s="1102">
        <v>110591.15394344094</v>
      </c>
      <c r="BQ2583" s="1102">
        <v>85069.862458079922</v>
      </c>
      <c r="BR2583" s="1102">
        <v>64837.552937266963</v>
      </c>
      <c r="BS2583" s="1102">
        <v>63614.52617155874</v>
      </c>
      <c r="BT2583" s="1102">
        <v>35619.100536662016</v>
      </c>
      <c r="BU2583" s="1102">
        <v>18193.04118756939</v>
      </c>
      <c r="BV2583" s="1102">
        <v>13238.574004416856</v>
      </c>
      <c r="BW2583" s="1102">
        <v>14684.752246482785</v>
      </c>
      <c r="BX2583" s="1102">
        <v>25021.772264831219</v>
      </c>
      <c r="BY2583" s="1102">
        <v>23888.698859200766</v>
      </c>
      <c r="BZ2583" s="1102">
        <v>20596.888948237483</v>
      </c>
      <c r="CA2583" s="1102">
        <v>13563.360328686529</v>
      </c>
      <c r="CB2583" s="1102">
        <v>9909.4710795402043</v>
      </c>
      <c r="CC2583" s="1102">
        <v>11759.352992757644</v>
      </c>
      <c r="CD2583" s="1102">
        <v>12605.907888185458</v>
      </c>
      <c r="CE2583" s="1102">
        <v>22289.742991500047</v>
      </c>
      <c r="CF2583" s="1102">
        <v>15639.42004007956</v>
      </c>
      <c r="CG2583" s="1102">
        <v>12444.176379965171</v>
      </c>
      <c r="CH2583" s="1102">
        <v>12372.592724290917</v>
      </c>
      <c r="CI2583" s="1102">
        <v>16143.781980631784</v>
      </c>
      <c r="CJ2583" s="1102">
        <v>17903.968137398402</v>
      </c>
      <c r="CK2583" s="1102">
        <v>20881.920076271814</v>
      </c>
      <c r="CL2583" s="1102">
        <v>16706.156533452271</v>
      </c>
      <c r="CM2583" s="1102">
        <v>24536.538890932152</v>
      </c>
      <c r="CN2583" s="1102">
        <v>20050.554111836303</v>
      </c>
      <c r="CO2583" s="1102">
        <v>27600.342013448728</v>
      </c>
      <c r="CP2583" s="1102">
        <v>20798.604020798484</v>
      </c>
      <c r="CQ2583" s="1106">
        <f t="shared" si="240"/>
        <v>22926.536444337642</v>
      </c>
      <c r="CR2583" s="23" t="s">
        <v>543</v>
      </c>
      <c r="DQ2583"/>
      <c r="DR2583"/>
    </row>
    <row r="2584" spans="58:122" ht="13">
      <c r="BF2584" s="1135">
        <v>2576</v>
      </c>
      <c r="BG2584" s="1102">
        <v>63135.27479741857</v>
      </c>
      <c r="BH2584" s="1102">
        <v>61452.963859614203</v>
      </c>
      <c r="BI2584" s="1102">
        <v>53386.75346009792</v>
      </c>
      <c r="BJ2584" s="1102">
        <v>59600.598734803396</v>
      </c>
      <c r="BK2584" s="1102">
        <v>74707.611413363556</v>
      </c>
      <c r="BL2584" s="1102">
        <v>98908.997174189848</v>
      </c>
      <c r="BM2584" s="1102">
        <v>87937.222250028586</v>
      </c>
      <c r="BN2584" s="1102">
        <v>96024.071309824561</v>
      </c>
      <c r="BO2584" s="1102">
        <v>112829.62734589947</v>
      </c>
      <c r="BP2584" s="1102">
        <v>115549.93050316301</v>
      </c>
      <c r="BQ2584" s="1102">
        <v>96025.438796011309</v>
      </c>
      <c r="BR2584" s="1102">
        <v>83528.087105965125</v>
      </c>
      <c r="BS2584" s="1102">
        <v>74733.625011572934</v>
      </c>
      <c r="BT2584" s="1102">
        <v>44808.258020238864</v>
      </c>
      <c r="BU2584" s="1102">
        <v>22258.089944126205</v>
      </c>
      <c r="BV2584" s="1102">
        <v>15399.856372429274</v>
      </c>
      <c r="BW2584" s="1102">
        <v>15622.338643773986</v>
      </c>
      <c r="BX2584" s="1102">
        <v>23590.254398633675</v>
      </c>
      <c r="BY2584" s="1102">
        <v>22648.093440020864</v>
      </c>
      <c r="BZ2584" s="1102">
        <v>17801.830954768004</v>
      </c>
      <c r="CA2584" s="1102">
        <v>13563.932765850192</v>
      </c>
      <c r="CB2584" s="1102">
        <v>8237.4688734982283</v>
      </c>
      <c r="CC2584" s="1102">
        <v>11065.457170620462</v>
      </c>
      <c r="CD2584" s="1102">
        <v>13762.129669515103</v>
      </c>
      <c r="CE2584" s="1102">
        <v>19538.231016575064</v>
      </c>
      <c r="CF2584" s="1102">
        <v>14542.511385247961</v>
      </c>
      <c r="CG2584" s="1102">
        <v>11850.702811962557</v>
      </c>
      <c r="CH2584" s="1102">
        <v>13643.80905185047</v>
      </c>
      <c r="CI2584" s="1102">
        <v>17253.073732187226</v>
      </c>
      <c r="CJ2584" s="1102">
        <v>17674.507726539741</v>
      </c>
      <c r="CK2584" s="1102">
        <v>19787.891658719644</v>
      </c>
      <c r="CL2584" s="1102">
        <v>15760.035366311693</v>
      </c>
      <c r="CM2584" s="1102">
        <v>21844.434631292897</v>
      </c>
      <c r="CN2584" s="1102">
        <v>18583.127686597076</v>
      </c>
      <c r="CO2584" s="1102">
        <v>20843.661936066754</v>
      </c>
      <c r="CP2584" s="1102">
        <v>19723.603208743174</v>
      </c>
      <c r="CQ2584" s="1106">
        <f t="shared" si="240"/>
        <v>21741.550890949889</v>
      </c>
      <c r="CR2584" s="23" t="s">
        <v>543</v>
      </c>
      <c r="DQ2584"/>
      <c r="DR2584"/>
    </row>
    <row r="2585" spans="58:122" ht="13">
      <c r="BF2585" s="1135">
        <v>2577</v>
      </c>
      <c r="BG2585" s="1102">
        <v>64269.281600114358</v>
      </c>
      <c r="BH2585" s="1102">
        <v>72551.811368528244</v>
      </c>
      <c r="BI2585" s="1102">
        <v>66127.173058254499</v>
      </c>
      <c r="BJ2585" s="1102">
        <v>78453.924299304126</v>
      </c>
      <c r="BK2585" s="1102">
        <v>96637.393620095434</v>
      </c>
      <c r="BL2585" s="1102">
        <v>116342.50130359206</v>
      </c>
      <c r="BM2585" s="1102">
        <v>92431.081504139758</v>
      </c>
      <c r="BN2585" s="1102">
        <v>96280.891275008282</v>
      </c>
      <c r="BO2585" s="1102">
        <v>133148.96498490969</v>
      </c>
      <c r="BP2585" s="1102">
        <v>121896.24339182078</v>
      </c>
      <c r="BQ2585" s="1102">
        <v>87318.925156537938</v>
      </c>
      <c r="BR2585" s="1102">
        <v>68117.021305886796</v>
      </c>
      <c r="BS2585" s="1102">
        <v>87600.810405798591</v>
      </c>
      <c r="BT2585" s="1102">
        <v>39747.119799713779</v>
      </c>
      <c r="BU2585" s="1102">
        <v>17017.996498418852</v>
      </c>
      <c r="BV2585" s="1102">
        <v>13670.971468794702</v>
      </c>
      <c r="BW2585" s="1102">
        <v>23371.224658883893</v>
      </c>
      <c r="BX2585" s="1102">
        <v>30708.212136142774</v>
      </c>
      <c r="BY2585" s="1102">
        <v>25322.410127082261</v>
      </c>
      <c r="BZ2585" s="1102">
        <v>22964.187651822718</v>
      </c>
      <c r="CA2585" s="1102">
        <v>13565.775995029533</v>
      </c>
      <c r="CB2585" s="1102">
        <v>7040.8189391080932</v>
      </c>
      <c r="CC2585" s="1102">
        <v>8213.050450674913</v>
      </c>
      <c r="CD2585" s="1102">
        <v>10576.984906469592</v>
      </c>
      <c r="CE2585" s="1102">
        <v>22615.476862014362</v>
      </c>
      <c r="CF2585" s="1102">
        <v>16878.119411110438</v>
      </c>
      <c r="CG2585" s="1102">
        <v>12056.847230732761</v>
      </c>
      <c r="CH2585" s="1102">
        <v>11170.411964767589</v>
      </c>
      <c r="CI2585" s="1102">
        <v>15783.081050817744</v>
      </c>
      <c r="CJ2585" s="1102">
        <v>19273.082581399252</v>
      </c>
      <c r="CK2585" s="1102">
        <v>21182.100005656212</v>
      </c>
      <c r="CL2585" s="1102">
        <v>16171.337081085112</v>
      </c>
      <c r="CM2585" s="1102">
        <v>22918.281185050117</v>
      </c>
      <c r="CN2585" s="1102">
        <v>20577.669843889002</v>
      </c>
      <c r="CO2585" s="1102">
        <v>28677.693480408801</v>
      </c>
      <c r="CP2585" s="1102">
        <v>21393.175298256188</v>
      </c>
      <c r="CQ2585" s="1106">
        <f t="shared" si="240"/>
        <v>23581.939088080417</v>
      </c>
      <c r="CR2585" s="23" t="s">
        <v>543</v>
      </c>
      <c r="DQ2585"/>
      <c r="DR2585"/>
    </row>
    <row r="2586" spans="58:122" ht="13">
      <c r="BF2586" s="1135">
        <v>2578</v>
      </c>
      <c r="BG2586" s="1102">
        <v>60299.331463001632</v>
      </c>
      <c r="BH2586" s="1102">
        <v>67143.271736561539</v>
      </c>
      <c r="BI2586" s="1102">
        <v>63719.983148275365</v>
      </c>
      <c r="BJ2586" s="1102">
        <v>75707.269761941163</v>
      </c>
      <c r="BK2586" s="1102">
        <v>91765.55370002026</v>
      </c>
      <c r="BL2586" s="1102">
        <v>115840.19552107541</v>
      </c>
      <c r="BM2586" s="1102">
        <v>93845.254520682007</v>
      </c>
      <c r="BN2586" s="1102">
        <v>108108.49005228395</v>
      </c>
      <c r="BO2586" s="1102">
        <v>138579.48127218106</v>
      </c>
      <c r="BP2586" s="1102">
        <v>132935.65130506791</v>
      </c>
      <c r="BQ2586" s="1102">
        <v>101074.34275574317</v>
      </c>
      <c r="BR2586" s="1102">
        <v>84414.503800597362</v>
      </c>
      <c r="BS2586" s="1102">
        <v>101122.70572335656</v>
      </c>
      <c r="BT2586" s="1102">
        <v>39726.934691462484</v>
      </c>
      <c r="BU2586" s="1102">
        <v>20101.203550763319</v>
      </c>
      <c r="BV2586" s="1102">
        <v>19858.731121108223</v>
      </c>
      <c r="BW2586" s="1102">
        <v>20198.13226473851</v>
      </c>
      <c r="BX2586" s="1102">
        <v>30167.996089762277</v>
      </c>
      <c r="BY2586" s="1102">
        <v>23320.770885402631</v>
      </c>
      <c r="BZ2586" s="1102">
        <v>18974.479391272373</v>
      </c>
      <c r="CA2586" s="1102">
        <v>13566.376969486255</v>
      </c>
      <c r="CB2586" s="1102">
        <v>8847.0498526681149</v>
      </c>
      <c r="CC2586" s="1102">
        <v>13636.957246266882</v>
      </c>
      <c r="CD2586" s="1102">
        <v>16491.917744659157</v>
      </c>
      <c r="CE2586" s="1102">
        <v>20108.935184623042</v>
      </c>
      <c r="CF2586" s="1102">
        <v>15033.004364172601</v>
      </c>
      <c r="CG2586" s="1102">
        <v>13642.022696322763</v>
      </c>
      <c r="CH2586" s="1102">
        <v>17964.845569057281</v>
      </c>
      <c r="CI2586" s="1102">
        <v>24188.021505918023</v>
      </c>
      <c r="CJ2586" s="1102">
        <v>24222.367951937573</v>
      </c>
      <c r="CK2586" s="1102">
        <v>24955.185570742738</v>
      </c>
      <c r="CL2586" s="1102">
        <v>20810.933613200159</v>
      </c>
      <c r="CM2586" s="1102">
        <v>24236.380149676075</v>
      </c>
      <c r="CN2586" s="1102">
        <v>22180.186795284357</v>
      </c>
      <c r="CO2586" s="1102">
        <v>20370.06785023613</v>
      </c>
      <c r="CP2586" s="1102">
        <v>23563.938454913325</v>
      </c>
      <c r="CQ2586" s="1106">
        <f t="shared" si="240"/>
        <v>25974.795866994882</v>
      </c>
      <c r="CR2586" s="23" t="s">
        <v>543</v>
      </c>
      <c r="DQ2586"/>
      <c r="DR2586"/>
    </row>
    <row r="2587" spans="58:122" ht="13">
      <c r="BF2587" s="1135">
        <v>2579</v>
      </c>
      <c r="BG2587" s="1102">
        <v>54246.107135583967</v>
      </c>
      <c r="BH2587" s="1102">
        <v>49418.051349281908</v>
      </c>
      <c r="BI2587" s="1102">
        <v>39786.558846902764</v>
      </c>
      <c r="BJ2587" s="1102">
        <v>41256.581925275066</v>
      </c>
      <c r="BK2587" s="1102">
        <v>60945.502839837551</v>
      </c>
      <c r="BL2587" s="1102">
        <v>91302.114943053093</v>
      </c>
      <c r="BM2587" s="1102">
        <v>84158.96767010403</v>
      </c>
      <c r="BN2587" s="1102">
        <v>92128.246479584544</v>
      </c>
      <c r="BO2587" s="1102">
        <v>130324.93431259094</v>
      </c>
      <c r="BP2587" s="1102">
        <v>121722.80361392756</v>
      </c>
      <c r="BQ2587" s="1102">
        <v>90208.497778412042</v>
      </c>
      <c r="BR2587" s="1102">
        <v>62636.93758425353</v>
      </c>
      <c r="BS2587" s="1102">
        <v>69303.588967282645</v>
      </c>
      <c r="BT2587" s="1102">
        <v>35122.764176117409</v>
      </c>
      <c r="BU2587" s="1102">
        <v>16339.818191532118</v>
      </c>
      <c r="BV2587" s="1102">
        <v>13939.467301787363</v>
      </c>
      <c r="BW2587" s="1102">
        <v>13479.78708152993</v>
      </c>
      <c r="BX2587" s="1102">
        <v>24130.78330120636</v>
      </c>
      <c r="BY2587" s="1102">
        <v>21502.40048102997</v>
      </c>
      <c r="BZ2587" s="1102">
        <v>17048.703229990668</v>
      </c>
      <c r="CA2587" s="1102">
        <v>13566.99889976596</v>
      </c>
      <c r="CB2587" s="1102">
        <v>8042.7721770925491</v>
      </c>
      <c r="CC2587" s="1102">
        <v>9247.1477352781894</v>
      </c>
      <c r="CD2587" s="1102">
        <v>13230.070562136132</v>
      </c>
      <c r="CE2587" s="1102">
        <v>18683.787723308942</v>
      </c>
      <c r="CF2587" s="1102">
        <v>14731.771096105502</v>
      </c>
      <c r="CG2587" s="1102">
        <v>12637.432011784571</v>
      </c>
      <c r="CH2587" s="1102">
        <v>15210.141420338738</v>
      </c>
      <c r="CI2587" s="1102">
        <v>21619.483767941805</v>
      </c>
      <c r="CJ2587" s="1102">
        <v>21970.069737490943</v>
      </c>
      <c r="CK2587" s="1102">
        <v>19337.271211635834</v>
      </c>
      <c r="CL2587" s="1102">
        <v>15215.704291536696</v>
      </c>
      <c r="CM2587" s="1102">
        <v>18726.912585128743</v>
      </c>
      <c r="CN2587" s="1102">
        <v>18254.374325699489</v>
      </c>
      <c r="CO2587" s="1102">
        <v>18996.682313640053</v>
      </c>
      <c r="CP2587" s="1102">
        <v>19797.549117214225</v>
      </c>
      <c r="CQ2587" s="1106">
        <f t="shared" si="240"/>
        <v>21823.062302185754</v>
      </c>
      <c r="CR2587" s="23" t="s">
        <v>543</v>
      </c>
      <c r="DQ2587"/>
      <c r="DR2587"/>
    </row>
    <row r="2588" spans="58:122" ht="13">
      <c r="BF2588" s="1135">
        <v>2580</v>
      </c>
      <c r="BG2588" s="1102">
        <v>48232.149771938122</v>
      </c>
      <c r="BH2588" s="1102">
        <v>60305.549889382535</v>
      </c>
      <c r="BI2588" s="1102">
        <v>59782.783468848953</v>
      </c>
      <c r="BJ2588" s="1102">
        <v>69513.572517960783</v>
      </c>
      <c r="BK2588" s="1102">
        <v>75417.577547433582</v>
      </c>
      <c r="BL2588" s="1102">
        <v>91426.012832210865</v>
      </c>
      <c r="BM2588" s="1102">
        <v>78466.154864833952</v>
      </c>
      <c r="BN2588" s="1102">
        <v>79742.215894314009</v>
      </c>
      <c r="BO2588" s="1102">
        <v>96583.664774650257</v>
      </c>
      <c r="BP2588" s="1102">
        <v>111367.59760187453</v>
      </c>
      <c r="BQ2588" s="1102">
        <v>88397.717629904917</v>
      </c>
      <c r="BR2588" s="1102">
        <v>67918.103241809295</v>
      </c>
      <c r="BS2588" s="1102">
        <v>61115.467593013491</v>
      </c>
      <c r="BT2588" s="1102">
        <v>28168.080277606827</v>
      </c>
      <c r="BU2588" s="1102">
        <v>14842.36464548515</v>
      </c>
      <c r="BV2588" s="1102">
        <v>13583.693308649377</v>
      </c>
      <c r="BW2588" s="1102">
        <v>17821.156501084111</v>
      </c>
      <c r="BX2588" s="1102">
        <v>28523.2708974017</v>
      </c>
      <c r="BY2588" s="1102">
        <v>24643.284710414715</v>
      </c>
      <c r="BZ2588" s="1102">
        <v>21424.442489916713</v>
      </c>
      <c r="CA2588" s="1102">
        <v>13567.278878884281</v>
      </c>
      <c r="CB2588" s="1102">
        <v>7832.6430768376276</v>
      </c>
      <c r="CC2588" s="1102">
        <v>10700.382803226476</v>
      </c>
      <c r="CD2588" s="1102">
        <v>14757.218620411792</v>
      </c>
      <c r="CE2588" s="1102">
        <v>25150.591150366363</v>
      </c>
      <c r="CF2588" s="1102">
        <v>18543.378103433679</v>
      </c>
      <c r="CG2588" s="1102">
        <v>12880.190403870716</v>
      </c>
      <c r="CH2588" s="1102">
        <v>14450.636788423897</v>
      </c>
      <c r="CI2588" s="1102">
        <v>18022.867096574486</v>
      </c>
      <c r="CJ2588" s="1102">
        <v>22934.731844988677</v>
      </c>
      <c r="CK2588" s="1102">
        <v>23459.743097596504</v>
      </c>
      <c r="CL2588" s="1102">
        <v>19680.227357137352</v>
      </c>
      <c r="CM2588" s="1102">
        <v>20810.133516618189</v>
      </c>
      <c r="CN2588" s="1102">
        <v>17124.052774601852</v>
      </c>
      <c r="CO2588" s="1102">
        <v>19478.514254099551</v>
      </c>
      <c r="CP2588" s="1102">
        <v>18679.792261877556</v>
      </c>
      <c r="CQ2588" s="1106">
        <f t="shared" si="240"/>
        <v>20590.946278718111</v>
      </c>
      <c r="CR2588" s="23" t="s">
        <v>543</v>
      </c>
      <c r="DQ2588"/>
      <c r="DR2588"/>
    </row>
    <row r="2589" spans="58:122" ht="13">
      <c r="BF2589" s="1135">
        <v>2581</v>
      </c>
      <c r="BG2589" s="1102">
        <v>73752.824295309678</v>
      </c>
      <c r="BH2589" s="1102">
        <v>78652.620855964022</v>
      </c>
      <c r="BI2589" s="1102">
        <v>72485.36054891911</v>
      </c>
      <c r="BJ2589" s="1102">
        <v>80701.695670835325</v>
      </c>
      <c r="BK2589" s="1102">
        <v>87324.583386351122</v>
      </c>
      <c r="BL2589" s="1102">
        <v>99841.903025487278</v>
      </c>
      <c r="BM2589" s="1102">
        <v>86214.388645234998</v>
      </c>
      <c r="BN2589" s="1102">
        <v>91478.370491226349</v>
      </c>
      <c r="BO2589" s="1102">
        <v>116870.44050601053</v>
      </c>
      <c r="BP2589" s="1102">
        <v>116506.63841254439</v>
      </c>
      <c r="BQ2589" s="1102">
        <v>97848.226638193839</v>
      </c>
      <c r="BR2589" s="1102">
        <v>87467.989966656169</v>
      </c>
      <c r="BS2589" s="1102">
        <v>103253.91273927181</v>
      </c>
      <c r="BT2589" s="1102">
        <v>37729.772537176163</v>
      </c>
      <c r="BU2589" s="1102">
        <v>14431.091538521085</v>
      </c>
      <c r="BV2589" s="1102">
        <v>13333.595299320548</v>
      </c>
      <c r="BW2589" s="1102">
        <v>25752.913505436565</v>
      </c>
      <c r="BX2589" s="1102">
        <v>26192.078525565143</v>
      </c>
      <c r="BY2589" s="1102">
        <v>30606.300813721842</v>
      </c>
      <c r="BZ2589" s="1102">
        <v>16665.539276173608</v>
      </c>
      <c r="CA2589" s="1102">
        <v>13567.325556372576</v>
      </c>
      <c r="CB2589" s="1102">
        <v>7660.0160550522487</v>
      </c>
      <c r="CC2589" s="1102">
        <v>13378.780097747493</v>
      </c>
      <c r="CD2589" s="1102">
        <v>11327.822689953839</v>
      </c>
      <c r="CE2589" s="1102">
        <v>22352.260150476599</v>
      </c>
      <c r="CF2589" s="1102">
        <v>16701.682537126726</v>
      </c>
      <c r="CG2589" s="1102">
        <v>14158.224203747252</v>
      </c>
      <c r="CH2589" s="1102">
        <v>17558.254332150958</v>
      </c>
      <c r="CI2589" s="1102">
        <v>17310.250597864877</v>
      </c>
      <c r="CJ2589" s="1102">
        <v>19227.738788380564</v>
      </c>
      <c r="CK2589" s="1102">
        <v>22600.174341642945</v>
      </c>
      <c r="CL2589" s="1102">
        <v>16112.397916364991</v>
      </c>
      <c r="CM2589" s="1102">
        <v>24245.183921645323</v>
      </c>
      <c r="CN2589" s="1102">
        <v>16336.243353672084</v>
      </c>
      <c r="CO2589" s="1102">
        <v>22339.548015247834</v>
      </c>
      <c r="CP2589" s="1102">
        <v>18502.877496117784</v>
      </c>
      <c r="CQ2589" s="1106">
        <f t="shared" si="240"/>
        <v>20395.931131515114</v>
      </c>
      <c r="CR2589" s="23" t="s">
        <v>543</v>
      </c>
      <c r="DQ2589"/>
      <c r="DR2589"/>
    </row>
    <row r="2590" spans="58:122" ht="13">
      <c r="BF2590" s="1135">
        <v>2582</v>
      </c>
      <c r="BG2590" s="1102">
        <v>52021.929790772105</v>
      </c>
      <c r="BH2590" s="1102">
        <v>64650.666644827907</v>
      </c>
      <c r="BI2590" s="1102">
        <v>62002.707682737208</v>
      </c>
      <c r="BJ2590" s="1102">
        <v>77009.242568413436</v>
      </c>
      <c r="BK2590" s="1102">
        <v>93569.668403310323</v>
      </c>
      <c r="BL2590" s="1102">
        <v>121128.27435178115</v>
      </c>
      <c r="BM2590" s="1102">
        <v>105299.50126693328</v>
      </c>
      <c r="BN2590" s="1102">
        <v>107084.83600548275</v>
      </c>
      <c r="BO2590" s="1102">
        <v>125383.25104695706</v>
      </c>
      <c r="BP2590" s="1102">
        <v>115968.80952971995</v>
      </c>
      <c r="BQ2590" s="1102">
        <v>87680.589296454258</v>
      </c>
      <c r="BR2590" s="1102">
        <v>78358.310119143585</v>
      </c>
      <c r="BS2590" s="1102">
        <v>101319.34154758076</v>
      </c>
      <c r="BT2590" s="1102">
        <v>41775.279176665776</v>
      </c>
      <c r="BU2590" s="1102">
        <v>22769.503886799655</v>
      </c>
      <c r="BV2590" s="1102">
        <v>19231.99261689587</v>
      </c>
      <c r="BW2590" s="1102">
        <v>19911.073940513761</v>
      </c>
      <c r="BX2590" s="1102">
        <v>31507.93057539541</v>
      </c>
      <c r="BY2590" s="1102">
        <v>27277.972806675669</v>
      </c>
      <c r="BZ2590" s="1102">
        <v>20066.204440342575</v>
      </c>
      <c r="CA2590" s="1102">
        <v>13569.538871038578</v>
      </c>
      <c r="CB2590" s="1102">
        <v>8410.9069488130463</v>
      </c>
      <c r="CC2590" s="1102">
        <v>9458.2816976818194</v>
      </c>
      <c r="CD2590" s="1102">
        <v>14255.880869355129</v>
      </c>
      <c r="CE2590" s="1102">
        <v>19846.013602457559</v>
      </c>
      <c r="CF2590" s="1102">
        <v>15745.765418410618</v>
      </c>
      <c r="CG2590" s="1102">
        <v>12905.842039366655</v>
      </c>
      <c r="CH2590" s="1102">
        <v>15963.413256666714</v>
      </c>
      <c r="CI2590" s="1102">
        <v>23312.450986881893</v>
      </c>
      <c r="CJ2590" s="1102">
        <v>25876.760420419956</v>
      </c>
      <c r="CK2590" s="1102">
        <v>24151.699120730002</v>
      </c>
      <c r="CL2590" s="1102">
        <v>19181.293973892807</v>
      </c>
      <c r="CM2590" s="1102">
        <v>19461.983445936057</v>
      </c>
      <c r="CN2590" s="1102">
        <v>19297.492892816816</v>
      </c>
      <c r="CO2590" s="1102">
        <v>20133.086235077386</v>
      </c>
      <c r="CP2590" s="1102">
        <v>19688.471787623494</v>
      </c>
      <c r="CQ2590" s="1106">
        <f t="shared" si="240"/>
        <v>21702.825128113294</v>
      </c>
      <c r="CR2590" s="23" t="s">
        <v>543</v>
      </c>
      <c r="DQ2590"/>
      <c r="DR2590"/>
    </row>
    <row r="2591" spans="58:122" ht="13">
      <c r="BF2591" s="1135">
        <v>2583</v>
      </c>
      <c r="BG2591" s="1102">
        <v>65712.198416035812</v>
      </c>
      <c r="BH2591" s="1102">
        <v>70478.548895295244</v>
      </c>
      <c r="BI2591" s="1102">
        <v>61394.787595523419</v>
      </c>
      <c r="BJ2591" s="1102">
        <v>67250.011766621625</v>
      </c>
      <c r="BK2591" s="1102">
        <v>73480.622557190916</v>
      </c>
      <c r="BL2591" s="1102">
        <v>88910.894676717769</v>
      </c>
      <c r="BM2591" s="1102">
        <v>76903.021272702812</v>
      </c>
      <c r="BN2591" s="1102">
        <v>87217.226677484461</v>
      </c>
      <c r="BO2591" s="1102">
        <v>129760.27966688504</v>
      </c>
      <c r="BP2591" s="1102">
        <v>121396.01425937172</v>
      </c>
      <c r="BQ2591" s="1102">
        <v>95125.54270243668</v>
      </c>
      <c r="BR2591" s="1102">
        <v>78787.117026382242</v>
      </c>
      <c r="BS2591" s="1102">
        <v>99858.902499806398</v>
      </c>
      <c r="BT2591" s="1102">
        <v>38285.043622157653</v>
      </c>
      <c r="BU2591" s="1102">
        <v>14036.97247168954</v>
      </c>
      <c r="BV2591" s="1102">
        <v>11969.790857563721</v>
      </c>
      <c r="BW2591" s="1102">
        <v>19641.190366941009</v>
      </c>
      <c r="BX2591" s="1102">
        <v>26393.741340457491</v>
      </c>
      <c r="BY2591" s="1102">
        <v>23094.287873933205</v>
      </c>
      <c r="BZ2591" s="1102">
        <v>21262.814684814133</v>
      </c>
      <c r="CA2591" s="1102">
        <v>13578.041541281613</v>
      </c>
      <c r="CB2591" s="1102">
        <v>7898.9370279017512</v>
      </c>
      <c r="CC2591" s="1102">
        <v>10080.531210052603</v>
      </c>
      <c r="CD2591" s="1102">
        <v>11529.609723876469</v>
      </c>
      <c r="CE2591" s="1102">
        <v>23745.591905955611</v>
      </c>
      <c r="CF2591" s="1102">
        <v>20739.869616737651</v>
      </c>
      <c r="CG2591" s="1102">
        <v>14637.377014441543</v>
      </c>
      <c r="CH2591" s="1102">
        <v>16807.759676081914</v>
      </c>
      <c r="CI2591" s="1102">
        <v>20317.745374914644</v>
      </c>
      <c r="CJ2591" s="1102">
        <v>25105.753704685452</v>
      </c>
      <c r="CK2591" s="1102">
        <v>25543.570260583998</v>
      </c>
      <c r="CL2591" s="1102">
        <v>17614.341653015945</v>
      </c>
      <c r="CM2591" s="1102">
        <v>26222.821900777955</v>
      </c>
      <c r="CN2591" s="1102">
        <v>22273.962658816137</v>
      </c>
      <c r="CO2591" s="1102">
        <v>29171.81838903045</v>
      </c>
      <c r="CP2591" s="1102">
        <v>22813.609028356379</v>
      </c>
      <c r="CQ2591" s="1106">
        <f t="shared" si="240"/>
        <v>25147.699253875347</v>
      </c>
      <c r="CR2591" s="23" t="s">
        <v>543</v>
      </c>
      <c r="DQ2591"/>
      <c r="DR2591"/>
    </row>
    <row r="2592" spans="58:122" ht="13">
      <c r="BF2592" s="1135">
        <v>2584</v>
      </c>
      <c r="BG2592" s="1102">
        <v>57185.454267350709</v>
      </c>
      <c r="BH2592" s="1102">
        <v>66254.333671586879</v>
      </c>
      <c r="BI2592" s="1102">
        <v>61874.301109622465</v>
      </c>
      <c r="BJ2592" s="1102">
        <v>64131.212788333454</v>
      </c>
      <c r="BK2592" s="1102">
        <v>67145.750525786323</v>
      </c>
      <c r="BL2592" s="1102">
        <v>82153.332929164259</v>
      </c>
      <c r="BM2592" s="1102">
        <v>74321.661299523708</v>
      </c>
      <c r="BN2592" s="1102">
        <v>88227.125729722116</v>
      </c>
      <c r="BO2592" s="1102">
        <v>105395.45612521774</v>
      </c>
      <c r="BP2592" s="1102">
        <v>110738.20903616033</v>
      </c>
      <c r="BQ2592" s="1102">
        <v>88770.938589696336</v>
      </c>
      <c r="BR2592" s="1102">
        <v>79193.743091879325</v>
      </c>
      <c r="BS2592" s="1102">
        <v>76634.039671404913</v>
      </c>
      <c r="BT2592" s="1102">
        <v>38018.080082617373</v>
      </c>
      <c r="BU2592" s="1102">
        <v>20389.96207530543</v>
      </c>
      <c r="BV2592" s="1102">
        <v>14536.231559795375</v>
      </c>
      <c r="BW2592" s="1102">
        <v>14125.615157954544</v>
      </c>
      <c r="BX2592" s="1102">
        <v>27625.791602452824</v>
      </c>
      <c r="BY2592" s="1102">
        <v>22075.982760874071</v>
      </c>
      <c r="BZ2592" s="1102">
        <v>20181.181611341359</v>
      </c>
      <c r="CA2592" s="1102">
        <v>13582.396950986402</v>
      </c>
      <c r="CB2592" s="1102">
        <v>8903.0970344657617</v>
      </c>
      <c r="CC2592" s="1102">
        <v>10986.403037362003</v>
      </c>
      <c r="CD2592" s="1102">
        <v>13008.619100251133</v>
      </c>
      <c r="CE2592" s="1102">
        <v>18612.149925842263</v>
      </c>
      <c r="CF2592" s="1102">
        <v>13563.261794462342</v>
      </c>
      <c r="CG2592" s="1102">
        <v>11362.145136243</v>
      </c>
      <c r="CH2592" s="1102">
        <v>14407.873099812834</v>
      </c>
      <c r="CI2592" s="1102">
        <v>18306.924649109144</v>
      </c>
      <c r="CJ2592" s="1102">
        <v>18582.154291908493</v>
      </c>
      <c r="CK2592" s="1102">
        <v>18542.095088360449</v>
      </c>
      <c r="CL2592" s="1102">
        <v>14826.834571730611</v>
      </c>
      <c r="CM2592" s="1102">
        <v>21854.081781823261</v>
      </c>
      <c r="CN2592" s="1102">
        <v>22194.525723941886</v>
      </c>
      <c r="CO2592" s="1102">
        <v>26711.587701344451</v>
      </c>
      <c r="CP2592" s="1102">
        <v>22862.106983336613</v>
      </c>
      <c r="CQ2592" s="1106">
        <f t="shared" si="240"/>
        <v>25201.159098161927</v>
      </c>
      <c r="CR2592" s="23" t="s">
        <v>543</v>
      </c>
      <c r="DQ2592"/>
      <c r="DR2592"/>
    </row>
    <row r="2593" spans="58:122" ht="13">
      <c r="BF2593" s="1135">
        <v>2585</v>
      </c>
      <c r="BG2593" s="1102">
        <v>57935.057194523673</v>
      </c>
      <c r="BH2593" s="1102">
        <v>50990.391533749978</v>
      </c>
      <c r="BI2593" s="1102">
        <v>42050.750655069372</v>
      </c>
      <c r="BJ2593" s="1102">
        <v>61719.027177130418</v>
      </c>
      <c r="BK2593" s="1102">
        <v>81640.06597788028</v>
      </c>
      <c r="BL2593" s="1102">
        <v>101300.33009577893</v>
      </c>
      <c r="BM2593" s="1102">
        <v>85091.475576172248</v>
      </c>
      <c r="BN2593" s="1102">
        <v>99687.342231897201</v>
      </c>
      <c r="BO2593" s="1102">
        <v>107548.57474685393</v>
      </c>
      <c r="BP2593" s="1102">
        <v>102145.8506679956</v>
      </c>
      <c r="BQ2593" s="1102">
        <v>77935.129633062126</v>
      </c>
      <c r="BR2593" s="1102">
        <v>72815.267426562496</v>
      </c>
      <c r="BS2593" s="1102">
        <v>72098.600533750316</v>
      </c>
      <c r="BT2593" s="1102">
        <v>25261.707192854308</v>
      </c>
      <c r="BU2593" s="1102">
        <v>12618.651078792271</v>
      </c>
      <c r="BV2593" s="1102">
        <v>13806.038306481298</v>
      </c>
      <c r="BW2593" s="1102">
        <v>23207.389271521795</v>
      </c>
      <c r="BX2593" s="1102">
        <v>25124.73498549021</v>
      </c>
      <c r="BY2593" s="1102">
        <v>23888.506819695933</v>
      </c>
      <c r="BZ2593" s="1102">
        <v>20520.478309058988</v>
      </c>
      <c r="CA2593" s="1102">
        <v>13584.922700768067</v>
      </c>
      <c r="CB2593" s="1102">
        <v>8378.6502975230596</v>
      </c>
      <c r="CC2593" s="1102">
        <v>9799.6962569154093</v>
      </c>
      <c r="CD2593" s="1102">
        <v>14042.48254062649</v>
      </c>
      <c r="CE2593" s="1102">
        <v>21840.123253110232</v>
      </c>
      <c r="CF2593" s="1102">
        <v>16895.014329931979</v>
      </c>
      <c r="CG2593" s="1102">
        <v>14144.633028135067</v>
      </c>
      <c r="CH2593" s="1102">
        <v>16071.60169846005</v>
      </c>
      <c r="CI2593" s="1102">
        <v>21476.128675491571</v>
      </c>
      <c r="CJ2593" s="1102">
        <v>23071.358096638371</v>
      </c>
      <c r="CK2593" s="1102">
        <v>23661.504952547875</v>
      </c>
      <c r="CL2593" s="1102">
        <v>19880.570912666979</v>
      </c>
      <c r="CM2593" s="1102">
        <v>22387.662160632171</v>
      </c>
      <c r="CN2593" s="1102">
        <v>19940.945088322718</v>
      </c>
      <c r="CO2593" s="1102">
        <v>17272.789279985351</v>
      </c>
      <c r="CP2593" s="1102">
        <v>21795.437114039207</v>
      </c>
      <c r="CQ2593" s="1106">
        <f t="shared" si="240"/>
        <v>24025.356837199175</v>
      </c>
      <c r="CR2593" s="23" t="s">
        <v>543</v>
      </c>
      <c r="DQ2593"/>
      <c r="DR2593"/>
    </row>
    <row r="2594" spans="58:122" ht="13">
      <c r="BF2594" s="1135">
        <v>2586</v>
      </c>
      <c r="BG2594" s="1102">
        <v>54741.785338133857</v>
      </c>
      <c r="BH2594" s="1102">
        <v>47913.735436759431</v>
      </c>
      <c r="BI2594" s="1102">
        <v>38590.131760710668</v>
      </c>
      <c r="BJ2594" s="1102">
        <v>47184.491018375484</v>
      </c>
      <c r="BK2594" s="1102">
        <v>61007.774843813153</v>
      </c>
      <c r="BL2594" s="1102">
        <v>82281.384576949698</v>
      </c>
      <c r="BM2594" s="1102">
        <v>73291.390391532419</v>
      </c>
      <c r="BN2594" s="1102">
        <v>78089.412087338715</v>
      </c>
      <c r="BO2594" s="1102">
        <v>103219.49197420699</v>
      </c>
      <c r="BP2594" s="1102">
        <v>95127.044989257833</v>
      </c>
      <c r="BQ2594" s="1102">
        <v>73081.770925332647</v>
      </c>
      <c r="BR2594" s="1102">
        <v>59475.447482043543</v>
      </c>
      <c r="BS2594" s="1102">
        <v>65654.34167550478</v>
      </c>
      <c r="BT2594" s="1102">
        <v>24785.884777046667</v>
      </c>
      <c r="BU2594" s="1102">
        <v>13595.083336015143</v>
      </c>
      <c r="BV2594" s="1102">
        <v>12802.437736829786</v>
      </c>
      <c r="BW2594" s="1102">
        <v>17388.550959964203</v>
      </c>
      <c r="BX2594" s="1102">
        <v>21282.054257608401</v>
      </c>
      <c r="BY2594" s="1102">
        <v>20648.437971412503</v>
      </c>
      <c r="BZ2594" s="1102">
        <v>19275.059669413818</v>
      </c>
      <c r="CA2594" s="1102">
        <v>13589.106061392666</v>
      </c>
      <c r="CB2594" s="1102">
        <v>9097.1399488586303</v>
      </c>
      <c r="CC2594" s="1102">
        <v>10460.84556521201</v>
      </c>
      <c r="CD2594" s="1102">
        <v>12515.775420614189</v>
      </c>
      <c r="CE2594" s="1102">
        <v>17373.247051658378</v>
      </c>
      <c r="CF2594" s="1102">
        <v>13576.294237055101</v>
      </c>
      <c r="CG2594" s="1102">
        <v>11667.701221230916</v>
      </c>
      <c r="CH2594" s="1102">
        <v>12753.537274407072</v>
      </c>
      <c r="CI2594" s="1102">
        <v>16023.593104634467</v>
      </c>
      <c r="CJ2594" s="1102">
        <v>15883.291400487678</v>
      </c>
      <c r="CK2594" s="1102">
        <v>17950.652560857096</v>
      </c>
      <c r="CL2594" s="1102">
        <v>14935.402020646385</v>
      </c>
      <c r="CM2594" s="1102">
        <v>18412.602947243129</v>
      </c>
      <c r="CN2594" s="1102">
        <v>15977.831921055571</v>
      </c>
      <c r="CO2594" s="1102">
        <v>15280.728950636423</v>
      </c>
      <c r="CP2594" s="1102">
        <v>16364.128933281007</v>
      </c>
      <c r="CQ2594" s="1106">
        <f t="shared" si="240"/>
        <v>18038.364401453888</v>
      </c>
      <c r="CR2594" s="23" t="s">
        <v>543</v>
      </c>
      <c r="DQ2594"/>
      <c r="DR2594"/>
    </row>
    <row r="2595" spans="58:122" ht="13">
      <c r="BF2595" s="1135">
        <v>2587</v>
      </c>
      <c r="BG2595" s="1102">
        <v>64340.701452456313</v>
      </c>
      <c r="BH2595" s="1102">
        <v>72647.235308028539</v>
      </c>
      <c r="BI2595" s="1102">
        <v>66262.521713392896</v>
      </c>
      <c r="BJ2595" s="1102">
        <v>78605.876163427849</v>
      </c>
      <c r="BK2595" s="1102">
        <v>96773.708289530652</v>
      </c>
      <c r="BL2595" s="1102">
        <v>116590.63126109917</v>
      </c>
      <c r="BM2595" s="1102">
        <v>92648.632934345544</v>
      </c>
      <c r="BN2595" s="1102">
        <v>96475.945234658138</v>
      </c>
      <c r="BO2595" s="1102">
        <v>133318.57280513534</v>
      </c>
      <c r="BP2595" s="1102">
        <v>122043.44871630614</v>
      </c>
      <c r="BQ2595" s="1102">
        <v>87431.678150200125</v>
      </c>
      <c r="BR2595" s="1102">
        <v>68200.893847936313</v>
      </c>
      <c r="BS2595" s="1102">
        <v>87976.966140411445</v>
      </c>
      <c r="BT2595" s="1102">
        <v>39842.196895376939</v>
      </c>
      <c r="BU2595" s="1102">
        <v>17026.48699753558</v>
      </c>
      <c r="BV2595" s="1102">
        <v>13688.605980088492</v>
      </c>
      <c r="BW2595" s="1102">
        <v>23400.568595665183</v>
      </c>
      <c r="BX2595" s="1102">
        <v>30773.287913841643</v>
      </c>
      <c r="BY2595" s="1102">
        <v>25358.919887998691</v>
      </c>
      <c r="BZ2595" s="1102">
        <v>22995.502817481738</v>
      </c>
      <c r="CA2595" s="1102">
        <v>13589.442731007601</v>
      </c>
      <c r="CB2595" s="1102">
        <v>7056.6257950754643</v>
      </c>
      <c r="CC2595" s="1102">
        <v>8225.1549289981485</v>
      </c>
      <c r="CD2595" s="1102">
        <v>10599.091826636166</v>
      </c>
      <c r="CE2595" s="1102">
        <v>22645.590769849783</v>
      </c>
      <c r="CF2595" s="1102">
        <v>16921.208152562649</v>
      </c>
      <c r="CG2595" s="1102">
        <v>12067.091315615142</v>
      </c>
      <c r="CH2595" s="1102">
        <v>11195.401638201442</v>
      </c>
      <c r="CI2595" s="1102">
        <v>15818.553118154105</v>
      </c>
      <c r="CJ2595" s="1102">
        <v>19311.829688361144</v>
      </c>
      <c r="CK2595" s="1102">
        <v>21225.210271326669</v>
      </c>
      <c r="CL2595" s="1102">
        <v>16198.726018397265</v>
      </c>
      <c r="CM2595" s="1102">
        <v>22934.63260472368</v>
      </c>
      <c r="CN2595" s="1102">
        <v>20655.106796024524</v>
      </c>
      <c r="CO2595" s="1102">
        <v>28699.647186222865</v>
      </c>
      <c r="CP2595" s="1102">
        <v>21399.799389550364</v>
      </c>
      <c r="CQ2595" s="1106">
        <f t="shared" si="240"/>
        <v>23589.240898832461</v>
      </c>
      <c r="CR2595" s="23" t="s">
        <v>543</v>
      </c>
      <c r="DQ2595"/>
      <c r="DR2595"/>
    </row>
    <row r="2596" spans="58:122" ht="13">
      <c r="BF2596" s="1135">
        <v>2588</v>
      </c>
      <c r="BG2596" s="1102">
        <v>51249.349676003047</v>
      </c>
      <c r="BH2596" s="1102">
        <v>53566.497589283463</v>
      </c>
      <c r="BI2596" s="1102">
        <v>50646.492754153609</v>
      </c>
      <c r="BJ2596" s="1102">
        <v>61747.356410058092</v>
      </c>
      <c r="BK2596" s="1102">
        <v>64796.04394352383</v>
      </c>
      <c r="BL2596" s="1102">
        <v>74724.127562246649</v>
      </c>
      <c r="BM2596" s="1102">
        <v>69506.620898268971</v>
      </c>
      <c r="BN2596" s="1102">
        <v>98401.052550286477</v>
      </c>
      <c r="BO2596" s="1102">
        <v>111793.3142241686</v>
      </c>
      <c r="BP2596" s="1102">
        <v>114457.34402319681</v>
      </c>
      <c r="BQ2596" s="1102">
        <v>91021.417416780751</v>
      </c>
      <c r="BR2596" s="1102">
        <v>74720.602476610307</v>
      </c>
      <c r="BS2596" s="1102">
        <v>57628.074785948193</v>
      </c>
      <c r="BT2596" s="1102">
        <v>43660.330413244228</v>
      </c>
      <c r="BU2596" s="1102">
        <v>22194.558025141359</v>
      </c>
      <c r="BV2596" s="1102">
        <v>16592.706992893414</v>
      </c>
      <c r="BW2596" s="1102">
        <v>16272.283158007593</v>
      </c>
      <c r="BX2596" s="1102">
        <v>22059.528015913322</v>
      </c>
      <c r="BY2596" s="1102">
        <v>17502.250855227401</v>
      </c>
      <c r="BZ2596" s="1102">
        <v>18841.431733580448</v>
      </c>
      <c r="CA2596" s="1102">
        <v>13593.195640685648</v>
      </c>
      <c r="CB2596" s="1102">
        <v>10939.891187456045</v>
      </c>
      <c r="CC2596" s="1102">
        <v>10886.732969222692</v>
      </c>
      <c r="CD2596" s="1102">
        <v>12589.171378942658</v>
      </c>
      <c r="CE2596" s="1102">
        <v>18959.779626276038</v>
      </c>
      <c r="CF2596" s="1102">
        <v>16082.362927821932</v>
      </c>
      <c r="CG2596" s="1102">
        <v>11815.808238492795</v>
      </c>
      <c r="CH2596" s="1102">
        <v>11421.373959326902</v>
      </c>
      <c r="CI2596" s="1102">
        <v>16532.783548338193</v>
      </c>
      <c r="CJ2596" s="1102">
        <v>20136.780487185424</v>
      </c>
      <c r="CK2596" s="1102">
        <v>23306.397004536346</v>
      </c>
      <c r="CL2596" s="1102">
        <v>19413.200897738836</v>
      </c>
      <c r="CM2596" s="1102">
        <v>22247.953854326406</v>
      </c>
      <c r="CN2596" s="1102">
        <v>19995.117181393452</v>
      </c>
      <c r="CO2596" s="1102">
        <v>22824.215120154884</v>
      </c>
      <c r="CP2596" s="1102">
        <v>21241.795984059008</v>
      </c>
      <c r="CQ2596" s="1106">
        <f t="shared" si="240"/>
        <v>23415.071957940821</v>
      </c>
      <c r="CR2596" s="23" t="s">
        <v>543</v>
      </c>
      <c r="DQ2596"/>
      <c r="DR2596"/>
    </row>
    <row r="2597" spans="58:122" ht="13">
      <c r="BF2597" s="1135">
        <v>2589</v>
      </c>
      <c r="BG2597" s="1102">
        <v>48308.404582498668</v>
      </c>
      <c r="BH2597" s="1102">
        <v>60391.295030680179</v>
      </c>
      <c r="BI2597" s="1102">
        <v>59871.6137284332</v>
      </c>
      <c r="BJ2597" s="1102">
        <v>69617.138348977242</v>
      </c>
      <c r="BK2597" s="1102">
        <v>75532.169143033272</v>
      </c>
      <c r="BL2597" s="1102">
        <v>91562.284256845058</v>
      </c>
      <c r="BM2597" s="1102">
        <v>78574.11310100861</v>
      </c>
      <c r="BN2597" s="1102">
        <v>79858.222652957877</v>
      </c>
      <c r="BO2597" s="1102">
        <v>96741.597443105959</v>
      </c>
      <c r="BP2597" s="1102">
        <v>111504.27664164867</v>
      </c>
      <c r="BQ2597" s="1102">
        <v>88499.957886126358</v>
      </c>
      <c r="BR2597" s="1102">
        <v>67987.790939230443</v>
      </c>
      <c r="BS2597" s="1102">
        <v>61184.809058332103</v>
      </c>
      <c r="BT2597" s="1102">
        <v>28215.333065913263</v>
      </c>
      <c r="BU2597" s="1102">
        <v>14864.924993718849</v>
      </c>
      <c r="BV2597" s="1102">
        <v>13599.059309155949</v>
      </c>
      <c r="BW2597" s="1102">
        <v>17851.059910050128</v>
      </c>
      <c r="BX2597" s="1102">
        <v>28572.923181741116</v>
      </c>
      <c r="BY2597" s="1102">
        <v>24698.184072675318</v>
      </c>
      <c r="BZ2597" s="1102">
        <v>21474.086495641488</v>
      </c>
      <c r="CA2597" s="1102">
        <v>13593.729767487293</v>
      </c>
      <c r="CB2597" s="1102">
        <v>7843.7527366362056</v>
      </c>
      <c r="CC2597" s="1102">
        <v>10709.258056202649</v>
      </c>
      <c r="CD2597" s="1102">
        <v>14779.343453292418</v>
      </c>
      <c r="CE2597" s="1102">
        <v>25202.996460580634</v>
      </c>
      <c r="CF2597" s="1102">
        <v>18576.967669977676</v>
      </c>
      <c r="CG2597" s="1102">
        <v>12898.698522693572</v>
      </c>
      <c r="CH2597" s="1102">
        <v>14468.993343606055</v>
      </c>
      <c r="CI2597" s="1102">
        <v>18054.218377503512</v>
      </c>
      <c r="CJ2597" s="1102">
        <v>22978.276736246247</v>
      </c>
      <c r="CK2597" s="1102">
        <v>23492.688545796565</v>
      </c>
      <c r="CL2597" s="1102">
        <v>19712.271018150735</v>
      </c>
      <c r="CM2597" s="1102">
        <v>20835.467512848019</v>
      </c>
      <c r="CN2597" s="1102">
        <v>17167.592902143486</v>
      </c>
      <c r="CO2597" s="1102">
        <v>19524.443783440976</v>
      </c>
      <c r="CP2597" s="1102">
        <v>18730.544121928997</v>
      </c>
      <c r="CQ2597" s="1106">
        <f t="shared" si="240"/>
        <v>20646.89062805635</v>
      </c>
      <c r="CR2597" s="23" t="s">
        <v>543</v>
      </c>
      <c r="DQ2597"/>
      <c r="DR2597"/>
    </row>
    <row r="2598" spans="58:122" ht="13">
      <c r="BF2598" s="1135">
        <v>2590</v>
      </c>
      <c r="BG2598" s="1102">
        <v>66933.480411451092</v>
      </c>
      <c r="BH2598" s="1102">
        <v>64102.994860292267</v>
      </c>
      <c r="BI2598" s="1102">
        <v>54231.575699767192</v>
      </c>
      <c r="BJ2598" s="1102">
        <v>68608.794282864314</v>
      </c>
      <c r="BK2598" s="1102">
        <v>91634.998766524252</v>
      </c>
      <c r="BL2598" s="1102">
        <v>120155.22755242849</v>
      </c>
      <c r="BM2598" s="1102">
        <v>97827.590294592083</v>
      </c>
      <c r="BN2598" s="1102">
        <v>102276.96742899422</v>
      </c>
      <c r="BO2598" s="1102">
        <v>124213.09686128001</v>
      </c>
      <c r="BP2598" s="1102">
        <v>115744.24351442044</v>
      </c>
      <c r="BQ2598" s="1102">
        <v>86569.67038705865</v>
      </c>
      <c r="BR2598" s="1102">
        <v>65444.113656301233</v>
      </c>
      <c r="BS2598" s="1102">
        <v>70279.638092950801</v>
      </c>
      <c r="BT2598" s="1102">
        <v>23572.824585576698</v>
      </c>
      <c r="BU2598" s="1102">
        <v>12666.008673453734</v>
      </c>
      <c r="BV2598" s="1102">
        <v>12728.527912531432</v>
      </c>
      <c r="BW2598" s="1102">
        <v>19675.596552758376</v>
      </c>
      <c r="BX2598" s="1102">
        <v>25064.769909843046</v>
      </c>
      <c r="BY2598" s="1102">
        <v>23802.596296414595</v>
      </c>
      <c r="BZ2598" s="1102">
        <v>20768.679722348057</v>
      </c>
      <c r="CA2598" s="1102">
        <v>13594.449484199942</v>
      </c>
      <c r="CB2598" s="1102">
        <v>8231.407187634537</v>
      </c>
      <c r="CC2598" s="1102">
        <v>8208.8346600834029</v>
      </c>
      <c r="CD2598" s="1102">
        <v>11705.77338748162</v>
      </c>
      <c r="CE2598" s="1102">
        <v>18041.271575341783</v>
      </c>
      <c r="CF2598" s="1102">
        <v>16023.073347902324</v>
      </c>
      <c r="CG2598" s="1102">
        <v>13459.35545345189</v>
      </c>
      <c r="CH2598" s="1102">
        <v>15360.471647555114</v>
      </c>
      <c r="CI2598" s="1102">
        <v>18845.789974261912</v>
      </c>
      <c r="CJ2598" s="1102">
        <v>18934.467358754435</v>
      </c>
      <c r="CK2598" s="1102">
        <v>18302.608482155232</v>
      </c>
      <c r="CL2598" s="1102">
        <v>15979.048683788364</v>
      </c>
      <c r="CM2598" s="1102">
        <v>21789.158583293316</v>
      </c>
      <c r="CN2598" s="1102">
        <v>25159.388033555326</v>
      </c>
      <c r="CO2598" s="1102">
        <v>27823.906773384453</v>
      </c>
      <c r="CP2598" s="1102">
        <v>25619.10353295126</v>
      </c>
      <c r="CQ2598" s="1106">
        <f t="shared" si="240"/>
        <v>28240.227576433128</v>
      </c>
      <c r="CR2598" s="23" t="s">
        <v>543</v>
      </c>
      <c r="DQ2598"/>
      <c r="DR2598"/>
    </row>
    <row r="2599" spans="58:122" ht="13">
      <c r="BF2599" s="1135">
        <v>2591</v>
      </c>
      <c r="BG2599" s="1102">
        <v>65410.405004283151</v>
      </c>
      <c r="BH2599" s="1102">
        <v>74305.251598300805</v>
      </c>
      <c r="BI2599" s="1102">
        <v>71639.181485541107</v>
      </c>
      <c r="BJ2599" s="1102">
        <v>73188.011878472622</v>
      </c>
      <c r="BK2599" s="1102">
        <v>87657.036607915419</v>
      </c>
      <c r="BL2599" s="1102">
        <v>112156.6028790359</v>
      </c>
      <c r="BM2599" s="1102">
        <v>100969.36624304035</v>
      </c>
      <c r="BN2599" s="1102">
        <v>98886.764415901445</v>
      </c>
      <c r="BO2599" s="1102">
        <v>122507.92117621869</v>
      </c>
      <c r="BP2599" s="1102">
        <v>117290.60208684157</v>
      </c>
      <c r="BQ2599" s="1102">
        <v>87415.675416474536</v>
      </c>
      <c r="BR2599" s="1102">
        <v>66545.41070832868</v>
      </c>
      <c r="BS2599" s="1102">
        <v>85461.010957054226</v>
      </c>
      <c r="BT2599" s="1102">
        <v>39002.967898455201</v>
      </c>
      <c r="BU2599" s="1102">
        <v>15663.573915272211</v>
      </c>
      <c r="BV2599" s="1102">
        <v>13334.805053210015</v>
      </c>
      <c r="BW2599" s="1102">
        <v>20254.753613218334</v>
      </c>
      <c r="BX2599" s="1102">
        <v>34550.088078018234</v>
      </c>
      <c r="BY2599" s="1102">
        <v>25826.461199350088</v>
      </c>
      <c r="BZ2599" s="1102">
        <v>20377.288613135326</v>
      </c>
      <c r="CA2599" s="1102">
        <v>13594.98220287308</v>
      </c>
      <c r="CB2599" s="1102">
        <v>8488.536685455023</v>
      </c>
      <c r="CC2599" s="1102">
        <v>10772.508260993156</v>
      </c>
      <c r="CD2599" s="1102">
        <v>13296.896651210514</v>
      </c>
      <c r="CE2599" s="1102">
        <v>21406.816272495627</v>
      </c>
      <c r="CF2599" s="1102">
        <v>17342.485094187086</v>
      </c>
      <c r="CG2599" s="1102">
        <v>13156.241998071169</v>
      </c>
      <c r="CH2599" s="1102">
        <v>15610.837550827871</v>
      </c>
      <c r="CI2599" s="1102">
        <v>20094.851362145248</v>
      </c>
      <c r="CJ2599" s="1102">
        <v>23514.765369790723</v>
      </c>
      <c r="CK2599" s="1102">
        <v>24323.232884188084</v>
      </c>
      <c r="CL2599" s="1102">
        <v>19822.130577911292</v>
      </c>
      <c r="CM2599" s="1102">
        <v>22056.23460428571</v>
      </c>
      <c r="CN2599" s="1102">
        <v>19080.234374163796</v>
      </c>
      <c r="CO2599" s="1102">
        <v>21199.249180739051</v>
      </c>
      <c r="CP2599" s="1102">
        <v>20475.653072713943</v>
      </c>
      <c r="CQ2599" s="1106">
        <f t="shared" si="240"/>
        <v>22570.543961688832</v>
      </c>
      <c r="CR2599" s="23" t="s">
        <v>543</v>
      </c>
      <c r="DQ2599"/>
      <c r="DR2599"/>
    </row>
    <row r="2600" spans="58:122" ht="13">
      <c r="BF2600" s="1135">
        <v>2592</v>
      </c>
      <c r="BG2600" s="1102">
        <v>69196.938668348783</v>
      </c>
      <c r="BH2600" s="1102">
        <v>79921.818139447714</v>
      </c>
      <c r="BI2600" s="1102">
        <v>74974.028408459664</v>
      </c>
      <c r="BJ2600" s="1102">
        <v>84958.679164640853</v>
      </c>
      <c r="BK2600" s="1102">
        <v>93827.920825957161</v>
      </c>
      <c r="BL2600" s="1102">
        <v>110908.26936226779</v>
      </c>
      <c r="BM2600" s="1102">
        <v>93202.064542897031</v>
      </c>
      <c r="BN2600" s="1102">
        <v>100673.01829573108</v>
      </c>
      <c r="BO2600" s="1102">
        <v>144045.79160401956</v>
      </c>
      <c r="BP2600" s="1102">
        <v>160063.48545218518</v>
      </c>
      <c r="BQ2600" s="1102">
        <v>130036.71436107747</v>
      </c>
      <c r="BR2600" s="1102">
        <v>100563.23437380331</v>
      </c>
      <c r="BS2600" s="1102">
        <v>97492.308311706249</v>
      </c>
      <c r="BT2600" s="1102">
        <v>34966.414198267703</v>
      </c>
      <c r="BU2600" s="1102">
        <v>16421.235711296416</v>
      </c>
      <c r="BV2600" s="1102">
        <v>16746.88835685782</v>
      </c>
      <c r="BW2600" s="1102">
        <v>28282.912579132735</v>
      </c>
      <c r="BX2600" s="1102">
        <v>33594.830242166616</v>
      </c>
      <c r="BY2600" s="1102">
        <v>29943.818967261603</v>
      </c>
      <c r="BZ2600" s="1102">
        <v>19632.611451628123</v>
      </c>
      <c r="CA2600" s="1102">
        <v>13596.236666116034</v>
      </c>
      <c r="CB2600" s="1102">
        <v>10276.784758849835</v>
      </c>
      <c r="CC2600" s="1102">
        <v>13129.489717585358</v>
      </c>
      <c r="CD2600" s="1102">
        <v>14506.628199185641</v>
      </c>
      <c r="CE2600" s="1102">
        <v>24773.084683436464</v>
      </c>
      <c r="CF2600" s="1102">
        <v>19863.348125097749</v>
      </c>
      <c r="CG2600" s="1102">
        <v>16584.891793093837</v>
      </c>
      <c r="CH2600" s="1102">
        <v>18611.845512468899</v>
      </c>
      <c r="CI2600" s="1102">
        <v>24861.33209123015</v>
      </c>
      <c r="CJ2600" s="1102">
        <v>26599.165674334163</v>
      </c>
      <c r="CK2600" s="1102">
        <v>29977.855529770211</v>
      </c>
      <c r="CL2600" s="1102">
        <v>23464.07894441489</v>
      </c>
      <c r="CM2600" s="1102">
        <v>27608.41357159437</v>
      </c>
      <c r="CN2600" s="1102">
        <v>24149.540154423092</v>
      </c>
      <c r="CO2600" s="1102">
        <v>24895.333409695206</v>
      </c>
      <c r="CP2600" s="1102">
        <v>25336.308097316774</v>
      </c>
      <c r="CQ2600" s="1106">
        <f t="shared" si="240"/>
        <v>27928.498969316861</v>
      </c>
      <c r="CR2600" s="23" t="s">
        <v>543</v>
      </c>
      <c r="DQ2600"/>
      <c r="DR2600"/>
    </row>
    <row r="2601" spans="58:122" ht="13">
      <c r="BF2601" s="1135">
        <v>2593</v>
      </c>
      <c r="BG2601" s="1102">
        <v>68149.869336489573</v>
      </c>
      <c r="BH2601" s="1102">
        <v>69513.143962436239</v>
      </c>
      <c r="BI2601" s="1102">
        <v>60284.084552648412</v>
      </c>
      <c r="BJ2601" s="1102">
        <v>60638.869374285918</v>
      </c>
      <c r="BK2601" s="1102">
        <v>72237.918244552711</v>
      </c>
      <c r="BL2601" s="1102">
        <v>98154.129431219422</v>
      </c>
      <c r="BM2601" s="1102">
        <v>92180.480923685682</v>
      </c>
      <c r="BN2601" s="1102">
        <v>103083.71474808194</v>
      </c>
      <c r="BO2601" s="1102">
        <v>134268.24038338332</v>
      </c>
      <c r="BP2601" s="1102">
        <v>123419.17343619379</v>
      </c>
      <c r="BQ2601" s="1102">
        <v>96079.882636738272</v>
      </c>
      <c r="BR2601" s="1102">
        <v>78104.768654753178</v>
      </c>
      <c r="BS2601" s="1102">
        <v>88997.008583596704</v>
      </c>
      <c r="BT2601" s="1102">
        <v>31345.17749569385</v>
      </c>
      <c r="BU2601" s="1102">
        <v>11322.325938062253</v>
      </c>
      <c r="BV2601" s="1102">
        <v>14614.873572365796</v>
      </c>
      <c r="BW2601" s="1102">
        <v>21098.720468769508</v>
      </c>
      <c r="BX2601" s="1102">
        <v>31903.4880302987</v>
      </c>
      <c r="BY2601" s="1102">
        <v>28413.253407408702</v>
      </c>
      <c r="BZ2601" s="1102">
        <v>22549.199096546621</v>
      </c>
      <c r="CA2601" s="1102">
        <v>13596.838489000274</v>
      </c>
      <c r="CB2601" s="1102">
        <v>7161.8043145342435</v>
      </c>
      <c r="CC2601" s="1102">
        <v>9958.3459790606412</v>
      </c>
      <c r="CD2601" s="1102">
        <v>14291.800930446485</v>
      </c>
      <c r="CE2601" s="1102">
        <v>21133.632579744219</v>
      </c>
      <c r="CF2601" s="1102">
        <v>16538.324813962183</v>
      </c>
      <c r="CG2601" s="1102">
        <v>13971.567624171123</v>
      </c>
      <c r="CH2601" s="1102">
        <v>17252.468721929461</v>
      </c>
      <c r="CI2601" s="1102">
        <v>24248.945284347348</v>
      </c>
      <c r="CJ2601" s="1102">
        <v>26240.739177789663</v>
      </c>
      <c r="CK2601" s="1102">
        <v>27648.032752388102</v>
      </c>
      <c r="CL2601" s="1102">
        <v>21420.794986756569</v>
      </c>
      <c r="CM2601" s="1102">
        <v>24553.052203634554</v>
      </c>
      <c r="CN2601" s="1102">
        <v>25207.923019027123</v>
      </c>
      <c r="CO2601" s="1102">
        <v>25433.783085353072</v>
      </c>
      <c r="CP2601" s="1102">
        <v>25106.532611035811</v>
      </c>
      <c r="CQ2601" s="1106">
        <f t="shared" si="240"/>
        <v>27675.214852028603</v>
      </c>
      <c r="CR2601" s="23" t="s">
        <v>543</v>
      </c>
      <c r="DQ2601"/>
      <c r="DR2601"/>
    </row>
    <row r="2602" spans="58:122" ht="13">
      <c r="BF2602" s="1135">
        <v>2594</v>
      </c>
      <c r="BG2602" s="1102">
        <v>63015.310147093471</v>
      </c>
      <c r="BH2602" s="1102">
        <v>66595.888687725761</v>
      </c>
      <c r="BI2602" s="1102">
        <v>61639.36657743137</v>
      </c>
      <c r="BJ2602" s="1102">
        <v>67866.786361267732</v>
      </c>
      <c r="BK2602" s="1102">
        <v>79384.107873528323</v>
      </c>
      <c r="BL2602" s="1102">
        <v>96081.147613065375</v>
      </c>
      <c r="BM2602" s="1102">
        <v>78403.247636039217</v>
      </c>
      <c r="BN2602" s="1102">
        <v>83594.742323331127</v>
      </c>
      <c r="BO2602" s="1102">
        <v>120519.14420825431</v>
      </c>
      <c r="BP2602" s="1102">
        <v>111723.75538259573</v>
      </c>
      <c r="BQ2602" s="1102">
        <v>90346.19541308422</v>
      </c>
      <c r="BR2602" s="1102">
        <v>76821.667728555301</v>
      </c>
      <c r="BS2602" s="1102">
        <v>93429.714454457935</v>
      </c>
      <c r="BT2602" s="1102">
        <v>36585.702801168547</v>
      </c>
      <c r="BU2602" s="1102">
        <v>11398.345874136974</v>
      </c>
      <c r="BV2602" s="1102">
        <v>16664.438140947816</v>
      </c>
      <c r="BW2602" s="1102">
        <v>27963.231990105269</v>
      </c>
      <c r="BX2602" s="1102">
        <v>30149.123347310131</v>
      </c>
      <c r="BY2602" s="1102">
        <v>26066.303578853349</v>
      </c>
      <c r="BZ2602" s="1102">
        <v>20438.042012370046</v>
      </c>
      <c r="CA2602" s="1102">
        <v>13600.354997351602</v>
      </c>
      <c r="CB2602" s="1102">
        <v>8323.9547104711091</v>
      </c>
      <c r="CC2602" s="1102">
        <v>10886.438260575203</v>
      </c>
      <c r="CD2602" s="1102">
        <v>15007.897627945769</v>
      </c>
      <c r="CE2602" s="1102">
        <v>23662.255549031845</v>
      </c>
      <c r="CF2602" s="1102">
        <v>17605.813870842256</v>
      </c>
      <c r="CG2602" s="1102">
        <v>12792.928372177837</v>
      </c>
      <c r="CH2602" s="1102">
        <v>14791.716464897447</v>
      </c>
      <c r="CI2602" s="1102">
        <v>19102.267760213315</v>
      </c>
      <c r="CJ2602" s="1102">
        <v>22656.946944415893</v>
      </c>
      <c r="CK2602" s="1102">
        <v>24077.463216880806</v>
      </c>
      <c r="CL2602" s="1102">
        <v>21574.353089840712</v>
      </c>
      <c r="CM2602" s="1102">
        <v>24942.208477943313</v>
      </c>
      <c r="CN2602" s="1102">
        <v>24044.385756372169</v>
      </c>
      <c r="CO2602" s="1102">
        <v>24064.483190953411</v>
      </c>
      <c r="CP2602" s="1102">
        <v>24567.710853769007</v>
      </c>
      <c r="CQ2602" s="1106">
        <f t="shared" si="240"/>
        <v>27081.26553491933</v>
      </c>
      <c r="CR2602" s="23" t="s">
        <v>543</v>
      </c>
      <c r="DQ2602"/>
      <c r="DR2602"/>
    </row>
    <row r="2603" spans="58:122" ht="13">
      <c r="BF2603" s="1135">
        <v>2595</v>
      </c>
      <c r="BG2603" s="1102">
        <v>69922.045664090823</v>
      </c>
      <c r="BH2603" s="1102">
        <v>65571.318058547389</v>
      </c>
      <c r="BI2603" s="1102">
        <v>55768.473610644185</v>
      </c>
      <c r="BJ2603" s="1102">
        <v>54017.302305701371</v>
      </c>
      <c r="BK2603" s="1102">
        <v>67266.635601147136</v>
      </c>
      <c r="BL2603" s="1102">
        <v>93120.418570815862</v>
      </c>
      <c r="BM2603" s="1102">
        <v>90494.071894377252</v>
      </c>
      <c r="BN2603" s="1102">
        <v>101619.01731041771</v>
      </c>
      <c r="BO2603" s="1102">
        <v>139926.23496165601</v>
      </c>
      <c r="BP2603" s="1102">
        <v>129124.51870055705</v>
      </c>
      <c r="BQ2603" s="1102">
        <v>101219.93594350319</v>
      </c>
      <c r="BR2603" s="1102">
        <v>77647.527775047784</v>
      </c>
      <c r="BS2603" s="1102">
        <v>81492.778014467258</v>
      </c>
      <c r="BT2603" s="1102">
        <v>44616.037523924591</v>
      </c>
      <c r="BU2603" s="1102">
        <v>24164.16041077465</v>
      </c>
      <c r="BV2603" s="1102">
        <v>17557.985015233004</v>
      </c>
      <c r="BW2603" s="1102">
        <v>13897.239804827634</v>
      </c>
      <c r="BX2603" s="1102">
        <v>24416.217171530952</v>
      </c>
      <c r="BY2603" s="1102">
        <v>23939.437547364192</v>
      </c>
      <c r="BZ2603" s="1102">
        <v>20916.172617834505</v>
      </c>
      <c r="CA2603" s="1102">
        <v>13601.567043407034</v>
      </c>
      <c r="CB2603" s="1102">
        <v>7988.0042608668064</v>
      </c>
      <c r="CC2603" s="1102">
        <v>10790.461409745005</v>
      </c>
      <c r="CD2603" s="1102">
        <v>14112.746184563415</v>
      </c>
      <c r="CE2603" s="1102">
        <v>17898.074113545539</v>
      </c>
      <c r="CF2603" s="1102">
        <v>12883.620330685435</v>
      </c>
      <c r="CG2603" s="1102">
        <v>10270.387757712127</v>
      </c>
      <c r="CH2603" s="1102">
        <v>13892.236794917433</v>
      </c>
      <c r="CI2603" s="1102">
        <v>18031.801963640497</v>
      </c>
      <c r="CJ2603" s="1102">
        <v>18948.156698643434</v>
      </c>
      <c r="CK2603" s="1102">
        <v>20020.031547224462</v>
      </c>
      <c r="CL2603" s="1102">
        <v>18016.022884380636</v>
      </c>
      <c r="CM2603" s="1102">
        <v>23224.070531645903</v>
      </c>
      <c r="CN2603" s="1102">
        <v>20677.521993461269</v>
      </c>
      <c r="CO2603" s="1102">
        <v>18121.30630091346</v>
      </c>
      <c r="CP2603" s="1102">
        <v>22754.579597772281</v>
      </c>
      <c r="CQ2603" s="1106">
        <f t="shared" si="240"/>
        <v>25082.630444919636</v>
      </c>
      <c r="CR2603" s="23" t="s">
        <v>543</v>
      </c>
      <c r="DQ2603"/>
      <c r="DR2603"/>
    </row>
    <row r="2604" spans="58:122" ht="13">
      <c r="BF2604" s="1135">
        <v>2596</v>
      </c>
      <c r="BG2604" s="1102">
        <v>54434.965636114386</v>
      </c>
      <c r="BH2604" s="1102">
        <v>56438.224607508746</v>
      </c>
      <c r="BI2604" s="1102">
        <v>52312.813768292581</v>
      </c>
      <c r="BJ2604" s="1102">
        <v>63063.177235138726</v>
      </c>
      <c r="BK2604" s="1102">
        <v>79625.652885471878</v>
      </c>
      <c r="BL2604" s="1102">
        <v>112896.18529989116</v>
      </c>
      <c r="BM2604" s="1102">
        <v>98157.260772348003</v>
      </c>
      <c r="BN2604" s="1102">
        <v>99357.161634005432</v>
      </c>
      <c r="BO2604" s="1102">
        <v>126807.22172683133</v>
      </c>
      <c r="BP2604" s="1102">
        <v>128990.50315455346</v>
      </c>
      <c r="BQ2604" s="1102">
        <v>100317.47011226973</v>
      </c>
      <c r="BR2604" s="1102">
        <v>73496.536922586296</v>
      </c>
      <c r="BS2604" s="1102">
        <v>66063.239949100345</v>
      </c>
      <c r="BT2604" s="1102">
        <v>34512.423263801371</v>
      </c>
      <c r="BU2604" s="1102">
        <v>16082.913218328271</v>
      </c>
      <c r="BV2604" s="1102">
        <v>14021.597934437794</v>
      </c>
      <c r="BW2604" s="1102">
        <v>20871.050862608634</v>
      </c>
      <c r="BX2604" s="1102">
        <v>27302.58889967365</v>
      </c>
      <c r="BY2604" s="1102">
        <v>21998.544750509504</v>
      </c>
      <c r="BZ2604" s="1102">
        <v>19204.725294128002</v>
      </c>
      <c r="CA2604" s="1102">
        <v>13605.501880352629</v>
      </c>
      <c r="CB2604" s="1102">
        <v>7907.3601584607204</v>
      </c>
      <c r="CC2604" s="1102">
        <v>11644.26805307931</v>
      </c>
      <c r="CD2604" s="1102">
        <v>13767.333102828865</v>
      </c>
      <c r="CE2604" s="1102">
        <v>23815.02450107066</v>
      </c>
      <c r="CF2604" s="1102">
        <v>16512.855424507135</v>
      </c>
      <c r="CG2604" s="1102">
        <v>12514.741531886348</v>
      </c>
      <c r="CH2604" s="1102">
        <v>14766.085923973686</v>
      </c>
      <c r="CI2604" s="1102">
        <v>19545.879722984577</v>
      </c>
      <c r="CJ2604" s="1102">
        <v>22081.08811658671</v>
      </c>
      <c r="CK2604" s="1102">
        <v>22745.740658717044</v>
      </c>
      <c r="CL2604" s="1102">
        <v>17714.584917285149</v>
      </c>
      <c r="CM2604" s="1102">
        <v>21896.355668820372</v>
      </c>
      <c r="CN2604" s="1102">
        <v>17396.169746344716</v>
      </c>
      <c r="CO2604" s="1102">
        <v>20918.419261885785</v>
      </c>
      <c r="CP2604" s="1102">
        <v>19222.127126097283</v>
      </c>
      <c r="CQ2604" s="1106">
        <f t="shared" si="240"/>
        <v>21188.768133354828</v>
      </c>
      <c r="CR2604" s="23" t="s">
        <v>543</v>
      </c>
      <c r="DQ2604"/>
      <c r="DR2604"/>
    </row>
    <row r="2605" spans="58:122" ht="13">
      <c r="BF2605" s="1135">
        <v>2597</v>
      </c>
      <c r="BG2605" s="1102">
        <v>41191.42978616117</v>
      </c>
      <c r="BH2605" s="1102">
        <v>49289.534743860582</v>
      </c>
      <c r="BI2605" s="1102">
        <v>46310.555337347534</v>
      </c>
      <c r="BJ2605" s="1102">
        <v>52192.114456761432</v>
      </c>
      <c r="BK2605" s="1102">
        <v>60302.426828897951</v>
      </c>
      <c r="BL2605" s="1102">
        <v>84350.027272310806</v>
      </c>
      <c r="BM2605" s="1102">
        <v>79298.331390327512</v>
      </c>
      <c r="BN2605" s="1102">
        <v>81639.471716047425</v>
      </c>
      <c r="BO2605" s="1102">
        <v>106254.70440028002</v>
      </c>
      <c r="BP2605" s="1102">
        <v>122126.23310449353</v>
      </c>
      <c r="BQ2605" s="1102">
        <v>94074.257045405204</v>
      </c>
      <c r="BR2605" s="1102">
        <v>68709.246036040626</v>
      </c>
      <c r="BS2605" s="1102">
        <v>61467.710422537661</v>
      </c>
      <c r="BT2605" s="1102">
        <v>33358.580204714512</v>
      </c>
      <c r="BU2605" s="1102">
        <v>16921.739995522556</v>
      </c>
      <c r="BV2605" s="1102">
        <v>14947.890757101895</v>
      </c>
      <c r="BW2605" s="1102">
        <v>16350.951520128338</v>
      </c>
      <c r="BX2605" s="1102">
        <v>31308.134331904523</v>
      </c>
      <c r="BY2605" s="1102">
        <v>24861.435423403203</v>
      </c>
      <c r="BZ2605" s="1102">
        <v>19232.057110857251</v>
      </c>
      <c r="CA2605" s="1102">
        <v>13606.185435723815</v>
      </c>
      <c r="CB2605" s="1102">
        <v>8880.7000571543595</v>
      </c>
      <c r="CC2605" s="1102">
        <v>10993.92566923264</v>
      </c>
      <c r="CD2605" s="1102">
        <v>14438.945479308331</v>
      </c>
      <c r="CE2605" s="1102">
        <v>19425.179454415764</v>
      </c>
      <c r="CF2605" s="1102">
        <v>15605.719490811969</v>
      </c>
      <c r="CG2605" s="1102">
        <v>12615.972685238989</v>
      </c>
      <c r="CH2605" s="1102">
        <v>13104.30332922794</v>
      </c>
      <c r="CI2605" s="1102">
        <v>17719.789994075942</v>
      </c>
      <c r="CJ2605" s="1102">
        <v>19827.562127845689</v>
      </c>
      <c r="CK2605" s="1102">
        <v>22851.101206712676</v>
      </c>
      <c r="CL2605" s="1102">
        <v>20270.901966566355</v>
      </c>
      <c r="CM2605" s="1102">
        <v>23195.189492344776</v>
      </c>
      <c r="CN2605" s="1102">
        <v>20923.406888928443</v>
      </c>
      <c r="CO2605" s="1102">
        <v>23436.646270984016</v>
      </c>
      <c r="CP2605" s="1102">
        <v>22194.908861081469</v>
      </c>
      <c r="CQ2605" s="1106">
        <f t="shared" si="240"/>
        <v>24465.699061989319</v>
      </c>
      <c r="CR2605" s="23" t="s">
        <v>543</v>
      </c>
      <c r="DQ2605"/>
      <c r="DR2605"/>
    </row>
    <row r="2606" spans="58:122" ht="13">
      <c r="BF2606" s="1135">
        <v>2598</v>
      </c>
      <c r="BG2606" s="1102">
        <v>70902.37566825586</v>
      </c>
      <c r="BH2606" s="1102">
        <v>76072.256322048648</v>
      </c>
      <c r="BI2606" s="1102">
        <v>74205.913687735781</v>
      </c>
      <c r="BJ2606" s="1102">
        <v>90909.937237747741</v>
      </c>
      <c r="BK2606" s="1102">
        <v>104027.83535338753</v>
      </c>
      <c r="BL2606" s="1102">
        <v>138159.77604861942</v>
      </c>
      <c r="BM2606" s="1102">
        <v>119054.28230159238</v>
      </c>
      <c r="BN2606" s="1102">
        <v>114142.65939988475</v>
      </c>
      <c r="BO2606" s="1102">
        <v>169387.24398799369</v>
      </c>
      <c r="BP2606" s="1102">
        <v>153091.60575611488</v>
      </c>
      <c r="BQ2606" s="1102">
        <v>121122.06489322973</v>
      </c>
      <c r="BR2606" s="1102">
        <v>85434.653320402038</v>
      </c>
      <c r="BS2606" s="1102">
        <v>85374.252266254945</v>
      </c>
      <c r="BT2606" s="1102">
        <v>38611.813104268353</v>
      </c>
      <c r="BU2606" s="1102">
        <v>14809.994156289718</v>
      </c>
      <c r="BV2606" s="1102">
        <v>11882.488408553445</v>
      </c>
      <c r="BW2606" s="1102">
        <v>20512.398490697145</v>
      </c>
      <c r="BX2606" s="1102">
        <v>42231.486558174744</v>
      </c>
      <c r="BY2606" s="1102">
        <v>29287.351699633731</v>
      </c>
      <c r="BZ2606" s="1102">
        <v>20940.754905910915</v>
      </c>
      <c r="CA2606" s="1102">
        <v>13607.507954045128</v>
      </c>
      <c r="CB2606" s="1102">
        <v>9547.1774454377373</v>
      </c>
      <c r="CC2606" s="1102">
        <v>13545.954237480724</v>
      </c>
      <c r="CD2606" s="1102">
        <v>18878.543170015873</v>
      </c>
      <c r="CE2606" s="1102">
        <v>25732.507321505676</v>
      </c>
      <c r="CF2606" s="1102">
        <v>18717.049747654193</v>
      </c>
      <c r="CG2606" s="1102">
        <v>14501.055093039107</v>
      </c>
      <c r="CH2606" s="1102">
        <v>15914.669742069527</v>
      </c>
      <c r="CI2606" s="1102">
        <v>21315.424485349424</v>
      </c>
      <c r="CJ2606" s="1102">
        <v>23606.716795762179</v>
      </c>
      <c r="CK2606" s="1102">
        <v>25190.231349125144</v>
      </c>
      <c r="CL2606" s="1102">
        <v>21918.976616702726</v>
      </c>
      <c r="CM2606" s="1102">
        <v>25059.045415192832</v>
      </c>
      <c r="CN2606" s="1102">
        <v>24655.033808122094</v>
      </c>
      <c r="CO2606" s="1102">
        <v>25001.140544812377</v>
      </c>
      <c r="CP2606" s="1102">
        <v>25797.231824436818</v>
      </c>
      <c r="CQ2606" s="1106">
        <f t="shared" si="240"/>
        <v>28436.580406768637</v>
      </c>
      <c r="CR2606" s="23" t="s">
        <v>543</v>
      </c>
      <c r="DQ2606"/>
      <c r="DR2606"/>
    </row>
    <row r="2607" spans="58:122" ht="13">
      <c r="BF2607" s="1135">
        <v>2599</v>
      </c>
      <c r="BG2607" s="1102">
        <v>83630.958561227322</v>
      </c>
      <c r="BH2607" s="1102">
        <v>79887.017707132356</v>
      </c>
      <c r="BI2607" s="1102">
        <v>77868.819752066091</v>
      </c>
      <c r="BJ2607" s="1102">
        <v>95177.510408642265</v>
      </c>
      <c r="BK2607" s="1102">
        <v>109525.51138483443</v>
      </c>
      <c r="BL2607" s="1102">
        <v>132756.2570116132</v>
      </c>
      <c r="BM2607" s="1102">
        <v>104497.88749961717</v>
      </c>
      <c r="BN2607" s="1102">
        <v>117890.97646455192</v>
      </c>
      <c r="BO2607" s="1102">
        <v>142322.92155482137</v>
      </c>
      <c r="BP2607" s="1102">
        <v>131134.0173542648</v>
      </c>
      <c r="BQ2607" s="1102">
        <v>100209.75807381689</v>
      </c>
      <c r="BR2607" s="1102">
        <v>86666.919789574531</v>
      </c>
      <c r="BS2607" s="1102">
        <v>98910.788050341347</v>
      </c>
      <c r="BT2607" s="1102">
        <v>39093.255892353118</v>
      </c>
      <c r="BU2607" s="1102">
        <v>21503.232728497365</v>
      </c>
      <c r="BV2607" s="1102">
        <v>22981.669229293922</v>
      </c>
      <c r="BW2607" s="1102">
        <v>24169.677326944555</v>
      </c>
      <c r="BX2607" s="1102">
        <v>28870.813078789834</v>
      </c>
      <c r="BY2607" s="1102">
        <v>27015.825560032637</v>
      </c>
      <c r="BZ2607" s="1102">
        <v>20950.794534216413</v>
      </c>
      <c r="CA2607" s="1102">
        <v>13611.302268259191</v>
      </c>
      <c r="CB2607" s="1102">
        <v>8020.0739821143006</v>
      </c>
      <c r="CC2607" s="1102">
        <v>12484.921216220388</v>
      </c>
      <c r="CD2607" s="1102">
        <v>21224.380949016831</v>
      </c>
      <c r="CE2607" s="1102">
        <v>28473.886329537494</v>
      </c>
      <c r="CF2607" s="1102">
        <v>19509.434819145321</v>
      </c>
      <c r="CG2607" s="1102">
        <v>16309.381784671332</v>
      </c>
      <c r="CH2607" s="1102">
        <v>23593.555412104743</v>
      </c>
      <c r="CI2607" s="1102">
        <v>36335.613729469384</v>
      </c>
      <c r="CJ2607" s="1102">
        <v>37903.023776258022</v>
      </c>
      <c r="CK2607" s="1102">
        <v>30838.865022069876</v>
      </c>
      <c r="CL2607" s="1102">
        <v>22169.30067861588</v>
      </c>
      <c r="CM2607" s="1102">
        <v>20046.738533017506</v>
      </c>
      <c r="CN2607" s="1102">
        <v>21660.390948971431</v>
      </c>
      <c r="CO2607" s="1102">
        <v>23463.73210895135</v>
      </c>
      <c r="CP2607" s="1102">
        <v>22711.732583435292</v>
      </c>
      <c r="CQ2607" s="1106">
        <f t="shared" si="240"/>
        <v>25035.39969641624</v>
      </c>
      <c r="CR2607" s="23" t="s">
        <v>543</v>
      </c>
      <c r="DQ2607"/>
      <c r="DR2607"/>
    </row>
    <row r="2608" spans="58:122" ht="13">
      <c r="BF2608" s="1135">
        <v>2600</v>
      </c>
      <c r="BG2608" s="1102">
        <v>82406.40808698404</v>
      </c>
      <c r="BH2608" s="1102">
        <v>77364.783929258439</v>
      </c>
      <c r="BI2608" s="1102">
        <v>65537.140758407695</v>
      </c>
      <c r="BJ2608" s="1102">
        <v>82728.330923751288</v>
      </c>
      <c r="BK2608" s="1102">
        <v>103698.40798667156</v>
      </c>
      <c r="BL2608" s="1102">
        <v>125932.24191324276</v>
      </c>
      <c r="BM2608" s="1102">
        <v>111010.87628302856</v>
      </c>
      <c r="BN2608" s="1102">
        <v>126225.01049864886</v>
      </c>
      <c r="BO2608" s="1102">
        <v>160763.12248616392</v>
      </c>
      <c r="BP2608" s="1102">
        <v>149636.63778923635</v>
      </c>
      <c r="BQ2608" s="1102">
        <v>116027.8345657508</v>
      </c>
      <c r="BR2608" s="1102">
        <v>97056.274958833848</v>
      </c>
      <c r="BS2608" s="1102">
        <v>105516.67451572994</v>
      </c>
      <c r="BT2608" s="1102">
        <v>39747.521543707102</v>
      </c>
      <c r="BU2608" s="1102">
        <v>17436.759975161513</v>
      </c>
      <c r="BV2608" s="1102">
        <v>17936.101751922004</v>
      </c>
      <c r="BW2608" s="1102">
        <v>18275.223975594046</v>
      </c>
      <c r="BX2608" s="1102">
        <v>23342.938066857463</v>
      </c>
      <c r="BY2608" s="1102">
        <v>23251.511202300953</v>
      </c>
      <c r="BZ2608" s="1102">
        <v>19202.961403961297</v>
      </c>
      <c r="CA2608" s="1102">
        <v>13612.482353292189</v>
      </c>
      <c r="CB2608" s="1102">
        <v>8930.5401025582396</v>
      </c>
      <c r="CC2608" s="1102">
        <v>10174.814463424264</v>
      </c>
      <c r="CD2608" s="1102">
        <v>16824.133720557962</v>
      </c>
      <c r="CE2608" s="1102">
        <v>23008.053149866151</v>
      </c>
      <c r="CF2608" s="1102">
        <v>18471.658461638577</v>
      </c>
      <c r="CG2608" s="1102">
        <v>14880.35294461478</v>
      </c>
      <c r="CH2608" s="1102">
        <v>16225.64716184632</v>
      </c>
      <c r="CI2608" s="1102">
        <v>22700.157302540934</v>
      </c>
      <c r="CJ2608" s="1102">
        <v>24529.645296653474</v>
      </c>
      <c r="CK2608" s="1102">
        <v>25228.211800906829</v>
      </c>
      <c r="CL2608" s="1102">
        <v>21872.943730816325</v>
      </c>
      <c r="CM2608" s="1102">
        <v>22760.679864837639</v>
      </c>
      <c r="CN2608" s="1102">
        <v>19726.318369635756</v>
      </c>
      <c r="CO2608" s="1102">
        <v>19525.476929725875</v>
      </c>
      <c r="CP2608" s="1102">
        <v>20755.046673508532</v>
      </c>
      <c r="CQ2608" s="1106">
        <f t="shared" si="240"/>
        <v>22878.522687786332</v>
      </c>
      <c r="CR2608" s="23" t="s">
        <v>543</v>
      </c>
      <c r="DQ2608"/>
      <c r="DR2608"/>
    </row>
    <row r="2609" spans="58:122" ht="13">
      <c r="BF2609" s="1135">
        <v>2601</v>
      </c>
      <c r="BG2609" s="1102">
        <v>58545.482419845597</v>
      </c>
      <c r="BH2609" s="1102">
        <v>62356.792513206943</v>
      </c>
      <c r="BI2609" s="1102">
        <v>57630.686762817473</v>
      </c>
      <c r="BJ2609" s="1102">
        <v>60537.663949291593</v>
      </c>
      <c r="BK2609" s="1102">
        <v>73742.328343921035</v>
      </c>
      <c r="BL2609" s="1102">
        <v>97414.274004492021</v>
      </c>
      <c r="BM2609" s="1102">
        <v>86531.371176162749</v>
      </c>
      <c r="BN2609" s="1102">
        <v>90667.069679431064</v>
      </c>
      <c r="BO2609" s="1102">
        <v>111370.31647484534</v>
      </c>
      <c r="BP2609" s="1102">
        <v>108053.29363034046</v>
      </c>
      <c r="BQ2609" s="1102">
        <v>79835.13627145192</v>
      </c>
      <c r="BR2609" s="1102">
        <v>59916.096125053038</v>
      </c>
      <c r="BS2609" s="1102">
        <v>65063.332097886632</v>
      </c>
      <c r="BT2609" s="1102">
        <v>25350.37743414638</v>
      </c>
      <c r="BU2609" s="1102">
        <v>12371.489665083134</v>
      </c>
      <c r="BV2609" s="1102">
        <v>13807.726890089234</v>
      </c>
      <c r="BW2609" s="1102">
        <v>20657.698297884792</v>
      </c>
      <c r="BX2609" s="1102">
        <v>23505.261237619692</v>
      </c>
      <c r="BY2609" s="1102">
        <v>19817.27404183643</v>
      </c>
      <c r="BZ2609" s="1102">
        <v>16927.260464524774</v>
      </c>
      <c r="CA2609" s="1102">
        <v>13613.429696935689</v>
      </c>
      <c r="CB2609" s="1102">
        <v>10234.739012880109</v>
      </c>
      <c r="CC2609" s="1102">
        <v>10138.139383269288</v>
      </c>
      <c r="CD2609" s="1102">
        <v>9562.5906127977105</v>
      </c>
      <c r="CE2609" s="1102">
        <v>17040.959264134064</v>
      </c>
      <c r="CF2609" s="1102">
        <v>13710.743116237614</v>
      </c>
      <c r="CG2609" s="1102">
        <v>12210.757586579322</v>
      </c>
      <c r="CH2609" s="1102">
        <v>12680.815076217392</v>
      </c>
      <c r="CI2609" s="1102">
        <v>17204.200445490042</v>
      </c>
      <c r="CJ2609" s="1102">
        <v>17478.763901893224</v>
      </c>
      <c r="CK2609" s="1102">
        <v>22213.520885264868</v>
      </c>
      <c r="CL2609" s="1102">
        <v>16556.464696609946</v>
      </c>
      <c r="CM2609" s="1102">
        <v>23596.341992301612</v>
      </c>
      <c r="CN2609" s="1102">
        <v>20263.693200664413</v>
      </c>
      <c r="CO2609" s="1102">
        <v>24554.457240743861</v>
      </c>
      <c r="CP2609" s="1102">
        <v>20656.757979001599</v>
      </c>
      <c r="CQ2609" s="1106">
        <f t="shared" si="240"/>
        <v>22770.177948186203</v>
      </c>
      <c r="CR2609" s="23" t="s">
        <v>543</v>
      </c>
      <c r="DQ2609"/>
      <c r="DR2609"/>
    </row>
    <row r="2610" spans="58:122" ht="13">
      <c r="BF2610" s="1135">
        <v>2602</v>
      </c>
      <c r="BG2610" s="1102">
        <v>61136.599935669452</v>
      </c>
      <c r="BH2610" s="1102">
        <v>69830.600906087289</v>
      </c>
      <c r="BI2610" s="1102">
        <v>67862.706047993765</v>
      </c>
      <c r="BJ2610" s="1102">
        <v>72104.468808967518</v>
      </c>
      <c r="BK2610" s="1102">
        <v>79656.435333293324</v>
      </c>
      <c r="BL2610" s="1102">
        <v>98527.078252939071</v>
      </c>
      <c r="BM2610" s="1102">
        <v>89044.210521972214</v>
      </c>
      <c r="BN2610" s="1102">
        <v>94600.000408639273</v>
      </c>
      <c r="BO2610" s="1102">
        <v>120290.36558661214</v>
      </c>
      <c r="BP2610" s="1102">
        <v>130629.31651285374</v>
      </c>
      <c r="BQ2610" s="1102">
        <v>107547.00394100277</v>
      </c>
      <c r="BR2610" s="1102">
        <v>90246.637588710189</v>
      </c>
      <c r="BS2610" s="1102">
        <v>89916.966965562111</v>
      </c>
      <c r="BT2610" s="1102">
        <v>35526.775173440656</v>
      </c>
      <c r="BU2610" s="1102">
        <v>18284.618298460795</v>
      </c>
      <c r="BV2610" s="1102">
        <v>16467.534359632606</v>
      </c>
      <c r="BW2610" s="1102">
        <v>14776.65984320911</v>
      </c>
      <c r="BX2610" s="1102">
        <v>25748.110188250288</v>
      </c>
      <c r="BY2610" s="1102">
        <v>24674.232544692884</v>
      </c>
      <c r="BZ2610" s="1102">
        <v>18937.652253527773</v>
      </c>
      <c r="CA2610" s="1102">
        <v>13616.370031896138</v>
      </c>
      <c r="CB2610" s="1102">
        <v>9314.5047819256324</v>
      </c>
      <c r="CC2610" s="1102">
        <v>13403.090394399514</v>
      </c>
      <c r="CD2610" s="1102">
        <v>21597.55383192332</v>
      </c>
      <c r="CE2610" s="1102">
        <v>21997.643540559577</v>
      </c>
      <c r="CF2610" s="1102">
        <v>15029.4431632046</v>
      </c>
      <c r="CG2610" s="1102">
        <v>11817.504130588834</v>
      </c>
      <c r="CH2610" s="1102">
        <v>15040.088916157965</v>
      </c>
      <c r="CI2610" s="1102">
        <v>23292.197846427942</v>
      </c>
      <c r="CJ2610" s="1102">
        <v>23033.224213995174</v>
      </c>
      <c r="CK2610" s="1102">
        <v>22369.907521749425</v>
      </c>
      <c r="CL2610" s="1102">
        <v>20277.741384377627</v>
      </c>
      <c r="CM2610" s="1102">
        <v>22667.447945245549</v>
      </c>
      <c r="CN2610" s="1102">
        <v>22451.559562144295</v>
      </c>
      <c r="CO2610" s="1102">
        <v>19201.862850362369</v>
      </c>
      <c r="CP2610" s="1102">
        <v>24198.907431236774</v>
      </c>
      <c r="CQ2610" s="1106">
        <f t="shared" si="240"/>
        <v>26674.729351095342</v>
      </c>
      <c r="CR2610" s="23" t="s">
        <v>543</v>
      </c>
      <c r="DQ2610"/>
      <c r="DR2610"/>
    </row>
    <row r="2611" spans="58:122" ht="13">
      <c r="BF2611" s="1135">
        <v>2603</v>
      </c>
      <c r="BG2611" s="1102">
        <v>55070.853774164621</v>
      </c>
      <c r="BH2611" s="1102">
        <v>57792.661693502145</v>
      </c>
      <c r="BI2611" s="1102">
        <v>54910.440998034952</v>
      </c>
      <c r="BJ2611" s="1102">
        <v>68714.055862859866</v>
      </c>
      <c r="BK2611" s="1102">
        <v>82392.218720500212</v>
      </c>
      <c r="BL2611" s="1102">
        <v>101786.06982505154</v>
      </c>
      <c r="BM2611" s="1102">
        <v>90750.344837828699</v>
      </c>
      <c r="BN2611" s="1102">
        <v>100593.26628876981</v>
      </c>
      <c r="BO2611" s="1102">
        <v>121292.4463489909</v>
      </c>
      <c r="BP2611" s="1102">
        <v>121060.06671952701</v>
      </c>
      <c r="BQ2611" s="1102">
        <v>99165.49920850023</v>
      </c>
      <c r="BR2611" s="1102">
        <v>81512.593069249429</v>
      </c>
      <c r="BS2611" s="1102">
        <v>77140.99161088001</v>
      </c>
      <c r="BT2611" s="1102">
        <v>36990.304865626582</v>
      </c>
      <c r="BU2611" s="1102">
        <v>16324.844915264675</v>
      </c>
      <c r="BV2611" s="1102">
        <v>14812.320723682195</v>
      </c>
      <c r="BW2611" s="1102">
        <v>24638.760563948228</v>
      </c>
      <c r="BX2611" s="1102">
        <v>24404.745837887469</v>
      </c>
      <c r="BY2611" s="1102">
        <v>27025.166511836476</v>
      </c>
      <c r="BZ2611" s="1102">
        <v>16583.833291909443</v>
      </c>
      <c r="CA2611" s="1102">
        <v>13619.697517054054</v>
      </c>
      <c r="CB2611" s="1102">
        <v>9177.5670400892068</v>
      </c>
      <c r="CC2611" s="1102">
        <v>9619.3484410125475</v>
      </c>
      <c r="CD2611" s="1102">
        <v>12586.574149181095</v>
      </c>
      <c r="CE2611" s="1102">
        <v>24596.694589477018</v>
      </c>
      <c r="CF2611" s="1102">
        <v>18083.13043427161</v>
      </c>
      <c r="CG2611" s="1102">
        <v>12911.427008786077</v>
      </c>
      <c r="CH2611" s="1102">
        <v>14869.430922464744</v>
      </c>
      <c r="CI2611" s="1102">
        <v>20838.092282428803</v>
      </c>
      <c r="CJ2611" s="1102">
        <v>25055.006353785117</v>
      </c>
      <c r="CK2611" s="1102">
        <v>26173.392820091685</v>
      </c>
      <c r="CL2611" s="1102">
        <v>20156.935283814822</v>
      </c>
      <c r="CM2611" s="1102">
        <v>25737.007328306754</v>
      </c>
      <c r="CN2611" s="1102">
        <v>18161.342022005669</v>
      </c>
      <c r="CO2611" s="1102">
        <v>22371.616455825337</v>
      </c>
      <c r="CP2611" s="1102">
        <v>19541.970601597768</v>
      </c>
      <c r="CQ2611" s="1106">
        <f t="shared" si="240"/>
        <v>21541.335213828723</v>
      </c>
      <c r="CR2611" s="23" t="s">
        <v>543</v>
      </c>
      <c r="DQ2611"/>
      <c r="DR2611"/>
    </row>
    <row r="2612" spans="58:122" ht="13">
      <c r="BF2612" s="1135">
        <v>2604</v>
      </c>
      <c r="BG2612" s="1102">
        <v>61149.175602779382</v>
      </c>
      <c r="BH2612" s="1102">
        <v>69801.419430232243</v>
      </c>
      <c r="BI2612" s="1102">
        <v>67815.169439194826</v>
      </c>
      <c r="BJ2612" s="1102">
        <v>72107.14732463457</v>
      </c>
      <c r="BK2612" s="1102">
        <v>79709.925995099096</v>
      </c>
      <c r="BL2612" s="1102">
        <v>98616.123829330681</v>
      </c>
      <c r="BM2612" s="1102">
        <v>89122.595929288073</v>
      </c>
      <c r="BN2612" s="1102">
        <v>94700.478570042455</v>
      </c>
      <c r="BO2612" s="1102">
        <v>120298.77832796442</v>
      </c>
      <c r="BP2612" s="1102">
        <v>130736.22382216496</v>
      </c>
      <c r="BQ2612" s="1102">
        <v>107711.65622357849</v>
      </c>
      <c r="BR2612" s="1102">
        <v>90178.037137274267</v>
      </c>
      <c r="BS2612" s="1102">
        <v>89807.497274054782</v>
      </c>
      <c r="BT2612" s="1102">
        <v>35474.374563077588</v>
      </c>
      <c r="BU2612" s="1102">
        <v>18246.570959987774</v>
      </c>
      <c r="BV2612" s="1102">
        <v>16468.380676560377</v>
      </c>
      <c r="BW2612" s="1102">
        <v>14863.534293563887</v>
      </c>
      <c r="BX2612" s="1102">
        <v>25822.749109612956</v>
      </c>
      <c r="BY2612" s="1102">
        <v>24511.078472968155</v>
      </c>
      <c r="BZ2612" s="1102">
        <v>18811.993493306134</v>
      </c>
      <c r="CA2612" s="1102">
        <v>13623.943177299709</v>
      </c>
      <c r="CB2612" s="1102">
        <v>9414.1126930099836</v>
      </c>
      <c r="CC2612" s="1102">
        <v>13551.001034846122</v>
      </c>
      <c r="CD2612" s="1102">
        <v>21524.244238018346</v>
      </c>
      <c r="CE2612" s="1102">
        <v>21848.134733160754</v>
      </c>
      <c r="CF2612" s="1102">
        <v>15045.202719392561</v>
      </c>
      <c r="CG2612" s="1102">
        <v>11907.042109890916</v>
      </c>
      <c r="CH2612" s="1102">
        <v>15130.171576771872</v>
      </c>
      <c r="CI2612" s="1102">
        <v>23302.963488367364</v>
      </c>
      <c r="CJ2612" s="1102">
        <v>23110.001351579169</v>
      </c>
      <c r="CK2612" s="1102">
        <v>22789.601821916534</v>
      </c>
      <c r="CL2612" s="1102">
        <v>20253.692792494348</v>
      </c>
      <c r="CM2612" s="1102">
        <v>22361.447238044511</v>
      </c>
      <c r="CN2612" s="1102">
        <v>22419.537765981098</v>
      </c>
      <c r="CO2612" s="1102">
        <v>19135.214984441867</v>
      </c>
      <c r="CP2612" s="1102">
        <v>23607.478798758289</v>
      </c>
      <c r="CQ2612" s="1106">
        <f t="shared" si="240"/>
        <v>26022.790880456476</v>
      </c>
      <c r="CR2612" s="23" t="s">
        <v>543</v>
      </c>
      <c r="DQ2612"/>
      <c r="DR2612"/>
    </row>
    <row r="2613" spans="58:122" ht="13">
      <c r="BF2613" s="1135">
        <v>2605</v>
      </c>
      <c r="BG2613" s="1102">
        <v>65768.44637266529</v>
      </c>
      <c r="BH2613" s="1102">
        <v>55834.527374480604</v>
      </c>
      <c r="BI2613" s="1102">
        <v>45121.498465484452</v>
      </c>
      <c r="BJ2613" s="1102">
        <v>54656.620524162769</v>
      </c>
      <c r="BK2613" s="1102">
        <v>68245.697728281288</v>
      </c>
      <c r="BL2613" s="1102">
        <v>86799.900047407107</v>
      </c>
      <c r="BM2613" s="1102">
        <v>74991.641651642189</v>
      </c>
      <c r="BN2613" s="1102">
        <v>87431.703465052517</v>
      </c>
      <c r="BO2613" s="1102">
        <v>114811.39310659359</v>
      </c>
      <c r="BP2613" s="1102">
        <v>106973.48982934235</v>
      </c>
      <c r="BQ2613" s="1102">
        <v>85668.620843542216</v>
      </c>
      <c r="BR2613" s="1102">
        <v>68794.661874632395</v>
      </c>
      <c r="BS2613" s="1102">
        <v>55600.267234489002</v>
      </c>
      <c r="BT2613" s="1102">
        <v>33085.692927592507</v>
      </c>
      <c r="BU2613" s="1102">
        <v>15739.782185581633</v>
      </c>
      <c r="BV2613" s="1102">
        <v>14767.076109065303</v>
      </c>
      <c r="BW2613" s="1102">
        <v>22750.85412785767</v>
      </c>
      <c r="BX2613" s="1102">
        <v>24916.490816348178</v>
      </c>
      <c r="BY2613" s="1102">
        <v>23878.533545777867</v>
      </c>
      <c r="BZ2613" s="1102">
        <v>21489.678425500289</v>
      </c>
      <c r="CA2613" s="1102">
        <v>13635.630970162192</v>
      </c>
      <c r="CB2613" s="1102">
        <v>7873.30679433967</v>
      </c>
      <c r="CC2613" s="1102">
        <v>8738.9532057457764</v>
      </c>
      <c r="CD2613" s="1102">
        <v>12534.544613691221</v>
      </c>
      <c r="CE2613" s="1102">
        <v>20868.733097528922</v>
      </c>
      <c r="CF2613" s="1102">
        <v>15505.997107681918</v>
      </c>
      <c r="CG2613" s="1102">
        <v>11120.69499312126</v>
      </c>
      <c r="CH2613" s="1102">
        <v>14146.939647337609</v>
      </c>
      <c r="CI2613" s="1102">
        <v>19171.142901178493</v>
      </c>
      <c r="CJ2613" s="1102">
        <v>23922.373987503095</v>
      </c>
      <c r="CK2613" s="1102">
        <v>23030.920894881616</v>
      </c>
      <c r="CL2613" s="1102">
        <v>19524.649265482483</v>
      </c>
      <c r="CM2613" s="1102">
        <v>21555.093458060393</v>
      </c>
      <c r="CN2613" s="1102">
        <v>20288.56727921433</v>
      </c>
      <c r="CO2613" s="1102">
        <v>21239.402882025734</v>
      </c>
      <c r="CP2613" s="1102">
        <v>20515.859888673705</v>
      </c>
      <c r="CQ2613" s="1106">
        <f t="shared" si="240"/>
        <v>22614.864389660364</v>
      </c>
      <c r="CR2613" s="23" t="s">
        <v>543</v>
      </c>
      <c r="DQ2613"/>
      <c r="DR2613"/>
    </row>
    <row r="2614" spans="58:122" ht="13">
      <c r="BF2614" s="1135">
        <v>2606</v>
      </c>
      <c r="BG2614" s="1102">
        <v>54120.832121423016</v>
      </c>
      <c r="BH2614" s="1102">
        <v>54831.311679363673</v>
      </c>
      <c r="BI2614" s="1102">
        <v>49354.920483458947</v>
      </c>
      <c r="BJ2614" s="1102">
        <v>61457.141674133964</v>
      </c>
      <c r="BK2614" s="1102">
        <v>73073.944785765518</v>
      </c>
      <c r="BL2614" s="1102">
        <v>91673.021401672915</v>
      </c>
      <c r="BM2614" s="1102">
        <v>67056.401729800069</v>
      </c>
      <c r="BN2614" s="1102">
        <v>65420.462631889503</v>
      </c>
      <c r="BO2614" s="1102">
        <v>101576.42838865521</v>
      </c>
      <c r="BP2614" s="1102">
        <v>97902.449840017784</v>
      </c>
      <c r="BQ2614" s="1102">
        <v>75516.121591833173</v>
      </c>
      <c r="BR2614" s="1102">
        <v>56353.706449188532</v>
      </c>
      <c r="BS2614" s="1102">
        <v>89830.128829734938</v>
      </c>
      <c r="BT2614" s="1102">
        <v>31938.799126434813</v>
      </c>
      <c r="BU2614" s="1102">
        <v>14974.766684270384</v>
      </c>
      <c r="BV2614" s="1102">
        <v>12883.013045443615</v>
      </c>
      <c r="BW2614" s="1102">
        <v>28297.118158933808</v>
      </c>
      <c r="BX2614" s="1102">
        <v>29368.512425311063</v>
      </c>
      <c r="BY2614" s="1102">
        <v>25404.141687600782</v>
      </c>
      <c r="BZ2614" s="1102">
        <v>22295.441373008154</v>
      </c>
      <c r="CA2614" s="1102">
        <v>13639.041412130016</v>
      </c>
      <c r="CB2614" s="1102">
        <v>7575.6967746152159</v>
      </c>
      <c r="CC2614" s="1102">
        <v>9687.4448631900013</v>
      </c>
      <c r="CD2614" s="1102">
        <v>12960.442935360155</v>
      </c>
      <c r="CE2614" s="1102">
        <v>29293.926065225827</v>
      </c>
      <c r="CF2614" s="1102">
        <v>20367.251671124497</v>
      </c>
      <c r="CG2614" s="1102">
        <v>12923.314785467866</v>
      </c>
      <c r="CH2614" s="1102">
        <v>12174.159778712985</v>
      </c>
      <c r="CI2614" s="1102">
        <v>15300.387164782538</v>
      </c>
      <c r="CJ2614" s="1102">
        <v>23164.388048124583</v>
      </c>
      <c r="CK2614" s="1102">
        <v>22380.470933085173</v>
      </c>
      <c r="CL2614" s="1102">
        <v>18769.055039923231</v>
      </c>
      <c r="CM2614" s="1102">
        <v>18542.234384768995</v>
      </c>
      <c r="CN2614" s="1102">
        <v>17463.241156123655</v>
      </c>
      <c r="CO2614" s="1102">
        <v>21848.61128650072</v>
      </c>
      <c r="CP2614" s="1102">
        <v>17886.905441048624</v>
      </c>
      <c r="CQ2614" s="1106">
        <f t="shared" si="240"/>
        <v>19716.938168568435</v>
      </c>
      <c r="CR2614" s="23" t="s">
        <v>543</v>
      </c>
      <c r="DQ2614"/>
      <c r="DR2614"/>
    </row>
    <row r="2615" spans="58:122" ht="13">
      <c r="BF2615" s="1135">
        <v>2607</v>
      </c>
      <c r="BG2615" s="1102">
        <v>55029.842287496649</v>
      </c>
      <c r="BH2615" s="1102">
        <v>65818.698281687932</v>
      </c>
      <c r="BI2615" s="1102">
        <v>58872.104545493174</v>
      </c>
      <c r="BJ2615" s="1102">
        <v>64386.151576990167</v>
      </c>
      <c r="BK2615" s="1102">
        <v>81183.73229237464</v>
      </c>
      <c r="BL2615" s="1102">
        <v>109763.58775439182</v>
      </c>
      <c r="BM2615" s="1102">
        <v>93231.296943866517</v>
      </c>
      <c r="BN2615" s="1102">
        <v>91319.104478260924</v>
      </c>
      <c r="BO2615" s="1102">
        <v>108909.07515751816</v>
      </c>
      <c r="BP2615" s="1102">
        <v>126198.96347049458</v>
      </c>
      <c r="BQ2615" s="1102">
        <v>98328.614696608725</v>
      </c>
      <c r="BR2615" s="1102">
        <v>76757.753907911261</v>
      </c>
      <c r="BS2615" s="1102">
        <v>75406.088893357824</v>
      </c>
      <c r="BT2615" s="1102">
        <v>28103.974982027219</v>
      </c>
      <c r="BU2615" s="1102">
        <v>11385.830170411984</v>
      </c>
      <c r="BV2615" s="1102">
        <v>11152.088038199163</v>
      </c>
      <c r="BW2615" s="1102">
        <v>19280.995606976074</v>
      </c>
      <c r="BX2615" s="1102">
        <v>31456.9676698603</v>
      </c>
      <c r="BY2615" s="1102">
        <v>26203.124822750971</v>
      </c>
      <c r="BZ2615" s="1102">
        <v>20419.854798303768</v>
      </c>
      <c r="CA2615" s="1102">
        <v>13639.342961451759</v>
      </c>
      <c r="CB2615" s="1102">
        <v>8501.521167119161</v>
      </c>
      <c r="CC2615" s="1102">
        <v>9123.2908200198926</v>
      </c>
      <c r="CD2615" s="1102">
        <v>14026.13057012366</v>
      </c>
      <c r="CE2615" s="1102">
        <v>22628.716570659453</v>
      </c>
      <c r="CF2615" s="1102">
        <v>17599.315588341633</v>
      </c>
      <c r="CG2615" s="1102">
        <v>13107.335692984627</v>
      </c>
      <c r="CH2615" s="1102">
        <v>13426.313309798034</v>
      </c>
      <c r="CI2615" s="1102">
        <v>17176.235087681318</v>
      </c>
      <c r="CJ2615" s="1102">
        <v>18447.649951712807</v>
      </c>
      <c r="CK2615" s="1102">
        <v>20937.756766020524</v>
      </c>
      <c r="CL2615" s="1102">
        <v>18924.791609408847</v>
      </c>
      <c r="CM2615" s="1102">
        <v>21938.884585917644</v>
      </c>
      <c r="CN2615" s="1102">
        <v>19954.125488172776</v>
      </c>
      <c r="CO2615" s="1102">
        <v>21747.954784318095</v>
      </c>
      <c r="CP2615" s="1102">
        <v>21188.292577479369</v>
      </c>
      <c r="CQ2615" s="1106">
        <f t="shared" si="240"/>
        <v>23356.09454774456</v>
      </c>
      <c r="CR2615" s="23" t="s">
        <v>543</v>
      </c>
      <c r="DQ2615"/>
      <c r="DR2615"/>
    </row>
    <row r="2616" spans="58:122" ht="13">
      <c r="BF2616" s="1135">
        <v>2608</v>
      </c>
      <c r="BG2616" s="1102">
        <v>66042.120626497242</v>
      </c>
      <c r="BH2616" s="1102">
        <v>59289.04997030407</v>
      </c>
      <c r="BI2616" s="1102">
        <v>54940.723165827287</v>
      </c>
      <c r="BJ2616" s="1102">
        <v>64263.4286464654</v>
      </c>
      <c r="BK2616" s="1102">
        <v>81693.914705090487</v>
      </c>
      <c r="BL2616" s="1102">
        <v>104035.57277252099</v>
      </c>
      <c r="BM2616" s="1102">
        <v>87330.692064416449</v>
      </c>
      <c r="BN2616" s="1102">
        <v>90416.458028971771</v>
      </c>
      <c r="BO2616" s="1102">
        <v>120927.66908682711</v>
      </c>
      <c r="BP2616" s="1102">
        <v>110321.87007891416</v>
      </c>
      <c r="BQ2616" s="1102">
        <v>81966.289319831194</v>
      </c>
      <c r="BR2616" s="1102">
        <v>63100.504441274679</v>
      </c>
      <c r="BS2616" s="1102">
        <v>81527.700184822199</v>
      </c>
      <c r="BT2616" s="1102">
        <v>30204.144299478263</v>
      </c>
      <c r="BU2616" s="1102">
        <v>13224.836394883412</v>
      </c>
      <c r="BV2616" s="1102">
        <v>10146.606951485375</v>
      </c>
      <c r="BW2616" s="1102">
        <v>18842.808696298358</v>
      </c>
      <c r="BX2616" s="1102">
        <v>23129.179248659548</v>
      </c>
      <c r="BY2616" s="1102">
        <v>23359.087675720402</v>
      </c>
      <c r="BZ2616" s="1102">
        <v>18935.507449800632</v>
      </c>
      <c r="CA2616" s="1102">
        <v>13650.686279347814</v>
      </c>
      <c r="CB2616" s="1102">
        <v>6008.3946138419233</v>
      </c>
      <c r="CC2616" s="1102">
        <v>10159.258214610169</v>
      </c>
      <c r="CD2616" s="1102">
        <v>14543.123909804892</v>
      </c>
      <c r="CE2616" s="1102">
        <v>26919.164993504601</v>
      </c>
      <c r="CF2616" s="1102">
        <v>15941.021097557508</v>
      </c>
      <c r="CG2616" s="1102">
        <v>11573.109129007367</v>
      </c>
      <c r="CH2616" s="1102">
        <v>13721.553458653954</v>
      </c>
      <c r="CI2616" s="1102">
        <v>19060.712034567197</v>
      </c>
      <c r="CJ2616" s="1102">
        <v>20682.662970117843</v>
      </c>
      <c r="CK2616" s="1102">
        <v>19365.65793353452</v>
      </c>
      <c r="CL2616" s="1102">
        <v>18180.988111717099</v>
      </c>
      <c r="CM2616" s="1102">
        <v>24041.482329053113</v>
      </c>
      <c r="CN2616" s="1102">
        <v>22740.109649020073</v>
      </c>
      <c r="CO2616" s="1102">
        <v>20977.1904566546</v>
      </c>
      <c r="CP2616" s="1102">
        <v>23188.522106997036</v>
      </c>
      <c r="CQ2616" s="1106">
        <f t="shared" si="240"/>
        <v>25560.970180727862</v>
      </c>
      <c r="CR2616" s="23" t="s">
        <v>543</v>
      </c>
      <c r="DQ2616"/>
      <c r="DR2616"/>
    </row>
    <row r="2617" spans="58:122" ht="13">
      <c r="BF2617" s="1135">
        <v>2609</v>
      </c>
      <c r="BG2617" s="1102">
        <v>50431.442670473953</v>
      </c>
      <c r="BH2617" s="1102">
        <v>53553.475122180214</v>
      </c>
      <c r="BI2617" s="1102">
        <v>50890.237304755545</v>
      </c>
      <c r="BJ2617" s="1102">
        <v>61769.090892154592</v>
      </c>
      <c r="BK2617" s="1102">
        <v>64901.512167569774</v>
      </c>
      <c r="BL2617" s="1102">
        <v>75632.397974202628</v>
      </c>
      <c r="BM2617" s="1102">
        <v>71777.165625078211</v>
      </c>
      <c r="BN2617" s="1102">
        <v>100859.43938814221</v>
      </c>
      <c r="BO2617" s="1102">
        <v>112942.53289914363</v>
      </c>
      <c r="BP2617" s="1102">
        <v>114509.45118604651</v>
      </c>
      <c r="BQ2617" s="1102">
        <v>89298.750957701384</v>
      </c>
      <c r="BR2617" s="1102">
        <v>73592.359458305698</v>
      </c>
      <c r="BS2617" s="1102">
        <v>58159.839924951993</v>
      </c>
      <c r="BT2617" s="1102">
        <v>44035.645238196004</v>
      </c>
      <c r="BU2617" s="1102">
        <v>22172.333169624144</v>
      </c>
      <c r="BV2617" s="1102">
        <v>16689.697188023394</v>
      </c>
      <c r="BW2617" s="1102">
        <v>16190.460988755338</v>
      </c>
      <c r="BX2617" s="1102">
        <v>22103.605794695402</v>
      </c>
      <c r="BY2617" s="1102">
        <v>17571.010953116642</v>
      </c>
      <c r="BZ2617" s="1102">
        <v>18912.650406902398</v>
      </c>
      <c r="CA2617" s="1102">
        <v>13650.79543086887</v>
      </c>
      <c r="CB2617" s="1102">
        <v>10984.113070446936</v>
      </c>
      <c r="CC2617" s="1102">
        <v>10919.679396330037</v>
      </c>
      <c r="CD2617" s="1102">
        <v>12622.083931992596</v>
      </c>
      <c r="CE2617" s="1102">
        <v>19019.30566121031</v>
      </c>
      <c r="CF2617" s="1102">
        <v>16146.263989758632</v>
      </c>
      <c r="CG2617" s="1102">
        <v>11864.509935948323</v>
      </c>
      <c r="CH2617" s="1102">
        <v>11462.979522081501</v>
      </c>
      <c r="CI2617" s="1102">
        <v>16580.309712290218</v>
      </c>
      <c r="CJ2617" s="1102">
        <v>20202.064300227383</v>
      </c>
      <c r="CK2617" s="1102">
        <v>23373.65879505542</v>
      </c>
      <c r="CL2617" s="1102">
        <v>19505.722246134806</v>
      </c>
      <c r="CM2617" s="1102">
        <v>22397.977032505656</v>
      </c>
      <c r="CN2617" s="1102">
        <v>19994.514061710935</v>
      </c>
      <c r="CO2617" s="1102">
        <v>23000.659903560347</v>
      </c>
      <c r="CP2617" s="1102">
        <v>21483.808152822268</v>
      </c>
      <c r="CQ2617" s="1106">
        <f t="shared" si="240"/>
        <v>23681.844708726192</v>
      </c>
      <c r="CR2617" s="23" t="s">
        <v>543</v>
      </c>
      <c r="DQ2617"/>
      <c r="DR2617"/>
    </row>
    <row r="2618" spans="58:122" ht="13">
      <c r="BF2618" s="1135">
        <v>2610</v>
      </c>
      <c r="BG2618" s="1102">
        <v>61193.501901639946</v>
      </c>
      <c r="BH2618" s="1102">
        <v>68620.746124855374</v>
      </c>
      <c r="BI2618" s="1102">
        <v>64009.701268823672</v>
      </c>
      <c r="BJ2618" s="1102">
        <v>71058.339072416653</v>
      </c>
      <c r="BK2618" s="1102">
        <v>87653.009204356626</v>
      </c>
      <c r="BL2618" s="1102">
        <v>115726.36846694519</v>
      </c>
      <c r="BM2618" s="1102">
        <v>99781.337465359364</v>
      </c>
      <c r="BN2618" s="1102">
        <v>111107.52022282798</v>
      </c>
      <c r="BO2618" s="1102">
        <v>140526.27078086149</v>
      </c>
      <c r="BP2618" s="1102">
        <v>136824.94330062417</v>
      </c>
      <c r="BQ2618" s="1102">
        <v>101470.64242369274</v>
      </c>
      <c r="BR2618" s="1102">
        <v>82934.256245739554</v>
      </c>
      <c r="BS2618" s="1102">
        <v>101227.87557794918</v>
      </c>
      <c r="BT2618" s="1102">
        <v>38820.599844048156</v>
      </c>
      <c r="BU2618" s="1102">
        <v>19916.042699974663</v>
      </c>
      <c r="BV2618" s="1102">
        <v>20064.943289649822</v>
      </c>
      <c r="BW2618" s="1102">
        <v>20450.529419517312</v>
      </c>
      <c r="BX2618" s="1102">
        <v>30403.513881176277</v>
      </c>
      <c r="BY2618" s="1102">
        <v>22969.312929575837</v>
      </c>
      <c r="BZ2618" s="1102">
        <v>18994.325410611902</v>
      </c>
      <c r="CA2618" s="1102">
        <v>13654.101525784854</v>
      </c>
      <c r="CB2618" s="1102">
        <v>8843.7594424355011</v>
      </c>
      <c r="CC2618" s="1102">
        <v>13783.605610684279</v>
      </c>
      <c r="CD2618" s="1102">
        <v>16612.865545486235</v>
      </c>
      <c r="CE2618" s="1102">
        <v>19784.849713097898</v>
      </c>
      <c r="CF2618" s="1102">
        <v>15130.616871220998</v>
      </c>
      <c r="CG2618" s="1102">
        <v>13778.607516310258</v>
      </c>
      <c r="CH2618" s="1102">
        <v>18200.691952717574</v>
      </c>
      <c r="CI2618" s="1102">
        <v>24524.673024740103</v>
      </c>
      <c r="CJ2618" s="1102">
        <v>23915.070612290805</v>
      </c>
      <c r="CK2618" s="1102">
        <v>24792.598131359533</v>
      </c>
      <c r="CL2618" s="1102">
        <v>21012.477758799363</v>
      </c>
      <c r="CM2618" s="1102">
        <v>24431.471771944482</v>
      </c>
      <c r="CN2618" s="1102">
        <v>22441.792705993139</v>
      </c>
      <c r="CO2618" s="1102">
        <v>20030.839438031093</v>
      </c>
      <c r="CP2618" s="1102">
        <v>23653.267093477341</v>
      </c>
      <c r="CQ2618" s="1106">
        <f t="shared" si="240"/>
        <v>26073.2638355909</v>
      </c>
      <c r="CR2618" s="23" t="s">
        <v>543</v>
      </c>
      <c r="DQ2618"/>
      <c r="DR2618"/>
    </row>
    <row r="2619" spans="58:122" ht="13">
      <c r="BF2619" s="1135">
        <v>2611</v>
      </c>
      <c r="BG2619" s="1102">
        <v>46562.03332509545</v>
      </c>
      <c r="BH2619" s="1102">
        <v>50833.147638511276</v>
      </c>
      <c r="BI2619" s="1102">
        <v>43935.71917914215</v>
      </c>
      <c r="BJ2619" s="1102">
        <v>50380.55853169132</v>
      </c>
      <c r="BK2619" s="1102">
        <v>60912.103385837225</v>
      </c>
      <c r="BL2619" s="1102">
        <v>79647.385031633443</v>
      </c>
      <c r="BM2619" s="1102">
        <v>73457.023953941185</v>
      </c>
      <c r="BN2619" s="1102">
        <v>87900.428902010608</v>
      </c>
      <c r="BO2619" s="1102">
        <v>123433.34101842342</v>
      </c>
      <c r="BP2619" s="1102">
        <v>114136.15519600915</v>
      </c>
      <c r="BQ2619" s="1102">
        <v>89285.073461380089</v>
      </c>
      <c r="BR2619" s="1102">
        <v>75405.348587313667</v>
      </c>
      <c r="BS2619" s="1102">
        <v>96750.206700698924</v>
      </c>
      <c r="BT2619" s="1102">
        <v>38508.866165214829</v>
      </c>
      <c r="BU2619" s="1102">
        <v>14808.046466116817</v>
      </c>
      <c r="BV2619" s="1102">
        <v>12999.389638135397</v>
      </c>
      <c r="BW2619" s="1102">
        <v>23013.992269058966</v>
      </c>
      <c r="BX2619" s="1102">
        <v>26863.810870615765</v>
      </c>
      <c r="BY2619" s="1102">
        <v>23384.804282729041</v>
      </c>
      <c r="BZ2619" s="1102">
        <v>18765.213669177861</v>
      </c>
      <c r="CA2619" s="1102">
        <v>13659.562751251206</v>
      </c>
      <c r="CB2619" s="1102">
        <v>7854.416135084206</v>
      </c>
      <c r="CC2619" s="1102">
        <v>8569.5078296884258</v>
      </c>
      <c r="CD2619" s="1102">
        <v>12154.549169532702</v>
      </c>
      <c r="CE2619" s="1102">
        <v>20847.5879941286</v>
      </c>
      <c r="CF2619" s="1102">
        <v>14051.069531461595</v>
      </c>
      <c r="CG2619" s="1102">
        <v>9293.8773115904442</v>
      </c>
      <c r="CH2619" s="1102">
        <v>11123.763418758414</v>
      </c>
      <c r="CI2619" s="1102">
        <v>16580.118125933608</v>
      </c>
      <c r="CJ2619" s="1102">
        <v>21070.512435112567</v>
      </c>
      <c r="CK2619" s="1102">
        <v>20381.044605652147</v>
      </c>
      <c r="CL2619" s="1102">
        <v>15777.255744885244</v>
      </c>
      <c r="CM2619" s="1102">
        <v>20314.160121595203</v>
      </c>
      <c r="CN2619" s="1102">
        <v>17474.321778308014</v>
      </c>
      <c r="CO2619" s="1102">
        <v>19265.367366055223</v>
      </c>
      <c r="CP2619" s="1102">
        <v>18163.55892965748</v>
      </c>
      <c r="CQ2619" s="1106">
        <f t="shared" si="240"/>
        <v>20021.896438012933</v>
      </c>
      <c r="CR2619" s="23" t="s">
        <v>543</v>
      </c>
      <c r="DQ2619"/>
      <c r="DR2619"/>
    </row>
    <row r="2620" spans="58:122" ht="13">
      <c r="BF2620" s="1135">
        <v>2612</v>
      </c>
      <c r="BG2620" s="1102">
        <v>54140.322330898998</v>
      </c>
      <c r="BH2620" s="1102">
        <v>54004.345101865627</v>
      </c>
      <c r="BI2620" s="1102">
        <v>45622.964973713992</v>
      </c>
      <c r="BJ2620" s="1102">
        <v>63564.334535921313</v>
      </c>
      <c r="BK2620" s="1102">
        <v>83252.958331182614</v>
      </c>
      <c r="BL2620" s="1102">
        <v>99255.063655805512</v>
      </c>
      <c r="BM2620" s="1102">
        <v>73511.234697534266</v>
      </c>
      <c r="BN2620" s="1102">
        <v>77798.463992316509</v>
      </c>
      <c r="BO2620" s="1102">
        <v>106686.08282622423</v>
      </c>
      <c r="BP2620" s="1102">
        <v>98625.533640884416</v>
      </c>
      <c r="BQ2620" s="1102">
        <v>75471.112893369413</v>
      </c>
      <c r="BR2620" s="1102">
        <v>62371.49695023636</v>
      </c>
      <c r="BS2620" s="1102">
        <v>67506.311507459177</v>
      </c>
      <c r="BT2620" s="1102">
        <v>28600.817951400786</v>
      </c>
      <c r="BU2620" s="1102">
        <v>14891.216086909701</v>
      </c>
      <c r="BV2620" s="1102">
        <v>16173.517561089855</v>
      </c>
      <c r="BW2620" s="1102">
        <v>27225.049055227941</v>
      </c>
      <c r="BX2620" s="1102">
        <v>35792.734374288928</v>
      </c>
      <c r="BY2620" s="1102">
        <v>20492.519973448212</v>
      </c>
      <c r="BZ2620" s="1102">
        <v>23686.373114243182</v>
      </c>
      <c r="CA2620" s="1102">
        <v>13662.607354743295</v>
      </c>
      <c r="CB2620" s="1102">
        <v>6800.5746765785916</v>
      </c>
      <c r="CC2620" s="1102">
        <v>11113.778851128591</v>
      </c>
      <c r="CD2620" s="1102">
        <v>13480.461865072273</v>
      </c>
      <c r="CE2620" s="1102">
        <v>25064.465233217466</v>
      </c>
      <c r="CF2620" s="1102">
        <v>18196.232146447135</v>
      </c>
      <c r="CG2620" s="1102">
        <v>14933.929564239063</v>
      </c>
      <c r="CH2620" s="1102">
        <v>18200.088922966974</v>
      </c>
      <c r="CI2620" s="1102">
        <v>21609.578379510982</v>
      </c>
      <c r="CJ2620" s="1102">
        <v>23310.989028180815</v>
      </c>
      <c r="CK2620" s="1102">
        <v>24354.124715984381</v>
      </c>
      <c r="CL2620" s="1102">
        <v>17071.723050145545</v>
      </c>
      <c r="CM2620" s="1102">
        <v>28602.287195035784</v>
      </c>
      <c r="CN2620" s="1102">
        <v>19283.77802125696</v>
      </c>
      <c r="CO2620" s="1102">
        <v>25380.247860774423</v>
      </c>
      <c r="CP2620" s="1102">
        <v>20531.156022078863</v>
      </c>
      <c r="CQ2620" s="1106">
        <f t="shared" si="240"/>
        <v>22631.725490512141</v>
      </c>
      <c r="CR2620" s="23" t="s">
        <v>543</v>
      </c>
      <c r="DQ2620"/>
      <c r="DR2620"/>
    </row>
    <row r="2621" spans="58:122" ht="13">
      <c r="BF2621" s="1135">
        <v>2613</v>
      </c>
      <c r="BG2621" s="1102">
        <v>63805.611597953655</v>
      </c>
      <c r="BH2621" s="1102">
        <v>59089.465579468051</v>
      </c>
      <c r="BI2621" s="1102">
        <v>51191.882864492829</v>
      </c>
      <c r="BJ2621" s="1102">
        <v>51895.05987697337</v>
      </c>
      <c r="BK2621" s="1102">
        <v>70234.984976381471</v>
      </c>
      <c r="BL2621" s="1102">
        <v>102338.46467597598</v>
      </c>
      <c r="BM2621" s="1102">
        <v>86954.718233845735</v>
      </c>
      <c r="BN2621" s="1102">
        <v>91573.854251339289</v>
      </c>
      <c r="BO2621" s="1102">
        <v>123744.9425245645</v>
      </c>
      <c r="BP2621" s="1102">
        <v>114932.4132310659</v>
      </c>
      <c r="BQ2621" s="1102">
        <v>83967.296084080328</v>
      </c>
      <c r="BR2621" s="1102">
        <v>58797.636343539059</v>
      </c>
      <c r="BS2621" s="1102">
        <v>76148.009837652993</v>
      </c>
      <c r="BT2621" s="1102">
        <v>27303.96662703087</v>
      </c>
      <c r="BU2621" s="1102">
        <v>16320.927747238569</v>
      </c>
      <c r="BV2621" s="1102">
        <v>19804.502791754901</v>
      </c>
      <c r="BW2621" s="1102">
        <v>18647.604914744232</v>
      </c>
      <c r="BX2621" s="1102">
        <v>20816.553087285905</v>
      </c>
      <c r="BY2621" s="1102">
        <v>20784.484792838135</v>
      </c>
      <c r="BZ2621" s="1102">
        <v>19236.9073713613</v>
      </c>
      <c r="CA2621" s="1102">
        <v>13662.782184640699</v>
      </c>
      <c r="CB2621" s="1102">
        <v>9618.314900459367</v>
      </c>
      <c r="CC2621" s="1102">
        <v>10876.862052221664</v>
      </c>
      <c r="CD2621" s="1102">
        <v>14644.601389718229</v>
      </c>
      <c r="CE2621" s="1102">
        <v>22942.029125263245</v>
      </c>
      <c r="CF2621" s="1102">
        <v>18601.410285744885</v>
      </c>
      <c r="CG2621" s="1102">
        <v>15113.149906516699</v>
      </c>
      <c r="CH2621" s="1102">
        <v>15428.91932164199</v>
      </c>
      <c r="CI2621" s="1102">
        <v>19598.406122881843</v>
      </c>
      <c r="CJ2621" s="1102">
        <v>19845.130354849603</v>
      </c>
      <c r="CK2621" s="1102">
        <v>21203.897348011997</v>
      </c>
      <c r="CL2621" s="1102">
        <v>18150.647992857936</v>
      </c>
      <c r="CM2621" s="1102">
        <v>21322.72958543479</v>
      </c>
      <c r="CN2621" s="1102">
        <v>19647.982607777674</v>
      </c>
      <c r="CO2621" s="1102">
        <v>19863.81795905748</v>
      </c>
      <c r="CP2621" s="1102">
        <v>20600.15103931701</v>
      </c>
      <c r="CQ2621" s="1106">
        <f t="shared" si="240"/>
        <v>22707.779478347395</v>
      </c>
      <c r="CR2621" s="23" t="s">
        <v>543</v>
      </c>
      <c r="DQ2621"/>
      <c r="DR2621"/>
    </row>
    <row r="2622" spans="58:122" ht="13">
      <c r="BF2622" s="1135">
        <v>2614</v>
      </c>
      <c r="BG2622" s="1102">
        <v>55829.898496294067</v>
      </c>
      <c r="BH2622" s="1102">
        <v>55584.236908562008</v>
      </c>
      <c r="BI2622" s="1102">
        <v>48741.291076530601</v>
      </c>
      <c r="BJ2622" s="1102">
        <v>60941.971218364517</v>
      </c>
      <c r="BK2622" s="1102">
        <v>73623.877124365215</v>
      </c>
      <c r="BL2622" s="1102">
        <v>93132.757558369762</v>
      </c>
      <c r="BM2622" s="1102">
        <v>69599.835295858007</v>
      </c>
      <c r="BN2622" s="1102">
        <v>63387.652412438125</v>
      </c>
      <c r="BO2622" s="1102">
        <v>104490.88576269482</v>
      </c>
      <c r="BP2622" s="1102">
        <v>95792.804849392152</v>
      </c>
      <c r="BQ2622" s="1102">
        <v>72911.717186122973</v>
      </c>
      <c r="BR2622" s="1102">
        <v>56797.309770046035</v>
      </c>
      <c r="BS2622" s="1102">
        <v>92246.682658171383</v>
      </c>
      <c r="BT2622" s="1102">
        <v>32392.644530392066</v>
      </c>
      <c r="BU2622" s="1102">
        <v>14811.183630811469</v>
      </c>
      <c r="BV2622" s="1102">
        <v>13075.456586022985</v>
      </c>
      <c r="BW2622" s="1102">
        <v>28446.471762367059</v>
      </c>
      <c r="BX2622" s="1102">
        <v>29255.618498643515</v>
      </c>
      <c r="BY2622" s="1102">
        <v>25498.532788378598</v>
      </c>
      <c r="BZ2622" s="1102">
        <v>22190.552214424184</v>
      </c>
      <c r="CA2622" s="1102">
        <v>13669.626578233851</v>
      </c>
      <c r="CB2622" s="1102">
        <v>7666.7456151849983</v>
      </c>
      <c r="CC2622" s="1102">
        <v>9911.4933322686884</v>
      </c>
      <c r="CD2622" s="1102">
        <v>13097.472537001608</v>
      </c>
      <c r="CE2622" s="1102">
        <v>29225.233133542879</v>
      </c>
      <c r="CF2622" s="1102">
        <v>20707.417604486094</v>
      </c>
      <c r="CG2622" s="1102">
        <v>12367.026578977875</v>
      </c>
      <c r="CH2622" s="1102">
        <v>12283.891493592675</v>
      </c>
      <c r="CI2622" s="1102">
        <v>15425.403076313161</v>
      </c>
      <c r="CJ2622" s="1102">
        <v>23215.703924458685</v>
      </c>
      <c r="CK2622" s="1102">
        <v>22462.037770427476</v>
      </c>
      <c r="CL2622" s="1102">
        <v>18816.618558120135</v>
      </c>
      <c r="CM2622" s="1102">
        <v>18602.371664606326</v>
      </c>
      <c r="CN2622" s="1102">
        <v>17397.902113169584</v>
      </c>
      <c r="CO2622" s="1102">
        <v>22019.121116800561</v>
      </c>
      <c r="CP2622" s="1102">
        <v>17813.441583290463</v>
      </c>
      <c r="CQ2622" s="1106">
        <f t="shared" si="240"/>
        <v>19635.958127285383</v>
      </c>
      <c r="CR2622" s="23" t="s">
        <v>543</v>
      </c>
      <c r="DQ2622"/>
      <c r="DR2622"/>
    </row>
    <row r="2623" spans="58:122" ht="13">
      <c r="BF2623" s="1135">
        <v>2615</v>
      </c>
      <c r="BG2623" s="1102">
        <v>51166.26786924414</v>
      </c>
      <c r="BH2623" s="1102">
        <v>54280.295811043885</v>
      </c>
      <c r="BI2623" s="1102">
        <v>45527.592599604483</v>
      </c>
      <c r="BJ2623" s="1102">
        <v>50859.890605654888</v>
      </c>
      <c r="BK2623" s="1102">
        <v>67499.812754646526</v>
      </c>
      <c r="BL2623" s="1102">
        <v>96963.52158234721</v>
      </c>
      <c r="BM2623" s="1102">
        <v>90951.543648508537</v>
      </c>
      <c r="BN2623" s="1102">
        <v>102167.32601020941</v>
      </c>
      <c r="BO2623" s="1102">
        <v>115538.37905512213</v>
      </c>
      <c r="BP2623" s="1102">
        <v>124401.02778098662</v>
      </c>
      <c r="BQ2623" s="1102">
        <v>91232.495238017087</v>
      </c>
      <c r="BR2623" s="1102">
        <v>68679.089150878397</v>
      </c>
      <c r="BS2623" s="1102">
        <v>64949.124137210136</v>
      </c>
      <c r="BT2623" s="1102">
        <v>28792.80161321794</v>
      </c>
      <c r="BU2623" s="1102">
        <v>13030.733890593097</v>
      </c>
      <c r="BV2623" s="1102">
        <v>13776.674884197695</v>
      </c>
      <c r="BW2623" s="1102">
        <v>23120.34281245308</v>
      </c>
      <c r="BX2623" s="1102">
        <v>22286.826208937538</v>
      </c>
      <c r="BY2623" s="1102">
        <v>24160.492576051282</v>
      </c>
      <c r="BZ2623" s="1102">
        <v>13896.614832347545</v>
      </c>
      <c r="CA2623" s="1102">
        <v>13669.84045337542</v>
      </c>
      <c r="CB2623" s="1102">
        <v>7253.2168992160314</v>
      </c>
      <c r="CC2623" s="1102">
        <v>8265.9917804381421</v>
      </c>
      <c r="CD2623" s="1102">
        <v>10739.267397666292</v>
      </c>
      <c r="CE2623" s="1102">
        <v>25442.228668080039</v>
      </c>
      <c r="CF2623" s="1102">
        <v>18048.293077959064</v>
      </c>
      <c r="CG2623" s="1102">
        <v>11352.87584044677</v>
      </c>
      <c r="CH2623" s="1102">
        <v>11880.752343693863</v>
      </c>
      <c r="CI2623" s="1102">
        <v>16635.418018578843</v>
      </c>
      <c r="CJ2623" s="1102">
        <v>20152.337382702142</v>
      </c>
      <c r="CK2623" s="1102">
        <v>23568.576783968168</v>
      </c>
      <c r="CL2623" s="1102">
        <v>17727.303241476366</v>
      </c>
      <c r="CM2623" s="1102">
        <v>25243.263665844057</v>
      </c>
      <c r="CN2623" s="1102">
        <v>21033.28213989842</v>
      </c>
      <c r="CO2623" s="1102">
        <v>25695.867678575123</v>
      </c>
      <c r="CP2623" s="1102">
        <v>22633.47151630418</v>
      </c>
      <c r="CQ2623" s="1106">
        <f t="shared" si="240"/>
        <v>24949.131636984945</v>
      </c>
      <c r="CR2623" s="23" t="s">
        <v>543</v>
      </c>
      <c r="DQ2623"/>
      <c r="DR2623"/>
    </row>
    <row r="2624" spans="58:122" ht="13">
      <c r="BF2624" s="1135">
        <v>2616</v>
      </c>
      <c r="BG2624" s="1102">
        <v>66373.116861128976</v>
      </c>
      <c r="BH2624" s="1102">
        <v>75601.505461884997</v>
      </c>
      <c r="BI2624" s="1102">
        <v>71349.71021981207</v>
      </c>
      <c r="BJ2624" s="1102">
        <v>73453.753160648543</v>
      </c>
      <c r="BK2624" s="1102">
        <v>86753.388098662661</v>
      </c>
      <c r="BL2624" s="1102">
        <v>112321.70320360709</v>
      </c>
      <c r="BM2624" s="1102">
        <v>100873.61400372858</v>
      </c>
      <c r="BN2624" s="1102">
        <v>97320.925575921938</v>
      </c>
      <c r="BO2624" s="1102">
        <v>115813.64043617802</v>
      </c>
      <c r="BP2624" s="1102">
        <v>117218.92694262975</v>
      </c>
      <c r="BQ2624" s="1102">
        <v>88541.269265677503</v>
      </c>
      <c r="BR2624" s="1102">
        <v>67554.305342078937</v>
      </c>
      <c r="BS2624" s="1102">
        <v>86511.629875224418</v>
      </c>
      <c r="BT2624" s="1102">
        <v>39804.537281535246</v>
      </c>
      <c r="BU2624" s="1102">
        <v>16062.509096945349</v>
      </c>
      <c r="BV2624" s="1102">
        <v>13239.509460227606</v>
      </c>
      <c r="BW2624" s="1102">
        <v>19523.328708177458</v>
      </c>
      <c r="BX2624" s="1102">
        <v>34347.026107061138</v>
      </c>
      <c r="BY2624" s="1102">
        <v>25753.688978929527</v>
      </c>
      <c r="BZ2624" s="1102">
        <v>20577.028506390307</v>
      </c>
      <c r="CA2624" s="1102">
        <v>13670.164750193055</v>
      </c>
      <c r="CB2624" s="1102">
        <v>8519.4565895148007</v>
      </c>
      <c r="CC2624" s="1102">
        <v>10687.632925148702</v>
      </c>
      <c r="CD2624" s="1102">
        <v>13245.441357910198</v>
      </c>
      <c r="CE2624" s="1102">
        <v>21428.241988329715</v>
      </c>
      <c r="CF2624" s="1102">
        <v>17324.226262501383</v>
      </c>
      <c r="CG2624" s="1102">
        <v>13317.535049470251</v>
      </c>
      <c r="CH2624" s="1102">
        <v>15600.97842405807</v>
      </c>
      <c r="CI2624" s="1102">
        <v>20116.300296644793</v>
      </c>
      <c r="CJ2624" s="1102">
        <v>23464.683815764311</v>
      </c>
      <c r="CK2624" s="1102">
        <v>24270.22549198633</v>
      </c>
      <c r="CL2624" s="1102">
        <v>19846.858345855595</v>
      </c>
      <c r="CM2624" s="1102">
        <v>22170.304269141874</v>
      </c>
      <c r="CN2624" s="1102">
        <v>18963.486341117859</v>
      </c>
      <c r="CO2624" s="1102">
        <v>21175.57717257649</v>
      </c>
      <c r="CP2624" s="1102">
        <v>20578.974109825049</v>
      </c>
      <c r="CQ2624" s="1106">
        <f t="shared" si="240"/>
        <v>22684.435909457334</v>
      </c>
      <c r="CR2624" s="23" t="s">
        <v>543</v>
      </c>
      <c r="DQ2624"/>
      <c r="DR2624"/>
    </row>
    <row r="2625" spans="58:122" ht="13">
      <c r="BF2625" s="1135">
        <v>2617</v>
      </c>
      <c r="BG2625" s="1102">
        <v>57550.710749390375</v>
      </c>
      <c r="BH2625" s="1102">
        <v>53848.591268312048</v>
      </c>
      <c r="BI2625" s="1102">
        <v>48746.808972934858</v>
      </c>
      <c r="BJ2625" s="1102">
        <v>61390.25151899366</v>
      </c>
      <c r="BK2625" s="1102">
        <v>82059.761868389178</v>
      </c>
      <c r="BL2625" s="1102">
        <v>112683.52608261874</v>
      </c>
      <c r="BM2625" s="1102">
        <v>104253.03201270787</v>
      </c>
      <c r="BN2625" s="1102">
        <v>125525.84810295724</v>
      </c>
      <c r="BO2625" s="1102">
        <v>165747.26752150618</v>
      </c>
      <c r="BP2625" s="1102">
        <v>152911.54846597783</v>
      </c>
      <c r="BQ2625" s="1102">
        <v>120869.61529776781</v>
      </c>
      <c r="BR2625" s="1102">
        <v>96233.545579124242</v>
      </c>
      <c r="BS2625" s="1102">
        <v>92541.656659097745</v>
      </c>
      <c r="BT2625" s="1102">
        <v>38109.212789022167</v>
      </c>
      <c r="BU2625" s="1102">
        <v>16747.325196014011</v>
      </c>
      <c r="BV2625" s="1102">
        <v>15759.621712395941</v>
      </c>
      <c r="BW2625" s="1102">
        <v>19425.66858496116</v>
      </c>
      <c r="BX2625" s="1102">
        <v>32597.129420949288</v>
      </c>
      <c r="BY2625" s="1102">
        <v>29846.542752438127</v>
      </c>
      <c r="BZ2625" s="1102">
        <v>23336.677303600518</v>
      </c>
      <c r="CA2625" s="1102">
        <v>13676.825538245288</v>
      </c>
      <c r="CB2625" s="1102">
        <v>6896.7409107003095</v>
      </c>
      <c r="CC2625" s="1102">
        <v>8405.358815503665</v>
      </c>
      <c r="CD2625" s="1102">
        <v>14289.091964557041</v>
      </c>
      <c r="CE2625" s="1102">
        <v>24555.878331073254</v>
      </c>
      <c r="CF2625" s="1102">
        <v>22216.340726053619</v>
      </c>
      <c r="CG2625" s="1102">
        <v>15112.610576133186</v>
      </c>
      <c r="CH2625" s="1102">
        <v>18339.490357457951</v>
      </c>
      <c r="CI2625" s="1102">
        <v>22977.279341103986</v>
      </c>
      <c r="CJ2625" s="1102">
        <v>26649.034749656239</v>
      </c>
      <c r="CK2625" s="1102">
        <v>24803.393141769495</v>
      </c>
      <c r="CL2625" s="1102">
        <v>18980.462586566406</v>
      </c>
      <c r="CM2625" s="1102">
        <v>23280.519263672224</v>
      </c>
      <c r="CN2625" s="1102">
        <v>24064.163009662479</v>
      </c>
      <c r="CO2625" s="1102">
        <v>30767.891706751318</v>
      </c>
      <c r="CP2625" s="1102">
        <v>25129.684178882697</v>
      </c>
      <c r="CQ2625" s="1106">
        <f t="shared" si="240"/>
        <v>27700.735087110457</v>
      </c>
      <c r="CR2625" s="23" t="s">
        <v>543</v>
      </c>
      <c r="DQ2625"/>
      <c r="DR2625"/>
    </row>
    <row r="2626" spans="58:122" ht="13">
      <c r="BF2626" s="1135">
        <v>2618</v>
      </c>
      <c r="BG2626" s="1102">
        <v>63063.698219900041</v>
      </c>
      <c r="BH2626" s="1102">
        <v>69869.337326608365</v>
      </c>
      <c r="BI2626" s="1102">
        <v>63576.322072438001</v>
      </c>
      <c r="BJ2626" s="1102">
        <v>69970.878603924852</v>
      </c>
      <c r="BK2626" s="1102">
        <v>88882.880438330511</v>
      </c>
      <c r="BL2626" s="1102">
        <v>113729.8270981969</v>
      </c>
      <c r="BM2626" s="1102">
        <v>100650.79719603836</v>
      </c>
      <c r="BN2626" s="1102">
        <v>109033.84804309148</v>
      </c>
      <c r="BO2626" s="1102">
        <v>143220.2819982215</v>
      </c>
      <c r="BP2626" s="1102">
        <v>133327.24863492465</v>
      </c>
      <c r="BQ2626" s="1102">
        <v>104164.8260420646</v>
      </c>
      <c r="BR2626" s="1102">
        <v>81117.40823209066</v>
      </c>
      <c r="BS2626" s="1102">
        <v>71127.325285114493</v>
      </c>
      <c r="BT2626" s="1102">
        <v>39667.751892999106</v>
      </c>
      <c r="BU2626" s="1102">
        <v>17562.745265532169</v>
      </c>
      <c r="BV2626" s="1102">
        <v>12731.739282277267</v>
      </c>
      <c r="BW2626" s="1102">
        <v>15221.053145654043</v>
      </c>
      <c r="BX2626" s="1102">
        <v>27769.396479121675</v>
      </c>
      <c r="BY2626" s="1102">
        <v>26606.565830868694</v>
      </c>
      <c r="BZ2626" s="1102">
        <v>21051.958515638475</v>
      </c>
      <c r="CA2626" s="1102">
        <v>13680.588766771085</v>
      </c>
      <c r="CB2626" s="1102">
        <v>8071.8092551551472</v>
      </c>
      <c r="CC2626" s="1102">
        <v>8873.1599600852842</v>
      </c>
      <c r="CD2626" s="1102">
        <v>12882.458350068251</v>
      </c>
      <c r="CE2626" s="1102">
        <v>19866.329971062463</v>
      </c>
      <c r="CF2626" s="1102">
        <v>13169.223083918998</v>
      </c>
      <c r="CG2626" s="1102">
        <v>10453.872815357014</v>
      </c>
      <c r="CH2626" s="1102">
        <v>12154.589348353054</v>
      </c>
      <c r="CI2626" s="1102">
        <v>19605.244994425171</v>
      </c>
      <c r="CJ2626" s="1102">
        <v>22788.502139112767</v>
      </c>
      <c r="CK2626" s="1102">
        <v>22888.720915659414</v>
      </c>
      <c r="CL2626" s="1102">
        <v>17765.436507094073</v>
      </c>
      <c r="CM2626" s="1102">
        <v>18936.83348143701</v>
      </c>
      <c r="CN2626" s="1102">
        <v>19224.469786501577</v>
      </c>
      <c r="CO2626" s="1102">
        <v>22460.683562797636</v>
      </c>
      <c r="CP2626" s="1102">
        <v>19525.190111998843</v>
      </c>
      <c r="CQ2626" s="1106">
        <f t="shared" si="240"/>
        <v>21522.837890356492</v>
      </c>
      <c r="CR2626" s="23" t="s">
        <v>543</v>
      </c>
      <c r="DQ2626"/>
      <c r="DR2626"/>
    </row>
    <row r="2627" spans="58:122" ht="13">
      <c r="BF2627" s="1135">
        <v>2619</v>
      </c>
      <c r="BG2627" s="1102">
        <v>66932.575096970482</v>
      </c>
      <c r="BH2627" s="1102">
        <v>70548.151867200679</v>
      </c>
      <c r="BI2627" s="1102">
        <v>63484.718656471458</v>
      </c>
      <c r="BJ2627" s="1102">
        <v>64896.174155666195</v>
      </c>
      <c r="BK2627" s="1102">
        <v>79779.565315333981</v>
      </c>
      <c r="BL2627" s="1102">
        <v>96902.421756082025</v>
      </c>
      <c r="BM2627" s="1102">
        <v>74358.133610516932</v>
      </c>
      <c r="BN2627" s="1102">
        <v>82683.268498838297</v>
      </c>
      <c r="BO2627" s="1102">
        <v>121453.39730633929</v>
      </c>
      <c r="BP2627" s="1102">
        <v>113109.37390015356</v>
      </c>
      <c r="BQ2627" s="1102">
        <v>92333.042451379326</v>
      </c>
      <c r="BR2627" s="1102">
        <v>76333.936070006559</v>
      </c>
      <c r="BS2627" s="1102">
        <v>93571.290523513511</v>
      </c>
      <c r="BT2627" s="1102">
        <v>36960.795664153251</v>
      </c>
      <c r="BU2627" s="1102">
        <v>11480.692981761584</v>
      </c>
      <c r="BV2627" s="1102">
        <v>16713.864749410735</v>
      </c>
      <c r="BW2627" s="1102">
        <v>28018.588822649897</v>
      </c>
      <c r="BX2627" s="1102">
        <v>30228.883442091228</v>
      </c>
      <c r="BY2627" s="1102">
        <v>26344.933343734752</v>
      </c>
      <c r="BZ2627" s="1102">
        <v>20591.817404021887</v>
      </c>
      <c r="CA2627" s="1102">
        <v>13684.328515671961</v>
      </c>
      <c r="CB2627" s="1102">
        <v>8391.600196568359</v>
      </c>
      <c r="CC2627" s="1102">
        <v>10967.443462061829</v>
      </c>
      <c r="CD2627" s="1102">
        <v>15037.036863187988</v>
      </c>
      <c r="CE2627" s="1102">
        <v>23762.538156720071</v>
      </c>
      <c r="CF2627" s="1102">
        <v>17686.291911637825</v>
      </c>
      <c r="CG2627" s="1102">
        <v>12858.176467705656</v>
      </c>
      <c r="CH2627" s="1102">
        <v>14827.895734258216</v>
      </c>
      <c r="CI2627" s="1102">
        <v>19119.561222588396</v>
      </c>
      <c r="CJ2627" s="1102">
        <v>22799.993984982979</v>
      </c>
      <c r="CK2627" s="1102">
        <v>24359.606387255735</v>
      </c>
      <c r="CL2627" s="1102">
        <v>21646.981724987476</v>
      </c>
      <c r="CM2627" s="1102">
        <v>25028.035428932326</v>
      </c>
      <c r="CN2627" s="1102">
        <v>23868.228029624377</v>
      </c>
      <c r="CO2627" s="1102">
        <v>24299.110178743584</v>
      </c>
      <c r="CP2627" s="1102">
        <v>24137.256377813803</v>
      </c>
      <c r="CQ2627" s="1106">
        <f t="shared" si="240"/>
        <v>26606.770697633787</v>
      </c>
      <c r="CR2627" s="23" t="s">
        <v>543</v>
      </c>
      <c r="DQ2627"/>
      <c r="DR2627"/>
    </row>
    <row r="2628" spans="58:122" ht="13">
      <c r="BF2628" s="1135">
        <v>2620</v>
      </c>
      <c r="BG2628" s="1102">
        <v>59795.311101544539</v>
      </c>
      <c r="BH2628" s="1102">
        <v>63146.713860401935</v>
      </c>
      <c r="BI2628" s="1102">
        <v>62979.896797751629</v>
      </c>
      <c r="BJ2628" s="1102">
        <v>75855.95167915069</v>
      </c>
      <c r="BK2628" s="1102">
        <v>88092.668897054973</v>
      </c>
      <c r="BL2628" s="1102">
        <v>111745.07684726128</v>
      </c>
      <c r="BM2628" s="1102">
        <v>90568.900120926788</v>
      </c>
      <c r="BN2628" s="1102">
        <v>84258.629096911114</v>
      </c>
      <c r="BO2628" s="1102">
        <v>116714.77874694862</v>
      </c>
      <c r="BP2628" s="1102">
        <v>107201.04778234413</v>
      </c>
      <c r="BQ2628" s="1102">
        <v>88115.758729510708</v>
      </c>
      <c r="BR2628" s="1102">
        <v>64346.34963285696</v>
      </c>
      <c r="BS2628" s="1102">
        <v>60242.055900881373</v>
      </c>
      <c r="BT2628" s="1102">
        <v>45813.197788506055</v>
      </c>
      <c r="BU2628" s="1102">
        <v>11820.907746623936</v>
      </c>
      <c r="BV2628" s="1102">
        <v>11528.317586444487</v>
      </c>
      <c r="BW2628" s="1102">
        <v>22498.908233747366</v>
      </c>
      <c r="BX2628" s="1102">
        <v>29155.629367809466</v>
      </c>
      <c r="BY2628" s="1102">
        <v>20901.261700895815</v>
      </c>
      <c r="BZ2628" s="1102">
        <v>15630.994559492836</v>
      </c>
      <c r="CA2628" s="1102">
        <v>13685.405861197069</v>
      </c>
      <c r="CB2628" s="1102">
        <v>7110.6736618956484</v>
      </c>
      <c r="CC2628" s="1102">
        <v>9028.9541028447111</v>
      </c>
      <c r="CD2628" s="1102">
        <v>11675.269859676078</v>
      </c>
      <c r="CE2628" s="1102">
        <v>24508.90120939237</v>
      </c>
      <c r="CF2628" s="1102">
        <v>19880.97206453171</v>
      </c>
      <c r="CG2628" s="1102">
        <v>16090.723925231985</v>
      </c>
      <c r="CH2628" s="1102">
        <v>14966.076311149573</v>
      </c>
      <c r="CI2628" s="1102">
        <v>17026.055945129145</v>
      </c>
      <c r="CJ2628" s="1102">
        <v>20979.052009537281</v>
      </c>
      <c r="CK2628" s="1102">
        <v>19408.817448023394</v>
      </c>
      <c r="CL2628" s="1102">
        <v>17981.352303454278</v>
      </c>
      <c r="CM2628" s="1102">
        <v>20591.911782684456</v>
      </c>
      <c r="CN2628" s="1102">
        <v>15954.881948633443</v>
      </c>
      <c r="CO2628" s="1102">
        <v>23814.988891381214</v>
      </c>
      <c r="CP2628" s="1102">
        <v>17697.715302681576</v>
      </c>
      <c r="CQ2628" s="1106">
        <f t="shared" si="240"/>
        <v>19508.391739305975</v>
      </c>
      <c r="CR2628" s="23" t="s">
        <v>543</v>
      </c>
      <c r="DQ2628"/>
      <c r="DR2628"/>
    </row>
    <row r="2629" spans="58:122" ht="13">
      <c r="BF2629" s="1135">
        <v>2621</v>
      </c>
      <c r="BG2629" s="1102">
        <v>58409.06892070215</v>
      </c>
      <c r="BH2629" s="1102">
        <v>56608.490346801205</v>
      </c>
      <c r="BI2629" s="1102">
        <v>51446.358910719566</v>
      </c>
      <c r="BJ2629" s="1102">
        <v>63008.671460635356</v>
      </c>
      <c r="BK2629" s="1102">
        <v>77200.387068829572</v>
      </c>
      <c r="BL2629" s="1102">
        <v>98113.369109903739</v>
      </c>
      <c r="BM2629" s="1102">
        <v>82381.631093097734</v>
      </c>
      <c r="BN2629" s="1102">
        <v>95648.601819059957</v>
      </c>
      <c r="BO2629" s="1102">
        <v>138391.46587451879</v>
      </c>
      <c r="BP2629" s="1102">
        <v>131173.46191516536</v>
      </c>
      <c r="BQ2629" s="1102">
        <v>100346.64415115357</v>
      </c>
      <c r="BR2629" s="1102">
        <v>73015.752153988971</v>
      </c>
      <c r="BS2629" s="1102">
        <v>66996.287918027505</v>
      </c>
      <c r="BT2629" s="1102">
        <v>32400.741576269869</v>
      </c>
      <c r="BU2629" s="1102">
        <v>14651.0049476024</v>
      </c>
      <c r="BV2629" s="1102">
        <v>13754.218803079648</v>
      </c>
      <c r="BW2629" s="1102">
        <v>23986.382044256683</v>
      </c>
      <c r="BX2629" s="1102">
        <v>25251.36602052152</v>
      </c>
      <c r="BY2629" s="1102">
        <v>23289.633505196682</v>
      </c>
      <c r="BZ2629" s="1102">
        <v>20694.951995401872</v>
      </c>
      <c r="CA2629" s="1102">
        <v>13687.151712888222</v>
      </c>
      <c r="CB2629" s="1102">
        <v>8783.0915672406209</v>
      </c>
      <c r="CC2629" s="1102">
        <v>8734.1955893514005</v>
      </c>
      <c r="CD2629" s="1102">
        <v>10716.946958257075</v>
      </c>
      <c r="CE2629" s="1102">
        <v>19495.317420767027</v>
      </c>
      <c r="CF2629" s="1102">
        <v>16117.793290335954</v>
      </c>
      <c r="CG2629" s="1102">
        <v>13036.22732222557</v>
      </c>
      <c r="CH2629" s="1102">
        <v>13929.903690160343</v>
      </c>
      <c r="CI2629" s="1102">
        <v>18284.655915521373</v>
      </c>
      <c r="CJ2629" s="1102">
        <v>23783.386645838691</v>
      </c>
      <c r="CK2629" s="1102">
        <v>25200.406733748641</v>
      </c>
      <c r="CL2629" s="1102">
        <v>18639.522135326988</v>
      </c>
      <c r="CM2629" s="1102">
        <v>19912.787859090608</v>
      </c>
      <c r="CN2629" s="1102">
        <v>18491.937141564056</v>
      </c>
      <c r="CO2629" s="1102">
        <v>21563.247447440237</v>
      </c>
      <c r="CP2629" s="1102">
        <v>18071.044264149357</v>
      </c>
      <c r="CQ2629" s="1106">
        <f t="shared" si="240"/>
        <v>19919.916475882463</v>
      </c>
      <c r="CR2629" s="23" t="s">
        <v>543</v>
      </c>
      <c r="DQ2629"/>
      <c r="DR2629"/>
    </row>
    <row r="2630" spans="58:122" ht="13">
      <c r="BF2630" s="1135">
        <v>2622</v>
      </c>
      <c r="BG2630" s="1102">
        <v>84458.491547320868</v>
      </c>
      <c r="BH2630" s="1102">
        <v>77918.484059360839</v>
      </c>
      <c r="BI2630" s="1102">
        <v>62066.00767175181</v>
      </c>
      <c r="BJ2630" s="1102">
        <v>65009.53430048364</v>
      </c>
      <c r="BK2630" s="1102">
        <v>85841.897512943426</v>
      </c>
      <c r="BL2630" s="1102">
        <v>116253.14758314795</v>
      </c>
      <c r="BM2630" s="1102">
        <v>101619.5617819693</v>
      </c>
      <c r="BN2630" s="1102">
        <v>107124.84364664901</v>
      </c>
      <c r="BO2630" s="1102">
        <v>130726.01361698573</v>
      </c>
      <c r="BP2630" s="1102">
        <v>124811.18010840772</v>
      </c>
      <c r="BQ2630" s="1102">
        <v>99126.539920807903</v>
      </c>
      <c r="BR2630" s="1102">
        <v>81677.637158148456</v>
      </c>
      <c r="BS2630" s="1102">
        <v>85543.167891816644</v>
      </c>
      <c r="BT2630" s="1102">
        <v>26389.500172744869</v>
      </c>
      <c r="BU2630" s="1102">
        <v>11603.1126264217</v>
      </c>
      <c r="BV2630" s="1102">
        <v>13468.217875942059</v>
      </c>
      <c r="BW2630" s="1102">
        <v>27829.151559579986</v>
      </c>
      <c r="BX2630" s="1102">
        <v>28275.929974700161</v>
      </c>
      <c r="BY2630" s="1102">
        <v>24097.180431449433</v>
      </c>
      <c r="BZ2630" s="1102">
        <v>21908.2747468546</v>
      </c>
      <c r="CA2630" s="1102">
        <v>13687.392462120175</v>
      </c>
      <c r="CB2630" s="1102">
        <v>8550.8625043361826</v>
      </c>
      <c r="CC2630" s="1102">
        <v>11748.249404800426</v>
      </c>
      <c r="CD2630" s="1102">
        <v>14130.896845015563</v>
      </c>
      <c r="CE2630" s="1102">
        <v>28212.374021094998</v>
      </c>
      <c r="CF2630" s="1102">
        <v>18414.366343419486</v>
      </c>
      <c r="CG2630" s="1102">
        <v>13436.832320978425</v>
      </c>
      <c r="CH2630" s="1102">
        <v>13333.704366712702</v>
      </c>
      <c r="CI2630" s="1102">
        <v>20045.202988353623</v>
      </c>
      <c r="CJ2630" s="1102">
        <v>26411.429611732932</v>
      </c>
      <c r="CK2630" s="1102">
        <v>29490.602755699667</v>
      </c>
      <c r="CL2630" s="1102">
        <v>20398.956736340864</v>
      </c>
      <c r="CM2630" s="1102">
        <v>24802.4599545007</v>
      </c>
      <c r="CN2630" s="1102">
        <v>16255.302523414875</v>
      </c>
      <c r="CO2630" s="1102">
        <v>22168.701840263057</v>
      </c>
      <c r="CP2630" s="1102">
        <v>17776.235731996039</v>
      </c>
      <c r="CQ2630" s="1106">
        <f t="shared" si="240"/>
        <v>19594.945696605362</v>
      </c>
      <c r="CR2630" s="23" t="s">
        <v>543</v>
      </c>
      <c r="DQ2630"/>
      <c r="DR2630"/>
    </row>
    <row r="2631" spans="58:122" ht="13">
      <c r="BF2631" s="1135">
        <v>2623</v>
      </c>
      <c r="BG2631" s="1102">
        <v>45560.062756392006</v>
      </c>
      <c r="BH2631" s="1102">
        <v>55432.360622649947</v>
      </c>
      <c r="BI2631" s="1102">
        <v>52353.683905428938</v>
      </c>
      <c r="BJ2631" s="1102">
        <v>63438.622560966054</v>
      </c>
      <c r="BK2631" s="1102">
        <v>72197.369856851612</v>
      </c>
      <c r="BL2631" s="1102">
        <v>94758.733057654754</v>
      </c>
      <c r="BM2631" s="1102">
        <v>84779.648389147071</v>
      </c>
      <c r="BN2631" s="1102">
        <v>81389.542160611367</v>
      </c>
      <c r="BO2631" s="1102">
        <v>121775.06264396236</v>
      </c>
      <c r="BP2631" s="1102">
        <v>110484.91264080665</v>
      </c>
      <c r="BQ2631" s="1102">
        <v>83206.432772398897</v>
      </c>
      <c r="BR2631" s="1102">
        <v>59471.549340489764</v>
      </c>
      <c r="BS2631" s="1102">
        <v>75018.420753996295</v>
      </c>
      <c r="BT2631" s="1102">
        <v>27090.340139785625</v>
      </c>
      <c r="BU2631" s="1102">
        <v>13851.797896365028</v>
      </c>
      <c r="BV2631" s="1102">
        <v>17156.981126701481</v>
      </c>
      <c r="BW2631" s="1102">
        <v>22322.543493820762</v>
      </c>
      <c r="BX2631" s="1102">
        <v>27869.737920019201</v>
      </c>
      <c r="BY2631" s="1102">
        <v>27277.99686715419</v>
      </c>
      <c r="BZ2631" s="1102">
        <v>21839.98802032827</v>
      </c>
      <c r="CA2631" s="1102">
        <v>13688.646667415625</v>
      </c>
      <c r="CB2631" s="1102">
        <v>7630.2348573983645</v>
      </c>
      <c r="CC2631" s="1102">
        <v>8463.4509219606625</v>
      </c>
      <c r="CD2631" s="1102">
        <v>11706.112439616849</v>
      </c>
      <c r="CE2631" s="1102">
        <v>18578.395406838841</v>
      </c>
      <c r="CF2631" s="1102">
        <v>14254.433548203759</v>
      </c>
      <c r="CG2631" s="1102">
        <v>10658.799595931527</v>
      </c>
      <c r="CH2631" s="1102">
        <v>13071.869390423853</v>
      </c>
      <c r="CI2631" s="1102">
        <v>16450.572210538754</v>
      </c>
      <c r="CJ2631" s="1102">
        <v>18992.202870852983</v>
      </c>
      <c r="CK2631" s="1102">
        <v>17673.320105841554</v>
      </c>
      <c r="CL2631" s="1102">
        <v>16203.793963167993</v>
      </c>
      <c r="CM2631" s="1102">
        <v>20234.79004691937</v>
      </c>
      <c r="CN2631" s="1102">
        <v>20318.438103106702</v>
      </c>
      <c r="CO2631" s="1102">
        <v>19752.716565366802</v>
      </c>
      <c r="CP2631" s="1102">
        <v>20930.998637442251</v>
      </c>
      <c r="CQ2631" s="1106">
        <f t="shared" si="240"/>
        <v>23072.476527647181</v>
      </c>
      <c r="CR2631" s="23" t="s">
        <v>543</v>
      </c>
      <c r="DQ2631"/>
      <c r="DR2631"/>
    </row>
    <row r="2632" spans="58:122" ht="13">
      <c r="BF2632" s="1135">
        <v>2624</v>
      </c>
      <c r="BG2632" s="1102">
        <v>58319.401184936054</v>
      </c>
      <c r="BH2632" s="1102">
        <v>69446.407589549897</v>
      </c>
      <c r="BI2632" s="1102">
        <v>71879.275682920605</v>
      </c>
      <c r="BJ2632" s="1102">
        <v>96593.250332067939</v>
      </c>
      <c r="BK2632" s="1102">
        <v>118215.47185289203</v>
      </c>
      <c r="BL2632" s="1102">
        <v>145902.21406130851</v>
      </c>
      <c r="BM2632" s="1102">
        <v>110285.94068846371</v>
      </c>
      <c r="BN2632" s="1102">
        <v>99153.542335087943</v>
      </c>
      <c r="BO2632" s="1102">
        <v>112770.36016989478</v>
      </c>
      <c r="BP2632" s="1102">
        <v>108387.88624060544</v>
      </c>
      <c r="BQ2632" s="1102">
        <v>77374.658319896771</v>
      </c>
      <c r="BR2632" s="1102">
        <v>59700.26172734108</v>
      </c>
      <c r="BS2632" s="1102">
        <v>73066.794640936016</v>
      </c>
      <c r="BT2632" s="1102">
        <v>40900.046990021976</v>
      </c>
      <c r="BU2632" s="1102">
        <v>16849.408030081457</v>
      </c>
      <c r="BV2632" s="1102">
        <v>16796.017237029606</v>
      </c>
      <c r="BW2632" s="1102">
        <v>19249.485436097697</v>
      </c>
      <c r="BX2632" s="1102">
        <v>23242.252770906867</v>
      </c>
      <c r="BY2632" s="1102">
        <v>23659.526681651168</v>
      </c>
      <c r="BZ2632" s="1102">
        <v>20704.392382179609</v>
      </c>
      <c r="CA2632" s="1102">
        <v>13689.191572309399</v>
      </c>
      <c r="CB2632" s="1102">
        <v>7899.2226399795036</v>
      </c>
      <c r="CC2632" s="1102">
        <v>9973.4704779731237</v>
      </c>
      <c r="CD2632" s="1102">
        <v>11058.066491348149</v>
      </c>
      <c r="CE2632" s="1102">
        <v>20377.60350292861</v>
      </c>
      <c r="CF2632" s="1102">
        <v>15442.333800407796</v>
      </c>
      <c r="CG2632" s="1102">
        <v>12117.194550057826</v>
      </c>
      <c r="CH2632" s="1102">
        <v>13989.529887319841</v>
      </c>
      <c r="CI2632" s="1102">
        <v>20716.807467150309</v>
      </c>
      <c r="CJ2632" s="1102">
        <v>25277.938748974269</v>
      </c>
      <c r="CK2632" s="1102">
        <v>23257.261460764526</v>
      </c>
      <c r="CL2632" s="1102">
        <v>16651.940584773507</v>
      </c>
      <c r="CM2632" s="1102">
        <v>18324.245321293161</v>
      </c>
      <c r="CN2632" s="1102">
        <v>16184.023591273211</v>
      </c>
      <c r="CO2632" s="1102">
        <v>19522.209525915041</v>
      </c>
      <c r="CP2632" s="1102">
        <v>17867.501918830152</v>
      </c>
      <c r="CQ2632" s="1106">
        <f t="shared" si="240"/>
        <v>19695.549446573179</v>
      </c>
      <c r="CR2632" s="23" t="s">
        <v>543</v>
      </c>
      <c r="DQ2632"/>
      <c r="DR2632"/>
    </row>
    <row r="2633" spans="58:122" ht="13">
      <c r="BF2633" s="1135">
        <v>2625</v>
      </c>
      <c r="BG2633" s="1102">
        <v>61737.23665335327</v>
      </c>
      <c r="BH2633" s="1102">
        <v>60395.405046408705</v>
      </c>
      <c r="BI2633" s="1102">
        <v>53004.997699946551</v>
      </c>
      <c r="BJ2633" s="1102">
        <v>58227.357062067422</v>
      </c>
      <c r="BK2633" s="1102">
        <v>72923.535182357868</v>
      </c>
      <c r="BL2633" s="1102">
        <v>90327.105949304372</v>
      </c>
      <c r="BM2633" s="1102">
        <v>79745.367678713839</v>
      </c>
      <c r="BN2633" s="1102">
        <v>94591.73067608272</v>
      </c>
      <c r="BO2633" s="1102">
        <v>123023.04978533363</v>
      </c>
      <c r="BP2633" s="1102">
        <v>118152.92563495363</v>
      </c>
      <c r="BQ2633" s="1102">
        <v>93258.124972681951</v>
      </c>
      <c r="BR2633" s="1102">
        <v>77010.850565005836</v>
      </c>
      <c r="BS2633" s="1102">
        <v>81441.004334604513</v>
      </c>
      <c r="BT2633" s="1102">
        <v>38303.949397124496</v>
      </c>
      <c r="BU2633" s="1102">
        <v>22965.679260615001</v>
      </c>
      <c r="BV2633" s="1102">
        <v>17829.600010635524</v>
      </c>
      <c r="BW2633" s="1102">
        <v>17468.268079648216</v>
      </c>
      <c r="BX2633" s="1102">
        <v>21795.277789350956</v>
      </c>
      <c r="BY2633" s="1102">
        <v>19942.569091565849</v>
      </c>
      <c r="BZ2633" s="1102">
        <v>19200.579789475978</v>
      </c>
      <c r="CA2633" s="1102">
        <v>13689.696566980918</v>
      </c>
      <c r="CB2633" s="1102">
        <v>10157.692249988348</v>
      </c>
      <c r="CC2633" s="1102">
        <v>12075.624600146555</v>
      </c>
      <c r="CD2633" s="1102">
        <v>13500.099589089232</v>
      </c>
      <c r="CE2633" s="1102">
        <v>20740.557119623547</v>
      </c>
      <c r="CF2633" s="1102">
        <v>16549.134586105694</v>
      </c>
      <c r="CG2633" s="1102">
        <v>13500.108494818553</v>
      </c>
      <c r="CH2633" s="1102">
        <v>15128.03517923839</v>
      </c>
      <c r="CI2633" s="1102">
        <v>19106.401423942956</v>
      </c>
      <c r="CJ2633" s="1102">
        <v>23038.69057970386</v>
      </c>
      <c r="CK2633" s="1102">
        <v>26853.361078154692</v>
      </c>
      <c r="CL2633" s="1102">
        <v>22096.551212388924</v>
      </c>
      <c r="CM2633" s="1102">
        <v>26002.569416348728</v>
      </c>
      <c r="CN2633" s="1102">
        <v>20307.232716444763</v>
      </c>
      <c r="CO2633" s="1102">
        <v>26715.664392060891</v>
      </c>
      <c r="CP2633" s="1102">
        <v>21710.47987688893</v>
      </c>
      <c r="CQ2633" s="1106">
        <f t="shared" si="240"/>
        <v>23931.707513822075</v>
      </c>
      <c r="CR2633" s="23" t="s">
        <v>543</v>
      </c>
      <c r="DQ2633"/>
      <c r="DR2633"/>
    </row>
    <row r="2634" spans="58:122" ht="13">
      <c r="BF2634" s="1135">
        <v>2626</v>
      </c>
      <c r="BG2634" s="1102">
        <v>50923.970137299366</v>
      </c>
      <c r="BH2634" s="1102">
        <v>53796.041265392945</v>
      </c>
      <c r="BI2634" s="1102">
        <v>50993.819730355863</v>
      </c>
      <c r="BJ2634" s="1102">
        <v>60273.833793437494</v>
      </c>
      <c r="BK2634" s="1102">
        <v>73526.325863466991</v>
      </c>
      <c r="BL2634" s="1102">
        <v>97734.282418807808</v>
      </c>
      <c r="BM2634" s="1102">
        <v>82151.58868834241</v>
      </c>
      <c r="BN2634" s="1102">
        <v>89867.532105087608</v>
      </c>
      <c r="BO2634" s="1102">
        <v>118371.93278645676</v>
      </c>
      <c r="BP2634" s="1102">
        <v>117851.11103444718</v>
      </c>
      <c r="BQ2634" s="1102">
        <v>87249.985524050338</v>
      </c>
      <c r="BR2634" s="1102">
        <v>63313.846660475079</v>
      </c>
      <c r="BS2634" s="1102">
        <v>71134.372352148828</v>
      </c>
      <c r="BT2634" s="1102">
        <v>40462.617296986762</v>
      </c>
      <c r="BU2634" s="1102">
        <v>19547.288058362046</v>
      </c>
      <c r="BV2634" s="1102">
        <v>14352.831543482695</v>
      </c>
      <c r="BW2634" s="1102">
        <v>14415.351474672338</v>
      </c>
      <c r="BX2634" s="1102">
        <v>23599.867961098433</v>
      </c>
      <c r="BY2634" s="1102">
        <v>22269.548516595631</v>
      </c>
      <c r="BZ2634" s="1102">
        <v>20315.046849034126</v>
      </c>
      <c r="CA2634" s="1102">
        <v>13692.199335324884</v>
      </c>
      <c r="CB2634" s="1102">
        <v>8506.3282094301976</v>
      </c>
      <c r="CC2634" s="1102">
        <v>8517.0937047281332</v>
      </c>
      <c r="CD2634" s="1102">
        <v>9896.7617005960983</v>
      </c>
      <c r="CE2634" s="1102">
        <v>15876.017337547481</v>
      </c>
      <c r="CF2634" s="1102">
        <v>13793.231327234673</v>
      </c>
      <c r="CG2634" s="1102">
        <v>11991.289884766531</v>
      </c>
      <c r="CH2634" s="1102">
        <v>13570.9042656608</v>
      </c>
      <c r="CI2634" s="1102">
        <v>17780.964038766469</v>
      </c>
      <c r="CJ2634" s="1102">
        <v>19794.298492170448</v>
      </c>
      <c r="CK2634" s="1102">
        <v>20272.745239881348</v>
      </c>
      <c r="CL2634" s="1102">
        <v>18076.360125302752</v>
      </c>
      <c r="CM2634" s="1102">
        <v>22806.827695880809</v>
      </c>
      <c r="CN2634" s="1102">
        <v>22126.385341715406</v>
      </c>
      <c r="CO2634" s="1102">
        <v>22400.359945119595</v>
      </c>
      <c r="CP2634" s="1102">
        <v>23151.401252099306</v>
      </c>
      <c r="CQ2634" s="1106">
        <f t="shared" ref="CQ2634:CQ2697" si="241">CP2634*1.10231131</f>
        <v>25520.051442537224</v>
      </c>
      <c r="CR2634" s="23" t="s">
        <v>543</v>
      </c>
      <c r="DQ2634"/>
      <c r="DR2634"/>
    </row>
    <row r="2635" spans="58:122" ht="13">
      <c r="BF2635" s="1135">
        <v>2627</v>
      </c>
      <c r="BG2635" s="1102">
        <v>69638.066801643916</v>
      </c>
      <c r="BH2635" s="1102">
        <v>64878.254547680881</v>
      </c>
      <c r="BI2635" s="1102">
        <v>55128.302506846732</v>
      </c>
      <c r="BJ2635" s="1102">
        <v>55936.115366499791</v>
      </c>
      <c r="BK2635" s="1102">
        <v>68297.425775826632</v>
      </c>
      <c r="BL2635" s="1102">
        <v>93858.268342453783</v>
      </c>
      <c r="BM2635" s="1102">
        <v>90061.162263146805</v>
      </c>
      <c r="BN2635" s="1102">
        <v>98843.958403071796</v>
      </c>
      <c r="BO2635" s="1102">
        <v>138134.94125695803</v>
      </c>
      <c r="BP2635" s="1102">
        <v>131209.74312242208</v>
      </c>
      <c r="BQ2635" s="1102">
        <v>103422.03617523113</v>
      </c>
      <c r="BR2635" s="1102">
        <v>79688.273732071233</v>
      </c>
      <c r="BS2635" s="1102">
        <v>82136.782561929591</v>
      </c>
      <c r="BT2635" s="1102">
        <v>41081.570550806093</v>
      </c>
      <c r="BU2635" s="1102">
        <v>20554.927530672023</v>
      </c>
      <c r="BV2635" s="1102">
        <v>18533.962637201479</v>
      </c>
      <c r="BW2635" s="1102">
        <v>15656.267469483437</v>
      </c>
      <c r="BX2635" s="1102">
        <v>26674.259479379645</v>
      </c>
      <c r="BY2635" s="1102">
        <v>24199.37491029756</v>
      </c>
      <c r="BZ2635" s="1102">
        <v>21105.792326665793</v>
      </c>
      <c r="CA2635" s="1102">
        <v>13699.649519811855</v>
      </c>
      <c r="CB2635" s="1102">
        <v>7934.5563022330034</v>
      </c>
      <c r="CC2635" s="1102">
        <v>10627.275765967086</v>
      </c>
      <c r="CD2635" s="1102">
        <v>13608.756254369277</v>
      </c>
      <c r="CE2635" s="1102">
        <v>18372.248281698186</v>
      </c>
      <c r="CF2635" s="1102">
        <v>13302.553165974066</v>
      </c>
      <c r="CG2635" s="1102">
        <v>10449.581803888259</v>
      </c>
      <c r="CH2635" s="1102">
        <v>13710.000143698166</v>
      </c>
      <c r="CI2635" s="1102">
        <v>17726.053545460669</v>
      </c>
      <c r="CJ2635" s="1102">
        <v>19425.356041153369</v>
      </c>
      <c r="CK2635" s="1102">
        <v>20365.402988332167</v>
      </c>
      <c r="CL2635" s="1102">
        <v>17989.166421390306</v>
      </c>
      <c r="CM2635" s="1102">
        <v>23543.261234517675</v>
      </c>
      <c r="CN2635" s="1102">
        <v>20875.161775974888</v>
      </c>
      <c r="CO2635" s="1102">
        <v>19127.698189397692</v>
      </c>
      <c r="CP2635" s="1102">
        <v>22857.23918625739</v>
      </c>
      <c r="CQ2635" s="1106">
        <f t="shared" si="241"/>
        <v>25195.793270386715</v>
      </c>
      <c r="CR2635" s="23" t="s">
        <v>543</v>
      </c>
      <c r="DQ2635"/>
      <c r="DR2635"/>
    </row>
    <row r="2636" spans="58:122" ht="13">
      <c r="BF2636" s="1135">
        <v>2628</v>
      </c>
      <c r="BG2636" s="1102">
        <v>52063.702936363508</v>
      </c>
      <c r="BH2636" s="1102">
        <v>61122.10562013153</v>
      </c>
      <c r="BI2636" s="1102">
        <v>59713.660213930052</v>
      </c>
      <c r="BJ2636" s="1102">
        <v>70029.296741488171</v>
      </c>
      <c r="BK2636" s="1102">
        <v>79445.827329578999</v>
      </c>
      <c r="BL2636" s="1102">
        <v>105996.4605387093</v>
      </c>
      <c r="BM2636" s="1102">
        <v>89812.718019173335</v>
      </c>
      <c r="BN2636" s="1102">
        <v>86042.913578614403</v>
      </c>
      <c r="BO2636" s="1102">
        <v>109538.45840543832</v>
      </c>
      <c r="BP2636" s="1102">
        <v>98626.762836575872</v>
      </c>
      <c r="BQ2636" s="1102">
        <v>70167.154618991408</v>
      </c>
      <c r="BR2636" s="1102">
        <v>48731.592755757985</v>
      </c>
      <c r="BS2636" s="1102">
        <v>66307.070821930261</v>
      </c>
      <c r="BT2636" s="1102">
        <v>29217.991828009704</v>
      </c>
      <c r="BU2636" s="1102">
        <v>15034.991803922476</v>
      </c>
      <c r="BV2636" s="1102">
        <v>13866.727944514461</v>
      </c>
      <c r="BW2636" s="1102">
        <v>13377.847786585822</v>
      </c>
      <c r="BX2636" s="1102">
        <v>17044.000364800599</v>
      </c>
      <c r="BY2636" s="1102">
        <v>20670.388521306631</v>
      </c>
      <c r="BZ2636" s="1102">
        <v>20379.170034769919</v>
      </c>
      <c r="CA2636" s="1102">
        <v>13704.297337519585</v>
      </c>
      <c r="CB2636" s="1102">
        <v>8826.0651153498784</v>
      </c>
      <c r="CC2636" s="1102">
        <v>8718.9839687585154</v>
      </c>
      <c r="CD2636" s="1102">
        <v>12061.36009602107</v>
      </c>
      <c r="CE2636" s="1102">
        <v>21042.211506797674</v>
      </c>
      <c r="CF2636" s="1102">
        <v>15662.395230974087</v>
      </c>
      <c r="CG2636" s="1102">
        <v>12096.504376814006</v>
      </c>
      <c r="CH2636" s="1102">
        <v>12706.379784430334</v>
      </c>
      <c r="CI2636" s="1102">
        <v>17798.040193560239</v>
      </c>
      <c r="CJ2636" s="1102">
        <v>20460.600945652186</v>
      </c>
      <c r="CK2636" s="1102">
        <v>21666.122572335829</v>
      </c>
      <c r="CL2636" s="1102">
        <v>18810.281644520986</v>
      </c>
      <c r="CM2636" s="1102">
        <v>19013.609983574286</v>
      </c>
      <c r="CN2636" s="1102">
        <v>16194.438412977968</v>
      </c>
      <c r="CO2636" s="1102">
        <v>20944.621842063101</v>
      </c>
      <c r="CP2636" s="1102">
        <v>17624.432214330198</v>
      </c>
      <c r="CQ2636" s="1106">
        <f t="shared" si="241"/>
        <v>19427.610962184521</v>
      </c>
      <c r="CR2636" s="23" t="s">
        <v>543</v>
      </c>
      <c r="DQ2636"/>
      <c r="DR2636"/>
    </row>
    <row r="2637" spans="58:122" ht="13">
      <c r="BF2637" s="1135">
        <v>2629</v>
      </c>
      <c r="BG2637" s="1102">
        <v>70668.587850461699</v>
      </c>
      <c r="BH2637" s="1102">
        <v>64837.33003511632</v>
      </c>
      <c r="BI2637" s="1102">
        <v>50124.78346961378</v>
      </c>
      <c r="BJ2637" s="1102">
        <v>52366.339598780607</v>
      </c>
      <c r="BK2637" s="1102">
        <v>67108.765351228474</v>
      </c>
      <c r="BL2637" s="1102">
        <v>89002.729148861705</v>
      </c>
      <c r="BM2637" s="1102">
        <v>82449.079410875915</v>
      </c>
      <c r="BN2637" s="1102">
        <v>93675.94732472481</v>
      </c>
      <c r="BO2637" s="1102">
        <v>114449.0612691234</v>
      </c>
      <c r="BP2637" s="1102">
        <v>105300.82115114764</v>
      </c>
      <c r="BQ2637" s="1102">
        <v>80417.059568509736</v>
      </c>
      <c r="BR2637" s="1102">
        <v>62148.232864043268</v>
      </c>
      <c r="BS2637" s="1102">
        <v>56563.140549434902</v>
      </c>
      <c r="BT2637" s="1102">
        <v>31637.300527752064</v>
      </c>
      <c r="BU2637" s="1102">
        <v>18297.154238085313</v>
      </c>
      <c r="BV2637" s="1102">
        <v>18333.955888366774</v>
      </c>
      <c r="BW2637" s="1102">
        <v>18887.010154510313</v>
      </c>
      <c r="BX2637" s="1102">
        <v>19658.586464417</v>
      </c>
      <c r="BY2637" s="1102">
        <v>19392.300247017094</v>
      </c>
      <c r="BZ2637" s="1102">
        <v>20455.399407051209</v>
      </c>
      <c r="CA2637" s="1102">
        <v>13708.294120184466</v>
      </c>
      <c r="CB2637" s="1102">
        <v>9377.2465768278998</v>
      </c>
      <c r="CC2637" s="1102">
        <v>10152.917895123097</v>
      </c>
      <c r="CD2637" s="1102">
        <v>10419.779803180189</v>
      </c>
      <c r="CE2637" s="1102">
        <v>19698.259883386818</v>
      </c>
      <c r="CF2637" s="1102">
        <v>15482.926899580221</v>
      </c>
      <c r="CG2637" s="1102">
        <v>11409.275319288061</v>
      </c>
      <c r="CH2637" s="1102">
        <v>12339.261075414461</v>
      </c>
      <c r="CI2637" s="1102">
        <v>17619.920723246891</v>
      </c>
      <c r="CJ2637" s="1102">
        <v>22664.288503034117</v>
      </c>
      <c r="CK2637" s="1102">
        <v>24826.373386991487</v>
      </c>
      <c r="CL2637" s="1102">
        <v>20593.392171655392</v>
      </c>
      <c r="CM2637" s="1102">
        <v>21739.587896642563</v>
      </c>
      <c r="CN2637" s="1102">
        <v>18778.001522785205</v>
      </c>
      <c r="CO2637" s="1102">
        <v>23263.115147583634</v>
      </c>
      <c r="CP2637" s="1102">
        <v>20055.081481423811</v>
      </c>
      <c r="CQ2637" s="1106">
        <f t="shared" si="241"/>
        <v>22106.943139945022</v>
      </c>
      <c r="CR2637" s="23" t="s">
        <v>543</v>
      </c>
      <c r="DQ2637"/>
      <c r="DR2637"/>
    </row>
    <row r="2638" spans="58:122" ht="13">
      <c r="BF2638" s="1135">
        <v>2630</v>
      </c>
      <c r="BG2638" s="1102">
        <v>55500.22289679895</v>
      </c>
      <c r="BH2638" s="1102">
        <v>54994.884606972199</v>
      </c>
      <c r="BI2638" s="1102">
        <v>45601.762473472903</v>
      </c>
      <c r="BJ2638" s="1102">
        <v>61649.74447104623</v>
      </c>
      <c r="BK2638" s="1102">
        <v>78801.728280182404</v>
      </c>
      <c r="BL2638" s="1102">
        <v>95809.037317767201</v>
      </c>
      <c r="BM2638" s="1102">
        <v>79326.869189836012</v>
      </c>
      <c r="BN2638" s="1102">
        <v>82414.432311124634</v>
      </c>
      <c r="BO2638" s="1102">
        <v>109585.64727648442</v>
      </c>
      <c r="BP2638" s="1102">
        <v>100624.21861475661</v>
      </c>
      <c r="BQ2638" s="1102">
        <v>75423.133589997044</v>
      </c>
      <c r="BR2638" s="1102">
        <v>62447.515481328861</v>
      </c>
      <c r="BS2638" s="1102">
        <v>66691.792180056029</v>
      </c>
      <c r="BT2638" s="1102">
        <v>29100.251027659153</v>
      </c>
      <c r="BU2638" s="1102">
        <v>14891.884835809131</v>
      </c>
      <c r="BV2638" s="1102">
        <v>16289.106622846468</v>
      </c>
      <c r="BW2638" s="1102">
        <v>27372.939273646225</v>
      </c>
      <c r="BX2638" s="1102">
        <v>36042.385780551056</v>
      </c>
      <c r="BY2638" s="1102">
        <v>20688.315926201914</v>
      </c>
      <c r="BZ2638" s="1102">
        <v>23739.715573061392</v>
      </c>
      <c r="CA2638" s="1102">
        <v>13710.695933279027</v>
      </c>
      <c r="CB2638" s="1102">
        <v>6848.7867831527683</v>
      </c>
      <c r="CC2638" s="1102">
        <v>11190.11892459465</v>
      </c>
      <c r="CD2638" s="1102">
        <v>13545.767997849245</v>
      </c>
      <c r="CE2638" s="1102">
        <v>25198.528806575694</v>
      </c>
      <c r="CF2638" s="1102">
        <v>18320.291977227596</v>
      </c>
      <c r="CG2638" s="1102">
        <v>15047.703138723691</v>
      </c>
      <c r="CH2638" s="1102">
        <v>18316.129462214198</v>
      </c>
      <c r="CI2638" s="1102">
        <v>21732.311214382844</v>
      </c>
      <c r="CJ2638" s="1102">
        <v>23417.612346159032</v>
      </c>
      <c r="CK2638" s="1102">
        <v>24522.035359195495</v>
      </c>
      <c r="CL2638" s="1102">
        <v>17154.927156362814</v>
      </c>
      <c r="CM2638" s="1102">
        <v>28784.414850709236</v>
      </c>
      <c r="CN2638" s="1102">
        <v>19407.302314297878</v>
      </c>
      <c r="CO2638" s="1102">
        <v>25534.303547910571</v>
      </c>
      <c r="CP2638" s="1102">
        <v>20686.726171834427</v>
      </c>
      <c r="CQ2638" s="1106">
        <f t="shared" si="241"/>
        <v>22803.212226086092</v>
      </c>
      <c r="CR2638" s="23" t="s">
        <v>543</v>
      </c>
      <c r="DQ2638"/>
      <c r="DR2638"/>
    </row>
    <row r="2639" spans="58:122" ht="13">
      <c r="BF2639" s="1135">
        <v>2631</v>
      </c>
      <c r="BG2639" s="1102">
        <v>59590.885630006669</v>
      </c>
      <c r="BH2639" s="1102">
        <v>70211.949844268995</v>
      </c>
      <c r="BI2639" s="1102">
        <v>67200.558752033976</v>
      </c>
      <c r="BJ2639" s="1102">
        <v>69422.304617763424</v>
      </c>
      <c r="BK2639" s="1102">
        <v>77274.631401616032</v>
      </c>
      <c r="BL2639" s="1102">
        <v>94828.24507384235</v>
      </c>
      <c r="BM2639" s="1102">
        <v>84856.889736573692</v>
      </c>
      <c r="BN2639" s="1102">
        <v>93630.350060989862</v>
      </c>
      <c r="BO2639" s="1102">
        <v>127310.46936841455</v>
      </c>
      <c r="BP2639" s="1102">
        <v>129193.14060017141</v>
      </c>
      <c r="BQ2639" s="1102">
        <v>102831.16704627025</v>
      </c>
      <c r="BR2639" s="1102">
        <v>81488.901818534068</v>
      </c>
      <c r="BS2639" s="1102">
        <v>81857.151877770375</v>
      </c>
      <c r="BT2639" s="1102">
        <v>35931.638173412786</v>
      </c>
      <c r="BU2639" s="1102">
        <v>18713.009558107453</v>
      </c>
      <c r="BV2639" s="1102">
        <v>17153.669224603778</v>
      </c>
      <c r="BW2639" s="1102">
        <v>18608.047774634455</v>
      </c>
      <c r="BX2639" s="1102">
        <v>28475.148378509773</v>
      </c>
      <c r="BY2639" s="1102">
        <v>24409.95750303442</v>
      </c>
      <c r="BZ2639" s="1102">
        <v>20836.45609267175</v>
      </c>
      <c r="CA2639" s="1102">
        <v>13711.492813893236</v>
      </c>
      <c r="CB2639" s="1102">
        <v>8132.6895646769899</v>
      </c>
      <c r="CC2639" s="1102">
        <v>11826.638371556528</v>
      </c>
      <c r="CD2639" s="1102">
        <v>14675.307312461915</v>
      </c>
      <c r="CE2639" s="1102">
        <v>25874.905722732772</v>
      </c>
      <c r="CF2639" s="1102">
        <v>20098.496047319692</v>
      </c>
      <c r="CG2639" s="1102">
        <v>13582.743970816566</v>
      </c>
      <c r="CH2639" s="1102">
        <v>15019.13256184774</v>
      </c>
      <c r="CI2639" s="1102">
        <v>19732.676837994833</v>
      </c>
      <c r="CJ2639" s="1102">
        <v>26540.464654688491</v>
      </c>
      <c r="CK2639" s="1102">
        <v>28504.42871114214</v>
      </c>
      <c r="CL2639" s="1102">
        <v>23644.80510284513</v>
      </c>
      <c r="CM2639" s="1102">
        <v>28086.671631495123</v>
      </c>
      <c r="CN2639" s="1102">
        <v>24244.090864221198</v>
      </c>
      <c r="CO2639" s="1102">
        <v>28396.181505236629</v>
      </c>
      <c r="CP2639" s="1102">
        <v>24700.037620099196</v>
      </c>
      <c r="CQ2639" s="1106">
        <f t="shared" si="241"/>
        <v>27227.130826060824</v>
      </c>
      <c r="CR2639" s="23" t="s">
        <v>543</v>
      </c>
      <c r="DQ2639"/>
      <c r="DR2639"/>
    </row>
    <row r="2640" spans="58:122" ht="13">
      <c r="BF2640" s="1135">
        <v>2632</v>
      </c>
      <c r="BG2640" s="1102">
        <v>61979.287467866256</v>
      </c>
      <c r="BH2640" s="1102">
        <v>61956.05951883168</v>
      </c>
      <c r="BI2640" s="1102">
        <v>56567.041576518292</v>
      </c>
      <c r="BJ2640" s="1102">
        <v>74470.463872279463</v>
      </c>
      <c r="BK2640" s="1102">
        <v>98412.718636014542</v>
      </c>
      <c r="BL2640" s="1102">
        <v>122190.86460339143</v>
      </c>
      <c r="BM2640" s="1102">
        <v>102569.91239884308</v>
      </c>
      <c r="BN2640" s="1102">
        <v>93517.625867210256</v>
      </c>
      <c r="BO2640" s="1102">
        <v>137689.14095510644</v>
      </c>
      <c r="BP2640" s="1102">
        <v>124664.04902284677</v>
      </c>
      <c r="BQ2640" s="1102">
        <v>93892.84751302471</v>
      </c>
      <c r="BR2640" s="1102">
        <v>70466.805478216935</v>
      </c>
      <c r="BS2640" s="1102">
        <v>92161.466809470832</v>
      </c>
      <c r="BT2640" s="1102">
        <v>52098.692225367056</v>
      </c>
      <c r="BU2640" s="1102">
        <v>17485.485429791497</v>
      </c>
      <c r="BV2640" s="1102">
        <v>15359.194454977855</v>
      </c>
      <c r="BW2640" s="1102">
        <v>21765.666491118893</v>
      </c>
      <c r="BX2640" s="1102">
        <v>25507.972699742917</v>
      </c>
      <c r="BY2640" s="1102">
        <v>23175.342519004927</v>
      </c>
      <c r="BZ2640" s="1102">
        <v>20103.477372236379</v>
      </c>
      <c r="CA2640" s="1102">
        <v>13724.260097455286</v>
      </c>
      <c r="CB2640" s="1102">
        <v>8856.2042480491873</v>
      </c>
      <c r="CC2640" s="1102">
        <v>10914.529738593201</v>
      </c>
      <c r="CD2640" s="1102">
        <v>15967.182401131591</v>
      </c>
      <c r="CE2640" s="1102">
        <v>24053.586768391087</v>
      </c>
      <c r="CF2640" s="1102">
        <v>19050.636132393229</v>
      </c>
      <c r="CG2640" s="1102">
        <v>14472.165659838907</v>
      </c>
      <c r="CH2640" s="1102">
        <v>15475.553162501106</v>
      </c>
      <c r="CI2640" s="1102">
        <v>20905.46942175231</v>
      </c>
      <c r="CJ2640" s="1102">
        <v>23907.452808657254</v>
      </c>
      <c r="CK2640" s="1102">
        <v>25230.353396969749</v>
      </c>
      <c r="CL2640" s="1102">
        <v>20930.234360713785</v>
      </c>
      <c r="CM2640" s="1102">
        <v>24265.689943839421</v>
      </c>
      <c r="CN2640" s="1102">
        <v>23410.313065010159</v>
      </c>
      <c r="CO2640" s="1102">
        <v>24847.757627119281</v>
      </c>
      <c r="CP2640" s="1102">
        <v>24309.73442374542</v>
      </c>
      <c r="CQ2640" s="1106">
        <f t="shared" si="241"/>
        <v>26796.895198390906</v>
      </c>
      <c r="CR2640" s="23" t="s">
        <v>543</v>
      </c>
      <c r="DQ2640"/>
      <c r="DR2640"/>
    </row>
    <row r="2641" spans="58:122" ht="13">
      <c r="BF2641" s="1135">
        <v>2633</v>
      </c>
      <c r="BG2641" s="1102">
        <v>68440.309125772808</v>
      </c>
      <c r="BH2641" s="1102">
        <v>74106.598204435461</v>
      </c>
      <c r="BI2641" s="1102">
        <v>68806.030023110347</v>
      </c>
      <c r="BJ2641" s="1102">
        <v>69448.219429350822</v>
      </c>
      <c r="BK2641" s="1102">
        <v>87950.92170151553</v>
      </c>
      <c r="BL2641" s="1102">
        <v>103500.16665563764</v>
      </c>
      <c r="BM2641" s="1102">
        <v>82278.726970867632</v>
      </c>
      <c r="BN2641" s="1102">
        <v>79387.965200052917</v>
      </c>
      <c r="BO2641" s="1102">
        <v>119541.30650276291</v>
      </c>
      <c r="BP2641" s="1102">
        <v>110323.96265823075</v>
      </c>
      <c r="BQ2641" s="1102">
        <v>86453.08920336247</v>
      </c>
      <c r="BR2641" s="1102">
        <v>60522.087631433984</v>
      </c>
      <c r="BS2641" s="1102">
        <v>57029.012372316909</v>
      </c>
      <c r="BT2641" s="1102">
        <v>23517.676615003038</v>
      </c>
      <c r="BU2641" s="1102">
        <v>12340.95115192579</v>
      </c>
      <c r="BV2641" s="1102">
        <v>15567.684451431731</v>
      </c>
      <c r="BW2641" s="1102">
        <v>25379.672306458764</v>
      </c>
      <c r="BX2641" s="1102">
        <v>28716.227230339948</v>
      </c>
      <c r="BY2641" s="1102">
        <v>25011.312008227131</v>
      </c>
      <c r="BZ2641" s="1102">
        <v>21440.510251520343</v>
      </c>
      <c r="CA2641" s="1102">
        <v>13724.721246263107</v>
      </c>
      <c r="CB2641" s="1102">
        <v>9351.9943256094975</v>
      </c>
      <c r="CC2641" s="1102">
        <v>10007.123352469867</v>
      </c>
      <c r="CD2641" s="1102">
        <v>15060.374500551507</v>
      </c>
      <c r="CE2641" s="1102">
        <v>26922.539955700362</v>
      </c>
      <c r="CF2641" s="1102">
        <v>18196.588113249658</v>
      </c>
      <c r="CG2641" s="1102">
        <v>11489.77559082912</v>
      </c>
      <c r="CH2641" s="1102">
        <v>11198.378981239042</v>
      </c>
      <c r="CI2641" s="1102">
        <v>17322.80344080185</v>
      </c>
      <c r="CJ2641" s="1102">
        <v>20847.630517511167</v>
      </c>
      <c r="CK2641" s="1102">
        <v>22887.504207057766</v>
      </c>
      <c r="CL2641" s="1102">
        <v>18952.637317577504</v>
      </c>
      <c r="CM2641" s="1102">
        <v>21816.674928078792</v>
      </c>
      <c r="CN2641" s="1102">
        <v>20344.566476308599</v>
      </c>
      <c r="CO2641" s="1102">
        <v>25106.475713363525</v>
      </c>
      <c r="CP2641" s="1102">
        <v>21838.02318203395</v>
      </c>
      <c r="CQ2641" s="1106">
        <f t="shared" si="241"/>
        <v>24072.299941598212</v>
      </c>
      <c r="CR2641" s="23" t="s">
        <v>543</v>
      </c>
      <c r="DQ2641"/>
      <c r="DR2641"/>
    </row>
    <row r="2642" spans="58:122" ht="13">
      <c r="BF2642" s="1135">
        <v>2634</v>
      </c>
      <c r="BG2642" s="1102">
        <v>62824.556074305801</v>
      </c>
      <c r="BH2642" s="1102">
        <v>66852.311239432573</v>
      </c>
      <c r="BI2642" s="1102">
        <v>62527.635142318897</v>
      </c>
      <c r="BJ2642" s="1102">
        <v>62296.341352987933</v>
      </c>
      <c r="BK2642" s="1102">
        <v>84945.663430530898</v>
      </c>
      <c r="BL2642" s="1102">
        <v>116064.80445722739</v>
      </c>
      <c r="BM2642" s="1102">
        <v>99016.333838948136</v>
      </c>
      <c r="BN2642" s="1102">
        <v>96736.002082279403</v>
      </c>
      <c r="BO2642" s="1102">
        <v>126979.20679039208</v>
      </c>
      <c r="BP2642" s="1102">
        <v>123279.20617209896</v>
      </c>
      <c r="BQ2642" s="1102">
        <v>102631.42648616152</v>
      </c>
      <c r="BR2642" s="1102">
        <v>71519.476151588737</v>
      </c>
      <c r="BS2642" s="1102">
        <v>63443.559873839295</v>
      </c>
      <c r="BT2642" s="1102">
        <v>34598.813097186627</v>
      </c>
      <c r="BU2642" s="1102">
        <v>17952.447826525709</v>
      </c>
      <c r="BV2642" s="1102">
        <v>13366.273209365158</v>
      </c>
      <c r="BW2642" s="1102">
        <v>22686.18047701435</v>
      </c>
      <c r="BX2642" s="1102">
        <v>24348.773588397144</v>
      </c>
      <c r="BY2642" s="1102">
        <v>27912.729908660989</v>
      </c>
      <c r="BZ2642" s="1102">
        <v>16400.730655964056</v>
      </c>
      <c r="CA2642" s="1102">
        <v>13725.541239462817</v>
      </c>
      <c r="CB2642" s="1102">
        <v>7768.1661481717038</v>
      </c>
      <c r="CC2642" s="1102">
        <v>8467.3167233526801</v>
      </c>
      <c r="CD2642" s="1102">
        <v>10787.572650428487</v>
      </c>
      <c r="CE2642" s="1102">
        <v>22515.920432290401</v>
      </c>
      <c r="CF2642" s="1102">
        <v>16524.031708030245</v>
      </c>
      <c r="CG2642" s="1102">
        <v>13204.681926510137</v>
      </c>
      <c r="CH2642" s="1102">
        <v>13940.47145099234</v>
      </c>
      <c r="CI2642" s="1102">
        <v>20727.792126872489</v>
      </c>
      <c r="CJ2642" s="1102">
        <v>21688.193303405689</v>
      </c>
      <c r="CK2642" s="1102">
        <v>22617.706760888417</v>
      </c>
      <c r="CL2642" s="1102">
        <v>18138.11485959882</v>
      </c>
      <c r="CM2642" s="1102">
        <v>22977.978930519392</v>
      </c>
      <c r="CN2642" s="1102">
        <v>19841.95946782305</v>
      </c>
      <c r="CO2642" s="1102">
        <v>24813.317511804595</v>
      </c>
      <c r="CP2642" s="1102">
        <v>21834.211358073902</v>
      </c>
      <c r="CQ2642" s="1106">
        <f t="shared" si="241"/>
        <v>24068.098124935321</v>
      </c>
      <c r="CR2642" s="23" t="s">
        <v>543</v>
      </c>
      <c r="DQ2642"/>
      <c r="DR2642"/>
    </row>
    <row r="2643" spans="58:122" ht="13">
      <c r="BF2643" s="1135">
        <v>2635</v>
      </c>
      <c r="BG2643" s="1102">
        <v>66439.126124576986</v>
      </c>
      <c r="BH2643" s="1102">
        <v>71075.528788916534</v>
      </c>
      <c r="BI2643" s="1102">
        <v>62994.1129342243</v>
      </c>
      <c r="BJ2643" s="1102">
        <v>63417.284052689465</v>
      </c>
      <c r="BK2643" s="1102">
        <v>79191.099433710406</v>
      </c>
      <c r="BL2643" s="1102">
        <v>108807.53607486554</v>
      </c>
      <c r="BM2643" s="1102">
        <v>92667.63754600432</v>
      </c>
      <c r="BN2643" s="1102">
        <v>89474.305032710181</v>
      </c>
      <c r="BO2643" s="1102">
        <v>119274.72253252316</v>
      </c>
      <c r="BP2643" s="1102">
        <v>119200.10271766662</v>
      </c>
      <c r="BQ2643" s="1102">
        <v>89951.282739952178</v>
      </c>
      <c r="BR2643" s="1102">
        <v>61445.831001473038</v>
      </c>
      <c r="BS2643" s="1102">
        <v>57438.552496873934</v>
      </c>
      <c r="BT2643" s="1102">
        <v>29874.370363731119</v>
      </c>
      <c r="BU2643" s="1102">
        <v>15519.588105928317</v>
      </c>
      <c r="BV2643" s="1102">
        <v>15170.706988607266</v>
      </c>
      <c r="BW2643" s="1102">
        <v>14520.343005771147</v>
      </c>
      <c r="BX2643" s="1102">
        <v>25133.295881582282</v>
      </c>
      <c r="BY2643" s="1102">
        <v>22893.229516768064</v>
      </c>
      <c r="BZ2643" s="1102">
        <v>18177.908475479013</v>
      </c>
      <c r="CA2643" s="1102">
        <v>13727.992394934536</v>
      </c>
      <c r="CB2643" s="1102">
        <v>9583.8473783758946</v>
      </c>
      <c r="CC2643" s="1102">
        <v>11122.728714982732</v>
      </c>
      <c r="CD2643" s="1102">
        <v>15834.596876456657</v>
      </c>
      <c r="CE2643" s="1102">
        <v>17557.824237039844</v>
      </c>
      <c r="CF2643" s="1102">
        <v>13114.513989632625</v>
      </c>
      <c r="CG2643" s="1102">
        <v>11667.083600019349</v>
      </c>
      <c r="CH2643" s="1102">
        <v>16041.887265465135</v>
      </c>
      <c r="CI2643" s="1102">
        <v>24421.837285309033</v>
      </c>
      <c r="CJ2643" s="1102">
        <v>24406.66662988023</v>
      </c>
      <c r="CK2643" s="1102">
        <v>23922.71051193212</v>
      </c>
      <c r="CL2643" s="1102">
        <v>21817.793759287229</v>
      </c>
      <c r="CM2643" s="1102">
        <v>23134.138289388338</v>
      </c>
      <c r="CN2643" s="1102">
        <v>20762.663627007081</v>
      </c>
      <c r="CO2643" s="1102">
        <v>16483.560405235534</v>
      </c>
      <c r="CP2643" s="1102">
        <v>22390.405727085556</v>
      </c>
      <c r="CQ2643" s="1106">
        <f t="shared" si="241"/>
        <v>24681.197468455179</v>
      </c>
      <c r="CR2643" s="23" t="s">
        <v>543</v>
      </c>
      <c r="DQ2643"/>
      <c r="DR2643"/>
    </row>
    <row r="2644" spans="58:122" ht="13">
      <c r="BF2644" s="1135">
        <v>2636</v>
      </c>
      <c r="BG2644" s="1102">
        <v>53037.670290219219</v>
      </c>
      <c r="BH2644" s="1102">
        <v>57422.326002290443</v>
      </c>
      <c r="BI2644" s="1102">
        <v>51740.106715777678</v>
      </c>
      <c r="BJ2644" s="1102">
        <v>61955.987248196187</v>
      </c>
      <c r="BK2644" s="1102">
        <v>67685.341502618001</v>
      </c>
      <c r="BL2644" s="1102">
        <v>82743.010052061611</v>
      </c>
      <c r="BM2644" s="1102">
        <v>75997.757851887349</v>
      </c>
      <c r="BN2644" s="1102">
        <v>97849.42837615576</v>
      </c>
      <c r="BO2644" s="1102">
        <v>101878.88706985724</v>
      </c>
      <c r="BP2644" s="1102">
        <v>108784.40478613551</v>
      </c>
      <c r="BQ2644" s="1102">
        <v>86769.587486241391</v>
      </c>
      <c r="BR2644" s="1102">
        <v>83747.82501958021</v>
      </c>
      <c r="BS2644" s="1102">
        <v>76056.666930384599</v>
      </c>
      <c r="BT2644" s="1102">
        <v>34994.90328540685</v>
      </c>
      <c r="BU2644" s="1102">
        <v>15222.820539719087</v>
      </c>
      <c r="BV2644" s="1102">
        <v>12975.391025377761</v>
      </c>
      <c r="BW2644" s="1102">
        <v>18277.425216727916</v>
      </c>
      <c r="BX2644" s="1102">
        <v>21728.094121979906</v>
      </c>
      <c r="BY2644" s="1102">
        <v>20501.386156121389</v>
      </c>
      <c r="BZ2644" s="1102">
        <v>17672.148689362075</v>
      </c>
      <c r="CA2644" s="1102">
        <v>13728.574008465923</v>
      </c>
      <c r="CB2644" s="1102">
        <v>8391.1555553661892</v>
      </c>
      <c r="CC2644" s="1102">
        <v>10421.197697778669</v>
      </c>
      <c r="CD2644" s="1102">
        <v>10679.444075107112</v>
      </c>
      <c r="CE2644" s="1102">
        <v>16486.110945011209</v>
      </c>
      <c r="CF2644" s="1102">
        <v>12136.211183171203</v>
      </c>
      <c r="CG2644" s="1102">
        <v>12016.39098330143</v>
      </c>
      <c r="CH2644" s="1102">
        <v>12781.064580376042</v>
      </c>
      <c r="CI2644" s="1102">
        <v>18835.228820025521</v>
      </c>
      <c r="CJ2644" s="1102">
        <v>18705.78608751468</v>
      </c>
      <c r="CK2644" s="1102">
        <v>20889.466835582676</v>
      </c>
      <c r="CL2644" s="1102">
        <v>17903.72217586125</v>
      </c>
      <c r="CM2644" s="1102">
        <v>22659.04400586944</v>
      </c>
      <c r="CN2644" s="1102">
        <v>19951.447843854599</v>
      </c>
      <c r="CO2644" s="1102">
        <v>24616.970403245523</v>
      </c>
      <c r="CP2644" s="1102">
        <v>22881.474860202205</v>
      </c>
      <c r="CQ2644" s="1106">
        <f t="shared" si="241"/>
        <v>25222.508527881557</v>
      </c>
      <c r="CR2644" s="23" t="s">
        <v>543</v>
      </c>
      <c r="DQ2644"/>
      <c r="DR2644"/>
    </row>
    <row r="2645" spans="58:122" ht="13">
      <c r="BF2645" s="1135">
        <v>2637</v>
      </c>
      <c r="BG2645" s="1102">
        <v>72975.787037393369</v>
      </c>
      <c r="BH2645" s="1102">
        <v>79109.290358557511</v>
      </c>
      <c r="BI2645" s="1102">
        <v>71431.163001097389</v>
      </c>
      <c r="BJ2645" s="1102">
        <v>74707.029556772424</v>
      </c>
      <c r="BK2645" s="1102">
        <v>88999.520326495578</v>
      </c>
      <c r="BL2645" s="1102">
        <v>115151.50487622898</v>
      </c>
      <c r="BM2645" s="1102">
        <v>105098.97107637639</v>
      </c>
      <c r="BN2645" s="1102">
        <v>121100.8409646544</v>
      </c>
      <c r="BO2645" s="1102">
        <v>150855.73501683696</v>
      </c>
      <c r="BP2645" s="1102">
        <v>138297.65780291817</v>
      </c>
      <c r="BQ2645" s="1102">
        <v>106842.88429722571</v>
      </c>
      <c r="BR2645" s="1102">
        <v>83882.390695043228</v>
      </c>
      <c r="BS2645" s="1102">
        <v>82076.394395688752</v>
      </c>
      <c r="BT2645" s="1102">
        <v>55362.096585318839</v>
      </c>
      <c r="BU2645" s="1102">
        <v>17949.716907616512</v>
      </c>
      <c r="BV2645" s="1102">
        <v>17081.303465594643</v>
      </c>
      <c r="BW2645" s="1102">
        <v>19069.091017877869</v>
      </c>
      <c r="BX2645" s="1102">
        <v>25315.276789994707</v>
      </c>
      <c r="BY2645" s="1102">
        <v>23647.711285967613</v>
      </c>
      <c r="BZ2645" s="1102">
        <v>20745.366403779139</v>
      </c>
      <c r="CA2645" s="1102">
        <v>13729.84524898607</v>
      </c>
      <c r="CB2645" s="1102">
        <v>8196.692692869241</v>
      </c>
      <c r="CC2645" s="1102">
        <v>11752.996505410149</v>
      </c>
      <c r="CD2645" s="1102">
        <v>14006.73996704829</v>
      </c>
      <c r="CE2645" s="1102">
        <v>25025.047756456905</v>
      </c>
      <c r="CF2645" s="1102">
        <v>19196.415296800264</v>
      </c>
      <c r="CG2645" s="1102">
        <v>14731.57654370791</v>
      </c>
      <c r="CH2645" s="1102">
        <v>17182.599332378071</v>
      </c>
      <c r="CI2645" s="1102">
        <v>22334.332704230015</v>
      </c>
      <c r="CJ2645" s="1102">
        <v>25717.433685571712</v>
      </c>
      <c r="CK2645" s="1102">
        <v>28155.862353442986</v>
      </c>
      <c r="CL2645" s="1102">
        <v>23225.394177359605</v>
      </c>
      <c r="CM2645" s="1102">
        <v>28041.239941040767</v>
      </c>
      <c r="CN2645" s="1102">
        <v>27090.235121287638</v>
      </c>
      <c r="CO2645" s="1102">
        <v>32810.975198936198</v>
      </c>
      <c r="CP2645" s="1102">
        <v>27731.373155749701</v>
      </c>
      <c r="CQ2645" s="1106">
        <f t="shared" si="241"/>
        <v>30568.606271413286</v>
      </c>
      <c r="CR2645" s="23" t="s">
        <v>543</v>
      </c>
      <c r="DQ2645"/>
      <c r="DR2645"/>
    </row>
    <row r="2646" spans="58:122" ht="13">
      <c r="BF2646" s="1135">
        <v>2638</v>
      </c>
      <c r="BG2646" s="1102">
        <v>59905.205493322675</v>
      </c>
      <c r="BH2646" s="1102">
        <v>59502.91319357224</v>
      </c>
      <c r="BI2646" s="1102">
        <v>53834.066474373525</v>
      </c>
      <c r="BJ2646" s="1102">
        <v>54087.988421333765</v>
      </c>
      <c r="BK2646" s="1102">
        <v>61701.544358521176</v>
      </c>
      <c r="BL2646" s="1102">
        <v>76918.378548154826</v>
      </c>
      <c r="BM2646" s="1102">
        <v>75736.606627644549</v>
      </c>
      <c r="BN2646" s="1102">
        <v>93128.654721769737</v>
      </c>
      <c r="BO2646" s="1102">
        <v>130088.90091279906</v>
      </c>
      <c r="BP2646" s="1102">
        <v>120606.86192540835</v>
      </c>
      <c r="BQ2646" s="1102">
        <v>94364.064406062156</v>
      </c>
      <c r="BR2646" s="1102">
        <v>75287.456661643853</v>
      </c>
      <c r="BS2646" s="1102">
        <v>81429.996308355025</v>
      </c>
      <c r="BT2646" s="1102">
        <v>42292.142186610494</v>
      </c>
      <c r="BU2646" s="1102">
        <v>21261.272244366359</v>
      </c>
      <c r="BV2646" s="1102">
        <v>14432.011556798057</v>
      </c>
      <c r="BW2646" s="1102">
        <v>12598.313580732445</v>
      </c>
      <c r="BX2646" s="1102">
        <v>21371.588450895357</v>
      </c>
      <c r="BY2646" s="1102">
        <v>24337.645296446004</v>
      </c>
      <c r="BZ2646" s="1102">
        <v>21294.800688422176</v>
      </c>
      <c r="CA2646" s="1102">
        <v>13746.219807529878</v>
      </c>
      <c r="CB2646" s="1102">
        <v>8414.7482659545731</v>
      </c>
      <c r="CC2646" s="1102">
        <v>8384.1712829498392</v>
      </c>
      <c r="CD2646" s="1102">
        <v>13307.756584826966</v>
      </c>
      <c r="CE2646" s="1102">
        <v>19110.725460591366</v>
      </c>
      <c r="CF2646" s="1102">
        <v>13127.999774081716</v>
      </c>
      <c r="CG2646" s="1102">
        <v>10024.060326651907</v>
      </c>
      <c r="CH2646" s="1102">
        <v>11647.153870165996</v>
      </c>
      <c r="CI2646" s="1102">
        <v>19652.983923462292</v>
      </c>
      <c r="CJ2646" s="1102">
        <v>20633.928500280719</v>
      </c>
      <c r="CK2646" s="1102">
        <v>18920.017965306317</v>
      </c>
      <c r="CL2646" s="1102">
        <v>14447.234567375834</v>
      </c>
      <c r="CM2646" s="1102">
        <v>17724.516519291286</v>
      </c>
      <c r="CN2646" s="1102">
        <v>19336.592900338939</v>
      </c>
      <c r="CO2646" s="1102">
        <v>20629.655574650678</v>
      </c>
      <c r="CP2646" s="1102">
        <v>21277.81072362118</v>
      </c>
      <c r="CQ2646" s="1106">
        <f t="shared" si="241"/>
        <v>23454.77141268691</v>
      </c>
      <c r="CR2646" s="23" t="s">
        <v>543</v>
      </c>
      <c r="DQ2646"/>
      <c r="DR2646"/>
    </row>
    <row r="2647" spans="58:122" ht="13">
      <c r="BF2647" s="1135">
        <v>2639</v>
      </c>
      <c r="BG2647" s="1102">
        <v>92490.699194351764</v>
      </c>
      <c r="BH2647" s="1102">
        <v>111995.7157176426</v>
      </c>
      <c r="BI2647" s="1102">
        <v>105691.83433684851</v>
      </c>
      <c r="BJ2647" s="1102">
        <v>103408.15721790181</v>
      </c>
      <c r="BK2647" s="1102">
        <v>103357.79944737106</v>
      </c>
      <c r="BL2647" s="1102">
        <v>122834.8901803878</v>
      </c>
      <c r="BM2647" s="1102">
        <v>104709.35735204839</v>
      </c>
      <c r="BN2647" s="1102">
        <v>98310.519554835249</v>
      </c>
      <c r="BO2647" s="1102">
        <v>111922.78046981186</v>
      </c>
      <c r="BP2647" s="1102">
        <v>108595.86010710982</v>
      </c>
      <c r="BQ2647" s="1102">
        <v>82997.89287274082</v>
      </c>
      <c r="BR2647" s="1102">
        <v>65295.947531392441</v>
      </c>
      <c r="BS2647" s="1102">
        <v>79907.874101488094</v>
      </c>
      <c r="BT2647" s="1102">
        <v>42052.150568003963</v>
      </c>
      <c r="BU2647" s="1102">
        <v>21209.575824867847</v>
      </c>
      <c r="BV2647" s="1102">
        <v>20591.495505494026</v>
      </c>
      <c r="BW2647" s="1102">
        <v>19814.789503749173</v>
      </c>
      <c r="BX2647" s="1102">
        <v>30078.734824886036</v>
      </c>
      <c r="BY2647" s="1102">
        <v>23174.958325308864</v>
      </c>
      <c r="BZ2647" s="1102">
        <v>19076.074841549827</v>
      </c>
      <c r="CA2647" s="1102">
        <v>13751.511021618366</v>
      </c>
      <c r="CB2647" s="1102">
        <v>9687.4102312926607</v>
      </c>
      <c r="CC2647" s="1102">
        <v>16501.695919185684</v>
      </c>
      <c r="CD2647" s="1102">
        <v>19144.568232763348</v>
      </c>
      <c r="CE2647" s="1102">
        <v>23955.465793296768</v>
      </c>
      <c r="CF2647" s="1102">
        <v>19249.635076147035</v>
      </c>
      <c r="CG2647" s="1102">
        <v>18606.259332073067</v>
      </c>
      <c r="CH2647" s="1102">
        <v>21710.918947821876</v>
      </c>
      <c r="CI2647" s="1102">
        <v>24503.87312803201</v>
      </c>
      <c r="CJ2647" s="1102">
        <v>22204.209408994735</v>
      </c>
      <c r="CK2647" s="1102">
        <v>21639.703830839604</v>
      </c>
      <c r="CL2647" s="1102">
        <v>16458.972847679564</v>
      </c>
      <c r="CM2647" s="1102">
        <v>25593.375998484364</v>
      </c>
      <c r="CN2647" s="1102">
        <v>22316.07414461446</v>
      </c>
      <c r="CO2647" s="1102">
        <v>26810.559914508551</v>
      </c>
      <c r="CP2647" s="1102">
        <v>24807.366464132865</v>
      </c>
      <c r="CQ2647" s="1106">
        <f t="shared" si="241"/>
        <v>27345.440624728366</v>
      </c>
      <c r="CR2647" s="23" t="s">
        <v>543</v>
      </c>
      <c r="DQ2647"/>
      <c r="DR2647"/>
    </row>
    <row r="2648" spans="58:122" ht="13">
      <c r="BF2648" s="1135">
        <v>2640</v>
      </c>
      <c r="BG2648" s="1102">
        <v>59478.936474848852</v>
      </c>
      <c r="BH2648" s="1102">
        <v>61419.386783605551</v>
      </c>
      <c r="BI2648" s="1102">
        <v>54724.606651985698</v>
      </c>
      <c r="BJ2648" s="1102">
        <v>64083.667428526627</v>
      </c>
      <c r="BK2648" s="1102">
        <v>79518.393550278284</v>
      </c>
      <c r="BL2648" s="1102">
        <v>99424.165120036458</v>
      </c>
      <c r="BM2648" s="1102">
        <v>77937.845036504237</v>
      </c>
      <c r="BN2648" s="1102">
        <v>85238.731217904045</v>
      </c>
      <c r="BO2648" s="1102">
        <v>110327.4531838089</v>
      </c>
      <c r="BP2648" s="1102">
        <v>104506.08568437553</v>
      </c>
      <c r="BQ2648" s="1102">
        <v>82061.338161903826</v>
      </c>
      <c r="BR2648" s="1102">
        <v>64027.827051269007</v>
      </c>
      <c r="BS2648" s="1102">
        <v>64969.367108249156</v>
      </c>
      <c r="BT2648" s="1102">
        <v>28990.249313467033</v>
      </c>
      <c r="BU2648" s="1102">
        <v>14827.641938474817</v>
      </c>
      <c r="BV2648" s="1102">
        <v>13918.292735634759</v>
      </c>
      <c r="BW2648" s="1102">
        <v>15348.128819708174</v>
      </c>
      <c r="BX2648" s="1102">
        <v>18294.04090098543</v>
      </c>
      <c r="BY2648" s="1102">
        <v>22170.32374122785</v>
      </c>
      <c r="BZ2648" s="1102">
        <v>21781.435532556992</v>
      </c>
      <c r="CA2648" s="1102">
        <v>13752.054274924663</v>
      </c>
      <c r="CB2648" s="1102">
        <v>7711.651114540864</v>
      </c>
      <c r="CC2648" s="1102">
        <v>7752.9729171225772</v>
      </c>
      <c r="CD2648" s="1102">
        <v>9677.1606678321823</v>
      </c>
      <c r="CE2648" s="1102">
        <v>18410.339260338347</v>
      </c>
      <c r="CF2648" s="1102">
        <v>13811.829945851719</v>
      </c>
      <c r="CG2648" s="1102">
        <v>10117.92252732353</v>
      </c>
      <c r="CH2648" s="1102">
        <v>10108.840638100926</v>
      </c>
      <c r="CI2648" s="1102">
        <v>15866.47178086924</v>
      </c>
      <c r="CJ2648" s="1102">
        <v>19885.632087237711</v>
      </c>
      <c r="CK2648" s="1102">
        <v>22549.701078433929</v>
      </c>
      <c r="CL2648" s="1102">
        <v>18004.795870759339</v>
      </c>
      <c r="CM2648" s="1102">
        <v>18924.494622080605</v>
      </c>
      <c r="CN2648" s="1102">
        <v>15964.655995890302</v>
      </c>
      <c r="CO2648" s="1102">
        <v>16537.983068249963</v>
      </c>
      <c r="CP2648" s="1102">
        <v>16620.975172717903</v>
      </c>
      <c r="CQ2648" s="1106">
        <f t="shared" si="241"/>
        <v>18321.488916116148</v>
      </c>
      <c r="CR2648" s="23" t="s">
        <v>543</v>
      </c>
      <c r="DQ2648"/>
      <c r="DR2648"/>
    </row>
    <row r="2649" spans="58:122" ht="13">
      <c r="BF2649" s="1135">
        <v>2641</v>
      </c>
      <c r="BG2649" s="1102">
        <v>68675.653333948809</v>
      </c>
      <c r="BH2649" s="1102">
        <v>67658.753958840767</v>
      </c>
      <c r="BI2649" s="1102">
        <v>58980.404023075404</v>
      </c>
      <c r="BJ2649" s="1102">
        <v>80952.203212016204</v>
      </c>
      <c r="BK2649" s="1102">
        <v>105047.09068762552</v>
      </c>
      <c r="BL2649" s="1102">
        <v>128265.66874271231</v>
      </c>
      <c r="BM2649" s="1102">
        <v>101847.35798749799</v>
      </c>
      <c r="BN2649" s="1102">
        <v>115611.19032661802</v>
      </c>
      <c r="BO2649" s="1102">
        <v>144188.36353432498</v>
      </c>
      <c r="BP2649" s="1102">
        <v>130972.15523872006</v>
      </c>
      <c r="BQ2649" s="1102">
        <v>97883.149342892895</v>
      </c>
      <c r="BR2649" s="1102">
        <v>75840.674358898745</v>
      </c>
      <c r="BS2649" s="1102">
        <v>73188.60492420051</v>
      </c>
      <c r="BT2649" s="1102">
        <v>63583.385685859692</v>
      </c>
      <c r="BU2649" s="1102">
        <v>18887.674696764956</v>
      </c>
      <c r="BV2649" s="1102">
        <v>13241.495504487903</v>
      </c>
      <c r="BW2649" s="1102">
        <v>14879.71426944634</v>
      </c>
      <c r="BX2649" s="1102">
        <v>22321.967643484957</v>
      </c>
      <c r="BY2649" s="1102">
        <v>25361.271096358003</v>
      </c>
      <c r="BZ2649" s="1102">
        <v>23055.860960993588</v>
      </c>
      <c r="CA2649" s="1102">
        <v>13755.727583274738</v>
      </c>
      <c r="CB2649" s="1102">
        <v>7192.3579665284842</v>
      </c>
      <c r="CC2649" s="1102">
        <v>10322.004970651175</v>
      </c>
      <c r="CD2649" s="1102">
        <v>14297.594413225175</v>
      </c>
      <c r="CE2649" s="1102">
        <v>24901.342499068076</v>
      </c>
      <c r="CF2649" s="1102">
        <v>18232.150509044863</v>
      </c>
      <c r="CG2649" s="1102">
        <v>15288.396967040977</v>
      </c>
      <c r="CH2649" s="1102">
        <v>17089.868394549274</v>
      </c>
      <c r="CI2649" s="1102">
        <v>19488.766570697197</v>
      </c>
      <c r="CJ2649" s="1102">
        <v>20667.335291074338</v>
      </c>
      <c r="CK2649" s="1102">
        <v>21332.628721476533</v>
      </c>
      <c r="CL2649" s="1102">
        <v>17355.010201624777</v>
      </c>
      <c r="CM2649" s="1102">
        <v>25319.45951195186</v>
      </c>
      <c r="CN2649" s="1102">
        <v>24255.837333722084</v>
      </c>
      <c r="CO2649" s="1102">
        <v>28572.559796803744</v>
      </c>
      <c r="CP2649" s="1102">
        <v>24261.953308812255</v>
      </c>
      <c r="CQ2649" s="1106">
        <f t="shared" si="241"/>
        <v>26744.225534995669</v>
      </c>
      <c r="CR2649" s="23" t="s">
        <v>543</v>
      </c>
      <c r="DQ2649"/>
      <c r="DR2649"/>
    </row>
    <row r="2650" spans="58:122" ht="13">
      <c r="BF2650" s="1135">
        <v>2642</v>
      </c>
      <c r="BG2650" s="1102">
        <v>45884.296359368003</v>
      </c>
      <c r="BH2650" s="1102">
        <v>67446.578345691756</v>
      </c>
      <c r="BI2650" s="1102">
        <v>65161.977169569465</v>
      </c>
      <c r="BJ2650" s="1102">
        <v>76653.469058697199</v>
      </c>
      <c r="BK2650" s="1102">
        <v>96448.894492098989</v>
      </c>
      <c r="BL2650" s="1102">
        <v>114909.36932478525</v>
      </c>
      <c r="BM2650" s="1102">
        <v>96176.935585701154</v>
      </c>
      <c r="BN2650" s="1102">
        <v>84393.466120305544</v>
      </c>
      <c r="BO2650" s="1102">
        <v>131805.17099555215</v>
      </c>
      <c r="BP2650" s="1102">
        <v>120193.41699026526</v>
      </c>
      <c r="BQ2650" s="1102">
        <v>95150.706639341355</v>
      </c>
      <c r="BR2650" s="1102">
        <v>67956.41151738762</v>
      </c>
      <c r="BS2650" s="1102">
        <v>71747.125604514295</v>
      </c>
      <c r="BT2650" s="1102">
        <v>39747.246494364692</v>
      </c>
      <c r="BU2650" s="1102">
        <v>16206.48432405653</v>
      </c>
      <c r="BV2650" s="1102">
        <v>12608.287250783897</v>
      </c>
      <c r="BW2650" s="1102">
        <v>11654.251551414798</v>
      </c>
      <c r="BX2650" s="1102">
        <v>25095.691496358893</v>
      </c>
      <c r="BY2650" s="1102">
        <v>23971.340979001161</v>
      </c>
      <c r="BZ2650" s="1102">
        <v>18774.661265071234</v>
      </c>
      <c r="CA2650" s="1102">
        <v>13755.813697329981</v>
      </c>
      <c r="CB2650" s="1102">
        <v>9841.7632596599815</v>
      </c>
      <c r="CC2650" s="1102">
        <v>8654.7478487596618</v>
      </c>
      <c r="CD2650" s="1102">
        <v>11597.337693639442</v>
      </c>
      <c r="CE2650" s="1102">
        <v>16769.285959971105</v>
      </c>
      <c r="CF2650" s="1102">
        <v>15333.728821934872</v>
      </c>
      <c r="CG2650" s="1102">
        <v>13887.458000419083</v>
      </c>
      <c r="CH2650" s="1102">
        <v>14293.005906370672</v>
      </c>
      <c r="CI2650" s="1102">
        <v>18737.248195972112</v>
      </c>
      <c r="CJ2650" s="1102">
        <v>19667.130764796973</v>
      </c>
      <c r="CK2650" s="1102">
        <v>19436.368870655788</v>
      </c>
      <c r="CL2650" s="1102">
        <v>15427.029155769293</v>
      </c>
      <c r="CM2650" s="1102">
        <v>18386.5377786483</v>
      </c>
      <c r="CN2650" s="1102">
        <v>22465.096858226199</v>
      </c>
      <c r="CO2650" s="1102">
        <v>27136.776234316687</v>
      </c>
      <c r="CP2650" s="1102">
        <v>23103.021260280882</v>
      </c>
      <c r="CQ2650" s="1106">
        <f t="shared" si="241"/>
        <v>25466.72163037807</v>
      </c>
      <c r="CR2650" s="23" t="s">
        <v>543</v>
      </c>
      <c r="DQ2650"/>
      <c r="DR2650"/>
    </row>
    <row r="2651" spans="58:122" ht="13">
      <c r="BF2651" s="1135">
        <v>2643</v>
      </c>
      <c r="BG2651" s="1102">
        <v>52791.502260768561</v>
      </c>
      <c r="BH2651" s="1102">
        <v>53717.454219585597</v>
      </c>
      <c r="BI2651" s="1102">
        <v>49640.890181022318</v>
      </c>
      <c r="BJ2651" s="1102">
        <v>60222.199639655817</v>
      </c>
      <c r="BK2651" s="1102">
        <v>80477.795520742555</v>
      </c>
      <c r="BL2651" s="1102">
        <v>105167.87081169149</v>
      </c>
      <c r="BM2651" s="1102">
        <v>94560.099478106888</v>
      </c>
      <c r="BN2651" s="1102">
        <v>100077.25340622387</v>
      </c>
      <c r="BO2651" s="1102">
        <v>138274.19472901008</v>
      </c>
      <c r="BP2651" s="1102">
        <v>126371.63672095392</v>
      </c>
      <c r="BQ2651" s="1102">
        <v>94817.654156709832</v>
      </c>
      <c r="BR2651" s="1102">
        <v>74211.443851232048</v>
      </c>
      <c r="BS2651" s="1102">
        <v>91371.934876033527</v>
      </c>
      <c r="BT2651" s="1102">
        <v>34801.585942732003</v>
      </c>
      <c r="BU2651" s="1102">
        <v>14670.883148301446</v>
      </c>
      <c r="BV2651" s="1102">
        <v>12154.949919785615</v>
      </c>
      <c r="BW2651" s="1102">
        <v>20592.127649787792</v>
      </c>
      <c r="BX2651" s="1102">
        <v>32437.57086181008</v>
      </c>
      <c r="BY2651" s="1102">
        <v>28270.495279626768</v>
      </c>
      <c r="BZ2651" s="1102">
        <v>21146.900248156835</v>
      </c>
      <c r="CA2651" s="1102">
        <v>13756.658087411608</v>
      </c>
      <c r="CB2651" s="1102">
        <v>8312.1237487939579</v>
      </c>
      <c r="CC2651" s="1102">
        <v>11168.498583600196</v>
      </c>
      <c r="CD2651" s="1102">
        <v>16565.886028977948</v>
      </c>
      <c r="CE2651" s="1102">
        <v>23393.398243395131</v>
      </c>
      <c r="CF2651" s="1102">
        <v>15812.823917908347</v>
      </c>
      <c r="CG2651" s="1102">
        <v>10646.754591948746</v>
      </c>
      <c r="CH2651" s="1102">
        <v>13354.238015914967</v>
      </c>
      <c r="CI2651" s="1102">
        <v>19689.600265000467</v>
      </c>
      <c r="CJ2651" s="1102">
        <v>23879.845611566354</v>
      </c>
      <c r="CK2651" s="1102">
        <v>24325.503950135713</v>
      </c>
      <c r="CL2651" s="1102">
        <v>20918.597785440626</v>
      </c>
      <c r="CM2651" s="1102">
        <v>24653.038620016865</v>
      </c>
      <c r="CN2651" s="1102">
        <v>22644.698363946227</v>
      </c>
      <c r="CO2651" s="1102">
        <v>22536.253805662014</v>
      </c>
      <c r="CP2651" s="1102">
        <v>23928.177748408165</v>
      </c>
      <c r="CQ2651" s="1106">
        <f t="shared" si="241"/>
        <v>26376.300959760654</v>
      </c>
      <c r="CR2651" s="23" t="s">
        <v>543</v>
      </c>
      <c r="DQ2651"/>
      <c r="DR2651"/>
    </row>
    <row r="2652" spans="58:122" ht="13">
      <c r="BF2652" s="1135">
        <v>2644</v>
      </c>
      <c r="BG2652" s="1102">
        <v>52001.678717304836</v>
      </c>
      <c r="BH2652" s="1102">
        <v>69127.979618761106</v>
      </c>
      <c r="BI2652" s="1102">
        <v>72192.725949133805</v>
      </c>
      <c r="BJ2652" s="1102">
        <v>90929.793507684066</v>
      </c>
      <c r="BK2652" s="1102">
        <v>106327.97383674818</v>
      </c>
      <c r="BL2652" s="1102">
        <v>136649.02431391735</v>
      </c>
      <c r="BM2652" s="1102">
        <v>116505.70758273505</v>
      </c>
      <c r="BN2652" s="1102">
        <v>114913.48317607738</v>
      </c>
      <c r="BO2652" s="1102">
        <v>144733.89363226097</v>
      </c>
      <c r="BP2652" s="1102">
        <v>167876.89841588933</v>
      </c>
      <c r="BQ2652" s="1102">
        <v>133158.70300796593</v>
      </c>
      <c r="BR2652" s="1102">
        <v>105925.8700155494</v>
      </c>
      <c r="BS2652" s="1102">
        <v>95899.200273984097</v>
      </c>
      <c r="BT2652" s="1102">
        <v>54018.678511160935</v>
      </c>
      <c r="BU2652" s="1102">
        <v>18595.169244999255</v>
      </c>
      <c r="BV2652" s="1102">
        <v>16658.260260706757</v>
      </c>
      <c r="BW2652" s="1102">
        <v>17866.944629002326</v>
      </c>
      <c r="BX2652" s="1102">
        <v>28049.152576053602</v>
      </c>
      <c r="BY2652" s="1102">
        <v>27977.018983442991</v>
      </c>
      <c r="BZ2652" s="1102">
        <v>21651.921418458736</v>
      </c>
      <c r="CA2652" s="1102">
        <v>13756.848526798176</v>
      </c>
      <c r="CB2652" s="1102">
        <v>7686.4051040402001</v>
      </c>
      <c r="CC2652" s="1102">
        <v>11553.021774241872</v>
      </c>
      <c r="CD2652" s="1102">
        <v>21023.121511484009</v>
      </c>
      <c r="CE2652" s="1102">
        <v>28249.245366413532</v>
      </c>
      <c r="CF2652" s="1102">
        <v>19225.39606512482</v>
      </c>
      <c r="CG2652" s="1102">
        <v>14684.100596000049</v>
      </c>
      <c r="CH2652" s="1102">
        <v>16671.329293005529</v>
      </c>
      <c r="CI2652" s="1102">
        <v>25383.262466961467</v>
      </c>
      <c r="CJ2652" s="1102">
        <v>27868.96027053014</v>
      </c>
      <c r="CK2652" s="1102">
        <v>27471.471959012131</v>
      </c>
      <c r="CL2652" s="1102">
        <v>22812.524271096536</v>
      </c>
      <c r="CM2652" s="1102">
        <v>23792.770847068306</v>
      </c>
      <c r="CN2652" s="1102">
        <v>23253.746235239574</v>
      </c>
      <c r="CO2652" s="1102">
        <v>22590.493236595492</v>
      </c>
      <c r="CP2652" s="1102">
        <v>25266.224138465092</v>
      </c>
      <c r="CQ2652" s="1106">
        <f t="shared" si="241"/>
        <v>27851.244628825076</v>
      </c>
      <c r="CR2652" s="23" t="s">
        <v>543</v>
      </c>
      <c r="DQ2652"/>
      <c r="DR2652"/>
    </row>
    <row r="2653" spans="58:122" ht="13">
      <c r="BF2653" s="1135">
        <v>2645</v>
      </c>
      <c r="BG2653" s="1102">
        <v>57589.031540658922</v>
      </c>
      <c r="BH2653" s="1102">
        <v>58621.913700008074</v>
      </c>
      <c r="BI2653" s="1102">
        <v>55027.602923064871</v>
      </c>
      <c r="BJ2653" s="1102">
        <v>70004.316247110066</v>
      </c>
      <c r="BK2653" s="1102">
        <v>85230.89656146281</v>
      </c>
      <c r="BL2653" s="1102">
        <v>105331.03172073746</v>
      </c>
      <c r="BM2653" s="1102">
        <v>89887.261237536353</v>
      </c>
      <c r="BN2653" s="1102">
        <v>109252.22448017963</v>
      </c>
      <c r="BO2653" s="1102">
        <v>130256.88763110901</v>
      </c>
      <c r="BP2653" s="1102">
        <v>122608.30265811864</v>
      </c>
      <c r="BQ2653" s="1102">
        <v>93393.697888523311</v>
      </c>
      <c r="BR2653" s="1102">
        <v>67341.164412443046</v>
      </c>
      <c r="BS2653" s="1102">
        <v>51339.194324481439</v>
      </c>
      <c r="BT2653" s="1102">
        <v>25850.852369858716</v>
      </c>
      <c r="BU2653" s="1102">
        <v>14571.666520721181</v>
      </c>
      <c r="BV2653" s="1102">
        <v>15456.906282849322</v>
      </c>
      <c r="BW2653" s="1102">
        <v>24606.903588441503</v>
      </c>
      <c r="BX2653" s="1102">
        <v>32098.442969908123</v>
      </c>
      <c r="BY2653" s="1102">
        <v>27011.271300268316</v>
      </c>
      <c r="BZ2653" s="1102">
        <v>21925.133066805494</v>
      </c>
      <c r="CA2653" s="1102">
        <v>13764.072734435338</v>
      </c>
      <c r="CB2653" s="1102">
        <v>7813.6877332747081</v>
      </c>
      <c r="CC2653" s="1102">
        <v>9850.6751958060195</v>
      </c>
      <c r="CD2653" s="1102">
        <v>13016.938457805019</v>
      </c>
      <c r="CE2653" s="1102">
        <v>18758.354747254714</v>
      </c>
      <c r="CF2653" s="1102">
        <v>13931.764431108149</v>
      </c>
      <c r="CG2653" s="1102">
        <v>12000.729696090204</v>
      </c>
      <c r="CH2653" s="1102">
        <v>15360.434497972288</v>
      </c>
      <c r="CI2653" s="1102">
        <v>20301.976466256645</v>
      </c>
      <c r="CJ2653" s="1102">
        <v>21116.006448944914</v>
      </c>
      <c r="CK2653" s="1102">
        <v>20701.927880266878</v>
      </c>
      <c r="CL2653" s="1102">
        <v>18449.048290134491</v>
      </c>
      <c r="CM2653" s="1102">
        <v>21658.921801362299</v>
      </c>
      <c r="CN2653" s="1102">
        <v>20379.738255694734</v>
      </c>
      <c r="CO2653" s="1102">
        <v>18640.701155442559</v>
      </c>
      <c r="CP2653" s="1102">
        <v>23146.940184131487</v>
      </c>
      <c r="CQ2653" s="1106">
        <f t="shared" si="241"/>
        <v>25515.13395686162</v>
      </c>
      <c r="CR2653" s="23" t="s">
        <v>543</v>
      </c>
      <c r="DQ2653"/>
      <c r="DR2653"/>
    </row>
    <row r="2654" spans="58:122" ht="13">
      <c r="BF2654" s="1135">
        <v>2646</v>
      </c>
      <c r="BG2654" s="1102">
        <v>59299.289756781654</v>
      </c>
      <c r="BH2654" s="1102">
        <v>74758.919230601023</v>
      </c>
      <c r="BI2654" s="1102">
        <v>72194.808338348259</v>
      </c>
      <c r="BJ2654" s="1102">
        <v>78481.830473338166</v>
      </c>
      <c r="BK2654" s="1102">
        <v>79698.961490191883</v>
      </c>
      <c r="BL2654" s="1102">
        <v>93035.44149906309</v>
      </c>
      <c r="BM2654" s="1102">
        <v>82914.290031341428</v>
      </c>
      <c r="BN2654" s="1102">
        <v>92633.012554821675</v>
      </c>
      <c r="BO2654" s="1102">
        <v>105508.49927481747</v>
      </c>
      <c r="BP2654" s="1102">
        <v>131785.81710571374</v>
      </c>
      <c r="BQ2654" s="1102">
        <v>99051.506940143459</v>
      </c>
      <c r="BR2654" s="1102">
        <v>75690.157875859557</v>
      </c>
      <c r="BS2654" s="1102">
        <v>68559.600106360624</v>
      </c>
      <c r="BT2654" s="1102">
        <v>39934.982955232517</v>
      </c>
      <c r="BU2654" s="1102">
        <v>18784.040295400315</v>
      </c>
      <c r="BV2654" s="1102">
        <v>14849.07282215709</v>
      </c>
      <c r="BW2654" s="1102">
        <v>14026.884137736872</v>
      </c>
      <c r="BX2654" s="1102">
        <v>27236.431163757981</v>
      </c>
      <c r="BY2654" s="1102">
        <v>21956.712045509183</v>
      </c>
      <c r="BZ2654" s="1102">
        <v>17448.724890427497</v>
      </c>
      <c r="CA2654" s="1102">
        <v>13766.205089296282</v>
      </c>
      <c r="CB2654" s="1102">
        <v>9320.0252723110734</v>
      </c>
      <c r="CC2654" s="1102">
        <v>12906.90976856395</v>
      </c>
      <c r="CD2654" s="1102">
        <v>18093.684539942526</v>
      </c>
      <c r="CE2654" s="1102">
        <v>23761.25549760478</v>
      </c>
      <c r="CF2654" s="1102">
        <v>18054.900234374472</v>
      </c>
      <c r="CG2654" s="1102">
        <v>14047.991568624697</v>
      </c>
      <c r="CH2654" s="1102">
        <v>16107.880322330318</v>
      </c>
      <c r="CI2654" s="1102">
        <v>22307.739546320507</v>
      </c>
      <c r="CJ2654" s="1102">
        <v>23308.214759404684</v>
      </c>
      <c r="CK2654" s="1102">
        <v>23106.472652878929</v>
      </c>
      <c r="CL2654" s="1102">
        <v>20604.562074198129</v>
      </c>
      <c r="CM2654" s="1102">
        <v>22952.786416551669</v>
      </c>
      <c r="CN2654" s="1102">
        <v>22227.163965174317</v>
      </c>
      <c r="CO2654" s="1102">
        <v>18825.366771062203</v>
      </c>
      <c r="CP2654" s="1102">
        <v>24161.227915840645</v>
      </c>
      <c r="CQ2654" s="1106">
        <f t="shared" si="241"/>
        <v>26633.19479511887</v>
      </c>
      <c r="CR2654" s="23" t="s">
        <v>543</v>
      </c>
      <c r="DQ2654"/>
      <c r="DR2654"/>
    </row>
    <row r="2655" spans="58:122" ht="13">
      <c r="BF2655" s="1135">
        <v>2647</v>
      </c>
      <c r="BG2655" s="1102">
        <v>68875.871090805202</v>
      </c>
      <c r="BH2655" s="1102">
        <v>77246.044511433953</v>
      </c>
      <c r="BI2655" s="1102">
        <v>72567.514720889114</v>
      </c>
      <c r="BJ2655" s="1102">
        <v>84825.963498656434</v>
      </c>
      <c r="BK2655" s="1102">
        <v>98438.160155659381</v>
      </c>
      <c r="BL2655" s="1102">
        <v>121294.7430712926</v>
      </c>
      <c r="BM2655" s="1102">
        <v>101416.10267951393</v>
      </c>
      <c r="BN2655" s="1102">
        <v>99088.926383756276</v>
      </c>
      <c r="BO2655" s="1102">
        <v>115536.84157505643</v>
      </c>
      <c r="BP2655" s="1102">
        <v>125809.64476008524</v>
      </c>
      <c r="BQ2655" s="1102">
        <v>100464.90225100642</v>
      </c>
      <c r="BR2655" s="1102">
        <v>81145.608123472019</v>
      </c>
      <c r="BS2655" s="1102">
        <v>77912.598382723285</v>
      </c>
      <c r="BT2655" s="1102">
        <v>47022.273848198842</v>
      </c>
      <c r="BU2655" s="1102">
        <v>15888.144046444413</v>
      </c>
      <c r="BV2655" s="1102">
        <v>15602.638083451495</v>
      </c>
      <c r="BW2655" s="1102">
        <v>22416.001634202483</v>
      </c>
      <c r="BX2655" s="1102">
        <v>26670.822048211037</v>
      </c>
      <c r="BY2655" s="1102">
        <v>23351.067955973602</v>
      </c>
      <c r="BZ2655" s="1102">
        <v>21046.636944510243</v>
      </c>
      <c r="CA2655" s="1102">
        <v>13771.556480342917</v>
      </c>
      <c r="CB2655" s="1102">
        <v>8411.1155971560565</v>
      </c>
      <c r="CC2655" s="1102">
        <v>10197.526345825561</v>
      </c>
      <c r="CD2655" s="1102">
        <v>12978.519650322627</v>
      </c>
      <c r="CE2655" s="1102">
        <v>24349.705565920627</v>
      </c>
      <c r="CF2655" s="1102">
        <v>19057.240293805895</v>
      </c>
      <c r="CG2655" s="1102">
        <v>13063.978824730024</v>
      </c>
      <c r="CH2655" s="1102">
        <v>15665.657027304498</v>
      </c>
      <c r="CI2655" s="1102">
        <v>18770.486276405132</v>
      </c>
      <c r="CJ2655" s="1102">
        <v>27043.534577803286</v>
      </c>
      <c r="CK2655" s="1102">
        <v>28575.394649532987</v>
      </c>
      <c r="CL2655" s="1102">
        <v>21218.253144352664</v>
      </c>
      <c r="CM2655" s="1102">
        <v>20471.986223475909</v>
      </c>
      <c r="CN2655" s="1102">
        <v>20111.951901824155</v>
      </c>
      <c r="CO2655" s="1102">
        <v>21530.617990730992</v>
      </c>
      <c r="CP2655" s="1102">
        <v>20319.231340114864</v>
      </c>
      <c r="CQ2655" s="1106">
        <f t="shared" si="241"/>
        <v>22398.118516715069</v>
      </c>
      <c r="CR2655" s="23" t="s">
        <v>543</v>
      </c>
      <c r="DQ2655"/>
      <c r="DR2655"/>
    </row>
    <row r="2656" spans="58:122" ht="13">
      <c r="BF2656" s="1135">
        <v>2648</v>
      </c>
      <c r="BG2656" s="1102">
        <v>59806.636861674859</v>
      </c>
      <c r="BH2656" s="1102">
        <v>58919.847113018433</v>
      </c>
      <c r="BI2656" s="1102">
        <v>45297.866908104668</v>
      </c>
      <c r="BJ2656" s="1102">
        <v>44456.58951793328</v>
      </c>
      <c r="BK2656" s="1102">
        <v>61044.577454459097</v>
      </c>
      <c r="BL2656" s="1102">
        <v>89982.824194056811</v>
      </c>
      <c r="BM2656" s="1102">
        <v>78222.829302173079</v>
      </c>
      <c r="BN2656" s="1102">
        <v>76312.012046378542</v>
      </c>
      <c r="BO2656" s="1102">
        <v>102161.37470487588</v>
      </c>
      <c r="BP2656" s="1102">
        <v>94214.994423841068</v>
      </c>
      <c r="BQ2656" s="1102">
        <v>73448.027558299334</v>
      </c>
      <c r="BR2656" s="1102">
        <v>54082.629270140103</v>
      </c>
      <c r="BS2656" s="1102">
        <v>59301.005307285071</v>
      </c>
      <c r="BT2656" s="1102">
        <v>28078.161967861859</v>
      </c>
      <c r="BU2656" s="1102">
        <v>16835.840408890512</v>
      </c>
      <c r="BV2656" s="1102">
        <v>14055.353856027807</v>
      </c>
      <c r="BW2656" s="1102">
        <v>19615.439982028449</v>
      </c>
      <c r="BX2656" s="1102">
        <v>27914.073649546637</v>
      </c>
      <c r="BY2656" s="1102">
        <v>24773.074239840378</v>
      </c>
      <c r="BZ2656" s="1102">
        <v>19682.473336245741</v>
      </c>
      <c r="CA2656" s="1102">
        <v>13771.59812683541</v>
      </c>
      <c r="CB2656" s="1102">
        <v>9127.2473751463731</v>
      </c>
      <c r="CC2656" s="1102">
        <v>10887.210948659322</v>
      </c>
      <c r="CD2656" s="1102">
        <v>16875.586331716317</v>
      </c>
      <c r="CE2656" s="1102">
        <v>23867.608803863703</v>
      </c>
      <c r="CF2656" s="1102">
        <v>19007.538918889379</v>
      </c>
      <c r="CG2656" s="1102">
        <v>14357.019189802519</v>
      </c>
      <c r="CH2656" s="1102">
        <v>15324.195521771866</v>
      </c>
      <c r="CI2656" s="1102">
        <v>19919.448426737817</v>
      </c>
      <c r="CJ2656" s="1102">
        <v>21223.685735544437</v>
      </c>
      <c r="CK2656" s="1102">
        <v>21610.606834946058</v>
      </c>
      <c r="CL2656" s="1102">
        <v>20431.147782480093</v>
      </c>
      <c r="CM2656" s="1102">
        <v>25556.655514278311</v>
      </c>
      <c r="CN2656" s="1102">
        <v>25985.371581645381</v>
      </c>
      <c r="CO2656" s="1102">
        <v>23752.007306935582</v>
      </c>
      <c r="CP2656" s="1102">
        <v>27586.040425164079</v>
      </c>
      <c r="CQ2656" s="1106">
        <f t="shared" si="241"/>
        <v>30408.404358775573</v>
      </c>
      <c r="CR2656" s="23" t="s">
        <v>543</v>
      </c>
      <c r="DQ2656"/>
      <c r="DR2656"/>
    </row>
    <row r="2657" spans="58:122" ht="13">
      <c r="BF2657" s="1135">
        <v>2649</v>
      </c>
      <c r="BG2657" s="1102">
        <v>61908.816043327621</v>
      </c>
      <c r="BH2657" s="1102">
        <v>63929.390575758443</v>
      </c>
      <c r="BI2657" s="1102">
        <v>67269.921454440788</v>
      </c>
      <c r="BJ2657" s="1102">
        <v>82467.532562215274</v>
      </c>
      <c r="BK2657" s="1102">
        <v>105090.82894456465</v>
      </c>
      <c r="BL2657" s="1102">
        <v>133221.57070312995</v>
      </c>
      <c r="BM2657" s="1102">
        <v>111694.03792810328</v>
      </c>
      <c r="BN2657" s="1102">
        <v>111023.06289220497</v>
      </c>
      <c r="BO2657" s="1102">
        <v>134312.37766980287</v>
      </c>
      <c r="BP2657" s="1102">
        <v>120373.98838279859</v>
      </c>
      <c r="BQ2657" s="1102">
        <v>85859.41396386642</v>
      </c>
      <c r="BR2657" s="1102">
        <v>65441.740058796975</v>
      </c>
      <c r="BS2657" s="1102">
        <v>94892.321826371306</v>
      </c>
      <c r="BT2657" s="1102">
        <v>30600.614163959108</v>
      </c>
      <c r="BU2657" s="1102">
        <v>12932.583575279597</v>
      </c>
      <c r="BV2657" s="1102">
        <v>13234.831306185775</v>
      </c>
      <c r="BW2657" s="1102">
        <v>17891.498913682124</v>
      </c>
      <c r="BX2657" s="1102">
        <v>21449.080268833543</v>
      </c>
      <c r="BY2657" s="1102">
        <v>21261.258041308429</v>
      </c>
      <c r="BZ2657" s="1102">
        <v>18095.389364803439</v>
      </c>
      <c r="CA2657" s="1102">
        <v>13772.711761841801</v>
      </c>
      <c r="CB2657" s="1102">
        <v>8890.1227728819122</v>
      </c>
      <c r="CC2657" s="1102">
        <v>12933.873768204952</v>
      </c>
      <c r="CD2657" s="1102">
        <v>12764.495453742769</v>
      </c>
      <c r="CE2657" s="1102">
        <v>20968.306557990316</v>
      </c>
      <c r="CF2657" s="1102">
        <v>17156.055644798689</v>
      </c>
      <c r="CG2657" s="1102">
        <v>17057.477998180573</v>
      </c>
      <c r="CH2657" s="1102">
        <v>21944.40274833914</v>
      </c>
      <c r="CI2657" s="1102">
        <v>23837.554978870234</v>
      </c>
      <c r="CJ2657" s="1102">
        <v>24940.244749388068</v>
      </c>
      <c r="CK2657" s="1102">
        <v>22949.866110775321</v>
      </c>
      <c r="CL2657" s="1102">
        <v>18351.897656204848</v>
      </c>
      <c r="CM2657" s="1102">
        <v>25998.991964784407</v>
      </c>
      <c r="CN2657" s="1102">
        <v>20051.67429113789</v>
      </c>
      <c r="CO2657" s="1102">
        <v>30208.953425399442</v>
      </c>
      <c r="CP2657" s="1102">
        <v>22522.593604309572</v>
      </c>
      <c r="CQ2657" s="1106">
        <f t="shared" si="241"/>
        <v>24826.909660564103</v>
      </c>
      <c r="CR2657" s="23" t="s">
        <v>543</v>
      </c>
      <c r="DQ2657"/>
      <c r="DR2657"/>
    </row>
    <row r="2658" spans="58:122" ht="13">
      <c r="BF2658" s="1135">
        <v>2650</v>
      </c>
      <c r="BG2658" s="1102">
        <v>76331.208785736657</v>
      </c>
      <c r="BH2658" s="1102">
        <v>81621.584934958213</v>
      </c>
      <c r="BI2658" s="1102">
        <v>75846.721165461684</v>
      </c>
      <c r="BJ2658" s="1102">
        <v>81071.680562099369</v>
      </c>
      <c r="BK2658" s="1102">
        <v>84107.938640019667</v>
      </c>
      <c r="BL2658" s="1102">
        <v>99551.808085633835</v>
      </c>
      <c r="BM2658" s="1102">
        <v>84504.800278398499</v>
      </c>
      <c r="BN2658" s="1102">
        <v>87307.764162430773</v>
      </c>
      <c r="BO2658" s="1102">
        <v>117480.22067821465</v>
      </c>
      <c r="BP2658" s="1102">
        <v>107931.22239778063</v>
      </c>
      <c r="BQ2658" s="1102">
        <v>86762.615076337577</v>
      </c>
      <c r="BR2658" s="1102">
        <v>67879.469355890964</v>
      </c>
      <c r="BS2658" s="1102">
        <v>75417.2388048508</v>
      </c>
      <c r="BT2658" s="1102">
        <v>31065.214714317961</v>
      </c>
      <c r="BU2658" s="1102">
        <v>15733.88851931102</v>
      </c>
      <c r="BV2658" s="1102">
        <v>12367.975318835241</v>
      </c>
      <c r="BW2658" s="1102">
        <v>21618.00346275841</v>
      </c>
      <c r="BX2658" s="1102">
        <v>25421.758605091047</v>
      </c>
      <c r="BY2658" s="1102">
        <v>24322.790606676619</v>
      </c>
      <c r="BZ2658" s="1102">
        <v>23783.033143224406</v>
      </c>
      <c r="CA2658" s="1102">
        <v>13772.951498364633</v>
      </c>
      <c r="CB2658" s="1102">
        <v>6940.3122258309813</v>
      </c>
      <c r="CC2658" s="1102">
        <v>7510.6693761794249</v>
      </c>
      <c r="CD2658" s="1102">
        <v>10733.181354713204</v>
      </c>
      <c r="CE2658" s="1102">
        <v>20366.076977665976</v>
      </c>
      <c r="CF2658" s="1102">
        <v>13717.654144583974</v>
      </c>
      <c r="CG2658" s="1102">
        <v>9403.8363718681612</v>
      </c>
      <c r="CH2658" s="1102">
        <v>12045.523172240857</v>
      </c>
      <c r="CI2658" s="1102">
        <v>17451.797210860397</v>
      </c>
      <c r="CJ2658" s="1102">
        <v>21217.57399338</v>
      </c>
      <c r="CK2658" s="1102">
        <v>19038.388429921884</v>
      </c>
      <c r="CL2658" s="1102">
        <v>15482.810830831417</v>
      </c>
      <c r="CM2658" s="1102">
        <v>19617.648802486237</v>
      </c>
      <c r="CN2658" s="1102">
        <v>14768.181835147941</v>
      </c>
      <c r="CO2658" s="1102">
        <v>15243.439032235479</v>
      </c>
      <c r="CP2658" s="1102">
        <v>15620.368944411022</v>
      </c>
      <c r="CQ2658" s="1106">
        <f t="shared" si="241"/>
        <v>17218.509353797032</v>
      </c>
      <c r="CR2658" s="23" t="s">
        <v>543</v>
      </c>
      <c r="DQ2658"/>
      <c r="DR2658"/>
    </row>
    <row r="2659" spans="58:122" ht="13">
      <c r="BF2659" s="1135">
        <v>2651</v>
      </c>
      <c r="BG2659" s="1102">
        <v>91309.007153164683</v>
      </c>
      <c r="BH2659" s="1102">
        <v>86128.935460232184</v>
      </c>
      <c r="BI2659" s="1102">
        <v>77755.597107286099</v>
      </c>
      <c r="BJ2659" s="1102">
        <v>84812.210178690439</v>
      </c>
      <c r="BK2659" s="1102">
        <v>97909.903593486059</v>
      </c>
      <c r="BL2659" s="1102">
        <v>117759.62566218003</v>
      </c>
      <c r="BM2659" s="1102">
        <v>96967.951381642881</v>
      </c>
      <c r="BN2659" s="1102">
        <v>101262.95667743146</v>
      </c>
      <c r="BO2659" s="1102">
        <v>132953.40792246172</v>
      </c>
      <c r="BP2659" s="1102">
        <v>125105.93168549458</v>
      </c>
      <c r="BQ2659" s="1102">
        <v>95308.530499003129</v>
      </c>
      <c r="BR2659" s="1102">
        <v>71592.473572031537</v>
      </c>
      <c r="BS2659" s="1102">
        <v>73841.539284399259</v>
      </c>
      <c r="BT2659" s="1102">
        <v>24195.307687385215</v>
      </c>
      <c r="BU2659" s="1102">
        <v>12707.927680715633</v>
      </c>
      <c r="BV2659" s="1102">
        <v>17212.610289004999</v>
      </c>
      <c r="BW2659" s="1102">
        <v>29443.155087082621</v>
      </c>
      <c r="BX2659" s="1102">
        <v>31135.320129663411</v>
      </c>
      <c r="BY2659" s="1102">
        <v>24833.155601409024</v>
      </c>
      <c r="BZ2659" s="1102">
        <v>21233.744254189449</v>
      </c>
      <c r="CA2659" s="1102">
        <v>13776.06920446679</v>
      </c>
      <c r="CB2659" s="1102">
        <v>8157.3442544587288</v>
      </c>
      <c r="CC2659" s="1102">
        <v>10383.798448331805</v>
      </c>
      <c r="CD2659" s="1102">
        <v>11933.914021209901</v>
      </c>
      <c r="CE2659" s="1102">
        <v>20711.171094402722</v>
      </c>
      <c r="CF2659" s="1102">
        <v>14663.980904278096</v>
      </c>
      <c r="CG2659" s="1102">
        <v>13443.288742537525</v>
      </c>
      <c r="CH2659" s="1102">
        <v>13411.539811306047</v>
      </c>
      <c r="CI2659" s="1102">
        <v>19929.52082496685</v>
      </c>
      <c r="CJ2659" s="1102">
        <v>19158.446740356565</v>
      </c>
      <c r="CK2659" s="1102">
        <v>22451.851608786954</v>
      </c>
      <c r="CL2659" s="1102">
        <v>15799.300149678227</v>
      </c>
      <c r="CM2659" s="1102">
        <v>21837.131466793991</v>
      </c>
      <c r="CN2659" s="1102">
        <v>20327.664584593287</v>
      </c>
      <c r="CO2659" s="1102">
        <v>24663.730116957355</v>
      </c>
      <c r="CP2659" s="1102">
        <v>20783.531498282493</v>
      </c>
      <c r="CQ2659" s="1106">
        <f t="shared" si="241"/>
        <v>22909.921832298038</v>
      </c>
      <c r="CR2659" s="23" t="s">
        <v>543</v>
      </c>
      <c r="DQ2659"/>
      <c r="DR2659"/>
    </row>
    <row r="2660" spans="58:122" ht="13">
      <c r="BF2660" s="1135">
        <v>2652</v>
      </c>
      <c r="BG2660" s="1102">
        <v>58206.32913863899</v>
      </c>
      <c r="BH2660" s="1102">
        <v>64394.056238939054</v>
      </c>
      <c r="BI2660" s="1102">
        <v>57382.193550537777</v>
      </c>
      <c r="BJ2660" s="1102">
        <v>64323.835887779991</v>
      </c>
      <c r="BK2660" s="1102">
        <v>77419.742962143748</v>
      </c>
      <c r="BL2660" s="1102">
        <v>108198.21784861488</v>
      </c>
      <c r="BM2660" s="1102">
        <v>108186.61786970063</v>
      </c>
      <c r="BN2660" s="1102">
        <v>118800.93807161204</v>
      </c>
      <c r="BO2660" s="1102">
        <v>141519.50116247521</v>
      </c>
      <c r="BP2660" s="1102">
        <v>152743.84228722937</v>
      </c>
      <c r="BQ2660" s="1102">
        <v>119139.47434848183</v>
      </c>
      <c r="BR2660" s="1102">
        <v>93088.593290172867</v>
      </c>
      <c r="BS2660" s="1102">
        <v>85870.943639236575</v>
      </c>
      <c r="BT2660" s="1102">
        <v>45419.721716771732</v>
      </c>
      <c r="BU2660" s="1102">
        <v>21426.199227987985</v>
      </c>
      <c r="BV2660" s="1102">
        <v>17615.526247763031</v>
      </c>
      <c r="BW2660" s="1102">
        <v>16907.591684413972</v>
      </c>
      <c r="BX2660" s="1102">
        <v>22200.700576845102</v>
      </c>
      <c r="BY2660" s="1102">
        <v>22336.804467952003</v>
      </c>
      <c r="BZ2660" s="1102">
        <v>20749.227366049297</v>
      </c>
      <c r="CA2660" s="1102">
        <v>13776.833682925739</v>
      </c>
      <c r="CB2660" s="1102">
        <v>8240.8940015308235</v>
      </c>
      <c r="CC2660" s="1102">
        <v>9951.5815691075113</v>
      </c>
      <c r="CD2660" s="1102">
        <v>14205.416759402387</v>
      </c>
      <c r="CE2660" s="1102">
        <v>23150.520205622663</v>
      </c>
      <c r="CF2660" s="1102">
        <v>17639.863027502073</v>
      </c>
      <c r="CG2660" s="1102">
        <v>12767.059761744767</v>
      </c>
      <c r="CH2660" s="1102">
        <v>14863.027726198494</v>
      </c>
      <c r="CI2660" s="1102">
        <v>21251.684901136934</v>
      </c>
      <c r="CJ2660" s="1102">
        <v>26891.396810915907</v>
      </c>
      <c r="CK2660" s="1102">
        <v>24866.044280790142</v>
      </c>
      <c r="CL2660" s="1102">
        <v>19533.342634932156</v>
      </c>
      <c r="CM2660" s="1102">
        <v>19229.128888201423</v>
      </c>
      <c r="CN2660" s="1102">
        <v>21047.406178190075</v>
      </c>
      <c r="CO2660" s="1102">
        <v>21676.671480517129</v>
      </c>
      <c r="CP2660" s="1102">
        <v>21983.057125661839</v>
      </c>
      <c r="CQ2660" s="1106">
        <f t="shared" si="241"/>
        <v>24232.172497993135</v>
      </c>
      <c r="CR2660" s="23" t="s">
        <v>543</v>
      </c>
      <c r="DQ2660"/>
      <c r="DR2660"/>
    </row>
    <row r="2661" spans="58:122" ht="13">
      <c r="BF2661" s="1135">
        <v>2653</v>
      </c>
      <c r="BG2661" s="1102">
        <v>59721.602473278275</v>
      </c>
      <c r="BH2661" s="1102">
        <v>71681.246058535122</v>
      </c>
      <c r="BI2661" s="1102">
        <v>61487.71021396271</v>
      </c>
      <c r="BJ2661" s="1102">
        <v>60519.771517143352</v>
      </c>
      <c r="BK2661" s="1102">
        <v>67895.576447416737</v>
      </c>
      <c r="BL2661" s="1102">
        <v>87707.252485592748</v>
      </c>
      <c r="BM2661" s="1102">
        <v>77798.539721840993</v>
      </c>
      <c r="BN2661" s="1102">
        <v>87985.699963606152</v>
      </c>
      <c r="BO2661" s="1102">
        <v>128653.16698868482</v>
      </c>
      <c r="BP2661" s="1102">
        <v>118775.03915621115</v>
      </c>
      <c r="BQ2661" s="1102">
        <v>92303.66605033353</v>
      </c>
      <c r="BR2661" s="1102">
        <v>73638.960646365755</v>
      </c>
      <c r="BS2661" s="1102">
        <v>88567.082800842647</v>
      </c>
      <c r="BT2661" s="1102">
        <v>30515.667882515187</v>
      </c>
      <c r="BU2661" s="1102">
        <v>12234.274656430784</v>
      </c>
      <c r="BV2661" s="1102">
        <v>12697.635529849249</v>
      </c>
      <c r="BW2661" s="1102">
        <v>18918.428626007095</v>
      </c>
      <c r="BX2661" s="1102">
        <v>29537.922649349468</v>
      </c>
      <c r="BY2661" s="1102">
        <v>28558.143858183521</v>
      </c>
      <c r="BZ2661" s="1102">
        <v>22133.023314268081</v>
      </c>
      <c r="CA2661" s="1102">
        <v>13778.853750378899</v>
      </c>
      <c r="CB2661" s="1102">
        <v>7641.1728723999777</v>
      </c>
      <c r="CC2661" s="1102">
        <v>9205.1914558085737</v>
      </c>
      <c r="CD2661" s="1102">
        <v>15170.457768938113</v>
      </c>
      <c r="CE2661" s="1102">
        <v>24086.918408432779</v>
      </c>
      <c r="CF2661" s="1102">
        <v>18517.293484243481</v>
      </c>
      <c r="CG2661" s="1102">
        <v>13629.872336633507</v>
      </c>
      <c r="CH2661" s="1102">
        <v>15140.910976295547</v>
      </c>
      <c r="CI2661" s="1102">
        <v>20655.296618969147</v>
      </c>
      <c r="CJ2661" s="1102">
        <v>24625.263166712779</v>
      </c>
      <c r="CK2661" s="1102">
        <v>23938.841557070908</v>
      </c>
      <c r="CL2661" s="1102">
        <v>19124.076946383244</v>
      </c>
      <c r="CM2661" s="1102">
        <v>20976.181373461121</v>
      </c>
      <c r="CN2661" s="1102">
        <v>18507.343988032237</v>
      </c>
      <c r="CO2661" s="1102">
        <v>19271.524493930076</v>
      </c>
      <c r="CP2661" s="1102">
        <v>18789.489007161115</v>
      </c>
      <c r="CQ2661" s="1106">
        <f t="shared" si="241"/>
        <v>20711.866241714368</v>
      </c>
      <c r="CR2661" s="23" t="s">
        <v>543</v>
      </c>
      <c r="DQ2661"/>
      <c r="DR2661"/>
    </row>
    <row r="2662" spans="58:122" ht="13">
      <c r="BF2662" s="1135">
        <v>2654</v>
      </c>
      <c r="BG2662" s="1102">
        <v>78351.784546877563</v>
      </c>
      <c r="BH2662" s="1102">
        <v>86292.990363846329</v>
      </c>
      <c r="BI2662" s="1102">
        <v>74571.690789832908</v>
      </c>
      <c r="BJ2662" s="1102">
        <v>75555.825311863679</v>
      </c>
      <c r="BK2662" s="1102">
        <v>84572.672902591643</v>
      </c>
      <c r="BL2662" s="1102">
        <v>100359.58793231417</v>
      </c>
      <c r="BM2662" s="1102">
        <v>88248.555753036926</v>
      </c>
      <c r="BN2662" s="1102">
        <v>94107.844148635966</v>
      </c>
      <c r="BO2662" s="1102">
        <v>114689.69869213026</v>
      </c>
      <c r="BP2662" s="1102">
        <v>119594.29583082357</v>
      </c>
      <c r="BQ2662" s="1102">
        <v>99263.574258050139</v>
      </c>
      <c r="BR2662" s="1102">
        <v>90354.118551394582</v>
      </c>
      <c r="BS2662" s="1102">
        <v>103658.07957972426</v>
      </c>
      <c r="BT2662" s="1102">
        <v>38165.428854887374</v>
      </c>
      <c r="BU2662" s="1102">
        <v>14586.416588640132</v>
      </c>
      <c r="BV2662" s="1102">
        <v>13583.430321732336</v>
      </c>
      <c r="BW2662" s="1102">
        <v>25506.571080718008</v>
      </c>
      <c r="BX2662" s="1102">
        <v>26742.553009028568</v>
      </c>
      <c r="BY2662" s="1102">
        <v>31152.780211111371</v>
      </c>
      <c r="BZ2662" s="1102">
        <v>16949.726058190448</v>
      </c>
      <c r="CA2662" s="1102">
        <v>13789.112177810777</v>
      </c>
      <c r="CB2662" s="1102">
        <v>7780.7377999491837</v>
      </c>
      <c r="CC2662" s="1102">
        <v>13545.689812346363</v>
      </c>
      <c r="CD2662" s="1102">
        <v>11470.588571200436</v>
      </c>
      <c r="CE2662" s="1102">
        <v>22746.946870272037</v>
      </c>
      <c r="CF2662" s="1102">
        <v>16970.351538931103</v>
      </c>
      <c r="CG2662" s="1102">
        <v>14398.923408210618</v>
      </c>
      <c r="CH2662" s="1102">
        <v>17818.782967895531</v>
      </c>
      <c r="CI2662" s="1102">
        <v>17571.846086783524</v>
      </c>
      <c r="CJ2662" s="1102">
        <v>19542.843017313528</v>
      </c>
      <c r="CK2662" s="1102">
        <v>22931.249118721011</v>
      </c>
      <c r="CL2662" s="1102">
        <v>16387.408025148696</v>
      </c>
      <c r="CM2662" s="1102">
        <v>24609.958141552182</v>
      </c>
      <c r="CN2662" s="1102">
        <v>16593.780539514959</v>
      </c>
      <c r="CO2662" s="1102">
        <v>22788.93726408144</v>
      </c>
      <c r="CP2662" s="1102">
        <v>18820.900425066753</v>
      </c>
      <c r="CQ2662" s="1106">
        <f t="shared" si="241"/>
        <v>20746.491402934887</v>
      </c>
      <c r="CR2662" s="23" t="s">
        <v>543</v>
      </c>
      <c r="DQ2662"/>
      <c r="DR2662"/>
    </row>
    <row r="2663" spans="58:122" ht="13">
      <c r="BF2663" s="1135">
        <v>2655</v>
      </c>
      <c r="BG2663" s="1102">
        <v>55350.89518210508</v>
      </c>
      <c r="BH2663" s="1102">
        <v>63864.229423272707</v>
      </c>
      <c r="BI2663" s="1102">
        <v>57303.925306944511</v>
      </c>
      <c r="BJ2663" s="1102">
        <v>55494.896423673556</v>
      </c>
      <c r="BK2663" s="1102">
        <v>61542.334242068981</v>
      </c>
      <c r="BL2663" s="1102">
        <v>81474.968004740615</v>
      </c>
      <c r="BM2663" s="1102">
        <v>77768.873712323984</v>
      </c>
      <c r="BN2663" s="1102">
        <v>76388.43859125959</v>
      </c>
      <c r="BO2663" s="1102">
        <v>91096.479306447713</v>
      </c>
      <c r="BP2663" s="1102">
        <v>95771.872254965638</v>
      </c>
      <c r="BQ2663" s="1102">
        <v>72175.155297131263</v>
      </c>
      <c r="BR2663" s="1102">
        <v>56723.138346566833</v>
      </c>
      <c r="BS2663" s="1102">
        <v>68756.021745590391</v>
      </c>
      <c r="BT2663" s="1102">
        <v>31724.958223781789</v>
      </c>
      <c r="BU2663" s="1102">
        <v>15662.971604729453</v>
      </c>
      <c r="BV2663" s="1102">
        <v>15015.546896065483</v>
      </c>
      <c r="BW2663" s="1102">
        <v>14874.022512159048</v>
      </c>
      <c r="BX2663" s="1102">
        <v>22320.329097396898</v>
      </c>
      <c r="BY2663" s="1102">
        <v>23351.08026362563</v>
      </c>
      <c r="BZ2663" s="1102">
        <v>20991.370017231693</v>
      </c>
      <c r="CA2663" s="1102">
        <v>13797.156293256905</v>
      </c>
      <c r="CB2663" s="1102">
        <v>8183.2858375862234</v>
      </c>
      <c r="CC2663" s="1102">
        <v>10051.437450634759</v>
      </c>
      <c r="CD2663" s="1102">
        <v>11103.363954673652</v>
      </c>
      <c r="CE2663" s="1102">
        <v>16878.964487382284</v>
      </c>
      <c r="CF2663" s="1102">
        <v>13400.145589730862</v>
      </c>
      <c r="CG2663" s="1102">
        <v>10798.593485830046</v>
      </c>
      <c r="CH2663" s="1102">
        <v>14083.269905889743</v>
      </c>
      <c r="CI2663" s="1102">
        <v>17762.484771033171</v>
      </c>
      <c r="CJ2663" s="1102">
        <v>20948.593380905972</v>
      </c>
      <c r="CK2663" s="1102">
        <v>21265.406148214566</v>
      </c>
      <c r="CL2663" s="1102">
        <v>17399.266396754596</v>
      </c>
      <c r="CM2663" s="1102">
        <v>18394.62465640821</v>
      </c>
      <c r="CN2663" s="1102">
        <v>16349.743578368803</v>
      </c>
      <c r="CO2663" s="1102">
        <v>18148.607263508449</v>
      </c>
      <c r="CP2663" s="1102">
        <v>16406.960703025081</v>
      </c>
      <c r="CQ2663" s="1106">
        <f t="shared" si="241"/>
        <v>18085.578345670096</v>
      </c>
      <c r="CR2663" s="23" t="s">
        <v>543</v>
      </c>
      <c r="DQ2663"/>
      <c r="DR2663"/>
    </row>
    <row r="2664" spans="58:122" ht="13">
      <c r="BF2664" s="1135">
        <v>2656</v>
      </c>
      <c r="BG2664" s="1102">
        <v>64449.305958247431</v>
      </c>
      <c r="BH2664" s="1102">
        <v>66295.196156723701</v>
      </c>
      <c r="BI2664" s="1102">
        <v>60732.009223543442</v>
      </c>
      <c r="BJ2664" s="1102">
        <v>68461.510090640862</v>
      </c>
      <c r="BK2664" s="1102">
        <v>82630.552043567819</v>
      </c>
      <c r="BL2664" s="1102">
        <v>105281.27297550767</v>
      </c>
      <c r="BM2664" s="1102">
        <v>94133.843660609607</v>
      </c>
      <c r="BN2664" s="1102">
        <v>113914.52505036394</v>
      </c>
      <c r="BO2664" s="1102">
        <v>138562.34899009331</v>
      </c>
      <c r="BP2664" s="1102">
        <v>127921.13755432512</v>
      </c>
      <c r="BQ2664" s="1102">
        <v>99863.505222119871</v>
      </c>
      <c r="BR2664" s="1102">
        <v>84422.514037526838</v>
      </c>
      <c r="BS2664" s="1102">
        <v>80774.638455270353</v>
      </c>
      <c r="BT2664" s="1102">
        <v>27449.770154324782</v>
      </c>
      <c r="BU2664" s="1102">
        <v>11265.688867943727</v>
      </c>
      <c r="BV2664" s="1102">
        <v>12044.743484151977</v>
      </c>
      <c r="BW2664" s="1102">
        <v>21778.569347605066</v>
      </c>
      <c r="BX2664" s="1102">
        <v>25849.101777446514</v>
      </c>
      <c r="BY2664" s="1102">
        <v>23436.73374724872</v>
      </c>
      <c r="BZ2664" s="1102">
        <v>20437.358499848859</v>
      </c>
      <c r="CA2664" s="1102">
        <v>13802.8476741507</v>
      </c>
      <c r="CB2664" s="1102">
        <v>9648.6119860815488</v>
      </c>
      <c r="CC2664" s="1102">
        <v>12708.330253097081</v>
      </c>
      <c r="CD2664" s="1102">
        <v>16759.774065086749</v>
      </c>
      <c r="CE2664" s="1102">
        <v>24282.986894857506</v>
      </c>
      <c r="CF2664" s="1102">
        <v>17718.988954600365</v>
      </c>
      <c r="CG2664" s="1102">
        <v>13928.033644378465</v>
      </c>
      <c r="CH2664" s="1102">
        <v>17320.77597329428</v>
      </c>
      <c r="CI2664" s="1102">
        <v>22990.672190460627</v>
      </c>
      <c r="CJ2664" s="1102">
        <v>24669.604561903398</v>
      </c>
      <c r="CK2664" s="1102">
        <v>23561.678081470389</v>
      </c>
      <c r="CL2664" s="1102">
        <v>19364.118178149503</v>
      </c>
      <c r="CM2664" s="1102">
        <v>22800.463926333963</v>
      </c>
      <c r="CN2664" s="1102">
        <v>21352.406123595843</v>
      </c>
      <c r="CO2664" s="1102">
        <v>21813.23410128495</v>
      </c>
      <c r="CP2664" s="1102">
        <v>24087.875292077555</v>
      </c>
      <c r="CQ2664" s="1106">
        <f t="shared" si="241"/>
        <v>26552.33736832664</v>
      </c>
      <c r="CR2664" s="23" t="s">
        <v>543</v>
      </c>
      <c r="DQ2664"/>
      <c r="DR2664"/>
    </row>
    <row r="2665" spans="58:122" ht="13">
      <c r="BF2665" s="1135">
        <v>2657</v>
      </c>
      <c r="BG2665" s="1102">
        <v>70359.569997058512</v>
      </c>
      <c r="BH2665" s="1102">
        <v>69030.687274629992</v>
      </c>
      <c r="BI2665" s="1102">
        <v>59007.580403276566</v>
      </c>
      <c r="BJ2665" s="1102">
        <v>69998.995356075349</v>
      </c>
      <c r="BK2665" s="1102">
        <v>81404.610994380389</v>
      </c>
      <c r="BL2665" s="1102">
        <v>101678.05635829871</v>
      </c>
      <c r="BM2665" s="1102">
        <v>93669.292390625546</v>
      </c>
      <c r="BN2665" s="1102">
        <v>109542.09997234016</v>
      </c>
      <c r="BO2665" s="1102">
        <v>139878.42842932537</v>
      </c>
      <c r="BP2665" s="1102">
        <v>128278.36169801725</v>
      </c>
      <c r="BQ2665" s="1102">
        <v>97749.32478749007</v>
      </c>
      <c r="BR2665" s="1102">
        <v>80744.855175217759</v>
      </c>
      <c r="BS2665" s="1102">
        <v>87395.48124902515</v>
      </c>
      <c r="BT2665" s="1102">
        <v>36330.864773563364</v>
      </c>
      <c r="BU2665" s="1102">
        <v>15228.000991166107</v>
      </c>
      <c r="BV2665" s="1102">
        <v>14966.770006271041</v>
      </c>
      <c r="BW2665" s="1102">
        <v>15932.242029895982</v>
      </c>
      <c r="BX2665" s="1102">
        <v>30399.716472678221</v>
      </c>
      <c r="BY2665" s="1102">
        <v>24380.544571306455</v>
      </c>
      <c r="BZ2665" s="1102">
        <v>21061.09218013315</v>
      </c>
      <c r="CA2665" s="1102">
        <v>13804.087857719656</v>
      </c>
      <c r="CB2665" s="1102">
        <v>8706.2766874671379</v>
      </c>
      <c r="CC2665" s="1102">
        <v>12953.777975055216</v>
      </c>
      <c r="CD2665" s="1102">
        <v>15935.172480129164</v>
      </c>
      <c r="CE2665" s="1102">
        <v>22350.807764466772</v>
      </c>
      <c r="CF2665" s="1102">
        <v>17181.059748966629</v>
      </c>
      <c r="CG2665" s="1102">
        <v>16624.079660606487</v>
      </c>
      <c r="CH2665" s="1102">
        <v>17766.818477277575</v>
      </c>
      <c r="CI2665" s="1102">
        <v>22806.037031431588</v>
      </c>
      <c r="CJ2665" s="1102">
        <v>21924.102433478769</v>
      </c>
      <c r="CK2665" s="1102">
        <v>21298.33555707027</v>
      </c>
      <c r="CL2665" s="1102">
        <v>16191.69191438626</v>
      </c>
      <c r="CM2665" s="1102">
        <v>22556.217272854126</v>
      </c>
      <c r="CN2665" s="1102">
        <v>20645.732866627761</v>
      </c>
      <c r="CO2665" s="1102">
        <v>22686.861454253329</v>
      </c>
      <c r="CP2665" s="1102">
        <v>23113.351313567062</v>
      </c>
      <c r="CQ2665" s="1106">
        <f t="shared" si="241"/>
        <v>25478.108564948328</v>
      </c>
      <c r="CR2665" s="23" t="s">
        <v>543</v>
      </c>
      <c r="DQ2665"/>
      <c r="DR2665"/>
    </row>
    <row r="2666" spans="58:122" ht="13">
      <c r="BF2666" s="1135">
        <v>2658</v>
      </c>
      <c r="BG2666" s="1102">
        <v>66614.843082882275</v>
      </c>
      <c r="BH2666" s="1102">
        <v>56597.779447308552</v>
      </c>
      <c r="BI2666" s="1102">
        <v>45745.572229644502</v>
      </c>
      <c r="BJ2666" s="1102">
        <v>55369.897352763306</v>
      </c>
      <c r="BK2666" s="1102">
        <v>69023.426106373649</v>
      </c>
      <c r="BL2666" s="1102">
        <v>88007.229917091507</v>
      </c>
      <c r="BM2666" s="1102">
        <v>75963.604303568893</v>
      </c>
      <c r="BN2666" s="1102">
        <v>87238.587923966465</v>
      </c>
      <c r="BO2666" s="1102">
        <v>115562.03086205442</v>
      </c>
      <c r="BP2666" s="1102">
        <v>108099.39441751108</v>
      </c>
      <c r="BQ2666" s="1102">
        <v>87060.293517167767</v>
      </c>
      <c r="BR2666" s="1102">
        <v>68330.11411894155</v>
      </c>
      <c r="BS2666" s="1102">
        <v>56204.055261927388</v>
      </c>
      <c r="BT2666" s="1102">
        <v>35240.77770638981</v>
      </c>
      <c r="BU2666" s="1102">
        <v>15164.778607248953</v>
      </c>
      <c r="BV2666" s="1102">
        <v>15144.313910503915</v>
      </c>
      <c r="BW2666" s="1102">
        <v>23033.890173773576</v>
      </c>
      <c r="BX2666" s="1102">
        <v>25231.919451057303</v>
      </c>
      <c r="BY2666" s="1102">
        <v>24030.789378612502</v>
      </c>
      <c r="BZ2666" s="1102">
        <v>21684.507186518058</v>
      </c>
      <c r="CA2666" s="1102">
        <v>13805.040889880593</v>
      </c>
      <c r="CB2666" s="1102">
        <v>8003.6195202804138</v>
      </c>
      <c r="CC2666" s="1102">
        <v>8857.5224331432091</v>
      </c>
      <c r="CD2666" s="1102">
        <v>12629.724146793278</v>
      </c>
      <c r="CE2666" s="1102">
        <v>21096.629779179759</v>
      </c>
      <c r="CF2666" s="1102">
        <v>15751.728941070754</v>
      </c>
      <c r="CG2666" s="1102">
        <v>11283.555202351245</v>
      </c>
      <c r="CH2666" s="1102">
        <v>14322.118379818188</v>
      </c>
      <c r="CI2666" s="1102">
        <v>19369.110996971904</v>
      </c>
      <c r="CJ2666" s="1102">
        <v>24367.175276739748</v>
      </c>
      <c r="CK2666" s="1102">
        <v>23440.24400750663</v>
      </c>
      <c r="CL2666" s="1102">
        <v>19918.696949671721</v>
      </c>
      <c r="CM2666" s="1102">
        <v>21839.790344595465</v>
      </c>
      <c r="CN2666" s="1102">
        <v>20560.985245863663</v>
      </c>
      <c r="CO2666" s="1102">
        <v>21602.829670222527</v>
      </c>
      <c r="CP2666" s="1102">
        <v>20700.412276007733</v>
      </c>
      <c r="CQ2666" s="1106">
        <f t="shared" si="241"/>
        <v>22818.298573506167</v>
      </c>
      <c r="CR2666" s="23" t="s">
        <v>543</v>
      </c>
      <c r="DQ2666"/>
      <c r="DR2666"/>
    </row>
    <row r="2667" spans="58:122" ht="13">
      <c r="BF2667" s="1135">
        <v>2659</v>
      </c>
      <c r="BG2667" s="1102">
        <v>69102.584197643824</v>
      </c>
      <c r="BH2667" s="1102">
        <v>70832.320571636839</v>
      </c>
      <c r="BI2667" s="1102">
        <v>63131.669245909652</v>
      </c>
      <c r="BJ2667" s="1102">
        <v>67296.057213991677</v>
      </c>
      <c r="BK2667" s="1102">
        <v>79802.593699905279</v>
      </c>
      <c r="BL2667" s="1102">
        <v>100685.45155323527</v>
      </c>
      <c r="BM2667" s="1102">
        <v>93452.914801571605</v>
      </c>
      <c r="BN2667" s="1102">
        <v>110521.22604770519</v>
      </c>
      <c r="BO2667" s="1102">
        <v>139032.51705560446</v>
      </c>
      <c r="BP2667" s="1102">
        <v>128303.59665680672</v>
      </c>
      <c r="BQ2667" s="1102">
        <v>98257.646823021409</v>
      </c>
      <c r="BR2667" s="1102">
        <v>81517.659322598774</v>
      </c>
      <c r="BS2667" s="1102">
        <v>87356.694317684596</v>
      </c>
      <c r="BT2667" s="1102">
        <v>36440.280564834502</v>
      </c>
      <c r="BU2667" s="1102">
        <v>15298.702574205228</v>
      </c>
      <c r="BV2667" s="1102">
        <v>14961.413955704318</v>
      </c>
      <c r="BW2667" s="1102">
        <v>16006.716511462886</v>
      </c>
      <c r="BX2667" s="1102">
        <v>30519.071171122188</v>
      </c>
      <c r="BY2667" s="1102">
        <v>24433.679432876976</v>
      </c>
      <c r="BZ2667" s="1102">
        <v>21063.166207872266</v>
      </c>
      <c r="CA2667" s="1102">
        <v>13805.248839303409</v>
      </c>
      <c r="CB2667" s="1102">
        <v>8710.9010417527425</v>
      </c>
      <c r="CC2667" s="1102">
        <v>12967.515251807163</v>
      </c>
      <c r="CD2667" s="1102">
        <v>15976.272115834956</v>
      </c>
      <c r="CE2667" s="1102">
        <v>22397.358984033937</v>
      </c>
      <c r="CF2667" s="1102">
        <v>17217.175505250125</v>
      </c>
      <c r="CG2667" s="1102">
        <v>16656.845306784686</v>
      </c>
      <c r="CH2667" s="1102">
        <v>17802.453460992536</v>
      </c>
      <c r="CI2667" s="1102">
        <v>22845.305126731397</v>
      </c>
      <c r="CJ2667" s="1102">
        <v>21962.972695484448</v>
      </c>
      <c r="CK2667" s="1102">
        <v>21290.231226655651</v>
      </c>
      <c r="CL2667" s="1102">
        <v>16267.483470586492</v>
      </c>
      <c r="CM2667" s="1102">
        <v>22603.05125209751</v>
      </c>
      <c r="CN2667" s="1102">
        <v>20800.445972714897</v>
      </c>
      <c r="CO2667" s="1102">
        <v>22690.606149893723</v>
      </c>
      <c r="CP2667" s="1102">
        <v>23246.127749009112</v>
      </c>
      <c r="CQ2667" s="1106">
        <f t="shared" si="241"/>
        <v>25624.469531437586</v>
      </c>
      <c r="CR2667" s="23" t="s">
        <v>543</v>
      </c>
      <c r="DQ2667"/>
      <c r="DR2667"/>
    </row>
    <row r="2668" spans="58:122" ht="13">
      <c r="BF2668" s="1135">
        <v>2660</v>
      </c>
      <c r="BG2668" s="1102">
        <v>71118.852008431917</v>
      </c>
      <c r="BH2668" s="1102">
        <v>68845.936447756249</v>
      </c>
      <c r="BI2668" s="1102">
        <v>58950.457647740826</v>
      </c>
      <c r="BJ2668" s="1102">
        <v>80466.292540148002</v>
      </c>
      <c r="BK2668" s="1102">
        <v>104937.86530701608</v>
      </c>
      <c r="BL2668" s="1102">
        <v>127642.55079826649</v>
      </c>
      <c r="BM2668" s="1102">
        <v>101526.11562863269</v>
      </c>
      <c r="BN2668" s="1102">
        <v>115527.32667546839</v>
      </c>
      <c r="BO2668" s="1102">
        <v>144464.53112741918</v>
      </c>
      <c r="BP2668" s="1102">
        <v>131384.68338271408</v>
      </c>
      <c r="BQ2668" s="1102">
        <v>98458.508812276938</v>
      </c>
      <c r="BR2668" s="1102">
        <v>76201.366441762002</v>
      </c>
      <c r="BS2668" s="1102">
        <v>73503.937512960561</v>
      </c>
      <c r="BT2668" s="1102">
        <v>64028.597180116922</v>
      </c>
      <c r="BU2668" s="1102">
        <v>18953.698219987353</v>
      </c>
      <c r="BV2668" s="1102">
        <v>13289.390059606649</v>
      </c>
      <c r="BW2668" s="1102">
        <v>14835.411661000331</v>
      </c>
      <c r="BX2668" s="1102">
        <v>22341.748593796685</v>
      </c>
      <c r="BY2668" s="1102">
        <v>25444.209253218491</v>
      </c>
      <c r="BZ2668" s="1102">
        <v>23136.824971304282</v>
      </c>
      <c r="CA2668" s="1102">
        <v>13805.885866397977</v>
      </c>
      <c r="CB2668" s="1102">
        <v>7222.6030500844236</v>
      </c>
      <c r="CC2668" s="1102">
        <v>10385.892013548451</v>
      </c>
      <c r="CD2668" s="1102">
        <v>14349.302382688922</v>
      </c>
      <c r="CE2668" s="1102">
        <v>24980.015198143628</v>
      </c>
      <c r="CF2668" s="1102">
        <v>18286.276574446765</v>
      </c>
      <c r="CG2668" s="1102">
        <v>15292.491844946664</v>
      </c>
      <c r="CH2668" s="1102">
        <v>17225.181898679166</v>
      </c>
      <c r="CI2668" s="1102">
        <v>19470.932670518479</v>
      </c>
      <c r="CJ2668" s="1102">
        <v>20785.878099354592</v>
      </c>
      <c r="CK2668" s="1102">
        <v>21401.985848563487</v>
      </c>
      <c r="CL2668" s="1102">
        <v>17386.353612970681</v>
      </c>
      <c r="CM2668" s="1102">
        <v>25466.759157684559</v>
      </c>
      <c r="CN2668" s="1102">
        <v>24352.250603771976</v>
      </c>
      <c r="CO2668" s="1102">
        <v>28668.594382541873</v>
      </c>
      <c r="CP2668" s="1102">
        <v>24411.221086335878</v>
      </c>
      <c r="CQ2668" s="1106">
        <f t="shared" si="241"/>
        <v>26908.765094378523</v>
      </c>
      <c r="CR2668" s="23" t="s">
        <v>543</v>
      </c>
      <c r="DQ2668"/>
      <c r="DR2668"/>
    </row>
    <row r="2669" spans="58:122" ht="13">
      <c r="BF2669" s="1135">
        <v>2661</v>
      </c>
      <c r="BG2669" s="1102">
        <v>71857.461030236736</v>
      </c>
      <c r="BH2669" s="1102">
        <v>65511.361995189029</v>
      </c>
      <c r="BI2669" s="1102">
        <v>58749.376135469029</v>
      </c>
      <c r="BJ2669" s="1102">
        <v>62348.341960852806</v>
      </c>
      <c r="BK2669" s="1102">
        <v>86436.355676106221</v>
      </c>
      <c r="BL2669" s="1102">
        <v>113664.1094843605</v>
      </c>
      <c r="BM2669" s="1102">
        <v>101874.70928269096</v>
      </c>
      <c r="BN2669" s="1102">
        <v>104608.5787021674</v>
      </c>
      <c r="BO2669" s="1102">
        <v>132902.90798210123</v>
      </c>
      <c r="BP2669" s="1102">
        <v>121606.5323498715</v>
      </c>
      <c r="BQ2669" s="1102">
        <v>90714.000839083717</v>
      </c>
      <c r="BR2669" s="1102">
        <v>73664.957810067513</v>
      </c>
      <c r="BS2669" s="1102">
        <v>106014.94964766181</v>
      </c>
      <c r="BT2669" s="1102">
        <v>34751.591980643607</v>
      </c>
      <c r="BU2669" s="1102">
        <v>13949.432928158814</v>
      </c>
      <c r="BV2669" s="1102">
        <v>10677.912511257051</v>
      </c>
      <c r="BW2669" s="1102">
        <v>16853.510038920405</v>
      </c>
      <c r="BX2669" s="1102">
        <v>24879.135386243062</v>
      </c>
      <c r="BY2669" s="1102">
        <v>23124.568797821667</v>
      </c>
      <c r="BZ2669" s="1102">
        <v>18944.531320538492</v>
      </c>
      <c r="CA2669" s="1102">
        <v>13815.713939176876</v>
      </c>
      <c r="CB2669" s="1102">
        <v>8018.2773440453821</v>
      </c>
      <c r="CC2669" s="1102">
        <v>11738.968673368596</v>
      </c>
      <c r="CD2669" s="1102">
        <v>14631.154391164073</v>
      </c>
      <c r="CE2669" s="1102">
        <v>19350.355427021932</v>
      </c>
      <c r="CF2669" s="1102">
        <v>12197.557253756002</v>
      </c>
      <c r="CG2669" s="1102">
        <v>12641.114534415588</v>
      </c>
      <c r="CH2669" s="1102">
        <v>17604.741871931208</v>
      </c>
      <c r="CI2669" s="1102">
        <v>25117.209057718337</v>
      </c>
      <c r="CJ2669" s="1102">
        <v>23938.937735309333</v>
      </c>
      <c r="CK2669" s="1102">
        <v>22822.512302428062</v>
      </c>
      <c r="CL2669" s="1102">
        <v>17284.379571062553</v>
      </c>
      <c r="CM2669" s="1102">
        <v>20128.246686426744</v>
      </c>
      <c r="CN2669" s="1102">
        <v>18326.238014902334</v>
      </c>
      <c r="CO2669" s="1102">
        <v>16208.157310441709</v>
      </c>
      <c r="CP2669" s="1102">
        <v>20246.807296636012</v>
      </c>
      <c r="CQ2669" s="1106">
        <f t="shared" si="241"/>
        <v>22318.284674472401</v>
      </c>
      <c r="CR2669" s="23" t="s">
        <v>543</v>
      </c>
      <c r="DQ2669"/>
      <c r="DR2669"/>
    </row>
    <row r="2670" spans="58:122" ht="13">
      <c r="BF2670" s="1135">
        <v>2662</v>
      </c>
      <c r="BG2670" s="1102">
        <v>57651.170777959298</v>
      </c>
      <c r="BH2670" s="1102">
        <v>60383.415598805055</v>
      </c>
      <c r="BI2670" s="1102">
        <v>56599.98760809251</v>
      </c>
      <c r="BJ2670" s="1102">
        <v>66622.168366643557</v>
      </c>
      <c r="BK2670" s="1102">
        <v>80307.299152382242</v>
      </c>
      <c r="BL2670" s="1102">
        <v>103303.07223193102</v>
      </c>
      <c r="BM2670" s="1102">
        <v>91993.320569088333</v>
      </c>
      <c r="BN2670" s="1102">
        <v>106761.87096150433</v>
      </c>
      <c r="BO2670" s="1102">
        <v>143287.22255825298</v>
      </c>
      <c r="BP2670" s="1102">
        <v>142996.73100156063</v>
      </c>
      <c r="BQ2670" s="1102">
        <v>114779.4755340135</v>
      </c>
      <c r="BR2670" s="1102">
        <v>94613.49758326271</v>
      </c>
      <c r="BS2670" s="1102">
        <v>98648.97452248256</v>
      </c>
      <c r="BT2670" s="1102">
        <v>42774.075301952624</v>
      </c>
      <c r="BU2670" s="1102">
        <v>16444.86727556949</v>
      </c>
      <c r="BV2670" s="1102">
        <v>14164.685949140754</v>
      </c>
      <c r="BW2670" s="1102">
        <v>22055.717667482448</v>
      </c>
      <c r="BX2670" s="1102">
        <v>31159.42694237614</v>
      </c>
      <c r="BY2670" s="1102">
        <v>27895.55559095756</v>
      </c>
      <c r="BZ2670" s="1102">
        <v>21760.66644483466</v>
      </c>
      <c r="CA2670" s="1102">
        <v>13818.681000097413</v>
      </c>
      <c r="CB2670" s="1102">
        <v>9408.6947761996853</v>
      </c>
      <c r="CC2670" s="1102">
        <v>10273.553050381568</v>
      </c>
      <c r="CD2670" s="1102">
        <v>16744.359068670536</v>
      </c>
      <c r="CE2670" s="1102">
        <v>22768.013460690428</v>
      </c>
      <c r="CF2670" s="1102">
        <v>15605.277543083717</v>
      </c>
      <c r="CG2670" s="1102">
        <v>11555.215543114589</v>
      </c>
      <c r="CH2670" s="1102">
        <v>13883.936678100126</v>
      </c>
      <c r="CI2670" s="1102">
        <v>23376.89836325822</v>
      </c>
      <c r="CJ2670" s="1102">
        <v>25154.162836539883</v>
      </c>
      <c r="CK2670" s="1102">
        <v>23086.527033139871</v>
      </c>
      <c r="CL2670" s="1102">
        <v>18917.128744434682</v>
      </c>
      <c r="CM2670" s="1102">
        <v>22638.428978104657</v>
      </c>
      <c r="CN2670" s="1102">
        <v>21152.48235180703</v>
      </c>
      <c r="CO2670" s="1102">
        <v>21427.985781176296</v>
      </c>
      <c r="CP2670" s="1102">
        <v>22681.755794698121</v>
      </c>
      <c r="CQ2670" s="1106">
        <f t="shared" si="241"/>
        <v>25002.355943153776</v>
      </c>
      <c r="CR2670" s="23" t="s">
        <v>543</v>
      </c>
      <c r="DQ2670"/>
      <c r="DR2670"/>
    </row>
    <row r="2671" spans="58:122" ht="13">
      <c r="BF2671" s="1135">
        <v>2663</v>
      </c>
      <c r="BG2671" s="1102">
        <v>47265.900457270145</v>
      </c>
      <c r="BH2671" s="1102">
        <v>64534.781103138121</v>
      </c>
      <c r="BI2671" s="1102">
        <v>68280.738944501907</v>
      </c>
      <c r="BJ2671" s="1102">
        <v>86287.581528824536</v>
      </c>
      <c r="BK2671" s="1102">
        <v>104543.20528969922</v>
      </c>
      <c r="BL2671" s="1102">
        <v>144809.37709624751</v>
      </c>
      <c r="BM2671" s="1102">
        <v>133586.71499273024</v>
      </c>
      <c r="BN2671" s="1102">
        <v>127621.07394062875</v>
      </c>
      <c r="BO2671" s="1102">
        <v>138728.16163627774</v>
      </c>
      <c r="BP2671" s="1102">
        <v>148436.61898387512</v>
      </c>
      <c r="BQ2671" s="1102">
        <v>108167.10974424012</v>
      </c>
      <c r="BR2671" s="1102">
        <v>75491.615263605447</v>
      </c>
      <c r="BS2671" s="1102">
        <v>70722.837939300909</v>
      </c>
      <c r="BT2671" s="1102">
        <v>28333.515080547146</v>
      </c>
      <c r="BU2671" s="1102">
        <v>13460.600614442234</v>
      </c>
      <c r="BV2671" s="1102">
        <v>13923.759533033466</v>
      </c>
      <c r="BW2671" s="1102">
        <v>16347.168021925603</v>
      </c>
      <c r="BX2671" s="1102">
        <v>22979.24901671624</v>
      </c>
      <c r="BY2671" s="1102">
        <v>24314.013805175251</v>
      </c>
      <c r="BZ2671" s="1102">
        <v>21810.474731340732</v>
      </c>
      <c r="CA2671" s="1102">
        <v>13819.278617642729</v>
      </c>
      <c r="CB2671" s="1102">
        <v>8831.9588158020815</v>
      </c>
      <c r="CC2671" s="1102">
        <v>10445.059323471938</v>
      </c>
      <c r="CD2671" s="1102">
        <v>15538.700743159412</v>
      </c>
      <c r="CE2671" s="1102">
        <v>19794.509438740068</v>
      </c>
      <c r="CF2671" s="1102">
        <v>14491.591553376946</v>
      </c>
      <c r="CG2671" s="1102">
        <v>10542.456075592243</v>
      </c>
      <c r="CH2671" s="1102">
        <v>13531.804122328105</v>
      </c>
      <c r="CI2671" s="1102">
        <v>18728.249880338004</v>
      </c>
      <c r="CJ2671" s="1102">
        <v>21942.94138978198</v>
      </c>
      <c r="CK2671" s="1102">
        <v>20442.527892047598</v>
      </c>
      <c r="CL2671" s="1102">
        <v>16340.050323771944</v>
      </c>
      <c r="CM2671" s="1102">
        <v>20187.310123159292</v>
      </c>
      <c r="CN2671" s="1102">
        <v>21484.866474436996</v>
      </c>
      <c r="CO2671" s="1102">
        <v>26915.134879100704</v>
      </c>
      <c r="CP2671" s="1102">
        <v>22458.806294504837</v>
      </c>
      <c r="CQ2671" s="1106">
        <f t="shared" si="241"/>
        <v>24756.596187531872</v>
      </c>
      <c r="CR2671" s="23" t="s">
        <v>543</v>
      </c>
      <c r="DQ2671"/>
      <c r="DR2671"/>
    </row>
    <row r="2672" spans="58:122" ht="13">
      <c r="BF2672" s="1135">
        <v>2664</v>
      </c>
      <c r="BG2672" s="1102">
        <v>66593.49416325365</v>
      </c>
      <c r="BH2672" s="1102">
        <v>71001.20474005671</v>
      </c>
      <c r="BI2672" s="1102">
        <v>57583.037418471882</v>
      </c>
      <c r="BJ2672" s="1102">
        <v>58552.959180077531</v>
      </c>
      <c r="BK2672" s="1102">
        <v>76834.904642373833</v>
      </c>
      <c r="BL2672" s="1102">
        <v>99839.303941479287</v>
      </c>
      <c r="BM2672" s="1102">
        <v>87441.363264192361</v>
      </c>
      <c r="BN2672" s="1102">
        <v>98706.254449730332</v>
      </c>
      <c r="BO2672" s="1102">
        <v>138371.56443545638</v>
      </c>
      <c r="BP2672" s="1102">
        <v>127832.26825249066</v>
      </c>
      <c r="BQ2672" s="1102">
        <v>99671.217521692379</v>
      </c>
      <c r="BR2672" s="1102">
        <v>79915.982166404749</v>
      </c>
      <c r="BS2672" s="1102">
        <v>88890.400877842869</v>
      </c>
      <c r="BT2672" s="1102">
        <v>32387.622067426073</v>
      </c>
      <c r="BU2672" s="1102">
        <v>12543.888764691019</v>
      </c>
      <c r="BV2672" s="1102">
        <v>10421.626421390414</v>
      </c>
      <c r="BW2672" s="1102">
        <v>19015.450273044062</v>
      </c>
      <c r="BX2672" s="1102">
        <v>28861.294370848751</v>
      </c>
      <c r="BY2672" s="1102">
        <v>25519.867206922529</v>
      </c>
      <c r="BZ2672" s="1102">
        <v>19565.668584971361</v>
      </c>
      <c r="CA2672" s="1102">
        <v>13820.607554527025</v>
      </c>
      <c r="CB2672" s="1102">
        <v>6909.2636337238882</v>
      </c>
      <c r="CC2672" s="1102">
        <v>7952.4730968476651</v>
      </c>
      <c r="CD2672" s="1102">
        <v>13164.526487868032</v>
      </c>
      <c r="CE2672" s="1102">
        <v>20324.567529302061</v>
      </c>
      <c r="CF2672" s="1102">
        <v>13685.968713161146</v>
      </c>
      <c r="CG2672" s="1102">
        <v>10116.701230414081</v>
      </c>
      <c r="CH2672" s="1102">
        <v>14388.537747832144</v>
      </c>
      <c r="CI2672" s="1102">
        <v>21550.975190381501</v>
      </c>
      <c r="CJ2672" s="1102">
        <v>23300.6101169293</v>
      </c>
      <c r="CK2672" s="1102">
        <v>19099.265216958302</v>
      </c>
      <c r="CL2672" s="1102">
        <v>15280.559362344386</v>
      </c>
      <c r="CM2672" s="1102">
        <v>20100.417148263074</v>
      </c>
      <c r="CN2672" s="1102">
        <v>22546.289564664985</v>
      </c>
      <c r="CO2672" s="1102">
        <v>23301.78834033887</v>
      </c>
      <c r="CP2672" s="1102">
        <v>22969.360032257791</v>
      </c>
      <c r="CQ2672" s="1106">
        <f t="shared" si="241"/>
        <v>25319.385347019728</v>
      </c>
      <c r="CR2672" s="23" t="s">
        <v>543</v>
      </c>
      <c r="DQ2672"/>
      <c r="DR2672"/>
    </row>
    <row r="2673" spans="58:122" ht="13">
      <c r="BF2673" s="1135">
        <v>2665</v>
      </c>
      <c r="BG2673" s="1102">
        <v>69209.171536403795</v>
      </c>
      <c r="BH2673" s="1102">
        <v>66440.734567300198</v>
      </c>
      <c r="BI2673" s="1102">
        <v>56280.649001530495</v>
      </c>
      <c r="BJ2673" s="1102">
        <v>58941.101336791471</v>
      </c>
      <c r="BK2673" s="1102">
        <v>81720.791909092848</v>
      </c>
      <c r="BL2673" s="1102">
        <v>106108.51966667961</v>
      </c>
      <c r="BM2673" s="1102">
        <v>83224.032796647589</v>
      </c>
      <c r="BN2673" s="1102">
        <v>93851.578092058466</v>
      </c>
      <c r="BO2673" s="1102">
        <v>138940.55384421512</v>
      </c>
      <c r="BP2673" s="1102">
        <v>137137.96219075817</v>
      </c>
      <c r="BQ2673" s="1102">
        <v>113006.99458364288</v>
      </c>
      <c r="BR2673" s="1102">
        <v>89124.821135744947</v>
      </c>
      <c r="BS2673" s="1102">
        <v>95735.651888873981</v>
      </c>
      <c r="BT2673" s="1102">
        <v>48566.32552788614</v>
      </c>
      <c r="BU2673" s="1102">
        <v>19104.462823105085</v>
      </c>
      <c r="BV2673" s="1102">
        <v>14826.786324443907</v>
      </c>
      <c r="BW2673" s="1102">
        <v>20680.563033255221</v>
      </c>
      <c r="BX2673" s="1102">
        <v>26613.422793645579</v>
      </c>
      <c r="BY2673" s="1102">
        <v>23636.628807165827</v>
      </c>
      <c r="BZ2673" s="1102">
        <v>18320.99962980127</v>
      </c>
      <c r="CA2673" s="1102">
        <v>13824.285384818808</v>
      </c>
      <c r="CB2673" s="1102">
        <v>7353.8102463937803</v>
      </c>
      <c r="CC2673" s="1102">
        <v>9542.6763030741859</v>
      </c>
      <c r="CD2673" s="1102">
        <v>13309.411401404934</v>
      </c>
      <c r="CE2673" s="1102">
        <v>23871.179490918315</v>
      </c>
      <c r="CF2673" s="1102">
        <v>17794.020559920304</v>
      </c>
      <c r="CG2673" s="1102">
        <v>11380.140143308008</v>
      </c>
      <c r="CH2673" s="1102">
        <v>12852.571600329795</v>
      </c>
      <c r="CI2673" s="1102">
        <v>18859.623640042362</v>
      </c>
      <c r="CJ2673" s="1102">
        <v>25119.362002064401</v>
      </c>
      <c r="CK2673" s="1102">
        <v>27841.103336196356</v>
      </c>
      <c r="CL2673" s="1102">
        <v>21056.460869425649</v>
      </c>
      <c r="CM2673" s="1102">
        <v>24513.022258306832</v>
      </c>
      <c r="CN2673" s="1102">
        <v>22268.687135567387</v>
      </c>
      <c r="CO2673" s="1102">
        <v>23037.434852028022</v>
      </c>
      <c r="CP2673" s="1102">
        <v>24111.693055805201</v>
      </c>
      <c r="CQ2673" s="1106">
        <f t="shared" si="241"/>
        <v>26578.591958662531</v>
      </c>
      <c r="CR2673" s="23" t="s">
        <v>543</v>
      </c>
      <c r="DQ2673"/>
      <c r="DR2673"/>
    </row>
    <row r="2674" spans="58:122" ht="13">
      <c r="BF2674" s="1135">
        <v>2666</v>
      </c>
      <c r="BG2674" s="1102">
        <v>57306.451454955553</v>
      </c>
      <c r="BH2674" s="1102">
        <v>57449.120793338741</v>
      </c>
      <c r="BI2674" s="1102">
        <v>56426.886800771135</v>
      </c>
      <c r="BJ2674" s="1102">
        <v>65678.640678858821</v>
      </c>
      <c r="BK2674" s="1102">
        <v>76710.009907599888</v>
      </c>
      <c r="BL2674" s="1102">
        <v>96737.22338588725</v>
      </c>
      <c r="BM2674" s="1102">
        <v>77134.769597267703</v>
      </c>
      <c r="BN2674" s="1102">
        <v>90915.700226746398</v>
      </c>
      <c r="BO2674" s="1102">
        <v>133002.09515191417</v>
      </c>
      <c r="BP2674" s="1102">
        <v>126671.5151425884</v>
      </c>
      <c r="BQ2674" s="1102">
        <v>99966.010698560916</v>
      </c>
      <c r="BR2674" s="1102">
        <v>77662.140982309997</v>
      </c>
      <c r="BS2674" s="1102">
        <v>88210.2628061461</v>
      </c>
      <c r="BT2674" s="1102">
        <v>35272.102932056987</v>
      </c>
      <c r="BU2674" s="1102">
        <v>13319.304948807903</v>
      </c>
      <c r="BV2674" s="1102">
        <v>14435.328066531845</v>
      </c>
      <c r="BW2674" s="1102">
        <v>23200.796202303547</v>
      </c>
      <c r="BX2674" s="1102">
        <v>28984.817142426331</v>
      </c>
      <c r="BY2674" s="1102">
        <v>23595.492395989517</v>
      </c>
      <c r="BZ2674" s="1102">
        <v>21294.337331403163</v>
      </c>
      <c r="CA2674" s="1102">
        <v>13826.403977118669</v>
      </c>
      <c r="CB2674" s="1102">
        <v>8184.6433715788553</v>
      </c>
      <c r="CC2674" s="1102">
        <v>11671.42162978655</v>
      </c>
      <c r="CD2674" s="1102">
        <v>13426.298419757266</v>
      </c>
      <c r="CE2674" s="1102">
        <v>22611.15512465853</v>
      </c>
      <c r="CF2674" s="1102">
        <v>16242.938047847125</v>
      </c>
      <c r="CG2674" s="1102">
        <v>11794.535688192786</v>
      </c>
      <c r="CH2674" s="1102">
        <v>17347.956678689585</v>
      </c>
      <c r="CI2674" s="1102">
        <v>21428.517660358579</v>
      </c>
      <c r="CJ2674" s="1102">
        <v>26631.971791390584</v>
      </c>
      <c r="CK2674" s="1102">
        <v>24343.780082150144</v>
      </c>
      <c r="CL2674" s="1102">
        <v>17437.064437090139</v>
      </c>
      <c r="CM2674" s="1102">
        <v>20709.36860826589</v>
      </c>
      <c r="CN2674" s="1102">
        <v>19319.791818354726</v>
      </c>
      <c r="CO2674" s="1102">
        <v>23728.212484374559</v>
      </c>
      <c r="CP2674" s="1102">
        <v>20390.440600789181</v>
      </c>
      <c r="CQ2674" s="1106">
        <f t="shared" si="241"/>
        <v>22476.613290133108</v>
      </c>
      <c r="CR2674" s="23" t="s">
        <v>543</v>
      </c>
      <c r="DQ2674"/>
      <c r="DR2674"/>
    </row>
    <row r="2675" spans="58:122" ht="13">
      <c r="BF2675" s="1135">
        <v>2667</v>
      </c>
      <c r="BG2675" s="1102">
        <v>48306.674356646588</v>
      </c>
      <c r="BH2675" s="1102">
        <v>50663.89524526953</v>
      </c>
      <c r="BI2675" s="1102">
        <v>48493.556070693347</v>
      </c>
      <c r="BJ2675" s="1102">
        <v>65742.791015101669</v>
      </c>
      <c r="BK2675" s="1102">
        <v>71684.977512606056</v>
      </c>
      <c r="BL2675" s="1102">
        <v>86074.096837608362</v>
      </c>
      <c r="BM2675" s="1102">
        <v>78876.743166119937</v>
      </c>
      <c r="BN2675" s="1102">
        <v>102374.91395223029</v>
      </c>
      <c r="BO2675" s="1102">
        <v>105786.3582316195</v>
      </c>
      <c r="BP2675" s="1102">
        <v>107215.10034756939</v>
      </c>
      <c r="BQ2675" s="1102">
        <v>82975.542630855038</v>
      </c>
      <c r="BR2675" s="1102">
        <v>71843.046906854928</v>
      </c>
      <c r="BS2675" s="1102">
        <v>55603.935590629211</v>
      </c>
      <c r="BT2675" s="1102">
        <v>28921.03822251653</v>
      </c>
      <c r="BU2675" s="1102">
        <v>11975.635188523487</v>
      </c>
      <c r="BV2675" s="1102">
        <v>16460.442809570282</v>
      </c>
      <c r="BW2675" s="1102">
        <v>29922.702128837493</v>
      </c>
      <c r="BX2675" s="1102">
        <v>26644.339687834363</v>
      </c>
      <c r="BY2675" s="1102">
        <v>27333.668110377042</v>
      </c>
      <c r="BZ2675" s="1102">
        <v>16266.078985989587</v>
      </c>
      <c r="CA2675" s="1102">
        <v>13827.872578294142</v>
      </c>
      <c r="CB2675" s="1102">
        <v>9229.2913214747459</v>
      </c>
      <c r="CC2675" s="1102">
        <v>9982.5769981350441</v>
      </c>
      <c r="CD2675" s="1102">
        <v>13472.014403625682</v>
      </c>
      <c r="CE2675" s="1102">
        <v>24973.606421253724</v>
      </c>
      <c r="CF2675" s="1102">
        <v>17554.269858860185</v>
      </c>
      <c r="CG2675" s="1102">
        <v>11555.213078508048</v>
      </c>
      <c r="CH2675" s="1102">
        <v>14355.098729114779</v>
      </c>
      <c r="CI2675" s="1102">
        <v>18421.219142729748</v>
      </c>
      <c r="CJ2675" s="1102">
        <v>23775.824537789395</v>
      </c>
      <c r="CK2675" s="1102">
        <v>24137.992088448766</v>
      </c>
      <c r="CL2675" s="1102">
        <v>20215.798375295384</v>
      </c>
      <c r="CM2675" s="1102">
        <v>21341.45628383481</v>
      </c>
      <c r="CN2675" s="1102">
        <v>16094.092000666269</v>
      </c>
      <c r="CO2675" s="1102">
        <v>20256.79280480204</v>
      </c>
      <c r="CP2675" s="1102">
        <v>16579.826585015129</v>
      </c>
      <c r="CQ2675" s="1106">
        <f t="shared" si="241"/>
        <v>18276.130362500851</v>
      </c>
      <c r="CR2675" s="23" t="s">
        <v>543</v>
      </c>
      <c r="DQ2675"/>
      <c r="DR2675"/>
    </row>
    <row r="2676" spans="58:122" ht="13">
      <c r="BF2676" s="1135">
        <v>2668</v>
      </c>
      <c r="BG2676" s="1102">
        <v>69541.588512371614</v>
      </c>
      <c r="BH2676" s="1102">
        <v>52895.947921239247</v>
      </c>
      <c r="BI2676" s="1102">
        <v>46627.238137090964</v>
      </c>
      <c r="BJ2676" s="1102">
        <v>57069.629843254646</v>
      </c>
      <c r="BK2676" s="1102">
        <v>68253.681853259404</v>
      </c>
      <c r="BL2676" s="1102">
        <v>86056.308927648293</v>
      </c>
      <c r="BM2676" s="1102">
        <v>70760.160236887154</v>
      </c>
      <c r="BN2676" s="1102">
        <v>102071.01855046612</v>
      </c>
      <c r="BO2676" s="1102">
        <v>134108.39036456327</v>
      </c>
      <c r="BP2676" s="1102">
        <v>127414.74460400503</v>
      </c>
      <c r="BQ2676" s="1102">
        <v>104787.37830298897</v>
      </c>
      <c r="BR2676" s="1102">
        <v>96191.309866477051</v>
      </c>
      <c r="BS2676" s="1102">
        <v>90155.631270883619</v>
      </c>
      <c r="BT2676" s="1102">
        <v>30330.884465133593</v>
      </c>
      <c r="BU2676" s="1102">
        <v>12835.40099695264</v>
      </c>
      <c r="BV2676" s="1102">
        <v>12446.170951216589</v>
      </c>
      <c r="BW2676" s="1102">
        <v>21654.043578549041</v>
      </c>
      <c r="BX2676" s="1102">
        <v>29861.090589251784</v>
      </c>
      <c r="BY2676" s="1102">
        <v>27405.546652342706</v>
      </c>
      <c r="BZ2676" s="1102">
        <v>24341.976765986594</v>
      </c>
      <c r="CA2676" s="1102">
        <v>13835.908573081793</v>
      </c>
      <c r="CB2676" s="1102">
        <v>9273.7224489422151</v>
      </c>
      <c r="CC2676" s="1102">
        <v>11119.232900058632</v>
      </c>
      <c r="CD2676" s="1102">
        <v>16445.582290203609</v>
      </c>
      <c r="CE2676" s="1102">
        <v>20353.592133912778</v>
      </c>
      <c r="CF2676" s="1102">
        <v>14525.744679456573</v>
      </c>
      <c r="CG2676" s="1102">
        <v>13460.451826313008</v>
      </c>
      <c r="CH2676" s="1102">
        <v>19029.838828372598</v>
      </c>
      <c r="CI2676" s="1102">
        <v>24979.033410774889</v>
      </c>
      <c r="CJ2676" s="1102">
        <v>25129.402185775478</v>
      </c>
      <c r="CK2676" s="1102">
        <v>22889.453637320603</v>
      </c>
      <c r="CL2676" s="1102">
        <v>18052.805239830723</v>
      </c>
      <c r="CM2676" s="1102">
        <v>24380.653214635193</v>
      </c>
      <c r="CN2676" s="1102">
        <v>23059.668476495892</v>
      </c>
      <c r="CO2676" s="1102">
        <v>31777.776602002948</v>
      </c>
      <c r="CP2676" s="1102">
        <v>24707.930943960266</v>
      </c>
      <c r="CQ2676" s="1106">
        <f t="shared" si="241"/>
        <v>27235.831726226377</v>
      </c>
      <c r="CR2676" s="23" t="s">
        <v>543</v>
      </c>
      <c r="DQ2676"/>
      <c r="DR2676"/>
    </row>
    <row r="2677" spans="58:122" ht="13">
      <c r="BF2677" s="1135">
        <v>2669</v>
      </c>
      <c r="BG2677" s="1102">
        <v>62309.321199956248</v>
      </c>
      <c r="BH2677" s="1102">
        <v>56944.975537672624</v>
      </c>
      <c r="BI2677" s="1102">
        <v>51618.132911300861</v>
      </c>
      <c r="BJ2677" s="1102">
        <v>57994.784650329275</v>
      </c>
      <c r="BK2677" s="1102">
        <v>72480.191989740735</v>
      </c>
      <c r="BL2677" s="1102">
        <v>89061.471335326511</v>
      </c>
      <c r="BM2677" s="1102">
        <v>76172.309520453782</v>
      </c>
      <c r="BN2677" s="1102">
        <v>76986.694061810937</v>
      </c>
      <c r="BO2677" s="1102">
        <v>114611.78044478434</v>
      </c>
      <c r="BP2677" s="1102">
        <v>104849.37019555968</v>
      </c>
      <c r="BQ2677" s="1102">
        <v>78891.636582036212</v>
      </c>
      <c r="BR2677" s="1102">
        <v>54874.643000199176</v>
      </c>
      <c r="BS2677" s="1102">
        <v>59997.603844876416</v>
      </c>
      <c r="BT2677" s="1102">
        <v>38492.765154050037</v>
      </c>
      <c r="BU2677" s="1102">
        <v>19817.838460866347</v>
      </c>
      <c r="BV2677" s="1102">
        <v>16633.155353369792</v>
      </c>
      <c r="BW2677" s="1102">
        <v>14139.319288989651</v>
      </c>
      <c r="BX2677" s="1102">
        <v>23858.368439731028</v>
      </c>
      <c r="BY2677" s="1102">
        <v>24648.870371760062</v>
      </c>
      <c r="BZ2677" s="1102">
        <v>22478.118398496692</v>
      </c>
      <c r="CA2677" s="1102">
        <v>13837.391131385133</v>
      </c>
      <c r="CB2677" s="1102">
        <v>8342.0604935051106</v>
      </c>
      <c r="CC2677" s="1102">
        <v>9412.6844160701912</v>
      </c>
      <c r="CD2677" s="1102">
        <v>14888.970131115902</v>
      </c>
      <c r="CE2677" s="1102">
        <v>24931.828152289818</v>
      </c>
      <c r="CF2677" s="1102">
        <v>18225.780622909766</v>
      </c>
      <c r="CG2677" s="1102">
        <v>11484.334153255875</v>
      </c>
      <c r="CH2677" s="1102">
        <v>11388.827618770927</v>
      </c>
      <c r="CI2677" s="1102">
        <v>19324.099105292305</v>
      </c>
      <c r="CJ2677" s="1102">
        <v>24263.778143696218</v>
      </c>
      <c r="CK2677" s="1102">
        <v>22505.594643743036</v>
      </c>
      <c r="CL2677" s="1102">
        <v>16453.40753617289</v>
      </c>
      <c r="CM2677" s="1102">
        <v>20081.62271011906</v>
      </c>
      <c r="CN2677" s="1102">
        <v>19936.64711086671</v>
      </c>
      <c r="CO2677" s="1102">
        <v>22483.753817911507</v>
      </c>
      <c r="CP2677" s="1102">
        <v>20777.371780512352</v>
      </c>
      <c r="CQ2677" s="1106">
        <f t="shared" si="241"/>
        <v>22903.131905733604</v>
      </c>
      <c r="CR2677" s="23" t="s">
        <v>543</v>
      </c>
      <c r="DQ2677"/>
      <c r="DR2677"/>
    </row>
    <row r="2678" spans="58:122" ht="13">
      <c r="BF2678" s="1135">
        <v>2670</v>
      </c>
      <c r="BG2678" s="1102">
        <v>53525.918702796735</v>
      </c>
      <c r="BH2678" s="1102">
        <v>54056.231193787222</v>
      </c>
      <c r="BI2678" s="1102">
        <v>50018.467170146963</v>
      </c>
      <c r="BJ2678" s="1102">
        <v>60431.428797292647</v>
      </c>
      <c r="BK2678" s="1102">
        <v>80367.452084620541</v>
      </c>
      <c r="BL2678" s="1102">
        <v>104718.4371964318</v>
      </c>
      <c r="BM2678" s="1102">
        <v>95049.638990140375</v>
      </c>
      <c r="BN2678" s="1102">
        <v>101594.65851363378</v>
      </c>
      <c r="BO2678" s="1102">
        <v>139400.78971528713</v>
      </c>
      <c r="BP2678" s="1102">
        <v>127738.44202203926</v>
      </c>
      <c r="BQ2678" s="1102">
        <v>96042.198739064625</v>
      </c>
      <c r="BR2678" s="1102">
        <v>73486.658969548618</v>
      </c>
      <c r="BS2678" s="1102">
        <v>92944.768492336327</v>
      </c>
      <c r="BT2678" s="1102">
        <v>34996.511446523415</v>
      </c>
      <c r="BU2678" s="1102">
        <v>14700.508869822128</v>
      </c>
      <c r="BV2678" s="1102">
        <v>12257.413510094879</v>
      </c>
      <c r="BW2678" s="1102">
        <v>20798.298372931629</v>
      </c>
      <c r="BX2678" s="1102">
        <v>33041.438767526568</v>
      </c>
      <c r="BY2678" s="1102">
        <v>28440.409328950485</v>
      </c>
      <c r="BZ2678" s="1102">
        <v>21247.109010215405</v>
      </c>
      <c r="CA2678" s="1102">
        <v>13847.387500325714</v>
      </c>
      <c r="CB2678" s="1102">
        <v>8376.1805566616058</v>
      </c>
      <c r="CC2678" s="1102">
        <v>11232.120735984581</v>
      </c>
      <c r="CD2678" s="1102">
        <v>16616.705890661342</v>
      </c>
      <c r="CE2678" s="1102">
        <v>23570.884028068795</v>
      </c>
      <c r="CF2678" s="1102">
        <v>15937.367617615217</v>
      </c>
      <c r="CG2678" s="1102">
        <v>10752.706910385055</v>
      </c>
      <c r="CH2678" s="1102">
        <v>13436.331815963993</v>
      </c>
      <c r="CI2678" s="1102">
        <v>19886.778019663583</v>
      </c>
      <c r="CJ2678" s="1102">
        <v>24191.328327340583</v>
      </c>
      <c r="CK2678" s="1102">
        <v>24562.644324813467</v>
      </c>
      <c r="CL2678" s="1102">
        <v>21070.263574924877</v>
      </c>
      <c r="CM2678" s="1102">
        <v>24835.420222702531</v>
      </c>
      <c r="CN2678" s="1102">
        <v>22829.128537229743</v>
      </c>
      <c r="CO2678" s="1102">
        <v>22834.432924401175</v>
      </c>
      <c r="CP2678" s="1102">
        <v>24090.757604587114</v>
      </c>
      <c r="CQ2678" s="1106">
        <f t="shared" si="241"/>
        <v>26555.514574004883</v>
      </c>
      <c r="CR2678" s="23" t="s">
        <v>543</v>
      </c>
      <c r="DQ2678"/>
      <c r="DR2678"/>
    </row>
    <row r="2679" spans="58:122" ht="13">
      <c r="BF2679" s="1135">
        <v>2671</v>
      </c>
      <c r="BG2679" s="1102">
        <v>78778.000831108511</v>
      </c>
      <c r="BH2679" s="1102">
        <v>81899.193117722782</v>
      </c>
      <c r="BI2679" s="1102">
        <v>71398.05842062259</v>
      </c>
      <c r="BJ2679" s="1102">
        <v>81106.677993906138</v>
      </c>
      <c r="BK2679" s="1102">
        <v>95958.896061498526</v>
      </c>
      <c r="BL2679" s="1102">
        <v>115977.34360317232</v>
      </c>
      <c r="BM2679" s="1102">
        <v>99716.457622450602</v>
      </c>
      <c r="BN2679" s="1102">
        <v>100835.30442009342</v>
      </c>
      <c r="BO2679" s="1102">
        <v>130568.72228589946</v>
      </c>
      <c r="BP2679" s="1102">
        <v>129390.45257590001</v>
      </c>
      <c r="BQ2679" s="1102">
        <v>100530.94698045998</v>
      </c>
      <c r="BR2679" s="1102">
        <v>81537.875582807144</v>
      </c>
      <c r="BS2679" s="1102">
        <v>97189.837138461895</v>
      </c>
      <c r="BT2679" s="1102">
        <v>42333.643270553024</v>
      </c>
      <c r="BU2679" s="1102">
        <v>17375.157950149733</v>
      </c>
      <c r="BV2679" s="1102">
        <v>14931.674044295585</v>
      </c>
      <c r="BW2679" s="1102">
        <v>22161.963345287717</v>
      </c>
      <c r="BX2679" s="1102">
        <v>26671.410291057433</v>
      </c>
      <c r="BY2679" s="1102">
        <v>23404.424542205248</v>
      </c>
      <c r="BZ2679" s="1102">
        <v>21865.920761103385</v>
      </c>
      <c r="CA2679" s="1102">
        <v>13847.571345429904</v>
      </c>
      <c r="CB2679" s="1102">
        <v>8786.2598184909893</v>
      </c>
      <c r="CC2679" s="1102">
        <v>11086.999724992684</v>
      </c>
      <c r="CD2679" s="1102">
        <v>13176.771050720559</v>
      </c>
      <c r="CE2679" s="1102">
        <v>22249.89004148425</v>
      </c>
      <c r="CF2679" s="1102">
        <v>15866.427033343427</v>
      </c>
      <c r="CG2679" s="1102">
        <v>12245.160552978763</v>
      </c>
      <c r="CH2679" s="1102">
        <v>14488.177394109236</v>
      </c>
      <c r="CI2679" s="1102">
        <v>20512.182077796802</v>
      </c>
      <c r="CJ2679" s="1102">
        <v>22618.94019573737</v>
      </c>
      <c r="CK2679" s="1102">
        <v>23213.705203071713</v>
      </c>
      <c r="CL2679" s="1102">
        <v>18793.744931486257</v>
      </c>
      <c r="CM2679" s="1102">
        <v>23597.534498731318</v>
      </c>
      <c r="CN2679" s="1102">
        <v>24789.975194765571</v>
      </c>
      <c r="CO2679" s="1102">
        <v>29149.44398393693</v>
      </c>
      <c r="CP2679" s="1102">
        <v>27018.545876503002</v>
      </c>
      <c r="CQ2679" s="1106">
        <f t="shared" si="241"/>
        <v>29782.848699423121</v>
      </c>
      <c r="CR2679" s="23" t="s">
        <v>543</v>
      </c>
      <c r="DQ2679"/>
      <c r="DR2679"/>
    </row>
    <row r="2680" spans="58:122" ht="13">
      <c r="BF2680" s="1135">
        <v>2672</v>
      </c>
      <c r="BG2680" s="1102">
        <v>81933.328846604752</v>
      </c>
      <c r="BH2680" s="1102">
        <v>78276.860123105493</v>
      </c>
      <c r="BI2680" s="1102">
        <v>66432.42289656795</v>
      </c>
      <c r="BJ2680" s="1102">
        <v>70361.345930235824</v>
      </c>
      <c r="BK2680" s="1102">
        <v>78894.745308089128</v>
      </c>
      <c r="BL2680" s="1102">
        <v>90273.024123637573</v>
      </c>
      <c r="BM2680" s="1102">
        <v>66895.666589727989</v>
      </c>
      <c r="BN2680" s="1102">
        <v>73881.000428910091</v>
      </c>
      <c r="BO2680" s="1102">
        <v>128799.01278118406</v>
      </c>
      <c r="BP2680" s="1102">
        <v>130462.01791037284</v>
      </c>
      <c r="BQ2680" s="1102">
        <v>106632.09232420089</v>
      </c>
      <c r="BR2680" s="1102">
        <v>77848.521938023041</v>
      </c>
      <c r="BS2680" s="1102">
        <v>77868.537285887345</v>
      </c>
      <c r="BT2680" s="1102">
        <v>43664.515027322588</v>
      </c>
      <c r="BU2680" s="1102">
        <v>16827.305198311078</v>
      </c>
      <c r="BV2680" s="1102">
        <v>18804.506350528285</v>
      </c>
      <c r="BW2680" s="1102">
        <v>16023.571319502338</v>
      </c>
      <c r="BX2680" s="1102">
        <v>32620.434370145285</v>
      </c>
      <c r="BY2680" s="1102">
        <v>22239.779086408042</v>
      </c>
      <c r="BZ2680" s="1102">
        <v>20629.221341711087</v>
      </c>
      <c r="CA2680" s="1102">
        <v>13848.602104040812</v>
      </c>
      <c r="CB2680" s="1102">
        <v>7900.2509858284438</v>
      </c>
      <c r="CC2680" s="1102">
        <v>11965.155217905269</v>
      </c>
      <c r="CD2680" s="1102">
        <v>13454.90085517532</v>
      </c>
      <c r="CE2680" s="1102">
        <v>21065.49188592935</v>
      </c>
      <c r="CF2680" s="1102">
        <v>14347.787053767619</v>
      </c>
      <c r="CG2680" s="1102">
        <v>11230.411178884893</v>
      </c>
      <c r="CH2680" s="1102">
        <v>12118.957970414825</v>
      </c>
      <c r="CI2680" s="1102">
        <v>16187.74199325687</v>
      </c>
      <c r="CJ2680" s="1102">
        <v>17727.811165493305</v>
      </c>
      <c r="CK2680" s="1102">
        <v>19454.489987810619</v>
      </c>
      <c r="CL2680" s="1102">
        <v>16759.867573485255</v>
      </c>
      <c r="CM2680" s="1102">
        <v>20314.211974880342</v>
      </c>
      <c r="CN2680" s="1102">
        <v>16999.08969239318</v>
      </c>
      <c r="CO2680" s="1102">
        <v>17561.074303053396</v>
      </c>
      <c r="CP2680" s="1102">
        <v>18860.489160407313</v>
      </c>
      <c r="CQ2680" s="1106">
        <f t="shared" si="241"/>
        <v>20790.130513649383</v>
      </c>
      <c r="CR2680" s="23" t="s">
        <v>543</v>
      </c>
      <c r="DQ2680"/>
      <c r="DR2680"/>
    </row>
    <row r="2681" spans="58:122" ht="13">
      <c r="BF2681" s="1135">
        <v>2673</v>
      </c>
      <c r="BG2681" s="1102">
        <v>55480.728603905067</v>
      </c>
      <c r="BH2681" s="1102">
        <v>63194.213617586909</v>
      </c>
      <c r="BI2681" s="1102">
        <v>56506.783422559696</v>
      </c>
      <c r="BJ2681" s="1102">
        <v>56474.464985590188</v>
      </c>
      <c r="BK2681" s="1102">
        <v>62634.966663698215</v>
      </c>
      <c r="BL2681" s="1102">
        <v>81764.84433982367</v>
      </c>
      <c r="BM2681" s="1102">
        <v>77427.353654671082</v>
      </c>
      <c r="BN2681" s="1102">
        <v>75693.431408575299</v>
      </c>
      <c r="BO2681" s="1102">
        <v>91654.222910347351</v>
      </c>
      <c r="BP2681" s="1102">
        <v>96015.193249361386</v>
      </c>
      <c r="BQ2681" s="1102">
        <v>72519.478858178423</v>
      </c>
      <c r="BR2681" s="1102">
        <v>56146.869891727751</v>
      </c>
      <c r="BS2681" s="1102">
        <v>68721.25675878732</v>
      </c>
      <c r="BT2681" s="1102">
        <v>31736.324125850006</v>
      </c>
      <c r="BU2681" s="1102">
        <v>15708.453072732616</v>
      </c>
      <c r="BV2681" s="1102">
        <v>15105.936996201381</v>
      </c>
      <c r="BW2681" s="1102">
        <v>14846.333707251852</v>
      </c>
      <c r="BX2681" s="1102">
        <v>22156.628720728248</v>
      </c>
      <c r="BY2681" s="1102">
        <v>23457.254435494091</v>
      </c>
      <c r="BZ2681" s="1102">
        <v>21152.87696743432</v>
      </c>
      <c r="CA2681" s="1102">
        <v>13850.90738023883</v>
      </c>
      <c r="CB2681" s="1102">
        <v>8176.2422091824565</v>
      </c>
      <c r="CC2681" s="1102">
        <v>10073.58873978434</v>
      </c>
      <c r="CD2681" s="1102">
        <v>11088.900112680081</v>
      </c>
      <c r="CE2681" s="1102">
        <v>16944.196279936594</v>
      </c>
      <c r="CF2681" s="1102">
        <v>13425.353006413328</v>
      </c>
      <c r="CG2681" s="1102">
        <v>10787.871671296343</v>
      </c>
      <c r="CH2681" s="1102">
        <v>14160.442354494749</v>
      </c>
      <c r="CI2681" s="1102">
        <v>17788.900151775404</v>
      </c>
      <c r="CJ2681" s="1102">
        <v>21072.96797661898</v>
      </c>
      <c r="CK2681" s="1102">
        <v>21387.51733332111</v>
      </c>
      <c r="CL2681" s="1102">
        <v>17354.331692449305</v>
      </c>
      <c r="CM2681" s="1102">
        <v>18509.10650369553</v>
      </c>
      <c r="CN2681" s="1102">
        <v>16243.181276859374</v>
      </c>
      <c r="CO2681" s="1102">
        <v>18120.476329283381</v>
      </c>
      <c r="CP2681" s="1102">
        <v>16290.342709730741</v>
      </c>
      <c r="CQ2681" s="1106">
        <f t="shared" si="241"/>
        <v>17957.029012712243</v>
      </c>
      <c r="CR2681" s="23" t="s">
        <v>543</v>
      </c>
      <c r="DQ2681"/>
      <c r="DR2681"/>
    </row>
    <row r="2682" spans="58:122" ht="13">
      <c r="BF2682" s="1135">
        <v>2674</v>
      </c>
      <c r="BG2682" s="1102">
        <v>61428.825313698326</v>
      </c>
      <c r="BH2682" s="1102">
        <v>56929.701343353663</v>
      </c>
      <c r="BI2682" s="1102">
        <v>48648.118888705336</v>
      </c>
      <c r="BJ2682" s="1102">
        <v>46516.987438292941</v>
      </c>
      <c r="BK2682" s="1102">
        <v>53211.35022004167</v>
      </c>
      <c r="BL2682" s="1102">
        <v>74668.827409328893</v>
      </c>
      <c r="BM2682" s="1102">
        <v>70864.93076746205</v>
      </c>
      <c r="BN2682" s="1102">
        <v>81863.857605587153</v>
      </c>
      <c r="BO2682" s="1102">
        <v>117154.79636230069</v>
      </c>
      <c r="BP2682" s="1102">
        <v>109257.39223821307</v>
      </c>
      <c r="BQ2682" s="1102">
        <v>87652.643801327082</v>
      </c>
      <c r="BR2682" s="1102">
        <v>70629.717507340829</v>
      </c>
      <c r="BS2682" s="1102">
        <v>85921.322295841848</v>
      </c>
      <c r="BT2682" s="1102">
        <v>39170.047354314083</v>
      </c>
      <c r="BU2682" s="1102">
        <v>18448.588022811007</v>
      </c>
      <c r="BV2682" s="1102">
        <v>13768.48792949826</v>
      </c>
      <c r="BW2682" s="1102">
        <v>19510.843435878418</v>
      </c>
      <c r="BX2682" s="1102">
        <v>26728.131207547838</v>
      </c>
      <c r="BY2682" s="1102">
        <v>24382.174297652658</v>
      </c>
      <c r="BZ2682" s="1102">
        <v>24065.537737656006</v>
      </c>
      <c r="CA2682" s="1102">
        <v>13853.616070043689</v>
      </c>
      <c r="CB2682" s="1102">
        <v>6910.067485847324</v>
      </c>
      <c r="CC2682" s="1102">
        <v>9826.8352798317246</v>
      </c>
      <c r="CD2682" s="1102">
        <v>9174.2525980022456</v>
      </c>
      <c r="CE2682" s="1102">
        <v>19075.724590554284</v>
      </c>
      <c r="CF2682" s="1102">
        <v>12170.097871693219</v>
      </c>
      <c r="CG2682" s="1102">
        <v>10563.48738089737</v>
      </c>
      <c r="CH2682" s="1102">
        <v>13223.415726198637</v>
      </c>
      <c r="CI2682" s="1102">
        <v>16068.954875782252</v>
      </c>
      <c r="CJ2682" s="1102">
        <v>19959.545984566637</v>
      </c>
      <c r="CK2682" s="1102">
        <v>20464.944628920104</v>
      </c>
      <c r="CL2682" s="1102">
        <v>16922.916703068975</v>
      </c>
      <c r="CM2682" s="1102">
        <v>24122.509430453712</v>
      </c>
      <c r="CN2682" s="1102">
        <v>19226.330235485864</v>
      </c>
      <c r="CO2682" s="1102">
        <v>24321.632862223527</v>
      </c>
      <c r="CP2682" s="1102">
        <v>19910.069891959021</v>
      </c>
      <c r="CQ2682" s="1106">
        <f t="shared" si="241"/>
        <v>21947.095224796907</v>
      </c>
      <c r="CR2682" s="23" t="s">
        <v>543</v>
      </c>
      <c r="DQ2682"/>
      <c r="DR2682"/>
    </row>
    <row r="2683" spans="58:122" ht="13">
      <c r="BF2683" s="1135">
        <v>2675</v>
      </c>
      <c r="BG2683" s="1102">
        <v>61892.571944084775</v>
      </c>
      <c r="BH2683" s="1102">
        <v>62845.908590512008</v>
      </c>
      <c r="BI2683" s="1102">
        <v>55315.343198566006</v>
      </c>
      <c r="BJ2683" s="1102">
        <v>63901.910941615948</v>
      </c>
      <c r="BK2683" s="1102">
        <v>72555.573558638702</v>
      </c>
      <c r="BL2683" s="1102">
        <v>91918.652779363052</v>
      </c>
      <c r="BM2683" s="1102">
        <v>83301.374176554047</v>
      </c>
      <c r="BN2683" s="1102">
        <v>99450.869386173421</v>
      </c>
      <c r="BO2683" s="1102">
        <v>127972.2888392427</v>
      </c>
      <c r="BP2683" s="1102">
        <v>130343.98095928956</v>
      </c>
      <c r="BQ2683" s="1102">
        <v>106698.76498869243</v>
      </c>
      <c r="BR2683" s="1102">
        <v>91105.074584358197</v>
      </c>
      <c r="BS2683" s="1102">
        <v>83959.581145212273</v>
      </c>
      <c r="BT2683" s="1102">
        <v>37082.209064914321</v>
      </c>
      <c r="BU2683" s="1102">
        <v>19741.28311231007</v>
      </c>
      <c r="BV2683" s="1102">
        <v>18292.131291742433</v>
      </c>
      <c r="BW2683" s="1102">
        <v>18453.569163110082</v>
      </c>
      <c r="BX2683" s="1102">
        <v>20561.778664150497</v>
      </c>
      <c r="BY2683" s="1102">
        <v>24381.498564180405</v>
      </c>
      <c r="BZ2683" s="1102">
        <v>21355.350803292382</v>
      </c>
      <c r="CA2683" s="1102">
        <v>13859.351002432104</v>
      </c>
      <c r="CB2683" s="1102">
        <v>8619.1496326188662</v>
      </c>
      <c r="CC2683" s="1102">
        <v>8209.916679856733</v>
      </c>
      <c r="CD2683" s="1102">
        <v>15410.056592157211</v>
      </c>
      <c r="CE2683" s="1102">
        <v>25914.946596747381</v>
      </c>
      <c r="CF2683" s="1102">
        <v>20795.635170192949</v>
      </c>
      <c r="CG2683" s="1102">
        <v>14615.964418933729</v>
      </c>
      <c r="CH2683" s="1102">
        <v>15288.088884617911</v>
      </c>
      <c r="CI2683" s="1102">
        <v>22485.477546622104</v>
      </c>
      <c r="CJ2683" s="1102">
        <v>24431.281413664725</v>
      </c>
      <c r="CK2683" s="1102">
        <v>21966.668241988969</v>
      </c>
      <c r="CL2683" s="1102">
        <v>19180.419470089062</v>
      </c>
      <c r="CM2683" s="1102">
        <v>24642.437362305707</v>
      </c>
      <c r="CN2683" s="1102">
        <v>25987.459768311142</v>
      </c>
      <c r="CO2683" s="1102">
        <v>24727.302496028755</v>
      </c>
      <c r="CP2683" s="1102">
        <v>27727.455371998902</v>
      </c>
      <c r="CQ2683" s="1106">
        <f t="shared" si="241"/>
        <v>30564.287654074644</v>
      </c>
      <c r="CR2683" s="23" t="s">
        <v>543</v>
      </c>
      <c r="DQ2683"/>
      <c r="DR2683"/>
    </row>
    <row r="2684" spans="58:122" ht="13">
      <c r="BF2684" s="1135">
        <v>2676</v>
      </c>
      <c r="BG2684" s="1102">
        <v>69869.61472156721</v>
      </c>
      <c r="BH2684" s="1102">
        <v>63543.385655685539</v>
      </c>
      <c r="BI2684" s="1102">
        <v>59073.310317863252</v>
      </c>
      <c r="BJ2684" s="1102">
        <v>66924.631146262385</v>
      </c>
      <c r="BK2684" s="1102">
        <v>77940.248563344561</v>
      </c>
      <c r="BL2684" s="1102">
        <v>93727.300925820047</v>
      </c>
      <c r="BM2684" s="1102">
        <v>81498.677132734869</v>
      </c>
      <c r="BN2684" s="1102">
        <v>86592.241163052575</v>
      </c>
      <c r="BO2684" s="1102">
        <v>134840.95074342075</v>
      </c>
      <c r="BP2684" s="1102">
        <v>128809.47440885115</v>
      </c>
      <c r="BQ2684" s="1102">
        <v>108252.3084296786</v>
      </c>
      <c r="BR2684" s="1102">
        <v>92211.717750436292</v>
      </c>
      <c r="BS2684" s="1102">
        <v>100704.9979974388</v>
      </c>
      <c r="BT2684" s="1102">
        <v>34291.139314313528</v>
      </c>
      <c r="BU2684" s="1102">
        <v>14995.354806678561</v>
      </c>
      <c r="BV2684" s="1102">
        <v>21192.013316653894</v>
      </c>
      <c r="BW2684" s="1102">
        <v>20748.983915330366</v>
      </c>
      <c r="BX2684" s="1102">
        <v>24439.993295330714</v>
      </c>
      <c r="BY2684" s="1102">
        <v>23602.931209967501</v>
      </c>
      <c r="BZ2684" s="1102">
        <v>20697.532038118101</v>
      </c>
      <c r="CA2684" s="1102">
        <v>13859.844871095791</v>
      </c>
      <c r="CB2684" s="1102">
        <v>8276.4152940790009</v>
      </c>
      <c r="CC2684" s="1102">
        <v>11399.090807289038</v>
      </c>
      <c r="CD2684" s="1102">
        <v>15493.472762079466</v>
      </c>
      <c r="CE2684" s="1102">
        <v>23166.616428721693</v>
      </c>
      <c r="CF2684" s="1102">
        <v>18883.408300147024</v>
      </c>
      <c r="CG2684" s="1102">
        <v>14454.239698834966</v>
      </c>
      <c r="CH2684" s="1102">
        <v>16335.251257701033</v>
      </c>
      <c r="CI2684" s="1102">
        <v>22229.38864358771</v>
      </c>
      <c r="CJ2684" s="1102">
        <v>24867.631130485177</v>
      </c>
      <c r="CK2684" s="1102">
        <v>26614.858752822729</v>
      </c>
      <c r="CL2684" s="1102">
        <v>20540.162421617086</v>
      </c>
      <c r="CM2684" s="1102">
        <v>22644.719770426258</v>
      </c>
      <c r="CN2684" s="1102">
        <v>19111.858393569779</v>
      </c>
      <c r="CO2684" s="1102">
        <v>19390.636213418966</v>
      </c>
      <c r="CP2684" s="1102">
        <v>20521.432654649452</v>
      </c>
      <c r="CQ2684" s="1106">
        <f t="shared" si="241"/>
        <v>22621.007312623413</v>
      </c>
      <c r="CR2684" s="23" t="s">
        <v>543</v>
      </c>
      <c r="DQ2684"/>
      <c r="DR2684"/>
    </row>
    <row r="2685" spans="58:122" ht="13">
      <c r="BF2685" s="1135">
        <v>2677</v>
      </c>
      <c r="BG2685" s="1102">
        <v>55038.130010887777</v>
      </c>
      <c r="BH2685" s="1102">
        <v>57156.332960834254</v>
      </c>
      <c r="BI2685" s="1102">
        <v>55894.227338142715</v>
      </c>
      <c r="BJ2685" s="1102">
        <v>63970.728106634888</v>
      </c>
      <c r="BK2685" s="1102">
        <v>72208.364243005504</v>
      </c>
      <c r="BL2685" s="1102">
        <v>92103.729183083575</v>
      </c>
      <c r="BM2685" s="1102">
        <v>84814.518102278671</v>
      </c>
      <c r="BN2685" s="1102">
        <v>95354.094432424012</v>
      </c>
      <c r="BO2685" s="1102">
        <v>129849.56672720659</v>
      </c>
      <c r="BP2685" s="1102">
        <v>128321.54011017915</v>
      </c>
      <c r="BQ2685" s="1102">
        <v>99543.617328962631</v>
      </c>
      <c r="BR2685" s="1102">
        <v>77939.818142804841</v>
      </c>
      <c r="BS2685" s="1102">
        <v>86183.066768554811</v>
      </c>
      <c r="BT2685" s="1102">
        <v>35844.587869134542</v>
      </c>
      <c r="BU2685" s="1102">
        <v>14656.169882111699</v>
      </c>
      <c r="BV2685" s="1102">
        <v>13355.988280801283</v>
      </c>
      <c r="BW2685" s="1102">
        <v>21989.08822716189</v>
      </c>
      <c r="BX2685" s="1102">
        <v>28203.250779769882</v>
      </c>
      <c r="BY2685" s="1102">
        <v>23895.267205493441</v>
      </c>
      <c r="BZ2685" s="1102">
        <v>21709.719233091473</v>
      </c>
      <c r="CA2685" s="1102">
        <v>13860.606322026759</v>
      </c>
      <c r="CB2685" s="1102">
        <v>8117.5721115289871</v>
      </c>
      <c r="CC2685" s="1102">
        <v>11648.051614958522</v>
      </c>
      <c r="CD2685" s="1102">
        <v>13438.345390393692</v>
      </c>
      <c r="CE2685" s="1102">
        <v>22728.829183885424</v>
      </c>
      <c r="CF2685" s="1102">
        <v>16072.48308855787</v>
      </c>
      <c r="CG2685" s="1102">
        <v>11621.4834215356</v>
      </c>
      <c r="CH2685" s="1102">
        <v>17468.532198762325</v>
      </c>
      <c r="CI2685" s="1102">
        <v>21454.574546309017</v>
      </c>
      <c r="CJ2685" s="1102">
        <v>26455.528464385385</v>
      </c>
      <c r="CK2685" s="1102">
        <v>24150.438264377299</v>
      </c>
      <c r="CL2685" s="1102">
        <v>17189.957620599023</v>
      </c>
      <c r="CM2685" s="1102">
        <v>20660.742344626487</v>
      </c>
      <c r="CN2685" s="1102">
        <v>19177.206389595038</v>
      </c>
      <c r="CO2685" s="1102">
        <v>23442.364406655732</v>
      </c>
      <c r="CP2685" s="1102">
        <v>20179.91551513199</v>
      </c>
      <c r="CQ2685" s="1106">
        <f t="shared" si="241"/>
        <v>22244.549107174469</v>
      </c>
      <c r="CR2685" s="23" t="s">
        <v>543</v>
      </c>
      <c r="DQ2685"/>
      <c r="DR2685"/>
    </row>
    <row r="2686" spans="58:122" ht="13">
      <c r="BF2686" s="1135">
        <v>2678</v>
      </c>
      <c r="BG2686" s="1102">
        <v>49601.818056256183</v>
      </c>
      <c r="BH2686" s="1102">
        <v>62216.866642725094</v>
      </c>
      <c r="BI2686" s="1102">
        <v>62391.354157327944</v>
      </c>
      <c r="BJ2686" s="1102">
        <v>77166.629890060693</v>
      </c>
      <c r="BK2686" s="1102">
        <v>90618.65518169626</v>
      </c>
      <c r="BL2686" s="1102">
        <v>120737.99207143211</v>
      </c>
      <c r="BM2686" s="1102">
        <v>107836.26742752048</v>
      </c>
      <c r="BN2686" s="1102">
        <v>112202.90228492911</v>
      </c>
      <c r="BO2686" s="1102">
        <v>125048.79657518773</v>
      </c>
      <c r="BP2686" s="1102">
        <v>139843.04223979844</v>
      </c>
      <c r="BQ2686" s="1102">
        <v>101728.27278360788</v>
      </c>
      <c r="BR2686" s="1102">
        <v>82374.781400288528</v>
      </c>
      <c r="BS2686" s="1102">
        <v>90213.385545591766</v>
      </c>
      <c r="BT2686" s="1102">
        <v>38515.623402024197</v>
      </c>
      <c r="BU2686" s="1102">
        <v>17897.822064906188</v>
      </c>
      <c r="BV2686" s="1102">
        <v>16488.231864708938</v>
      </c>
      <c r="BW2686" s="1102">
        <v>19563.810593813389</v>
      </c>
      <c r="BX2686" s="1102">
        <v>22702.232382234739</v>
      </c>
      <c r="BY2686" s="1102">
        <v>24294.169806472582</v>
      </c>
      <c r="BZ2686" s="1102">
        <v>22230.351037548113</v>
      </c>
      <c r="CA2686" s="1102">
        <v>13861.045596764974</v>
      </c>
      <c r="CB2686" s="1102">
        <v>8499.7256169015582</v>
      </c>
      <c r="CC2686" s="1102">
        <v>9326.0799486292944</v>
      </c>
      <c r="CD2686" s="1102">
        <v>11821.75124836501</v>
      </c>
      <c r="CE2686" s="1102">
        <v>20262.942183440664</v>
      </c>
      <c r="CF2686" s="1102">
        <v>16189.850186674961</v>
      </c>
      <c r="CG2686" s="1102">
        <v>15797.254856379348</v>
      </c>
      <c r="CH2686" s="1102">
        <v>18229.108541934649</v>
      </c>
      <c r="CI2686" s="1102">
        <v>24865.173577520218</v>
      </c>
      <c r="CJ2686" s="1102">
        <v>25993.888136566806</v>
      </c>
      <c r="CK2686" s="1102">
        <v>26042.477419039515</v>
      </c>
      <c r="CL2686" s="1102">
        <v>18527.529451283259</v>
      </c>
      <c r="CM2686" s="1102">
        <v>25014.939530712538</v>
      </c>
      <c r="CN2686" s="1102">
        <v>21383.29127705282</v>
      </c>
      <c r="CO2686" s="1102">
        <v>27747.799633413353</v>
      </c>
      <c r="CP2686" s="1102">
        <v>23210.910176038386</v>
      </c>
      <c r="CQ2686" s="1106">
        <f t="shared" si="241"/>
        <v>25585.648802441203</v>
      </c>
      <c r="CR2686" s="23" t="s">
        <v>543</v>
      </c>
      <c r="DQ2686"/>
      <c r="DR2686"/>
    </row>
    <row r="2687" spans="58:122" ht="13">
      <c r="BF2687" s="1135">
        <v>2679</v>
      </c>
      <c r="BG2687" s="1102">
        <v>72369.39579258897</v>
      </c>
      <c r="BH2687" s="1102">
        <v>70447.247669211021</v>
      </c>
      <c r="BI2687" s="1102">
        <v>61492.632046744809</v>
      </c>
      <c r="BJ2687" s="1102">
        <v>58936.985907189584</v>
      </c>
      <c r="BK2687" s="1102">
        <v>69473.061523136028</v>
      </c>
      <c r="BL2687" s="1102">
        <v>95635.652587881341</v>
      </c>
      <c r="BM2687" s="1102">
        <v>82193.356726797254</v>
      </c>
      <c r="BN2687" s="1102">
        <v>83697.755068118087</v>
      </c>
      <c r="BO2687" s="1102">
        <v>112171.65088265053</v>
      </c>
      <c r="BP2687" s="1102">
        <v>102630.44073819614</v>
      </c>
      <c r="BQ2687" s="1102">
        <v>77180.855009633102</v>
      </c>
      <c r="BR2687" s="1102">
        <v>53738.781176419841</v>
      </c>
      <c r="BS2687" s="1102">
        <v>56784.451831739105</v>
      </c>
      <c r="BT2687" s="1102">
        <v>29959.8872187872</v>
      </c>
      <c r="BU2687" s="1102">
        <v>14582.522394014892</v>
      </c>
      <c r="BV2687" s="1102">
        <v>10504.104090206854</v>
      </c>
      <c r="BW2687" s="1102">
        <v>16700.920424905318</v>
      </c>
      <c r="BX2687" s="1102">
        <v>24574.435130272901</v>
      </c>
      <c r="BY2687" s="1102">
        <v>26788.09447576274</v>
      </c>
      <c r="BZ2687" s="1102">
        <v>23014.617324250405</v>
      </c>
      <c r="CA2687" s="1102">
        <v>13863.249952044463</v>
      </c>
      <c r="CB2687" s="1102">
        <v>8377.7370744453819</v>
      </c>
      <c r="CC2687" s="1102">
        <v>7772.2866346045739</v>
      </c>
      <c r="CD2687" s="1102">
        <v>13709.047367178107</v>
      </c>
      <c r="CE2687" s="1102">
        <v>22465.667336927258</v>
      </c>
      <c r="CF2687" s="1102">
        <v>14466.773152915399</v>
      </c>
      <c r="CG2687" s="1102">
        <v>8853.6118127216268</v>
      </c>
      <c r="CH2687" s="1102">
        <v>11687.538999774319</v>
      </c>
      <c r="CI2687" s="1102">
        <v>19080.930940032224</v>
      </c>
      <c r="CJ2687" s="1102">
        <v>23479.048782821894</v>
      </c>
      <c r="CK2687" s="1102">
        <v>18556.881949758892</v>
      </c>
      <c r="CL2687" s="1102">
        <v>15063.826383090156</v>
      </c>
      <c r="CM2687" s="1102">
        <v>17144.305376237662</v>
      </c>
      <c r="CN2687" s="1102">
        <v>20614.7642290443</v>
      </c>
      <c r="CO2687" s="1102">
        <v>21340.110851876929</v>
      </c>
      <c r="CP2687" s="1102">
        <v>21209.476471872764</v>
      </c>
      <c r="CQ2687" s="1106">
        <f t="shared" si="241"/>
        <v>23379.445794124244</v>
      </c>
      <c r="CR2687" s="23" t="s">
        <v>543</v>
      </c>
      <c r="DQ2687"/>
      <c r="DR2687"/>
    </row>
    <row r="2688" spans="58:122" ht="13">
      <c r="BF2688" s="1135">
        <v>2680</v>
      </c>
      <c r="BG2688" s="1102">
        <v>67519.500863871974</v>
      </c>
      <c r="BH2688" s="1102">
        <v>62333.205347426774</v>
      </c>
      <c r="BI2688" s="1102">
        <v>59398.397713364444</v>
      </c>
      <c r="BJ2688" s="1102">
        <v>67813.859199506041</v>
      </c>
      <c r="BK2688" s="1102">
        <v>78482.279327292781</v>
      </c>
      <c r="BL2688" s="1102">
        <v>94101.039186361028</v>
      </c>
      <c r="BM2688" s="1102">
        <v>81705.309431484347</v>
      </c>
      <c r="BN2688" s="1102">
        <v>87464.959162941654</v>
      </c>
      <c r="BO2688" s="1102">
        <v>135572.3679806471</v>
      </c>
      <c r="BP2688" s="1102">
        <v>130736.25347167469</v>
      </c>
      <c r="BQ2688" s="1102">
        <v>109950.42735196893</v>
      </c>
      <c r="BR2688" s="1102">
        <v>90352.270240425612</v>
      </c>
      <c r="BS2688" s="1102">
        <v>100067.35098186015</v>
      </c>
      <c r="BT2688" s="1102">
        <v>34440.430015424216</v>
      </c>
      <c r="BU2688" s="1102">
        <v>14989.945953713639</v>
      </c>
      <c r="BV2688" s="1102">
        <v>21181.227854606455</v>
      </c>
      <c r="BW2688" s="1102">
        <v>20821.836372095175</v>
      </c>
      <c r="BX2688" s="1102">
        <v>24513.853390855227</v>
      </c>
      <c r="BY2688" s="1102">
        <v>23628.10647646556</v>
      </c>
      <c r="BZ2688" s="1102">
        <v>20703.991046636376</v>
      </c>
      <c r="CA2688" s="1102">
        <v>13863.982277338564</v>
      </c>
      <c r="CB2688" s="1102">
        <v>8284.4954977179441</v>
      </c>
      <c r="CC2688" s="1102">
        <v>11413.146001683772</v>
      </c>
      <c r="CD2688" s="1102">
        <v>15504.592809497795</v>
      </c>
      <c r="CE2688" s="1102">
        <v>23186.26221838632</v>
      </c>
      <c r="CF2688" s="1102">
        <v>18920.55000541445</v>
      </c>
      <c r="CG2688" s="1102">
        <v>14443.64827580846</v>
      </c>
      <c r="CH2688" s="1102">
        <v>16377.128744099564</v>
      </c>
      <c r="CI2688" s="1102">
        <v>22238.274707219625</v>
      </c>
      <c r="CJ2688" s="1102">
        <v>24940.835756803572</v>
      </c>
      <c r="CK2688" s="1102">
        <v>26642.250226454504</v>
      </c>
      <c r="CL2688" s="1102">
        <v>20589.256347041839</v>
      </c>
      <c r="CM2688" s="1102">
        <v>22703.512679352523</v>
      </c>
      <c r="CN2688" s="1102">
        <v>19117.591930994335</v>
      </c>
      <c r="CO2688" s="1102">
        <v>19432.501756978287</v>
      </c>
      <c r="CP2688" s="1102">
        <v>20608.294019201872</v>
      </c>
      <c r="CQ2688" s="1106">
        <f t="shared" si="241"/>
        <v>22716.755577171578</v>
      </c>
      <c r="CR2688" s="23" t="s">
        <v>543</v>
      </c>
      <c r="DQ2688"/>
      <c r="DR2688"/>
    </row>
    <row r="2689" spans="58:122" ht="13">
      <c r="BF2689" s="1135">
        <v>2681</v>
      </c>
      <c r="BG2689" s="1102">
        <v>72004.049096242336</v>
      </c>
      <c r="BH2689" s="1102">
        <v>65023.241878556059</v>
      </c>
      <c r="BI2689" s="1102">
        <v>50345.32891774951</v>
      </c>
      <c r="BJ2689" s="1102">
        <v>56387.88505003204</v>
      </c>
      <c r="BK2689" s="1102">
        <v>76642.813353270933</v>
      </c>
      <c r="BL2689" s="1102">
        <v>98374.968414833478</v>
      </c>
      <c r="BM2689" s="1102">
        <v>83215.823664834184</v>
      </c>
      <c r="BN2689" s="1102">
        <v>90028.283288064602</v>
      </c>
      <c r="BO2689" s="1102">
        <v>107149.72738294688</v>
      </c>
      <c r="BP2689" s="1102">
        <v>98540.106534368242</v>
      </c>
      <c r="BQ2689" s="1102">
        <v>72571.735045076275</v>
      </c>
      <c r="BR2689" s="1102">
        <v>66209.902795864356</v>
      </c>
      <c r="BS2689" s="1102">
        <v>87356.152692108924</v>
      </c>
      <c r="BT2689" s="1102">
        <v>35997.526082748038</v>
      </c>
      <c r="BU2689" s="1102">
        <v>20023.717159421307</v>
      </c>
      <c r="BV2689" s="1102">
        <v>14981.219637985749</v>
      </c>
      <c r="BW2689" s="1102">
        <v>15656.645474600316</v>
      </c>
      <c r="BX2689" s="1102">
        <v>19399.108665644617</v>
      </c>
      <c r="BY2689" s="1102">
        <v>20016.396876350336</v>
      </c>
      <c r="BZ2689" s="1102">
        <v>17147.582995809313</v>
      </c>
      <c r="CA2689" s="1102">
        <v>13865.794254340679</v>
      </c>
      <c r="CB2689" s="1102">
        <v>9095.8817382032939</v>
      </c>
      <c r="CC2689" s="1102">
        <v>11659.724678303237</v>
      </c>
      <c r="CD2689" s="1102">
        <v>12239.317284966646</v>
      </c>
      <c r="CE2689" s="1102">
        <v>18010.674619668163</v>
      </c>
      <c r="CF2689" s="1102">
        <v>14986.186381396727</v>
      </c>
      <c r="CG2689" s="1102">
        <v>13678.191573508355</v>
      </c>
      <c r="CH2689" s="1102">
        <v>14648.532940128978</v>
      </c>
      <c r="CI2689" s="1102">
        <v>16929.726193572769</v>
      </c>
      <c r="CJ2689" s="1102">
        <v>16284.741000640684</v>
      </c>
      <c r="CK2689" s="1102">
        <v>19319.621043182811</v>
      </c>
      <c r="CL2689" s="1102">
        <v>16025.53362218539</v>
      </c>
      <c r="CM2689" s="1102">
        <v>20906.117404609453</v>
      </c>
      <c r="CN2689" s="1102">
        <v>17163.959291411757</v>
      </c>
      <c r="CO2689" s="1102">
        <v>19835.645193255918</v>
      </c>
      <c r="CP2689" s="1102">
        <v>19054.172595302283</v>
      </c>
      <c r="CQ2689" s="1106">
        <f t="shared" si="241"/>
        <v>21003.629954493757</v>
      </c>
      <c r="CR2689" s="23" t="s">
        <v>543</v>
      </c>
      <c r="DQ2689"/>
      <c r="DR2689"/>
    </row>
    <row r="2690" spans="58:122" ht="13">
      <c r="BF2690" s="1135">
        <v>2682</v>
      </c>
      <c r="BG2690" s="1102">
        <v>68919.95442125955</v>
      </c>
      <c r="BH2690" s="1102">
        <v>76844.520402288676</v>
      </c>
      <c r="BI2690" s="1102">
        <v>71642.247190740949</v>
      </c>
      <c r="BJ2690" s="1102">
        <v>91190.435331372471</v>
      </c>
      <c r="BK2690" s="1102">
        <v>111856.25494769757</v>
      </c>
      <c r="BL2690" s="1102">
        <v>143298.94447790581</v>
      </c>
      <c r="BM2690" s="1102">
        <v>117212.92893098164</v>
      </c>
      <c r="BN2690" s="1102">
        <v>113187.82604785635</v>
      </c>
      <c r="BO2690" s="1102">
        <v>159578.68736206173</v>
      </c>
      <c r="BP2690" s="1102">
        <v>144836.17459980471</v>
      </c>
      <c r="BQ2690" s="1102">
        <v>116436.61939145277</v>
      </c>
      <c r="BR2690" s="1102">
        <v>89429.275753525246</v>
      </c>
      <c r="BS2690" s="1102">
        <v>108374.21162929946</v>
      </c>
      <c r="BT2690" s="1102">
        <v>45795.507195547259</v>
      </c>
      <c r="BU2690" s="1102">
        <v>16640.528919776498</v>
      </c>
      <c r="BV2690" s="1102">
        <v>14136.078604323009</v>
      </c>
      <c r="BW2690" s="1102">
        <v>23684.766143863675</v>
      </c>
      <c r="BX2690" s="1102">
        <v>31141.154538894327</v>
      </c>
      <c r="BY2690" s="1102">
        <v>24967.042482651374</v>
      </c>
      <c r="BZ2690" s="1102">
        <v>19762.491163676634</v>
      </c>
      <c r="CA2690" s="1102">
        <v>13868.615019806995</v>
      </c>
      <c r="CB2690" s="1102">
        <v>10264.030971327024</v>
      </c>
      <c r="CC2690" s="1102">
        <v>10663.082113326322</v>
      </c>
      <c r="CD2690" s="1102">
        <v>17522.100284643668</v>
      </c>
      <c r="CE2690" s="1102">
        <v>26997.850524524336</v>
      </c>
      <c r="CF2690" s="1102">
        <v>20757.826233019703</v>
      </c>
      <c r="CG2690" s="1102">
        <v>16122.965773822591</v>
      </c>
      <c r="CH2690" s="1102">
        <v>17373.3936741822</v>
      </c>
      <c r="CI2690" s="1102">
        <v>24014.03495912693</v>
      </c>
      <c r="CJ2690" s="1102">
        <v>25254.313585865195</v>
      </c>
      <c r="CK2690" s="1102">
        <v>27818.054444496374</v>
      </c>
      <c r="CL2690" s="1102">
        <v>23192.938103184737</v>
      </c>
      <c r="CM2690" s="1102">
        <v>25753.061244813063</v>
      </c>
      <c r="CN2690" s="1102">
        <v>23201.587218903893</v>
      </c>
      <c r="CO2690" s="1102">
        <v>25294.348267433499</v>
      </c>
      <c r="CP2690" s="1102">
        <v>23853.457294859236</v>
      </c>
      <c r="CQ2690" s="1106">
        <f t="shared" si="241"/>
        <v>26293.93575872534</v>
      </c>
      <c r="CR2690" s="23" t="s">
        <v>543</v>
      </c>
      <c r="DQ2690"/>
      <c r="DR2690"/>
    </row>
    <row r="2691" spans="58:122" ht="13">
      <c r="BF2691" s="1135">
        <v>2683</v>
      </c>
      <c r="BG2691" s="1102">
        <v>77510.651771528428</v>
      </c>
      <c r="BH2691" s="1102">
        <v>84814.22481731858</v>
      </c>
      <c r="BI2691" s="1102">
        <v>78849.141223700921</v>
      </c>
      <c r="BJ2691" s="1102">
        <v>77107.101476450596</v>
      </c>
      <c r="BK2691" s="1102">
        <v>83030.598829416951</v>
      </c>
      <c r="BL2691" s="1102">
        <v>100529.02360163641</v>
      </c>
      <c r="BM2691" s="1102">
        <v>85058.848835713798</v>
      </c>
      <c r="BN2691" s="1102">
        <v>86755.999127047966</v>
      </c>
      <c r="BO2691" s="1102">
        <v>119224.95710967632</v>
      </c>
      <c r="BP2691" s="1102">
        <v>109756.97472065565</v>
      </c>
      <c r="BQ2691" s="1102">
        <v>86916.315663928035</v>
      </c>
      <c r="BR2691" s="1102">
        <v>68133.026891042377</v>
      </c>
      <c r="BS2691" s="1102">
        <v>76558.925650352219</v>
      </c>
      <c r="BT2691" s="1102">
        <v>28698.154372338871</v>
      </c>
      <c r="BU2691" s="1102">
        <v>15134.21113781197</v>
      </c>
      <c r="BV2691" s="1102">
        <v>13427.690185709664</v>
      </c>
      <c r="BW2691" s="1102">
        <v>21595.051344646632</v>
      </c>
      <c r="BX2691" s="1102">
        <v>25351.136045738203</v>
      </c>
      <c r="BY2691" s="1102">
        <v>24523.470266503009</v>
      </c>
      <c r="BZ2691" s="1102">
        <v>24203.38863494758</v>
      </c>
      <c r="CA2691" s="1102">
        <v>13872.671795507689</v>
      </c>
      <c r="CB2691" s="1102">
        <v>6897.5842502898495</v>
      </c>
      <c r="CC2691" s="1102">
        <v>7457.2650630415028</v>
      </c>
      <c r="CD2691" s="1102">
        <v>10708.483349514503</v>
      </c>
      <c r="CE2691" s="1102">
        <v>20581.783221357393</v>
      </c>
      <c r="CF2691" s="1102">
        <v>13782.974774902674</v>
      </c>
      <c r="CG2691" s="1102">
        <v>9508.2406200143669</v>
      </c>
      <c r="CH2691" s="1102">
        <v>12061.364605693696</v>
      </c>
      <c r="CI2691" s="1102">
        <v>17499.662806408141</v>
      </c>
      <c r="CJ2691" s="1102">
        <v>21359.055159417061</v>
      </c>
      <c r="CK2691" s="1102">
        <v>19118.44793418864</v>
      </c>
      <c r="CL2691" s="1102">
        <v>15503.851177587123</v>
      </c>
      <c r="CM2691" s="1102">
        <v>19774.503809177451</v>
      </c>
      <c r="CN2691" s="1102">
        <v>14804.110069970182</v>
      </c>
      <c r="CO2691" s="1102">
        <v>15324.131336711247</v>
      </c>
      <c r="CP2691" s="1102">
        <v>15623.835933333903</v>
      </c>
      <c r="CQ2691" s="1106">
        <f t="shared" si="241"/>
        <v>17222.331054898365</v>
      </c>
      <c r="CR2691" s="23" t="s">
        <v>543</v>
      </c>
      <c r="DQ2691"/>
      <c r="DR2691"/>
    </row>
    <row r="2692" spans="58:122" ht="13">
      <c r="BF2692" s="1135">
        <v>2684</v>
      </c>
      <c r="BG2692" s="1102">
        <v>58976.330689044429</v>
      </c>
      <c r="BH2692" s="1102">
        <v>76363.945173706714</v>
      </c>
      <c r="BI2692" s="1102">
        <v>78000.657523012967</v>
      </c>
      <c r="BJ2692" s="1102">
        <v>92815.577328067826</v>
      </c>
      <c r="BK2692" s="1102">
        <v>104793.81010195559</v>
      </c>
      <c r="BL2692" s="1102">
        <v>135979.32153897666</v>
      </c>
      <c r="BM2692" s="1102">
        <v>118570.10015390866</v>
      </c>
      <c r="BN2692" s="1102">
        <v>117269.48060606491</v>
      </c>
      <c r="BO2692" s="1102">
        <v>138211.64201470243</v>
      </c>
      <c r="BP2692" s="1102">
        <v>157552.0294713928</v>
      </c>
      <c r="BQ2692" s="1102">
        <v>115718.32000770308</v>
      </c>
      <c r="BR2692" s="1102">
        <v>81140.396019136839</v>
      </c>
      <c r="BS2692" s="1102">
        <v>76266.662606728729</v>
      </c>
      <c r="BT2692" s="1102">
        <v>32421.466886172464</v>
      </c>
      <c r="BU2692" s="1102">
        <v>13348.139393103502</v>
      </c>
      <c r="BV2692" s="1102">
        <v>13539.258322479283</v>
      </c>
      <c r="BW2692" s="1102">
        <v>21855.617931275112</v>
      </c>
      <c r="BX2692" s="1102">
        <v>25935.627302640038</v>
      </c>
      <c r="BY2692" s="1102">
        <v>26383.731442868822</v>
      </c>
      <c r="BZ2692" s="1102">
        <v>16477.395685345778</v>
      </c>
      <c r="CA2692" s="1102">
        <v>13874.736156537931</v>
      </c>
      <c r="CB2692" s="1102">
        <v>11011.589459912939</v>
      </c>
      <c r="CC2692" s="1102">
        <v>11462.152769484674</v>
      </c>
      <c r="CD2692" s="1102">
        <v>13362.688000277323</v>
      </c>
      <c r="CE2692" s="1102">
        <v>23182.121992947341</v>
      </c>
      <c r="CF2692" s="1102">
        <v>16170.172300522374</v>
      </c>
      <c r="CG2692" s="1102">
        <v>13004.314858397734</v>
      </c>
      <c r="CH2692" s="1102">
        <v>12792.568071860558</v>
      </c>
      <c r="CI2692" s="1102">
        <v>19647.152075945072</v>
      </c>
      <c r="CJ2692" s="1102">
        <v>22157.422407872789</v>
      </c>
      <c r="CK2692" s="1102">
        <v>21757.481317779857</v>
      </c>
      <c r="CL2692" s="1102">
        <v>18120.026416495471</v>
      </c>
      <c r="CM2692" s="1102">
        <v>21590.595302384318</v>
      </c>
      <c r="CN2692" s="1102">
        <v>20291.060794323199</v>
      </c>
      <c r="CO2692" s="1102">
        <v>23933.414568503485</v>
      </c>
      <c r="CP2692" s="1102">
        <v>21844.857325316199</v>
      </c>
      <c r="CQ2692" s="1106">
        <f t="shared" si="241"/>
        <v>24079.833295032393</v>
      </c>
      <c r="CR2692" s="23" t="s">
        <v>543</v>
      </c>
      <c r="DQ2692"/>
      <c r="DR2692"/>
    </row>
    <row r="2693" spans="58:122" ht="13">
      <c r="BF2693" s="1135">
        <v>2685</v>
      </c>
      <c r="BG2693" s="1102">
        <v>46185.297695001907</v>
      </c>
      <c r="BH2693" s="1102">
        <v>64836.004735989918</v>
      </c>
      <c r="BI2693" s="1102">
        <v>68961.783080730078</v>
      </c>
      <c r="BJ2693" s="1102">
        <v>87366.715717831481</v>
      </c>
      <c r="BK2693" s="1102">
        <v>105599.54548416196</v>
      </c>
      <c r="BL2693" s="1102">
        <v>147771.82079770209</v>
      </c>
      <c r="BM2693" s="1102">
        <v>136460.53392542302</v>
      </c>
      <c r="BN2693" s="1102">
        <v>128319.37135432077</v>
      </c>
      <c r="BO2693" s="1102">
        <v>136715.9808853071</v>
      </c>
      <c r="BP2693" s="1102">
        <v>150675.04859947384</v>
      </c>
      <c r="BQ2693" s="1102">
        <v>109319.1073179427</v>
      </c>
      <c r="BR2693" s="1102">
        <v>76276.410782389998</v>
      </c>
      <c r="BS2693" s="1102">
        <v>70366.405786762291</v>
      </c>
      <c r="BT2693" s="1102">
        <v>26720.664828627429</v>
      </c>
      <c r="BU2693" s="1102">
        <v>12997.754789037286</v>
      </c>
      <c r="BV2693" s="1102">
        <v>14933.62113164784</v>
      </c>
      <c r="BW2693" s="1102">
        <v>16506.06993558228</v>
      </c>
      <c r="BX2693" s="1102">
        <v>22924.421327138414</v>
      </c>
      <c r="BY2693" s="1102">
        <v>24596.976852819018</v>
      </c>
      <c r="BZ2693" s="1102">
        <v>22363.158208142726</v>
      </c>
      <c r="CA2693" s="1102">
        <v>13876.504326819384</v>
      </c>
      <c r="CB2693" s="1102">
        <v>8816.6965277299332</v>
      </c>
      <c r="CC2693" s="1102">
        <v>10422.603515424791</v>
      </c>
      <c r="CD2693" s="1102">
        <v>15687.852530532573</v>
      </c>
      <c r="CE2693" s="1102">
        <v>20101.218848687837</v>
      </c>
      <c r="CF2693" s="1102">
        <v>14638.630712768911</v>
      </c>
      <c r="CG2693" s="1102">
        <v>10574.942707329685</v>
      </c>
      <c r="CH2693" s="1102">
        <v>13563.129862319582</v>
      </c>
      <c r="CI2693" s="1102">
        <v>18842.152005993958</v>
      </c>
      <c r="CJ2693" s="1102">
        <v>22227.007100236518</v>
      </c>
      <c r="CK2693" s="1102">
        <v>20629.942534502996</v>
      </c>
      <c r="CL2693" s="1102">
        <v>16469.152412171297</v>
      </c>
      <c r="CM2693" s="1102">
        <v>20299.717096669432</v>
      </c>
      <c r="CN2693" s="1102">
        <v>21531.795974624747</v>
      </c>
      <c r="CO2693" s="1102">
        <v>27379.97508702394</v>
      </c>
      <c r="CP2693" s="1102">
        <v>22586.621309208589</v>
      </c>
      <c r="CQ2693" s="1106">
        <f t="shared" si="241"/>
        <v>24897.488123827632</v>
      </c>
      <c r="CR2693" s="23" t="s">
        <v>543</v>
      </c>
      <c r="DQ2693"/>
      <c r="DR2693"/>
    </row>
    <row r="2694" spans="58:122" ht="13">
      <c r="BF2694" s="1135">
        <v>2686</v>
      </c>
      <c r="BG2694" s="1102">
        <v>77205.757494757985</v>
      </c>
      <c r="BH2694" s="1102">
        <v>79648.615729815298</v>
      </c>
      <c r="BI2694" s="1102">
        <v>73690.436829439743</v>
      </c>
      <c r="BJ2694" s="1102">
        <v>71178.070209789788</v>
      </c>
      <c r="BK2694" s="1102">
        <v>75228.440900588728</v>
      </c>
      <c r="BL2694" s="1102">
        <v>101175.24345069271</v>
      </c>
      <c r="BM2694" s="1102">
        <v>90667.897944836615</v>
      </c>
      <c r="BN2694" s="1102">
        <v>100691.9878515411</v>
      </c>
      <c r="BO2694" s="1102">
        <v>141296.39841959981</v>
      </c>
      <c r="BP2694" s="1102">
        <v>129661.45038487777</v>
      </c>
      <c r="BQ2694" s="1102">
        <v>101956.94787013275</v>
      </c>
      <c r="BR2694" s="1102">
        <v>78849.254352519973</v>
      </c>
      <c r="BS2694" s="1102">
        <v>76149.28052466597</v>
      </c>
      <c r="BT2694" s="1102">
        <v>36719.101249756088</v>
      </c>
      <c r="BU2694" s="1102">
        <v>15543.170619933417</v>
      </c>
      <c r="BV2694" s="1102">
        <v>14232.980805810053</v>
      </c>
      <c r="BW2694" s="1102">
        <v>23583.987794786339</v>
      </c>
      <c r="BX2694" s="1102">
        <v>32242.57585697691</v>
      </c>
      <c r="BY2694" s="1102">
        <v>23747.402543431424</v>
      </c>
      <c r="BZ2694" s="1102">
        <v>20702.162495000921</v>
      </c>
      <c r="CA2694" s="1102">
        <v>13885.787700057854</v>
      </c>
      <c r="CB2694" s="1102">
        <v>8730.8646737396793</v>
      </c>
      <c r="CC2694" s="1102">
        <v>12129.25217690904</v>
      </c>
      <c r="CD2694" s="1102">
        <v>11981.558613053663</v>
      </c>
      <c r="CE2694" s="1102">
        <v>22287.525721049849</v>
      </c>
      <c r="CF2694" s="1102">
        <v>18311.071210797629</v>
      </c>
      <c r="CG2694" s="1102">
        <v>14517.319282961253</v>
      </c>
      <c r="CH2694" s="1102">
        <v>16354.312333868367</v>
      </c>
      <c r="CI2694" s="1102">
        <v>19567.770705087125</v>
      </c>
      <c r="CJ2694" s="1102">
        <v>24199.511408061149</v>
      </c>
      <c r="CK2694" s="1102">
        <v>27049.429452286033</v>
      </c>
      <c r="CL2694" s="1102">
        <v>20657.97205248888</v>
      </c>
      <c r="CM2694" s="1102">
        <v>25236.381729289311</v>
      </c>
      <c r="CN2694" s="1102">
        <v>20394.601789436787</v>
      </c>
      <c r="CO2694" s="1102">
        <v>27031.119062968584</v>
      </c>
      <c r="CP2694" s="1102">
        <v>22235.506100066144</v>
      </c>
      <c r="CQ2694" s="1106">
        <f t="shared" si="241"/>
        <v>24510.4498576769</v>
      </c>
      <c r="CR2694" s="23" t="s">
        <v>543</v>
      </c>
      <c r="DQ2694"/>
      <c r="DR2694"/>
    </row>
    <row r="2695" spans="58:122" ht="13">
      <c r="BF2695" s="1135">
        <v>2687</v>
      </c>
      <c r="BG2695" s="1102">
        <v>52444.156976296581</v>
      </c>
      <c r="BH2695" s="1102">
        <v>61715.970162243233</v>
      </c>
      <c r="BI2695" s="1102">
        <v>60467.055084918102</v>
      </c>
      <c r="BJ2695" s="1102">
        <v>70776.166007479027</v>
      </c>
      <c r="BK2695" s="1102">
        <v>80256.74908506342</v>
      </c>
      <c r="BL2695" s="1102">
        <v>107138.09720625656</v>
      </c>
      <c r="BM2695" s="1102">
        <v>90727.780484343602</v>
      </c>
      <c r="BN2695" s="1102">
        <v>86684.867416736233</v>
      </c>
      <c r="BO2695" s="1102">
        <v>110238.94699321868</v>
      </c>
      <c r="BP2695" s="1102">
        <v>99238.927286881633</v>
      </c>
      <c r="BQ2695" s="1102">
        <v>70632.659260276734</v>
      </c>
      <c r="BR2695" s="1102">
        <v>49023.717516382399</v>
      </c>
      <c r="BS2695" s="1102">
        <v>66851.277785358761</v>
      </c>
      <c r="BT2695" s="1102">
        <v>29527.007301732308</v>
      </c>
      <c r="BU2695" s="1102">
        <v>15199.103778736859</v>
      </c>
      <c r="BV2695" s="1102">
        <v>14009.581837717546</v>
      </c>
      <c r="BW2695" s="1102">
        <v>13490.839211175404</v>
      </c>
      <c r="BX2695" s="1102">
        <v>17214.057609379837</v>
      </c>
      <c r="BY2695" s="1102">
        <v>21036.43608072009</v>
      </c>
      <c r="BZ2695" s="1102">
        <v>20710.226499595305</v>
      </c>
      <c r="CA2695" s="1102">
        <v>13885.908565084968</v>
      </c>
      <c r="CB2695" s="1102">
        <v>8926.9699312577759</v>
      </c>
      <c r="CC2695" s="1102">
        <v>8763.3217110951882</v>
      </c>
      <c r="CD2695" s="1102">
        <v>12227.11248303874</v>
      </c>
      <c r="CE2695" s="1102">
        <v>21371.600943461181</v>
      </c>
      <c r="CF2695" s="1102">
        <v>15837.369393986461</v>
      </c>
      <c r="CG2695" s="1102">
        <v>12192.587809280156</v>
      </c>
      <c r="CH2695" s="1102">
        <v>12822.173808857369</v>
      </c>
      <c r="CI2695" s="1102">
        <v>18013.692088788855</v>
      </c>
      <c r="CJ2695" s="1102">
        <v>20736.098788168849</v>
      </c>
      <c r="CK2695" s="1102">
        <v>21926.315664138394</v>
      </c>
      <c r="CL2695" s="1102">
        <v>19044.255602728623</v>
      </c>
      <c r="CM2695" s="1102">
        <v>19046.873692137477</v>
      </c>
      <c r="CN2695" s="1102">
        <v>16428.363299837773</v>
      </c>
      <c r="CO2695" s="1102">
        <v>21251.225478007029</v>
      </c>
      <c r="CP2695" s="1102">
        <v>17614.620984147852</v>
      </c>
      <c r="CQ2695" s="1106">
        <f t="shared" si="241"/>
        <v>19416.795932189507</v>
      </c>
      <c r="CR2695" s="23" t="s">
        <v>543</v>
      </c>
      <c r="DQ2695"/>
      <c r="DR2695"/>
    </row>
    <row r="2696" spans="58:122" ht="13">
      <c r="BF2696" s="1135">
        <v>2688</v>
      </c>
      <c r="BG2696" s="1102">
        <v>91729.232637220688</v>
      </c>
      <c r="BH2696" s="1102">
        <v>86669.112754708811</v>
      </c>
      <c r="BI2696" s="1102">
        <v>78233.652664756519</v>
      </c>
      <c r="BJ2696" s="1102">
        <v>85281.517053321717</v>
      </c>
      <c r="BK2696" s="1102">
        <v>98473.086792693153</v>
      </c>
      <c r="BL2696" s="1102">
        <v>118473.78667011842</v>
      </c>
      <c r="BM2696" s="1102">
        <v>97729.564783328344</v>
      </c>
      <c r="BN2696" s="1102">
        <v>101985.3018842224</v>
      </c>
      <c r="BO2696" s="1102">
        <v>133748.87251440508</v>
      </c>
      <c r="BP2696" s="1102">
        <v>125816.45605871837</v>
      </c>
      <c r="BQ2696" s="1102">
        <v>95841.660284259007</v>
      </c>
      <c r="BR2696" s="1102">
        <v>71946.36052948251</v>
      </c>
      <c r="BS2696" s="1102">
        <v>74156.139946034164</v>
      </c>
      <c r="BT2696" s="1102">
        <v>24298.753134513958</v>
      </c>
      <c r="BU2696" s="1102">
        <v>12757.42692406401</v>
      </c>
      <c r="BV2696" s="1102">
        <v>17304.648938783866</v>
      </c>
      <c r="BW2696" s="1102">
        <v>29630.22760337052</v>
      </c>
      <c r="BX2696" s="1102">
        <v>31301.239832732554</v>
      </c>
      <c r="BY2696" s="1102">
        <v>25042.78304241904</v>
      </c>
      <c r="BZ2696" s="1102">
        <v>21430.392998705836</v>
      </c>
      <c r="CA2696" s="1102">
        <v>13890.46073546027</v>
      </c>
      <c r="CB2696" s="1102">
        <v>8216.4876164418474</v>
      </c>
      <c r="CC2696" s="1102">
        <v>10420.747079913499</v>
      </c>
      <c r="CD2696" s="1102">
        <v>12003.776195288809</v>
      </c>
      <c r="CE2696" s="1102">
        <v>20894.099192488426</v>
      </c>
      <c r="CF2696" s="1102">
        <v>14759.808995674699</v>
      </c>
      <c r="CG2696" s="1102">
        <v>13495.218654552928</v>
      </c>
      <c r="CH2696" s="1102">
        <v>13519.306765674892</v>
      </c>
      <c r="CI2696" s="1102">
        <v>20078.873928101457</v>
      </c>
      <c r="CJ2696" s="1102">
        <v>19437.170814214547</v>
      </c>
      <c r="CK2696" s="1102">
        <v>22658.111428903605</v>
      </c>
      <c r="CL2696" s="1102">
        <v>15885.226912254659</v>
      </c>
      <c r="CM2696" s="1102">
        <v>21966.81136896753</v>
      </c>
      <c r="CN2696" s="1102">
        <v>20452.824659960625</v>
      </c>
      <c r="CO2696" s="1102">
        <v>24902.886411763302</v>
      </c>
      <c r="CP2696" s="1102">
        <v>20863.310592727183</v>
      </c>
      <c r="CQ2696" s="1106">
        <f t="shared" si="241"/>
        <v>22997.863230405976</v>
      </c>
      <c r="CR2696" s="23" t="s">
        <v>543</v>
      </c>
      <c r="DQ2696"/>
      <c r="DR2696"/>
    </row>
    <row r="2697" spans="58:122" ht="13">
      <c r="BF2697" s="1135">
        <v>2689</v>
      </c>
      <c r="BG2697" s="1102">
        <v>83471.965733395133</v>
      </c>
      <c r="BH2697" s="1102">
        <v>89802.332763040846</v>
      </c>
      <c r="BI2697" s="1102">
        <v>73286.9611102442</v>
      </c>
      <c r="BJ2697" s="1102">
        <v>70183.869920073746</v>
      </c>
      <c r="BK2697" s="1102">
        <v>87306.080645886817</v>
      </c>
      <c r="BL2697" s="1102">
        <v>124283.77629694005</v>
      </c>
      <c r="BM2697" s="1102">
        <v>107314.74419787797</v>
      </c>
      <c r="BN2697" s="1102">
        <v>105461.01399192851</v>
      </c>
      <c r="BO2697" s="1102">
        <v>142388.36757471919</v>
      </c>
      <c r="BP2697" s="1102">
        <v>140548.53553574171</v>
      </c>
      <c r="BQ2697" s="1102">
        <v>115964.58933644461</v>
      </c>
      <c r="BR2697" s="1102">
        <v>87820.287663802621</v>
      </c>
      <c r="BS2697" s="1102">
        <v>92707.11994336042</v>
      </c>
      <c r="BT2697" s="1102">
        <v>44898.35463059086</v>
      </c>
      <c r="BU2697" s="1102">
        <v>15695.383643002768</v>
      </c>
      <c r="BV2697" s="1102">
        <v>14118.297559190665</v>
      </c>
      <c r="BW2697" s="1102">
        <v>23323.222551703788</v>
      </c>
      <c r="BX2697" s="1102">
        <v>37130.685231977368</v>
      </c>
      <c r="BY2697" s="1102">
        <v>27008.452434567807</v>
      </c>
      <c r="BZ2697" s="1102">
        <v>20840.976292213418</v>
      </c>
      <c r="CA2697" s="1102">
        <v>13900.887439934915</v>
      </c>
      <c r="CB2697" s="1102">
        <v>8659.4562829584156</v>
      </c>
      <c r="CC2697" s="1102">
        <v>11522.143664928086</v>
      </c>
      <c r="CD2697" s="1102">
        <v>14843.512976673499</v>
      </c>
      <c r="CE2697" s="1102">
        <v>24601.867369638141</v>
      </c>
      <c r="CF2697" s="1102">
        <v>19990.155178643246</v>
      </c>
      <c r="CG2697" s="1102">
        <v>19218.112704324918</v>
      </c>
      <c r="CH2697" s="1102">
        <v>20514.167728988301</v>
      </c>
      <c r="CI2697" s="1102">
        <v>26905.956254725534</v>
      </c>
      <c r="CJ2697" s="1102">
        <v>26785.455623969439</v>
      </c>
      <c r="CK2697" s="1102">
        <v>27283.86768695878</v>
      </c>
      <c r="CL2697" s="1102">
        <v>22491.266201854753</v>
      </c>
      <c r="CM2697" s="1102">
        <v>29474.351878708534</v>
      </c>
      <c r="CN2697" s="1102">
        <v>28952.579238518651</v>
      </c>
      <c r="CO2697" s="1102">
        <v>31104.669004505722</v>
      </c>
      <c r="CP2697" s="1102">
        <v>32009.454204876485</v>
      </c>
      <c r="CQ2697" s="1106">
        <f t="shared" si="241"/>
        <v>35284.383396962403</v>
      </c>
      <c r="CR2697" s="23" t="s">
        <v>543</v>
      </c>
      <c r="DQ2697"/>
      <c r="DR2697"/>
    </row>
    <row r="2698" spans="58:122" ht="13">
      <c r="BF2698" s="1135">
        <v>2690</v>
      </c>
      <c r="BG2698" s="1102">
        <v>70933.079586499414</v>
      </c>
      <c r="BH2698" s="1102">
        <v>74166.820808252203</v>
      </c>
      <c r="BI2698" s="1102">
        <v>71840.016247072796</v>
      </c>
      <c r="BJ2698" s="1102">
        <v>75629.238051334672</v>
      </c>
      <c r="BK2698" s="1102">
        <v>98208.644791669183</v>
      </c>
      <c r="BL2698" s="1102">
        <v>133835.98614777147</v>
      </c>
      <c r="BM2698" s="1102">
        <v>110883.61088458241</v>
      </c>
      <c r="BN2698" s="1102">
        <v>99765.796687046794</v>
      </c>
      <c r="BO2698" s="1102">
        <v>130545.95832746735</v>
      </c>
      <c r="BP2698" s="1102">
        <v>122411.64153051745</v>
      </c>
      <c r="BQ2698" s="1102">
        <v>87726.248068286441</v>
      </c>
      <c r="BR2698" s="1102">
        <v>60702.977324352709</v>
      </c>
      <c r="BS2698" s="1102">
        <v>76358.390633039206</v>
      </c>
      <c r="BT2698" s="1102">
        <v>28229.756451239205</v>
      </c>
      <c r="BU2698" s="1102">
        <v>14756.342953029956</v>
      </c>
      <c r="BV2698" s="1102">
        <v>12767.010978733655</v>
      </c>
      <c r="BW2698" s="1102">
        <v>23351.338767423749</v>
      </c>
      <c r="BX2698" s="1102">
        <v>33452.563878113768</v>
      </c>
      <c r="BY2698" s="1102">
        <v>28385.252846443233</v>
      </c>
      <c r="BZ2698" s="1102">
        <v>23964.332695261754</v>
      </c>
      <c r="CA2698" s="1102">
        <v>13901.824589773752</v>
      </c>
      <c r="CB2698" s="1102">
        <v>8707.6900501189939</v>
      </c>
      <c r="CC2698" s="1102">
        <v>11796.35750093895</v>
      </c>
      <c r="CD2698" s="1102">
        <v>15377.072827799891</v>
      </c>
      <c r="CE2698" s="1102">
        <v>24052.0243683605</v>
      </c>
      <c r="CF2698" s="1102">
        <v>16855.661340551847</v>
      </c>
      <c r="CG2698" s="1102">
        <v>13030.009797338271</v>
      </c>
      <c r="CH2698" s="1102">
        <v>19275.862892857851</v>
      </c>
      <c r="CI2698" s="1102">
        <v>22287.695211157443</v>
      </c>
      <c r="CJ2698" s="1102">
        <v>26678.667860422709</v>
      </c>
      <c r="CK2698" s="1102">
        <v>25107.299273103152</v>
      </c>
      <c r="CL2698" s="1102">
        <v>22081.826321837358</v>
      </c>
      <c r="CM2698" s="1102">
        <v>25612.071957733584</v>
      </c>
      <c r="CN2698" s="1102">
        <v>26935.736567909211</v>
      </c>
      <c r="CO2698" s="1102">
        <v>32710.202832343508</v>
      </c>
      <c r="CP2698" s="1102">
        <v>27796.779468715751</v>
      </c>
      <c r="CQ2698" s="1106">
        <f t="shared" ref="CQ2698:CQ2761" si="242">CP2698*1.10231131</f>
        <v>30640.704389941162</v>
      </c>
      <c r="CR2698" s="23" t="s">
        <v>543</v>
      </c>
      <c r="DQ2698"/>
      <c r="DR2698"/>
    </row>
    <row r="2699" spans="58:122" ht="13">
      <c r="BF2699" s="1135">
        <v>2691</v>
      </c>
      <c r="BG2699" s="1102">
        <v>67413.936116565994</v>
      </c>
      <c r="BH2699" s="1102">
        <v>78718.264702760862</v>
      </c>
      <c r="BI2699" s="1102">
        <v>72529.858205969475</v>
      </c>
      <c r="BJ2699" s="1102">
        <v>79115.078716508229</v>
      </c>
      <c r="BK2699" s="1102">
        <v>84414.675733324824</v>
      </c>
      <c r="BL2699" s="1102">
        <v>113215.537250503</v>
      </c>
      <c r="BM2699" s="1102">
        <v>95825.914469495809</v>
      </c>
      <c r="BN2699" s="1102">
        <v>90961.977457329689</v>
      </c>
      <c r="BO2699" s="1102">
        <v>125419.86418946761</v>
      </c>
      <c r="BP2699" s="1102">
        <v>113060.83443973096</v>
      </c>
      <c r="BQ2699" s="1102">
        <v>84992.923003868869</v>
      </c>
      <c r="BR2699" s="1102">
        <v>61036.494881147417</v>
      </c>
      <c r="BS2699" s="1102">
        <v>88278.891404773414</v>
      </c>
      <c r="BT2699" s="1102">
        <v>33045.64080620747</v>
      </c>
      <c r="BU2699" s="1102">
        <v>13688.771509513677</v>
      </c>
      <c r="BV2699" s="1102">
        <v>11746.884066350609</v>
      </c>
      <c r="BW2699" s="1102">
        <v>23557.43092093282</v>
      </c>
      <c r="BX2699" s="1102">
        <v>29645.443676240797</v>
      </c>
      <c r="BY2699" s="1102">
        <v>25753.06885093189</v>
      </c>
      <c r="BZ2699" s="1102">
        <v>22047.042561539864</v>
      </c>
      <c r="CA2699" s="1102">
        <v>13903.69139224993</v>
      </c>
      <c r="CB2699" s="1102">
        <v>8044.9825386138609</v>
      </c>
      <c r="CC2699" s="1102">
        <v>10756.019625791174</v>
      </c>
      <c r="CD2699" s="1102">
        <v>11285.266035011271</v>
      </c>
      <c r="CE2699" s="1102">
        <v>23014.508491987064</v>
      </c>
      <c r="CF2699" s="1102">
        <v>16654.392900786683</v>
      </c>
      <c r="CG2699" s="1102">
        <v>12984.118146784618</v>
      </c>
      <c r="CH2699" s="1102">
        <v>16455.556688292341</v>
      </c>
      <c r="CI2699" s="1102">
        <v>23423.986593410493</v>
      </c>
      <c r="CJ2699" s="1102">
        <v>27993.027370078864</v>
      </c>
      <c r="CK2699" s="1102">
        <v>27770.278001571027</v>
      </c>
      <c r="CL2699" s="1102">
        <v>18776.816176597971</v>
      </c>
      <c r="CM2699" s="1102">
        <v>22465.640267528797</v>
      </c>
      <c r="CN2699" s="1102">
        <v>20566.497749714086</v>
      </c>
      <c r="CO2699" s="1102">
        <v>27641.891037820762</v>
      </c>
      <c r="CP2699" s="1102">
        <v>22845.876736254089</v>
      </c>
      <c r="CQ2699" s="1106">
        <f t="shared" si="242"/>
        <v>25183.268313238768</v>
      </c>
      <c r="CR2699" s="23" t="s">
        <v>543</v>
      </c>
      <c r="DQ2699"/>
      <c r="DR2699"/>
    </row>
    <row r="2700" spans="58:122" ht="13">
      <c r="BF2700" s="1135">
        <v>2692</v>
      </c>
      <c r="BG2700" s="1102">
        <v>50897.680864771843</v>
      </c>
      <c r="BH2700" s="1102">
        <v>51231.861352917957</v>
      </c>
      <c r="BI2700" s="1102">
        <v>47295.044282476243</v>
      </c>
      <c r="BJ2700" s="1102">
        <v>67364.834337303502</v>
      </c>
      <c r="BK2700" s="1102">
        <v>71411.174879385318</v>
      </c>
      <c r="BL2700" s="1102">
        <v>88716.967625697449</v>
      </c>
      <c r="BM2700" s="1102">
        <v>79663.795007594716</v>
      </c>
      <c r="BN2700" s="1102">
        <v>105263.19704901957</v>
      </c>
      <c r="BO2700" s="1102">
        <v>100116.43507879949</v>
      </c>
      <c r="BP2700" s="1102">
        <v>105795.90503170999</v>
      </c>
      <c r="BQ2700" s="1102">
        <v>82653.240276966855</v>
      </c>
      <c r="BR2700" s="1102">
        <v>72847.976387786912</v>
      </c>
      <c r="BS2700" s="1102">
        <v>50906.394818681933</v>
      </c>
      <c r="BT2700" s="1102">
        <v>35286.18149557431</v>
      </c>
      <c r="BU2700" s="1102">
        <v>16845.567138142716</v>
      </c>
      <c r="BV2700" s="1102">
        <v>14864.025568725401</v>
      </c>
      <c r="BW2700" s="1102">
        <v>19841.287455515616</v>
      </c>
      <c r="BX2700" s="1102">
        <v>18726.219300270903</v>
      </c>
      <c r="BY2700" s="1102">
        <v>23089.050268279003</v>
      </c>
      <c r="BZ2700" s="1102">
        <v>22860.852720092051</v>
      </c>
      <c r="CA2700" s="1102">
        <v>13911.766988619354</v>
      </c>
      <c r="CB2700" s="1102">
        <v>8265.9053657207623</v>
      </c>
      <c r="CC2700" s="1102">
        <v>9850.654856850444</v>
      </c>
      <c r="CD2700" s="1102">
        <v>12155.646398512838</v>
      </c>
      <c r="CE2700" s="1102">
        <v>21876.042119527341</v>
      </c>
      <c r="CF2700" s="1102">
        <v>15758.916408091829</v>
      </c>
      <c r="CG2700" s="1102">
        <v>9959.6409456101046</v>
      </c>
      <c r="CH2700" s="1102">
        <v>11185.954090879724</v>
      </c>
      <c r="CI2700" s="1102">
        <v>16868.942479234142</v>
      </c>
      <c r="CJ2700" s="1102">
        <v>21467.739527032856</v>
      </c>
      <c r="CK2700" s="1102">
        <v>25205.813160159221</v>
      </c>
      <c r="CL2700" s="1102">
        <v>17755.101001985855</v>
      </c>
      <c r="CM2700" s="1102">
        <v>17744.626328936007</v>
      </c>
      <c r="CN2700" s="1102">
        <v>12967.476922086102</v>
      </c>
      <c r="CO2700" s="1102">
        <v>15903.006721893904</v>
      </c>
      <c r="CP2700" s="1102">
        <v>13884.54310742157</v>
      </c>
      <c r="CQ2700" s="1106">
        <f t="shared" si="242"/>
        <v>15305.088901493342</v>
      </c>
      <c r="CR2700" s="23" t="s">
        <v>543</v>
      </c>
      <c r="DQ2700"/>
      <c r="DR2700"/>
    </row>
    <row r="2701" spans="58:122" ht="13">
      <c r="BF2701" s="1135">
        <v>2693</v>
      </c>
      <c r="BG2701" s="1102">
        <v>60133.827081950149</v>
      </c>
      <c r="BH2701" s="1102">
        <v>77093.751687519281</v>
      </c>
      <c r="BI2701" s="1102">
        <v>74032.508043258858</v>
      </c>
      <c r="BJ2701" s="1102">
        <v>78862.045619813958</v>
      </c>
      <c r="BK2701" s="1102">
        <v>78245.89500219161</v>
      </c>
      <c r="BL2701" s="1102">
        <v>93309.43698349841</v>
      </c>
      <c r="BM2701" s="1102">
        <v>83814.782141913631</v>
      </c>
      <c r="BN2701" s="1102">
        <v>93796.06830186944</v>
      </c>
      <c r="BO2701" s="1102">
        <v>104223.48381892317</v>
      </c>
      <c r="BP2701" s="1102">
        <v>133147.48648349309</v>
      </c>
      <c r="BQ2701" s="1102">
        <v>100457.46479375988</v>
      </c>
      <c r="BR2701" s="1102">
        <v>77398.953363998313</v>
      </c>
      <c r="BS2701" s="1102">
        <v>68816.960999788804</v>
      </c>
      <c r="BT2701" s="1102">
        <v>40221.727969626241</v>
      </c>
      <c r="BU2701" s="1102">
        <v>18849.819022261738</v>
      </c>
      <c r="BV2701" s="1102">
        <v>14980.669215448968</v>
      </c>
      <c r="BW2701" s="1102">
        <v>14203.567590345336</v>
      </c>
      <c r="BX2701" s="1102">
        <v>27413.342586858507</v>
      </c>
      <c r="BY2701" s="1102">
        <v>22185.915948107315</v>
      </c>
      <c r="BZ2701" s="1102">
        <v>17664.6960884207</v>
      </c>
      <c r="CA2701" s="1102">
        <v>13914.637901846629</v>
      </c>
      <c r="CB2701" s="1102">
        <v>9396.2717320889205</v>
      </c>
      <c r="CC2701" s="1102">
        <v>13007.791113991978</v>
      </c>
      <c r="CD2701" s="1102">
        <v>18252.073351625731</v>
      </c>
      <c r="CE2701" s="1102">
        <v>24009.636914444287</v>
      </c>
      <c r="CF2701" s="1102">
        <v>18228.759296919274</v>
      </c>
      <c r="CG2701" s="1102">
        <v>14168.144952150125</v>
      </c>
      <c r="CH2701" s="1102">
        <v>16240.440306605937</v>
      </c>
      <c r="CI2701" s="1102">
        <v>22498.240891476678</v>
      </c>
      <c r="CJ2701" s="1102">
        <v>23514.756114897413</v>
      </c>
      <c r="CK2701" s="1102">
        <v>23281.398612598477</v>
      </c>
      <c r="CL2701" s="1102">
        <v>20790.524004585368</v>
      </c>
      <c r="CM2701" s="1102">
        <v>23177.959601906434</v>
      </c>
      <c r="CN2701" s="1102">
        <v>22511.296154420015</v>
      </c>
      <c r="CO2701" s="1102">
        <v>19027.996475046177</v>
      </c>
      <c r="CP2701" s="1102">
        <v>24457.836930803976</v>
      </c>
      <c r="CQ2701" s="1106">
        <f t="shared" si="242"/>
        <v>26960.150266960907</v>
      </c>
      <c r="CR2701" s="23" t="s">
        <v>543</v>
      </c>
      <c r="DQ2701"/>
      <c r="DR2701"/>
    </row>
    <row r="2702" spans="58:122" ht="13">
      <c r="BF2702" s="1135">
        <v>2694</v>
      </c>
      <c r="BG2702" s="1102">
        <v>57934.24453938099</v>
      </c>
      <c r="BH2702" s="1102">
        <v>58083.756912946832</v>
      </c>
      <c r="BI2702" s="1102">
        <v>51655.254943703556</v>
      </c>
      <c r="BJ2702" s="1102">
        <v>52895.676329861824</v>
      </c>
      <c r="BK2702" s="1102">
        <v>65732.563675773272</v>
      </c>
      <c r="BL2702" s="1102">
        <v>82505.835065941705</v>
      </c>
      <c r="BM2702" s="1102">
        <v>70593.818605422595</v>
      </c>
      <c r="BN2702" s="1102">
        <v>81115.762936360232</v>
      </c>
      <c r="BO2702" s="1102">
        <v>117832.56162460962</v>
      </c>
      <c r="BP2702" s="1102">
        <v>111380.32334597236</v>
      </c>
      <c r="BQ2702" s="1102">
        <v>95014.847357264895</v>
      </c>
      <c r="BR2702" s="1102">
        <v>78343.185748874064</v>
      </c>
      <c r="BS2702" s="1102">
        <v>92169.248398913391</v>
      </c>
      <c r="BT2702" s="1102">
        <v>34805.197222395567</v>
      </c>
      <c r="BU2702" s="1102">
        <v>16559.768466670594</v>
      </c>
      <c r="BV2702" s="1102">
        <v>13815.17040858065</v>
      </c>
      <c r="BW2702" s="1102">
        <v>20434.869637339547</v>
      </c>
      <c r="BX2702" s="1102">
        <v>25444.85096466765</v>
      </c>
      <c r="BY2702" s="1102">
        <v>24709.28715535122</v>
      </c>
      <c r="BZ2702" s="1102">
        <v>22145.744680148451</v>
      </c>
      <c r="CA2702" s="1102">
        <v>13916.343724909517</v>
      </c>
      <c r="CB2702" s="1102">
        <v>7889.2797100855332</v>
      </c>
      <c r="CC2702" s="1102">
        <v>10183.529533335242</v>
      </c>
      <c r="CD2702" s="1102">
        <v>14359.206257927935</v>
      </c>
      <c r="CE2702" s="1102">
        <v>22653.537588215255</v>
      </c>
      <c r="CF2702" s="1102">
        <v>16440.206830491676</v>
      </c>
      <c r="CG2702" s="1102">
        <v>13203.360626412008</v>
      </c>
      <c r="CH2702" s="1102">
        <v>16253.235397432671</v>
      </c>
      <c r="CI2702" s="1102">
        <v>20737.912181904336</v>
      </c>
      <c r="CJ2702" s="1102">
        <v>23204.972704565829</v>
      </c>
      <c r="CK2702" s="1102">
        <v>23999.866064123904</v>
      </c>
      <c r="CL2702" s="1102">
        <v>19962.623958315744</v>
      </c>
      <c r="CM2702" s="1102">
        <v>23644.886504342274</v>
      </c>
      <c r="CN2702" s="1102">
        <v>19920.914451373239</v>
      </c>
      <c r="CO2702" s="1102">
        <v>22930.828222822762</v>
      </c>
      <c r="CP2702" s="1102">
        <v>21607.768359754875</v>
      </c>
      <c r="CQ2702" s="1106">
        <f t="shared" si="242"/>
        <v>23818.487446817944</v>
      </c>
      <c r="CR2702" s="23" t="s">
        <v>543</v>
      </c>
      <c r="DQ2702"/>
      <c r="DR2702"/>
    </row>
    <row r="2703" spans="58:122" ht="13">
      <c r="BF2703" s="1135">
        <v>2695</v>
      </c>
      <c r="BG2703" s="1102">
        <v>56602.873700904333</v>
      </c>
      <c r="BH2703" s="1102">
        <v>62455.696936041582</v>
      </c>
      <c r="BI2703" s="1102">
        <v>58208.798401589433</v>
      </c>
      <c r="BJ2703" s="1102">
        <v>72211.937513028868</v>
      </c>
      <c r="BK2703" s="1102">
        <v>92048.779599521455</v>
      </c>
      <c r="BL2703" s="1102">
        <v>127763.1249492975</v>
      </c>
      <c r="BM2703" s="1102">
        <v>114107.26946080331</v>
      </c>
      <c r="BN2703" s="1102">
        <v>116114.9840012105</v>
      </c>
      <c r="BO2703" s="1102">
        <v>133933.09425336859</v>
      </c>
      <c r="BP2703" s="1102">
        <v>136872.93076223723</v>
      </c>
      <c r="BQ2703" s="1102">
        <v>102402.1428770862</v>
      </c>
      <c r="BR2703" s="1102">
        <v>75007.685873018083</v>
      </c>
      <c r="BS2703" s="1102">
        <v>67424.368973926175</v>
      </c>
      <c r="BT2703" s="1102">
        <v>39793.465057708621</v>
      </c>
      <c r="BU2703" s="1102">
        <v>15553.011570207673</v>
      </c>
      <c r="BV2703" s="1102">
        <v>16431.3177857027</v>
      </c>
      <c r="BW2703" s="1102">
        <v>25536.669729223308</v>
      </c>
      <c r="BX2703" s="1102">
        <v>24407.437967176287</v>
      </c>
      <c r="BY2703" s="1102">
        <v>26810.876279015189</v>
      </c>
      <c r="BZ2703" s="1102">
        <v>16075.925973235806</v>
      </c>
      <c r="CA2703" s="1102">
        <v>13920.529762063768</v>
      </c>
      <c r="CB2703" s="1102">
        <v>8333.0736821169867</v>
      </c>
      <c r="CC2703" s="1102">
        <v>11071.020255175223</v>
      </c>
      <c r="CD2703" s="1102">
        <v>11635.852478942341</v>
      </c>
      <c r="CE2703" s="1102">
        <v>24460.759190233672</v>
      </c>
      <c r="CF2703" s="1102">
        <v>18620.650311672867</v>
      </c>
      <c r="CG2703" s="1102">
        <v>13015.266840917217</v>
      </c>
      <c r="CH2703" s="1102">
        <v>16306.182245409451</v>
      </c>
      <c r="CI2703" s="1102">
        <v>16939.018961861675</v>
      </c>
      <c r="CJ2703" s="1102">
        <v>22763.652944999289</v>
      </c>
      <c r="CK2703" s="1102">
        <v>22932.489084286091</v>
      </c>
      <c r="CL2703" s="1102">
        <v>18017.361709814806</v>
      </c>
      <c r="CM2703" s="1102">
        <v>22873.083309260219</v>
      </c>
      <c r="CN2703" s="1102">
        <v>21756.576708927929</v>
      </c>
      <c r="CO2703" s="1102">
        <v>26764.573243328083</v>
      </c>
      <c r="CP2703" s="1102">
        <v>21879.143318107599</v>
      </c>
      <c r="CQ2703" s="1106">
        <f t="shared" si="242"/>
        <v>24117.627132660931</v>
      </c>
      <c r="CR2703" s="23" t="s">
        <v>543</v>
      </c>
      <c r="DQ2703"/>
      <c r="DR2703"/>
    </row>
    <row r="2704" spans="58:122" ht="13">
      <c r="BF2704" s="1135">
        <v>2696</v>
      </c>
      <c r="BG2704" s="1102">
        <v>49809.506431620561</v>
      </c>
      <c r="BH2704" s="1102">
        <v>58440.825371074323</v>
      </c>
      <c r="BI2704" s="1102">
        <v>54455.018853593479</v>
      </c>
      <c r="BJ2704" s="1102">
        <v>55340.953145387626</v>
      </c>
      <c r="BK2704" s="1102">
        <v>62430.835279428386</v>
      </c>
      <c r="BL2704" s="1102">
        <v>82919.376757025457</v>
      </c>
      <c r="BM2704" s="1102">
        <v>77406.239483083118</v>
      </c>
      <c r="BN2704" s="1102">
        <v>80107.363722626003</v>
      </c>
      <c r="BO2704" s="1102">
        <v>100807.01528414176</v>
      </c>
      <c r="BP2704" s="1102">
        <v>104266.94957554179</v>
      </c>
      <c r="BQ2704" s="1102">
        <v>78579.390955023235</v>
      </c>
      <c r="BR2704" s="1102">
        <v>58116.544683496228</v>
      </c>
      <c r="BS2704" s="1102">
        <v>67300.956495182589</v>
      </c>
      <c r="BT2704" s="1102">
        <v>30303.934628560437</v>
      </c>
      <c r="BU2704" s="1102">
        <v>16275.587075418471</v>
      </c>
      <c r="BV2704" s="1102">
        <v>12527.478480393955</v>
      </c>
      <c r="BW2704" s="1102">
        <v>17304.422858298662</v>
      </c>
      <c r="BX2704" s="1102">
        <v>30060.344771353855</v>
      </c>
      <c r="BY2704" s="1102">
        <v>23848.910019741066</v>
      </c>
      <c r="BZ2704" s="1102">
        <v>17369.381925297013</v>
      </c>
      <c r="CA2704" s="1102">
        <v>13924.705686369709</v>
      </c>
      <c r="CB2704" s="1102">
        <v>8544.1089735363221</v>
      </c>
      <c r="CC2704" s="1102">
        <v>13550.181673437115</v>
      </c>
      <c r="CD2704" s="1102">
        <v>18743.518965320185</v>
      </c>
      <c r="CE2704" s="1102">
        <v>28488.379015526796</v>
      </c>
      <c r="CF2704" s="1102">
        <v>20808.155262065931</v>
      </c>
      <c r="CG2704" s="1102">
        <v>15677.245940975747</v>
      </c>
      <c r="CH2704" s="1102">
        <v>16850.029016708002</v>
      </c>
      <c r="CI2704" s="1102">
        <v>24889.32157892262</v>
      </c>
      <c r="CJ2704" s="1102">
        <v>27247.422098631163</v>
      </c>
      <c r="CK2704" s="1102">
        <v>26452.249082816397</v>
      </c>
      <c r="CL2704" s="1102">
        <v>22344.622223672581</v>
      </c>
      <c r="CM2704" s="1102">
        <v>24228.388651801379</v>
      </c>
      <c r="CN2704" s="1102">
        <v>26626.649937643902</v>
      </c>
      <c r="CO2704" s="1102">
        <v>28599.49283187262</v>
      </c>
      <c r="CP2704" s="1102">
        <v>26828.54355497098</v>
      </c>
      <c r="CQ2704" s="1106">
        <f t="shared" si="242"/>
        <v>29573.406991472115</v>
      </c>
      <c r="CR2704" s="23" t="s">
        <v>543</v>
      </c>
      <c r="DQ2704"/>
      <c r="DR2704"/>
    </row>
    <row r="2705" spans="58:122" ht="13">
      <c r="BF2705" s="1135">
        <v>2697</v>
      </c>
      <c r="BG2705" s="1102">
        <v>75208.089664114959</v>
      </c>
      <c r="BH2705" s="1102">
        <v>80666.906030150014</v>
      </c>
      <c r="BI2705" s="1102">
        <v>72784.156049281679</v>
      </c>
      <c r="BJ2705" s="1102">
        <v>75390.748414803747</v>
      </c>
      <c r="BK2705" s="1102">
        <v>94800.714405578707</v>
      </c>
      <c r="BL2705" s="1102">
        <v>131087.98731034651</v>
      </c>
      <c r="BM2705" s="1102">
        <v>118265.23071600383</v>
      </c>
      <c r="BN2705" s="1102">
        <v>108541.26084951381</v>
      </c>
      <c r="BO2705" s="1102">
        <v>134678.51276232518</v>
      </c>
      <c r="BP2705" s="1102">
        <v>131026.31541784327</v>
      </c>
      <c r="BQ2705" s="1102">
        <v>104783.78238089112</v>
      </c>
      <c r="BR2705" s="1102">
        <v>75597.662859867065</v>
      </c>
      <c r="BS2705" s="1102">
        <v>66130.933476033446</v>
      </c>
      <c r="BT2705" s="1102">
        <v>33722.689453682942</v>
      </c>
      <c r="BU2705" s="1102">
        <v>15612.489560126953</v>
      </c>
      <c r="BV2705" s="1102">
        <v>14150.119420122579</v>
      </c>
      <c r="BW2705" s="1102">
        <v>20004.568272938377</v>
      </c>
      <c r="BX2705" s="1102">
        <v>28286.155919351004</v>
      </c>
      <c r="BY2705" s="1102">
        <v>22448.595488925206</v>
      </c>
      <c r="BZ2705" s="1102">
        <v>17502.663352469663</v>
      </c>
      <c r="CA2705" s="1102">
        <v>13926.046963428767</v>
      </c>
      <c r="CB2705" s="1102">
        <v>9570.7250852875313</v>
      </c>
      <c r="CC2705" s="1102">
        <v>11396.655320434418</v>
      </c>
      <c r="CD2705" s="1102">
        <v>14496.52289497317</v>
      </c>
      <c r="CE2705" s="1102">
        <v>19611.25465115935</v>
      </c>
      <c r="CF2705" s="1102">
        <v>15426.615800781852</v>
      </c>
      <c r="CG2705" s="1102">
        <v>14865.46071938362</v>
      </c>
      <c r="CH2705" s="1102">
        <v>17065.309860647867</v>
      </c>
      <c r="CI2705" s="1102">
        <v>24488.644351583374</v>
      </c>
      <c r="CJ2705" s="1102">
        <v>24316.443412355675</v>
      </c>
      <c r="CK2705" s="1102">
        <v>24803.867260948547</v>
      </c>
      <c r="CL2705" s="1102">
        <v>21984.12840100926</v>
      </c>
      <c r="CM2705" s="1102">
        <v>27969.911087202687</v>
      </c>
      <c r="CN2705" s="1102">
        <v>29423.119611844286</v>
      </c>
      <c r="CO2705" s="1102">
        <v>28315.024720280031</v>
      </c>
      <c r="CP2705" s="1102">
        <v>32285.785197008579</v>
      </c>
      <c r="CQ2705" s="1106">
        <f t="shared" si="242"/>
        <v>35588.986174893136</v>
      </c>
      <c r="CR2705" s="23" t="s">
        <v>543</v>
      </c>
      <c r="DQ2705"/>
      <c r="DR2705"/>
    </row>
    <row r="2706" spans="58:122" ht="13">
      <c r="BF2706" s="1135">
        <v>2698</v>
      </c>
      <c r="BG2706" s="1102">
        <v>61971.719700895788</v>
      </c>
      <c r="BH2706" s="1102">
        <v>61231.572271073805</v>
      </c>
      <c r="BI2706" s="1102">
        <v>54081.074607793897</v>
      </c>
      <c r="BJ2706" s="1102">
        <v>63722.316229147786</v>
      </c>
      <c r="BK2706" s="1102">
        <v>76743.394187334779</v>
      </c>
      <c r="BL2706" s="1102">
        <v>93536.867072932655</v>
      </c>
      <c r="BM2706" s="1102">
        <v>72300.28769897834</v>
      </c>
      <c r="BN2706" s="1102">
        <v>81654.41433066818</v>
      </c>
      <c r="BO2706" s="1102">
        <v>118470.0676901087</v>
      </c>
      <c r="BP2706" s="1102">
        <v>113732.34116241004</v>
      </c>
      <c r="BQ2706" s="1102">
        <v>88906.720201690667</v>
      </c>
      <c r="BR2706" s="1102">
        <v>73928.067149335373</v>
      </c>
      <c r="BS2706" s="1102">
        <v>85953.929091866259</v>
      </c>
      <c r="BT2706" s="1102">
        <v>29896.698293872036</v>
      </c>
      <c r="BU2706" s="1102">
        <v>12468.809996696084</v>
      </c>
      <c r="BV2706" s="1102">
        <v>13190.05247475328</v>
      </c>
      <c r="BW2706" s="1102">
        <v>24104.432832057522</v>
      </c>
      <c r="BX2706" s="1102">
        <v>25205.885488865635</v>
      </c>
      <c r="BY2706" s="1102">
        <v>20578.454723560255</v>
      </c>
      <c r="BZ2706" s="1102">
        <v>18327.438454287676</v>
      </c>
      <c r="CA2706" s="1102">
        <v>13928.247521080559</v>
      </c>
      <c r="CB2706" s="1102">
        <v>8095.961342033258</v>
      </c>
      <c r="CC2706" s="1102">
        <v>10992.798123649714</v>
      </c>
      <c r="CD2706" s="1102">
        <v>13165.060565785623</v>
      </c>
      <c r="CE2706" s="1102">
        <v>22486.917489744421</v>
      </c>
      <c r="CF2706" s="1102">
        <v>16617.26532059395</v>
      </c>
      <c r="CG2706" s="1102">
        <v>12846.562220075224</v>
      </c>
      <c r="CH2706" s="1102">
        <v>13167.457945670238</v>
      </c>
      <c r="CI2706" s="1102">
        <v>17158.218298384374</v>
      </c>
      <c r="CJ2706" s="1102">
        <v>18101.174607017027</v>
      </c>
      <c r="CK2706" s="1102">
        <v>20666.55791983103</v>
      </c>
      <c r="CL2706" s="1102">
        <v>15793.659117142037</v>
      </c>
      <c r="CM2706" s="1102">
        <v>24121.144642041774</v>
      </c>
      <c r="CN2706" s="1102">
        <v>19409.821250936933</v>
      </c>
      <c r="CO2706" s="1102">
        <v>24391.992871987048</v>
      </c>
      <c r="CP2706" s="1102">
        <v>21173.368379060685</v>
      </c>
      <c r="CQ2706" s="1106">
        <f t="shared" si="242"/>
        <v>23339.643435034959</v>
      </c>
      <c r="CR2706" s="23" t="s">
        <v>543</v>
      </c>
      <c r="DQ2706"/>
      <c r="DR2706"/>
    </row>
    <row r="2707" spans="58:122" ht="13">
      <c r="BF2707" s="1135">
        <v>2699</v>
      </c>
      <c r="BG2707" s="1102">
        <v>54687.637252437533</v>
      </c>
      <c r="BH2707" s="1102">
        <v>59981.645814481752</v>
      </c>
      <c r="BI2707" s="1102">
        <v>55652.292159791003</v>
      </c>
      <c r="BJ2707" s="1102">
        <v>67686.379352191172</v>
      </c>
      <c r="BK2707" s="1102">
        <v>85234.558714071274</v>
      </c>
      <c r="BL2707" s="1102">
        <v>111708.3934738859</v>
      </c>
      <c r="BM2707" s="1102">
        <v>90447.951605523413</v>
      </c>
      <c r="BN2707" s="1102">
        <v>99299.871882753941</v>
      </c>
      <c r="BO2707" s="1102">
        <v>140861.48831800988</v>
      </c>
      <c r="BP2707" s="1102">
        <v>138291.60991661792</v>
      </c>
      <c r="BQ2707" s="1102">
        <v>109301.73450409347</v>
      </c>
      <c r="BR2707" s="1102">
        <v>86608.694449370509</v>
      </c>
      <c r="BS2707" s="1102">
        <v>84524.600465562573</v>
      </c>
      <c r="BT2707" s="1102">
        <v>49202.739780297423</v>
      </c>
      <c r="BU2707" s="1102">
        <v>19237.970213060511</v>
      </c>
      <c r="BV2707" s="1102">
        <v>18827.557746118619</v>
      </c>
      <c r="BW2707" s="1102">
        <v>17169.11601079367</v>
      </c>
      <c r="BX2707" s="1102">
        <v>25709.74738852345</v>
      </c>
      <c r="BY2707" s="1102">
        <v>25314.084295140998</v>
      </c>
      <c r="BZ2707" s="1102">
        <v>20200.134361020879</v>
      </c>
      <c r="CA2707" s="1102">
        <v>13930.568756844119</v>
      </c>
      <c r="CB2707" s="1102">
        <v>8740.2285545177583</v>
      </c>
      <c r="CC2707" s="1102">
        <v>10410.741472084947</v>
      </c>
      <c r="CD2707" s="1102">
        <v>17615.528729109545</v>
      </c>
      <c r="CE2707" s="1102">
        <v>21741.365909795095</v>
      </c>
      <c r="CF2707" s="1102">
        <v>15164.645045485333</v>
      </c>
      <c r="CG2707" s="1102">
        <v>10402.971218345048</v>
      </c>
      <c r="CH2707" s="1102">
        <v>12504.732950602549</v>
      </c>
      <c r="CI2707" s="1102">
        <v>22030.340597486287</v>
      </c>
      <c r="CJ2707" s="1102">
        <v>25646.908300791099</v>
      </c>
      <c r="CK2707" s="1102">
        <v>25158.811827994941</v>
      </c>
      <c r="CL2707" s="1102">
        <v>20967.134906298528</v>
      </c>
      <c r="CM2707" s="1102">
        <v>19780.178580751432</v>
      </c>
      <c r="CN2707" s="1102">
        <v>18139.058675866043</v>
      </c>
      <c r="CO2707" s="1102">
        <v>18457.601083061523</v>
      </c>
      <c r="CP2707" s="1102">
        <v>18441.705855733104</v>
      </c>
      <c r="CQ2707" s="1106">
        <f t="shared" si="242"/>
        <v>20328.500940467828</v>
      </c>
      <c r="CR2707" s="23" t="s">
        <v>543</v>
      </c>
      <c r="DQ2707"/>
      <c r="DR2707"/>
    </row>
    <row r="2708" spans="58:122" ht="13">
      <c r="BF2708" s="1135">
        <v>2700</v>
      </c>
      <c r="BG2708" s="1102">
        <v>77344.141935490552</v>
      </c>
      <c r="BH2708" s="1102">
        <v>86023.812827826841</v>
      </c>
      <c r="BI2708" s="1102">
        <v>78436.18184898101</v>
      </c>
      <c r="BJ2708" s="1102">
        <v>78119.377057332531</v>
      </c>
      <c r="BK2708" s="1102">
        <v>97738.113576006319</v>
      </c>
      <c r="BL2708" s="1102">
        <v>134247.8032794125</v>
      </c>
      <c r="BM2708" s="1102">
        <v>118619.40924839588</v>
      </c>
      <c r="BN2708" s="1102">
        <v>116375.44541058021</v>
      </c>
      <c r="BO2708" s="1102">
        <v>153267.72836875325</v>
      </c>
      <c r="BP2708" s="1102">
        <v>140218.1712351341</v>
      </c>
      <c r="BQ2708" s="1102">
        <v>109908.4632814919</v>
      </c>
      <c r="BR2708" s="1102">
        <v>81245.010000612892</v>
      </c>
      <c r="BS2708" s="1102">
        <v>101392.04161461502</v>
      </c>
      <c r="BT2708" s="1102">
        <v>40864.066874265089</v>
      </c>
      <c r="BU2708" s="1102">
        <v>15999.678229379342</v>
      </c>
      <c r="BV2708" s="1102">
        <v>14333.777645778226</v>
      </c>
      <c r="BW2708" s="1102">
        <v>27525.01766541283</v>
      </c>
      <c r="BX2708" s="1102">
        <v>28495.29753570598</v>
      </c>
      <c r="BY2708" s="1102">
        <v>26149.090842060134</v>
      </c>
      <c r="BZ2708" s="1102">
        <v>16879.861833684503</v>
      </c>
      <c r="CA2708" s="1102">
        <v>13935.931267213067</v>
      </c>
      <c r="CB2708" s="1102">
        <v>9559.4393985423394</v>
      </c>
      <c r="CC2708" s="1102">
        <v>11728.07050773958</v>
      </c>
      <c r="CD2708" s="1102">
        <v>14900.701858146102</v>
      </c>
      <c r="CE2708" s="1102">
        <v>24191.101710662526</v>
      </c>
      <c r="CF2708" s="1102">
        <v>19622.323879588912</v>
      </c>
      <c r="CG2708" s="1102">
        <v>16565.107138569019</v>
      </c>
      <c r="CH2708" s="1102">
        <v>21948.269659070178</v>
      </c>
      <c r="CI2708" s="1102">
        <v>26332.242315455474</v>
      </c>
      <c r="CJ2708" s="1102">
        <v>28536.775778595711</v>
      </c>
      <c r="CK2708" s="1102">
        <v>26872.540738226908</v>
      </c>
      <c r="CL2708" s="1102">
        <v>20475.875930962466</v>
      </c>
      <c r="CM2708" s="1102">
        <v>27549.971395542831</v>
      </c>
      <c r="CN2708" s="1102">
        <v>25139.121502532398</v>
      </c>
      <c r="CO2708" s="1102">
        <v>29971.846113127995</v>
      </c>
      <c r="CP2708" s="1102">
        <v>27507.443746921286</v>
      </c>
      <c r="CQ2708" s="1106">
        <f t="shared" si="242"/>
        <v>30321.766351420109</v>
      </c>
      <c r="CR2708" s="23" t="s">
        <v>543</v>
      </c>
      <c r="DQ2708"/>
      <c r="DR2708"/>
    </row>
    <row r="2709" spans="58:122" ht="13">
      <c r="BF2709" s="1135">
        <v>2701</v>
      </c>
      <c r="BG2709" s="1102">
        <v>50100.257610095287</v>
      </c>
      <c r="BH2709" s="1102">
        <v>54265.501036586349</v>
      </c>
      <c r="BI2709" s="1102">
        <v>53556.209063798829</v>
      </c>
      <c r="BJ2709" s="1102">
        <v>68857.423352144688</v>
      </c>
      <c r="BK2709" s="1102">
        <v>70574.968317348408</v>
      </c>
      <c r="BL2709" s="1102">
        <v>81487.286343807078</v>
      </c>
      <c r="BM2709" s="1102">
        <v>77781.063449041583</v>
      </c>
      <c r="BN2709" s="1102">
        <v>111584.98147653767</v>
      </c>
      <c r="BO2709" s="1102">
        <v>126656.90391079287</v>
      </c>
      <c r="BP2709" s="1102">
        <v>134284.2642869993</v>
      </c>
      <c r="BQ2709" s="1102">
        <v>107435.44656038293</v>
      </c>
      <c r="BR2709" s="1102">
        <v>88707.431710417586</v>
      </c>
      <c r="BS2709" s="1102">
        <v>66682.593424104765</v>
      </c>
      <c r="BT2709" s="1102">
        <v>42645.844258328209</v>
      </c>
      <c r="BU2709" s="1102">
        <v>16409.058517193855</v>
      </c>
      <c r="BV2709" s="1102">
        <v>13619.400807097813</v>
      </c>
      <c r="BW2709" s="1102">
        <v>22511.953026137126</v>
      </c>
      <c r="BX2709" s="1102">
        <v>28313.5849057333</v>
      </c>
      <c r="BY2709" s="1102">
        <v>28961.309068971219</v>
      </c>
      <c r="BZ2709" s="1102">
        <v>22067.517281271201</v>
      </c>
      <c r="CA2709" s="1102">
        <v>13936.299836678405</v>
      </c>
      <c r="CB2709" s="1102">
        <v>7870.1257965592686</v>
      </c>
      <c r="CC2709" s="1102">
        <v>8135.3287508501526</v>
      </c>
      <c r="CD2709" s="1102">
        <v>12657.21986573126</v>
      </c>
      <c r="CE2709" s="1102">
        <v>19317.827942880642</v>
      </c>
      <c r="CF2709" s="1102">
        <v>13469.071330210525</v>
      </c>
      <c r="CG2709" s="1102">
        <v>10362.463932551238</v>
      </c>
      <c r="CH2709" s="1102">
        <v>13735.164670622651</v>
      </c>
      <c r="CI2709" s="1102">
        <v>22683.108601147833</v>
      </c>
      <c r="CJ2709" s="1102">
        <v>25910.449911304004</v>
      </c>
      <c r="CK2709" s="1102">
        <v>23489.454120662558</v>
      </c>
      <c r="CL2709" s="1102">
        <v>19389.778041548132</v>
      </c>
      <c r="CM2709" s="1102">
        <v>19351.531982727367</v>
      </c>
      <c r="CN2709" s="1102">
        <v>19435.193939102617</v>
      </c>
      <c r="CO2709" s="1102">
        <v>21781.931225803746</v>
      </c>
      <c r="CP2709" s="1102">
        <v>20877.218596744686</v>
      </c>
      <c r="CQ2709" s="1106">
        <f t="shared" si="242"/>
        <v>23013.194180533996</v>
      </c>
      <c r="CR2709" s="23" t="s">
        <v>543</v>
      </c>
      <c r="DQ2709"/>
      <c r="DR2709"/>
    </row>
    <row r="2710" spans="58:122" ht="13">
      <c r="BF2710" s="1135">
        <v>2702</v>
      </c>
      <c r="BG2710" s="1102">
        <v>76282.324349990377</v>
      </c>
      <c r="BH2710" s="1102">
        <v>81776.371367683183</v>
      </c>
      <c r="BI2710" s="1102">
        <v>73795.791369648185</v>
      </c>
      <c r="BJ2710" s="1102">
        <v>75150.827195117992</v>
      </c>
      <c r="BK2710" s="1102">
        <v>94886.79099118826</v>
      </c>
      <c r="BL2710" s="1102">
        <v>131887.71380250674</v>
      </c>
      <c r="BM2710" s="1102">
        <v>120816.43159030769</v>
      </c>
      <c r="BN2710" s="1102">
        <v>114905.72402121431</v>
      </c>
      <c r="BO2710" s="1102">
        <v>141102.48198024015</v>
      </c>
      <c r="BP2710" s="1102">
        <v>129854.99433008052</v>
      </c>
      <c r="BQ2710" s="1102">
        <v>103837.80942677277</v>
      </c>
      <c r="BR2710" s="1102">
        <v>75182.544919448876</v>
      </c>
      <c r="BS2710" s="1102">
        <v>68959.679019083414</v>
      </c>
      <c r="BT2710" s="1102">
        <v>30877.771243396441</v>
      </c>
      <c r="BU2710" s="1102">
        <v>14533.329676783849</v>
      </c>
      <c r="BV2710" s="1102">
        <v>15515.092366950656</v>
      </c>
      <c r="BW2710" s="1102">
        <v>21362.801941187856</v>
      </c>
      <c r="BX2710" s="1102">
        <v>28861.973764271574</v>
      </c>
      <c r="BY2710" s="1102">
        <v>23220.523960587892</v>
      </c>
      <c r="BZ2710" s="1102">
        <v>19234.055078363705</v>
      </c>
      <c r="CA2710" s="1102">
        <v>13938.08964768662</v>
      </c>
      <c r="CB2710" s="1102">
        <v>9527.3014775432148</v>
      </c>
      <c r="CC2710" s="1102">
        <v>11080.446798535369</v>
      </c>
      <c r="CD2710" s="1102">
        <v>14450.441073027052</v>
      </c>
      <c r="CE2710" s="1102">
        <v>19920.005390505325</v>
      </c>
      <c r="CF2710" s="1102">
        <v>15956.954765023645</v>
      </c>
      <c r="CG2710" s="1102">
        <v>15118.992211356157</v>
      </c>
      <c r="CH2710" s="1102">
        <v>17129.70293084914</v>
      </c>
      <c r="CI2710" s="1102">
        <v>24617.612279448473</v>
      </c>
      <c r="CJ2710" s="1102">
        <v>24633.267187303569</v>
      </c>
      <c r="CK2710" s="1102">
        <v>25046.936415093252</v>
      </c>
      <c r="CL2710" s="1102">
        <v>22284.343012714442</v>
      </c>
      <c r="CM2710" s="1102">
        <v>28137.563984016284</v>
      </c>
      <c r="CN2710" s="1102">
        <v>30202.727621867834</v>
      </c>
      <c r="CO2710" s="1102">
        <v>29332.461062626717</v>
      </c>
      <c r="CP2710" s="1102">
        <v>32812.628665304459</v>
      </c>
      <c r="CQ2710" s="1106">
        <f t="shared" si="242"/>
        <v>36169.731688595304</v>
      </c>
      <c r="CR2710" s="23" t="s">
        <v>543</v>
      </c>
      <c r="DQ2710"/>
      <c r="DR2710"/>
    </row>
    <row r="2711" spans="58:122" ht="13">
      <c r="BF2711" s="1135">
        <v>2703</v>
      </c>
      <c r="BG2711" s="1102">
        <v>57425.343409269684</v>
      </c>
      <c r="BH2711" s="1102">
        <v>73316.295054171744</v>
      </c>
      <c r="BI2711" s="1102">
        <v>76583.773871917831</v>
      </c>
      <c r="BJ2711" s="1102">
        <v>92132.12316147481</v>
      </c>
      <c r="BK2711" s="1102">
        <v>104977.36601012314</v>
      </c>
      <c r="BL2711" s="1102">
        <v>136566.69041360656</v>
      </c>
      <c r="BM2711" s="1102">
        <v>115588.76558841529</v>
      </c>
      <c r="BN2711" s="1102">
        <v>116669.63708525895</v>
      </c>
      <c r="BO2711" s="1102">
        <v>141349.29283930711</v>
      </c>
      <c r="BP2711" s="1102">
        <v>153227.89219120861</v>
      </c>
      <c r="BQ2711" s="1102">
        <v>112755.28453408033</v>
      </c>
      <c r="BR2711" s="1102">
        <v>79929.551096174313</v>
      </c>
      <c r="BS2711" s="1102">
        <v>74751.013980920296</v>
      </c>
      <c r="BT2711" s="1102">
        <v>31826.03650160781</v>
      </c>
      <c r="BU2711" s="1102">
        <v>13326.863440448011</v>
      </c>
      <c r="BV2711" s="1102">
        <v>13785.491743230006</v>
      </c>
      <c r="BW2711" s="1102">
        <v>20382.067731036124</v>
      </c>
      <c r="BX2711" s="1102">
        <v>26006.602126853471</v>
      </c>
      <c r="BY2711" s="1102">
        <v>23688.058717507891</v>
      </c>
      <c r="BZ2711" s="1102">
        <v>20432.387391598029</v>
      </c>
      <c r="CA2711" s="1102">
        <v>13939.224775271137</v>
      </c>
      <c r="CB2711" s="1102">
        <v>9939.0237128746376</v>
      </c>
      <c r="CC2711" s="1102">
        <v>10778.944874364097</v>
      </c>
      <c r="CD2711" s="1102">
        <v>12890.315714328744</v>
      </c>
      <c r="CE2711" s="1102">
        <v>21809.099171697791</v>
      </c>
      <c r="CF2711" s="1102">
        <v>15961.589665025693</v>
      </c>
      <c r="CG2711" s="1102">
        <v>12783.650228495208</v>
      </c>
      <c r="CH2711" s="1102">
        <v>12982.947371640432</v>
      </c>
      <c r="CI2711" s="1102">
        <v>19297.238748954434</v>
      </c>
      <c r="CJ2711" s="1102">
        <v>21082.356226094529</v>
      </c>
      <c r="CK2711" s="1102">
        <v>21052.958509347714</v>
      </c>
      <c r="CL2711" s="1102">
        <v>17822.454703641182</v>
      </c>
      <c r="CM2711" s="1102">
        <v>20733.748869083633</v>
      </c>
      <c r="CN2711" s="1102">
        <v>20578.241377114209</v>
      </c>
      <c r="CO2711" s="1102">
        <v>22397.473964363602</v>
      </c>
      <c r="CP2711" s="1102">
        <v>22006.443392492172</v>
      </c>
      <c r="CQ2711" s="1106">
        <f t="shared" si="242"/>
        <v>24257.95144441889</v>
      </c>
      <c r="CR2711" s="23" t="s">
        <v>543</v>
      </c>
      <c r="DQ2711"/>
      <c r="DR2711"/>
    </row>
    <row r="2712" spans="58:122" ht="13">
      <c r="BF2712" s="1135">
        <v>2704</v>
      </c>
      <c r="BG2712" s="1102">
        <v>66049.468077131896</v>
      </c>
      <c r="BH2712" s="1102">
        <v>70439.670983866861</v>
      </c>
      <c r="BI2712" s="1102">
        <v>62517.290586910589</v>
      </c>
      <c r="BJ2712" s="1102">
        <v>63285.750754513465</v>
      </c>
      <c r="BK2712" s="1102">
        <v>79286.566461168084</v>
      </c>
      <c r="BL2712" s="1102">
        <v>110400.99892211534</v>
      </c>
      <c r="BM2712" s="1102">
        <v>95496.221944399585</v>
      </c>
      <c r="BN2712" s="1102">
        <v>88522.538435384879</v>
      </c>
      <c r="BO2712" s="1102">
        <v>117988.80825858092</v>
      </c>
      <c r="BP2712" s="1102">
        <v>115079.52597228123</v>
      </c>
      <c r="BQ2712" s="1102">
        <v>88140.780527890834</v>
      </c>
      <c r="BR2712" s="1102">
        <v>61631.318026119567</v>
      </c>
      <c r="BS2712" s="1102">
        <v>57784.345539954717</v>
      </c>
      <c r="BT2712" s="1102">
        <v>30450.7924518047</v>
      </c>
      <c r="BU2712" s="1102">
        <v>15643.81966752068</v>
      </c>
      <c r="BV2712" s="1102">
        <v>15024.073082589279</v>
      </c>
      <c r="BW2712" s="1102">
        <v>14148.373741318466</v>
      </c>
      <c r="BX2712" s="1102">
        <v>24609.612145001061</v>
      </c>
      <c r="BY2712" s="1102">
        <v>22659.637455863118</v>
      </c>
      <c r="BZ2712" s="1102">
        <v>17877.412208109246</v>
      </c>
      <c r="CA2712" s="1102">
        <v>13943.765148990244</v>
      </c>
      <c r="CB2712" s="1102">
        <v>9225.0509618685483</v>
      </c>
      <c r="CC2712" s="1102">
        <v>11865.130723430409</v>
      </c>
      <c r="CD2712" s="1102">
        <v>16425.930194935587</v>
      </c>
      <c r="CE2712" s="1102">
        <v>16905.26471279468</v>
      </c>
      <c r="CF2712" s="1102">
        <v>12378.56903317342</v>
      </c>
      <c r="CG2712" s="1102">
        <v>11853.32339545598</v>
      </c>
      <c r="CH2712" s="1102">
        <v>16499.372989347612</v>
      </c>
      <c r="CI2712" s="1102">
        <v>24771.38257440101</v>
      </c>
      <c r="CJ2712" s="1102">
        <v>24268.971607184481</v>
      </c>
      <c r="CK2712" s="1102">
        <v>23890.017738190716</v>
      </c>
      <c r="CL2712" s="1102">
        <v>21809.279701098709</v>
      </c>
      <c r="CM2712" s="1102">
        <v>23028.217203194527</v>
      </c>
      <c r="CN2712" s="1102">
        <v>20580.095480488493</v>
      </c>
      <c r="CO2712" s="1102">
        <v>16233.734450292697</v>
      </c>
      <c r="CP2712" s="1102">
        <v>22279.679153324152</v>
      </c>
      <c r="CQ2712" s="1106">
        <f t="shared" si="242"/>
        <v>24559.142313880435</v>
      </c>
      <c r="CR2712" s="23" t="s">
        <v>543</v>
      </c>
      <c r="DQ2712"/>
      <c r="DR2712"/>
    </row>
    <row r="2713" spans="58:122" ht="13">
      <c r="BF2713" s="1135">
        <v>2705</v>
      </c>
      <c r="BG2713" s="1102">
        <v>82902.284796870706</v>
      </c>
      <c r="BH2713" s="1102">
        <v>89864.264658047134</v>
      </c>
      <c r="BI2713" s="1102">
        <v>73297.717635022433</v>
      </c>
      <c r="BJ2713" s="1102">
        <v>69922.924783046459</v>
      </c>
      <c r="BK2713" s="1102">
        <v>89110.209538349081</v>
      </c>
      <c r="BL2713" s="1102">
        <v>127875.86213174177</v>
      </c>
      <c r="BM2713" s="1102">
        <v>101291.19247401763</v>
      </c>
      <c r="BN2713" s="1102">
        <v>102580.33928796896</v>
      </c>
      <c r="BO2713" s="1102">
        <v>143616.03496714833</v>
      </c>
      <c r="BP2713" s="1102">
        <v>142802.79755382912</v>
      </c>
      <c r="BQ2713" s="1102">
        <v>113496.26160853435</v>
      </c>
      <c r="BR2713" s="1102">
        <v>84976.309416228847</v>
      </c>
      <c r="BS2713" s="1102">
        <v>94131.636964459394</v>
      </c>
      <c r="BT2713" s="1102">
        <v>43665.287811737842</v>
      </c>
      <c r="BU2713" s="1102">
        <v>14264.25911242089</v>
      </c>
      <c r="BV2713" s="1102">
        <v>15337.12730008347</v>
      </c>
      <c r="BW2713" s="1102">
        <v>23494.464017343638</v>
      </c>
      <c r="BX2713" s="1102">
        <v>36913.563632321333</v>
      </c>
      <c r="BY2713" s="1102">
        <v>26921.276218191528</v>
      </c>
      <c r="BZ2713" s="1102">
        <v>20910.777552947809</v>
      </c>
      <c r="CA2713" s="1102">
        <v>13944.994889308146</v>
      </c>
      <c r="CB2713" s="1102">
        <v>8548.9653001738989</v>
      </c>
      <c r="CC2713" s="1102">
        <v>11417.17800286222</v>
      </c>
      <c r="CD2713" s="1102">
        <v>14695.344039236566</v>
      </c>
      <c r="CE2713" s="1102">
        <v>24610.242448801757</v>
      </c>
      <c r="CF2713" s="1102">
        <v>19860.251580496792</v>
      </c>
      <c r="CG2713" s="1102">
        <v>19161.763772947848</v>
      </c>
      <c r="CH2713" s="1102">
        <v>20363.51908568927</v>
      </c>
      <c r="CI2713" s="1102">
        <v>26856.815989830291</v>
      </c>
      <c r="CJ2713" s="1102">
        <v>26724.932069388717</v>
      </c>
      <c r="CK2713" s="1102">
        <v>27209.044536666752</v>
      </c>
      <c r="CL2713" s="1102">
        <v>22284.812995163647</v>
      </c>
      <c r="CM2713" s="1102">
        <v>29302.362565451203</v>
      </c>
      <c r="CN2713" s="1102">
        <v>28297.061449711604</v>
      </c>
      <c r="CO2713" s="1102">
        <v>31170.033806131476</v>
      </c>
      <c r="CP2713" s="1102">
        <v>31241.267432503053</v>
      </c>
      <c r="CQ2713" s="1106">
        <f t="shared" si="242"/>
        <v>34437.602429582774</v>
      </c>
      <c r="CR2713" s="23" t="s">
        <v>543</v>
      </c>
      <c r="DQ2713"/>
      <c r="DR2713"/>
    </row>
    <row r="2714" spans="58:122" ht="13">
      <c r="BF2714" s="1135">
        <v>2706</v>
      </c>
      <c r="BG2714" s="1102">
        <v>53473.405419428484</v>
      </c>
      <c r="BH2714" s="1102">
        <v>52662.434353895187</v>
      </c>
      <c r="BI2714" s="1102">
        <v>48088.697707639716</v>
      </c>
      <c r="BJ2714" s="1102">
        <v>63936.797458507019</v>
      </c>
      <c r="BK2714" s="1102">
        <v>72601.533465426328</v>
      </c>
      <c r="BL2714" s="1102">
        <v>89073.847170515612</v>
      </c>
      <c r="BM2714" s="1102">
        <v>82042.159734831424</v>
      </c>
      <c r="BN2714" s="1102">
        <v>102949.05393849291</v>
      </c>
      <c r="BO2714" s="1102">
        <v>106612.33230149408</v>
      </c>
      <c r="BP2714" s="1102">
        <v>109963.55784432583</v>
      </c>
      <c r="BQ2714" s="1102">
        <v>84748.133168198314</v>
      </c>
      <c r="BR2714" s="1102">
        <v>72351.797649286629</v>
      </c>
      <c r="BS2714" s="1102">
        <v>57304.869456075074</v>
      </c>
      <c r="BT2714" s="1102">
        <v>30960.292174798276</v>
      </c>
      <c r="BU2714" s="1102">
        <v>12314.306526798191</v>
      </c>
      <c r="BV2714" s="1102">
        <v>15836.226502092477</v>
      </c>
      <c r="BW2714" s="1102">
        <v>31323.662276743082</v>
      </c>
      <c r="BX2714" s="1102">
        <v>28244.122030835988</v>
      </c>
      <c r="BY2714" s="1102">
        <v>25807.815572073214</v>
      </c>
      <c r="BZ2714" s="1102">
        <v>15608.850771155579</v>
      </c>
      <c r="CA2714" s="1102">
        <v>13947.023209838946</v>
      </c>
      <c r="CB2714" s="1102">
        <v>9757.7669106247577</v>
      </c>
      <c r="CC2714" s="1102">
        <v>10753.436359467396</v>
      </c>
      <c r="CD2714" s="1102">
        <v>13659.55979545417</v>
      </c>
      <c r="CE2714" s="1102">
        <v>24783.188646109465</v>
      </c>
      <c r="CF2714" s="1102">
        <v>18283.62096820111</v>
      </c>
      <c r="CG2714" s="1102">
        <v>12119.819521826135</v>
      </c>
      <c r="CH2714" s="1102">
        <v>14828.228470419028</v>
      </c>
      <c r="CI2714" s="1102">
        <v>18686.687639968062</v>
      </c>
      <c r="CJ2714" s="1102">
        <v>24446.406599428417</v>
      </c>
      <c r="CK2714" s="1102">
        <v>24905.451545215383</v>
      </c>
      <c r="CL2714" s="1102">
        <v>20834.94779321814</v>
      </c>
      <c r="CM2714" s="1102">
        <v>21854.486161833127</v>
      </c>
      <c r="CN2714" s="1102">
        <v>16720.002700402652</v>
      </c>
      <c r="CO2714" s="1102">
        <v>21335.854012342512</v>
      </c>
      <c r="CP2714" s="1102">
        <v>17622.32544834767</v>
      </c>
      <c r="CQ2714" s="1106">
        <f t="shared" si="242"/>
        <v>19425.288650214457</v>
      </c>
      <c r="CR2714" s="23" t="s">
        <v>543</v>
      </c>
      <c r="DQ2714"/>
      <c r="DR2714"/>
    </row>
    <row r="2715" spans="58:122" ht="13">
      <c r="BF2715" s="1135">
        <v>2707</v>
      </c>
      <c r="BG2715" s="1102">
        <v>54717.604065589883</v>
      </c>
      <c r="BH2715" s="1102">
        <v>61414.625016400321</v>
      </c>
      <c r="BI2715" s="1102">
        <v>59893.909919274571</v>
      </c>
      <c r="BJ2715" s="1102">
        <v>75086.388451571911</v>
      </c>
      <c r="BK2715" s="1102">
        <v>93495.577483101457</v>
      </c>
      <c r="BL2715" s="1102">
        <v>129363.71894345006</v>
      </c>
      <c r="BM2715" s="1102">
        <v>114934.57687203531</v>
      </c>
      <c r="BN2715" s="1102">
        <v>114482.62565527507</v>
      </c>
      <c r="BO2715" s="1102">
        <v>130593.31604948573</v>
      </c>
      <c r="BP2715" s="1102">
        <v>135712.93848741773</v>
      </c>
      <c r="BQ2715" s="1102">
        <v>102984.99470991458</v>
      </c>
      <c r="BR2715" s="1102">
        <v>76972.774428694102</v>
      </c>
      <c r="BS2715" s="1102">
        <v>67206.794279758615</v>
      </c>
      <c r="BT2715" s="1102">
        <v>39086.394409455352</v>
      </c>
      <c r="BU2715" s="1102">
        <v>15559.213820351111</v>
      </c>
      <c r="BV2715" s="1102">
        <v>16481.949230613791</v>
      </c>
      <c r="BW2715" s="1102">
        <v>25639.88011566591</v>
      </c>
      <c r="BX2715" s="1102">
        <v>24538.566387860181</v>
      </c>
      <c r="BY2715" s="1102">
        <v>26893.580299884845</v>
      </c>
      <c r="BZ2715" s="1102">
        <v>16123.483364714682</v>
      </c>
      <c r="CA2715" s="1102">
        <v>13948.2240893734</v>
      </c>
      <c r="CB2715" s="1102">
        <v>8327.5703876876814</v>
      </c>
      <c r="CC2715" s="1102">
        <v>11097.926053420237</v>
      </c>
      <c r="CD2715" s="1102">
        <v>11631.80183770706</v>
      </c>
      <c r="CE2715" s="1102">
        <v>24502.965470213137</v>
      </c>
      <c r="CF2715" s="1102">
        <v>18630.963480723087</v>
      </c>
      <c r="CG2715" s="1102">
        <v>13022.75876804733</v>
      </c>
      <c r="CH2715" s="1102">
        <v>16317.334314669544</v>
      </c>
      <c r="CI2715" s="1102">
        <v>16894.249281639488</v>
      </c>
      <c r="CJ2715" s="1102">
        <v>22850.974221932345</v>
      </c>
      <c r="CK2715" s="1102">
        <v>22952.730762100855</v>
      </c>
      <c r="CL2715" s="1102">
        <v>18011.890646547421</v>
      </c>
      <c r="CM2715" s="1102">
        <v>22834.034650219339</v>
      </c>
      <c r="CN2715" s="1102">
        <v>21861.550820914876</v>
      </c>
      <c r="CO2715" s="1102">
        <v>26740.808363491164</v>
      </c>
      <c r="CP2715" s="1102">
        <v>21987.263068792501</v>
      </c>
      <c r="CQ2715" s="1106">
        <f t="shared" si="242"/>
        <v>24236.80875667528</v>
      </c>
      <c r="CR2715" s="23" t="s">
        <v>543</v>
      </c>
      <c r="DQ2715"/>
      <c r="DR2715"/>
    </row>
    <row r="2716" spans="58:122" ht="13">
      <c r="BF2716" s="1135">
        <v>2708</v>
      </c>
      <c r="BG2716" s="1102">
        <v>61785.627474184766</v>
      </c>
      <c r="BH2716" s="1102">
        <v>68987.711181636594</v>
      </c>
      <c r="BI2716" s="1102">
        <v>61026.644178556024</v>
      </c>
      <c r="BJ2716" s="1102">
        <v>67744.209441043611</v>
      </c>
      <c r="BK2716" s="1102">
        <v>84767.193359259079</v>
      </c>
      <c r="BL2716" s="1102">
        <v>118504.12773286444</v>
      </c>
      <c r="BM2716" s="1102">
        <v>109012.63052361261</v>
      </c>
      <c r="BN2716" s="1102">
        <v>106516.40319049236</v>
      </c>
      <c r="BO2716" s="1102">
        <v>122818.82029012252</v>
      </c>
      <c r="BP2716" s="1102">
        <v>135668.86230166638</v>
      </c>
      <c r="BQ2716" s="1102">
        <v>103846.10856149715</v>
      </c>
      <c r="BR2716" s="1102">
        <v>70992.587750315579</v>
      </c>
      <c r="BS2716" s="1102">
        <v>58876.270031224565</v>
      </c>
      <c r="BT2716" s="1102">
        <v>27824.554060624381</v>
      </c>
      <c r="BU2716" s="1102">
        <v>15247.107368814997</v>
      </c>
      <c r="BV2716" s="1102">
        <v>15753.220594145025</v>
      </c>
      <c r="BW2716" s="1102">
        <v>24219.61879971551</v>
      </c>
      <c r="BX2716" s="1102">
        <v>32813.12629552804</v>
      </c>
      <c r="BY2716" s="1102">
        <v>20777.286023420605</v>
      </c>
      <c r="BZ2716" s="1102">
        <v>23385.406989789837</v>
      </c>
      <c r="CA2716" s="1102">
        <v>13948.334192442502</v>
      </c>
      <c r="CB2716" s="1102">
        <v>8157.082208102066</v>
      </c>
      <c r="CC2716" s="1102">
        <v>7621.4989504582754</v>
      </c>
      <c r="CD2716" s="1102">
        <v>11671.553099290155</v>
      </c>
      <c r="CE2716" s="1102">
        <v>20313.613989607744</v>
      </c>
      <c r="CF2716" s="1102">
        <v>14895.119201766054</v>
      </c>
      <c r="CG2716" s="1102">
        <v>11565.596367324926</v>
      </c>
      <c r="CH2716" s="1102">
        <v>9428.9462989744243</v>
      </c>
      <c r="CI2716" s="1102">
        <v>16037.677917989906</v>
      </c>
      <c r="CJ2716" s="1102">
        <v>16603.039626874608</v>
      </c>
      <c r="CK2716" s="1102">
        <v>19593.282599843678</v>
      </c>
      <c r="CL2716" s="1102">
        <v>15337.412957638555</v>
      </c>
      <c r="CM2716" s="1102">
        <v>20684.23374946191</v>
      </c>
      <c r="CN2716" s="1102">
        <v>19228.147902596393</v>
      </c>
      <c r="CO2716" s="1102">
        <v>26217.306886453636</v>
      </c>
      <c r="CP2716" s="1102">
        <v>19567.284855269692</v>
      </c>
      <c r="CQ2716" s="1106">
        <f t="shared" si="242"/>
        <v>21569.239401955492</v>
      </c>
      <c r="CR2716" s="23" t="s">
        <v>543</v>
      </c>
      <c r="DQ2716"/>
      <c r="DR2716"/>
    </row>
    <row r="2717" spans="58:122" ht="13">
      <c r="BF2717" s="1135">
        <v>2709</v>
      </c>
      <c r="BG2717" s="1102">
        <v>42484.628967767188</v>
      </c>
      <c r="BH2717" s="1102">
        <v>44818.644537602944</v>
      </c>
      <c r="BI2717" s="1102">
        <v>41184.883348255113</v>
      </c>
      <c r="BJ2717" s="1102">
        <v>50740.29064014164</v>
      </c>
      <c r="BK2717" s="1102">
        <v>66422.26028476331</v>
      </c>
      <c r="BL2717" s="1102">
        <v>101249.65369795573</v>
      </c>
      <c r="BM2717" s="1102">
        <v>97760.108863660746</v>
      </c>
      <c r="BN2717" s="1102">
        <v>99713.941237057574</v>
      </c>
      <c r="BO2717" s="1102">
        <v>123674.9963462211</v>
      </c>
      <c r="BP2717" s="1102">
        <v>123137.18066020629</v>
      </c>
      <c r="BQ2717" s="1102">
        <v>96101.592371959181</v>
      </c>
      <c r="BR2717" s="1102">
        <v>71398.156988470655</v>
      </c>
      <c r="BS2717" s="1102">
        <v>77201.64896256644</v>
      </c>
      <c r="BT2717" s="1102">
        <v>33618.879694029478</v>
      </c>
      <c r="BU2717" s="1102">
        <v>14805.056068777692</v>
      </c>
      <c r="BV2717" s="1102">
        <v>13500.392703111296</v>
      </c>
      <c r="BW2717" s="1102">
        <v>12420.365027954675</v>
      </c>
      <c r="BX2717" s="1102">
        <v>21209.344127594472</v>
      </c>
      <c r="BY2717" s="1102">
        <v>18224.123795340573</v>
      </c>
      <c r="BZ2717" s="1102">
        <v>15795.86989697014</v>
      </c>
      <c r="CA2717" s="1102">
        <v>13949.653051523643</v>
      </c>
      <c r="CB2717" s="1102">
        <v>9032.7663283478341</v>
      </c>
      <c r="CC2717" s="1102">
        <v>9657.3358470217736</v>
      </c>
      <c r="CD2717" s="1102">
        <v>12459.523407000837</v>
      </c>
      <c r="CE2717" s="1102">
        <v>18361.691513935617</v>
      </c>
      <c r="CF2717" s="1102">
        <v>16859.161723199617</v>
      </c>
      <c r="CG2717" s="1102">
        <v>13820.682247127957</v>
      </c>
      <c r="CH2717" s="1102">
        <v>13963.525909386455</v>
      </c>
      <c r="CI2717" s="1102">
        <v>17163.35694584376</v>
      </c>
      <c r="CJ2717" s="1102">
        <v>19161.798311198207</v>
      </c>
      <c r="CK2717" s="1102">
        <v>20156.18453849692</v>
      </c>
      <c r="CL2717" s="1102">
        <v>16746.362018514326</v>
      </c>
      <c r="CM2717" s="1102">
        <v>17557.197815089534</v>
      </c>
      <c r="CN2717" s="1102">
        <v>14665.675391226536</v>
      </c>
      <c r="CO2717" s="1102">
        <v>16308.068716889735</v>
      </c>
      <c r="CP2717" s="1102">
        <v>16125.890030164916</v>
      </c>
      <c r="CQ2717" s="1106">
        <f t="shared" si="242"/>
        <v>17775.750964067025</v>
      </c>
      <c r="CR2717" s="23" t="s">
        <v>543</v>
      </c>
      <c r="DQ2717"/>
      <c r="DR2717"/>
    </row>
    <row r="2718" spans="58:122" ht="13">
      <c r="BF2718" s="1135">
        <v>2710</v>
      </c>
      <c r="BG2718" s="1102">
        <v>72696.933123584269</v>
      </c>
      <c r="BH2718" s="1102">
        <v>84690.714026063215</v>
      </c>
      <c r="BI2718" s="1102">
        <v>76837.208793196594</v>
      </c>
      <c r="BJ2718" s="1102">
        <v>76430.254038258689</v>
      </c>
      <c r="BK2718" s="1102">
        <v>84093.331483210917</v>
      </c>
      <c r="BL2718" s="1102">
        <v>107909.83507464014</v>
      </c>
      <c r="BM2718" s="1102">
        <v>92846.068812370388</v>
      </c>
      <c r="BN2718" s="1102">
        <v>93291.499293183952</v>
      </c>
      <c r="BO2718" s="1102">
        <v>116749.82039918614</v>
      </c>
      <c r="BP2718" s="1102">
        <v>105595.3863172191</v>
      </c>
      <c r="BQ2718" s="1102">
        <v>79245.299181327573</v>
      </c>
      <c r="BR2718" s="1102">
        <v>57485.708150565973</v>
      </c>
      <c r="BS2718" s="1102">
        <v>56394.615543326385</v>
      </c>
      <c r="BT2718" s="1102">
        <v>31423.396678947895</v>
      </c>
      <c r="BU2718" s="1102">
        <v>13809.747556909999</v>
      </c>
      <c r="BV2718" s="1102">
        <v>12477.126958768316</v>
      </c>
      <c r="BW2718" s="1102">
        <v>21394.165480967702</v>
      </c>
      <c r="BX2718" s="1102">
        <v>27530.727360855406</v>
      </c>
      <c r="BY2718" s="1102">
        <v>26003.102495625353</v>
      </c>
      <c r="BZ2718" s="1102">
        <v>21829.949605996593</v>
      </c>
      <c r="CA2718" s="1102">
        <v>13954.98950033001</v>
      </c>
      <c r="CB2718" s="1102">
        <v>8189.0932522052826</v>
      </c>
      <c r="CC2718" s="1102">
        <v>12568.746587042782</v>
      </c>
      <c r="CD2718" s="1102">
        <v>17151.302490284503</v>
      </c>
      <c r="CE2718" s="1102">
        <v>27472.618030337035</v>
      </c>
      <c r="CF2718" s="1102">
        <v>20412.895307764869</v>
      </c>
      <c r="CG2718" s="1102">
        <v>15993.559776794</v>
      </c>
      <c r="CH2718" s="1102">
        <v>16526.28855445407</v>
      </c>
      <c r="CI2718" s="1102">
        <v>20048.808816398436</v>
      </c>
      <c r="CJ2718" s="1102">
        <v>22491.22667353318</v>
      </c>
      <c r="CK2718" s="1102">
        <v>26505.02433097285</v>
      </c>
      <c r="CL2718" s="1102">
        <v>22351.511319200017</v>
      </c>
      <c r="CM2718" s="1102">
        <v>28049.863965870201</v>
      </c>
      <c r="CN2718" s="1102">
        <v>25281.396917648002</v>
      </c>
      <c r="CO2718" s="1102">
        <v>28446.947257511536</v>
      </c>
      <c r="CP2718" s="1102">
        <v>26866.653358629599</v>
      </c>
      <c r="CQ2718" s="1106">
        <f t="shared" si="242"/>
        <v>29615.415859066892</v>
      </c>
      <c r="CR2718" s="23" t="s">
        <v>543</v>
      </c>
      <c r="DQ2718"/>
      <c r="DR2718"/>
    </row>
    <row r="2719" spans="58:122" ht="13">
      <c r="BF2719" s="1135">
        <v>2711</v>
      </c>
      <c r="BG2719" s="1102">
        <v>51395.8794974595</v>
      </c>
      <c r="BH2719" s="1102">
        <v>56731.081971328713</v>
      </c>
      <c r="BI2719" s="1102">
        <v>50861.123207681245</v>
      </c>
      <c r="BJ2719" s="1102">
        <v>52274.308246337452</v>
      </c>
      <c r="BK2719" s="1102">
        <v>68635.447446646969</v>
      </c>
      <c r="BL2719" s="1102">
        <v>93729.229587848575</v>
      </c>
      <c r="BM2719" s="1102">
        <v>80297.4262207664</v>
      </c>
      <c r="BN2719" s="1102">
        <v>79632.747389135882</v>
      </c>
      <c r="BO2719" s="1102">
        <v>108248.51601343176</v>
      </c>
      <c r="BP2719" s="1102">
        <v>100223.81635993357</v>
      </c>
      <c r="BQ2719" s="1102">
        <v>79259.313691755378</v>
      </c>
      <c r="BR2719" s="1102">
        <v>59428.399243991429</v>
      </c>
      <c r="BS2719" s="1102">
        <v>68325.20137884999</v>
      </c>
      <c r="BT2719" s="1102">
        <v>30284.610333696965</v>
      </c>
      <c r="BU2719" s="1102">
        <v>14648.343891219673</v>
      </c>
      <c r="BV2719" s="1102">
        <v>13376.175226678082</v>
      </c>
      <c r="BW2719" s="1102">
        <v>26704.925697337203</v>
      </c>
      <c r="BX2719" s="1102">
        <v>29990.586091999805</v>
      </c>
      <c r="BY2719" s="1102">
        <v>25320.678559369415</v>
      </c>
      <c r="BZ2719" s="1102">
        <v>22453.238580690231</v>
      </c>
      <c r="CA2719" s="1102">
        <v>13955.732780147622</v>
      </c>
      <c r="CB2719" s="1102">
        <v>7865.0520581048459</v>
      </c>
      <c r="CC2719" s="1102">
        <v>8782.2875257158939</v>
      </c>
      <c r="CD2719" s="1102">
        <v>11695.669061975259</v>
      </c>
      <c r="CE2719" s="1102">
        <v>19686.030594515563</v>
      </c>
      <c r="CF2719" s="1102">
        <v>14296.090176650858</v>
      </c>
      <c r="CG2719" s="1102">
        <v>12912.94390899366</v>
      </c>
      <c r="CH2719" s="1102">
        <v>17397.684869362507</v>
      </c>
      <c r="CI2719" s="1102">
        <v>23740.54921494456</v>
      </c>
      <c r="CJ2719" s="1102">
        <v>26243.830481210964</v>
      </c>
      <c r="CK2719" s="1102">
        <v>24782.065931306654</v>
      </c>
      <c r="CL2719" s="1102">
        <v>17209.814715951165</v>
      </c>
      <c r="CM2719" s="1102">
        <v>19287.538308549218</v>
      </c>
      <c r="CN2719" s="1102">
        <v>20749.977015608969</v>
      </c>
      <c r="CO2719" s="1102">
        <v>23976.980079309691</v>
      </c>
      <c r="CP2719" s="1102">
        <v>20796.314231359978</v>
      </c>
      <c r="CQ2719" s="1106">
        <f t="shared" si="242"/>
        <v>22924.01238354206</v>
      </c>
      <c r="CR2719" s="23" t="s">
        <v>543</v>
      </c>
      <c r="DQ2719"/>
      <c r="DR2719"/>
    </row>
    <row r="2720" spans="58:122" ht="13">
      <c r="BF2720" s="1135">
        <v>2712</v>
      </c>
      <c r="BG2720" s="1102">
        <v>61727.342629586841</v>
      </c>
      <c r="BH2720" s="1102">
        <v>56157.568487722252</v>
      </c>
      <c r="BI2720" s="1102">
        <v>51120.016020338153</v>
      </c>
      <c r="BJ2720" s="1102">
        <v>57556.726473087911</v>
      </c>
      <c r="BK2720" s="1102">
        <v>71709.748034686854</v>
      </c>
      <c r="BL2720" s="1102">
        <v>88171.924347572276</v>
      </c>
      <c r="BM2720" s="1102">
        <v>75410.391039815455</v>
      </c>
      <c r="BN2720" s="1102">
        <v>75840.843107600478</v>
      </c>
      <c r="BO2720" s="1102">
        <v>112358.49990186452</v>
      </c>
      <c r="BP2720" s="1102">
        <v>103100.26136105412</v>
      </c>
      <c r="BQ2720" s="1102">
        <v>78818.590533505951</v>
      </c>
      <c r="BR2720" s="1102">
        <v>54933.625798266141</v>
      </c>
      <c r="BS2720" s="1102">
        <v>60004.953685458531</v>
      </c>
      <c r="BT2720" s="1102">
        <v>36986.748398079733</v>
      </c>
      <c r="BU2720" s="1102">
        <v>19385.182632799046</v>
      </c>
      <c r="BV2720" s="1102">
        <v>16506.5178573433</v>
      </c>
      <c r="BW2720" s="1102">
        <v>14121.189963209627</v>
      </c>
      <c r="BX2720" s="1102">
        <v>23676.603417071696</v>
      </c>
      <c r="BY2720" s="1102">
        <v>24008.490200867433</v>
      </c>
      <c r="BZ2720" s="1102">
        <v>22139.001290334883</v>
      </c>
      <c r="CA2720" s="1102">
        <v>13956.121807769021</v>
      </c>
      <c r="CB2720" s="1102">
        <v>8361.9781941386082</v>
      </c>
      <c r="CC2720" s="1102">
        <v>9285.5358048087473</v>
      </c>
      <c r="CD2720" s="1102">
        <v>13986.182455876837</v>
      </c>
      <c r="CE2720" s="1102">
        <v>24308.025096289006</v>
      </c>
      <c r="CF2720" s="1102">
        <v>18097.03386309182</v>
      </c>
      <c r="CG2720" s="1102">
        <v>11604.320001951201</v>
      </c>
      <c r="CH2720" s="1102">
        <v>11479.884175354977</v>
      </c>
      <c r="CI2720" s="1102">
        <v>19000.174874754986</v>
      </c>
      <c r="CJ2720" s="1102">
        <v>24015.288611706528</v>
      </c>
      <c r="CK2720" s="1102">
        <v>22415.481862905854</v>
      </c>
      <c r="CL2720" s="1102">
        <v>16114.04854669355</v>
      </c>
      <c r="CM2720" s="1102">
        <v>20142.110815073167</v>
      </c>
      <c r="CN2720" s="1102">
        <v>19993.920300158996</v>
      </c>
      <c r="CO2720" s="1102">
        <v>22570.114889099001</v>
      </c>
      <c r="CP2720" s="1102">
        <v>21444.127805051641</v>
      </c>
      <c r="CQ2720" s="1106">
        <f t="shared" si="242"/>
        <v>23638.104612593899</v>
      </c>
      <c r="CR2720" s="23" t="s">
        <v>543</v>
      </c>
      <c r="DQ2720"/>
      <c r="DR2720"/>
    </row>
    <row r="2721" spans="58:122" ht="13">
      <c r="BF2721" s="1135">
        <v>2713</v>
      </c>
      <c r="BG2721" s="1102">
        <v>64185.117333160357</v>
      </c>
      <c r="BH2721" s="1102">
        <v>61304.589107245389</v>
      </c>
      <c r="BI2721" s="1102">
        <v>48615.692720437539</v>
      </c>
      <c r="BJ2721" s="1102">
        <v>53474.412852816582</v>
      </c>
      <c r="BK2721" s="1102">
        <v>64444.986238752936</v>
      </c>
      <c r="BL2721" s="1102">
        <v>83069.477305033011</v>
      </c>
      <c r="BM2721" s="1102">
        <v>73467.394327629998</v>
      </c>
      <c r="BN2721" s="1102">
        <v>77366.334156668643</v>
      </c>
      <c r="BO2721" s="1102">
        <v>96753.739452710404</v>
      </c>
      <c r="BP2721" s="1102">
        <v>89681.693558837942</v>
      </c>
      <c r="BQ2721" s="1102">
        <v>71120.129525137541</v>
      </c>
      <c r="BR2721" s="1102">
        <v>59656.251953055384</v>
      </c>
      <c r="BS2721" s="1102">
        <v>79966.9564149285</v>
      </c>
      <c r="BT2721" s="1102">
        <v>31339.590835854324</v>
      </c>
      <c r="BU2721" s="1102">
        <v>16567.183555207452</v>
      </c>
      <c r="BV2721" s="1102">
        <v>15777.782063163417</v>
      </c>
      <c r="BW2721" s="1102">
        <v>15681.759849550726</v>
      </c>
      <c r="BX2721" s="1102">
        <v>20620.624116340659</v>
      </c>
      <c r="BY2721" s="1102">
        <v>22573.745580259365</v>
      </c>
      <c r="BZ2721" s="1102">
        <v>21721.531205864234</v>
      </c>
      <c r="CA2721" s="1102">
        <v>13957.509764107261</v>
      </c>
      <c r="CB2721" s="1102">
        <v>7984.7293497375376</v>
      </c>
      <c r="CC2721" s="1102">
        <v>9270.8449457070728</v>
      </c>
      <c r="CD2721" s="1102">
        <v>11617.372272975601</v>
      </c>
      <c r="CE2721" s="1102">
        <v>19906.190989142593</v>
      </c>
      <c r="CF2721" s="1102">
        <v>14912.008767088002</v>
      </c>
      <c r="CG2721" s="1102">
        <v>12202.634347622316</v>
      </c>
      <c r="CH2721" s="1102">
        <v>14056.792530621326</v>
      </c>
      <c r="CI2721" s="1102">
        <v>19083.645987604279</v>
      </c>
      <c r="CJ2721" s="1102">
        <v>21893.029784051534</v>
      </c>
      <c r="CK2721" s="1102">
        <v>22000.992784281003</v>
      </c>
      <c r="CL2721" s="1102">
        <v>16251.249311679143</v>
      </c>
      <c r="CM2721" s="1102">
        <v>19745.222902212408</v>
      </c>
      <c r="CN2721" s="1102">
        <v>17583.920196801741</v>
      </c>
      <c r="CO2721" s="1102">
        <v>24582.704037406122</v>
      </c>
      <c r="CP2721" s="1102">
        <v>19015.454301563597</v>
      </c>
      <c r="CQ2721" s="1106">
        <f t="shared" si="242"/>
        <v>20960.950341401702</v>
      </c>
      <c r="CR2721" s="23" t="s">
        <v>543</v>
      </c>
      <c r="DQ2721"/>
      <c r="DR2721"/>
    </row>
    <row r="2722" spans="58:122" ht="13">
      <c r="BF2722" s="1135">
        <v>2714</v>
      </c>
      <c r="BG2722" s="1102">
        <v>51022.831470690238</v>
      </c>
      <c r="BH2722" s="1102">
        <v>51469.293395889625</v>
      </c>
      <c r="BI2722" s="1102">
        <v>47167.942518088137</v>
      </c>
      <c r="BJ2722" s="1102">
        <v>60902.737070259849</v>
      </c>
      <c r="BK2722" s="1102">
        <v>72095.717038581555</v>
      </c>
      <c r="BL2722" s="1102">
        <v>94522.31567920286</v>
      </c>
      <c r="BM2722" s="1102">
        <v>86190.065773293842</v>
      </c>
      <c r="BN2722" s="1102">
        <v>96954.002713132606</v>
      </c>
      <c r="BO2722" s="1102">
        <v>124767.72955995411</v>
      </c>
      <c r="BP2722" s="1102">
        <v>116237.8213231211</v>
      </c>
      <c r="BQ2722" s="1102">
        <v>93326.982615272645</v>
      </c>
      <c r="BR2722" s="1102">
        <v>84772.958227328461</v>
      </c>
      <c r="BS2722" s="1102">
        <v>92523.947969182234</v>
      </c>
      <c r="BT2722" s="1102">
        <v>28437.022710687266</v>
      </c>
      <c r="BU2722" s="1102">
        <v>12328.168286150492</v>
      </c>
      <c r="BV2722" s="1102">
        <v>17888.322986933752</v>
      </c>
      <c r="BW2722" s="1102">
        <v>25487.905186305063</v>
      </c>
      <c r="BX2722" s="1102">
        <v>25830.814920256038</v>
      </c>
      <c r="BY2722" s="1102">
        <v>21319.769971789916</v>
      </c>
      <c r="BZ2722" s="1102">
        <v>20641.0886704648</v>
      </c>
      <c r="CA2722" s="1102">
        <v>13969.039318727382</v>
      </c>
      <c r="CB2722" s="1102">
        <v>8596.6109071816936</v>
      </c>
      <c r="CC2722" s="1102">
        <v>10725.586682419087</v>
      </c>
      <c r="CD2722" s="1102">
        <v>16904.600322953433</v>
      </c>
      <c r="CE2722" s="1102">
        <v>23538.279846082496</v>
      </c>
      <c r="CF2722" s="1102">
        <v>16857.199992236172</v>
      </c>
      <c r="CG2722" s="1102">
        <v>13371.857614227682</v>
      </c>
      <c r="CH2722" s="1102">
        <v>14776.847462968375</v>
      </c>
      <c r="CI2722" s="1102">
        <v>20658.71571613687</v>
      </c>
      <c r="CJ2722" s="1102">
        <v>22134.991635887771</v>
      </c>
      <c r="CK2722" s="1102">
        <v>21534.372275609527</v>
      </c>
      <c r="CL2722" s="1102">
        <v>17095.897499834857</v>
      </c>
      <c r="CM2722" s="1102">
        <v>19735.243536972663</v>
      </c>
      <c r="CN2722" s="1102">
        <v>21821.870973028403</v>
      </c>
      <c r="CO2722" s="1102">
        <v>24132.363632618137</v>
      </c>
      <c r="CP2722" s="1102">
        <v>21938.002711749272</v>
      </c>
      <c r="CQ2722" s="1106">
        <f t="shared" si="242"/>
        <v>24182.508507971892</v>
      </c>
      <c r="CR2722" s="23" t="s">
        <v>543</v>
      </c>
      <c r="DQ2722"/>
      <c r="DR2722"/>
    </row>
    <row r="2723" spans="58:122" ht="13">
      <c r="BF2723" s="1135">
        <v>2715</v>
      </c>
      <c r="BG2723" s="1102">
        <v>62661.982306042097</v>
      </c>
      <c r="BH2723" s="1102">
        <v>64367.502909871444</v>
      </c>
      <c r="BI2723" s="1102">
        <v>56634.02828258909</v>
      </c>
      <c r="BJ2723" s="1102">
        <v>63896.955858542759</v>
      </c>
      <c r="BK2723" s="1102">
        <v>72240.901775578284</v>
      </c>
      <c r="BL2723" s="1102">
        <v>91153.689467445554</v>
      </c>
      <c r="BM2723" s="1102">
        <v>85602.924370784953</v>
      </c>
      <c r="BN2723" s="1102">
        <v>103133.80686057503</v>
      </c>
      <c r="BO2723" s="1102">
        <v>124710.38131280441</v>
      </c>
      <c r="BP2723" s="1102">
        <v>131288.6194475044</v>
      </c>
      <c r="BQ2723" s="1102">
        <v>106669.87343551619</v>
      </c>
      <c r="BR2723" s="1102">
        <v>91504.831897884113</v>
      </c>
      <c r="BS2723" s="1102">
        <v>84634.476621371286</v>
      </c>
      <c r="BT2723" s="1102">
        <v>40007.832200519275</v>
      </c>
      <c r="BU2723" s="1102">
        <v>20269.555528378893</v>
      </c>
      <c r="BV2723" s="1102">
        <v>17448.873544545411</v>
      </c>
      <c r="BW2723" s="1102">
        <v>18597.290946944988</v>
      </c>
      <c r="BX2723" s="1102">
        <v>20846.366404447333</v>
      </c>
      <c r="BY2723" s="1102">
        <v>24667.411318565708</v>
      </c>
      <c r="BZ2723" s="1102">
        <v>21357.115832377091</v>
      </c>
      <c r="CA2723" s="1102">
        <v>13971.404293695143</v>
      </c>
      <c r="CB2723" s="1102">
        <v>8672.0979631186001</v>
      </c>
      <c r="CC2723" s="1102">
        <v>8310.8248049985359</v>
      </c>
      <c r="CD2723" s="1102">
        <v>15665.935014094575</v>
      </c>
      <c r="CE2723" s="1102">
        <v>26032.664829214238</v>
      </c>
      <c r="CF2723" s="1102">
        <v>20886.746073739869</v>
      </c>
      <c r="CG2723" s="1102">
        <v>14738.924322229344</v>
      </c>
      <c r="CH2723" s="1102">
        <v>15460.814769033575</v>
      </c>
      <c r="CI2723" s="1102">
        <v>22914.853331087954</v>
      </c>
      <c r="CJ2723" s="1102">
        <v>24772.462203624444</v>
      </c>
      <c r="CK2723" s="1102">
        <v>22032.116366458347</v>
      </c>
      <c r="CL2723" s="1102">
        <v>18835.248950297162</v>
      </c>
      <c r="CM2723" s="1102">
        <v>25011.505340614953</v>
      </c>
      <c r="CN2723" s="1102">
        <v>26536.177788452467</v>
      </c>
      <c r="CO2723" s="1102">
        <v>24816.492634432143</v>
      </c>
      <c r="CP2723" s="1102">
        <v>28326.240351039833</v>
      </c>
      <c r="CQ2723" s="1106">
        <f t="shared" si="242"/>
        <v>31224.335108729574</v>
      </c>
      <c r="CR2723" s="23" t="s">
        <v>543</v>
      </c>
      <c r="DQ2723"/>
      <c r="DR2723"/>
    </row>
    <row r="2724" spans="58:122" ht="13">
      <c r="BF2724" s="1135">
        <v>2716</v>
      </c>
      <c r="BG2724" s="1102">
        <v>53869.637054773048</v>
      </c>
      <c r="BH2724" s="1102">
        <v>55038.109002349644</v>
      </c>
      <c r="BI2724" s="1102">
        <v>48589.177950750636</v>
      </c>
      <c r="BJ2724" s="1102">
        <v>59094.162102116788</v>
      </c>
      <c r="BK2724" s="1102">
        <v>70636.000905515248</v>
      </c>
      <c r="BL2724" s="1102">
        <v>88726.08490914396</v>
      </c>
      <c r="BM2724" s="1102">
        <v>76691.783116167309</v>
      </c>
      <c r="BN2724" s="1102">
        <v>87740.926179038303</v>
      </c>
      <c r="BO2724" s="1102">
        <v>111588.69080473622</v>
      </c>
      <c r="BP2724" s="1102">
        <v>102452.77116551952</v>
      </c>
      <c r="BQ2724" s="1102">
        <v>78240.937121968178</v>
      </c>
      <c r="BR2724" s="1102">
        <v>68128.839248039832</v>
      </c>
      <c r="BS2724" s="1102">
        <v>81738.373401106292</v>
      </c>
      <c r="BT2724" s="1102">
        <v>37414.290749749016</v>
      </c>
      <c r="BU2724" s="1102">
        <v>17675.74572610193</v>
      </c>
      <c r="BV2724" s="1102">
        <v>15798.638550188598</v>
      </c>
      <c r="BW2724" s="1102">
        <v>16844.852773568506</v>
      </c>
      <c r="BX2724" s="1102">
        <v>19170.992679344803</v>
      </c>
      <c r="BY2724" s="1102">
        <v>20181.140263152178</v>
      </c>
      <c r="BZ2724" s="1102">
        <v>21132.158748113914</v>
      </c>
      <c r="CA2724" s="1102">
        <v>13973.387450662527</v>
      </c>
      <c r="CB2724" s="1102">
        <v>8319.523159779339</v>
      </c>
      <c r="CC2724" s="1102">
        <v>8743.6513303076954</v>
      </c>
      <c r="CD2724" s="1102">
        <v>11202.604738207217</v>
      </c>
      <c r="CE2724" s="1102">
        <v>21944.197632886375</v>
      </c>
      <c r="CF2724" s="1102">
        <v>19012.790206114663</v>
      </c>
      <c r="CG2724" s="1102">
        <v>13615.035411150546</v>
      </c>
      <c r="CH2724" s="1102">
        <v>14513.02479037247</v>
      </c>
      <c r="CI2724" s="1102">
        <v>19334.620833626192</v>
      </c>
      <c r="CJ2724" s="1102">
        <v>23565.270458037452</v>
      </c>
      <c r="CK2724" s="1102">
        <v>23833.065336080279</v>
      </c>
      <c r="CL2724" s="1102">
        <v>18740.681715533228</v>
      </c>
      <c r="CM2724" s="1102">
        <v>19787.081511555589</v>
      </c>
      <c r="CN2724" s="1102">
        <v>18722.173606175082</v>
      </c>
      <c r="CO2724" s="1102">
        <v>24152.13954008876</v>
      </c>
      <c r="CP2724" s="1102">
        <v>17812.787000948927</v>
      </c>
      <c r="CQ2724" s="1106">
        <f t="shared" si="242"/>
        <v>19635.236573766982</v>
      </c>
      <c r="CR2724" s="23" t="s">
        <v>543</v>
      </c>
      <c r="DQ2724"/>
      <c r="DR2724"/>
    </row>
    <row r="2725" spans="58:122" ht="13">
      <c r="BF2725" s="1135">
        <v>2717</v>
      </c>
      <c r="BG2725" s="1102">
        <v>79488.951723597391</v>
      </c>
      <c r="BH2725" s="1102">
        <v>78287.559279264126</v>
      </c>
      <c r="BI2725" s="1102">
        <v>62714.427461440951</v>
      </c>
      <c r="BJ2725" s="1102">
        <v>69288.331283180683</v>
      </c>
      <c r="BK2725" s="1102">
        <v>83153.701914088553</v>
      </c>
      <c r="BL2725" s="1102">
        <v>98724.479312271113</v>
      </c>
      <c r="BM2725" s="1102">
        <v>84300.801843825859</v>
      </c>
      <c r="BN2725" s="1102">
        <v>103258.38468488542</v>
      </c>
      <c r="BO2725" s="1102">
        <v>128872.1202765596</v>
      </c>
      <c r="BP2725" s="1102">
        <v>122747.81885344817</v>
      </c>
      <c r="BQ2725" s="1102">
        <v>96446.64429438072</v>
      </c>
      <c r="BR2725" s="1102">
        <v>78108.966270892328</v>
      </c>
      <c r="BS2725" s="1102">
        <v>66657.200641117524</v>
      </c>
      <c r="BT2725" s="1102">
        <v>44748.905852080839</v>
      </c>
      <c r="BU2725" s="1102">
        <v>22814.019772942102</v>
      </c>
      <c r="BV2725" s="1102">
        <v>16132.552217615135</v>
      </c>
      <c r="BW2725" s="1102">
        <v>17708.293303917781</v>
      </c>
      <c r="BX2725" s="1102">
        <v>20722.785877196216</v>
      </c>
      <c r="BY2725" s="1102">
        <v>24309.269061349172</v>
      </c>
      <c r="BZ2725" s="1102">
        <v>22358.467249342862</v>
      </c>
      <c r="CA2725" s="1102">
        <v>13974.257313213444</v>
      </c>
      <c r="CB2725" s="1102">
        <v>8134.3812871253494</v>
      </c>
      <c r="CC2725" s="1102">
        <v>9265.6570735389378</v>
      </c>
      <c r="CD2725" s="1102">
        <v>13302.112838566498</v>
      </c>
      <c r="CE2725" s="1102">
        <v>22515.769017254035</v>
      </c>
      <c r="CF2725" s="1102">
        <v>15323.808778088118</v>
      </c>
      <c r="CG2725" s="1102">
        <v>10380.376681834388</v>
      </c>
      <c r="CH2725" s="1102">
        <v>13256.933084397431</v>
      </c>
      <c r="CI2725" s="1102">
        <v>18830.351823632569</v>
      </c>
      <c r="CJ2725" s="1102">
        <v>23824.393698484222</v>
      </c>
      <c r="CK2725" s="1102">
        <v>21997.149232902819</v>
      </c>
      <c r="CL2725" s="1102">
        <v>17461.136766681877</v>
      </c>
      <c r="CM2725" s="1102">
        <v>21609.788699087527</v>
      </c>
      <c r="CN2725" s="1102">
        <v>21824.669735917578</v>
      </c>
      <c r="CO2725" s="1102">
        <v>25068.386074970804</v>
      </c>
      <c r="CP2725" s="1102">
        <v>21821.507546941968</v>
      </c>
      <c r="CQ2725" s="1106">
        <f t="shared" si="242"/>
        <v>24054.094570244484</v>
      </c>
      <c r="CR2725" s="23" t="s">
        <v>543</v>
      </c>
      <c r="DQ2725"/>
      <c r="DR2725"/>
    </row>
    <row r="2726" spans="58:122" ht="13">
      <c r="BF2726" s="1135">
        <v>2718</v>
      </c>
      <c r="BG2726" s="1102">
        <v>61178.987810146056</v>
      </c>
      <c r="BH2726" s="1102">
        <v>56784.327408256053</v>
      </c>
      <c r="BI2726" s="1102">
        <v>52812.644066027344</v>
      </c>
      <c r="BJ2726" s="1102">
        <v>69249.668229783798</v>
      </c>
      <c r="BK2726" s="1102">
        <v>88126.20515070422</v>
      </c>
      <c r="BL2726" s="1102">
        <v>103056.60102436226</v>
      </c>
      <c r="BM2726" s="1102">
        <v>82163.536501905721</v>
      </c>
      <c r="BN2726" s="1102">
        <v>94315.945083452898</v>
      </c>
      <c r="BO2726" s="1102">
        <v>113325.63383605903</v>
      </c>
      <c r="BP2726" s="1102">
        <v>103966.00229268816</v>
      </c>
      <c r="BQ2726" s="1102">
        <v>79061.436247377234</v>
      </c>
      <c r="BR2726" s="1102">
        <v>62916.832750264002</v>
      </c>
      <c r="BS2726" s="1102">
        <v>62096.266045362441</v>
      </c>
      <c r="BT2726" s="1102">
        <v>32359.241196015537</v>
      </c>
      <c r="BU2726" s="1102">
        <v>10956.9863112455</v>
      </c>
      <c r="BV2726" s="1102">
        <v>10374.050762541672</v>
      </c>
      <c r="BW2726" s="1102">
        <v>17866.972885541672</v>
      </c>
      <c r="BX2726" s="1102">
        <v>18607.839577435654</v>
      </c>
      <c r="BY2726" s="1102">
        <v>22313.787684682269</v>
      </c>
      <c r="BZ2726" s="1102">
        <v>21926.027750511559</v>
      </c>
      <c r="CA2726" s="1102">
        <v>13980.96646636647</v>
      </c>
      <c r="CB2726" s="1102">
        <v>8097.8603261039843</v>
      </c>
      <c r="CC2726" s="1102">
        <v>7953.0333633809823</v>
      </c>
      <c r="CD2726" s="1102">
        <v>11358.998332350619</v>
      </c>
      <c r="CE2726" s="1102">
        <v>23068.339845587998</v>
      </c>
      <c r="CF2726" s="1102">
        <v>18814.871994532805</v>
      </c>
      <c r="CG2726" s="1102">
        <v>12803.934002891205</v>
      </c>
      <c r="CH2726" s="1102">
        <v>13875.107238075609</v>
      </c>
      <c r="CI2726" s="1102">
        <v>18922.175138235638</v>
      </c>
      <c r="CJ2726" s="1102">
        <v>25389.213249503457</v>
      </c>
      <c r="CK2726" s="1102">
        <v>23628.918859252641</v>
      </c>
      <c r="CL2726" s="1102">
        <v>17244.319543392601</v>
      </c>
      <c r="CM2726" s="1102">
        <v>18763.156617502038</v>
      </c>
      <c r="CN2726" s="1102">
        <v>19753.230834823218</v>
      </c>
      <c r="CO2726" s="1102">
        <v>26309.325293817692</v>
      </c>
      <c r="CP2726" s="1102">
        <v>19227.436340152999</v>
      </c>
      <c r="CQ2726" s="1106">
        <f t="shared" si="242"/>
        <v>21194.620540055657</v>
      </c>
      <c r="CR2726" s="23" t="s">
        <v>543</v>
      </c>
      <c r="DQ2726"/>
      <c r="DR2726"/>
    </row>
    <row r="2727" spans="58:122" ht="13">
      <c r="BF2727" s="1135">
        <v>2719</v>
      </c>
      <c r="BG2727" s="1102">
        <v>62136.848218211293</v>
      </c>
      <c r="BH2727" s="1102">
        <v>68875.231216697299</v>
      </c>
      <c r="BI2727" s="1102">
        <v>63825.579094333225</v>
      </c>
      <c r="BJ2727" s="1102">
        <v>68148.320463745928</v>
      </c>
      <c r="BK2727" s="1102">
        <v>71969.994615484829</v>
      </c>
      <c r="BL2727" s="1102">
        <v>84370.370271518477</v>
      </c>
      <c r="BM2727" s="1102">
        <v>75554.982060109891</v>
      </c>
      <c r="BN2727" s="1102">
        <v>84972.51392396506</v>
      </c>
      <c r="BO2727" s="1102">
        <v>102607.99102894393</v>
      </c>
      <c r="BP2727" s="1102">
        <v>109898.67808170884</v>
      </c>
      <c r="BQ2727" s="1102">
        <v>87024.137489234781</v>
      </c>
      <c r="BR2727" s="1102">
        <v>81804.019345732682</v>
      </c>
      <c r="BS2727" s="1102">
        <v>102485.34772432546</v>
      </c>
      <c r="BT2727" s="1102">
        <v>38548.204413486041</v>
      </c>
      <c r="BU2727" s="1102">
        <v>18595.945310099793</v>
      </c>
      <c r="BV2727" s="1102">
        <v>19381.193978005034</v>
      </c>
      <c r="BW2727" s="1102">
        <v>22865.213491576505</v>
      </c>
      <c r="BX2727" s="1102">
        <v>16885.01907064718</v>
      </c>
      <c r="BY2727" s="1102">
        <v>26796.923660451757</v>
      </c>
      <c r="BZ2727" s="1102">
        <v>15777.987318234334</v>
      </c>
      <c r="CA2727" s="1102">
        <v>13988.155492825344</v>
      </c>
      <c r="CB2727" s="1102">
        <v>9165.6426311449959</v>
      </c>
      <c r="CC2727" s="1102">
        <v>13498.138327893132</v>
      </c>
      <c r="CD2727" s="1102">
        <v>12839.361768770401</v>
      </c>
      <c r="CE2727" s="1102">
        <v>28205.099156726501</v>
      </c>
      <c r="CF2727" s="1102">
        <v>21777.05957783926</v>
      </c>
      <c r="CG2727" s="1102">
        <v>18109.113346542497</v>
      </c>
      <c r="CH2727" s="1102">
        <v>17924.533296172962</v>
      </c>
      <c r="CI2727" s="1102">
        <v>22150.307698271823</v>
      </c>
      <c r="CJ2727" s="1102">
        <v>23169.647364503493</v>
      </c>
      <c r="CK2727" s="1102">
        <v>29194.88978316827</v>
      </c>
      <c r="CL2727" s="1102">
        <v>20570.809307245705</v>
      </c>
      <c r="CM2727" s="1102">
        <v>31044.031995431829</v>
      </c>
      <c r="CN2727" s="1102">
        <v>21029.660848879703</v>
      </c>
      <c r="CO2727" s="1102">
        <v>29293.48013059255</v>
      </c>
      <c r="CP2727" s="1102">
        <v>21852.435332317371</v>
      </c>
      <c r="CQ2727" s="1106">
        <f t="shared" si="242"/>
        <v>24088.186617857045</v>
      </c>
      <c r="CR2727" s="23" t="s">
        <v>543</v>
      </c>
      <c r="DQ2727"/>
      <c r="DR2727"/>
    </row>
    <row r="2728" spans="58:122" ht="13">
      <c r="BF2728" s="1135">
        <v>2720</v>
      </c>
      <c r="BG2728" s="1102">
        <v>45999.962575951839</v>
      </c>
      <c r="BH2728" s="1102">
        <v>58872.593183000012</v>
      </c>
      <c r="BI2728" s="1102">
        <v>56802.780542188229</v>
      </c>
      <c r="BJ2728" s="1102">
        <v>63867.438163885388</v>
      </c>
      <c r="BK2728" s="1102">
        <v>80095.442582925447</v>
      </c>
      <c r="BL2728" s="1102">
        <v>114761.78371409785</v>
      </c>
      <c r="BM2728" s="1102">
        <v>100075.58582111467</v>
      </c>
      <c r="BN2728" s="1102">
        <v>103750.75767880527</v>
      </c>
      <c r="BO2728" s="1102">
        <v>141518.73169242754</v>
      </c>
      <c r="BP2728" s="1102">
        <v>130096.23269326161</v>
      </c>
      <c r="BQ2728" s="1102">
        <v>101466.10618748536</v>
      </c>
      <c r="BR2728" s="1102">
        <v>70942.969921113458</v>
      </c>
      <c r="BS2728" s="1102">
        <v>71604.325345697143</v>
      </c>
      <c r="BT2728" s="1102">
        <v>26496.370880636368</v>
      </c>
      <c r="BU2728" s="1102">
        <v>13435.625263360387</v>
      </c>
      <c r="BV2728" s="1102">
        <v>13485.953150828942</v>
      </c>
      <c r="BW2728" s="1102">
        <v>23548.881017881991</v>
      </c>
      <c r="BX2728" s="1102">
        <v>25988.323048876671</v>
      </c>
      <c r="BY2728" s="1102">
        <v>23052.660759170154</v>
      </c>
      <c r="BZ2728" s="1102">
        <v>21075.745705724181</v>
      </c>
      <c r="CA2728" s="1102">
        <v>13989.144351860703</v>
      </c>
      <c r="CB2728" s="1102">
        <v>8839.7260689131435</v>
      </c>
      <c r="CC2728" s="1102">
        <v>9753.2581023501625</v>
      </c>
      <c r="CD2728" s="1102">
        <v>11944.995236349883</v>
      </c>
      <c r="CE2728" s="1102">
        <v>21580.760728211393</v>
      </c>
      <c r="CF2728" s="1102">
        <v>17834.763530000186</v>
      </c>
      <c r="CG2728" s="1102">
        <v>13256.061969709905</v>
      </c>
      <c r="CH2728" s="1102">
        <v>14102.966565061435</v>
      </c>
      <c r="CI2728" s="1102">
        <v>16992.482517178509</v>
      </c>
      <c r="CJ2728" s="1102">
        <v>21964.047039509038</v>
      </c>
      <c r="CK2728" s="1102">
        <v>22365.657194169427</v>
      </c>
      <c r="CL2728" s="1102">
        <v>19105.542326687697</v>
      </c>
      <c r="CM2728" s="1102">
        <v>22451.992538213042</v>
      </c>
      <c r="CN2728" s="1102">
        <v>20039.97130947472</v>
      </c>
      <c r="CO2728" s="1102">
        <v>22172.126258050259</v>
      </c>
      <c r="CP2728" s="1102">
        <v>21364.068030941744</v>
      </c>
      <c r="CQ2728" s="1106">
        <f t="shared" si="242"/>
        <v>23549.853818116513</v>
      </c>
      <c r="CR2728" s="23" t="s">
        <v>543</v>
      </c>
      <c r="DQ2728"/>
      <c r="DR2728"/>
    </row>
    <row r="2729" spans="58:122" ht="13">
      <c r="BF2729" s="1135">
        <v>2721</v>
      </c>
      <c r="BG2729" s="1102">
        <v>66590.942625244003</v>
      </c>
      <c r="BH2729" s="1102">
        <v>64690.988435950188</v>
      </c>
      <c r="BI2729" s="1102">
        <v>50281.838590233907</v>
      </c>
      <c r="BJ2729" s="1102">
        <v>50489.282846934846</v>
      </c>
      <c r="BK2729" s="1102">
        <v>63926.138098978568</v>
      </c>
      <c r="BL2729" s="1102">
        <v>83550.556630070758</v>
      </c>
      <c r="BM2729" s="1102">
        <v>74322.689289240923</v>
      </c>
      <c r="BN2729" s="1102">
        <v>78969.418430376623</v>
      </c>
      <c r="BO2729" s="1102">
        <v>97438.590500844337</v>
      </c>
      <c r="BP2729" s="1102">
        <v>90615.240779523112</v>
      </c>
      <c r="BQ2729" s="1102">
        <v>71812.033923184237</v>
      </c>
      <c r="BR2729" s="1102">
        <v>60834.228263307974</v>
      </c>
      <c r="BS2729" s="1102">
        <v>79817.491913677222</v>
      </c>
      <c r="BT2729" s="1102">
        <v>31672.021310948225</v>
      </c>
      <c r="BU2729" s="1102">
        <v>16730.018918303034</v>
      </c>
      <c r="BV2729" s="1102">
        <v>15803.663190501409</v>
      </c>
      <c r="BW2729" s="1102">
        <v>15971.051509740002</v>
      </c>
      <c r="BX2729" s="1102">
        <v>21165.086017363719</v>
      </c>
      <c r="BY2729" s="1102">
        <v>22765.187422767107</v>
      </c>
      <c r="BZ2729" s="1102">
        <v>21711.239841349965</v>
      </c>
      <c r="CA2729" s="1102">
        <v>13991.045029276698</v>
      </c>
      <c r="CB2729" s="1102">
        <v>8031.7017386103162</v>
      </c>
      <c r="CC2729" s="1102">
        <v>9371.1079592004626</v>
      </c>
      <c r="CD2729" s="1102">
        <v>11770.442013744723</v>
      </c>
      <c r="CE2729" s="1102">
        <v>20054.035955808915</v>
      </c>
      <c r="CF2729" s="1102">
        <v>15055.57924122286</v>
      </c>
      <c r="CG2729" s="1102">
        <v>12354.85466515207</v>
      </c>
      <c r="CH2729" s="1102">
        <v>14201.291681257302</v>
      </c>
      <c r="CI2729" s="1102">
        <v>19301.074598310744</v>
      </c>
      <c r="CJ2729" s="1102">
        <v>22118.987916646609</v>
      </c>
      <c r="CK2729" s="1102">
        <v>22191.429263279704</v>
      </c>
      <c r="CL2729" s="1102">
        <v>16442.53302574913</v>
      </c>
      <c r="CM2729" s="1102">
        <v>19780.0651937119</v>
      </c>
      <c r="CN2729" s="1102">
        <v>18016.788277925032</v>
      </c>
      <c r="CO2729" s="1102">
        <v>24632.594975620421</v>
      </c>
      <c r="CP2729" s="1102">
        <v>19162.594449582972</v>
      </c>
      <c r="CQ2729" s="1106">
        <f t="shared" si="242"/>
        <v>21123.144590718533</v>
      </c>
      <c r="CR2729" s="23" t="s">
        <v>543</v>
      </c>
      <c r="DQ2729"/>
      <c r="DR2729"/>
    </row>
    <row r="2730" spans="58:122" ht="13">
      <c r="BF2730" s="1135">
        <v>2722</v>
      </c>
      <c r="BG2730" s="1102">
        <v>59674.804480213992</v>
      </c>
      <c r="BH2730" s="1102">
        <v>58923.141361085596</v>
      </c>
      <c r="BI2730" s="1102">
        <v>53291.932033653989</v>
      </c>
      <c r="BJ2730" s="1102">
        <v>58566.355459372018</v>
      </c>
      <c r="BK2730" s="1102">
        <v>65056.256865059433</v>
      </c>
      <c r="BL2730" s="1102">
        <v>90836.132325795334</v>
      </c>
      <c r="BM2730" s="1102">
        <v>79287.575400911577</v>
      </c>
      <c r="BN2730" s="1102">
        <v>70043.15025259534</v>
      </c>
      <c r="BO2730" s="1102">
        <v>118066.84335648344</v>
      </c>
      <c r="BP2730" s="1102">
        <v>113888.87681280106</v>
      </c>
      <c r="BQ2730" s="1102">
        <v>92325.834655146464</v>
      </c>
      <c r="BR2730" s="1102">
        <v>65609.339352821669</v>
      </c>
      <c r="BS2730" s="1102">
        <v>68700.216501939372</v>
      </c>
      <c r="BT2730" s="1102">
        <v>38634.059043114597</v>
      </c>
      <c r="BU2730" s="1102">
        <v>19841.920073042813</v>
      </c>
      <c r="BV2730" s="1102">
        <v>15362.897846093132</v>
      </c>
      <c r="BW2730" s="1102">
        <v>13163.18133362568</v>
      </c>
      <c r="BX2730" s="1102">
        <v>27223.184246165314</v>
      </c>
      <c r="BY2730" s="1102">
        <v>24674.175970163538</v>
      </c>
      <c r="BZ2730" s="1102">
        <v>20076.400366618302</v>
      </c>
      <c r="CA2730" s="1102">
        <v>13994.676031765475</v>
      </c>
      <c r="CB2730" s="1102">
        <v>9242.6145868312415</v>
      </c>
      <c r="CC2730" s="1102">
        <v>10493.439091558766</v>
      </c>
      <c r="CD2730" s="1102">
        <v>12867.768891043959</v>
      </c>
      <c r="CE2730" s="1102">
        <v>16960.424445250974</v>
      </c>
      <c r="CF2730" s="1102">
        <v>13307.726542818125</v>
      </c>
      <c r="CG2730" s="1102">
        <v>12009.10432442526</v>
      </c>
      <c r="CH2730" s="1102">
        <v>15150.726668424171</v>
      </c>
      <c r="CI2730" s="1102">
        <v>21024.506603524998</v>
      </c>
      <c r="CJ2730" s="1102">
        <v>22296.000664700779</v>
      </c>
      <c r="CK2730" s="1102">
        <v>21178.139702515648</v>
      </c>
      <c r="CL2730" s="1102">
        <v>17573.348999747061</v>
      </c>
      <c r="CM2730" s="1102">
        <v>21465.255229555631</v>
      </c>
      <c r="CN2730" s="1102">
        <v>22897.638099721134</v>
      </c>
      <c r="CO2730" s="1102">
        <v>24099.492718088379</v>
      </c>
      <c r="CP2730" s="1102">
        <v>23372.94674361181</v>
      </c>
      <c r="CQ2730" s="1106">
        <f t="shared" si="242"/>
        <v>25764.263543510966</v>
      </c>
      <c r="CR2730" s="23" t="s">
        <v>543</v>
      </c>
      <c r="DQ2730"/>
      <c r="DR2730"/>
    </row>
    <row r="2731" spans="58:122" ht="13">
      <c r="BF2731" s="1135">
        <v>2723</v>
      </c>
      <c r="BG2731" s="1102">
        <v>45944.488131851547</v>
      </c>
      <c r="BH2731" s="1102">
        <v>61992.993662280169</v>
      </c>
      <c r="BI2731" s="1102">
        <v>61571.028423572563</v>
      </c>
      <c r="BJ2731" s="1102">
        <v>60845.078470105364</v>
      </c>
      <c r="BK2731" s="1102">
        <v>61319.809831339473</v>
      </c>
      <c r="BL2731" s="1102">
        <v>78709.915611884237</v>
      </c>
      <c r="BM2731" s="1102">
        <v>72630.475798835789</v>
      </c>
      <c r="BN2731" s="1102">
        <v>73655.01640022319</v>
      </c>
      <c r="BO2731" s="1102">
        <v>104739.50114705437</v>
      </c>
      <c r="BP2731" s="1102">
        <v>119341.02350712646</v>
      </c>
      <c r="BQ2731" s="1102">
        <v>100835.79572892813</v>
      </c>
      <c r="BR2731" s="1102">
        <v>82562.328438970246</v>
      </c>
      <c r="BS2731" s="1102">
        <v>89015.282372700633</v>
      </c>
      <c r="BT2731" s="1102">
        <v>39260.562948188614</v>
      </c>
      <c r="BU2731" s="1102">
        <v>14091.246381663781</v>
      </c>
      <c r="BV2731" s="1102">
        <v>12711.211971941815</v>
      </c>
      <c r="BW2731" s="1102">
        <v>19205.576842317401</v>
      </c>
      <c r="BX2731" s="1102">
        <v>31023.380311937617</v>
      </c>
      <c r="BY2731" s="1102">
        <v>24263.282563225985</v>
      </c>
      <c r="BZ2731" s="1102">
        <v>20717.990822592554</v>
      </c>
      <c r="CA2731" s="1102">
        <v>13995.874359402818</v>
      </c>
      <c r="CB2731" s="1102">
        <v>8863.3064320539233</v>
      </c>
      <c r="CC2731" s="1102">
        <v>11098.731462067895</v>
      </c>
      <c r="CD2731" s="1102">
        <v>13468.293978298298</v>
      </c>
      <c r="CE2731" s="1102">
        <v>21632.977888089601</v>
      </c>
      <c r="CF2731" s="1102">
        <v>16810.169000588408</v>
      </c>
      <c r="CG2731" s="1102">
        <v>12914.608638612144</v>
      </c>
      <c r="CH2731" s="1102">
        <v>15120.609042456215</v>
      </c>
      <c r="CI2731" s="1102">
        <v>18496.203927519597</v>
      </c>
      <c r="CJ2731" s="1102">
        <v>20926.702975008666</v>
      </c>
      <c r="CK2731" s="1102">
        <v>21099.177516489828</v>
      </c>
      <c r="CL2731" s="1102">
        <v>18182.308984865416</v>
      </c>
      <c r="CM2731" s="1102">
        <v>22298.732406467843</v>
      </c>
      <c r="CN2731" s="1102">
        <v>22178.302240591645</v>
      </c>
      <c r="CO2731" s="1102">
        <v>22396.810796030615</v>
      </c>
      <c r="CP2731" s="1102">
        <v>23373.134405192945</v>
      </c>
      <c r="CQ2731" s="1106">
        <f t="shared" si="242"/>
        <v>25764.470404994303</v>
      </c>
      <c r="CR2731" s="23" t="s">
        <v>543</v>
      </c>
      <c r="DQ2731"/>
      <c r="DR2731"/>
    </row>
    <row r="2732" spans="58:122" ht="13">
      <c r="BF2732" s="1135">
        <v>2724</v>
      </c>
      <c r="BG2732" s="1102">
        <v>51571.019824030962</v>
      </c>
      <c r="BH2732" s="1102">
        <v>51381.48351726454</v>
      </c>
      <c r="BI2732" s="1102">
        <v>47396.552037864058</v>
      </c>
      <c r="BJ2732" s="1102">
        <v>61139.301748278442</v>
      </c>
      <c r="BK2732" s="1102">
        <v>72303.336240689649</v>
      </c>
      <c r="BL2732" s="1102">
        <v>94378.412729850039</v>
      </c>
      <c r="BM2732" s="1102">
        <v>85989.798426756781</v>
      </c>
      <c r="BN2732" s="1102">
        <v>97084.133266254197</v>
      </c>
      <c r="BO2732" s="1102">
        <v>124195.17930047547</v>
      </c>
      <c r="BP2732" s="1102">
        <v>116038.1188000478</v>
      </c>
      <c r="BQ2732" s="1102">
        <v>93613.260449491543</v>
      </c>
      <c r="BR2732" s="1102">
        <v>85410.0551022375</v>
      </c>
      <c r="BS2732" s="1102">
        <v>92832.951158374766</v>
      </c>
      <c r="BT2732" s="1102">
        <v>28442.751275276434</v>
      </c>
      <c r="BU2732" s="1102">
        <v>12343.991178311142</v>
      </c>
      <c r="BV2732" s="1102">
        <v>17879.579829900424</v>
      </c>
      <c r="BW2732" s="1102">
        <v>25446.47156311966</v>
      </c>
      <c r="BX2732" s="1102">
        <v>26136.523992491948</v>
      </c>
      <c r="BY2732" s="1102">
        <v>21373.164793366788</v>
      </c>
      <c r="BZ2732" s="1102">
        <v>20710.834391012711</v>
      </c>
      <c r="CA2732" s="1102">
        <v>14003.582467363272</v>
      </c>
      <c r="CB2732" s="1102">
        <v>8610.3617631638826</v>
      </c>
      <c r="CC2732" s="1102">
        <v>10737.300177316931</v>
      </c>
      <c r="CD2732" s="1102">
        <v>16971.990588219192</v>
      </c>
      <c r="CE2732" s="1102">
        <v>23586.205244093569</v>
      </c>
      <c r="CF2732" s="1102">
        <v>16831.409800951442</v>
      </c>
      <c r="CG2732" s="1102">
        <v>13391.43454213756</v>
      </c>
      <c r="CH2732" s="1102">
        <v>14823.196220569702</v>
      </c>
      <c r="CI2732" s="1102">
        <v>20825.045147707493</v>
      </c>
      <c r="CJ2732" s="1102">
        <v>22245.583398094677</v>
      </c>
      <c r="CK2732" s="1102">
        <v>21522.011006516521</v>
      </c>
      <c r="CL2732" s="1102">
        <v>17070.97636240656</v>
      </c>
      <c r="CM2732" s="1102">
        <v>19613.315252005053</v>
      </c>
      <c r="CN2732" s="1102">
        <v>21899.728238853877</v>
      </c>
      <c r="CO2732" s="1102">
        <v>24201.027246253976</v>
      </c>
      <c r="CP2732" s="1102">
        <v>21979.72733627796</v>
      </c>
      <c r="CQ2732" s="1106">
        <f t="shared" si="242"/>
        <v>24228.502033495366</v>
      </c>
      <c r="CR2732" s="23" t="s">
        <v>543</v>
      </c>
      <c r="DQ2732"/>
      <c r="DR2732"/>
    </row>
    <row r="2733" spans="58:122" ht="13">
      <c r="BF2733" s="1135">
        <v>2725</v>
      </c>
      <c r="BG2733" s="1102">
        <v>44871.258635092425</v>
      </c>
      <c r="BH2733" s="1102">
        <v>47382.21356665792</v>
      </c>
      <c r="BI2733" s="1102">
        <v>44307.752521465642</v>
      </c>
      <c r="BJ2733" s="1102">
        <v>54510.234944349002</v>
      </c>
      <c r="BK2733" s="1102">
        <v>63775.425251517838</v>
      </c>
      <c r="BL2733" s="1102">
        <v>81965.2233255295</v>
      </c>
      <c r="BM2733" s="1102">
        <v>76121.241528253566</v>
      </c>
      <c r="BN2733" s="1102">
        <v>87712.118342768939</v>
      </c>
      <c r="BO2733" s="1102">
        <v>104036.55763877959</v>
      </c>
      <c r="BP2733" s="1102">
        <v>110544.0606120781</v>
      </c>
      <c r="BQ2733" s="1102">
        <v>88070.967978435045</v>
      </c>
      <c r="BR2733" s="1102">
        <v>77114.223199472559</v>
      </c>
      <c r="BS2733" s="1102">
        <v>78005.32790384168</v>
      </c>
      <c r="BT2733" s="1102">
        <v>29591.059005417213</v>
      </c>
      <c r="BU2733" s="1102">
        <v>14134.921777256564</v>
      </c>
      <c r="BV2733" s="1102">
        <v>16080.796400359197</v>
      </c>
      <c r="BW2733" s="1102">
        <v>24605.605893484637</v>
      </c>
      <c r="BX2733" s="1102">
        <v>25507.662991040772</v>
      </c>
      <c r="BY2733" s="1102">
        <v>29028.43518958916</v>
      </c>
      <c r="BZ2733" s="1102">
        <v>16277.117745288568</v>
      </c>
      <c r="CA2733" s="1102">
        <v>14013.755357393013</v>
      </c>
      <c r="CB2733" s="1102">
        <v>7611.2369578943672</v>
      </c>
      <c r="CC2733" s="1102">
        <v>11233.53789911937</v>
      </c>
      <c r="CD2733" s="1102">
        <v>11215.471057538538</v>
      </c>
      <c r="CE2733" s="1102">
        <v>20746.961549011477</v>
      </c>
      <c r="CF2733" s="1102">
        <v>15322.037615321289</v>
      </c>
      <c r="CG2733" s="1102">
        <v>12163.411687513482</v>
      </c>
      <c r="CH2733" s="1102">
        <v>15429.653445374926</v>
      </c>
      <c r="CI2733" s="1102">
        <v>17589.444227834876</v>
      </c>
      <c r="CJ2733" s="1102">
        <v>19471.015983532678</v>
      </c>
      <c r="CK2733" s="1102">
        <v>23462.223525144414</v>
      </c>
      <c r="CL2733" s="1102">
        <v>15661.022325223325</v>
      </c>
      <c r="CM2733" s="1102">
        <v>24008.484112028011</v>
      </c>
      <c r="CN2733" s="1102">
        <v>16030.732644906353</v>
      </c>
      <c r="CO2733" s="1102">
        <v>21772.928768041416</v>
      </c>
      <c r="CP2733" s="1102">
        <v>16658.794691460917</v>
      </c>
      <c r="CQ2733" s="1106">
        <f t="shared" si="242"/>
        <v>18363.177799365327</v>
      </c>
      <c r="CR2733" s="23" t="s">
        <v>543</v>
      </c>
      <c r="DQ2733"/>
      <c r="DR2733"/>
    </row>
    <row r="2734" spans="58:122" ht="13">
      <c r="BF2734" s="1135">
        <v>2726</v>
      </c>
      <c r="BG2734" s="1102">
        <v>61465.73845389919</v>
      </c>
      <c r="BH2734" s="1102">
        <v>58894.567269394349</v>
      </c>
      <c r="BI2734" s="1102">
        <v>53070.484131899</v>
      </c>
      <c r="BJ2734" s="1102">
        <v>58277.970778984018</v>
      </c>
      <c r="BK2734" s="1102">
        <v>64026.765257893545</v>
      </c>
      <c r="BL2734" s="1102">
        <v>89371.834778182587</v>
      </c>
      <c r="BM2734" s="1102">
        <v>77798.521120890364</v>
      </c>
      <c r="BN2734" s="1102">
        <v>71682.198315622518</v>
      </c>
      <c r="BO2734" s="1102">
        <v>120706.66824240302</v>
      </c>
      <c r="BP2734" s="1102">
        <v>113223.35082099293</v>
      </c>
      <c r="BQ2734" s="1102">
        <v>92387.014146522037</v>
      </c>
      <c r="BR2734" s="1102">
        <v>65724.960553195997</v>
      </c>
      <c r="BS2734" s="1102">
        <v>68593.721445006624</v>
      </c>
      <c r="BT2734" s="1102">
        <v>40625.135737935263</v>
      </c>
      <c r="BU2734" s="1102">
        <v>19638.339909983999</v>
      </c>
      <c r="BV2734" s="1102">
        <v>15330.699723459296</v>
      </c>
      <c r="BW2734" s="1102">
        <v>12940.685641353561</v>
      </c>
      <c r="BX2734" s="1102">
        <v>27579.700340990388</v>
      </c>
      <c r="BY2734" s="1102">
        <v>24944.718664485565</v>
      </c>
      <c r="BZ2734" s="1102">
        <v>19995.605827832464</v>
      </c>
      <c r="CA2734" s="1102">
        <v>14016.110543005056</v>
      </c>
      <c r="CB2734" s="1102">
        <v>9268.2390822718899</v>
      </c>
      <c r="CC2734" s="1102">
        <v>10478.359482394852</v>
      </c>
      <c r="CD2734" s="1102">
        <v>12937.007986765464</v>
      </c>
      <c r="CE2734" s="1102">
        <v>17103.333811958932</v>
      </c>
      <c r="CF2734" s="1102">
        <v>13373.949930377037</v>
      </c>
      <c r="CG2734" s="1102">
        <v>12029.091468383849</v>
      </c>
      <c r="CH2734" s="1102">
        <v>15145.105848054031</v>
      </c>
      <c r="CI2734" s="1102">
        <v>21073.184376611702</v>
      </c>
      <c r="CJ2734" s="1102">
        <v>22479.513858595968</v>
      </c>
      <c r="CK2734" s="1102">
        <v>21293.069822392961</v>
      </c>
      <c r="CL2734" s="1102">
        <v>17656.364919520824</v>
      </c>
      <c r="CM2734" s="1102">
        <v>21515.517699733609</v>
      </c>
      <c r="CN2734" s="1102">
        <v>23037.689677503742</v>
      </c>
      <c r="CO2734" s="1102">
        <v>24343.328697658144</v>
      </c>
      <c r="CP2734" s="1102">
        <v>23558.514482426541</v>
      </c>
      <c r="CQ2734" s="1106">
        <f t="shared" si="242"/>
        <v>25968.816960777571</v>
      </c>
      <c r="CR2734" s="23" t="s">
        <v>543</v>
      </c>
      <c r="DQ2734"/>
      <c r="DR2734"/>
    </row>
    <row r="2735" spans="58:122" ht="13">
      <c r="BF2735" s="1135">
        <v>2727</v>
      </c>
      <c r="BG2735" s="1102">
        <v>72929.11352564214</v>
      </c>
      <c r="BH2735" s="1102">
        <v>68922.58153746216</v>
      </c>
      <c r="BI2735" s="1102">
        <v>56525.878261618294</v>
      </c>
      <c r="BJ2735" s="1102">
        <v>72868.767203617448</v>
      </c>
      <c r="BK2735" s="1102">
        <v>109198.04796975842</v>
      </c>
      <c r="BL2735" s="1102">
        <v>140151.4407383755</v>
      </c>
      <c r="BM2735" s="1102">
        <v>117783.52301642812</v>
      </c>
      <c r="BN2735" s="1102">
        <v>113036.94102653806</v>
      </c>
      <c r="BO2735" s="1102">
        <v>150736.82066584509</v>
      </c>
      <c r="BP2735" s="1102">
        <v>139532.60234845488</v>
      </c>
      <c r="BQ2735" s="1102">
        <v>100489.14881264677</v>
      </c>
      <c r="BR2735" s="1102">
        <v>68233.052061802096</v>
      </c>
      <c r="BS2735" s="1102">
        <v>93879.358977452328</v>
      </c>
      <c r="BT2735" s="1102">
        <v>37971.64496836625</v>
      </c>
      <c r="BU2735" s="1102">
        <v>12897.356610983685</v>
      </c>
      <c r="BV2735" s="1102">
        <v>11040.718026041619</v>
      </c>
      <c r="BW2735" s="1102">
        <v>21280.328882158756</v>
      </c>
      <c r="BX2735" s="1102">
        <v>29407.069332835301</v>
      </c>
      <c r="BY2735" s="1102">
        <v>24281.94537992925</v>
      </c>
      <c r="BZ2735" s="1102">
        <v>18602.217588126347</v>
      </c>
      <c r="CA2735" s="1102">
        <v>14016.326280229383</v>
      </c>
      <c r="CB2735" s="1102">
        <v>8046.0459748808225</v>
      </c>
      <c r="CC2735" s="1102">
        <v>12608.636684092322</v>
      </c>
      <c r="CD2735" s="1102">
        <v>18594.436541888968</v>
      </c>
      <c r="CE2735" s="1102">
        <v>28345.414737291834</v>
      </c>
      <c r="CF2735" s="1102">
        <v>19945.913978504163</v>
      </c>
      <c r="CG2735" s="1102">
        <v>13400.326685663549</v>
      </c>
      <c r="CH2735" s="1102">
        <v>17723.477084839073</v>
      </c>
      <c r="CI2735" s="1102">
        <v>24135.51740103462</v>
      </c>
      <c r="CJ2735" s="1102">
        <v>28559.889444282428</v>
      </c>
      <c r="CK2735" s="1102">
        <v>26608.399586931529</v>
      </c>
      <c r="CL2735" s="1102">
        <v>19330.232347231889</v>
      </c>
      <c r="CM2735" s="1102">
        <v>22703.673212828955</v>
      </c>
      <c r="CN2735" s="1102">
        <v>18622.895122441441</v>
      </c>
      <c r="CO2735" s="1102">
        <v>22469.300347980428</v>
      </c>
      <c r="CP2735" s="1102">
        <v>19744.536384525542</v>
      </c>
      <c r="CQ2735" s="1106">
        <f t="shared" si="242"/>
        <v>21764.625767369012</v>
      </c>
      <c r="CR2735" s="23" t="s">
        <v>543</v>
      </c>
      <c r="DQ2735"/>
      <c r="DR2735"/>
    </row>
    <row r="2736" spans="58:122" ht="13">
      <c r="BF2736" s="1135">
        <v>2728</v>
      </c>
      <c r="BG2736" s="1102">
        <v>45679.241145291635</v>
      </c>
      <c r="BH2736" s="1102">
        <v>59876.142317604717</v>
      </c>
      <c r="BI2736" s="1102">
        <v>58606.048396637787</v>
      </c>
      <c r="BJ2736" s="1102">
        <v>61495.924447156736</v>
      </c>
      <c r="BK2736" s="1102">
        <v>79347.522101807786</v>
      </c>
      <c r="BL2736" s="1102">
        <v>115449.11048610206</v>
      </c>
      <c r="BM2736" s="1102">
        <v>100893.14892364845</v>
      </c>
      <c r="BN2736" s="1102">
        <v>104501.0917328144</v>
      </c>
      <c r="BO2736" s="1102">
        <v>140631.06201702761</v>
      </c>
      <c r="BP2736" s="1102">
        <v>130969.33979049427</v>
      </c>
      <c r="BQ2736" s="1102">
        <v>102014.51755539171</v>
      </c>
      <c r="BR2736" s="1102">
        <v>71324.632478943662</v>
      </c>
      <c r="BS2736" s="1102">
        <v>71542.965060004761</v>
      </c>
      <c r="BT2736" s="1102">
        <v>26489.675356331642</v>
      </c>
      <c r="BU2736" s="1102">
        <v>13405.906954554011</v>
      </c>
      <c r="BV2736" s="1102">
        <v>13621.354405341588</v>
      </c>
      <c r="BW2736" s="1102">
        <v>23489.451301096891</v>
      </c>
      <c r="BX2736" s="1102">
        <v>26021.950798921403</v>
      </c>
      <c r="BY2736" s="1102">
        <v>23072.596669501945</v>
      </c>
      <c r="BZ2736" s="1102">
        <v>21139.380844251966</v>
      </c>
      <c r="CA2736" s="1102">
        <v>14018.159426125458</v>
      </c>
      <c r="CB2736" s="1102">
        <v>8857.6226021120801</v>
      </c>
      <c r="CC2736" s="1102">
        <v>9755.366719339494</v>
      </c>
      <c r="CD2736" s="1102">
        <v>11944.709061122634</v>
      </c>
      <c r="CE2736" s="1102">
        <v>21620.998737295289</v>
      </c>
      <c r="CF2736" s="1102">
        <v>17880.841576155395</v>
      </c>
      <c r="CG2736" s="1102">
        <v>13283.807890404849</v>
      </c>
      <c r="CH2736" s="1102">
        <v>14139.403803001149</v>
      </c>
      <c r="CI2736" s="1102">
        <v>17013.788297259071</v>
      </c>
      <c r="CJ2736" s="1102">
        <v>21953.729922603641</v>
      </c>
      <c r="CK2736" s="1102">
        <v>22324.139950541401</v>
      </c>
      <c r="CL2736" s="1102">
        <v>19179.259959025017</v>
      </c>
      <c r="CM2736" s="1102">
        <v>22541.7993863144</v>
      </c>
      <c r="CN2736" s="1102">
        <v>20217.841457671122</v>
      </c>
      <c r="CO2736" s="1102">
        <v>22222.94766101765</v>
      </c>
      <c r="CP2736" s="1102">
        <v>21722.311088035414</v>
      </c>
      <c r="CQ2736" s="1106">
        <f t="shared" si="242"/>
        <v>23944.749191679843</v>
      </c>
      <c r="CR2736" s="23" t="s">
        <v>543</v>
      </c>
      <c r="DQ2736"/>
      <c r="DR2736"/>
    </row>
    <row r="2737" spans="58:122" ht="13">
      <c r="BF2737" s="1135">
        <v>2729</v>
      </c>
      <c r="BG2737" s="1102">
        <v>63905.46445577353</v>
      </c>
      <c r="BH2737" s="1102">
        <v>69172.830759578355</v>
      </c>
      <c r="BI2737" s="1102">
        <v>62187.099097261431</v>
      </c>
      <c r="BJ2737" s="1102">
        <v>69951.237797103517</v>
      </c>
      <c r="BK2737" s="1102">
        <v>81305.983435206974</v>
      </c>
      <c r="BL2737" s="1102">
        <v>97765.987735453542</v>
      </c>
      <c r="BM2737" s="1102">
        <v>85005.753422790454</v>
      </c>
      <c r="BN2737" s="1102">
        <v>91453.542198542127</v>
      </c>
      <c r="BO2737" s="1102">
        <v>114872.49760543284</v>
      </c>
      <c r="BP2737" s="1102">
        <v>107444.68218824654</v>
      </c>
      <c r="BQ2737" s="1102">
        <v>81602.383177797863</v>
      </c>
      <c r="BR2737" s="1102">
        <v>74052.207995108925</v>
      </c>
      <c r="BS2737" s="1102">
        <v>97258.658367393102</v>
      </c>
      <c r="BT2737" s="1102">
        <v>35789.727746679717</v>
      </c>
      <c r="BU2737" s="1102">
        <v>18427.631305849303</v>
      </c>
      <c r="BV2737" s="1102">
        <v>17181.618119309584</v>
      </c>
      <c r="BW2737" s="1102">
        <v>16130.25465964119</v>
      </c>
      <c r="BX2737" s="1102">
        <v>25948.865130641811</v>
      </c>
      <c r="BY2737" s="1102">
        <v>23348.984001762467</v>
      </c>
      <c r="BZ2737" s="1102">
        <v>18709.770219965405</v>
      </c>
      <c r="CA2737" s="1102">
        <v>14019.352908271419</v>
      </c>
      <c r="CB2737" s="1102">
        <v>8334.5943910003225</v>
      </c>
      <c r="CC2737" s="1102">
        <v>8797.9915350333449</v>
      </c>
      <c r="CD2737" s="1102">
        <v>12678.303258466349</v>
      </c>
      <c r="CE2737" s="1102">
        <v>18042.791048462561</v>
      </c>
      <c r="CF2737" s="1102">
        <v>13826.120418494742</v>
      </c>
      <c r="CG2737" s="1102">
        <v>10846.654789733313</v>
      </c>
      <c r="CH2737" s="1102">
        <v>13326.865733976845</v>
      </c>
      <c r="CI2737" s="1102">
        <v>19478.083448529153</v>
      </c>
      <c r="CJ2737" s="1102">
        <v>21668.848724544543</v>
      </c>
      <c r="CK2737" s="1102">
        <v>20129.581721455914</v>
      </c>
      <c r="CL2737" s="1102">
        <v>17481.87983766885</v>
      </c>
      <c r="CM2737" s="1102">
        <v>19949.968176210907</v>
      </c>
      <c r="CN2737" s="1102">
        <v>19790.054407846859</v>
      </c>
      <c r="CO2737" s="1102">
        <v>18160.798144319804</v>
      </c>
      <c r="CP2737" s="1102">
        <v>21582.153476896696</v>
      </c>
      <c r="CQ2737" s="1106">
        <f t="shared" si="242"/>
        <v>23790.251871739049</v>
      </c>
      <c r="CR2737" s="23" t="s">
        <v>543</v>
      </c>
      <c r="DQ2737"/>
      <c r="DR2737"/>
    </row>
    <row r="2738" spans="58:122" ht="13">
      <c r="BF2738" s="1135">
        <v>2730</v>
      </c>
      <c r="BG2738" s="1102">
        <v>46129.838700237218</v>
      </c>
      <c r="BH2738" s="1102">
        <v>57074.54487776418</v>
      </c>
      <c r="BI2738" s="1102">
        <v>57892.458693784429</v>
      </c>
      <c r="BJ2738" s="1102">
        <v>72546.998243495924</v>
      </c>
      <c r="BK2738" s="1102">
        <v>87904.111186643582</v>
      </c>
      <c r="BL2738" s="1102">
        <v>117182.15059078182</v>
      </c>
      <c r="BM2738" s="1102">
        <v>107028.22764473752</v>
      </c>
      <c r="BN2738" s="1102">
        <v>107399.41424527815</v>
      </c>
      <c r="BO2738" s="1102">
        <v>136887.46457997439</v>
      </c>
      <c r="BP2738" s="1102">
        <v>145236.32637749924</v>
      </c>
      <c r="BQ2738" s="1102">
        <v>114528.47531090681</v>
      </c>
      <c r="BR2738" s="1102">
        <v>89637.188815560658</v>
      </c>
      <c r="BS2738" s="1102">
        <v>90350.259621947916</v>
      </c>
      <c r="BT2738" s="1102">
        <v>29495.742291645009</v>
      </c>
      <c r="BU2738" s="1102">
        <v>13822.185434823421</v>
      </c>
      <c r="BV2738" s="1102">
        <v>14918.682478870538</v>
      </c>
      <c r="BW2738" s="1102">
        <v>20639.175937426287</v>
      </c>
      <c r="BX2738" s="1102">
        <v>33280.535545842962</v>
      </c>
      <c r="BY2738" s="1102">
        <v>27303.135467682248</v>
      </c>
      <c r="BZ2738" s="1102">
        <v>21124.362713844646</v>
      </c>
      <c r="CA2738" s="1102">
        <v>14020.72769100557</v>
      </c>
      <c r="CB2738" s="1102">
        <v>8415.801071015112</v>
      </c>
      <c r="CC2738" s="1102">
        <v>10032.759490005445</v>
      </c>
      <c r="CD2738" s="1102">
        <v>13355.337466367981</v>
      </c>
      <c r="CE2738" s="1102">
        <v>19229.157704784706</v>
      </c>
      <c r="CF2738" s="1102">
        <v>13688.05710620725</v>
      </c>
      <c r="CG2738" s="1102">
        <v>10161.95560467175</v>
      </c>
      <c r="CH2738" s="1102">
        <v>13167.347412403929</v>
      </c>
      <c r="CI2738" s="1102">
        <v>20974.805821549675</v>
      </c>
      <c r="CJ2738" s="1102">
        <v>25058.173659742679</v>
      </c>
      <c r="CK2738" s="1102">
        <v>24043.882919052809</v>
      </c>
      <c r="CL2738" s="1102">
        <v>19498.969281287176</v>
      </c>
      <c r="CM2738" s="1102">
        <v>19470.788427688887</v>
      </c>
      <c r="CN2738" s="1102">
        <v>16834.310882140675</v>
      </c>
      <c r="CO2738" s="1102">
        <v>16127.659184546963</v>
      </c>
      <c r="CP2738" s="1102">
        <v>18581.743813010249</v>
      </c>
      <c r="CQ2738" s="1106">
        <f t="shared" si="242"/>
        <v>20482.86636460372</v>
      </c>
      <c r="CR2738" s="23" t="s">
        <v>543</v>
      </c>
      <c r="DQ2738"/>
      <c r="DR2738"/>
    </row>
    <row r="2739" spans="58:122" ht="13">
      <c r="BF2739" s="1135">
        <v>2731</v>
      </c>
      <c r="BG2739" s="1102">
        <v>83565.070191873048</v>
      </c>
      <c r="BH2739" s="1102">
        <v>75265.940466286076</v>
      </c>
      <c r="BI2739" s="1102">
        <v>60442.649290318128</v>
      </c>
      <c r="BJ2739" s="1102">
        <v>63331.204634026464</v>
      </c>
      <c r="BK2739" s="1102">
        <v>74181.740474051039</v>
      </c>
      <c r="BL2739" s="1102">
        <v>89601.766049485857</v>
      </c>
      <c r="BM2739" s="1102">
        <v>78600.851435008284</v>
      </c>
      <c r="BN2739" s="1102">
        <v>93827.730158770093</v>
      </c>
      <c r="BO2739" s="1102">
        <v>111127.73735338636</v>
      </c>
      <c r="BP2739" s="1102">
        <v>106885.21616134149</v>
      </c>
      <c r="BQ2739" s="1102">
        <v>84187.351334587351</v>
      </c>
      <c r="BR2739" s="1102">
        <v>70185.960357884163</v>
      </c>
      <c r="BS2739" s="1102">
        <v>59433.089014836587</v>
      </c>
      <c r="BT2739" s="1102">
        <v>31267.382454436749</v>
      </c>
      <c r="BU2739" s="1102">
        <v>16859.564686238435</v>
      </c>
      <c r="BV2739" s="1102">
        <v>14673.529254425954</v>
      </c>
      <c r="BW2739" s="1102">
        <v>17008.874629036218</v>
      </c>
      <c r="BX2739" s="1102">
        <v>23010.101710269191</v>
      </c>
      <c r="BY2739" s="1102">
        <v>22523.328965952365</v>
      </c>
      <c r="BZ2739" s="1102">
        <v>20677.927165882502</v>
      </c>
      <c r="CA2739" s="1102">
        <v>14023.219789468098</v>
      </c>
      <c r="CB2739" s="1102">
        <v>8689.6965501916002</v>
      </c>
      <c r="CC2739" s="1102">
        <v>11272.755319964406</v>
      </c>
      <c r="CD2739" s="1102">
        <v>14023.439949721558</v>
      </c>
      <c r="CE2739" s="1102">
        <v>20719.720578215052</v>
      </c>
      <c r="CF2739" s="1102">
        <v>15069.123022628311</v>
      </c>
      <c r="CG2739" s="1102">
        <v>12491.733722628431</v>
      </c>
      <c r="CH2739" s="1102">
        <v>15678.138168628775</v>
      </c>
      <c r="CI2739" s="1102">
        <v>19816.355349515667</v>
      </c>
      <c r="CJ2739" s="1102">
        <v>21136.073448771473</v>
      </c>
      <c r="CK2739" s="1102">
        <v>23046.020069394675</v>
      </c>
      <c r="CL2739" s="1102">
        <v>19912.06635050059</v>
      </c>
      <c r="CM2739" s="1102">
        <v>24979.569571677217</v>
      </c>
      <c r="CN2739" s="1102">
        <v>23385.167523564458</v>
      </c>
      <c r="CO2739" s="1102">
        <v>22316.13741125552</v>
      </c>
      <c r="CP2739" s="1102">
        <v>24191.364082927579</v>
      </c>
      <c r="CQ2739" s="1106">
        <f t="shared" si="242"/>
        <v>26666.414232938845</v>
      </c>
      <c r="CR2739" s="23" t="s">
        <v>543</v>
      </c>
      <c r="DQ2739"/>
      <c r="DR2739"/>
    </row>
    <row r="2740" spans="58:122" ht="13">
      <c r="BF2740" s="1135">
        <v>2732</v>
      </c>
      <c r="BG2740" s="1102">
        <v>52649.785388718534</v>
      </c>
      <c r="BH2740" s="1102">
        <v>71541.118798711788</v>
      </c>
      <c r="BI2740" s="1102">
        <v>72944.700644076642</v>
      </c>
      <c r="BJ2740" s="1102">
        <v>87172.424414637178</v>
      </c>
      <c r="BK2740" s="1102">
        <v>92420.055458919363</v>
      </c>
      <c r="BL2740" s="1102">
        <v>116429.24833630261</v>
      </c>
      <c r="BM2740" s="1102">
        <v>111464.1202093847</v>
      </c>
      <c r="BN2740" s="1102">
        <v>121855.44296225003</v>
      </c>
      <c r="BO2740" s="1102">
        <v>125879.52785237881</v>
      </c>
      <c r="BP2740" s="1102">
        <v>141518.42535515522</v>
      </c>
      <c r="BQ2740" s="1102">
        <v>108917.99116981844</v>
      </c>
      <c r="BR2740" s="1102">
        <v>95399.803997748648</v>
      </c>
      <c r="BS2740" s="1102">
        <v>94304.586398183281</v>
      </c>
      <c r="BT2740" s="1102">
        <v>44059.648598391272</v>
      </c>
      <c r="BU2740" s="1102">
        <v>20927.197907734495</v>
      </c>
      <c r="BV2740" s="1102">
        <v>17098.298433735821</v>
      </c>
      <c r="BW2740" s="1102">
        <v>18432.540163030524</v>
      </c>
      <c r="BX2740" s="1102">
        <v>26071.623054328986</v>
      </c>
      <c r="BY2740" s="1102">
        <v>28666.089052250387</v>
      </c>
      <c r="BZ2740" s="1102">
        <v>23654.84729618641</v>
      </c>
      <c r="CA2740" s="1102">
        <v>14026.076341972874</v>
      </c>
      <c r="CB2740" s="1102">
        <v>8271.3058540415859</v>
      </c>
      <c r="CC2740" s="1102">
        <v>10997.719171978657</v>
      </c>
      <c r="CD2740" s="1102">
        <v>14736.755964693813</v>
      </c>
      <c r="CE2740" s="1102">
        <v>24474.237956251687</v>
      </c>
      <c r="CF2740" s="1102">
        <v>17082.436452921203</v>
      </c>
      <c r="CG2740" s="1102">
        <v>14832.145286683382</v>
      </c>
      <c r="CH2740" s="1102">
        <v>17118.364646939979</v>
      </c>
      <c r="CI2740" s="1102">
        <v>22391.750222746254</v>
      </c>
      <c r="CJ2740" s="1102">
        <v>27551.61150527099</v>
      </c>
      <c r="CK2740" s="1102">
        <v>29359.620908153538</v>
      </c>
      <c r="CL2740" s="1102">
        <v>23029.184022136509</v>
      </c>
      <c r="CM2740" s="1102">
        <v>28549.588112463465</v>
      </c>
      <c r="CN2740" s="1102">
        <v>25153.099971748379</v>
      </c>
      <c r="CO2740" s="1102">
        <v>33138.104490622049</v>
      </c>
      <c r="CP2740" s="1102">
        <v>26259.92952762964</v>
      </c>
      <c r="CQ2740" s="1106">
        <f t="shared" si="242"/>
        <v>28946.617318109107</v>
      </c>
      <c r="CR2740" s="23" t="s">
        <v>543</v>
      </c>
      <c r="DQ2740"/>
      <c r="DR2740"/>
    </row>
    <row r="2741" spans="58:122" ht="13">
      <c r="BF2741" s="1135">
        <v>2733</v>
      </c>
      <c r="BG2741" s="1102">
        <v>58918.728694567821</v>
      </c>
      <c r="BH2741" s="1102">
        <v>60432.269437306808</v>
      </c>
      <c r="BI2741" s="1102">
        <v>47700.997156929327</v>
      </c>
      <c r="BJ2741" s="1102">
        <v>54271.968071409588</v>
      </c>
      <c r="BK2741" s="1102">
        <v>79936.105911302308</v>
      </c>
      <c r="BL2741" s="1102">
        <v>109683.55262610062</v>
      </c>
      <c r="BM2741" s="1102">
        <v>93390.096586549771</v>
      </c>
      <c r="BN2741" s="1102">
        <v>100809.55039745056</v>
      </c>
      <c r="BO2741" s="1102">
        <v>128149.22145049136</v>
      </c>
      <c r="BP2741" s="1102">
        <v>119469.3249170015</v>
      </c>
      <c r="BQ2741" s="1102">
        <v>96652.760219888514</v>
      </c>
      <c r="BR2741" s="1102">
        <v>74409.927377585118</v>
      </c>
      <c r="BS2741" s="1102">
        <v>64008.243152529285</v>
      </c>
      <c r="BT2741" s="1102">
        <v>29705.558224500823</v>
      </c>
      <c r="BU2741" s="1102">
        <v>17798.012776834763</v>
      </c>
      <c r="BV2741" s="1102">
        <v>14836.46075195575</v>
      </c>
      <c r="BW2741" s="1102">
        <v>14805.346070191721</v>
      </c>
      <c r="BX2741" s="1102">
        <v>20320.782011947449</v>
      </c>
      <c r="BY2741" s="1102">
        <v>24110.105421388049</v>
      </c>
      <c r="BZ2741" s="1102">
        <v>20724.957570310758</v>
      </c>
      <c r="CA2741" s="1102">
        <v>14026.840692234047</v>
      </c>
      <c r="CB2741" s="1102">
        <v>8752.2032398035353</v>
      </c>
      <c r="CC2741" s="1102">
        <v>9150.783922905659</v>
      </c>
      <c r="CD2741" s="1102">
        <v>16258.562518508776</v>
      </c>
      <c r="CE2741" s="1102">
        <v>22175.471599034394</v>
      </c>
      <c r="CF2741" s="1102">
        <v>16929.788070757328</v>
      </c>
      <c r="CG2741" s="1102">
        <v>13031.233437169345</v>
      </c>
      <c r="CH2741" s="1102">
        <v>14498.185024078492</v>
      </c>
      <c r="CI2741" s="1102">
        <v>21662.310679873925</v>
      </c>
      <c r="CJ2741" s="1102">
        <v>24190.637979098112</v>
      </c>
      <c r="CK2741" s="1102">
        <v>23530.783083600705</v>
      </c>
      <c r="CL2741" s="1102">
        <v>19930.974373377194</v>
      </c>
      <c r="CM2741" s="1102">
        <v>20898.888969151751</v>
      </c>
      <c r="CN2741" s="1102">
        <v>20743.564942502268</v>
      </c>
      <c r="CO2741" s="1102">
        <v>19719.385882142327</v>
      </c>
      <c r="CP2741" s="1102">
        <v>21292.415036280036</v>
      </c>
      <c r="CQ2741" s="1106">
        <f t="shared" si="242"/>
        <v>23470.86991170554</v>
      </c>
      <c r="CR2741" s="23" t="s">
        <v>543</v>
      </c>
      <c r="DQ2741"/>
      <c r="DR2741"/>
    </row>
    <row r="2742" spans="58:122" ht="13">
      <c r="BF2742" s="1135">
        <v>2734</v>
      </c>
      <c r="BG2742" s="1102">
        <v>73398.643698541884</v>
      </c>
      <c r="BH2742" s="1102">
        <v>79688.258013668325</v>
      </c>
      <c r="BI2742" s="1102">
        <v>67743.11036194583</v>
      </c>
      <c r="BJ2742" s="1102">
        <v>70186.922396729104</v>
      </c>
      <c r="BK2742" s="1102">
        <v>85781.518692847167</v>
      </c>
      <c r="BL2742" s="1102">
        <v>112421.97224385379</v>
      </c>
      <c r="BM2742" s="1102">
        <v>103408.56580768467</v>
      </c>
      <c r="BN2742" s="1102">
        <v>117633.91392925949</v>
      </c>
      <c r="BO2742" s="1102">
        <v>143102.44868144256</v>
      </c>
      <c r="BP2742" s="1102">
        <v>137748.5600215208</v>
      </c>
      <c r="BQ2742" s="1102">
        <v>106827.97170040982</v>
      </c>
      <c r="BR2742" s="1102">
        <v>83769.622950713005</v>
      </c>
      <c r="BS2742" s="1102">
        <v>78730.920827739959</v>
      </c>
      <c r="BT2742" s="1102">
        <v>60777.461413863304</v>
      </c>
      <c r="BU2742" s="1102">
        <v>20671.337444764569</v>
      </c>
      <c r="BV2742" s="1102">
        <v>16036.405746553124</v>
      </c>
      <c r="BW2742" s="1102">
        <v>17509.685843888961</v>
      </c>
      <c r="BX2742" s="1102">
        <v>19391.154221321121</v>
      </c>
      <c r="BY2742" s="1102">
        <v>23015.464453774857</v>
      </c>
      <c r="BZ2742" s="1102">
        <v>15852.702225791267</v>
      </c>
      <c r="CA2742" s="1102">
        <v>14030.907599951861</v>
      </c>
      <c r="CB2742" s="1102">
        <v>8844.7328610475597</v>
      </c>
      <c r="CC2742" s="1102">
        <v>12125.308063176673</v>
      </c>
      <c r="CD2742" s="1102">
        <v>16083.662673172494</v>
      </c>
      <c r="CE2742" s="1102">
        <v>23234.106158337952</v>
      </c>
      <c r="CF2742" s="1102">
        <v>17212.31660724026</v>
      </c>
      <c r="CG2742" s="1102">
        <v>14257.36058803575</v>
      </c>
      <c r="CH2742" s="1102">
        <v>17333.741651926764</v>
      </c>
      <c r="CI2742" s="1102">
        <v>22674.291213590997</v>
      </c>
      <c r="CJ2742" s="1102">
        <v>24570.423771529739</v>
      </c>
      <c r="CK2742" s="1102">
        <v>27194.774105373839</v>
      </c>
      <c r="CL2742" s="1102">
        <v>22351.350062922429</v>
      </c>
      <c r="CM2742" s="1102">
        <v>27390.37412239665</v>
      </c>
      <c r="CN2742" s="1102">
        <v>26322.061679835962</v>
      </c>
      <c r="CO2742" s="1102">
        <v>29146.886602371644</v>
      </c>
      <c r="CP2742" s="1102">
        <v>25856.63959712816</v>
      </c>
      <c r="CQ2742" s="1106">
        <f t="shared" si="242"/>
        <v>28502.066266508213</v>
      </c>
      <c r="CR2742" s="23" t="s">
        <v>543</v>
      </c>
      <c r="DQ2742"/>
      <c r="DR2742"/>
    </row>
    <row r="2743" spans="58:122" ht="13">
      <c r="BF2743" s="1135">
        <v>2735</v>
      </c>
      <c r="BG2743" s="1102">
        <v>62636.612427227796</v>
      </c>
      <c r="BH2743" s="1102">
        <v>59812.134990419021</v>
      </c>
      <c r="BI2743" s="1102">
        <v>54242.741401030296</v>
      </c>
      <c r="BJ2743" s="1102">
        <v>65115.016405152492</v>
      </c>
      <c r="BK2743" s="1102">
        <v>86698.145051567044</v>
      </c>
      <c r="BL2743" s="1102">
        <v>102839.9846082649</v>
      </c>
      <c r="BM2743" s="1102">
        <v>82429.291635023721</v>
      </c>
      <c r="BN2743" s="1102">
        <v>95457.958939617223</v>
      </c>
      <c r="BO2743" s="1102">
        <v>113442.34277085705</v>
      </c>
      <c r="BP2743" s="1102">
        <v>104514.60846252584</v>
      </c>
      <c r="BQ2743" s="1102">
        <v>79538.71241725891</v>
      </c>
      <c r="BR2743" s="1102">
        <v>63559.738614240603</v>
      </c>
      <c r="BS2743" s="1102">
        <v>62213.594433424136</v>
      </c>
      <c r="BT2743" s="1102">
        <v>32284.919123646694</v>
      </c>
      <c r="BU2743" s="1102">
        <v>11016.109773591481</v>
      </c>
      <c r="BV2743" s="1102">
        <v>10454.135476595882</v>
      </c>
      <c r="BW2743" s="1102">
        <v>17992.0896305448</v>
      </c>
      <c r="BX2743" s="1102">
        <v>18624.999002927208</v>
      </c>
      <c r="BY2743" s="1102">
        <v>22386.991261940842</v>
      </c>
      <c r="BZ2743" s="1102">
        <v>22022.678874495621</v>
      </c>
      <c r="CA2743" s="1102">
        <v>14040.413721764131</v>
      </c>
      <c r="CB2743" s="1102">
        <v>8129.4807760267886</v>
      </c>
      <c r="CC2743" s="1102">
        <v>8009.4947162439021</v>
      </c>
      <c r="CD2743" s="1102">
        <v>11455.807717555141</v>
      </c>
      <c r="CE2743" s="1102">
        <v>23216.295897108743</v>
      </c>
      <c r="CF2743" s="1102">
        <v>18956.418408911875</v>
      </c>
      <c r="CG2743" s="1102">
        <v>12603.700760148251</v>
      </c>
      <c r="CH2743" s="1102">
        <v>13963.069586952774</v>
      </c>
      <c r="CI2743" s="1102">
        <v>19057.342039257146</v>
      </c>
      <c r="CJ2743" s="1102">
        <v>25487.005767678835</v>
      </c>
      <c r="CK2743" s="1102">
        <v>23709.175733422457</v>
      </c>
      <c r="CL2743" s="1102">
        <v>17292.702326433668</v>
      </c>
      <c r="CM2743" s="1102">
        <v>18846.277650681852</v>
      </c>
      <c r="CN2743" s="1102">
        <v>19821.798292088028</v>
      </c>
      <c r="CO2743" s="1102">
        <v>26432.852857244754</v>
      </c>
      <c r="CP2743" s="1102">
        <v>19301.155335526739</v>
      </c>
      <c r="CQ2743" s="1106">
        <f t="shared" si="242"/>
        <v>21275.881822417967</v>
      </c>
      <c r="CR2743" s="23" t="s">
        <v>543</v>
      </c>
      <c r="DQ2743"/>
      <c r="DR2743"/>
    </row>
    <row r="2744" spans="58:122" ht="13">
      <c r="BF2744" s="1135">
        <v>2736</v>
      </c>
      <c r="BG2744" s="1102">
        <v>51821.788361520303</v>
      </c>
      <c r="BH2744" s="1102">
        <v>65859.712334528755</v>
      </c>
      <c r="BI2744" s="1102">
        <v>66743.970260647664</v>
      </c>
      <c r="BJ2744" s="1102">
        <v>76796.858613551827</v>
      </c>
      <c r="BK2744" s="1102">
        <v>81496.003767852162</v>
      </c>
      <c r="BL2744" s="1102">
        <v>99065.253480041822</v>
      </c>
      <c r="BM2744" s="1102">
        <v>89930.470849435078</v>
      </c>
      <c r="BN2744" s="1102">
        <v>103165.20868728306</v>
      </c>
      <c r="BO2744" s="1102">
        <v>110011.97550454219</v>
      </c>
      <c r="BP2744" s="1102">
        <v>122864.41389468763</v>
      </c>
      <c r="BQ2744" s="1102">
        <v>94611.552445139707</v>
      </c>
      <c r="BR2744" s="1102">
        <v>81055.963144063295</v>
      </c>
      <c r="BS2744" s="1102">
        <v>72693.366947034912</v>
      </c>
      <c r="BT2744" s="1102">
        <v>46271.786875104248</v>
      </c>
      <c r="BU2744" s="1102">
        <v>14231.867910350309</v>
      </c>
      <c r="BV2744" s="1102">
        <v>14953.56871457249</v>
      </c>
      <c r="BW2744" s="1102">
        <v>19813.259378749797</v>
      </c>
      <c r="BX2744" s="1102">
        <v>26145.886294773944</v>
      </c>
      <c r="BY2744" s="1102">
        <v>24766.462423907971</v>
      </c>
      <c r="BZ2744" s="1102">
        <v>22781.12618333715</v>
      </c>
      <c r="CA2744" s="1102">
        <v>14041.800965185666</v>
      </c>
      <c r="CB2744" s="1102">
        <v>7761.1734757705672</v>
      </c>
      <c r="CC2744" s="1102">
        <v>7775.6636044351326</v>
      </c>
      <c r="CD2744" s="1102">
        <v>14622.234137769281</v>
      </c>
      <c r="CE2744" s="1102">
        <v>25192.637230991168</v>
      </c>
      <c r="CF2744" s="1102">
        <v>19613.566958167357</v>
      </c>
      <c r="CG2744" s="1102">
        <v>13556.277031143067</v>
      </c>
      <c r="CH2744" s="1102">
        <v>15804.724297496658</v>
      </c>
      <c r="CI2744" s="1102">
        <v>24813.812423385283</v>
      </c>
      <c r="CJ2744" s="1102">
        <v>30228.036865074129</v>
      </c>
      <c r="CK2744" s="1102">
        <v>26585.442709948609</v>
      </c>
      <c r="CL2744" s="1102">
        <v>19073.222911438716</v>
      </c>
      <c r="CM2744" s="1102">
        <v>19112.628049417064</v>
      </c>
      <c r="CN2744" s="1102">
        <v>20679.800827647989</v>
      </c>
      <c r="CO2744" s="1102">
        <v>24142.468698672354</v>
      </c>
      <c r="CP2744" s="1102">
        <v>21968.399332437577</v>
      </c>
      <c r="CQ2744" s="1106">
        <f t="shared" si="242"/>
        <v>24216.015046742388</v>
      </c>
      <c r="CR2744" s="23" t="s">
        <v>543</v>
      </c>
      <c r="DQ2744"/>
      <c r="DR2744"/>
    </row>
    <row r="2745" spans="58:122" ht="13">
      <c r="BF2745" s="1135">
        <v>2737</v>
      </c>
      <c r="BG2745" s="1102">
        <v>58152.282962489247</v>
      </c>
      <c r="BH2745" s="1102">
        <v>66747.576834034349</v>
      </c>
      <c r="BI2745" s="1102">
        <v>63230.463027570164</v>
      </c>
      <c r="BJ2745" s="1102">
        <v>75991.420781775712</v>
      </c>
      <c r="BK2745" s="1102">
        <v>92694.480059211637</v>
      </c>
      <c r="BL2745" s="1102">
        <v>122785.92302956969</v>
      </c>
      <c r="BM2745" s="1102">
        <v>113784.31504351144</v>
      </c>
      <c r="BN2745" s="1102">
        <v>113286.87171982889</v>
      </c>
      <c r="BO2745" s="1102">
        <v>142893.97352773498</v>
      </c>
      <c r="BP2745" s="1102">
        <v>149162.30398756856</v>
      </c>
      <c r="BQ2745" s="1102">
        <v>118413.08682873065</v>
      </c>
      <c r="BR2745" s="1102">
        <v>97453.845222894743</v>
      </c>
      <c r="BS2745" s="1102">
        <v>117767.04498958353</v>
      </c>
      <c r="BT2745" s="1102">
        <v>48792.285761369625</v>
      </c>
      <c r="BU2745" s="1102">
        <v>24591.873847990129</v>
      </c>
      <c r="BV2745" s="1102">
        <v>18198.522197256512</v>
      </c>
      <c r="BW2745" s="1102">
        <v>22720.40152985655</v>
      </c>
      <c r="BX2745" s="1102">
        <v>36507.997969666976</v>
      </c>
      <c r="BY2745" s="1102">
        <v>28643.054193946638</v>
      </c>
      <c r="BZ2745" s="1102">
        <v>18849.127774956909</v>
      </c>
      <c r="CA2745" s="1102">
        <v>14042.186269317066</v>
      </c>
      <c r="CB2745" s="1102">
        <v>10861.60883453807</v>
      </c>
      <c r="CC2745" s="1102">
        <v>13898.94709728956</v>
      </c>
      <c r="CD2745" s="1102">
        <v>16237.297939639317</v>
      </c>
      <c r="CE2745" s="1102">
        <v>22498.347108907645</v>
      </c>
      <c r="CF2745" s="1102">
        <v>17543.681789860588</v>
      </c>
      <c r="CG2745" s="1102">
        <v>13579.531880439032</v>
      </c>
      <c r="CH2745" s="1102">
        <v>16447.213464416294</v>
      </c>
      <c r="CI2745" s="1102">
        <v>21976.805785640885</v>
      </c>
      <c r="CJ2745" s="1102">
        <v>26444.582458975281</v>
      </c>
      <c r="CK2745" s="1102">
        <v>27915.45424245594</v>
      </c>
      <c r="CL2745" s="1102">
        <v>24771.903876103923</v>
      </c>
      <c r="CM2745" s="1102">
        <v>28758.459541632354</v>
      </c>
      <c r="CN2745" s="1102">
        <v>30419.870562749293</v>
      </c>
      <c r="CO2745" s="1102">
        <v>34361.628472809636</v>
      </c>
      <c r="CP2745" s="1102">
        <v>30614.075097558791</v>
      </c>
      <c r="CQ2745" s="1106">
        <f t="shared" si="242"/>
        <v>33746.241225228405</v>
      </c>
      <c r="CR2745" s="23" t="s">
        <v>543</v>
      </c>
      <c r="DQ2745"/>
      <c r="DR2745"/>
    </row>
    <row r="2746" spans="58:122" ht="13">
      <c r="BF2746" s="1135">
        <v>2738</v>
      </c>
      <c r="BG2746" s="1102">
        <v>64022.77170313985</v>
      </c>
      <c r="BH2746" s="1102">
        <v>57554.841145323968</v>
      </c>
      <c r="BI2746" s="1102">
        <v>47888.892337690093</v>
      </c>
      <c r="BJ2746" s="1102">
        <v>52852.427218660043</v>
      </c>
      <c r="BK2746" s="1102">
        <v>63611.132038932265</v>
      </c>
      <c r="BL2746" s="1102">
        <v>92362.436934600031</v>
      </c>
      <c r="BM2746" s="1102">
        <v>88460.401478842017</v>
      </c>
      <c r="BN2746" s="1102">
        <v>102105.83123471423</v>
      </c>
      <c r="BO2746" s="1102">
        <v>127038.76576091646</v>
      </c>
      <c r="BP2746" s="1102">
        <v>116699.66042574748</v>
      </c>
      <c r="BQ2746" s="1102">
        <v>90390.795778030151</v>
      </c>
      <c r="BR2746" s="1102">
        <v>74856.583769700432</v>
      </c>
      <c r="BS2746" s="1102">
        <v>80711.725524352703</v>
      </c>
      <c r="BT2746" s="1102">
        <v>31004.560867088629</v>
      </c>
      <c r="BU2746" s="1102">
        <v>15072.253438410675</v>
      </c>
      <c r="BV2746" s="1102">
        <v>15664.156581684814</v>
      </c>
      <c r="BW2746" s="1102">
        <v>18074.513972550707</v>
      </c>
      <c r="BX2746" s="1102">
        <v>21639.923123803655</v>
      </c>
      <c r="BY2746" s="1102">
        <v>25251.36170008163</v>
      </c>
      <c r="BZ2746" s="1102">
        <v>21780.676875845336</v>
      </c>
      <c r="CA2746" s="1102">
        <v>14044.017248792732</v>
      </c>
      <c r="CB2746" s="1102">
        <v>8143.9548381720551</v>
      </c>
      <c r="CC2746" s="1102">
        <v>9782.4447344202054</v>
      </c>
      <c r="CD2746" s="1102">
        <v>10927.023402807323</v>
      </c>
      <c r="CE2746" s="1102">
        <v>18249.281022404331</v>
      </c>
      <c r="CF2746" s="1102">
        <v>16959.773268686473</v>
      </c>
      <c r="CG2746" s="1102">
        <v>14760.452059705227</v>
      </c>
      <c r="CH2746" s="1102">
        <v>18504.318558953761</v>
      </c>
      <c r="CI2746" s="1102">
        <v>19256.145153477388</v>
      </c>
      <c r="CJ2746" s="1102">
        <v>22014.296113841952</v>
      </c>
      <c r="CK2746" s="1102">
        <v>22715.760518292023</v>
      </c>
      <c r="CL2746" s="1102">
        <v>17750.319480143527</v>
      </c>
      <c r="CM2746" s="1102">
        <v>23591.306462876179</v>
      </c>
      <c r="CN2746" s="1102">
        <v>17396.696608059105</v>
      </c>
      <c r="CO2746" s="1102">
        <v>23462.498449053059</v>
      </c>
      <c r="CP2746" s="1102">
        <v>19612.496206665572</v>
      </c>
      <c r="CQ2746" s="1106">
        <f t="shared" si="242"/>
        <v>21619.076385939556</v>
      </c>
      <c r="CR2746" s="23" t="s">
        <v>543</v>
      </c>
      <c r="DQ2746"/>
      <c r="DR2746"/>
    </row>
    <row r="2747" spans="58:122" ht="13">
      <c r="BF2747" s="1135">
        <v>2739</v>
      </c>
      <c r="BG2747" s="1102">
        <v>78884.358963286548</v>
      </c>
      <c r="BH2747" s="1102">
        <v>87879.511335104631</v>
      </c>
      <c r="BI2747" s="1102">
        <v>84828.39075134584</v>
      </c>
      <c r="BJ2747" s="1102">
        <v>106272.80893237553</v>
      </c>
      <c r="BK2747" s="1102">
        <v>125055.68040424136</v>
      </c>
      <c r="BL2747" s="1102">
        <v>155013.06095183184</v>
      </c>
      <c r="BM2747" s="1102">
        <v>135441.195649876</v>
      </c>
      <c r="BN2747" s="1102">
        <v>147356.77016298656</v>
      </c>
      <c r="BO2747" s="1102">
        <v>151856.84119759122</v>
      </c>
      <c r="BP2747" s="1102">
        <v>151369.91953172191</v>
      </c>
      <c r="BQ2747" s="1102">
        <v>112772.33390945196</v>
      </c>
      <c r="BR2747" s="1102">
        <v>79837.620889921876</v>
      </c>
      <c r="BS2747" s="1102">
        <v>57332.563597257853</v>
      </c>
      <c r="BT2747" s="1102">
        <v>42807.869833617231</v>
      </c>
      <c r="BU2747" s="1102">
        <v>20071.465620401046</v>
      </c>
      <c r="BV2747" s="1102">
        <v>15253.693264672314</v>
      </c>
      <c r="BW2747" s="1102">
        <v>17973.108668230489</v>
      </c>
      <c r="BX2747" s="1102">
        <v>25941.040621207852</v>
      </c>
      <c r="BY2747" s="1102">
        <v>26909.872543158577</v>
      </c>
      <c r="BZ2747" s="1102">
        <v>22383.948847325068</v>
      </c>
      <c r="CA2747" s="1102">
        <v>14053.87222071918</v>
      </c>
      <c r="CB2747" s="1102">
        <v>8690.3485823210649</v>
      </c>
      <c r="CC2747" s="1102">
        <v>11107.590738506431</v>
      </c>
      <c r="CD2747" s="1102">
        <v>18667.577141618553</v>
      </c>
      <c r="CE2747" s="1102">
        <v>26967.943186194148</v>
      </c>
      <c r="CF2747" s="1102">
        <v>16729.657718690418</v>
      </c>
      <c r="CG2747" s="1102">
        <v>13189.084161087067</v>
      </c>
      <c r="CH2747" s="1102">
        <v>17642.928953191738</v>
      </c>
      <c r="CI2747" s="1102">
        <v>28043.42865288167</v>
      </c>
      <c r="CJ2747" s="1102">
        <v>28900.823819630583</v>
      </c>
      <c r="CK2747" s="1102">
        <v>25558.593434923307</v>
      </c>
      <c r="CL2747" s="1102">
        <v>18857.578637460283</v>
      </c>
      <c r="CM2747" s="1102">
        <v>22142.903336323248</v>
      </c>
      <c r="CN2747" s="1102">
        <v>25382.396714033548</v>
      </c>
      <c r="CO2747" s="1102">
        <v>28311.77032362753</v>
      </c>
      <c r="CP2747" s="1102">
        <v>26054.218764600828</v>
      </c>
      <c r="CQ2747" s="1106">
        <f t="shared" si="242"/>
        <v>28719.860017433719</v>
      </c>
      <c r="CR2747" s="23" t="s">
        <v>543</v>
      </c>
      <c r="DQ2747"/>
      <c r="DR2747"/>
    </row>
    <row r="2748" spans="58:122" ht="13">
      <c r="BF2748" s="1135">
        <v>2740</v>
      </c>
      <c r="BG2748" s="1102">
        <v>63875.666453009369</v>
      </c>
      <c r="BH2748" s="1102">
        <v>60239.728520222881</v>
      </c>
      <c r="BI2748" s="1102">
        <v>52961.744137295376</v>
      </c>
      <c r="BJ2748" s="1102">
        <v>62786.052496841847</v>
      </c>
      <c r="BK2748" s="1102">
        <v>77300.256992984287</v>
      </c>
      <c r="BL2748" s="1102">
        <v>93300.170002003986</v>
      </c>
      <c r="BM2748" s="1102">
        <v>81113.013039227866</v>
      </c>
      <c r="BN2748" s="1102">
        <v>98965.086114716163</v>
      </c>
      <c r="BO2748" s="1102">
        <v>129381.87684464554</v>
      </c>
      <c r="BP2748" s="1102">
        <v>119294.6934619742</v>
      </c>
      <c r="BQ2748" s="1102">
        <v>92621.652126829635</v>
      </c>
      <c r="BR2748" s="1102">
        <v>79559.286603619141</v>
      </c>
      <c r="BS2748" s="1102">
        <v>84593.649831214221</v>
      </c>
      <c r="BT2748" s="1102">
        <v>32874.953520533178</v>
      </c>
      <c r="BU2748" s="1102">
        <v>16439.499043276399</v>
      </c>
      <c r="BV2748" s="1102">
        <v>14829.200266779562</v>
      </c>
      <c r="BW2748" s="1102">
        <v>23751.345135822939</v>
      </c>
      <c r="BX2748" s="1102">
        <v>26991.118590047859</v>
      </c>
      <c r="BY2748" s="1102">
        <v>22112.649610065939</v>
      </c>
      <c r="BZ2748" s="1102">
        <v>20780.842476568465</v>
      </c>
      <c r="CA2748" s="1102">
        <v>14057.546574373891</v>
      </c>
      <c r="CB2748" s="1102">
        <v>10564.583152328445</v>
      </c>
      <c r="CC2748" s="1102">
        <v>11640.331964869863</v>
      </c>
      <c r="CD2748" s="1102">
        <v>13506.073293050385</v>
      </c>
      <c r="CE2748" s="1102">
        <v>23244.095980187802</v>
      </c>
      <c r="CF2748" s="1102">
        <v>17803.913121086054</v>
      </c>
      <c r="CG2748" s="1102">
        <v>13822.104843267351</v>
      </c>
      <c r="CH2748" s="1102">
        <v>15064.457376285627</v>
      </c>
      <c r="CI2748" s="1102">
        <v>19605.918829004335</v>
      </c>
      <c r="CJ2748" s="1102">
        <v>24797.037525031963</v>
      </c>
      <c r="CK2748" s="1102">
        <v>29040.262036660468</v>
      </c>
      <c r="CL2748" s="1102">
        <v>23318.619414935893</v>
      </c>
      <c r="CM2748" s="1102">
        <v>27442.882900930086</v>
      </c>
      <c r="CN2748" s="1102">
        <v>20684.993257587499</v>
      </c>
      <c r="CO2748" s="1102">
        <v>28900.946511993421</v>
      </c>
      <c r="CP2748" s="1102">
        <v>21597.829528557544</v>
      </c>
      <c r="CQ2748" s="1106">
        <f t="shared" si="242"/>
        <v>23807.531760780948</v>
      </c>
      <c r="CR2748" s="23" t="s">
        <v>543</v>
      </c>
      <c r="DQ2748"/>
      <c r="DR2748"/>
    </row>
    <row r="2749" spans="58:122" ht="13">
      <c r="BF2749" s="1135">
        <v>2741</v>
      </c>
      <c r="BG2749" s="1102">
        <v>44977.702581427919</v>
      </c>
      <c r="BH2749" s="1102">
        <v>50817.263501047295</v>
      </c>
      <c r="BI2749" s="1102">
        <v>49401.922545098023</v>
      </c>
      <c r="BJ2749" s="1102">
        <v>61566.128931683161</v>
      </c>
      <c r="BK2749" s="1102">
        <v>71373.611752928089</v>
      </c>
      <c r="BL2749" s="1102">
        <v>91547.394937481673</v>
      </c>
      <c r="BM2749" s="1102">
        <v>84625.721094244887</v>
      </c>
      <c r="BN2749" s="1102">
        <v>90400.381348646231</v>
      </c>
      <c r="BO2749" s="1102">
        <v>111464.74993923484</v>
      </c>
      <c r="BP2749" s="1102">
        <v>116520.71030554417</v>
      </c>
      <c r="BQ2749" s="1102">
        <v>89746.631703264808</v>
      </c>
      <c r="BR2749" s="1102">
        <v>72821.544883363182</v>
      </c>
      <c r="BS2749" s="1102">
        <v>84879.657677283743</v>
      </c>
      <c r="BT2749" s="1102">
        <v>32611.720348726089</v>
      </c>
      <c r="BU2749" s="1102">
        <v>16596.109203338587</v>
      </c>
      <c r="BV2749" s="1102">
        <v>14686.684329203672</v>
      </c>
      <c r="BW2749" s="1102">
        <v>16659.149217010105</v>
      </c>
      <c r="BX2749" s="1102">
        <v>29737.880079865863</v>
      </c>
      <c r="BY2749" s="1102">
        <v>28610.921877289118</v>
      </c>
      <c r="BZ2749" s="1102">
        <v>24604.841866879593</v>
      </c>
      <c r="CA2749" s="1102">
        <v>14058.96011347487</v>
      </c>
      <c r="CB2749" s="1102">
        <v>6847.8431830292393</v>
      </c>
      <c r="CC2749" s="1102">
        <v>11984.330673320812</v>
      </c>
      <c r="CD2749" s="1102">
        <v>13853.486693630195</v>
      </c>
      <c r="CE2749" s="1102">
        <v>25555.925959947403</v>
      </c>
      <c r="CF2749" s="1102">
        <v>16723.846609683838</v>
      </c>
      <c r="CG2749" s="1102">
        <v>10867.571006267852</v>
      </c>
      <c r="CH2749" s="1102">
        <v>13436.447375864318</v>
      </c>
      <c r="CI2749" s="1102">
        <v>16580.412367641075</v>
      </c>
      <c r="CJ2749" s="1102">
        <v>20778.879091980238</v>
      </c>
      <c r="CK2749" s="1102">
        <v>19087.816302401399</v>
      </c>
      <c r="CL2749" s="1102">
        <v>15380.152050476059</v>
      </c>
      <c r="CM2749" s="1102">
        <v>18891.169250413281</v>
      </c>
      <c r="CN2749" s="1102">
        <v>18260.538060890711</v>
      </c>
      <c r="CO2749" s="1102">
        <v>22905.315673822053</v>
      </c>
      <c r="CP2749" s="1102">
        <v>18435.087099423665</v>
      </c>
      <c r="CQ2749" s="1106">
        <f t="shared" si="242"/>
        <v>20321.2050105298</v>
      </c>
      <c r="CR2749" s="23" t="s">
        <v>543</v>
      </c>
      <c r="DQ2749"/>
      <c r="DR2749"/>
    </row>
    <row r="2750" spans="58:122" ht="13">
      <c r="BF2750" s="1135">
        <v>2742</v>
      </c>
      <c r="BG2750" s="1102">
        <v>63512.920279041922</v>
      </c>
      <c r="BH2750" s="1102">
        <v>61386.379766105267</v>
      </c>
      <c r="BI2750" s="1102">
        <v>48812.717608063256</v>
      </c>
      <c r="BJ2750" s="1102">
        <v>50364.163539881585</v>
      </c>
      <c r="BK2750" s="1102">
        <v>66323.695880457308</v>
      </c>
      <c r="BL2750" s="1102">
        <v>93516.766347181445</v>
      </c>
      <c r="BM2750" s="1102">
        <v>89717.117811738644</v>
      </c>
      <c r="BN2750" s="1102">
        <v>99425.32824006681</v>
      </c>
      <c r="BO2750" s="1102">
        <v>118001.12098940811</v>
      </c>
      <c r="BP2750" s="1102">
        <v>108278.15322301992</v>
      </c>
      <c r="BQ2750" s="1102">
        <v>81682.117887496483</v>
      </c>
      <c r="BR2750" s="1102">
        <v>64663.242190204743</v>
      </c>
      <c r="BS2750" s="1102">
        <v>68174.280327959626</v>
      </c>
      <c r="BT2750" s="1102">
        <v>29212.918800555868</v>
      </c>
      <c r="BU2750" s="1102">
        <v>13600.302296826372</v>
      </c>
      <c r="BV2750" s="1102">
        <v>13110.9124537226</v>
      </c>
      <c r="BW2750" s="1102">
        <v>25059.485994671799</v>
      </c>
      <c r="BX2750" s="1102">
        <v>26848.995890989034</v>
      </c>
      <c r="BY2750" s="1102">
        <v>27553.744352621688</v>
      </c>
      <c r="BZ2750" s="1102">
        <v>22870.978462269777</v>
      </c>
      <c r="CA2750" s="1102">
        <v>14059.426679046854</v>
      </c>
      <c r="CB2750" s="1102">
        <v>7845.4003185869879</v>
      </c>
      <c r="CC2750" s="1102">
        <v>8493.6652136235534</v>
      </c>
      <c r="CD2750" s="1102">
        <v>10797.116011813938</v>
      </c>
      <c r="CE2750" s="1102">
        <v>21447.519998568543</v>
      </c>
      <c r="CF2750" s="1102">
        <v>17185.5324736609</v>
      </c>
      <c r="CG2750" s="1102">
        <v>13280.429055887138</v>
      </c>
      <c r="CH2750" s="1102">
        <v>13978.667453853082</v>
      </c>
      <c r="CI2750" s="1102">
        <v>18143.903081452521</v>
      </c>
      <c r="CJ2750" s="1102">
        <v>23729.609613858131</v>
      </c>
      <c r="CK2750" s="1102">
        <v>23988.971955588371</v>
      </c>
      <c r="CL2750" s="1102">
        <v>17996.910645006228</v>
      </c>
      <c r="CM2750" s="1102">
        <v>21553.966477831993</v>
      </c>
      <c r="CN2750" s="1102">
        <v>18129.097765489521</v>
      </c>
      <c r="CO2750" s="1102">
        <v>22952.469741554636</v>
      </c>
      <c r="CP2750" s="1102">
        <v>18965.390853210338</v>
      </c>
      <c r="CQ2750" s="1106">
        <f t="shared" si="242"/>
        <v>20905.764836064303</v>
      </c>
      <c r="CR2750" s="23" t="s">
        <v>543</v>
      </c>
      <c r="DQ2750"/>
      <c r="DR2750"/>
    </row>
    <row r="2751" spans="58:122" ht="13">
      <c r="BF2751" s="1135">
        <v>2743</v>
      </c>
      <c r="BG2751" s="1102">
        <v>67001.405174272208</v>
      </c>
      <c r="BH2751" s="1102">
        <v>70106.299521829846</v>
      </c>
      <c r="BI2751" s="1102">
        <v>68712.518872843415</v>
      </c>
      <c r="BJ2751" s="1102">
        <v>85656.790856391308</v>
      </c>
      <c r="BK2751" s="1102">
        <v>95619.99979523095</v>
      </c>
      <c r="BL2751" s="1102">
        <v>116171.65386742754</v>
      </c>
      <c r="BM2751" s="1102">
        <v>104931.54658790579</v>
      </c>
      <c r="BN2751" s="1102">
        <v>117270.97744306012</v>
      </c>
      <c r="BO2751" s="1102">
        <v>140437.18735873001</v>
      </c>
      <c r="BP2751" s="1102">
        <v>132118.09384325356</v>
      </c>
      <c r="BQ2751" s="1102">
        <v>101354.80799666041</v>
      </c>
      <c r="BR2751" s="1102">
        <v>78545.923380273365</v>
      </c>
      <c r="BS2751" s="1102">
        <v>71073.667890613171</v>
      </c>
      <c r="BT2751" s="1102">
        <v>40610.489882356356</v>
      </c>
      <c r="BU2751" s="1102">
        <v>22629.431931922933</v>
      </c>
      <c r="BV2751" s="1102">
        <v>21932.115386215468</v>
      </c>
      <c r="BW2751" s="1102">
        <v>22372.22565680118</v>
      </c>
      <c r="BX2751" s="1102">
        <v>24305.842084731921</v>
      </c>
      <c r="BY2751" s="1102">
        <v>20029.699869964152</v>
      </c>
      <c r="BZ2751" s="1102">
        <v>16396.835655224389</v>
      </c>
      <c r="CA2751" s="1102">
        <v>14066.017776912435</v>
      </c>
      <c r="CB2751" s="1102">
        <v>9587.0419038606997</v>
      </c>
      <c r="CC2751" s="1102">
        <v>10052.367505830996</v>
      </c>
      <c r="CD2751" s="1102">
        <v>17596.447529194644</v>
      </c>
      <c r="CE2751" s="1102">
        <v>21939.858936489843</v>
      </c>
      <c r="CF2751" s="1102">
        <v>16382.709865780051</v>
      </c>
      <c r="CG2751" s="1102">
        <v>13169.719908125322</v>
      </c>
      <c r="CH2751" s="1102">
        <v>15386.471398296129</v>
      </c>
      <c r="CI2751" s="1102">
        <v>25019.218346260182</v>
      </c>
      <c r="CJ2751" s="1102">
        <v>28324.694035549703</v>
      </c>
      <c r="CK2751" s="1102">
        <v>28481.737669073955</v>
      </c>
      <c r="CL2751" s="1102">
        <v>24611.603434823319</v>
      </c>
      <c r="CM2751" s="1102">
        <v>23449.177464317057</v>
      </c>
      <c r="CN2751" s="1102">
        <v>20371.888692613837</v>
      </c>
      <c r="CO2751" s="1102">
        <v>17056.527452256902</v>
      </c>
      <c r="CP2751" s="1102">
        <v>21851.156019478749</v>
      </c>
      <c r="CQ2751" s="1106">
        <f t="shared" si="242"/>
        <v>24086.776416846005</v>
      </c>
      <c r="CR2751" s="23" t="s">
        <v>543</v>
      </c>
      <c r="DQ2751"/>
      <c r="DR2751"/>
    </row>
    <row r="2752" spans="58:122" ht="13">
      <c r="BF2752" s="1135">
        <v>2744</v>
      </c>
      <c r="BG2752" s="1102">
        <v>68640.166033600675</v>
      </c>
      <c r="BH2752" s="1102">
        <v>79682.296147119312</v>
      </c>
      <c r="BI2752" s="1102">
        <v>69693.123443708246</v>
      </c>
      <c r="BJ2752" s="1102">
        <v>70262.705041431167</v>
      </c>
      <c r="BK2752" s="1102">
        <v>90944.850027561057</v>
      </c>
      <c r="BL2752" s="1102">
        <v>111431.16181237854</v>
      </c>
      <c r="BM2752" s="1102">
        <v>99776.503564796731</v>
      </c>
      <c r="BN2752" s="1102">
        <v>99605.613390547413</v>
      </c>
      <c r="BO2752" s="1102">
        <v>143529.22972952083</v>
      </c>
      <c r="BP2752" s="1102">
        <v>132400.8831062844</v>
      </c>
      <c r="BQ2752" s="1102">
        <v>103022.03669080655</v>
      </c>
      <c r="BR2752" s="1102">
        <v>75686.589820259323</v>
      </c>
      <c r="BS2752" s="1102">
        <v>82870.80806787539</v>
      </c>
      <c r="BT2752" s="1102">
        <v>35934.824374605399</v>
      </c>
      <c r="BU2752" s="1102">
        <v>16257.198403345988</v>
      </c>
      <c r="BV2752" s="1102">
        <v>14235.034327293617</v>
      </c>
      <c r="BW2752" s="1102">
        <v>23309.141032218995</v>
      </c>
      <c r="BX2752" s="1102">
        <v>28006.011416207366</v>
      </c>
      <c r="BY2752" s="1102">
        <v>23256.084244011909</v>
      </c>
      <c r="BZ2752" s="1102">
        <v>20464.448625901783</v>
      </c>
      <c r="CA2752" s="1102">
        <v>14074.506541793317</v>
      </c>
      <c r="CB2752" s="1102">
        <v>9230.150807736336</v>
      </c>
      <c r="CC2752" s="1102">
        <v>13040.35495709629</v>
      </c>
      <c r="CD2752" s="1102">
        <v>15871.146467200511</v>
      </c>
      <c r="CE2752" s="1102">
        <v>23613.411103840543</v>
      </c>
      <c r="CF2752" s="1102">
        <v>18213.012542888773</v>
      </c>
      <c r="CG2752" s="1102">
        <v>15554.845587091882</v>
      </c>
      <c r="CH2752" s="1102">
        <v>17377.144622186548</v>
      </c>
      <c r="CI2752" s="1102">
        <v>21550.129106214637</v>
      </c>
      <c r="CJ2752" s="1102">
        <v>22966.144577438507</v>
      </c>
      <c r="CK2752" s="1102">
        <v>25034.613817777128</v>
      </c>
      <c r="CL2752" s="1102">
        <v>21860.533316489669</v>
      </c>
      <c r="CM2752" s="1102">
        <v>27319.785950827449</v>
      </c>
      <c r="CN2752" s="1102">
        <v>24981.862755443366</v>
      </c>
      <c r="CO2752" s="1102">
        <v>29416.540271748392</v>
      </c>
      <c r="CP2752" s="1102">
        <v>25841.029391129185</v>
      </c>
      <c r="CQ2752" s="1106">
        <f t="shared" si="242"/>
        <v>28484.858959884114</v>
      </c>
      <c r="CR2752" s="23" t="s">
        <v>543</v>
      </c>
      <c r="DQ2752"/>
      <c r="DR2752"/>
    </row>
    <row r="2753" spans="58:122" ht="13">
      <c r="BF2753" s="1135">
        <v>2745</v>
      </c>
      <c r="BG2753" s="1102">
        <v>51612.062897959819</v>
      </c>
      <c r="BH2753" s="1102">
        <v>62662.843134908719</v>
      </c>
      <c r="BI2753" s="1102">
        <v>57808.055995125265</v>
      </c>
      <c r="BJ2753" s="1102">
        <v>59520.557041611253</v>
      </c>
      <c r="BK2753" s="1102">
        <v>64950.717540554324</v>
      </c>
      <c r="BL2753" s="1102">
        <v>88140.606594949888</v>
      </c>
      <c r="BM2753" s="1102">
        <v>85063.784578285471</v>
      </c>
      <c r="BN2753" s="1102">
        <v>86594.945487307254</v>
      </c>
      <c r="BO2753" s="1102">
        <v>99249.593104887084</v>
      </c>
      <c r="BP2753" s="1102">
        <v>113334.25811405599</v>
      </c>
      <c r="BQ2753" s="1102">
        <v>86969.064413729415</v>
      </c>
      <c r="BR2753" s="1102">
        <v>72044.08581547442</v>
      </c>
      <c r="BS2753" s="1102">
        <v>78373.56108149905</v>
      </c>
      <c r="BT2753" s="1102">
        <v>35641.778638419295</v>
      </c>
      <c r="BU2753" s="1102">
        <v>17320.602966826274</v>
      </c>
      <c r="BV2753" s="1102">
        <v>14881.794555482993</v>
      </c>
      <c r="BW2753" s="1102">
        <v>14854.515740430354</v>
      </c>
      <c r="BX2753" s="1102">
        <v>21379.435079722138</v>
      </c>
      <c r="BY2753" s="1102">
        <v>19392.928002353485</v>
      </c>
      <c r="BZ2753" s="1102">
        <v>17764.984292715904</v>
      </c>
      <c r="CA2753" s="1102">
        <v>14075.741154890095</v>
      </c>
      <c r="CB2753" s="1102">
        <v>8660.4963780069411</v>
      </c>
      <c r="CC2753" s="1102">
        <v>9179.7007136404245</v>
      </c>
      <c r="CD2753" s="1102">
        <v>10783.699550764419</v>
      </c>
      <c r="CE2753" s="1102">
        <v>18892.192961393346</v>
      </c>
      <c r="CF2753" s="1102">
        <v>17085.38223584574</v>
      </c>
      <c r="CG2753" s="1102">
        <v>14813.880253898486</v>
      </c>
      <c r="CH2753" s="1102">
        <v>13865.352703323944</v>
      </c>
      <c r="CI2753" s="1102">
        <v>18527.915525914148</v>
      </c>
      <c r="CJ2753" s="1102">
        <v>19591.642948083692</v>
      </c>
      <c r="CK2753" s="1102">
        <v>21854.59232679402</v>
      </c>
      <c r="CL2753" s="1102">
        <v>17374.095502057407</v>
      </c>
      <c r="CM2753" s="1102">
        <v>18731.523470173528</v>
      </c>
      <c r="CN2753" s="1102">
        <v>14886.907839724299</v>
      </c>
      <c r="CO2753" s="1102">
        <v>16092.200040527674</v>
      </c>
      <c r="CP2753" s="1102">
        <v>16473.91430024719</v>
      </c>
      <c r="CQ2753" s="1106">
        <f t="shared" si="242"/>
        <v>18159.382053133213</v>
      </c>
      <c r="CR2753" s="23" t="s">
        <v>543</v>
      </c>
      <c r="DQ2753"/>
      <c r="DR2753"/>
    </row>
    <row r="2754" spans="58:122" ht="13">
      <c r="BF2754" s="1135">
        <v>2746</v>
      </c>
      <c r="BG2754" s="1102">
        <v>52386.715514982629</v>
      </c>
      <c r="BH2754" s="1102">
        <v>59746.119737804474</v>
      </c>
      <c r="BI2754" s="1102">
        <v>59044.860529869191</v>
      </c>
      <c r="BJ2754" s="1102">
        <v>72755.697070226932</v>
      </c>
      <c r="BK2754" s="1102">
        <v>84550.911456724614</v>
      </c>
      <c r="BL2754" s="1102">
        <v>115322.665302548</v>
      </c>
      <c r="BM2754" s="1102">
        <v>111020.71572978399</v>
      </c>
      <c r="BN2754" s="1102">
        <v>115511.80297966556</v>
      </c>
      <c r="BO2754" s="1102">
        <v>122380.3610302911</v>
      </c>
      <c r="BP2754" s="1102">
        <v>124459.71338541497</v>
      </c>
      <c r="BQ2754" s="1102">
        <v>91786.603452216819</v>
      </c>
      <c r="BR2754" s="1102">
        <v>69659.965979210567</v>
      </c>
      <c r="BS2754" s="1102">
        <v>65126.118466727072</v>
      </c>
      <c r="BT2754" s="1102">
        <v>24376.418132860479</v>
      </c>
      <c r="BU2754" s="1102">
        <v>13897.564632757374</v>
      </c>
      <c r="BV2754" s="1102">
        <v>15569.316059380282</v>
      </c>
      <c r="BW2754" s="1102">
        <v>17066.883705209751</v>
      </c>
      <c r="BX2754" s="1102">
        <v>21841.9364444196</v>
      </c>
      <c r="BY2754" s="1102">
        <v>23995.223466938554</v>
      </c>
      <c r="BZ2754" s="1102">
        <v>20934.639656111089</v>
      </c>
      <c r="CA2754" s="1102">
        <v>14079.503498054069</v>
      </c>
      <c r="CB2754" s="1102">
        <v>8504.5715167705657</v>
      </c>
      <c r="CC2754" s="1102">
        <v>9475.6657749401693</v>
      </c>
      <c r="CD2754" s="1102">
        <v>16707.824581178415</v>
      </c>
      <c r="CE2754" s="1102">
        <v>23873.832713965367</v>
      </c>
      <c r="CF2754" s="1102">
        <v>18720.431669548714</v>
      </c>
      <c r="CG2754" s="1102">
        <v>13913.135967265231</v>
      </c>
      <c r="CH2754" s="1102">
        <v>14301.97984611078</v>
      </c>
      <c r="CI2754" s="1102">
        <v>18780.127941386687</v>
      </c>
      <c r="CJ2754" s="1102">
        <v>19434.077559555899</v>
      </c>
      <c r="CK2754" s="1102">
        <v>19822.887051306683</v>
      </c>
      <c r="CL2754" s="1102">
        <v>20609.100084447349</v>
      </c>
      <c r="CM2754" s="1102">
        <v>25590.931767614733</v>
      </c>
      <c r="CN2754" s="1102">
        <v>25425.823485971658</v>
      </c>
      <c r="CO2754" s="1102">
        <v>21444.268675867301</v>
      </c>
      <c r="CP2754" s="1102">
        <v>26639.353976274655</v>
      </c>
      <c r="CQ2754" s="1106">
        <f t="shared" si="242"/>
        <v>29364.861179141022</v>
      </c>
      <c r="CR2754" s="23" t="s">
        <v>543</v>
      </c>
      <c r="DQ2754"/>
      <c r="DR2754"/>
    </row>
    <row r="2755" spans="58:122" ht="13">
      <c r="BF2755" s="1135">
        <v>2747</v>
      </c>
      <c r="BG2755" s="1102">
        <v>61585.349180496371</v>
      </c>
      <c r="BH2755" s="1102">
        <v>61839.33244537771</v>
      </c>
      <c r="BI2755" s="1102">
        <v>58817.383187526277</v>
      </c>
      <c r="BJ2755" s="1102">
        <v>79294.560526567555</v>
      </c>
      <c r="BK2755" s="1102">
        <v>88579.698939431124</v>
      </c>
      <c r="BL2755" s="1102">
        <v>101946.62340484463</v>
      </c>
      <c r="BM2755" s="1102">
        <v>87673.867661688913</v>
      </c>
      <c r="BN2755" s="1102">
        <v>110420.97855366641</v>
      </c>
      <c r="BO2755" s="1102">
        <v>124401.11848781312</v>
      </c>
      <c r="BP2755" s="1102">
        <v>116966.45299126495</v>
      </c>
      <c r="BQ2755" s="1102">
        <v>89849.048851070169</v>
      </c>
      <c r="BR2755" s="1102">
        <v>72547.91256127425</v>
      </c>
      <c r="BS2755" s="1102">
        <v>56434.076053100973</v>
      </c>
      <c r="BT2755" s="1102">
        <v>32688.768385875861</v>
      </c>
      <c r="BU2755" s="1102">
        <v>17276.047948220643</v>
      </c>
      <c r="BV2755" s="1102">
        <v>17171.428257019252</v>
      </c>
      <c r="BW2755" s="1102">
        <v>24985.805419706536</v>
      </c>
      <c r="BX2755" s="1102">
        <v>30472.038081078201</v>
      </c>
      <c r="BY2755" s="1102">
        <v>22798.507789436342</v>
      </c>
      <c r="BZ2755" s="1102">
        <v>22067.952036197003</v>
      </c>
      <c r="CA2755" s="1102">
        <v>14086.574451558923</v>
      </c>
      <c r="CB2755" s="1102">
        <v>9674.0026800667019</v>
      </c>
      <c r="CC2755" s="1102">
        <v>10648.965558015943</v>
      </c>
      <c r="CD2755" s="1102">
        <v>12682.655784928666</v>
      </c>
      <c r="CE2755" s="1102">
        <v>20763.19525720716</v>
      </c>
      <c r="CF2755" s="1102">
        <v>16752.038071624669</v>
      </c>
      <c r="CG2755" s="1102">
        <v>13060.063044912638</v>
      </c>
      <c r="CH2755" s="1102">
        <v>13694.863315043611</v>
      </c>
      <c r="CI2755" s="1102">
        <v>20924.344183383233</v>
      </c>
      <c r="CJ2755" s="1102">
        <v>23023.064849690101</v>
      </c>
      <c r="CK2755" s="1102">
        <v>26113.838488242844</v>
      </c>
      <c r="CL2755" s="1102">
        <v>18014.857880073345</v>
      </c>
      <c r="CM2755" s="1102">
        <v>23950.210834737052</v>
      </c>
      <c r="CN2755" s="1102">
        <v>19705.778888397334</v>
      </c>
      <c r="CO2755" s="1102">
        <v>27430.46281283216</v>
      </c>
      <c r="CP2755" s="1102">
        <v>20646.945250199249</v>
      </c>
      <c r="CQ2755" s="1106">
        <f t="shared" si="242"/>
        <v>22759.361266245411</v>
      </c>
      <c r="CR2755" s="23" t="s">
        <v>543</v>
      </c>
      <c r="DQ2755"/>
      <c r="DR2755"/>
    </row>
    <row r="2756" spans="58:122" ht="13">
      <c r="BF2756" s="1135">
        <v>2748</v>
      </c>
      <c r="BG2756" s="1102">
        <v>67033.443033532938</v>
      </c>
      <c r="BH2756" s="1102">
        <v>66490.57810854158</v>
      </c>
      <c r="BI2756" s="1102">
        <v>60914.784732224791</v>
      </c>
      <c r="BJ2756" s="1102">
        <v>73778.411125175451</v>
      </c>
      <c r="BK2756" s="1102">
        <v>83833.33001414669</v>
      </c>
      <c r="BL2756" s="1102">
        <v>101792.15847807552</v>
      </c>
      <c r="BM2756" s="1102">
        <v>96178.992446500313</v>
      </c>
      <c r="BN2756" s="1102">
        <v>117439.33881546132</v>
      </c>
      <c r="BO2756" s="1102">
        <v>130253.16134574774</v>
      </c>
      <c r="BP2756" s="1102">
        <v>124071.26736309844</v>
      </c>
      <c r="BQ2756" s="1102">
        <v>97015.657605616201</v>
      </c>
      <c r="BR2756" s="1102">
        <v>80993.172014260781</v>
      </c>
      <c r="BS2756" s="1102">
        <v>68089.512404968307</v>
      </c>
      <c r="BT2756" s="1102">
        <v>33784.582360078392</v>
      </c>
      <c r="BU2756" s="1102">
        <v>16365.467910260862</v>
      </c>
      <c r="BV2756" s="1102">
        <v>14589.095271939965</v>
      </c>
      <c r="BW2756" s="1102">
        <v>20071.562039094453</v>
      </c>
      <c r="BX2756" s="1102">
        <v>26111.062761643596</v>
      </c>
      <c r="BY2756" s="1102">
        <v>24909.267947777771</v>
      </c>
      <c r="BZ2756" s="1102">
        <v>20094.425449987219</v>
      </c>
      <c r="CA2756" s="1102">
        <v>14092.998321351935</v>
      </c>
      <c r="CB2756" s="1102">
        <v>9348.9966765251338</v>
      </c>
      <c r="CC2756" s="1102">
        <v>10788.031502971564</v>
      </c>
      <c r="CD2756" s="1102">
        <v>15399.446085634247</v>
      </c>
      <c r="CE2756" s="1102">
        <v>18907.23827697695</v>
      </c>
      <c r="CF2756" s="1102">
        <v>13622.670302431381</v>
      </c>
      <c r="CG2756" s="1102">
        <v>11922.280509273129</v>
      </c>
      <c r="CH2756" s="1102">
        <v>14331.912284471324</v>
      </c>
      <c r="CI2756" s="1102">
        <v>19307.709989488754</v>
      </c>
      <c r="CJ2756" s="1102">
        <v>19020.088111455749</v>
      </c>
      <c r="CK2756" s="1102">
        <v>18883.187782797959</v>
      </c>
      <c r="CL2756" s="1102">
        <v>18652.617871549788</v>
      </c>
      <c r="CM2756" s="1102">
        <v>22608.690361413945</v>
      </c>
      <c r="CN2756" s="1102">
        <v>23376.870344176583</v>
      </c>
      <c r="CO2756" s="1102">
        <v>21195.741812582546</v>
      </c>
      <c r="CP2756" s="1102">
        <v>24368.926479862981</v>
      </c>
      <c r="CQ2756" s="1106">
        <f t="shared" si="242"/>
        <v>26862.143271311448</v>
      </c>
      <c r="CR2756" s="23" t="s">
        <v>543</v>
      </c>
      <c r="DQ2756"/>
      <c r="DR2756"/>
    </row>
    <row r="2757" spans="58:122" ht="13">
      <c r="BF2757" s="1135">
        <v>2749</v>
      </c>
      <c r="BG2757" s="1102">
        <v>58329.147279908822</v>
      </c>
      <c r="BH2757" s="1102">
        <v>58284.195671158006</v>
      </c>
      <c r="BI2757" s="1102">
        <v>51487.673951757766</v>
      </c>
      <c r="BJ2757" s="1102">
        <v>57264.510553698827</v>
      </c>
      <c r="BK2757" s="1102">
        <v>74127.48082405937</v>
      </c>
      <c r="BL2757" s="1102">
        <v>98859.010614206942</v>
      </c>
      <c r="BM2757" s="1102">
        <v>86695.785957724482</v>
      </c>
      <c r="BN2757" s="1102">
        <v>101583.92664778103</v>
      </c>
      <c r="BO2757" s="1102">
        <v>131809.6794097223</v>
      </c>
      <c r="BP2757" s="1102">
        <v>122548.83896357581</v>
      </c>
      <c r="BQ2757" s="1102">
        <v>96329.363398372676</v>
      </c>
      <c r="BR2757" s="1102">
        <v>73503.895480571766</v>
      </c>
      <c r="BS2757" s="1102">
        <v>61464.728908455625</v>
      </c>
      <c r="BT2757" s="1102">
        <v>29366.260789821816</v>
      </c>
      <c r="BU2757" s="1102">
        <v>14079.967891011542</v>
      </c>
      <c r="BV2757" s="1102">
        <v>12023.523312325975</v>
      </c>
      <c r="BW2757" s="1102">
        <v>20883.406241781791</v>
      </c>
      <c r="BX2757" s="1102">
        <v>26156.394074885957</v>
      </c>
      <c r="BY2757" s="1102">
        <v>26675.531920609694</v>
      </c>
      <c r="BZ2757" s="1102">
        <v>24021.338638236179</v>
      </c>
      <c r="CA2757" s="1102">
        <v>14098.756668167642</v>
      </c>
      <c r="CB2757" s="1102">
        <v>7256.7993505450931</v>
      </c>
      <c r="CC2757" s="1102">
        <v>9693.3278732445924</v>
      </c>
      <c r="CD2757" s="1102">
        <v>13913.906484454516</v>
      </c>
      <c r="CE2757" s="1102">
        <v>24979.618885384138</v>
      </c>
      <c r="CF2757" s="1102">
        <v>16196.763848364826</v>
      </c>
      <c r="CG2757" s="1102">
        <v>10620.014465851209</v>
      </c>
      <c r="CH2757" s="1102">
        <v>10425.358140499009</v>
      </c>
      <c r="CI2757" s="1102">
        <v>16951.20136791336</v>
      </c>
      <c r="CJ2757" s="1102">
        <v>20590.743139955321</v>
      </c>
      <c r="CK2757" s="1102">
        <v>20682.801093042934</v>
      </c>
      <c r="CL2757" s="1102">
        <v>14874.821972776035</v>
      </c>
      <c r="CM2757" s="1102">
        <v>18288.392330048318</v>
      </c>
      <c r="CN2757" s="1102">
        <v>20947.960802454618</v>
      </c>
      <c r="CO2757" s="1102">
        <v>24980.796988833765</v>
      </c>
      <c r="CP2757" s="1102">
        <v>20981.618018735375</v>
      </c>
      <c r="CQ2757" s="1106">
        <f t="shared" si="242"/>
        <v>23128.274844151794</v>
      </c>
      <c r="CR2757" s="23" t="s">
        <v>543</v>
      </c>
      <c r="DQ2757"/>
      <c r="DR2757"/>
    </row>
    <row r="2758" spans="58:122" ht="13">
      <c r="BF2758" s="1135">
        <v>2750</v>
      </c>
      <c r="BG2758" s="1102">
        <v>55308.360252653903</v>
      </c>
      <c r="BH2758" s="1102">
        <v>49698.111718842963</v>
      </c>
      <c r="BI2758" s="1102">
        <v>40066.312712641833</v>
      </c>
      <c r="BJ2758" s="1102">
        <v>41953.634804541849</v>
      </c>
      <c r="BK2758" s="1102">
        <v>61423.90880207088</v>
      </c>
      <c r="BL2758" s="1102">
        <v>91744.806039577466</v>
      </c>
      <c r="BM2758" s="1102">
        <v>85001.264970303804</v>
      </c>
      <c r="BN2758" s="1102">
        <v>94083.962011442811</v>
      </c>
      <c r="BO2758" s="1102">
        <v>130944.4288403036</v>
      </c>
      <c r="BP2758" s="1102">
        <v>122432.27902861798</v>
      </c>
      <c r="BQ2758" s="1102">
        <v>91165.099551305917</v>
      </c>
      <c r="BR2758" s="1102">
        <v>64753.252353703931</v>
      </c>
      <c r="BS2758" s="1102">
        <v>70817.36904015766</v>
      </c>
      <c r="BT2758" s="1102">
        <v>34752.034113974703</v>
      </c>
      <c r="BU2758" s="1102">
        <v>16518.411492401672</v>
      </c>
      <c r="BV2758" s="1102">
        <v>14305.367248720249</v>
      </c>
      <c r="BW2758" s="1102">
        <v>13619.112982791925</v>
      </c>
      <c r="BX2758" s="1102">
        <v>23307.934184245525</v>
      </c>
      <c r="BY2758" s="1102">
        <v>22510.74766163994</v>
      </c>
      <c r="BZ2758" s="1102">
        <v>18471.343413838185</v>
      </c>
      <c r="CA2758" s="1102">
        <v>14102.51624246075</v>
      </c>
      <c r="CB2758" s="1102">
        <v>8016.5016329526734</v>
      </c>
      <c r="CC2758" s="1102">
        <v>9198.3452279637477</v>
      </c>
      <c r="CD2758" s="1102">
        <v>13584.722443489318</v>
      </c>
      <c r="CE2758" s="1102">
        <v>19273.678325765974</v>
      </c>
      <c r="CF2758" s="1102">
        <v>14908.270103515621</v>
      </c>
      <c r="CG2758" s="1102">
        <v>12821.722952812705</v>
      </c>
      <c r="CH2758" s="1102">
        <v>15498.930804752325</v>
      </c>
      <c r="CI2758" s="1102">
        <v>21920.700150845212</v>
      </c>
      <c r="CJ2758" s="1102">
        <v>22233.780381086006</v>
      </c>
      <c r="CK2758" s="1102">
        <v>19258.042472996709</v>
      </c>
      <c r="CL2758" s="1102">
        <v>15686.903041523614</v>
      </c>
      <c r="CM2758" s="1102">
        <v>19029.353979503434</v>
      </c>
      <c r="CN2758" s="1102">
        <v>18732.302847779098</v>
      </c>
      <c r="CO2758" s="1102">
        <v>19309.787757228289</v>
      </c>
      <c r="CP2758" s="1102">
        <v>20636.737991607813</v>
      </c>
      <c r="CQ2758" s="1106">
        <f t="shared" si="242"/>
        <v>22748.109689655976</v>
      </c>
      <c r="CR2758" s="23" t="s">
        <v>543</v>
      </c>
      <c r="DQ2758"/>
      <c r="DR2758"/>
    </row>
    <row r="2759" spans="58:122" ht="13">
      <c r="BF2759" s="1135">
        <v>2751</v>
      </c>
      <c r="BG2759" s="1102">
        <v>52433.654926188865</v>
      </c>
      <c r="BH2759" s="1102">
        <v>52723.54598417753</v>
      </c>
      <c r="BI2759" s="1102">
        <v>48914.626480135434</v>
      </c>
      <c r="BJ2759" s="1102">
        <v>58958.000650083784</v>
      </c>
      <c r="BK2759" s="1102">
        <v>81933.456546745147</v>
      </c>
      <c r="BL2759" s="1102">
        <v>131017.28275149409</v>
      </c>
      <c r="BM2759" s="1102">
        <v>118362.55582818773</v>
      </c>
      <c r="BN2759" s="1102">
        <v>123281.82941317155</v>
      </c>
      <c r="BO2759" s="1102">
        <v>151896.67228892952</v>
      </c>
      <c r="BP2759" s="1102">
        <v>138018.49825222243</v>
      </c>
      <c r="BQ2759" s="1102">
        <v>102874.09339751088</v>
      </c>
      <c r="BR2759" s="1102">
        <v>69034.53422785837</v>
      </c>
      <c r="BS2759" s="1102">
        <v>71428.915670510294</v>
      </c>
      <c r="BT2759" s="1102">
        <v>29784.105792332706</v>
      </c>
      <c r="BU2759" s="1102">
        <v>13765.012841724587</v>
      </c>
      <c r="BV2759" s="1102">
        <v>15282.952355342421</v>
      </c>
      <c r="BW2759" s="1102">
        <v>25400.427194856402</v>
      </c>
      <c r="BX2759" s="1102">
        <v>28919.462034595039</v>
      </c>
      <c r="BY2759" s="1102">
        <v>26253.026864107807</v>
      </c>
      <c r="BZ2759" s="1102">
        <v>20909.861293117145</v>
      </c>
      <c r="CA2759" s="1102">
        <v>14106.320915527504</v>
      </c>
      <c r="CB2759" s="1102">
        <v>7348.0715024152641</v>
      </c>
      <c r="CC2759" s="1102">
        <v>8685.8470972948307</v>
      </c>
      <c r="CD2759" s="1102">
        <v>15085.091000941409</v>
      </c>
      <c r="CE2759" s="1102">
        <v>24618.920157961737</v>
      </c>
      <c r="CF2759" s="1102">
        <v>18562.211014273373</v>
      </c>
      <c r="CG2759" s="1102">
        <v>12814.998607165284</v>
      </c>
      <c r="CH2759" s="1102">
        <v>14195.007038518124</v>
      </c>
      <c r="CI2759" s="1102">
        <v>17013.475459337798</v>
      </c>
      <c r="CJ2759" s="1102">
        <v>18687.405685209786</v>
      </c>
      <c r="CK2759" s="1102">
        <v>19488.716904385623</v>
      </c>
      <c r="CL2759" s="1102">
        <v>19693.390700130418</v>
      </c>
      <c r="CM2759" s="1102">
        <v>24740.116607728331</v>
      </c>
      <c r="CN2759" s="1102">
        <v>21492.902459040542</v>
      </c>
      <c r="CO2759" s="1102">
        <v>21479.73672703404</v>
      </c>
      <c r="CP2759" s="1102">
        <v>21567.827746151113</v>
      </c>
      <c r="CQ2759" s="1106">
        <f t="shared" si="242"/>
        <v>23774.46045671418</v>
      </c>
      <c r="CR2759" s="23" t="s">
        <v>543</v>
      </c>
      <c r="DQ2759"/>
      <c r="DR2759"/>
    </row>
    <row r="2760" spans="58:122" ht="13">
      <c r="BF2760" s="1135">
        <v>2752</v>
      </c>
      <c r="BG2760" s="1102">
        <v>69958.810683045245</v>
      </c>
      <c r="BH2760" s="1102">
        <v>71720.72767993217</v>
      </c>
      <c r="BI2760" s="1102">
        <v>69915.596848805595</v>
      </c>
      <c r="BJ2760" s="1102">
        <v>88548.258459268764</v>
      </c>
      <c r="BK2760" s="1102">
        <v>99139.161269216755</v>
      </c>
      <c r="BL2760" s="1102">
        <v>120315.16712407774</v>
      </c>
      <c r="BM2760" s="1102">
        <v>107241.41258441489</v>
      </c>
      <c r="BN2760" s="1102">
        <v>123020.84552244958</v>
      </c>
      <c r="BO2760" s="1102">
        <v>145113.68803566956</v>
      </c>
      <c r="BP2760" s="1102">
        <v>135148.51223540772</v>
      </c>
      <c r="BQ2760" s="1102">
        <v>103090.08122444406</v>
      </c>
      <c r="BR2760" s="1102">
        <v>80212.46399256833</v>
      </c>
      <c r="BS2760" s="1102">
        <v>70228.979165358687</v>
      </c>
      <c r="BT2760" s="1102">
        <v>39686.208181674687</v>
      </c>
      <c r="BU2760" s="1102">
        <v>21452.783103645364</v>
      </c>
      <c r="BV2760" s="1102">
        <v>19961.644370811075</v>
      </c>
      <c r="BW2760" s="1102">
        <v>23374.888424187626</v>
      </c>
      <c r="BX2760" s="1102">
        <v>25551.643195286142</v>
      </c>
      <c r="BY2760" s="1102">
        <v>24113.602833356479</v>
      </c>
      <c r="BZ2760" s="1102">
        <v>20625.781879432823</v>
      </c>
      <c r="CA2760" s="1102">
        <v>14107.901431900758</v>
      </c>
      <c r="CB2760" s="1102">
        <v>9096.484884504227</v>
      </c>
      <c r="CC2760" s="1102">
        <v>10177.918175350311</v>
      </c>
      <c r="CD2760" s="1102">
        <v>16249.751829100151</v>
      </c>
      <c r="CE2760" s="1102">
        <v>22831.921869343169</v>
      </c>
      <c r="CF2760" s="1102">
        <v>17225.734813271778</v>
      </c>
      <c r="CG2760" s="1102">
        <v>13721.082380794847</v>
      </c>
      <c r="CH2760" s="1102">
        <v>15947.658854147354</v>
      </c>
      <c r="CI2760" s="1102">
        <v>24667.493279192538</v>
      </c>
      <c r="CJ2760" s="1102">
        <v>28454.053041607651</v>
      </c>
      <c r="CK2760" s="1102">
        <v>29841.503844602317</v>
      </c>
      <c r="CL2760" s="1102">
        <v>25057.116464527709</v>
      </c>
      <c r="CM2760" s="1102">
        <v>24507.411424440088</v>
      </c>
      <c r="CN2760" s="1102">
        <v>20594.532889074009</v>
      </c>
      <c r="CO2760" s="1102">
        <v>18296.194328108344</v>
      </c>
      <c r="CP2760" s="1102">
        <v>22356.723103483007</v>
      </c>
      <c r="CQ2760" s="1106">
        <f t="shared" si="242"/>
        <v>24644.068731507617</v>
      </c>
      <c r="CR2760" s="23" t="s">
        <v>543</v>
      </c>
      <c r="DQ2760"/>
      <c r="DR2760"/>
    </row>
    <row r="2761" spans="58:122" ht="13">
      <c r="BF2761" s="1135">
        <v>2753</v>
      </c>
      <c r="BG2761" s="1102">
        <v>56236.35946683331</v>
      </c>
      <c r="BH2761" s="1102">
        <v>72064.7367857715</v>
      </c>
      <c r="BI2761" s="1102">
        <v>63334.948183973247</v>
      </c>
      <c r="BJ2761" s="1102">
        <v>62934.705259777795</v>
      </c>
      <c r="BK2761" s="1102">
        <v>82495.777448475084</v>
      </c>
      <c r="BL2761" s="1102">
        <v>123095.89925113878</v>
      </c>
      <c r="BM2761" s="1102">
        <v>110720.12556584776</v>
      </c>
      <c r="BN2761" s="1102">
        <v>107137.78155849266</v>
      </c>
      <c r="BO2761" s="1102">
        <v>146240.15642655292</v>
      </c>
      <c r="BP2761" s="1102">
        <v>149920.15629179374</v>
      </c>
      <c r="BQ2761" s="1102">
        <v>113992.75959769684</v>
      </c>
      <c r="BR2761" s="1102">
        <v>80050.831187350152</v>
      </c>
      <c r="BS2761" s="1102">
        <v>86885.542781079683</v>
      </c>
      <c r="BT2761" s="1102">
        <v>34743.559105929497</v>
      </c>
      <c r="BU2761" s="1102">
        <v>17362.803185296976</v>
      </c>
      <c r="BV2761" s="1102">
        <v>14224.661019660707</v>
      </c>
      <c r="BW2761" s="1102">
        <v>20528.733679738365</v>
      </c>
      <c r="BX2761" s="1102">
        <v>38460.856052198396</v>
      </c>
      <c r="BY2761" s="1102">
        <v>29933.899075189922</v>
      </c>
      <c r="BZ2761" s="1102">
        <v>21312.962979171527</v>
      </c>
      <c r="CA2761" s="1102">
        <v>14114.59623393842</v>
      </c>
      <c r="CB2761" s="1102">
        <v>8935.945228812403</v>
      </c>
      <c r="CC2761" s="1102">
        <v>12009.755087415675</v>
      </c>
      <c r="CD2761" s="1102">
        <v>18440.233395343363</v>
      </c>
      <c r="CE2761" s="1102">
        <v>23187.147427978438</v>
      </c>
      <c r="CF2761" s="1102">
        <v>16815.666500405187</v>
      </c>
      <c r="CG2761" s="1102">
        <v>15090.126316205757</v>
      </c>
      <c r="CH2761" s="1102">
        <v>18352.099826167607</v>
      </c>
      <c r="CI2761" s="1102">
        <v>25055.084235928982</v>
      </c>
      <c r="CJ2761" s="1102">
        <v>23130.549474058353</v>
      </c>
      <c r="CK2761" s="1102">
        <v>22793.436379498024</v>
      </c>
      <c r="CL2761" s="1102">
        <v>20440.564155948814</v>
      </c>
      <c r="CM2761" s="1102">
        <v>25965.967949476093</v>
      </c>
      <c r="CN2761" s="1102">
        <v>26833.22038901455</v>
      </c>
      <c r="CO2761" s="1102">
        <v>26002.385416100584</v>
      </c>
      <c r="CP2761" s="1102">
        <v>28726.526500670112</v>
      </c>
      <c r="CQ2761" s="1106">
        <f t="shared" si="242"/>
        <v>31665.575058703384</v>
      </c>
      <c r="CR2761" s="23" t="s">
        <v>543</v>
      </c>
      <c r="DQ2761"/>
      <c r="DR2761"/>
    </row>
    <row r="2762" spans="58:122" ht="13">
      <c r="BF2762" s="1135">
        <v>2754</v>
      </c>
      <c r="BG2762" s="1102">
        <v>59796.856490118924</v>
      </c>
      <c r="BH2762" s="1102">
        <v>70232.269839432411</v>
      </c>
      <c r="BI2762" s="1102">
        <v>62523.412872833163</v>
      </c>
      <c r="BJ2762" s="1102">
        <v>62704.198053770619</v>
      </c>
      <c r="BK2762" s="1102">
        <v>70455.688875852255</v>
      </c>
      <c r="BL2762" s="1102">
        <v>89744.803311300333</v>
      </c>
      <c r="BM2762" s="1102">
        <v>77367.280639214805</v>
      </c>
      <c r="BN2762" s="1102">
        <v>83527.046451081813</v>
      </c>
      <c r="BO2762" s="1102">
        <v>108259.52284248186</v>
      </c>
      <c r="BP2762" s="1102">
        <v>134573.93510096538</v>
      </c>
      <c r="BQ2762" s="1102">
        <v>115333.65479034861</v>
      </c>
      <c r="BR2762" s="1102">
        <v>97704.010624944756</v>
      </c>
      <c r="BS2762" s="1102">
        <v>86846.702252407937</v>
      </c>
      <c r="BT2762" s="1102">
        <v>34707.093961713777</v>
      </c>
      <c r="BU2762" s="1102">
        <v>18423.80133321746</v>
      </c>
      <c r="BV2762" s="1102">
        <v>15541.888357191732</v>
      </c>
      <c r="BW2762" s="1102">
        <v>14988.142749169278</v>
      </c>
      <c r="BX2762" s="1102">
        <v>29203.018808290595</v>
      </c>
      <c r="BY2762" s="1102">
        <v>28417.526255819703</v>
      </c>
      <c r="BZ2762" s="1102">
        <v>20533.08645223776</v>
      </c>
      <c r="CA2762" s="1102">
        <v>14116.895015784561</v>
      </c>
      <c r="CB2762" s="1102">
        <v>9020.6764190583344</v>
      </c>
      <c r="CC2762" s="1102">
        <v>10426.721707787066</v>
      </c>
      <c r="CD2762" s="1102">
        <v>18497.568994851848</v>
      </c>
      <c r="CE2762" s="1102">
        <v>21755.831105006982</v>
      </c>
      <c r="CF2762" s="1102">
        <v>16159.070609787714</v>
      </c>
      <c r="CG2762" s="1102">
        <v>14084.483535219139</v>
      </c>
      <c r="CH2762" s="1102">
        <v>17157.69877565209</v>
      </c>
      <c r="CI2762" s="1102">
        <v>24795.306922605898</v>
      </c>
      <c r="CJ2762" s="1102">
        <v>23667.817803528163</v>
      </c>
      <c r="CK2762" s="1102">
        <v>20346.752619229104</v>
      </c>
      <c r="CL2762" s="1102">
        <v>18501.502084484502</v>
      </c>
      <c r="CM2762" s="1102">
        <v>22429.999699000957</v>
      </c>
      <c r="CN2762" s="1102">
        <v>24436.890891448827</v>
      </c>
      <c r="CO2762" s="1102">
        <v>23604.265919596339</v>
      </c>
      <c r="CP2762" s="1102">
        <v>26111.518183018296</v>
      </c>
      <c r="CQ2762" s="1106">
        <f t="shared" ref="CQ2762:CQ2825" si="243">CP2762*1.10231131</f>
        <v>28783.021814411717</v>
      </c>
      <c r="CR2762" s="23" t="s">
        <v>543</v>
      </c>
      <c r="DQ2762"/>
      <c r="DR2762"/>
    </row>
    <row r="2763" spans="58:122" ht="13">
      <c r="BF2763" s="1135">
        <v>2755</v>
      </c>
      <c r="BG2763" s="1102">
        <v>76676.942433593809</v>
      </c>
      <c r="BH2763" s="1102">
        <v>76515.878603135672</v>
      </c>
      <c r="BI2763" s="1102">
        <v>68641.941913550661</v>
      </c>
      <c r="BJ2763" s="1102">
        <v>77399.572744434889</v>
      </c>
      <c r="BK2763" s="1102">
        <v>94255.127760242467</v>
      </c>
      <c r="BL2763" s="1102">
        <v>116126.99257887143</v>
      </c>
      <c r="BM2763" s="1102">
        <v>101907.03731520267</v>
      </c>
      <c r="BN2763" s="1102">
        <v>105710.39442575043</v>
      </c>
      <c r="BO2763" s="1102">
        <v>144569.53376293767</v>
      </c>
      <c r="BP2763" s="1102">
        <v>131840.29266022006</v>
      </c>
      <c r="BQ2763" s="1102">
        <v>101404.92979109046</v>
      </c>
      <c r="BR2763" s="1102">
        <v>75990.344715800922</v>
      </c>
      <c r="BS2763" s="1102">
        <v>74851.184807381156</v>
      </c>
      <c r="BT2763" s="1102">
        <v>36465.899224211964</v>
      </c>
      <c r="BU2763" s="1102">
        <v>12274.850411489861</v>
      </c>
      <c r="BV2763" s="1102">
        <v>16409.417393213018</v>
      </c>
      <c r="BW2763" s="1102">
        <v>26597.631025494924</v>
      </c>
      <c r="BX2763" s="1102">
        <v>27896.863897624804</v>
      </c>
      <c r="BY2763" s="1102">
        <v>24390.316187148052</v>
      </c>
      <c r="BZ2763" s="1102">
        <v>16868.602968368996</v>
      </c>
      <c r="CA2763" s="1102">
        <v>14118.497268712341</v>
      </c>
      <c r="CB2763" s="1102">
        <v>9636.9128143185626</v>
      </c>
      <c r="CC2763" s="1102">
        <v>13213.604032607182</v>
      </c>
      <c r="CD2763" s="1102">
        <v>19035.73169406562</v>
      </c>
      <c r="CE2763" s="1102">
        <v>26991.194237748543</v>
      </c>
      <c r="CF2763" s="1102">
        <v>18282.620699189509</v>
      </c>
      <c r="CG2763" s="1102">
        <v>13456.928731448716</v>
      </c>
      <c r="CH2763" s="1102">
        <v>17943.528482468737</v>
      </c>
      <c r="CI2763" s="1102">
        <v>26736.748554985534</v>
      </c>
      <c r="CJ2763" s="1102">
        <v>31958.300822454257</v>
      </c>
      <c r="CK2763" s="1102">
        <v>30422.918668647166</v>
      </c>
      <c r="CL2763" s="1102">
        <v>24670.242979883635</v>
      </c>
      <c r="CM2763" s="1102">
        <v>26504.577638622839</v>
      </c>
      <c r="CN2763" s="1102">
        <v>26316.750918908103</v>
      </c>
      <c r="CO2763" s="1102">
        <v>24616.936728884804</v>
      </c>
      <c r="CP2763" s="1102">
        <v>27997.308640484578</v>
      </c>
      <c r="CQ2763" s="1106">
        <f t="shared" si="243"/>
        <v>30861.749963966871</v>
      </c>
      <c r="CR2763" s="23" t="s">
        <v>543</v>
      </c>
      <c r="DQ2763"/>
      <c r="DR2763"/>
    </row>
    <row r="2764" spans="58:122" ht="13">
      <c r="BF2764" s="1135">
        <v>2756</v>
      </c>
      <c r="BG2764" s="1102">
        <v>54561.663286379051</v>
      </c>
      <c r="BH2764" s="1102">
        <v>61123.369374237082</v>
      </c>
      <c r="BI2764" s="1102">
        <v>57649.530222024252</v>
      </c>
      <c r="BJ2764" s="1102">
        <v>77467.376311789892</v>
      </c>
      <c r="BK2764" s="1102">
        <v>102580.81649720485</v>
      </c>
      <c r="BL2764" s="1102">
        <v>129136.03444719117</v>
      </c>
      <c r="BM2764" s="1102">
        <v>104149.42165267743</v>
      </c>
      <c r="BN2764" s="1102">
        <v>119646.64077924154</v>
      </c>
      <c r="BO2764" s="1102">
        <v>150364.05818762357</v>
      </c>
      <c r="BP2764" s="1102">
        <v>137437.96985953904</v>
      </c>
      <c r="BQ2764" s="1102">
        <v>102349.50982062542</v>
      </c>
      <c r="BR2764" s="1102">
        <v>78626.257856423341</v>
      </c>
      <c r="BS2764" s="1102">
        <v>78632.389498634569</v>
      </c>
      <c r="BT2764" s="1102">
        <v>32609.471243563472</v>
      </c>
      <c r="BU2764" s="1102">
        <v>15801.324703043412</v>
      </c>
      <c r="BV2764" s="1102">
        <v>16001.378971685803</v>
      </c>
      <c r="BW2764" s="1102">
        <v>32729.079530793257</v>
      </c>
      <c r="BX2764" s="1102">
        <v>28579.628191799256</v>
      </c>
      <c r="BY2764" s="1102">
        <v>26632.091768024035</v>
      </c>
      <c r="BZ2764" s="1102">
        <v>16208.436892034471</v>
      </c>
      <c r="CA2764" s="1102">
        <v>14119.416914145308</v>
      </c>
      <c r="CB2764" s="1102">
        <v>9697.5694843106794</v>
      </c>
      <c r="CC2764" s="1102">
        <v>14007.456087726418</v>
      </c>
      <c r="CD2764" s="1102">
        <v>16192.217505878996</v>
      </c>
      <c r="CE2764" s="1102">
        <v>34295.456796440325</v>
      </c>
      <c r="CF2764" s="1102">
        <v>21719.304743849541</v>
      </c>
      <c r="CG2764" s="1102">
        <v>15414.876514245916</v>
      </c>
      <c r="CH2764" s="1102">
        <v>17143.206272808722</v>
      </c>
      <c r="CI2764" s="1102">
        <v>23099.493391658223</v>
      </c>
      <c r="CJ2764" s="1102">
        <v>27280.477658223561</v>
      </c>
      <c r="CK2764" s="1102">
        <v>25955.336570583921</v>
      </c>
      <c r="CL2764" s="1102">
        <v>18890.793976125806</v>
      </c>
      <c r="CM2764" s="1102">
        <v>24613.016552368696</v>
      </c>
      <c r="CN2764" s="1102">
        <v>20379.354474528711</v>
      </c>
      <c r="CO2764" s="1102">
        <v>28319.945713593817</v>
      </c>
      <c r="CP2764" s="1102">
        <v>21165.244947835417</v>
      </c>
      <c r="CQ2764" s="1106">
        <f t="shared" si="243"/>
        <v>23330.688884919338</v>
      </c>
      <c r="CR2764" s="23" t="s">
        <v>543</v>
      </c>
      <c r="DQ2764"/>
      <c r="DR2764"/>
    </row>
    <row r="2765" spans="58:122" ht="13">
      <c r="BF2765" s="1135">
        <v>2757</v>
      </c>
      <c r="BG2765" s="1102">
        <v>59632.271794834509</v>
      </c>
      <c r="BH2765" s="1102">
        <v>60891.298617355234</v>
      </c>
      <c r="BI2765" s="1102">
        <v>57208.392496458662</v>
      </c>
      <c r="BJ2765" s="1102">
        <v>77204.571666005679</v>
      </c>
      <c r="BK2765" s="1102">
        <v>103634.80667937253</v>
      </c>
      <c r="BL2765" s="1102">
        <v>129657.74429946854</v>
      </c>
      <c r="BM2765" s="1102">
        <v>98804.750529231213</v>
      </c>
      <c r="BN2765" s="1102">
        <v>90852.78829319209</v>
      </c>
      <c r="BO2765" s="1102">
        <v>137263.99986655841</v>
      </c>
      <c r="BP2765" s="1102">
        <v>124157.20890874948</v>
      </c>
      <c r="BQ2765" s="1102">
        <v>92924.969127134071</v>
      </c>
      <c r="BR2765" s="1102">
        <v>69454.457310136931</v>
      </c>
      <c r="BS2765" s="1102">
        <v>92935.834321086673</v>
      </c>
      <c r="BT2765" s="1102">
        <v>55678.977683827688</v>
      </c>
      <c r="BU2765" s="1102">
        <v>17344.844650646577</v>
      </c>
      <c r="BV2765" s="1102">
        <v>15136.272794240202</v>
      </c>
      <c r="BW2765" s="1102">
        <v>21435.379228158141</v>
      </c>
      <c r="BX2765" s="1102">
        <v>24736.901006908756</v>
      </c>
      <c r="BY2765" s="1102">
        <v>22468.586059005909</v>
      </c>
      <c r="BZ2765" s="1102">
        <v>19468.125925860564</v>
      </c>
      <c r="CA2765" s="1102">
        <v>14121.360634580837</v>
      </c>
      <c r="CB2765" s="1102">
        <v>8934.80366415344</v>
      </c>
      <c r="CC2765" s="1102">
        <v>11303.207511432502</v>
      </c>
      <c r="CD2765" s="1102">
        <v>16199.721254802535</v>
      </c>
      <c r="CE2765" s="1102">
        <v>24162.267632100793</v>
      </c>
      <c r="CF2765" s="1102">
        <v>18829.076922958218</v>
      </c>
      <c r="CG2765" s="1102">
        <v>14300.463739064542</v>
      </c>
      <c r="CH2765" s="1102">
        <v>15622.785332306947</v>
      </c>
      <c r="CI2765" s="1102">
        <v>21076.979963176167</v>
      </c>
      <c r="CJ2765" s="1102">
        <v>23789.12390858887</v>
      </c>
      <c r="CK2765" s="1102">
        <v>25138.729636204858</v>
      </c>
      <c r="CL2765" s="1102">
        <v>20681.926457203219</v>
      </c>
      <c r="CM2765" s="1102">
        <v>24514.333684089816</v>
      </c>
      <c r="CN2765" s="1102">
        <v>23307.212032421496</v>
      </c>
      <c r="CO2765" s="1102">
        <v>24507.783193065479</v>
      </c>
      <c r="CP2765" s="1102">
        <v>24371.648962243547</v>
      </c>
      <c r="CQ2765" s="1106">
        <f t="shared" si="243"/>
        <v>26865.144294430822</v>
      </c>
      <c r="CR2765" s="23" t="s">
        <v>543</v>
      </c>
      <c r="DQ2765"/>
      <c r="DR2765"/>
    </row>
    <row r="2766" spans="58:122" ht="13">
      <c r="BF2766" s="1135">
        <v>2758</v>
      </c>
      <c r="BG2766" s="1102">
        <v>42487.675110179283</v>
      </c>
      <c r="BH2766" s="1102">
        <v>49861.498407960957</v>
      </c>
      <c r="BI2766" s="1102">
        <v>48802.69759643884</v>
      </c>
      <c r="BJ2766" s="1102">
        <v>56518.637556951348</v>
      </c>
      <c r="BK2766" s="1102">
        <v>66389.907390849476</v>
      </c>
      <c r="BL2766" s="1102">
        <v>90978.433871053785</v>
      </c>
      <c r="BM2766" s="1102">
        <v>82121.100679328825</v>
      </c>
      <c r="BN2766" s="1102">
        <v>74392.450192029544</v>
      </c>
      <c r="BO2766" s="1102">
        <v>106003.6681244505</v>
      </c>
      <c r="BP2766" s="1102">
        <v>120969.18076613301</v>
      </c>
      <c r="BQ2766" s="1102">
        <v>94875.944548786632</v>
      </c>
      <c r="BR2766" s="1102">
        <v>67567.171182739927</v>
      </c>
      <c r="BS2766" s="1102">
        <v>76440.427237527096</v>
      </c>
      <c r="BT2766" s="1102">
        <v>31879.643730780102</v>
      </c>
      <c r="BU2766" s="1102">
        <v>18132.611541234321</v>
      </c>
      <c r="BV2766" s="1102">
        <v>21455.937016267719</v>
      </c>
      <c r="BW2766" s="1102">
        <v>21315.390191520783</v>
      </c>
      <c r="BX2766" s="1102">
        <v>25844.000500917893</v>
      </c>
      <c r="BY2766" s="1102">
        <v>25299.845822977211</v>
      </c>
      <c r="BZ2766" s="1102">
        <v>17729.109541360031</v>
      </c>
      <c r="CA2766" s="1102">
        <v>14122.344961619889</v>
      </c>
      <c r="CB2766" s="1102">
        <v>8771.2131697205332</v>
      </c>
      <c r="CC2766" s="1102">
        <v>9879.9939765591716</v>
      </c>
      <c r="CD2766" s="1102">
        <v>15105.567704805315</v>
      </c>
      <c r="CE2766" s="1102">
        <v>21603.734726338142</v>
      </c>
      <c r="CF2766" s="1102">
        <v>15133.708009902015</v>
      </c>
      <c r="CG2766" s="1102">
        <v>10636.075759954452</v>
      </c>
      <c r="CH2766" s="1102">
        <v>12594.173728189427</v>
      </c>
      <c r="CI2766" s="1102">
        <v>20612.319437749848</v>
      </c>
      <c r="CJ2766" s="1102">
        <v>23374.196340381313</v>
      </c>
      <c r="CK2766" s="1102">
        <v>22627.284607127116</v>
      </c>
      <c r="CL2766" s="1102">
        <v>19960.989394012155</v>
      </c>
      <c r="CM2766" s="1102">
        <v>24798.306348350427</v>
      </c>
      <c r="CN2766" s="1102">
        <v>24555.860281440866</v>
      </c>
      <c r="CO2766" s="1102">
        <v>22479.312447097</v>
      </c>
      <c r="CP2766" s="1102">
        <v>26017.665010954857</v>
      </c>
      <c r="CQ2766" s="1106">
        <f t="shared" si="243"/>
        <v>28679.56640136681</v>
      </c>
      <c r="CR2766" s="23" t="s">
        <v>543</v>
      </c>
      <c r="DQ2766"/>
      <c r="DR2766"/>
    </row>
    <row r="2767" spans="58:122" ht="13">
      <c r="BF2767" s="1135">
        <v>2759</v>
      </c>
      <c r="BG2767" s="1102">
        <v>62171.683577830721</v>
      </c>
      <c r="BH2767" s="1102">
        <v>65671.882943210105</v>
      </c>
      <c r="BI2767" s="1102">
        <v>59092.613973576299</v>
      </c>
      <c r="BJ2767" s="1102">
        <v>66082.823814172691</v>
      </c>
      <c r="BK2767" s="1102">
        <v>77050.647254607858</v>
      </c>
      <c r="BL2767" s="1102">
        <v>98064.434281898008</v>
      </c>
      <c r="BM2767" s="1102">
        <v>88623.191766770702</v>
      </c>
      <c r="BN2767" s="1102">
        <v>97190.687651806278</v>
      </c>
      <c r="BO2767" s="1102">
        <v>107000.5970178524</v>
      </c>
      <c r="BP2767" s="1102">
        <v>109546.17909731457</v>
      </c>
      <c r="BQ2767" s="1102">
        <v>83278.67731167801</v>
      </c>
      <c r="BR2767" s="1102">
        <v>67063.938082454901</v>
      </c>
      <c r="BS2767" s="1102">
        <v>59481.99497498534</v>
      </c>
      <c r="BT2767" s="1102">
        <v>42917.210314775461</v>
      </c>
      <c r="BU2767" s="1102">
        <v>19146.966521173908</v>
      </c>
      <c r="BV2767" s="1102">
        <v>20307.415613885831</v>
      </c>
      <c r="BW2767" s="1102">
        <v>21833.211332018651</v>
      </c>
      <c r="BX2767" s="1102">
        <v>25185.762548775292</v>
      </c>
      <c r="BY2767" s="1102">
        <v>26441.412803511637</v>
      </c>
      <c r="BZ2767" s="1102">
        <v>23777.544792466739</v>
      </c>
      <c r="CA2767" s="1102">
        <v>14130.37435755878</v>
      </c>
      <c r="CB2767" s="1102">
        <v>7207.8607080640659</v>
      </c>
      <c r="CC2767" s="1102">
        <v>8420.1538093359814</v>
      </c>
      <c r="CD2767" s="1102">
        <v>12201.082258330618</v>
      </c>
      <c r="CE2767" s="1102">
        <v>20185.266876128164</v>
      </c>
      <c r="CF2767" s="1102">
        <v>15385.956946664577</v>
      </c>
      <c r="CG2767" s="1102">
        <v>12732.839482434485</v>
      </c>
      <c r="CH2767" s="1102">
        <v>16964.347913703892</v>
      </c>
      <c r="CI2767" s="1102">
        <v>25717.615453241426</v>
      </c>
      <c r="CJ2767" s="1102">
        <v>28803.245715365836</v>
      </c>
      <c r="CK2767" s="1102">
        <v>26409.846033525602</v>
      </c>
      <c r="CL2767" s="1102">
        <v>18243.609147180654</v>
      </c>
      <c r="CM2767" s="1102">
        <v>19097.964313311604</v>
      </c>
      <c r="CN2767" s="1102">
        <v>17211.357629217087</v>
      </c>
      <c r="CO2767" s="1102">
        <v>22414.485766585429</v>
      </c>
      <c r="CP2767" s="1102">
        <v>19039.667432684146</v>
      </c>
      <c r="CQ2767" s="1106">
        <f t="shared" si="243"/>
        <v>20987.640749686398</v>
      </c>
      <c r="CR2767" s="23" t="s">
        <v>543</v>
      </c>
      <c r="DQ2767"/>
      <c r="DR2767"/>
    </row>
    <row r="2768" spans="58:122" ht="13">
      <c r="BF2768" s="1135">
        <v>2760</v>
      </c>
      <c r="BG2768" s="1102">
        <v>69579.993501246659</v>
      </c>
      <c r="BH2768" s="1102">
        <v>66714.292214710978</v>
      </c>
      <c r="BI2768" s="1102">
        <v>57407.630653834036</v>
      </c>
      <c r="BJ2768" s="1102">
        <v>64946.166152125035</v>
      </c>
      <c r="BK2768" s="1102">
        <v>80693.024531579227</v>
      </c>
      <c r="BL2768" s="1102">
        <v>104514.80303803323</v>
      </c>
      <c r="BM2768" s="1102">
        <v>94472.6973162871</v>
      </c>
      <c r="BN2768" s="1102">
        <v>99154.778259797225</v>
      </c>
      <c r="BO2768" s="1102">
        <v>137626.811344129</v>
      </c>
      <c r="BP2768" s="1102">
        <v>136877.83836299489</v>
      </c>
      <c r="BQ2768" s="1102">
        <v>111329.79800016033</v>
      </c>
      <c r="BR2768" s="1102">
        <v>84386.310923472585</v>
      </c>
      <c r="BS2768" s="1102">
        <v>71750.067555982954</v>
      </c>
      <c r="BT2768" s="1102">
        <v>31855.058079077666</v>
      </c>
      <c r="BU2768" s="1102">
        <v>14757.600512544537</v>
      </c>
      <c r="BV2768" s="1102">
        <v>14191.787877632629</v>
      </c>
      <c r="BW2768" s="1102">
        <v>22913.181973949318</v>
      </c>
      <c r="BX2768" s="1102">
        <v>23818.696130314562</v>
      </c>
      <c r="BY2768" s="1102">
        <v>22838.544537593789</v>
      </c>
      <c r="BZ2768" s="1102">
        <v>20656.916043863323</v>
      </c>
      <c r="CA2768" s="1102">
        <v>14132.312791379449</v>
      </c>
      <c r="CB2768" s="1102">
        <v>9099.0453582447444</v>
      </c>
      <c r="CC2768" s="1102">
        <v>8605.6496937476986</v>
      </c>
      <c r="CD2768" s="1102">
        <v>12849.743622505697</v>
      </c>
      <c r="CE2768" s="1102">
        <v>19148.838768376238</v>
      </c>
      <c r="CF2768" s="1102">
        <v>14272.739980508002</v>
      </c>
      <c r="CG2768" s="1102">
        <v>10499.339377087064</v>
      </c>
      <c r="CH2768" s="1102">
        <v>11275.487057905542</v>
      </c>
      <c r="CI2768" s="1102">
        <v>18022.695089848083</v>
      </c>
      <c r="CJ2768" s="1102">
        <v>23447.462862302582</v>
      </c>
      <c r="CK2768" s="1102">
        <v>26044.451983287934</v>
      </c>
      <c r="CL2768" s="1102">
        <v>22941.446624644916</v>
      </c>
      <c r="CM2768" s="1102">
        <v>23581.332220053631</v>
      </c>
      <c r="CN2768" s="1102">
        <v>23137.935210766289</v>
      </c>
      <c r="CO2768" s="1102">
        <v>22553.784050989801</v>
      </c>
      <c r="CP2768" s="1102">
        <v>24374.421998637536</v>
      </c>
      <c r="CQ2768" s="1106">
        <f t="shared" si="243"/>
        <v>26868.201043810957</v>
      </c>
      <c r="CR2768" s="23" t="s">
        <v>543</v>
      </c>
      <c r="DQ2768"/>
      <c r="DR2768"/>
    </row>
    <row r="2769" spans="58:122" ht="13">
      <c r="BF2769" s="1135">
        <v>2761</v>
      </c>
      <c r="BG2769" s="1102">
        <v>67452.911840015076</v>
      </c>
      <c r="BH2769" s="1102">
        <v>71975.151661656288</v>
      </c>
      <c r="BI2769" s="1102">
        <v>66571.932569497236</v>
      </c>
      <c r="BJ2769" s="1102">
        <v>73422.792088992603</v>
      </c>
      <c r="BK2769" s="1102">
        <v>91060.244082959965</v>
      </c>
      <c r="BL2769" s="1102">
        <v>111416.28842759361</v>
      </c>
      <c r="BM2769" s="1102">
        <v>89483.432159669319</v>
      </c>
      <c r="BN2769" s="1102">
        <v>103564.44118046379</v>
      </c>
      <c r="BO2769" s="1102">
        <v>134469.67216549985</v>
      </c>
      <c r="BP2769" s="1102">
        <v>126453.3822053055</v>
      </c>
      <c r="BQ2769" s="1102">
        <v>99544.575243195635</v>
      </c>
      <c r="BR2769" s="1102">
        <v>79604.518810233072</v>
      </c>
      <c r="BS2769" s="1102">
        <v>79038.314114940018</v>
      </c>
      <c r="BT2769" s="1102">
        <v>41627.286606874368</v>
      </c>
      <c r="BU2769" s="1102">
        <v>19725.413183719575</v>
      </c>
      <c r="BV2769" s="1102">
        <v>15228.770206968436</v>
      </c>
      <c r="BW2769" s="1102">
        <v>16752.385501772471</v>
      </c>
      <c r="BX2769" s="1102">
        <v>24136.65023420674</v>
      </c>
      <c r="BY2769" s="1102">
        <v>23621.110612848843</v>
      </c>
      <c r="BZ2769" s="1102">
        <v>20225.889512918427</v>
      </c>
      <c r="CA2769" s="1102">
        <v>14135.624261679435</v>
      </c>
      <c r="CB2769" s="1102">
        <v>9167.7343039374173</v>
      </c>
      <c r="CC2769" s="1102">
        <v>9220.3372593166896</v>
      </c>
      <c r="CD2769" s="1102">
        <v>13890.181105964173</v>
      </c>
      <c r="CE2769" s="1102">
        <v>24285.502182187887</v>
      </c>
      <c r="CF2769" s="1102">
        <v>20380.65922714776</v>
      </c>
      <c r="CG2769" s="1102">
        <v>15424.015339635867</v>
      </c>
      <c r="CH2769" s="1102">
        <v>13634.419436573091</v>
      </c>
      <c r="CI2769" s="1102">
        <v>20080.401917278847</v>
      </c>
      <c r="CJ2769" s="1102">
        <v>28580.844594809347</v>
      </c>
      <c r="CK2769" s="1102">
        <v>29374.566771375532</v>
      </c>
      <c r="CL2769" s="1102">
        <v>24528.524052628985</v>
      </c>
      <c r="CM2769" s="1102">
        <v>24111.785296554044</v>
      </c>
      <c r="CN2769" s="1102">
        <v>22991.649676432695</v>
      </c>
      <c r="CO2769" s="1102">
        <v>29023.384943790043</v>
      </c>
      <c r="CP2769" s="1102">
        <v>22237.096043635967</v>
      </c>
      <c r="CQ2769" s="1106">
        <f t="shared" si="243"/>
        <v>24512.202470456177</v>
      </c>
      <c r="CR2769" s="23" t="s">
        <v>543</v>
      </c>
      <c r="DQ2769"/>
      <c r="DR2769"/>
    </row>
    <row r="2770" spans="58:122" ht="13">
      <c r="BF2770" s="1135">
        <v>2762</v>
      </c>
      <c r="BG2770" s="1102">
        <v>76368.21189252664</v>
      </c>
      <c r="BH2770" s="1102">
        <v>75224.447528154647</v>
      </c>
      <c r="BI2770" s="1102">
        <v>59862.234473734869</v>
      </c>
      <c r="BJ2770" s="1102">
        <v>60705.153584251762</v>
      </c>
      <c r="BK2770" s="1102">
        <v>75811.87511639201</v>
      </c>
      <c r="BL2770" s="1102">
        <v>91763.614452167763</v>
      </c>
      <c r="BM2770" s="1102">
        <v>68044.352298907717</v>
      </c>
      <c r="BN2770" s="1102">
        <v>76483.789502588552</v>
      </c>
      <c r="BO2770" s="1102">
        <v>125198.03146387258</v>
      </c>
      <c r="BP2770" s="1102">
        <v>127660.21568246941</v>
      </c>
      <c r="BQ2770" s="1102">
        <v>110952.95232250509</v>
      </c>
      <c r="BR2770" s="1102">
        <v>87264.232413094302</v>
      </c>
      <c r="BS2770" s="1102">
        <v>74705.881223748715</v>
      </c>
      <c r="BT2770" s="1102">
        <v>30358.006656393991</v>
      </c>
      <c r="BU2770" s="1102">
        <v>16273.872135022775</v>
      </c>
      <c r="BV2770" s="1102">
        <v>16308.266555466185</v>
      </c>
      <c r="BW2770" s="1102">
        <v>21881.339957219188</v>
      </c>
      <c r="BX2770" s="1102">
        <v>26638.064728072968</v>
      </c>
      <c r="BY2770" s="1102">
        <v>24300.433019677737</v>
      </c>
      <c r="BZ2770" s="1102">
        <v>20565.532702144559</v>
      </c>
      <c r="CA2770" s="1102">
        <v>14139.717526814535</v>
      </c>
      <c r="CB2770" s="1102">
        <v>9083.5416372079599</v>
      </c>
      <c r="CC2770" s="1102">
        <v>10755.839588696295</v>
      </c>
      <c r="CD2770" s="1102">
        <v>13406.608000056234</v>
      </c>
      <c r="CE2770" s="1102">
        <v>19603.832349141492</v>
      </c>
      <c r="CF2770" s="1102">
        <v>15081.859386222412</v>
      </c>
      <c r="CG2770" s="1102">
        <v>13222.559254703334</v>
      </c>
      <c r="CH2770" s="1102">
        <v>17228.171505573424</v>
      </c>
      <c r="CI2770" s="1102">
        <v>23087.57451665336</v>
      </c>
      <c r="CJ2770" s="1102">
        <v>24468.080639731095</v>
      </c>
      <c r="CK2770" s="1102">
        <v>23881.977794762664</v>
      </c>
      <c r="CL2770" s="1102">
        <v>17761.438762499562</v>
      </c>
      <c r="CM2770" s="1102">
        <v>20417.715077128581</v>
      </c>
      <c r="CN2770" s="1102">
        <v>20191.759254622066</v>
      </c>
      <c r="CO2770" s="1102">
        <v>22423.353852939992</v>
      </c>
      <c r="CP2770" s="1102">
        <v>20102.035914237207</v>
      </c>
      <c r="CQ2770" s="1106">
        <f t="shared" si="243"/>
        <v>22158.701542289862</v>
      </c>
      <c r="CR2770" s="23" t="s">
        <v>543</v>
      </c>
      <c r="DQ2770"/>
      <c r="DR2770"/>
    </row>
    <row r="2771" spans="58:122" ht="13">
      <c r="BF2771" s="1135">
        <v>2763</v>
      </c>
      <c r="BG2771" s="1102">
        <v>66011.853539996053</v>
      </c>
      <c r="BH2771" s="1102">
        <v>64901.491048545395</v>
      </c>
      <c r="BI2771" s="1102">
        <v>58638.704811114018</v>
      </c>
      <c r="BJ2771" s="1102">
        <v>76706.866382611843</v>
      </c>
      <c r="BK2771" s="1102">
        <v>88675.941832178461</v>
      </c>
      <c r="BL2771" s="1102">
        <v>102529.71184305531</v>
      </c>
      <c r="BM2771" s="1102">
        <v>86088.386477850203</v>
      </c>
      <c r="BN2771" s="1102">
        <v>103449.11068477412</v>
      </c>
      <c r="BO2771" s="1102">
        <v>117145.19890270477</v>
      </c>
      <c r="BP2771" s="1102">
        <v>118075.87288229886</v>
      </c>
      <c r="BQ2771" s="1102">
        <v>95788.976189697889</v>
      </c>
      <c r="BR2771" s="1102">
        <v>89689.69622290149</v>
      </c>
      <c r="BS2771" s="1102">
        <v>86095.193574150326</v>
      </c>
      <c r="BT2771" s="1102">
        <v>32860.676588501534</v>
      </c>
      <c r="BU2771" s="1102">
        <v>16135.322914928845</v>
      </c>
      <c r="BV2771" s="1102">
        <v>19022.490417181016</v>
      </c>
      <c r="BW2771" s="1102">
        <v>27556.558513483564</v>
      </c>
      <c r="BX2771" s="1102">
        <v>27099.692135134585</v>
      </c>
      <c r="BY2771" s="1102">
        <v>24474.611217816288</v>
      </c>
      <c r="BZ2771" s="1102">
        <v>21974.110484923407</v>
      </c>
      <c r="CA2771" s="1102">
        <v>14139.848717117136</v>
      </c>
      <c r="CB2771" s="1102">
        <v>8440.6440875152548</v>
      </c>
      <c r="CC2771" s="1102">
        <v>10599.712321962212</v>
      </c>
      <c r="CD2771" s="1102">
        <v>12664.971040552542</v>
      </c>
      <c r="CE2771" s="1102">
        <v>24085.836258467672</v>
      </c>
      <c r="CF2771" s="1102">
        <v>18234.133373924127</v>
      </c>
      <c r="CG2771" s="1102">
        <v>12782.322450368012</v>
      </c>
      <c r="CH2771" s="1102">
        <v>15372.638241107838</v>
      </c>
      <c r="CI2771" s="1102">
        <v>19553.545087777227</v>
      </c>
      <c r="CJ2771" s="1102">
        <v>25920.073842840346</v>
      </c>
      <c r="CK2771" s="1102">
        <v>29856.169506927399</v>
      </c>
      <c r="CL2771" s="1102">
        <v>23482.426343593117</v>
      </c>
      <c r="CM2771" s="1102">
        <v>28670.957932836456</v>
      </c>
      <c r="CN2771" s="1102">
        <v>24433.063264978602</v>
      </c>
      <c r="CO2771" s="1102">
        <v>28678.930181310352</v>
      </c>
      <c r="CP2771" s="1102">
        <v>25153.272488890801</v>
      </c>
      <c r="CQ2771" s="1106">
        <f t="shared" si="243"/>
        <v>27726.736748016177</v>
      </c>
      <c r="CR2771" s="23" t="s">
        <v>543</v>
      </c>
      <c r="DQ2771"/>
      <c r="DR2771"/>
    </row>
    <row r="2772" spans="58:122" ht="13">
      <c r="BF2772" s="1135">
        <v>2764</v>
      </c>
      <c r="BG2772" s="1102">
        <v>76951.7649945429</v>
      </c>
      <c r="BH2772" s="1102">
        <v>74941.88144962964</v>
      </c>
      <c r="BI2772" s="1102">
        <v>59556.955933249817</v>
      </c>
      <c r="BJ2772" s="1102">
        <v>59795.92296336803</v>
      </c>
      <c r="BK2772" s="1102">
        <v>71258.399247829177</v>
      </c>
      <c r="BL2772" s="1102">
        <v>85311.179708601965</v>
      </c>
      <c r="BM2772" s="1102">
        <v>72174.371095989685</v>
      </c>
      <c r="BN2772" s="1102">
        <v>86901.648405679807</v>
      </c>
      <c r="BO2772" s="1102">
        <v>129284.67711198826</v>
      </c>
      <c r="BP2772" s="1102">
        <v>130817.2720562722</v>
      </c>
      <c r="BQ2772" s="1102">
        <v>110795.11724424403</v>
      </c>
      <c r="BR2772" s="1102">
        <v>85507.556379287009</v>
      </c>
      <c r="BS2772" s="1102">
        <v>72033.11112114173</v>
      </c>
      <c r="BT2772" s="1102">
        <v>32386.008846599863</v>
      </c>
      <c r="BU2772" s="1102">
        <v>17289.823490035858</v>
      </c>
      <c r="BV2772" s="1102">
        <v>15577.19212124658</v>
      </c>
      <c r="BW2772" s="1102">
        <v>21612.348920979832</v>
      </c>
      <c r="BX2772" s="1102">
        <v>26332.470592831341</v>
      </c>
      <c r="BY2772" s="1102">
        <v>24020.042024616421</v>
      </c>
      <c r="BZ2772" s="1102">
        <v>20572.566308203637</v>
      </c>
      <c r="CA2772" s="1102">
        <v>14148.212141993072</v>
      </c>
      <c r="CB2772" s="1102">
        <v>9313.2380760605338</v>
      </c>
      <c r="CC2772" s="1102">
        <v>10944.321923003201</v>
      </c>
      <c r="CD2772" s="1102">
        <v>13369.026926349503</v>
      </c>
      <c r="CE2772" s="1102">
        <v>19359.384094011788</v>
      </c>
      <c r="CF2772" s="1102">
        <v>15206.957060371307</v>
      </c>
      <c r="CG2772" s="1102">
        <v>13418.253835429607</v>
      </c>
      <c r="CH2772" s="1102">
        <v>17379.523509368377</v>
      </c>
      <c r="CI2772" s="1102">
        <v>22826.420098002269</v>
      </c>
      <c r="CJ2772" s="1102">
        <v>24134.375374588482</v>
      </c>
      <c r="CK2772" s="1102">
        <v>23698.926192451763</v>
      </c>
      <c r="CL2772" s="1102">
        <v>18414.385750571033</v>
      </c>
      <c r="CM2772" s="1102">
        <v>20604.27931959592</v>
      </c>
      <c r="CN2772" s="1102">
        <v>20127.130318280142</v>
      </c>
      <c r="CO2772" s="1102">
        <v>22128.004483562952</v>
      </c>
      <c r="CP2772" s="1102">
        <v>19968.70937790869</v>
      </c>
      <c r="CQ2772" s="1106">
        <f t="shared" si="243"/>
        <v>22011.734193371813</v>
      </c>
      <c r="CR2772" s="23" t="s">
        <v>543</v>
      </c>
      <c r="DQ2772"/>
      <c r="DR2772"/>
    </row>
    <row r="2773" spans="58:122" ht="13">
      <c r="BF2773" s="1135">
        <v>2765</v>
      </c>
      <c r="BG2773" s="1102">
        <v>52509.385465692336</v>
      </c>
      <c r="BH2773" s="1102">
        <v>52731.30277341597</v>
      </c>
      <c r="BI2773" s="1102">
        <v>48990.905913655755</v>
      </c>
      <c r="BJ2773" s="1102">
        <v>59117.275742331396</v>
      </c>
      <c r="BK2773" s="1102">
        <v>82056.643611077481</v>
      </c>
      <c r="BL2773" s="1102">
        <v>131186.6291398583</v>
      </c>
      <c r="BM2773" s="1102">
        <v>118268.85220492769</v>
      </c>
      <c r="BN2773" s="1102">
        <v>123605.44837383817</v>
      </c>
      <c r="BO2773" s="1102">
        <v>152170.09158756636</v>
      </c>
      <c r="BP2773" s="1102">
        <v>138256.80671726397</v>
      </c>
      <c r="BQ2773" s="1102">
        <v>103045.42776203121</v>
      </c>
      <c r="BR2773" s="1102">
        <v>69087.276316861331</v>
      </c>
      <c r="BS2773" s="1102">
        <v>71574.285889882391</v>
      </c>
      <c r="BT2773" s="1102">
        <v>29797.528825432273</v>
      </c>
      <c r="BU2773" s="1102">
        <v>13769.313750170943</v>
      </c>
      <c r="BV2773" s="1102">
        <v>15311.420862527664</v>
      </c>
      <c r="BW2773" s="1102">
        <v>25487.798642187317</v>
      </c>
      <c r="BX2773" s="1102">
        <v>28926.129146620755</v>
      </c>
      <c r="BY2773" s="1102">
        <v>26286.616963569973</v>
      </c>
      <c r="BZ2773" s="1102">
        <v>20957.676950185876</v>
      </c>
      <c r="CA2773" s="1102">
        <v>14148.425226210173</v>
      </c>
      <c r="CB2773" s="1102">
        <v>7377.788397536463</v>
      </c>
      <c r="CC2773" s="1102">
        <v>8736.6321081311507</v>
      </c>
      <c r="CD2773" s="1102">
        <v>15107.955462417627</v>
      </c>
      <c r="CE2773" s="1102">
        <v>24697.306233222182</v>
      </c>
      <c r="CF2773" s="1102">
        <v>18633.430190418607</v>
      </c>
      <c r="CG2773" s="1102">
        <v>12634.996412214394</v>
      </c>
      <c r="CH2773" s="1102">
        <v>14276.2289530534</v>
      </c>
      <c r="CI2773" s="1102">
        <v>17039.275867018652</v>
      </c>
      <c r="CJ2773" s="1102">
        <v>18731.845313998099</v>
      </c>
      <c r="CK2773" s="1102">
        <v>19569.474473582013</v>
      </c>
      <c r="CL2773" s="1102">
        <v>19677.561204414553</v>
      </c>
      <c r="CM2773" s="1102">
        <v>24770.105360134883</v>
      </c>
      <c r="CN2773" s="1102">
        <v>21472.370157813861</v>
      </c>
      <c r="CO2773" s="1102">
        <v>21576.287176644262</v>
      </c>
      <c r="CP2773" s="1102">
        <v>21539.418407791003</v>
      </c>
      <c r="CQ2773" s="1106">
        <f t="shared" si="243"/>
        <v>23743.144521730213</v>
      </c>
      <c r="CR2773" s="23" t="s">
        <v>543</v>
      </c>
      <c r="DQ2773"/>
      <c r="DR2773"/>
    </row>
    <row r="2774" spans="58:122" ht="13">
      <c r="BF2774" s="1135">
        <v>2766</v>
      </c>
      <c r="BG2774" s="1102">
        <v>60943.696384665272</v>
      </c>
      <c r="BH2774" s="1102">
        <v>63520.403794093778</v>
      </c>
      <c r="BI2774" s="1102">
        <v>56420.00913511245</v>
      </c>
      <c r="BJ2774" s="1102">
        <v>63953.456451361744</v>
      </c>
      <c r="BK2774" s="1102">
        <v>74027.132982587442</v>
      </c>
      <c r="BL2774" s="1102">
        <v>98850.964041969477</v>
      </c>
      <c r="BM2774" s="1102">
        <v>81598.039865093509</v>
      </c>
      <c r="BN2774" s="1102">
        <v>92144.819174633318</v>
      </c>
      <c r="BO2774" s="1102">
        <v>132967.71048277308</v>
      </c>
      <c r="BP2774" s="1102">
        <v>122689.21671517222</v>
      </c>
      <c r="BQ2774" s="1102">
        <v>92531.879954917778</v>
      </c>
      <c r="BR2774" s="1102">
        <v>66808.329832901494</v>
      </c>
      <c r="BS2774" s="1102">
        <v>69853.055800808128</v>
      </c>
      <c r="BT2774" s="1102">
        <v>36770.483066019377</v>
      </c>
      <c r="BU2774" s="1102">
        <v>16484.506477581879</v>
      </c>
      <c r="BV2774" s="1102">
        <v>16791.818722850239</v>
      </c>
      <c r="BW2774" s="1102">
        <v>16998.066507560001</v>
      </c>
      <c r="BX2774" s="1102">
        <v>23716.295215103295</v>
      </c>
      <c r="BY2774" s="1102">
        <v>22492.989733740866</v>
      </c>
      <c r="BZ2774" s="1102">
        <v>20863.346031694517</v>
      </c>
      <c r="CA2774" s="1102">
        <v>14150.306339084444</v>
      </c>
      <c r="CB2774" s="1102">
        <v>8403.4086113325393</v>
      </c>
      <c r="CC2774" s="1102">
        <v>9632.86750248112</v>
      </c>
      <c r="CD2774" s="1102">
        <v>12447.877353394111</v>
      </c>
      <c r="CE2774" s="1102">
        <v>20087.010855089884</v>
      </c>
      <c r="CF2774" s="1102">
        <v>14661.842901566337</v>
      </c>
      <c r="CG2774" s="1102">
        <v>10516.154095637699</v>
      </c>
      <c r="CH2774" s="1102">
        <v>11077.921093411755</v>
      </c>
      <c r="CI2774" s="1102">
        <v>17508.573355059867</v>
      </c>
      <c r="CJ2774" s="1102">
        <v>20692.110552094196</v>
      </c>
      <c r="CK2774" s="1102">
        <v>22307.520657579571</v>
      </c>
      <c r="CL2774" s="1102">
        <v>18927.235877438809</v>
      </c>
      <c r="CM2774" s="1102">
        <v>21997.864287240682</v>
      </c>
      <c r="CN2774" s="1102">
        <v>21419.984471847278</v>
      </c>
      <c r="CO2774" s="1102">
        <v>22363.701488015708</v>
      </c>
      <c r="CP2774" s="1102">
        <v>21779.790098088015</v>
      </c>
      <c r="CQ2774" s="1106">
        <f t="shared" si="243"/>
        <v>24008.108954548428</v>
      </c>
      <c r="CR2774" s="23" t="s">
        <v>543</v>
      </c>
      <c r="DQ2774"/>
      <c r="DR2774"/>
    </row>
    <row r="2775" spans="58:122" ht="13">
      <c r="BF2775" s="1135">
        <v>2767</v>
      </c>
      <c r="BG2775" s="1102">
        <v>63323.214883147026</v>
      </c>
      <c r="BH2775" s="1102">
        <v>61879.153981478674</v>
      </c>
      <c r="BI2775" s="1102">
        <v>53490.154536126545</v>
      </c>
      <c r="BJ2775" s="1102">
        <v>57219.050456104953</v>
      </c>
      <c r="BK2775" s="1102">
        <v>60091.665690398506</v>
      </c>
      <c r="BL2775" s="1102">
        <v>71085.009925026912</v>
      </c>
      <c r="BM2775" s="1102">
        <v>64969.948269044267</v>
      </c>
      <c r="BN2775" s="1102">
        <v>80948.564434976419</v>
      </c>
      <c r="BO2775" s="1102">
        <v>102076.5463732363</v>
      </c>
      <c r="BP2775" s="1102">
        <v>100749.94157559381</v>
      </c>
      <c r="BQ2775" s="1102">
        <v>80753.254883768474</v>
      </c>
      <c r="BR2775" s="1102">
        <v>66560.424791794692</v>
      </c>
      <c r="BS2775" s="1102">
        <v>55938.514921087452</v>
      </c>
      <c r="BT2775" s="1102">
        <v>28284.12792762883</v>
      </c>
      <c r="BU2775" s="1102">
        <v>15117.163993374021</v>
      </c>
      <c r="BV2775" s="1102">
        <v>15371.515444499266</v>
      </c>
      <c r="BW2775" s="1102">
        <v>15137.669777561428</v>
      </c>
      <c r="BX2775" s="1102">
        <v>22875.000229028374</v>
      </c>
      <c r="BY2775" s="1102">
        <v>21965.926132640157</v>
      </c>
      <c r="BZ2775" s="1102">
        <v>19467.546204061578</v>
      </c>
      <c r="CA2775" s="1102">
        <v>14155.147674648724</v>
      </c>
      <c r="CB2775" s="1102">
        <v>9960.7068252029731</v>
      </c>
      <c r="CC2775" s="1102">
        <v>9804.1077791544449</v>
      </c>
      <c r="CD2775" s="1102">
        <v>14194.301166217785</v>
      </c>
      <c r="CE2775" s="1102">
        <v>18331.964423924026</v>
      </c>
      <c r="CF2775" s="1102">
        <v>15021.936374633737</v>
      </c>
      <c r="CG2775" s="1102">
        <v>11440.581416105335</v>
      </c>
      <c r="CH2775" s="1102">
        <v>13415.340754349931</v>
      </c>
      <c r="CI2775" s="1102">
        <v>20644.083769524495</v>
      </c>
      <c r="CJ2775" s="1102">
        <v>24260.39630068274</v>
      </c>
      <c r="CK2775" s="1102">
        <v>25350.869277901264</v>
      </c>
      <c r="CL2775" s="1102">
        <v>21235.084489410605</v>
      </c>
      <c r="CM2775" s="1102">
        <v>21234.06211383532</v>
      </c>
      <c r="CN2775" s="1102">
        <v>19317.637172003655</v>
      </c>
      <c r="CO2775" s="1102">
        <v>16503.943321968694</v>
      </c>
      <c r="CP2775" s="1102">
        <v>20417.371440481325</v>
      </c>
      <c r="CQ2775" s="1106">
        <f t="shared" si="243"/>
        <v>22506.299459313555</v>
      </c>
      <c r="CR2775" s="23" t="s">
        <v>543</v>
      </c>
      <c r="DQ2775"/>
      <c r="DR2775"/>
    </row>
    <row r="2776" spans="58:122" ht="13">
      <c r="BF2776" s="1135">
        <v>2768</v>
      </c>
      <c r="BG2776" s="1102">
        <v>45350.896240368565</v>
      </c>
      <c r="BH2776" s="1102">
        <v>53410.216405631436</v>
      </c>
      <c r="BI2776" s="1102">
        <v>49652.434590777681</v>
      </c>
      <c r="BJ2776" s="1102">
        <v>56228.424105040605</v>
      </c>
      <c r="BK2776" s="1102">
        <v>63261.548712309021</v>
      </c>
      <c r="BL2776" s="1102">
        <v>80836.572114650364</v>
      </c>
      <c r="BM2776" s="1102">
        <v>74909.545738915273</v>
      </c>
      <c r="BN2776" s="1102">
        <v>91906.393931576473</v>
      </c>
      <c r="BO2776" s="1102">
        <v>111971.37390106899</v>
      </c>
      <c r="BP2776" s="1102">
        <v>127363.27891418859</v>
      </c>
      <c r="BQ2776" s="1102">
        <v>101749.58814356072</v>
      </c>
      <c r="BR2776" s="1102">
        <v>80687.774763987167</v>
      </c>
      <c r="BS2776" s="1102">
        <v>65645.355973195357</v>
      </c>
      <c r="BT2776" s="1102">
        <v>39933.995030944599</v>
      </c>
      <c r="BU2776" s="1102">
        <v>10595.234357907524</v>
      </c>
      <c r="BV2776" s="1102">
        <v>13682.073952361756</v>
      </c>
      <c r="BW2776" s="1102">
        <v>23044.260364564398</v>
      </c>
      <c r="BX2776" s="1102">
        <v>24104.436208821997</v>
      </c>
      <c r="BY2776" s="1102">
        <v>28886.343651920088</v>
      </c>
      <c r="BZ2776" s="1102">
        <v>16125.424778025388</v>
      </c>
      <c r="CA2776" s="1102">
        <v>14170.154315912909</v>
      </c>
      <c r="CB2776" s="1102">
        <v>8864.5790161585392</v>
      </c>
      <c r="CC2776" s="1102">
        <v>9130.5744041137186</v>
      </c>
      <c r="CD2776" s="1102">
        <v>10039.929422104507</v>
      </c>
      <c r="CE2776" s="1102">
        <v>20120.023190021468</v>
      </c>
      <c r="CF2776" s="1102">
        <v>15228.62635572378</v>
      </c>
      <c r="CG2776" s="1102">
        <v>12551.710122953464</v>
      </c>
      <c r="CH2776" s="1102">
        <v>15163.495125477679</v>
      </c>
      <c r="CI2776" s="1102">
        <v>21395.488283894731</v>
      </c>
      <c r="CJ2776" s="1102">
        <v>22876.979158097827</v>
      </c>
      <c r="CK2776" s="1102">
        <v>23014.994496480413</v>
      </c>
      <c r="CL2776" s="1102">
        <v>18509.651753253947</v>
      </c>
      <c r="CM2776" s="1102">
        <v>26699.158201403054</v>
      </c>
      <c r="CN2776" s="1102">
        <v>17889.028292443374</v>
      </c>
      <c r="CO2776" s="1102">
        <v>27080.595721384896</v>
      </c>
      <c r="CP2776" s="1102">
        <v>20217.527384193803</v>
      </c>
      <c r="CQ2776" s="1106">
        <f t="shared" si="243"/>
        <v>22286.009095831545</v>
      </c>
      <c r="CR2776" s="23" t="s">
        <v>543</v>
      </c>
      <c r="DQ2776"/>
      <c r="DR2776"/>
    </row>
    <row r="2777" spans="58:122" ht="13">
      <c r="BF2777" s="1135">
        <v>2769</v>
      </c>
      <c r="BG2777" s="1102">
        <v>69556.707040317706</v>
      </c>
      <c r="BH2777" s="1102">
        <v>66306.915626053466</v>
      </c>
      <c r="BI2777" s="1102">
        <v>57418.78871997197</v>
      </c>
      <c r="BJ2777" s="1102">
        <v>66904.747606691642</v>
      </c>
      <c r="BK2777" s="1102">
        <v>82670.06920948578</v>
      </c>
      <c r="BL2777" s="1102">
        <v>112902.9172571907</v>
      </c>
      <c r="BM2777" s="1102">
        <v>102977.89494094098</v>
      </c>
      <c r="BN2777" s="1102">
        <v>104254.72331238298</v>
      </c>
      <c r="BO2777" s="1102">
        <v>132385.91557147459</v>
      </c>
      <c r="BP2777" s="1102">
        <v>127387.95031145627</v>
      </c>
      <c r="BQ2777" s="1102">
        <v>100720.79089498188</v>
      </c>
      <c r="BR2777" s="1102">
        <v>87807.100603984232</v>
      </c>
      <c r="BS2777" s="1102">
        <v>121451.28885299062</v>
      </c>
      <c r="BT2777" s="1102">
        <v>47574.951218280636</v>
      </c>
      <c r="BU2777" s="1102">
        <v>17006.366511521672</v>
      </c>
      <c r="BV2777" s="1102">
        <v>16795.969365370584</v>
      </c>
      <c r="BW2777" s="1102">
        <v>19084.004133880284</v>
      </c>
      <c r="BX2777" s="1102">
        <v>35317.222582230301</v>
      </c>
      <c r="BY2777" s="1102">
        <v>29982.33853931315</v>
      </c>
      <c r="BZ2777" s="1102">
        <v>22098.823933461161</v>
      </c>
      <c r="CA2777" s="1102">
        <v>14179.999620438504</v>
      </c>
      <c r="CB2777" s="1102">
        <v>8112.2685584919309</v>
      </c>
      <c r="CC2777" s="1102">
        <v>11493.001697809583</v>
      </c>
      <c r="CD2777" s="1102">
        <v>18437.890114980648</v>
      </c>
      <c r="CE2777" s="1102">
        <v>29625.47125556611</v>
      </c>
      <c r="CF2777" s="1102">
        <v>22759.40992697117</v>
      </c>
      <c r="CG2777" s="1102">
        <v>15663.989008547214</v>
      </c>
      <c r="CH2777" s="1102">
        <v>16948.293841380211</v>
      </c>
      <c r="CI2777" s="1102">
        <v>26083.746331894195</v>
      </c>
      <c r="CJ2777" s="1102">
        <v>34345.19941279247</v>
      </c>
      <c r="CK2777" s="1102">
        <v>34772.88392139339</v>
      </c>
      <c r="CL2777" s="1102">
        <v>26662.052732591663</v>
      </c>
      <c r="CM2777" s="1102">
        <v>29790.81912211057</v>
      </c>
      <c r="CN2777" s="1102">
        <v>30162.736845599778</v>
      </c>
      <c r="CO2777" s="1102">
        <v>34768.963239395933</v>
      </c>
      <c r="CP2777" s="1102">
        <v>31749.259232683246</v>
      </c>
      <c r="CQ2777" s="1106">
        <f t="shared" si="243"/>
        <v>34997.567536308663</v>
      </c>
      <c r="CR2777" s="23" t="s">
        <v>543</v>
      </c>
      <c r="DQ2777"/>
      <c r="DR2777"/>
    </row>
    <row r="2778" spans="58:122" ht="13">
      <c r="BF2778" s="1135">
        <v>2770</v>
      </c>
      <c r="BG2778" s="1102">
        <v>44745.133239138057</v>
      </c>
      <c r="BH2778" s="1102">
        <v>50627.2903390758</v>
      </c>
      <c r="BI2778" s="1102">
        <v>45013.93014905235</v>
      </c>
      <c r="BJ2778" s="1102">
        <v>53130.195081532307</v>
      </c>
      <c r="BK2778" s="1102">
        <v>70411.502147783307</v>
      </c>
      <c r="BL2778" s="1102">
        <v>96191.061006428703</v>
      </c>
      <c r="BM2778" s="1102">
        <v>84038.355931928585</v>
      </c>
      <c r="BN2778" s="1102">
        <v>94225.996711159372</v>
      </c>
      <c r="BO2778" s="1102">
        <v>134426.4497735278</v>
      </c>
      <c r="BP2778" s="1102">
        <v>124062.73390762981</v>
      </c>
      <c r="BQ2778" s="1102">
        <v>96880.837847760093</v>
      </c>
      <c r="BR2778" s="1102">
        <v>75743.48153555789</v>
      </c>
      <c r="BS2778" s="1102">
        <v>86930.123649956222</v>
      </c>
      <c r="BT2778" s="1102">
        <v>33072.503329757172</v>
      </c>
      <c r="BU2778" s="1102">
        <v>16242.427688768599</v>
      </c>
      <c r="BV2778" s="1102">
        <v>19114.221928389601</v>
      </c>
      <c r="BW2778" s="1102">
        <v>17906.380923524433</v>
      </c>
      <c r="BX2778" s="1102">
        <v>21331.701973295341</v>
      </c>
      <c r="BY2778" s="1102">
        <v>22257.497195772001</v>
      </c>
      <c r="BZ2778" s="1102">
        <v>20266.957494329694</v>
      </c>
      <c r="CA2778" s="1102">
        <v>14186.365348929698</v>
      </c>
      <c r="CB2778" s="1102">
        <v>9067.8432687024469</v>
      </c>
      <c r="CC2778" s="1102">
        <v>9278.6359452495599</v>
      </c>
      <c r="CD2778" s="1102">
        <v>12511.21337405482</v>
      </c>
      <c r="CE2778" s="1102">
        <v>18013.10137997082</v>
      </c>
      <c r="CF2778" s="1102">
        <v>15124.533475841456</v>
      </c>
      <c r="CG2778" s="1102">
        <v>13460.56363445134</v>
      </c>
      <c r="CH2778" s="1102">
        <v>15593.492960822407</v>
      </c>
      <c r="CI2778" s="1102">
        <v>19606.969358193153</v>
      </c>
      <c r="CJ2778" s="1102">
        <v>18992.184202380973</v>
      </c>
      <c r="CK2778" s="1102">
        <v>19791.574328427469</v>
      </c>
      <c r="CL2778" s="1102">
        <v>18059.310720130001</v>
      </c>
      <c r="CM2778" s="1102">
        <v>23717.093143254289</v>
      </c>
      <c r="CN2778" s="1102">
        <v>24091.4435905299</v>
      </c>
      <c r="CO2778" s="1102">
        <v>25149.294978103331</v>
      </c>
      <c r="CP2778" s="1102">
        <v>26055.375141804176</v>
      </c>
      <c r="CQ2778" s="1106">
        <f t="shared" si="243"/>
        <v>28721.134705103595</v>
      </c>
      <c r="CR2778" s="23" t="s">
        <v>543</v>
      </c>
      <c r="DQ2778"/>
      <c r="DR2778"/>
    </row>
    <row r="2779" spans="58:122" ht="13">
      <c r="BF2779" s="1135">
        <v>2771</v>
      </c>
      <c r="BG2779" s="1102">
        <v>62040.31954148761</v>
      </c>
      <c r="BH2779" s="1102">
        <v>67355.772986690747</v>
      </c>
      <c r="BI2779" s="1102">
        <v>60975.182655323464</v>
      </c>
      <c r="BJ2779" s="1102">
        <v>63698.126699195775</v>
      </c>
      <c r="BK2779" s="1102">
        <v>70271.05798379505</v>
      </c>
      <c r="BL2779" s="1102">
        <v>90354.197193156622</v>
      </c>
      <c r="BM2779" s="1102">
        <v>82313.985707158776</v>
      </c>
      <c r="BN2779" s="1102">
        <v>88868.306425971619</v>
      </c>
      <c r="BO2779" s="1102">
        <v>103576.26623879949</v>
      </c>
      <c r="BP2779" s="1102">
        <v>105951.35559003756</v>
      </c>
      <c r="BQ2779" s="1102">
        <v>79554.718893220357</v>
      </c>
      <c r="BR2779" s="1102">
        <v>66270.317099533742</v>
      </c>
      <c r="BS2779" s="1102">
        <v>74183.447362837571</v>
      </c>
      <c r="BT2779" s="1102">
        <v>33974.570776602144</v>
      </c>
      <c r="BU2779" s="1102">
        <v>21354.958149841812</v>
      </c>
      <c r="BV2779" s="1102">
        <v>19170.780703019132</v>
      </c>
      <c r="BW2779" s="1102">
        <v>16177.890395758235</v>
      </c>
      <c r="BX2779" s="1102">
        <v>20096.422774712151</v>
      </c>
      <c r="BY2779" s="1102">
        <v>23553.538796543107</v>
      </c>
      <c r="BZ2779" s="1102">
        <v>23457.274089988317</v>
      </c>
      <c r="CA2779" s="1102">
        <v>14189.91304973053</v>
      </c>
      <c r="CB2779" s="1102">
        <v>7599.4742900553083</v>
      </c>
      <c r="CC2779" s="1102">
        <v>7574.9326604975877</v>
      </c>
      <c r="CD2779" s="1102">
        <v>10766.172537887896</v>
      </c>
      <c r="CE2779" s="1102">
        <v>17972.622779296878</v>
      </c>
      <c r="CF2779" s="1102">
        <v>12795.430513186513</v>
      </c>
      <c r="CG2779" s="1102">
        <v>10188.094621295155</v>
      </c>
      <c r="CH2779" s="1102">
        <v>13336.869444661579</v>
      </c>
      <c r="CI2779" s="1102">
        <v>19762.305116390013</v>
      </c>
      <c r="CJ2779" s="1102">
        <v>22192.827209459701</v>
      </c>
      <c r="CK2779" s="1102">
        <v>21285.258948237002</v>
      </c>
      <c r="CL2779" s="1102">
        <v>18702.20686452556</v>
      </c>
      <c r="CM2779" s="1102">
        <v>20568.973773890339</v>
      </c>
      <c r="CN2779" s="1102">
        <v>19202.309583020324</v>
      </c>
      <c r="CO2779" s="1102">
        <v>20082.566653231181</v>
      </c>
      <c r="CP2779" s="1102">
        <v>20334.537774698685</v>
      </c>
      <c r="CQ2779" s="1106">
        <f t="shared" si="243"/>
        <v>22414.990972672593</v>
      </c>
      <c r="CR2779" s="23" t="s">
        <v>543</v>
      </c>
      <c r="DQ2779"/>
      <c r="DR2779"/>
    </row>
    <row r="2780" spans="58:122" ht="13">
      <c r="BF2780" s="1135">
        <v>2772</v>
      </c>
      <c r="BG2780" s="1102">
        <v>60480.615093321961</v>
      </c>
      <c r="BH2780" s="1102">
        <v>59780.272608813946</v>
      </c>
      <c r="BI2780" s="1102">
        <v>52088.207719909515</v>
      </c>
      <c r="BJ2780" s="1102">
        <v>52565.990356330323</v>
      </c>
      <c r="BK2780" s="1102">
        <v>66310.649082919408</v>
      </c>
      <c r="BL2780" s="1102">
        <v>84295.371947666485</v>
      </c>
      <c r="BM2780" s="1102">
        <v>71684.855857544928</v>
      </c>
      <c r="BN2780" s="1102">
        <v>80655.316125032041</v>
      </c>
      <c r="BO2780" s="1102">
        <v>119521.01435841217</v>
      </c>
      <c r="BP2780" s="1102">
        <v>112701.47954109599</v>
      </c>
      <c r="BQ2780" s="1102">
        <v>95971.168952600681</v>
      </c>
      <c r="BR2780" s="1102">
        <v>78055.268627595884</v>
      </c>
      <c r="BS2780" s="1102">
        <v>96072.185532901363</v>
      </c>
      <c r="BT2780" s="1102">
        <v>32810.924486621654</v>
      </c>
      <c r="BU2780" s="1102">
        <v>15353.638239693068</v>
      </c>
      <c r="BV2780" s="1102">
        <v>15099.218033774072</v>
      </c>
      <c r="BW2780" s="1102">
        <v>21287.630560981739</v>
      </c>
      <c r="BX2780" s="1102">
        <v>25932.851131095413</v>
      </c>
      <c r="BY2780" s="1102">
        <v>25038.834624979288</v>
      </c>
      <c r="BZ2780" s="1102">
        <v>22706.015935865584</v>
      </c>
      <c r="CA2780" s="1102">
        <v>14193.113672442649</v>
      </c>
      <c r="CB2780" s="1102">
        <v>7916.5010217685813</v>
      </c>
      <c r="CC2780" s="1102">
        <v>10202.256303093305</v>
      </c>
      <c r="CD2780" s="1102">
        <v>14438.814092145109</v>
      </c>
      <c r="CE2780" s="1102">
        <v>23185.84417401801</v>
      </c>
      <c r="CF2780" s="1102">
        <v>16718.145843143186</v>
      </c>
      <c r="CG2780" s="1102">
        <v>13334.675177837762</v>
      </c>
      <c r="CH2780" s="1102">
        <v>16449.713548549451</v>
      </c>
      <c r="CI2780" s="1102">
        <v>21038.683180463842</v>
      </c>
      <c r="CJ2780" s="1102">
        <v>23589.463768324564</v>
      </c>
      <c r="CK2780" s="1102">
        <v>24338.453830705788</v>
      </c>
      <c r="CL2780" s="1102">
        <v>20236.220349570591</v>
      </c>
      <c r="CM2780" s="1102">
        <v>24035.017895068675</v>
      </c>
      <c r="CN2780" s="1102">
        <v>20184.572008368872</v>
      </c>
      <c r="CO2780" s="1102">
        <v>23389.35973269213</v>
      </c>
      <c r="CP2780" s="1102">
        <v>21913.971031129578</v>
      </c>
      <c r="CQ2780" s="1106">
        <f t="shared" si="243"/>
        <v>24156.018114626495</v>
      </c>
      <c r="CR2780" s="23" t="s">
        <v>543</v>
      </c>
      <c r="DQ2780"/>
      <c r="DR2780"/>
    </row>
    <row r="2781" spans="58:122" ht="13">
      <c r="BF2781" s="1135">
        <v>2773</v>
      </c>
      <c r="BG2781" s="1102">
        <v>78698.575015720591</v>
      </c>
      <c r="BH2781" s="1102">
        <v>74828.539020170399</v>
      </c>
      <c r="BI2781" s="1102">
        <v>65259.117564257089</v>
      </c>
      <c r="BJ2781" s="1102">
        <v>72373.586023070078</v>
      </c>
      <c r="BK2781" s="1102">
        <v>91209.371795509491</v>
      </c>
      <c r="BL2781" s="1102">
        <v>103837.38214135126</v>
      </c>
      <c r="BM2781" s="1102">
        <v>78458.487087174581</v>
      </c>
      <c r="BN2781" s="1102">
        <v>103789.51351762278</v>
      </c>
      <c r="BO2781" s="1102">
        <v>133801.39563971988</v>
      </c>
      <c r="BP2781" s="1102">
        <v>127342.95163257579</v>
      </c>
      <c r="BQ2781" s="1102">
        <v>97410.213271650471</v>
      </c>
      <c r="BR2781" s="1102">
        <v>79336.780533371842</v>
      </c>
      <c r="BS2781" s="1102">
        <v>88715.513458653309</v>
      </c>
      <c r="BT2781" s="1102">
        <v>37495.855630068741</v>
      </c>
      <c r="BU2781" s="1102">
        <v>21595.716653638054</v>
      </c>
      <c r="BV2781" s="1102">
        <v>18118.868230188364</v>
      </c>
      <c r="BW2781" s="1102">
        <v>18645.573238858291</v>
      </c>
      <c r="BX2781" s="1102">
        <v>25419.773999161487</v>
      </c>
      <c r="BY2781" s="1102">
        <v>22462.187281680028</v>
      </c>
      <c r="BZ2781" s="1102">
        <v>18866.741059301719</v>
      </c>
      <c r="CA2781" s="1102">
        <v>14194.216487097065</v>
      </c>
      <c r="CB2781" s="1102">
        <v>10318.35669301039</v>
      </c>
      <c r="CC2781" s="1102">
        <v>12017.99052538166</v>
      </c>
      <c r="CD2781" s="1102">
        <v>17199.549011645286</v>
      </c>
      <c r="CE2781" s="1102">
        <v>18203.247108452335</v>
      </c>
      <c r="CF2781" s="1102">
        <v>13221.965377682962</v>
      </c>
      <c r="CG2781" s="1102">
        <v>12913.118692791282</v>
      </c>
      <c r="CH2781" s="1102">
        <v>17609.006090305935</v>
      </c>
      <c r="CI2781" s="1102">
        <v>26524.923147139583</v>
      </c>
      <c r="CJ2781" s="1102">
        <v>24751.960528825879</v>
      </c>
      <c r="CK2781" s="1102">
        <v>24802.812410712573</v>
      </c>
      <c r="CL2781" s="1102">
        <v>23699.622525831121</v>
      </c>
      <c r="CM2781" s="1102">
        <v>25999.727066549392</v>
      </c>
      <c r="CN2781" s="1102">
        <v>25028.157423870463</v>
      </c>
      <c r="CO2781" s="1102">
        <v>22812.294952375378</v>
      </c>
      <c r="CP2781" s="1102">
        <v>26289.514853837871</v>
      </c>
      <c r="CQ2781" s="1106">
        <f t="shared" si="243"/>
        <v>28979.229557798481</v>
      </c>
      <c r="CR2781" s="23" t="s">
        <v>543</v>
      </c>
      <c r="DQ2781"/>
      <c r="DR2781"/>
    </row>
    <row r="2782" spans="58:122" ht="13">
      <c r="BF2782" s="1135">
        <v>2774</v>
      </c>
      <c r="BG2782" s="1102">
        <v>68401.443020164443</v>
      </c>
      <c r="BH2782" s="1102">
        <v>78097.68002941164</v>
      </c>
      <c r="BI2782" s="1102">
        <v>68412.391279202289</v>
      </c>
      <c r="BJ2782" s="1102">
        <v>69083.301867073329</v>
      </c>
      <c r="BK2782" s="1102">
        <v>82439.113513537159</v>
      </c>
      <c r="BL2782" s="1102">
        <v>108577.29141988157</v>
      </c>
      <c r="BM2782" s="1102">
        <v>100741.13545281354</v>
      </c>
      <c r="BN2782" s="1102">
        <v>110204.61981588244</v>
      </c>
      <c r="BO2782" s="1102">
        <v>135663.57025864004</v>
      </c>
      <c r="BP2782" s="1102">
        <v>135178.25419169528</v>
      </c>
      <c r="BQ2782" s="1102">
        <v>105602.35150825426</v>
      </c>
      <c r="BR2782" s="1102">
        <v>85830.083453446787</v>
      </c>
      <c r="BS2782" s="1102">
        <v>85593.331656195878</v>
      </c>
      <c r="BT2782" s="1102">
        <v>35376.517880441359</v>
      </c>
      <c r="BU2782" s="1102">
        <v>18839.549217030919</v>
      </c>
      <c r="BV2782" s="1102">
        <v>18385.113010938654</v>
      </c>
      <c r="BW2782" s="1102">
        <v>19688.333243425666</v>
      </c>
      <c r="BX2782" s="1102">
        <v>29778.343415431911</v>
      </c>
      <c r="BY2782" s="1102">
        <v>24293.401329610038</v>
      </c>
      <c r="BZ2782" s="1102">
        <v>17984.428093365703</v>
      </c>
      <c r="CA2782" s="1102">
        <v>14194.440321621629</v>
      </c>
      <c r="CB2782" s="1102">
        <v>10335.459234012678</v>
      </c>
      <c r="CC2782" s="1102">
        <v>13808.959082686379</v>
      </c>
      <c r="CD2782" s="1102">
        <v>23119.601755703981</v>
      </c>
      <c r="CE2782" s="1102">
        <v>25654.22718173037</v>
      </c>
      <c r="CF2782" s="1102">
        <v>18809.500745816589</v>
      </c>
      <c r="CG2782" s="1102">
        <v>16124.204059728945</v>
      </c>
      <c r="CH2782" s="1102">
        <v>19945.492216830786</v>
      </c>
      <c r="CI2782" s="1102">
        <v>30386.143869610532</v>
      </c>
      <c r="CJ2782" s="1102">
        <v>31550.587495363794</v>
      </c>
      <c r="CK2782" s="1102">
        <v>30236.328067200375</v>
      </c>
      <c r="CL2782" s="1102">
        <v>26210.858256113228</v>
      </c>
      <c r="CM2782" s="1102">
        <v>29232.917454546714</v>
      </c>
      <c r="CN2782" s="1102">
        <v>30674.50242652039</v>
      </c>
      <c r="CO2782" s="1102">
        <v>26992.242519907195</v>
      </c>
      <c r="CP2782" s="1102">
        <v>32688.658205036932</v>
      </c>
      <c r="CQ2782" s="1106">
        <f t="shared" si="243"/>
        <v>36033.07764813651</v>
      </c>
      <c r="CR2782" s="23" t="s">
        <v>543</v>
      </c>
      <c r="DQ2782"/>
      <c r="DR2782"/>
    </row>
    <row r="2783" spans="58:122" ht="13">
      <c r="BF2783" s="1135">
        <v>2775</v>
      </c>
      <c r="BG2783" s="1102">
        <v>63357.329644011261</v>
      </c>
      <c r="BH2783" s="1102">
        <v>61939.842959789312</v>
      </c>
      <c r="BI2783" s="1102">
        <v>53594.842765087153</v>
      </c>
      <c r="BJ2783" s="1102">
        <v>57369.711706447757</v>
      </c>
      <c r="BK2783" s="1102">
        <v>60217.883629999495</v>
      </c>
      <c r="BL2783" s="1102">
        <v>71230.20206618667</v>
      </c>
      <c r="BM2783" s="1102">
        <v>65124.642629064969</v>
      </c>
      <c r="BN2783" s="1102">
        <v>81123.098296287775</v>
      </c>
      <c r="BO2783" s="1102">
        <v>102287.42748639705</v>
      </c>
      <c r="BP2783" s="1102">
        <v>100925.47365161069</v>
      </c>
      <c r="BQ2783" s="1102">
        <v>80756.34723808548</v>
      </c>
      <c r="BR2783" s="1102">
        <v>66590.473076621973</v>
      </c>
      <c r="BS2783" s="1102">
        <v>56034.527474401577</v>
      </c>
      <c r="BT2783" s="1102">
        <v>28312.23689043452</v>
      </c>
      <c r="BU2783" s="1102">
        <v>15130.153968149583</v>
      </c>
      <c r="BV2783" s="1102">
        <v>15399.374185163542</v>
      </c>
      <c r="BW2783" s="1102">
        <v>15172.756248460568</v>
      </c>
      <c r="BX2783" s="1102">
        <v>22929.484774801902</v>
      </c>
      <c r="BY2783" s="1102">
        <v>22009.886511246033</v>
      </c>
      <c r="BZ2783" s="1102">
        <v>19518.397182172648</v>
      </c>
      <c r="CA2783" s="1102">
        <v>14200.339487622032</v>
      </c>
      <c r="CB2783" s="1102">
        <v>9984.5300143540662</v>
      </c>
      <c r="CC2783" s="1102">
        <v>9819.2131423163919</v>
      </c>
      <c r="CD2783" s="1102">
        <v>14202.526246745578</v>
      </c>
      <c r="CE2783" s="1102">
        <v>18366.766858493556</v>
      </c>
      <c r="CF2783" s="1102">
        <v>15055.506261909488</v>
      </c>
      <c r="CG2783" s="1102">
        <v>11474.35629919265</v>
      </c>
      <c r="CH2783" s="1102">
        <v>13441.371404967824</v>
      </c>
      <c r="CI2783" s="1102">
        <v>20675.925722143584</v>
      </c>
      <c r="CJ2783" s="1102">
        <v>24296.760794432419</v>
      </c>
      <c r="CK2783" s="1102">
        <v>25403.788298803298</v>
      </c>
      <c r="CL2783" s="1102">
        <v>21279.993897208333</v>
      </c>
      <c r="CM2783" s="1102">
        <v>21280.18740493638</v>
      </c>
      <c r="CN2783" s="1102">
        <v>19355.389652178063</v>
      </c>
      <c r="CO2783" s="1102">
        <v>16547.896060373008</v>
      </c>
      <c r="CP2783" s="1102">
        <v>20454.425128798153</v>
      </c>
      <c r="CQ2783" s="1106">
        <f t="shared" si="243"/>
        <v>22547.144159022409</v>
      </c>
      <c r="CR2783" s="23" t="s">
        <v>543</v>
      </c>
      <c r="DQ2783"/>
      <c r="DR2783"/>
    </row>
    <row r="2784" spans="58:122" ht="13">
      <c r="BF2784" s="1135">
        <v>2776</v>
      </c>
      <c r="BG2784" s="1102">
        <v>82621.490193493912</v>
      </c>
      <c r="BH2784" s="1102">
        <v>86018.154785938517</v>
      </c>
      <c r="BI2784" s="1102">
        <v>73446.003273260474</v>
      </c>
      <c r="BJ2784" s="1102">
        <v>84201.227206602096</v>
      </c>
      <c r="BK2784" s="1102">
        <v>100975.63118408616</v>
      </c>
      <c r="BL2784" s="1102">
        <v>122016.4017729737</v>
      </c>
      <c r="BM2784" s="1102">
        <v>102949.88344594694</v>
      </c>
      <c r="BN2784" s="1102">
        <v>101834.97157372371</v>
      </c>
      <c r="BO2784" s="1102">
        <v>137520.65478263205</v>
      </c>
      <c r="BP2784" s="1102">
        <v>131512.12899546014</v>
      </c>
      <c r="BQ2784" s="1102">
        <v>103577.42972474857</v>
      </c>
      <c r="BR2784" s="1102">
        <v>81689.408413141282</v>
      </c>
      <c r="BS2784" s="1102">
        <v>100974.82237593787</v>
      </c>
      <c r="BT2784" s="1102">
        <v>44097.365193395992</v>
      </c>
      <c r="BU2784" s="1102">
        <v>15429.471172957157</v>
      </c>
      <c r="BV2784" s="1102">
        <v>17191.948221732349</v>
      </c>
      <c r="BW2784" s="1102">
        <v>24942.90177481138</v>
      </c>
      <c r="BX2784" s="1102">
        <v>28168.261804316458</v>
      </c>
      <c r="BY2784" s="1102">
        <v>24700.295263413285</v>
      </c>
      <c r="BZ2784" s="1102">
        <v>23245.547603927655</v>
      </c>
      <c r="CA2784" s="1102">
        <v>14200.875599632915</v>
      </c>
      <c r="CB2784" s="1102">
        <v>8692.5913467925056</v>
      </c>
      <c r="CC2784" s="1102">
        <v>11365.300342751701</v>
      </c>
      <c r="CD2784" s="1102">
        <v>14383.919894725173</v>
      </c>
      <c r="CE2784" s="1102">
        <v>23452.540486628517</v>
      </c>
      <c r="CF2784" s="1102">
        <v>16360.679505881217</v>
      </c>
      <c r="CG2784" s="1102">
        <v>12547.354242928235</v>
      </c>
      <c r="CH2784" s="1102">
        <v>15019.300729724026</v>
      </c>
      <c r="CI2784" s="1102">
        <v>21411.60309802206</v>
      </c>
      <c r="CJ2784" s="1102">
        <v>23667.090788858051</v>
      </c>
      <c r="CK2784" s="1102">
        <v>24277.335631094207</v>
      </c>
      <c r="CL2784" s="1102">
        <v>19510.997246667259</v>
      </c>
      <c r="CM2784" s="1102">
        <v>24503.301861081476</v>
      </c>
      <c r="CN2784" s="1102">
        <v>25606.368183167415</v>
      </c>
      <c r="CO2784" s="1102">
        <v>31076.096707230492</v>
      </c>
      <c r="CP2784" s="1102">
        <v>28142.237461435863</v>
      </c>
      <c r="CQ2784" s="1106">
        <f t="shared" si="243"/>
        <v>31021.506642446438</v>
      </c>
      <c r="CR2784" s="23" t="s">
        <v>543</v>
      </c>
      <c r="DQ2784"/>
      <c r="DR2784"/>
    </row>
    <row r="2785" spans="58:122" ht="13">
      <c r="BF2785" s="1135">
        <v>2777</v>
      </c>
      <c r="BG2785" s="1102">
        <v>65581.37831699317</v>
      </c>
      <c r="BH2785" s="1102">
        <v>63329.333010306545</v>
      </c>
      <c r="BI2785" s="1102">
        <v>50742.004636565202</v>
      </c>
      <c r="BJ2785" s="1102">
        <v>58749.092307113708</v>
      </c>
      <c r="BK2785" s="1102">
        <v>80310.911112386442</v>
      </c>
      <c r="BL2785" s="1102">
        <v>104423.97055040189</v>
      </c>
      <c r="BM2785" s="1102">
        <v>92072.118794285576</v>
      </c>
      <c r="BN2785" s="1102">
        <v>99169.350942279343</v>
      </c>
      <c r="BO2785" s="1102">
        <v>137311.11580468997</v>
      </c>
      <c r="BP2785" s="1102">
        <v>126738.00783557438</v>
      </c>
      <c r="BQ2785" s="1102">
        <v>91882.512691137948</v>
      </c>
      <c r="BR2785" s="1102">
        <v>64133.736223841632</v>
      </c>
      <c r="BS2785" s="1102">
        <v>66008.067211208036</v>
      </c>
      <c r="BT2785" s="1102">
        <v>44089.496872271913</v>
      </c>
      <c r="BU2785" s="1102">
        <v>18190.664048397168</v>
      </c>
      <c r="BV2785" s="1102">
        <v>14505.778784218235</v>
      </c>
      <c r="BW2785" s="1102">
        <v>23924.941174180432</v>
      </c>
      <c r="BX2785" s="1102">
        <v>28885.99882101535</v>
      </c>
      <c r="BY2785" s="1102">
        <v>25058.90839993241</v>
      </c>
      <c r="BZ2785" s="1102">
        <v>21012.95253626665</v>
      </c>
      <c r="CA2785" s="1102">
        <v>14206.081868447536</v>
      </c>
      <c r="CB2785" s="1102">
        <v>9350.5567910355931</v>
      </c>
      <c r="CC2785" s="1102">
        <v>7475.3487314115546</v>
      </c>
      <c r="CD2785" s="1102">
        <v>11938.052672294998</v>
      </c>
      <c r="CE2785" s="1102">
        <v>21292.75918443091</v>
      </c>
      <c r="CF2785" s="1102">
        <v>15351.512258274088</v>
      </c>
      <c r="CG2785" s="1102">
        <v>11079.836179724907</v>
      </c>
      <c r="CH2785" s="1102">
        <v>12493.132114748978</v>
      </c>
      <c r="CI2785" s="1102">
        <v>21037.750135349557</v>
      </c>
      <c r="CJ2785" s="1102">
        <v>21582.983124072904</v>
      </c>
      <c r="CK2785" s="1102">
        <v>20029.228619010391</v>
      </c>
      <c r="CL2785" s="1102">
        <v>17365.406846879552</v>
      </c>
      <c r="CM2785" s="1102">
        <v>21991.985667316152</v>
      </c>
      <c r="CN2785" s="1102">
        <v>31098.54910071801</v>
      </c>
      <c r="CO2785" s="1102">
        <v>35459.189223912406</v>
      </c>
      <c r="CP2785" s="1102">
        <v>31515.031978381245</v>
      </c>
      <c r="CQ2785" s="1106">
        <f t="shared" si="243"/>
        <v>34739.376184781322</v>
      </c>
      <c r="CR2785" s="23" t="s">
        <v>543</v>
      </c>
      <c r="DQ2785"/>
      <c r="DR2785"/>
    </row>
    <row r="2786" spans="58:122" ht="13">
      <c r="BF2786" s="1135">
        <v>2778</v>
      </c>
      <c r="BG2786" s="1102">
        <v>70857.527885353746</v>
      </c>
      <c r="BH2786" s="1102">
        <v>65496.216285824739</v>
      </c>
      <c r="BI2786" s="1102">
        <v>56345.176302537569</v>
      </c>
      <c r="BJ2786" s="1102">
        <v>67724.519162539247</v>
      </c>
      <c r="BK2786" s="1102">
        <v>83052.860833128507</v>
      </c>
      <c r="BL2786" s="1102">
        <v>102315.0720483492</v>
      </c>
      <c r="BM2786" s="1102">
        <v>87106.302737660983</v>
      </c>
      <c r="BN2786" s="1102">
        <v>97784.655781396345</v>
      </c>
      <c r="BO2786" s="1102">
        <v>123562.78157146985</v>
      </c>
      <c r="BP2786" s="1102">
        <v>120235.62972725208</v>
      </c>
      <c r="BQ2786" s="1102">
        <v>102101.48304756092</v>
      </c>
      <c r="BR2786" s="1102">
        <v>91888.664033225155</v>
      </c>
      <c r="BS2786" s="1102">
        <v>89301.214946342341</v>
      </c>
      <c r="BT2786" s="1102">
        <v>31642.998321091742</v>
      </c>
      <c r="BU2786" s="1102">
        <v>13165.455589283814</v>
      </c>
      <c r="BV2786" s="1102">
        <v>13303.616013232884</v>
      </c>
      <c r="BW2786" s="1102">
        <v>22938.477341529993</v>
      </c>
      <c r="BX2786" s="1102">
        <v>27213.055912509401</v>
      </c>
      <c r="BY2786" s="1102">
        <v>25596.297426562993</v>
      </c>
      <c r="BZ2786" s="1102">
        <v>22267.683597572639</v>
      </c>
      <c r="CA2786" s="1102">
        <v>14206.911715581913</v>
      </c>
      <c r="CB2786" s="1102">
        <v>8282.8111126125295</v>
      </c>
      <c r="CC2786" s="1102">
        <v>10714.856055638453</v>
      </c>
      <c r="CD2786" s="1102">
        <v>15342.172718001144</v>
      </c>
      <c r="CE2786" s="1102">
        <v>24432.093916331891</v>
      </c>
      <c r="CF2786" s="1102">
        <v>17978.63257151351</v>
      </c>
      <c r="CG2786" s="1102">
        <v>12293.211927120055</v>
      </c>
      <c r="CH2786" s="1102">
        <v>13696.775737874814</v>
      </c>
      <c r="CI2786" s="1102">
        <v>18648.173727876692</v>
      </c>
      <c r="CJ2786" s="1102">
        <v>21080.247247942076</v>
      </c>
      <c r="CK2786" s="1102">
        <v>20655.36976679568</v>
      </c>
      <c r="CL2786" s="1102">
        <v>15700.615251143234</v>
      </c>
      <c r="CM2786" s="1102">
        <v>21194.891390646411</v>
      </c>
      <c r="CN2786" s="1102">
        <v>21716.853660311619</v>
      </c>
      <c r="CO2786" s="1102">
        <v>25983.391994856975</v>
      </c>
      <c r="CP2786" s="1102">
        <v>22815.873506397296</v>
      </c>
      <c r="CQ2786" s="1106">
        <f t="shared" si="243"/>
        <v>25150.195413631096</v>
      </c>
      <c r="CR2786" s="23" t="s">
        <v>543</v>
      </c>
      <c r="DQ2786"/>
      <c r="DR2786"/>
    </row>
    <row r="2787" spans="58:122" ht="13">
      <c r="BF2787" s="1135">
        <v>2779</v>
      </c>
      <c r="BG2787" s="1102">
        <v>63177.084121669846</v>
      </c>
      <c r="BH2787" s="1102">
        <v>69719.999376234497</v>
      </c>
      <c r="BI2787" s="1102">
        <v>65763.590492479372</v>
      </c>
      <c r="BJ2787" s="1102">
        <v>79004.063530765998</v>
      </c>
      <c r="BK2787" s="1102">
        <v>85885.160637721099</v>
      </c>
      <c r="BL2787" s="1102">
        <v>98407.772005376959</v>
      </c>
      <c r="BM2787" s="1102">
        <v>84092.677313227046</v>
      </c>
      <c r="BN2787" s="1102">
        <v>96392.727722287003</v>
      </c>
      <c r="BO2787" s="1102">
        <v>122194.33701141372</v>
      </c>
      <c r="BP2787" s="1102">
        <v>116567.99522138185</v>
      </c>
      <c r="BQ2787" s="1102">
        <v>92693.76885353509</v>
      </c>
      <c r="BR2787" s="1102">
        <v>73899.666421418573</v>
      </c>
      <c r="BS2787" s="1102">
        <v>66394.138238585001</v>
      </c>
      <c r="BT2787" s="1102">
        <v>36637.375082316503</v>
      </c>
      <c r="BU2787" s="1102">
        <v>18779.353505077379</v>
      </c>
      <c r="BV2787" s="1102">
        <v>13284.239384848586</v>
      </c>
      <c r="BW2787" s="1102">
        <v>17381.137500813969</v>
      </c>
      <c r="BX2787" s="1102">
        <v>29423.563413816297</v>
      </c>
      <c r="BY2787" s="1102">
        <v>26975.907201028844</v>
      </c>
      <c r="BZ2787" s="1102">
        <v>21814.871071745863</v>
      </c>
      <c r="CA2787" s="1102">
        <v>14207.1999273034</v>
      </c>
      <c r="CB2787" s="1102">
        <v>10324.075499887529</v>
      </c>
      <c r="CC2787" s="1102">
        <v>12121.828441616017</v>
      </c>
      <c r="CD2787" s="1102">
        <v>16616.902443283318</v>
      </c>
      <c r="CE2787" s="1102">
        <v>22275.053280952408</v>
      </c>
      <c r="CF2787" s="1102">
        <v>17503.083675202372</v>
      </c>
      <c r="CG2787" s="1102">
        <v>14296.945793467543</v>
      </c>
      <c r="CH2787" s="1102">
        <v>15422.064822415425</v>
      </c>
      <c r="CI2787" s="1102">
        <v>18867.156338342978</v>
      </c>
      <c r="CJ2787" s="1102">
        <v>18528.377959808971</v>
      </c>
      <c r="CK2787" s="1102">
        <v>20188.183354540386</v>
      </c>
      <c r="CL2787" s="1102">
        <v>17246.220605370392</v>
      </c>
      <c r="CM2787" s="1102">
        <v>23036.39711180931</v>
      </c>
      <c r="CN2787" s="1102">
        <v>20950.327944602821</v>
      </c>
      <c r="CO2787" s="1102">
        <v>22862.363396499906</v>
      </c>
      <c r="CP2787" s="1102">
        <v>22062.497767701894</v>
      </c>
      <c r="CQ2787" s="1106">
        <f t="shared" si="243"/>
        <v>24319.74081618755</v>
      </c>
      <c r="CR2787" s="23" t="s">
        <v>543</v>
      </c>
      <c r="DQ2787"/>
      <c r="DR2787"/>
    </row>
    <row r="2788" spans="58:122" ht="13">
      <c r="BF2788" s="1135">
        <v>2780</v>
      </c>
      <c r="BG2788" s="1102">
        <v>75124.963633637948</v>
      </c>
      <c r="BH2788" s="1102">
        <v>81112.019906623827</v>
      </c>
      <c r="BI2788" s="1102">
        <v>76833.548982393011</v>
      </c>
      <c r="BJ2788" s="1102">
        <v>91473.782297038095</v>
      </c>
      <c r="BK2788" s="1102">
        <v>106969.54530637746</v>
      </c>
      <c r="BL2788" s="1102">
        <v>124956.33047840017</v>
      </c>
      <c r="BM2788" s="1102">
        <v>104374.77038628193</v>
      </c>
      <c r="BN2788" s="1102">
        <v>106220.5997781576</v>
      </c>
      <c r="BO2788" s="1102">
        <v>138145.7184119623</v>
      </c>
      <c r="BP2788" s="1102">
        <v>124768.22604219409</v>
      </c>
      <c r="BQ2788" s="1102">
        <v>93706.893749373674</v>
      </c>
      <c r="BR2788" s="1102">
        <v>70585.916277663055</v>
      </c>
      <c r="BS2788" s="1102">
        <v>70313.926720278279</v>
      </c>
      <c r="BT2788" s="1102">
        <v>33616.414186164104</v>
      </c>
      <c r="BU2788" s="1102">
        <v>16278.271572664053</v>
      </c>
      <c r="BV2788" s="1102">
        <v>14102.451937529275</v>
      </c>
      <c r="BW2788" s="1102">
        <v>15111.431423178836</v>
      </c>
      <c r="BX2788" s="1102">
        <v>26688.124122529975</v>
      </c>
      <c r="BY2788" s="1102">
        <v>26219.723711934963</v>
      </c>
      <c r="BZ2788" s="1102">
        <v>21172.899919709063</v>
      </c>
      <c r="CA2788" s="1102">
        <v>14208.372580669764</v>
      </c>
      <c r="CB2788" s="1102">
        <v>8684.9068167273363</v>
      </c>
      <c r="CC2788" s="1102">
        <v>10238.545076140299</v>
      </c>
      <c r="CD2788" s="1102">
        <v>14986.15740339789</v>
      </c>
      <c r="CE2788" s="1102">
        <v>20546.685559561392</v>
      </c>
      <c r="CF2788" s="1102">
        <v>16402.85836364446</v>
      </c>
      <c r="CG2788" s="1102">
        <v>14401.573975262605</v>
      </c>
      <c r="CH2788" s="1102">
        <v>15631.616185858575</v>
      </c>
      <c r="CI2788" s="1102">
        <v>19843.602096604394</v>
      </c>
      <c r="CJ2788" s="1102">
        <v>21838.646818888607</v>
      </c>
      <c r="CK2788" s="1102">
        <v>23621.60930672571</v>
      </c>
      <c r="CL2788" s="1102">
        <v>21329.345191575703</v>
      </c>
      <c r="CM2788" s="1102">
        <v>21698.678588527229</v>
      </c>
      <c r="CN2788" s="1102">
        <v>18332.132729472756</v>
      </c>
      <c r="CO2788" s="1102">
        <v>19298.586470945575</v>
      </c>
      <c r="CP2788" s="1102">
        <v>19942.352048310568</v>
      </c>
      <c r="CQ2788" s="1106">
        <f t="shared" si="243"/>
        <v>21982.680210854403</v>
      </c>
      <c r="CR2788" s="23" t="s">
        <v>543</v>
      </c>
      <c r="DQ2788"/>
      <c r="DR2788"/>
    </row>
    <row r="2789" spans="58:122" ht="13">
      <c r="BF2789" s="1135">
        <v>2781</v>
      </c>
      <c r="BG2789" s="1102">
        <v>76091.232636228218</v>
      </c>
      <c r="BH2789" s="1102">
        <v>87554.175821124445</v>
      </c>
      <c r="BI2789" s="1102">
        <v>84843.376663069139</v>
      </c>
      <c r="BJ2789" s="1102">
        <v>91154.691302259118</v>
      </c>
      <c r="BK2789" s="1102">
        <v>101806.35347695994</v>
      </c>
      <c r="BL2789" s="1102">
        <v>120444.3708221461</v>
      </c>
      <c r="BM2789" s="1102">
        <v>103271.48806517624</v>
      </c>
      <c r="BN2789" s="1102">
        <v>103143.68085681736</v>
      </c>
      <c r="BO2789" s="1102">
        <v>146787.83377954795</v>
      </c>
      <c r="BP2789" s="1102">
        <v>155072.67322640304</v>
      </c>
      <c r="BQ2789" s="1102">
        <v>129317.90180432503</v>
      </c>
      <c r="BR2789" s="1102">
        <v>99809.496157977468</v>
      </c>
      <c r="BS2789" s="1102">
        <v>97740.904531090171</v>
      </c>
      <c r="BT2789" s="1102">
        <v>37587.625211039114</v>
      </c>
      <c r="BU2789" s="1102">
        <v>15442.109128270162</v>
      </c>
      <c r="BV2789" s="1102">
        <v>17865.837890635681</v>
      </c>
      <c r="BW2789" s="1102">
        <v>17470.722518911811</v>
      </c>
      <c r="BX2789" s="1102">
        <v>27409.934528379767</v>
      </c>
      <c r="BY2789" s="1102">
        <v>24182.77202020245</v>
      </c>
      <c r="BZ2789" s="1102">
        <v>21499.389167426671</v>
      </c>
      <c r="CA2789" s="1102">
        <v>14212.493595877164</v>
      </c>
      <c r="CB2789" s="1102">
        <v>9155.9068804152375</v>
      </c>
      <c r="CC2789" s="1102">
        <v>13368.631004441442</v>
      </c>
      <c r="CD2789" s="1102">
        <v>17237.962868531464</v>
      </c>
      <c r="CE2789" s="1102">
        <v>25505.768963175778</v>
      </c>
      <c r="CF2789" s="1102">
        <v>19188.332218955453</v>
      </c>
      <c r="CG2789" s="1102">
        <v>14585.925058295275</v>
      </c>
      <c r="CH2789" s="1102">
        <v>18463.125688241551</v>
      </c>
      <c r="CI2789" s="1102">
        <v>23744.032423571425</v>
      </c>
      <c r="CJ2789" s="1102">
        <v>29125.821818186774</v>
      </c>
      <c r="CK2789" s="1102">
        <v>30764.863281037389</v>
      </c>
      <c r="CL2789" s="1102">
        <v>26275.523149746357</v>
      </c>
      <c r="CM2789" s="1102">
        <v>27837.534257938576</v>
      </c>
      <c r="CN2789" s="1102">
        <v>22031.059762170349</v>
      </c>
      <c r="CO2789" s="1102">
        <v>22155.633728753142</v>
      </c>
      <c r="CP2789" s="1102">
        <v>24670.311441233214</v>
      </c>
      <c r="CQ2789" s="1106">
        <f t="shared" si="243"/>
        <v>27194.363322893772</v>
      </c>
      <c r="CR2789" s="23" t="s">
        <v>543</v>
      </c>
      <c r="DQ2789"/>
      <c r="DR2789"/>
    </row>
    <row r="2790" spans="58:122" ht="13">
      <c r="BF2790" s="1135">
        <v>2782</v>
      </c>
      <c r="BG2790" s="1102">
        <v>70777.481449971034</v>
      </c>
      <c r="BH2790" s="1102">
        <v>74639.313841811832</v>
      </c>
      <c r="BI2790" s="1102">
        <v>67397.970962767737</v>
      </c>
      <c r="BJ2790" s="1102">
        <v>63603.156145885725</v>
      </c>
      <c r="BK2790" s="1102">
        <v>75693.058016408278</v>
      </c>
      <c r="BL2790" s="1102">
        <v>107541.86259404155</v>
      </c>
      <c r="BM2790" s="1102">
        <v>100476.81889893195</v>
      </c>
      <c r="BN2790" s="1102">
        <v>102321.11179807488</v>
      </c>
      <c r="BO2790" s="1102">
        <v>147809.09967478478</v>
      </c>
      <c r="BP2790" s="1102">
        <v>135588.24704613336</v>
      </c>
      <c r="BQ2790" s="1102">
        <v>106426.72158689154</v>
      </c>
      <c r="BR2790" s="1102">
        <v>77922.724295711479</v>
      </c>
      <c r="BS2790" s="1102">
        <v>85647.391342874645</v>
      </c>
      <c r="BT2790" s="1102">
        <v>42357.285904424643</v>
      </c>
      <c r="BU2790" s="1102">
        <v>16055.521475423911</v>
      </c>
      <c r="BV2790" s="1102">
        <v>12361.015112022435</v>
      </c>
      <c r="BW2790" s="1102">
        <v>16545.823157243787</v>
      </c>
      <c r="BX2790" s="1102">
        <v>35695.307309693919</v>
      </c>
      <c r="BY2790" s="1102">
        <v>26153.308582264679</v>
      </c>
      <c r="BZ2790" s="1102">
        <v>21252.689358381922</v>
      </c>
      <c r="CA2790" s="1102">
        <v>14214.892535903429</v>
      </c>
      <c r="CB2790" s="1102">
        <v>10982.618753708788</v>
      </c>
      <c r="CC2790" s="1102">
        <v>14783.952847600007</v>
      </c>
      <c r="CD2790" s="1102">
        <v>18928.579162456957</v>
      </c>
      <c r="CE2790" s="1102">
        <v>27824.083452384129</v>
      </c>
      <c r="CF2790" s="1102">
        <v>19739.95377364587</v>
      </c>
      <c r="CG2790" s="1102">
        <v>14075.831106346377</v>
      </c>
      <c r="CH2790" s="1102">
        <v>16957.267377647477</v>
      </c>
      <c r="CI2790" s="1102">
        <v>24127.091717799198</v>
      </c>
      <c r="CJ2790" s="1102">
        <v>30449.398575136758</v>
      </c>
      <c r="CK2790" s="1102">
        <v>29429.919490553875</v>
      </c>
      <c r="CL2790" s="1102">
        <v>23902.873239076038</v>
      </c>
      <c r="CM2790" s="1102">
        <v>28020.222218159208</v>
      </c>
      <c r="CN2790" s="1102">
        <v>24688.896002313948</v>
      </c>
      <c r="CO2790" s="1102">
        <v>26562.714612938762</v>
      </c>
      <c r="CP2790" s="1102">
        <v>27114.616833099546</v>
      </c>
      <c r="CQ2790" s="1106">
        <f t="shared" si="243"/>
        <v>29888.748801442009</v>
      </c>
      <c r="CR2790" s="23" t="s">
        <v>543</v>
      </c>
      <c r="DQ2790"/>
      <c r="DR2790"/>
    </row>
    <row r="2791" spans="58:122" ht="13">
      <c r="BF2791" s="1135">
        <v>2783</v>
      </c>
      <c r="BG2791" s="1102">
        <v>82915.955639309541</v>
      </c>
      <c r="BH2791" s="1102">
        <v>93368.274622944606</v>
      </c>
      <c r="BI2791" s="1102">
        <v>75983.853516376577</v>
      </c>
      <c r="BJ2791" s="1102">
        <v>73365.873251116267</v>
      </c>
      <c r="BK2791" s="1102">
        <v>96733.968896254562</v>
      </c>
      <c r="BL2791" s="1102">
        <v>135125.81293002274</v>
      </c>
      <c r="BM2791" s="1102">
        <v>120605.86374577912</v>
      </c>
      <c r="BN2791" s="1102">
        <v>118345.87975258386</v>
      </c>
      <c r="BO2791" s="1102">
        <v>158062.02616148087</v>
      </c>
      <c r="BP2791" s="1102">
        <v>145466.69906853689</v>
      </c>
      <c r="BQ2791" s="1102">
        <v>110952.30805787153</v>
      </c>
      <c r="BR2791" s="1102">
        <v>81305.772451202705</v>
      </c>
      <c r="BS2791" s="1102">
        <v>102347.84983030894</v>
      </c>
      <c r="BT2791" s="1102">
        <v>37260.509938459749</v>
      </c>
      <c r="BU2791" s="1102">
        <v>13901.7265494448</v>
      </c>
      <c r="BV2791" s="1102">
        <v>16816.403980012405</v>
      </c>
      <c r="BW2791" s="1102">
        <v>29097.696172786385</v>
      </c>
      <c r="BX2791" s="1102">
        <v>29078.469710301983</v>
      </c>
      <c r="BY2791" s="1102">
        <v>26352.667423077495</v>
      </c>
      <c r="BZ2791" s="1102">
        <v>17063.353931417874</v>
      </c>
      <c r="CA2791" s="1102">
        <v>14215.81583020998</v>
      </c>
      <c r="CB2791" s="1102">
        <v>9592.5157996162216</v>
      </c>
      <c r="CC2791" s="1102">
        <v>11700.006619245451</v>
      </c>
      <c r="CD2791" s="1102">
        <v>14918.176077545986</v>
      </c>
      <c r="CE2791" s="1102">
        <v>24651.81728255712</v>
      </c>
      <c r="CF2791" s="1102">
        <v>19984.488501219061</v>
      </c>
      <c r="CG2791" s="1102">
        <v>16513.504749869819</v>
      </c>
      <c r="CH2791" s="1102">
        <v>22229.199539315257</v>
      </c>
      <c r="CI2791" s="1102">
        <v>27034.457746828204</v>
      </c>
      <c r="CJ2791" s="1102">
        <v>29018.352513880782</v>
      </c>
      <c r="CK2791" s="1102">
        <v>27475.76948507642</v>
      </c>
      <c r="CL2791" s="1102">
        <v>19934.628661875777</v>
      </c>
      <c r="CM2791" s="1102">
        <v>27851.695956005817</v>
      </c>
      <c r="CN2791" s="1102">
        <v>25582.842668846748</v>
      </c>
      <c r="CO2791" s="1102">
        <v>30688.014994163161</v>
      </c>
      <c r="CP2791" s="1102">
        <v>27988.56420044629</v>
      </c>
      <c r="CQ2791" s="1106">
        <f t="shared" si="243"/>
        <v>30852.110868813052</v>
      </c>
      <c r="CR2791" s="23" t="s">
        <v>543</v>
      </c>
      <c r="DQ2791"/>
      <c r="DR2791"/>
    </row>
    <row r="2792" spans="58:122" ht="13">
      <c r="BF2792" s="1135">
        <v>2784</v>
      </c>
      <c r="BG2792" s="1102">
        <v>60602.712339572216</v>
      </c>
      <c r="BH2792" s="1102">
        <v>64555.452771582262</v>
      </c>
      <c r="BI2792" s="1102">
        <v>59219.985310471347</v>
      </c>
      <c r="BJ2792" s="1102">
        <v>73735.829002696206</v>
      </c>
      <c r="BK2792" s="1102">
        <v>98146.551972119254</v>
      </c>
      <c r="BL2792" s="1102">
        <v>129939.59969683422</v>
      </c>
      <c r="BM2792" s="1102">
        <v>98034.883931068529</v>
      </c>
      <c r="BN2792" s="1102">
        <v>93203.912468292372</v>
      </c>
      <c r="BO2792" s="1102">
        <v>127456.90249760705</v>
      </c>
      <c r="BP2792" s="1102">
        <v>116621.22549219786</v>
      </c>
      <c r="BQ2792" s="1102">
        <v>89856.562906377163</v>
      </c>
      <c r="BR2792" s="1102">
        <v>61594.010823345518</v>
      </c>
      <c r="BS2792" s="1102">
        <v>53213.353404053552</v>
      </c>
      <c r="BT2792" s="1102">
        <v>30304.138506448398</v>
      </c>
      <c r="BU2792" s="1102">
        <v>16124.086957872851</v>
      </c>
      <c r="BV2792" s="1102">
        <v>14208.602809523794</v>
      </c>
      <c r="BW2792" s="1102">
        <v>21119.291460467313</v>
      </c>
      <c r="BX2792" s="1102">
        <v>25271.730472920073</v>
      </c>
      <c r="BY2792" s="1102">
        <v>25151.789466715887</v>
      </c>
      <c r="BZ2792" s="1102">
        <v>22705.921877806286</v>
      </c>
      <c r="CA2792" s="1102">
        <v>14216.927556501314</v>
      </c>
      <c r="CB2792" s="1102">
        <v>9603.7634295775752</v>
      </c>
      <c r="CC2792" s="1102">
        <v>11422.181444456466</v>
      </c>
      <c r="CD2792" s="1102">
        <v>13902.558430754367</v>
      </c>
      <c r="CE2792" s="1102">
        <v>21940.315348714907</v>
      </c>
      <c r="CF2792" s="1102">
        <v>18846.754592354682</v>
      </c>
      <c r="CG2792" s="1102">
        <v>14477.512799464745</v>
      </c>
      <c r="CH2792" s="1102">
        <v>16571.123283022582</v>
      </c>
      <c r="CI2792" s="1102">
        <v>18712.036732429493</v>
      </c>
      <c r="CJ2792" s="1102">
        <v>21606.015725932699</v>
      </c>
      <c r="CK2792" s="1102">
        <v>22246.643238399138</v>
      </c>
      <c r="CL2792" s="1102">
        <v>17435.306559929322</v>
      </c>
      <c r="CM2792" s="1102">
        <v>20069.842195972335</v>
      </c>
      <c r="CN2792" s="1102">
        <v>17492.068003896606</v>
      </c>
      <c r="CO2792" s="1102">
        <v>22608.058474155827</v>
      </c>
      <c r="CP2792" s="1102">
        <v>17647.455205847215</v>
      </c>
      <c r="CQ2792" s="1106">
        <f t="shared" si="243"/>
        <v>19452.989466123763</v>
      </c>
      <c r="CR2792" s="23" t="s">
        <v>543</v>
      </c>
      <c r="DQ2792"/>
      <c r="DR2792"/>
    </row>
    <row r="2793" spans="58:122" ht="13">
      <c r="BF2793" s="1135">
        <v>2785</v>
      </c>
      <c r="BG2793" s="1102">
        <v>64185.649254712072</v>
      </c>
      <c r="BH2793" s="1102">
        <v>62733.072868352967</v>
      </c>
      <c r="BI2793" s="1102">
        <v>54867.779530249441</v>
      </c>
      <c r="BJ2793" s="1102">
        <v>61590.624352215753</v>
      </c>
      <c r="BK2793" s="1102">
        <v>72091.495297929709</v>
      </c>
      <c r="BL2793" s="1102">
        <v>99867.639462839201</v>
      </c>
      <c r="BM2793" s="1102">
        <v>91536.627698352735</v>
      </c>
      <c r="BN2793" s="1102">
        <v>95726.992532197197</v>
      </c>
      <c r="BO2793" s="1102">
        <v>116405.86892413953</v>
      </c>
      <c r="BP2793" s="1102">
        <v>112437.86618227922</v>
      </c>
      <c r="BQ2793" s="1102">
        <v>91592.087511648511</v>
      </c>
      <c r="BR2793" s="1102">
        <v>75749.646191744236</v>
      </c>
      <c r="BS2793" s="1102">
        <v>82217.817355878899</v>
      </c>
      <c r="BT2793" s="1102">
        <v>32594.182681626189</v>
      </c>
      <c r="BU2793" s="1102">
        <v>13903.556597901512</v>
      </c>
      <c r="BV2793" s="1102">
        <v>13057.520695038371</v>
      </c>
      <c r="BW2793" s="1102">
        <v>20031.084955594488</v>
      </c>
      <c r="BX2793" s="1102">
        <v>26258.831114620996</v>
      </c>
      <c r="BY2793" s="1102">
        <v>21906.671814710131</v>
      </c>
      <c r="BZ2793" s="1102">
        <v>20867.096990533013</v>
      </c>
      <c r="CA2793" s="1102">
        <v>14218.201904956391</v>
      </c>
      <c r="CB2793" s="1102">
        <v>9041.5270439946835</v>
      </c>
      <c r="CC2793" s="1102">
        <v>10559.371571280954</v>
      </c>
      <c r="CD2793" s="1102">
        <v>12523.177829569531</v>
      </c>
      <c r="CE2793" s="1102">
        <v>19904.98466283183</v>
      </c>
      <c r="CF2793" s="1102">
        <v>15571.948278683796</v>
      </c>
      <c r="CG2793" s="1102">
        <v>12511.919217153383</v>
      </c>
      <c r="CH2793" s="1102">
        <v>13706.648746206776</v>
      </c>
      <c r="CI2793" s="1102">
        <v>19234.640863427176</v>
      </c>
      <c r="CJ2793" s="1102">
        <v>23227.167040341425</v>
      </c>
      <c r="CK2793" s="1102">
        <v>25907.419604145391</v>
      </c>
      <c r="CL2793" s="1102">
        <v>21572.259333054695</v>
      </c>
      <c r="CM2793" s="1102">
        <v>23626.025956817073</v>
      </c>
      <c r="CN2793" s="1102">
        <v>19714.134281695096</v>
      </c>
      <c r="CO2793" s="1102">
        <v>19303.928810878144</v>
      </c>
      <c r="CP2793" s="1102">
        <v>20516.603787620341</v>
      </c>
      <c r="CQ2793" s="1106">
        <f t="shared" si="243"/>
        <v>22615.684397882738</v>
      </c>
      <c r="CR2793" s="23" t="s">
        <v>543</v>
      </c>
      <c r="DQ2793"/>
      <c r="DR2793"/>
    </row>
    <row r="2794" spans="58:122" ht="13">
      <c r="BF2794" s="1135">
        <v>2786</v>
      </c>
      <c r="BG2794" s="1102">
        <v>59868.878856768933</v>
      </c>
      <c r="BH2794" s="1102">
        <v>64507.984742054621</v>
      </c>
      <c r="BI2794" s="1102">
        <v>61932.224920830173</v>
      </c>
      <c r="BJ2794" s="1102">
        <v>64063.563677044178</v>
      </c>
      <c r="BK2794" s="1102">
        <v>74948.072342562285</v>
      </c>
      <c r="BL2794" s="1102">
        <v>86079.837783681025</v>
      </c>
      <c r="BM2794" s="1102">
        <v>68217.704273017604</v>
      </c>
      <c r="BN2794" s="1102">
        <v>84778.510403253153</v>
      </c>
      <c r="BO2794" s="1102">
        <v>116336.38296041694</v>
      </c>
      <c r="BP2794" s="1102">
        <v>107396.00829453238</v>
      </c>
      <c r="BQ2794" s="1102">
        <v>82440.990888700122</v>
      </c>
      <c r="BR2794" s="1102">
        <v>64610.007962784257</v>
      </c>
      <c r="BS2794" s="1102">
        <v>74475.008697946978</v>
      </c>
      <c r="BT2794" s="1102">
        <v>39435.229439327122</v>
      </c>
      <c r="BU2794" s="1102">
        <v>21240.051465023411</v>
      </c>
      <c r="BV2794" s="1102">
        <v>16845.484824965977</v>
      </c>
      <c r="BW2794" s="1102">
        <v>14957.060003321963</v>
      </c>
      <c r="BX2794" s="1102">
        <v>25534.750933148884</v>
      </c>
      <c r="BY2794" s="1102">
        <v>26014.236757407863</v>
      </c>
      <c r="BZ2794" s="1102">
        <v>21703.314841280426</v>
      </c>
      <c r="CA2794" s="1102">
        <v>14223.256851285993</v>
      </c>
      <c r="CB2794" s="1102">
        <v>8505.1865897781281</v>
      </c>
      <c r="CC2794" s="1102">
        <v>10185.324627207898</v>
      </c>
      <c r="CD2794" s="1102">
        <v>14675.399788684508</v>
      </c>
      <c r="CE2794" s="1102">
        <v>18942.279453342653</v>
      </c>
      <c r="CF2794" s="1102">
        <v>13207.43789318476</v>
      </c>
      <c r="CG2794" s="1102">
        <v>11283.749912214809</v>
      </c>
      <c r="CH2794" s="1102">
        <v>14528.645494827861</v>
      </c>
      <c r="CI2794" s="1102">
        <v>21945.724808687053</v>
      </c>
      <c r="CJ2794" s="1102">
        <v>22818.090266168983</v>
      </c>
      <c r="CK2794" s="1102">
        <v>23174.49495819796</v>
      </c>
      <c r="CL2794" s="1102">
        <v>19900.793854064268</v>
      </c>
      <c r="CM2794" s="1102">
        <v>23213.447678851695</v>
      </c>
      <c r="CN2794" s="1102">
        <v>24076.09109220414</v>
      </c>
      <c r="CO2794" s="1102">
        <v>23716.880122410501</v>
      </c>
      <c r="CP2794" s="1102">
        <v>24219.852392936235</v>
      </c>
      <c r="CQ2794" s="1106">
        <f t="shared" si="243"/>
        <v>26697.817219264172</v>
      </c>
      <c r="CR2794" s="23" t="s">
        <v>543</v>
      </c>
      <c r="DQ2794"/>
      <c r="DR2794"/>
    </row>
    <row r="2795" spans="58:122" ht="13">
      <c r="BF2795" s="1135">
        <v>2787</v>
      </c>
      <c r="BG2795" s="1102">
        <v>75488.78387694963</v>
      </c>
      <c r="BH2795" s="1102">
        <v>71956.965840860852</v>
      </c>
      <c r="BI2795" s="1102">
        <v>64946.000394081711</v>
      </c>
      <c r="BJ2795" s="1102">
        <v>71508.447165486607</v>
      </c>
      <c r="BK2795" s="1102">
        <v>77489.976534442496</v>
      </c>
      <c r="BL2795" s="1102">
        <v>101104.48112954578</v>
      </c>
      <c r="BM2795" s="1102">
        <v>83722.233915946854</v>
      </c>
      <c r="BN2795" s="1102">
        <v>81999.669805021651</v>
      </c>
      <c r="BO2795" s="1102">
        <v>105814.67717689511</v>
      </c>
      <c r="BP2795" s="1102">
        <v>100962.94873200096</v>
      </c>
      <c r="BQ2795" s="1102">
        <v>79099.938261106305</v>
      </c>
      <c r="BR2795" s="1102">
        <v>57832.989865335447</v>
      </c>
      <c r="BS2795" s="1102">
        <v>73629.730644430543</v>
      </c>
      <c r="BT2795" s="1102">
        <v>24612.073647953421</v>
      </c>
      <c r="BU2795" s="1102">
        <v>13240.378151179721</v>
      </c>
      <c r="BV2795" s="1102">
        <v>11427.791445213241</v>
      </c>
      <c r="BW2795" s="1102">
        <v>21937.472117712816</v>
      </c>
      <c r="BX2795" s="1102">
        <v>31319.054760135994</v>
      </c>
      <c r="BY2795" s="1102">
        <v>26920.454325766848</v>
      </c>
      <c r="BZ2795" s="1102">
        <v>21208.387468781882</v>
      </c>
      <c r="CA2795" s="1102">
        <v>14223.398750924614</v>
      </c>
      <c r="CB2795" s="1102">
        <v>8990.9658239185555</v>
      </c>
      <c r="CC2795" s="1102">
        <v>10867.518676365966</v>
      </c>
      <c r="CD2795" s="1102">
        <v>13535.201172792848</v>
      </c>
      <c r="CE2795" s="1102">
        <v>21057.890471380921</v>
      </c>
      <c r="CF2795" s="1102">
        <v>16289.01103786876</v>
      </c>
      <c r="CG2795" s="1102">
        <v>15038.396732870469</v>
      </c>
      <c r="CH2795" s="1102">
        <v>15680.021550936701</v>
      </c>
      <c r="CI2795" s="1102">
        <v>18836.685882506812</v>
      </c>
      <c r="CJ2795" s="1102">
        <v>19156.777719373436</v>
      </c>
      <c r="CK2795" s="1102">
        <v>21064.82977845666</v>
      </c>
      <c r="CL2795" s="1102">
        <v>19850.072855788192</v>
      </c>
      <c r="CM2795" s="1102">
        <v>23675.793760112359</v>
      </c>
      <c r="CN2795" s="1102">
        <v>20579.248450767565</v>
      </c>
      <c r="CO2795" s="1102">
        <v>21612.602707195831</v>
      </c>
      <c r="CP2795" s="1102">
        <v>22428.840021066844</v>
      </c>
      <c r="CQ2795" s="1106">
        <f t="shared" si="243"/>
        <v>24723.564025402618</v>
      </c>
      <c r="CR2795" s="23" t="s">
        <v>543</v>
      </c>
      <c r="DQ2795"/>
      <c r="DR2795"/>
    </row>
    <row r="2796" spans="58:122" ht="13">
      <c r="BF2796" s="1135">
        <v>2788</v>
      </c>
      <c r="BG2796" s="1102">
        <v>58812.036933169002</v>
      </c>
      <c r="BH2796" s="1102">
        <v>68986.954544017062</v>
      </c>
      <c r="BI2796" s="1102">
        <v>63467.291158401989</v>
      </c>
      <c r="BJ2796" s="1102">
        <v>66140.442197537268</v>
      </c>
      <c r="BK2796" s="1102">
        <v>69465.77613094759</v>
      </c>
      <c r="BL2796" s="1102">
        <v>82784.28888470633</v>
      </c>
      <c r="BM2796" s="1102">
        <v>73402.187991774175</v>
      </c>
      <c r="BN2796" s="1102">
        <v>84593.304685266077</v>
      </c>
      <c r="BO2796" s="1102">
        <v>99517.844448899501</v>
      </c>
      <c r="BP2796" s="1102">
        <v>114058.00035486257</v>
      </c>
      <c r="BQ2796" s="1102">
        <v>91517.302253163245</v>
      </c>
      <c r="BR2796" s="1102">
        <v>80918.379905406444</v>
      </c>
      <c r="BS2796" s="1102">
        <v>78501.860143770609</v>
      </c>
      <c r="BT2796" s="1102">
        <v>38931.92884545042</v>
      </c>
      <c r="BU2796" s="1102">
        <v>19321.375338843471</v>
      </c>
      <c r="BV2796" s="1102">
        <v>15025.834253749037</v>
      </c>
      <c r="BW2796" s="1102">
        <v>14464.41420996835</v>
      </c>
      <c r="BX2796" s="1102">
        <v>27866.293064923822</v>
      </c>
      <c r="BY2796" s="1102">
        <v>22432.115150649988</v>
      </c>
      <c r="BZ2796" s="1102">
        <v>20935.525252570704</v>
      </c>
      <c r="CA2796" s="1102">
        <v>14224.513170869013</v>
      </c>
      <c r="CB2796" s="1102">
        <v>8848.4511389066483</v>
      </c>
      <c r="CC2796" s="1102">
        <v>11284.444690713948</v>
      </c>
      <c r="CD2796" s="1102">
        <v>12735.365226016778</v>
      </c>
      <c r="CE2796" s="1102">
        <v>18604.233393484399</v>
      </c>
      <c r="CF2796" s="1102">
        <v>14092.706131424704</v>
      </c>
      <c r="CG2796" s="1102">
        <v>11842.281469374773</v>
      </c>
      <c r="CH2796" s="1102">
        <v>14532.457049160694</v>
      </c>
      <c r="CI2796" s="1102">
        <v>18172.202662708125</v>
      </c>
      <c r="CJ2796" s="1102">
        <v>18728.549475547887</v>
      </c>
      <c r="CK2796" s="1102">
        <v>19224.532713416193</v>
      </c>
      <c r="CL2796" s="1102">
        <v>15121.585758581825</v>
      </c>
      <c r="CM2796" s="1102">
        <v>22364.630204084795</v>
      </c>
      <c r="CN2796" s="1102">
        <v>22145.282851712538</v>
      </c>
      <c r="CO2796" s="1102">
        <v>27394.74883786538</v>
      </c>
      <c r="CP2796" s="1102">
        <v>22695.172273581706</v>
      </c>
      <c r="CQ2796" s="1106">
        <f t="shared" si="243"/>
        <v>25017.145079567526</v>
      </c>
      <c r="CR2796" s="23" t="s">
        <v>543</v>
      </c>
      <c r="DQ2796"/>
      <c r="DR2796"/>
    </row>
    <row r="2797" spans="58:122" ht="13">
      <c r="BF2797" s="1135">
        <v>2789</v>
      </c>
      <c r="BG2797" s="1102">
        <v>51279.404065417308</v>
      </c>
      <c r="BH2797" s="1102">
        <v>55961.95251860089</v>
      </c>
      <c r="BI2797" s="1102">
        <v>50221.625512703213</v>
      </c>
      <c r="BJ2797" s="1102">
        <v>56086.439459716035</v>
      </c>
      <c r="BK2797" s="1102">
        <v>70742.636365038721</v>
      </c>
      <c r="BL2797" s="1102">
        <v>95218.991723716783</v>
      </c>
      <c r="BM2797" s="1102">
        <v>81120.065347816184</v>
      </c>
      <c r="BN2797" s="1102">
        <v>80245.93097719067</v>
      </c>
      <c r="BO2797" s="1102">
        <v>109897.25156823946</v>
      </c>
      <c r="BP2797" s="1102">
        <v>101366.66868741803</v>
      </c>
      <c r="BQ2797" s="1102">
        <v>80247.304234642565</v>
      </c>
      <c r="BR2797" s="1102">
        <v>59912.140318445599</v>
      </c>
      <c r="BS2797" s="1102">
        <v>69602.321599561561</v>
      </c>
      <c r="BT2797" s="1102">
        <v>30839.769445430982</v>
      </c>
      <c r="BU2797" s="1102">
        <v>14916.41671442436</v>
      </c>
      <c r="BV2797" s="1102">
        <v>13431.863891285981</v>
      </c>
      <c r="BW2797" s="1102">
        <v>27147.262286577767</v>
      </c>
      <c r="BX2797" s="1102">
        <v>30605.554655823718</v>
      </c>
      <c r="BY2797" s="1102">
        <v>25915.615760733523</v>
      </c>
      <c r="BZ2797" s="1102">
        <v>23020.507779195428</v>
      </c>
      <c r="CA2797" s="1102">
        <v>14226.110779334687</v>
      </c>
      <c r="CB2797" s="1102">
        <v>7952.7354661012969</v>
      </c>
      <c r="CC2797" s="1102">
        <v>8850.2842904198842</v>
      </c>
      <c r="CD2797" s="1102">
        <v>11871.672019323149</v>
      </c>
      <c r="CE2797" s="1102">
        <v>20170.466324853558</v>
      </c>
      <c r="CF2797" s="1102">
        <v>14522.944927811863</v>
      </c>
      <c r="CG2797" s="1102">
        <v>13039.891904324564</v>
      </c>
      <c r="CH2797" s="1102">
        <v>17672.48514198999</v>
      </c>
      <c r="CI2797" s="1102">
        <v>24203.369834426561</v>
      </c>
      <c r="CJ2797" s="1102">
        <v>26992.299586827125</v>
      </c>
      <c r="CK2797" s="1102">
        <v>25102.015194671596</v>
      </c>
      <c r="CL2797" s="1102">
        <v>17478.383691677725</v>
      </c>
      <c r="CM2797" s="1102">
        <v>19557.101587368361</v>
      </c>
      <c r="CN2797" s="1102">
        <v>21521.360436577223</v>
      </c>
      <c r="CO2797" s="1102">
        <v>24455.388438782298</v>
      </c>
      <c r="CP2797" s="1102">
        <v>21707.518434217804</v>
      </c>
      <c r="CQ2797" s="1106">
        <f t="shared" si="243"/>
        <v>23928.443082071775</v>
      </c>
      <c r="CR2797" s="23" t="s">
        <v>543</v>
      </c>
      <c r="DQ2797"/>
      <c r="DR2797"/>
    </row>
    <row r="2798" spans="58:122" ht="13">
      <c r="BF2798" s="1135">
        <v>2790</v>
      </c>
      <c r="BG2798" s="1102">
        <v>50200.290094326134</v>
      </c>
      <c r="BH2798" s="1102">
        <v>68880.955371939286</v>
      </c>
      <c r="BI2798" s="1102">
        <v>67271.396398648329</v>
      </c>
      <c r="BJ2798" s="1102">
        <v>73670.052380076144</v>
      </c>
      <c r="BK2798" s="1102">
        <v>85820.571146886767</v>
      </c>
      <c r="BL2798" s="1102">
        <v>117819.66968267286</v>
      </c>
      <c r="BM2798" s="1102">
        <v>106723.68066192645</v>
      </c>
      <c r="BN2798" s="1102">
        <v>101222.08835846883</v>
      </c>
      <c r="BO2798" s="1102">
        <v>119786.89838663659</v>
      </c>
      <c r="BP2798" s="1102">
        <v>144432.44464470609</v>
      </c>
      <c r="BQ2798" s="1102">
        <v>107562.66573182821</v>
      </c>
      <c r="BR2798" s="1102">
        <v>76882.310839404759</v>
      </c>
      <c r="BS2798" s="1102">
        <v>78413.281247854378</v>
      </c>
      <c r="BT2798" s="1102">
        <v>30994.094562292703</v>
      </c>
      <c r="BU2798" s="1102">
        <v>14351.940635921435</v>
      </c>
      <c r="BV2798" s="1102">
        <v>14480.531625028165</v>
      </c>
      <c r="BW2798" s="1102">
        <v>15704.936907356996</v>
      </c>
      <c r="BX2798" s="1102">
        <v>22523.835438470789</v>
      </c>
      <c r="BY2798" s="1102">
        <v>21239.161432725206</v>
      </c>
      <c r="BZ2798" s="1102">
        <v>22471.016193641251</v>
      </c>
      <c r="CA2798" s="1102">
        <v>14228.413832620712</v>
      </c>
      <c r="CB2798" s="1102">
        <v>7769.2905774892279</v>
      </c>
      <c r="CC2798" s="1102">
        <v>8580.5170066255996</v>
      </c>
      <c r="CD2798" s="1102">
        <v>10546.136354946906</v>
      </c>
      <c r="CE2798" s="1102">
        <v>20507.822041957752</v>
      </c>
      <c r="CF2798" s="1102">
        <v>16067.129845214746</v>
      </c>
      <c r="CG2798" s="1102">
        <v>11725.579466654603</v>
      </c>
      <c r="CH2798" s="1102">
        <v>12465.52477976963</v>
      </c>
      <c r="CI2798" s="1102">
        <v>18304.764832410561</v>
      </c>
      <c r="CJ2798" s="1102">
        <v>23521.345435283583</v>
      </c>
      <c r="CK2798" s="1102">
        <v>23784.352934650928</v>
      </c>
      <c r="CL2798" s="1102">
        <v>20189.316725042769</v>
      </c>
      <c r="CM2798" s="1102">
        <v>23369.87521378593</v>
      </c>
      <c r="CN2798" s="1102">
        <v>20767.066696093669</v>
      </c>
      <c r="CO2798" s="1102">
        <v>21749.786926656085</v>
      </c>
      <c r="CP2798" s="1102">
        <v>22616.047342285572</v>
      </c>
      <c r="CQ2798" s="1106">
        <f t="shared" si="243"/>
        <v>24929.924772896826</v>
      </c>
      <c r="CR2798" s="23" t="s">
        <v>543</v>
      </c>
      <c r="DQ2798"/>
      <c r="DR2798"/>
    </row>
    <row r="2799" spans="58:122" ht="13">
      <c r="BF2799" s="1135">
        <v>2791</v>
      </c>
      <c r="BG2799" s="1102">
        <v>58138.777802804107</v>
      </c>
      <c r="BH2799" s="1102">
        <v>60637.297297313264</v>
      </c>
      <c r="BI2799" s="1102">
        <v>53103.117425651013</v>
      </c>
      <c r="BJ2799" s="1102">
        <v>54495.429883644079</v>
      </c>
      <c r="BK2799" s="1102">
        <v>59339.549412706081</v>
      </c>
      <c r="BL2799" s="1102">
        <v>75403.542619177271</v>
      </c>
      <c r="BM2799" s="1102">
        <v>68450.349096418533</v>
      </c>
      <c r="BN2799" s="1102">
        <v>78097.736700577385</v>
      </c>
      <c r="BO2799" s="1102">
        <v>105373.50970059288</v>
      </c>
      <c r="BP2799" s="1102">
        <v>108562.58573710543</v>
      </c>
      <c r="BQ2799" s="1102">
        <v>88051.051192291066</v>
      </c>
      <c r="BR2799" s="1102">
        <v>71348.100313316099</v>
      </c>
      <c r="BS2799" s="1102">
        <v>77112.522227833819</v>
      </c>
      <c r="BT2799" s="1102">
        <v>32663.804123482441</v>
      </c>
      <c r="BU2799" s="1102">
        <v>15915.527002360846</v>
      </c>
      <c r="BV2799" s="1102">
        <v>15784.148708647381</v>
      </c>
      <c r="BW2799" s="1102">
        <v>17475.489453165337</v>
      </c>
      <c r="BX2799" s="1102">
        <v>26299.9537404439</v>
      </c>
      <c r="BY2799" s="1102">
        <v>23281.339504162992</v>
      </c>
      <c r="BZ2799" s="1102">
        <v>20069.108721468463</v>
      </c>
      <c r="CA2799" s="1102">
        <v>14234.110590140139</v>
      </c>
      <c r="CB2799" s="1102">
        <v>9355.3554034654207</v>
      </c>
      <c r="CC2799" s="1102">
        <v>11104.970423167128</v>
      </c>
      <c r="CD2799" s="1102">
        <v>13625.782695988011</v>
      </c>
      <c r="CE2799" s="1102">
        <v>21921.39335313511</v>
      </c>
      <c r="CF2799" s="1102">
        <v>18302.774945410329</v>
      </c>
      <c r="CG2799" s="1102">
        <v>15048.312121030651</v>
      </c>
      <c r="CH2799" s="1102">
        <v>17023.396378758316</v>
      </c>
      <c r="CI2799" s="1102">
        <v>22934.187641722685</v>
      </c>
      <c r="CJ2799" s="1102">
        <v>26158.531120495682</v>
      </c>
      <c r="CK2799" s="1102">
        <v>25930.566638713641</v>
      </c>
      <c r="CL2799" s="1102">
        <v>21090.502718501768</v>
      </c>
      <c r="CM2799" s="1102">
        <v>21818.405712960539</v>
      </c>
      <c r="CN2799" s="1102">
        <v>18376.062657511084</v>
      </c>
      <c r="CO2799" s="1102">
        <v>19870.610327855549</v>
      </c>
      <c r="CP2799" s="1102">
        <v>20000.735528030404</v>
      </c>
      <c r="CQ2799" s="1106">
        <f t="shared" si="243"/>
        <v>22047.036980866735</v>
      </c>
      <c r="CR2799" s="23" t="s">
        <v>543</v>
      </c>
      <c r="DQ2799"/>
      <c r="DR2799"/>
    </row>
    <row r="2800" spans="58:122" ht="13">
      <c r="BF2800" s="1135">
        <v>2792</v>
      </c>
      <c r="BG2800" s="1102">
        <v>45123.065001938194</v>
      </c>
      <c r="BH2800" s="1102">
        <v>51343.712537069492</v>
      </c>
      <c r="BI2800" s="1102">
        <v>47477.106010605799</v>
      </c>
      <c r="BJ2800" s="1102">
        <v>52331.123682925965</v>
      </c>
      <c r="BK2800" s="1102">
        <v>66719.189381260061</v>
      </c>
      <c r="BL2800" s="1102">
        <v>96517.680316742117</v>
      </c>
      <c r="BM2800" s="1102">
        <v>90703.076835558983</v>
      </c>
      <c r="BN2800" s="1102">
        <v>95404.602428841332</v>
      </c>
      <c r="BO2800" s="1102">
        <v>114210.26679248156</v>
      </c>
      <c r="BP2800" s="1102">
        <v>115704.9341591819</v>
      </c>
      <c r="BQ2800" s="1102">
        <v>88230.173267408987</v>
      </c>
      <c r="BR2800" s="1102">
        <v>70238.970834958003</v>
      </c>
      <c r="BS2800" s="1102">
        <v>71559.987812881242</v>
      </c>
      <c r="BT2800" s="1102">
        <v>35113.038601659486</v>
      </c>
      <c r="BU2800" s="1102">
        <v>11760.76043872524</v>
      </c>
      <c r="BV2800" s="1102">
        <v>11073.952174439035</v>
      </c>
      <c r="BW2800" s="1102">
        <v>18237.23800267325</v>
      </c>
      <c r="BX2800" s="1102">
        <v>28579.176221744612</v>
      </c>
      <c r="BY2800" s="1102">
        <v>24208.812189220997</v>
      </c>
      <c r="BZ2800" s="1102">
        <v>20920.787384877527</v>
      </c>
      <c r="CA2800" s="1102">
        <v>14251.638785806579</v>
      </c>
      <c r="CB2800" s="1102">
        <v>10452.354046468789</v>
      </c>
      <c r="CC2800" s="1102">
        <v>12359.616923378959</v>
      </c>
      <c r="CD2800" s="1102">
        <v>14176.745029819207</v>
      </c>
      <c r="CE2800" s="1102">
        <v>21578.170170082689</v>
      </c>
      <c r="CF2800" s="1102">
        <v>15222.948685905743</v>
      </c>
      <c r="CG2800" s="1102">
        <v>12620.662740272219</v>
      </c>
      <c r="CH2800" s="1102">
        <v>16779.518293536938</v>
      </c>
      <c r="CI2800" s="1102">
        <v>22142.839452124903</v>
      </c>
      <c r="CJ2800" s="1102">
        <v>24916.834108460764</v>
      </c>
      <c r="CK2800" s="1102">
        <v>23116.310003600796</v>
      </c>
      <c r="CL2800" s="1102">
        <v>18456.510271755418</v>
      </c>
      <c r="CM2800" s="1102">
        <v>18037.136653189744</v>
      </c>
      <c r="CN2800" s="1102">
        <v>17178.045141296509</v>
      </c>
      <c r="CO2800" s="1102">
        <v>16824.441496876767</v>
      </c>
      <c r="CP2800" s="1102">
        <v>17714.125773317846</v>
      </c>
      <c r="CQ2800" s="1106">
        <f t="shared" si="243"/>
        <v>19526.481186690758</v>
      </c>
      <c r="CR2800" s="23" t="s">
        <v>543</v>
      </c>
      <c r="DQ2800"/>
      <c r="DR2800"/>
    </row>
    <row r="2801" spans="58:122" ht="13">
      <c r="BF2801" s="1135">
        <v>2793</v>
      </c>
      <c r="BG2801" s="1102">
        <v>42829.370633325962</v>
      </c>
      <c r="BH2801" s="1102">
        <v>45163.022492255353</v>
      </c>
      <c r="BI2801" s="1102">
        <v>40296.446727772956</v>
      </c>
      <c r="BJ2801" s="1102">
        <v>40121.255136553897</v>
      </c>
      <c r="BK2801" s="1102">
        <v>53098.744477351298</v>
      </c>
      <c r="BL2801" s="1102">
        <v>83463.896807659723</v>
      </c>
      <c r="BM2801" s="1102">
        <v>77067.111717074193</v>
      </c>
      <c r="BN2801" s="1102">
        <v>78731.552730200638</v>
      </c>
      <c r="BO2801" s="1102">
        <v>111612.40669112993</v>
      </c>
      <c r="BP2801" s="1102">
        <v>114629.23399390196</v>
      </c>
      <c r="BQ2801" s="1102">
        <v>87289.651817523496</v>
      </c>
      <c r="BR2801" s="1102">
        <v>64485.772438581153</v>
      </c>
      <c r="BS2801" s="1102">
        <v>89170.686464452607</v>
      </c>
      <c r="BT2801" s="1102">
        <v>37516.060356206945</v>
      </c>
      <c r="BU2801" s="1102">
        <v>18888.573614334397</v>
      </c>
      <c r="BV2801" s="1102">
        <v>15584.021817262672</v>
      </c>
      <c r="BW2801" s="1102">
        <v>25801.934782014421</v>
      </c>
      <c r="BX2801" s="1102">
        <v>29089.237827231391</v>
      </c>
      <c r="BY2801" s="1102">
        <v>28679.964377487697</v>
      </c>
      <c r="BZ2801" s="1102">
        <v>17652.673346329961</v>
      </c>
      <c r="CA2801" s="1102">
        <v>14256.52280700035</v>
      </c>
      <c r="CB2801" s="1102">
        <v>9329.7410452243366</v>
      </c>
      <c r="CC2801" s="1102">
        <v>9480.0096470421613</v>
      </c>
      <c r="CD2801" s="1102">
        <v>11699.948669122323</v>
      </c>
      <c r="CE2801" s="1102">
        <v>21277.529656669252</v>
      </c>
      <c r="CF2801" s="1102">
        <v>17767.617834527169</v>
      </c>
      <c r="CG2801" s="1102">
        <v>13637.44174229302</v>
      </c>
      <c r="CH2801" s="1102">
        <v>12976.389785363406</v>
      </c>
      <c r="CI2801" s="1102">
        <v>19877.353771910508</v>
      </c>
      <c r="CJ2801" s="1102">
        <v>22776.936382399028</v>
      </c>
      <c r="CK2801" s="1102">
        <v>26744.519932642688</v>
      </c>
      <c r="CL2801" s="1102">
        <v>21855.195499506452</v>
      </c>
      <c r="CM2801" s="1102">
        <v>26328.377752668861</v>
      </c>
      <c r="CN2801" s="1102">
        <v>26016.383756375311</v>
      </c>
      <c r="CO2801" s="1102">
        <v>24562.789460659435</v>
      </c>
      <c r="CP2801" s="1102">
        <v>26692.313090934073</v>
      </c>
      <c r="CQ2801" s="1106">
        <f t="shared" si="243"/>
        <v>29423.238610197684</v>
      </c>
      <c r="CR2801" s="23" t="s">
        <v>543</v>
      </c>
      <c r="DQ2801"/>
      <c r="DR2801"/>
    </row>
    <row r="2802" spans="58:122" ht="13">
      <c r="BF2802" s="1135">
        <v>2794</v>
      </c>
      <c r="BG2802" s="1102">
        <v>60735.928600386324</v>
      </c>
      <c r="BH2802" s="1102">
        <v>56267.914364818833</v>
      </c>
      <c r="BI2802" s="1102">
        <v>47244.930321947169</v>
      </c>
      <c r="BJ2802" s="1102">
        <v>49064.330483052829</v>
      </c>
      <c r="BK2802" s="1102">
        <v>75428.044305315037</v>
      </c>
      <c r="BL2802" s="1102">
        <v>104990.3163926339</v>
      </c>
      <c r="BM2802" s="1102">
        <v>81762.608546683245</v>
      </c>
      <c r="BN2802" s="1102">
        <v>84560.842520099191</v>
      </c>
      <c r="BO2802" s="1102">
        <v>119683.10872022658</v>
      </c>
      <c r="BP2802" s="1102">
        <v>110270.88769500199</v>
      </c>
      <c r="BQ2802" s="1102">
        <v>83815.845096763369</v>
      </c>
      <c r="BR2802" s="1102">
        <v>65255.254644761975</v>
      </c>
      <c r="BS2802" s="1102">
        <v>94165.294059758511</v>
      </c>
      <c r="BT2802" s="1102">
        <v>34153.864112326002</v>
      </c>
      <c r="BU2802" s="1102">
        <v>20417.513654546729</v>
      </c>
      <c r="BV2802" s="1102">
        <v>14928.811922442817</v>
      </c>
      <c r="BW2802" s="1102">
        <v>13780.864697338833</v>
      </c>
      <c r="BX2802" s="1102">
        <v>31496.229449111001</v>
      </c>
      <c r="BY2802" s="1102">
        <v>28059.246031230225</v>
      </c>
      <c r="BZ2802" s="1102">
        <v>20371.490150102603</v>
      </c>
      <c r="CA2802" s="1102">
        <v>14261.084593389494</v>
      </c>
      <c r="CB2802" s="1102">
        <v>9354.6433051234435</v>
      </c>
      <c r="CC2802" s="1102">
        <v>12863.850787160671</v>
      </c>
      <c r="CD2802" s="1102">
        <v>20992.469728620399</v>
      </c>
      <c r="CE2802" s="1102">
        <v>24511.977811315224</v>
      </c>
      <c r="CF2802" s="1102">
        <v>17578.070815908071</v>
      </c>
      <c r="CG2802" s="1102">
        <v>14022.428107736509</v>
      </c>
      <c r="CH2802" s="1102">
        <v>17786.982126446681</v>
      </c>
      <c r="CI2802" s="1102">
        <v>27126.026536756664</v>
      </c>
      <c r="CJ2802" s="1102">
        <v>26890.952355698399</v>
      </c>
      <c r="CK2802" s="1102">
        <v>24504.997597143414</v>
      </c>
      <c r="CL2802" s="1102">
        <v>21385.898284882172</v>
      </c>
      <c r="CM2802" s="1102">
        <v>25821.342618790812</v>
      </c>
      <c r="CN2802" s="1102">
        <v>27610.649756028204</v>
      </c>
      <c r="CO2802" s="1102">
        <v>23939.555244059986</v>
      </c>
      <c r="CP2802" s="1102">
        <v>29860.96904367692</v>
      </c>
      <c r="CQ2802" s="1106">
        <f t="shared" si="243"/>
        <v>32916.08390440495</v>
      </c>
      <c r="CR2802" s="23" t="s">
        <v>543</v>
      </c>
      <c r="DQ2802"/>
      <c r="DR2802"/>
    </row>
    <row r="2803" spans="58:122" ht="13">
      <c r="BF2803" s="1135">
        <v>2795</v>
      </c>
      <c r="BG2803" s="1102">
        <v>55921.45604125817</v>
      </c>
      <c r="BH2803" s="1102">
        <v>60046.869903541578</v>
      </c>
      <c r="BI2803" s="1102">
        <v>56041.137078103144</v>
      </c>
      <c r="BJ2803" s="1102">
        <v>64120.592965230775</v>
      </c>
      <c r="BK2803" s="1102">
        <v>79977.462310799194</v>
      </c>
      <c r="BL2803" s="1102">
        <v>101917.78467440553</v>
      </c>
      <c r="BM2803" s="1102">
        <v>92035.471238323662</v>
      </c>
      <c r="BN2803" s="1102">
        <v>92946.671703898173</v>
      </c>
      <c r="BO2803" s="1102">
        <v>116502.32409605508</v>
      </c>
      <c r="BP2803" s="1102">
        <v>105735.93373128226</v>
      </c>
      <c r="BQ2803" s="1102">
        <v>79758.186549035716</v>
      </c>
      <c r="BR2803" s="1102">
        <v>62548.982361006885</v>
      </c>
      <c r="BS2803" s="1102">
        <v>88494.978540345997</v>
      </c>
      <c r="BT2803" s="1102">
        <v>39255.791532303032</v>
      </c>
      <c r="BU2803" s="1102">
        <v>14982.440066884328</v>
      </c>
      <c r="BV2803" s="1102">
        <v>12586.298267549908</v>
      </c>
      <c r="BW2803" s="1102">
        <v>19403.593747451479</v>
      </c>
      <c r="BX2803" s="1102">
        <v>28232.574320009349</v>
      </c>
      <c r="BY2803" s="1102">
        <v>28632.135265724228</v>
      </c>
      <c r="BZ2803" s="1102">
        <v>21942.145755910216</v>
      </c>
      <c r="CA2803" s="1102">
        <v>14261.181696408999</v>
      </c>
      <c r="CB2803" s="1102">
        <v>8560.9751485668821</v>
      </c>
      <c r="CC2803" s="1102">
        <v>8895.4145816102173</v>
      </c>
      <c r="CD2803" s="1102">
        <v>16353.022080128805</v>
      </c>
      <c r="CE2803" s="1102">
        <v>25870.340361460821</v>
      </c>
      <c r="CF2803" s="1102">
        <v>21077.089776935212</v>
      </c>
      <c r="CG2803" s="1102">
        <v>15496.791472825545</v>
      </c>
      <c r="CH2803" s="1102">
        <v>13021.736588492175</v>
      </c>
      <c r="CI2803" s="1102">
        <v>19423.788559881006</v>
      </c>
      <c r="CJ2803" s="1102">
        <v>24012.288056145415</v>
      </c>
      <c r="CK2803" s="1102">
        <v>23818.606899324568</v>
      </c>
      <c r="CL2803" s="1102">
        <v>20376.099848650461</v>
      </c>
      <c r="CM2803" s="1102">
        <v>21571.490523664939</v>
      </c>
      <c r="CN2803" s="1102">
        <v>22236.952355248835</v>
      </c>
      <c r="CO2803" s="1102">
        <v>20647.149163110098</v>
      </c>
      <c r="CP2803" s="1102">
        <v>23259.900574153558</v>
      </c>
      <c r="CQ2803" s="1106">
        <f t="shared" si="243"/>
        <v>25639.65147236496</v>
      </c>
      <c r="CR2803" s="23" t="s">
        <v>543</v>
      </c>
      <c r="DQ2803"/>
      <c r="DR2803"/>
    </row>
    <row r="2804" spans="58:122" ht="13">
      <c r="BF2804" s="1135">
        <v>2796</v>
      </c>
      <c r="BG2804" s="1102">
        <v>46031.727374747366</v>
      </c>
      <c r="BH2804" s="1102">
        <v>51494.28747200792</v>
      </c>
      <c r="BI2804" s="1102">
        <v>48779.357057772097</v>
      </c>
      <c r="BJ2804" s="1102">
        <v>47357.99546746436</v>
      </c>
      <c r="BK2804" s="1102">
        <v>51339.814934657625</v>
      </c>
      <c r="BL2804" s="1102">
        <v>70163.236399852351</v>
      </c>
      <c r="BM2804" s="1102">
        <v>65959.68809918515</v>
      </c>
      <c r="BN2804" s="1102">
        <v>74585.395254705785</v>
      </c>
      <c r="BO2804" s="1102">
        <v>110019.66719999524</v>
      </c>
      <c r="BP2804" s="1102">
        <v>115024.16788247891</v>
      </c>
      <c r="BQ2804" s="1102">
        <v>90488.511665167869</v>
      </c>
      <c r="BR2804" s="1102">
        <v>68608.782625139007</v>
      </c>
      <c r="BS2804" s="1102">
        <v>83721.899741954141</v>
      </c>
      <c r="BT2804" s="1102">
        <v>29508.520564886072</v>
      </c>
      <c r="BU2804" s="1102">
        <v>14886.317591907849</v>
      </c>
      <c r="BV2804" s="1102">
        <v>13077.52768209512</v>
      </c>
      <c r="BW2804" s="1102">
        <v>22336.085623526873</v>
      </c>
      <c r="BX2804" s="1102">
        <v>23142.022432269336</v>
      </c>
      <c r="BY2804" s="1102">
        <v>27118.002194616602</v>
      </c>
      <c r="BZ2804" s="1102">
        <v>15792.843873035783</v>
      </c>
      <c r="CA2804" s="1102">
        <v>14264.988289383758</v>
      </c>
      <c r="CB2804" s="1102">
        <v>9271.8417471728335</v>
      </c>
      <c r="CC2804" s="1102">
        <v>11669.805149441832</v>
      </c>
      <c r="CD2804" s="1102">
        <v>8777.8685289625264</v>
      </c>
      <c r="CE2804" s="1102">
        <v>23211.985518605012</v>
      </c>
      <c r="CF2804" s="1102">
        <v>12996.565312606412</v>
      </c>
      <c r="CG2804" s="1102">
        <v>12711.684898811927</v>
      </c>
      <c r="CH2804" s="1102">
        <v>15773.166151566989</v>
      </c>
      <c r="CI2804" s="1102">
        <v>22243.82126456156</v>
      </c>
      <c r="CJ2804" s="1102">
        <v>23408.675078911845</v>
      </c>
      <c r="CK2804" s="1102">
        <v>24978.613102798234</v>
      </c>
      <c r="CL2804" s="1102">
        <v>15543.375589445042</v>
      </c>
      <c r="CM2804" s="1102">
        <v>21688.610995163974</v>
      </c>
      <c r="CN2804" s="1102">
        <v>17285.393971831374</v>
      </c>
      <c r="CO2804" s="1102">
        <v>27529.864166869429</v>
      </c>
      <c r="CP2804" s="1102">
        <v>18429.981589891064</v>
      </c>
      <c r="CQ2804" s="1106">
        <f t="shared" si="243"/>
        <v>20315.577149628702</v>
      </c>
      <c r="CR2804" s="23" t="s">
        <v>543</v>
      </c>
      <c r="DQ2804"/>
      <c r="DR2804"/>
    </row>
    <row r="2805" spans="58:122" ht="13">
      <c r="BF2805" s="1135">
        <v>2797</v>
      </c>
      <c r="BG2805" s="1102">
        <v>47480.435622960453</v>
      </c>
      <c r="BH2805" s="1102">
        <v>50419.30742209858</v>
      </c>
      <c r="BI2805" s="1102">
        <v>45615.63174026912</v>
      </c>
      <c r="BJ2805" s="1102">
        <v>51623.51043328872</v>
      </c>
      <c r="BK2805" s="1102">
        <v>67290.050496201729</v>
      </c>
      <c r="BL2805" s="1102">
        <v>84019.606889769973</v>
      </c>
      <c r="BM2805" s="1102">
        <v>66938.935539895363</v>
      </c>
      <c r="BN2805" s="1102">
        <v>90298.973089631414</v>
      </c>
      <c r="BO2805" s="1102">
        <v>125348.3072387494</v>
      </c>
      <c r="BP2805" s="1102">
        <v>116925.1199088307</v>
      </c>
      <c r="BQ2805" s="1102">
        <v>89079.508104222215</v>
      </c>
      <c r="BR2805" s="1102">
        <v>70465.537404422241</v>
      </c>
      <c r="BS2805" s="1102">
        <v>77064.055168500476</v>
      </c>
      <c r="BT2805" s="1102">
        <v>28461.803592227661</v>
      </c>
      <c r="BU2805" s="1102">
        <v>12206.943732505286</v>
      </c>
      <c r="BV2805" s="1102">
        <v>12434.432363645752</v>
      </c>
      <c r="BW2805" s="1102">
        <v>20731.617633339243</v>
      </c>
      <c r="BX2805" s="1102">
        <v>22168.577697867797</v>
      </c>
      <c r="BY2805" s="1102">
        <v>21699.066998002043</v>
      </c>
      <c r="BZ2805" s="1102">
        <v>18248.519537157048</v>
      </c>
      <c r="CA2805" s="1102">
        <v>14265.880623614717</v>
      </c>
      <c r="CB2805" s="1102">
        <v>6843.698639309936</v>
      </c>
      <c r="CC2805" s="1102">
        <v>7879.131149072572</v>
      </c>
      <c r="CD2805" s="1102">
        <v>12117.849308460909</v>
      </c>
      <c r="CE2805" s="1102">
        <v>22551.558585688406</v>
      </c>
      <c r="CF2805" s="1102">
        <v>16143.808827651928</v>
      </c>
      <c r="CG2805" s="1102">
        <v>12236.105366826307</v>
      </c>
      <c r="CH2805" s="1102">
        <v>13534.118521496732</v>
      </c>
      <c r="CI2805" s="1102">
        <v>19699.121881763411</v>
      </c>
      <c r="CJ2805" s="1102">
        <v>21244.549176208875</v>
      </c>
      <c r="CK2805" s="1102">
        <v>20725.825946640478</v>
      </c>
      <c r="CL2805" s="1102">
        <v>15400.57104902311</v>
      </c>
      <c r="CM2805" s="1102">
        <v>19951.235741670287</v>
      </c>
      <c r="CN2805" s="1102">
        <v>17440.621375095157</v>
      </c>
      <c r="CO2805" s="1102">
        <v>22727.170761180205</v>
      </c>
      <c r="CP2805" s="1102">
        <v>18634.646121559425</v>
      </c>
      <c r="CQ2805" s="1106">
        <f t="shared" si="243"/>
        <v>20541.181177642586</v>
      </c>
      <c r="CR2805" s="23" t="s">
        <v>543</v>
      </c>
      <c r="DQ2805"/>
      <c r="DR2805"/>
    </row>
    <row r="2806" spans="58:122" ht="13">
      <c r="BF2806" s="1135">
        <v>2798</v>
      </c>
      <c r="BG2806" s="1102">
        <v>47242.026644316247</v>
      </c>
      <c r="BH2806" s="1102">
        <v>52238.109855054689</v>
      </c>
      <c r="BI2806" s="1102">
        <v>45973.232354309876</v>
      </c>
      <c r="BJ2806" s="1102">
        <v>51390.550587260514</v>
      </c>
      <c r="BK2806" s="1102">
        <v>70383.696529887675</v>
      </c>
      <c r="BL2806" s="1102">
        <v>95628.103988343326</v>
      </c>
      <c r="BM2806" s="1102">
        <v>84448.992971070329</v>
      </c>
      <c r="BN2806" s="1102">
        <v>99640.07899633878</v>
      </c>
      <c r="BO2806" s="1102">
        <v>134684.69640125067</v>
      </c>
      <c r="BP2806" s="1102">
        <v>124552.40185131255</v>
      </c>
      <c r="BQ2806" s="1102">
        <v>97008.799371549801</v>
      </c>
      <c r="BR2806" s="1102">
        <v>78784.937068062049</v>
      </c>
      <c r="BS2806" s="1102">
        <v>85438.696825735446</v>
      </c>
      <c r="BT2806" s="1102">
        <v>30250.078579550525</v>
      </c>
      <c r="BU2806" s="1102">
        <v>14165.860478090204</v>
      </c>
      <c r="BV2806" s="1102">
        <v>16281.340627866701</v>
      </c>
      <c r="BW2806" s="1102">
        <v>21939.021790765288</v>
      </c>
      <c r="BX2806" s="1102">
        <v>23275.098899066295</v>
      </c>
      <c r="BY2806" s="1102">
        <v>22665.254101742623</v>
      </c>
      <c r="BZ2806" s="1102">
        <v>20797.99591101996</v>
      </c>
      <c r="CA2806" s="1102">
        <v>14270.415712585871</v>
      </c>
      <c r="CB2806" s="1102">
        <v>9395.8662674588886</v>
      </c>
      <c r="CC2806" s="1102">
        <v>8889.678798099163</v>
      </c>
      <c r="CD2806" s="1102">
        <v>12294.087397366078</v>
      </c>
      <c r="CE2806" s="1102">
        <v>18825.185483466794</v>
      </c>
      <c r="CF2806" s="1102">
        <v>15529.540296790412</v>
      </c>
      <c r="CG2806" s="1102">
        <v>13336.261513403069</v>
      </c>
      <c r="CH2806" s="1102">
        <v>15624.116374489196</v>
      </c>
      <c r="CI2806" s="1102">
        <v>19950.007770199929</v>
      </c>
      <c r="CJ2806" s="1102">
        <v>19318.540347689224</v>
      </c>
      <c r="CK2806" s="1102">
        <v>19903.288356471036</v>
      </c>
      <c r="CL2806" s="1102">
        <v>18104.998704826558</v>
      </c>
      <c r="CM2806" s="1102">
        <v>24181.87604279297</v>
      </c>
      <c r="CN2806" s="1102">
        <v>24518.028248127535</v>
      </c>
      <c r="CO2806" s="1102">
        <v>25912.204418088331</v>
      </c>
      <c r="CP2806" s="1102">
        <v>26490.853559833187</v>
      </c>
      <c r="CQ2806" s="1106">
        <f t="shared" si="243"/>
        <v>29201.167490557884</v>
      </c>
      <c r="CR2806" s="23" t="s">
        <v>543</v>
      </c>
      <c r="DQ2806"/>
      <c r="DR2806"/>
    </row>
    <row r="2807" spans="58:122" ht="13">
      <c r="BF2807" s="1135">
        <v>2799</v>
      </c>
      <c r="BG2807" s="1102">
        <v>49449.818619992955</v>
      </c>
      <c r="BH2807" s="1102">
        <v>52706.053413427166</v>
      </c>
      <c r="BI2807" s="1102">
        <v>48158.112028064214</v>
      </c>
      <c r="BJ2807" s="1102">
        <v>57775.745252005938</v>
      </c>
      <c r="BK2807" s="1102">
        <v>69276.140830014192</v>
      </c>
      <c r="BL2807" s="1102">
        <v>95200.56581705081</v>
      </c>
      <c r="BM2807" s="1102">
        <v>78602.802069595797</v>
      </c>
      <c r="BN2807" s="1102">
        <v>73918.262453703457</v>
      </c>
      <c r="BO2807" s="1102">
        <v>113293.30750040108</v>
      </c>
      <c r="BP2807" s="1102">
        <v>103598.88691302005</v>
      </c>
      <c r="BQ2807" s="1102">
        <v>77436.733125999526</v>
      </c>
      <c r="BR2807" s="1102">
        <v>56867.564212148965</v>
      </c>
      <c r="BS2807" s="1102">
        <v>70311.933096829074</v>
      </c>
      <c r="BT2807" s="1102">
        <v>25502.406735529396</v>
      </c>
      <c r="BU2807" s="1102">
        <v>14523.569000541846</v>
      </c>
      <c r="BV2807" s="1102">
        <v>13611.233537946953</v>
      </c>
      <c r="BW2807" s="1102">
        <v>20688.395943283267</v>
      </c>
      <c r="BX2807" s="1102">
        <v>22812.487202377702</v>
      </c>
      <c r="BY2807" s="1102">
        <v>21170.798453899155</v>
      </c>
      <c r="BZ2807" s="1102">
        <v>22698.973258691738</v>
      </c>
      <c r="CA2807" s="1102">
        <v>14270.465348831851</v>
      </c>
      <c r="CB2807" s="1102">
        <v>8132.7994120687781</v>
      </c>
      <c r="CC2807" s="1102">
        <v>8922.1662508785939</v>
      </c>
      <c r="CD2807" s="1102">
        <v>11393.201507144944</v>
      </c>
      <c r="CE2807" s="1102">
        <v>22264.917645149431</v>
      </c>
      <c r="CF2807" s="1102">
        <v>17683.870100208827</v>
      </c>
      <c r="CG2807" s="1102">
        <v>11975.284380040355</v>
      </c>
      <c r="CH2807" s="1102">
        <v>11735.854722930624</v>
      </c>
      <c r="CI2807" s="1102">
        <v>16006.412459443804</v>
      </c>
      <c r="CJ2807" s="1102">
        <v>19350.041804789282</v>
      </c>
      <c r="CK2807" s="1102">
        <v>21380.844185717244</v>
      </c>
      <c r="CL2807" s="1102">
        <v>18769.294714506639</v>
      </c>
      <c r="CM2807" s="1102">
        <v>20587.185589901532</v>
      </c>
      <c r="CN2807" s="1102">
        <v>17194.912962178467</v>
      </c>
      <c r="CO2807" s="1102">
        <v>20217.098674795805</v>
      </c>
      <c r="CP2807" s="1102">
        <v>18842.358583110963</v>
      </c>
      <c r="CQ2807" s="1106">
        <f t="shared" si="243"/>
        <v>20770.144973238788</v>
      </c>
      <c r="CR2807" s="23" t="s">
        <v>543</v>
      </c>
      <c r="DQ2807"/>
      <c r="DR2807"/>
    </row>
    <row r="2808" spans="58:122" ht="13">
      <c r="BF2808" s="1135">
        <v>2800</v>
      </c>
      <c r="BG2808" s="1102">
        <v>67197.152637492691</v>
      </c>
      <c r="BH2808" s="1102">
        <v>66384.89585164524</v>
      </c>
      <c r="BI2808" s="1102">
        <v>56621.281233738722</v>
      </c>
      <c r="BJ2808" s="1102">
        <v>65191.584901394999</v>
      </c>
      <c r="BK2808" s="1102">
        <v>82248.448269038025</v>
      </c>
      <c r="BL2808" s="1102">
        <v>99198.858529639649</v>
      </c>
      <c r="BM2808" s="1102">
        <v>77246.65743844508</v>
      </c>
      <c r="BN2808" s="1102">
        <v>92655.664593877751</v>
      </c>
      <c r="BO2808" s="1102">
        <v>112484.69971814485</v>
      </c>
      <c r="BP2808" s="1102">
        <v>108634.49875691907</v>
      </c>
      <c r="BQ2808" s="1102">
        <v>85247.124205443411</v>
      </c>
      <c r="BR2808" s="1102">
        <v>69256.249780013197</v>
      </c>
      <c r="BS2808" s="1102">
        <v>64018.728163313863</v>
      </c>
      <c r="BT2808" s="1102">
        <v>27071.415970793634</v>
      </c>
      <c r="BU2808" s="1102">
        <v>12994.746382577512</v>
      </c>
      <c r="BV2808" s="1102">
        <v>12175.996330173</v>
      </c>
      <c r="BW2808" s="1102">
        <v>20052.734723504971</v>
      </c>
      <c r="BX2808" s="1102">
        <v>20799.715835708932</v>
      </c>
      <c r="BY2808" s="1102">
        <v>23258.220608549611</v>
      </c>
      <c r="BZ2808" s="1102">
        <v>22924.093899384545</v>
      </c>
      <c r="CA2808" s="1102">
        <v>14271.473384439936</v>
      </c>
      <c r="CB2808" s="1102">
        <v>7971.9278303276242</v>
      </c>
      <c r="CC2808" s="1102">
        <v>7823.138985216784</v>
      </c>
      <c r="CD2808" s="1102">
        <v>9790.583012350553</v>
      </c>
      <c r="CE2808" s="1102">
        <v>19535.179762318319</v>
      </c>
      <c r="CF2808" s="1102">
        <v>14535.841660065431</v>
      </c>
      <c r="CG2808" s="1102">
        <v>10480.132852606139</v>
      </c>
      <c r="CH2808" s="1102">
        <v>10340.051814074946</v>
      </c>
      <c r="CI2808" s="1102">
        <v>16439.901894941078</v>
      </c>
      <c r="CJ2808" s="1102">
        <v>20788.481648169967</v>
      </c>
      <c r="CK2808" s="1102">
        <v>23618.740997348246</v>
      </c>
      <c r="CL2808" s="1102">
        <v>18754.464053404503</v>
      </c>
      <c r="CM2808" s="1102">
        <v>19738.077947090882</v>
      </c>
      <c r="CN2808" s="1102">
        <v>16498.735405625157</v>
      </c>
      <c r="CO2808" s="1102">
        <v>17417.97033659013</v>
      </c>
      <c r="CP2808" s="1102">
        <v>17117.261375845566</v>
      </c>
      <c r="CQ2808" s="1106">
        <f t="shared" si="243"/>
        <v>18868.550810820729</v>
      </c>
      <c r="CR2808" s="23" t="s">
        <v>543</v>
      </c>
      <c r="DQ2808"/>
      <c r="DR2808"/>
    </row>
    <row r="2809" spans="58:122" ht="13">
      <c r="BF2809" s="1135">
        <v>2801</v>
      </c>
      <c r="BG2809" s="1102">
        <v>61315.382111834318</v>
      </c>
      <c r="BH2809" s="1102">
        <v>60994.127184613164</v>
      </c>
      <c r="BI2809" s="1102">
        <v>53880.481977621515</v>
      </c>
      <c r="BJ2809" s="1102">
        <v>53026.616906427167</v>
      </c>
      <c r="BK2809" s="1102">
        <v>74325.093845346841</v>
      </c>
      <c r="BL2809" s="1102">
        <v>95437.413397350203</v>
      </c>
      <c r="BM2809" s="1102">
        <v>72733.989146485197</v>
      </c>
      <c r="BN2809" s="1102">
        <v>74222.988236412653</v>
      </c>
      <c r="BO2809" s="1102">
        <v>129200.77403947522</v>
      </c>
      <c r="BP2809" s="1102">
        <v>120118.6695538514</v>
      </c>
      <c r="BQ2809" s="1102">
        <v>95340.586198222853</v>
      </c>
      <c r="BR2809" s="1102">
        <v>69057.819658265842</v>
      </c>
      <c r="BS2809" s="1102">
        <v>74195.210843114925</v>
      </c>
      <c r="BT2809" s="1102">
        <v>33121.029101795473</v>
      </c>
      <c r="BU2809" s="1102">
        <v>18156.13234900128</v>
      </c>
      <c r="BV2809" s="1102">
        <v>13699.411452422903</v>
      </c>
      <c r="BW2809" s="1102">
        <v>12179.56585706266</v>
      </c>
      <c r="BX2809" s="1102">
        <v>25714.613041782271</v>
      </c>
      <c r="BY2809" s="1102">
        <v>22459.721046511266</v>
      </c>
      <c r="BZ2809" s="1102">
        <v>20167.782205544539</v>
      </c>
      <c r="CA2809" s="1102">
        <v>14272.799761924211</v>
      </c>
      <c r="CB2809" s="1102">
        <v>9924.7625503718427</v>
      </c>
      <c r="CC2809" s="1102">
        <v>11289.014687300183</v>
      </c>
      <c r="CD2809" s="1102">
        <v>12744.417565635489</v>
      </c>
      <c r="CE2809" s="1102">
        <v>17560.426153603443</v>
      </c>
      <c r="CF2809" s="1102">
        <v>15342.866527216636</v>
      </c>
      <c r="CG2809" s="1102">
        <v>13514.400990048071</v>
      </c>
      <c r="CH2809" s="1102">
        <v>16034.786390122999</v>
      </c>
      <c r="CI2809" s="1102">
        <v>21560.470828132213</v>
      </c>
      <c r="CJ2809" s="1102">
        <v>23006.970196909802</v>
      </c>
      <c r="CK2809" s="1102">
        <v>27670.685791424225</v>
      </c>
      <c r="CL2809" s="1102">
        <v>21766.071556048013</v>
      </c>
      <c r="CM2809" s="1102">
        <v>25252.982349796446</v>
      </c>
      <c r="CN2809" s="1102">
        <v>20311.15773984007</v>
      </c>
      <c r="CO2809" s="1102">
        <v>20130.649510639701</v>
      </c>
      <c r="CP2809" s="1102">
        <v>21946.574072194468</v>
      </c>
      <c r="CQ2809" s="1106">
        <f t="shared" si="243"/>
        <v>24191.956815532718</v>
      </c>
      <c r="CR2809" s="23" t="s">
        <v>543</v>
      </c>
      <c r="DQ2809"/>
      <c r="DR2809"/>
    </row>
    <row r="2810" spans="58:122" ht="13">
      <c r="BF2810" s="1135">
        <v>2802</v>
      </c>
      <c r="BG2810" s="1102">
        <v>83795.06267662796</v>
      </c>
      <c r="BH2810" s="1102">
        <v>67668.177251818634</v>
      </c>
      <c r="BI2810" s="1102">
        <v>63617.82411889841</v>
      </c>
      <c r="BJ2810" s="1102">
        <v>69882.336872805317</v>
      </c>
      <c r="BK2810" s="1102">
        <v>92180.332634233215</v>
      </c>
      <c r="BL2810" s="1102">
        <v>115860.87324400112</v>
      </c>
      <c r="BM2810" s="1102">
        <v>100158.18476880087</v>
      </c>
      <c r="BN2810" s="1102">
        <v>107683.73956065389</v>
      </c>
      <c r="BO2810" s="1102">
        <v>142796.50345290542</v>
      </c>
      <c r="BP2810" s="1102">
        <v>132257.73061534896</v>
      </c>
      <c r="BQ2810" s="1102">
        <v>105920.71140138777</v>
      </c>
      <c r="BR2810" s="1102">
        <v>85038.514784387691</v>
      </c>
      <c r="BS2810" s="1102">
        <v>86762.724325920193</v>
      </c>
      <c r="BT2810" s="1102">
        <v>31303.922394068271</v>
      </c>
      <c r="BU2810" s="1102">
        <v>14220.051571803999</v>
      </c>
      <c r="BV2810" s="1102">
        <v>12829.222189927172</v>
      </c>
      <c r="BW2810" s="1102">
        <v>21977.152888957578</v>
      </c>
      <c r="BX2810" s="1102">
        <v>26382.879083872562</v>
      </c>
      <c r="BY2810" s="1102">
        <v>26385.633961824173</v>
      </c>
      <c r="BZ2810" s="1102">
        <v>21859.78663914989</v>
      </c>
      <c r="CA2810" s="1102">
        <v>14275.148460318218</v>
      </c>
      <c r="CB2810" s="1102">
        <v>8672.6239538821374</v>
      </c>
      <c r="CC2810" s="1102">
        <v>11943.732411915313</v>
      </c>
      <c r="CD2810" s="1102">
        <v>16121.734527751065</v>
      </c>
      <c r="CE2810" s="1102">
        <v>26645.99919235316</v>
      </c>
      <c r="CF2810" s="1102">
        <v>20762.520860411798</v>
      </c>
      <c r="CG2810" s="1102">
        <v>16405.853834673359</v>
      </c>
      <c r="CH2810" s="1102">
        <v>16478.920554288445</v>
      </c>
      <c r="CI2810" s="1102">
        <v>21116.128681279613</v>
      </c>
      <c r="CJ2810" s="1102">
        <v>22048.093144241899</v>
      </c>
      <c r="CK2810" s="1102">
        <v>25921.406888764053</v>
      </c>
      <c r="CL2810" s="1102">
        <v>21586.021911736192</v>
      </c>
      <c r="CM2810" s="1102">
        <v>28472.246509412682</v>
      </c>
      <c r="CN2810" s="1102">
        <v>24359.820153134675</v>
      </c>
      <c r="CO2810" s="1102">
        <v>30241.862339641131</v>
      </c>
      <c r="CP2810" s="1102">
        <v>24879.496152420466</v>
      </c>
      <c r="CQ2810" s="1106">
        <f t="shared" si="243"/>
        <v>27424.949995914561</v>
      </c>
      <c r="CR2810" s="23" t="s">
        <v>543</v>
      </c>
      <c r="DQ2810"/>
      <c r="DR2810"/>
    </row>
    <row r="2811" spans="58:122" ht="13">
      <c r="BF2811" s="1135">
        <v>2803</v>
      </c>
      <c r="BG2811" s="1102">
        <v>59673.763782296453</v>
      </c>
      <c r="BH2811" s="1102">
        <v>73310.012903029012</v>
      </c>
      <c r="BI2811" s="1102">
        <v>63497.727471395192</v>
      </c>
      <c r="BJ2811" s="1102">
        <v>62884.519874356782</v>
      </c>
      <c r="BK2811" s="1102">
        <v>82222.612046191338</v>
      </c>
      <c r="BL2811" s="1102">
        <v>121374.62234838559</v>
      </c>
      <c r="BM2811" s="1102">
        <v>111126.28127248008</v>
      </c>
      <c r="BN2811" s="1102">
        <v>107587.24499642866</v>
      </c>
      <c r="BO2811" s="1102">
        <v>145643.22156676801</v>
      </c>
      <c r="BP2811" s="1102">
        <v>150855.72922207433</v>
      </c>
      <c r="BQ2811" s="1102">
        <v>114810.48777941099</v>
      </c>
      <c r="BR2811" s="1102">
        <v>80534.060083058779</v>
      </c>
      <c r="BS2811" s="1102">
        <v>87464.207067892596</v>
      </c>
      <c r="BT2811" s="1102">
        <v>34796.591733992849</v>
      </c>
      <c r="BU2811" s="1102">
        <v>17453.68155012323</v>
      </c>
      <c r="BV2811" s="1102">
        <v>14374.547658859736</v>
      </c>
      <c r="BW2811" s="1102">
        <v>20487.581901928679</v>
      </c>
      <c r="BX2811" s="1102">
        <v>38699.356885935347</v>
      </c>
      <c r="BY2811" s="1102">
        <v>30261.785658674708</v>
      </c>
      <c r="BZ2811" s="1102">
        <v>21654.056358745656</v>
      </c>
      <c r="CA2811" s="1102">
        <v>14278.562368192983</v>
      </c>
      <c r="CB2811" s="1102">
        <v>8974.7815882819941</v>
      </c>
      <c r="CC2811" s="1102">
        <v>12096.8189248006</v>
      </c>
      <c r="CD2811" s="1102">
        <v>18484.596455845072</v>
      </c>
      <c r="CE2811" s="1102">
        <v>23448.928658526249</v>
      </c>
      <c r="CF2811" s="1102">
        <v>16977.661726319682</v>
      </c>
      <c r="CG2811" s="1102">
        <v>15214.583416875119</v>
      </c>
      <c r="CH2811" s="1102">
        <v>18441.912445601345</v>
      </c>
      <c r="CI2811" s="1102">
        <v>24945.748826421139</v>
      </c>
      <c r="CJ2811" s="1102">
        <v>23287.461260357341</v>
      </c>
      <c r="CK2811" s="1102">
        <v>23146.876160623378</v>
      </c>
      <c r="CL2811" s="1102">
        <v>20847.347207295279</v>
      </c>
      <c r="CM2811" s="1102">
        <v>26132.942241771136</v>
      </c>
      <c r="CN2811" s="1102">
        <v>26901.204979675502</v>
      </c>
      <c r="CO2811" s="1102">
        <v>26276.4028787963</v>
      </c>
      <c r="CP2811" s="1102">
        <v>28789.029976194153</v>
      </c>
      <c r="CQ2811" s="1106">
        <f t="shared" si="243"/>
        <v>31734.473346687842</v>
      </c>
      <c r="CR2811" s="23" t="s">
        <v>543</v>
      </c>
      <c r="DQ2811"/>
      <c r="DR2811"/>
    </row>
    <row r="2812" spans="58:122" ht="13">
      <c r="BF2812" s="1135">
        <v>2804</v>
      </c>
      <c r="BG2812" s="1102">
        <v>61149.41474117386</v>
      </c>
      <c r="BH2812" s="1102">
        <v>68882.245439300546</v>
      </c>
      <c r="BI2812" s="1102">
        <v>66131.562780805223</v>
      </c>
      <c r="BJ2812" s="1102">
        <v>79451.024350672247</v>
      </c>
      <c r="BK2812" s="1102">
        <v>86100.221736035179</v>
      </c>
      <c r="BL2812" s="1102">
        <v>99259.038146770166</v>
      </c>
      <c r="BM2812" s="1102">
        <v>86001.246701315176</v>
      </c>
      <c r="BN2812" s="1102">
        <v>99430.763592922682</v>
      </c>
      <c r="BO2812" s="1102">
        <v>122521.59612708628</v>
      </c>
      <c r="BP2812" s="1102">
        <v>114934.92404438462</v>
      </c>
      <c r="BQ2812" s="1102">
        <v>91055.661446881233</v>
      </c>
      <c r="BR2812" s="1102">
        <v>73636.266338415662</v>
      </c>
      <c r="BS2812" s="1102">
        <v>66859.543526618305</v>
      </c>
      <c r="BT2812" s="1102">
        <v>35858.406591493404</v>
      </c>
      <c r="BU2812" s="1102">
        <v>19005.302600857754</v>
      </c>
      <c r="BV2812" s="1102">
        <v>13326.791032366664</v>
      </c>
      <c r="BW2812" s="1102">
        <v>17243.718302001249</v>
      </c>
      <c r="BX2812" s="1102">
        <v>28909.976604423962</v>
      </c>
      <c r="BY2812" s="1102">
        <v>27305.81780431834</v>
      </c>
      <c r="BZ2812" s="1102">
        <v>22215.960055690055</v>
      </c>
      <c r="CA2812" s="1102">
        <v>14280.958812888839</v>
      </c>
      <c r="CB2812" s="1102">
        <v>10242.543324279275</v>
      </c>
      <c r="CC2812" s="1102">
        <v>12059.183432775828</v>
      </c>
      <c r="CD2812" s="1102">
        <v>16706.813424062086</v>
      </c>
      <c r="CE2812" s="1102">
        <v>22373.183779305247</v>
      </c>
      <c r="CF2812" s="1102">
        <v>17441.619517635278</v>
      </c>
      <c r="CG2812" s="1102">
        <v>14253.816413274631</v>
      </c>
      <c r="CH2812" s="1102">
        <v>15414.759485441884</v>
      </c>
      <c r="CI2812" s="1102">
        <v>18884.496741932671</v>
      </c>
      <c r="CJ2812" s="1102">
        <v>18506.280202569029</v>
      </c>
      <c r="CK2812" s="1102">
        <v>20169.369549359173</v>
      </c>
      <c r="CL2812" s="1102">
        <v>17233.457334544124</v>
      </c>
      <c r="CM2812" s="1102">
        <v>23055.654753493447</v>
      </c>
      <c r="CN2812" s="1102">
        <v>20890.157517043655</v>
      </c>
      <c r="CO2812" s="1102">
        <v>22820.078695243305</v>
      </c>
      <c r="CP2812" s="1102">
        <v>22037.678385762712</v>
      </c>
      <c r="CQ2812" s="1106">
        <f t="shared" si="243"/>
        <v>24292.382130768779</v>
      </c>
      <c r="CR2812" s="23" t="s">
        <v>543</v>
      </c>
      <c r="DQ2812"/>
      <c r="DR2812"/>
    </row>
    <row r="2813" spans="58:122" ht="13">
      <c r="BF2813" s="1135">
        <v>2805</v>
      </c>
      <c r="BG2813" s="1102">
        <v>58434.036012860393</v>
      </c>
      <c r="BH2813" s="1102">
        <v>56758.562315817922</v>
      </c>
      <c r="BI2813" s="1102">
        <v>51616.335004182554</v>
      </c>
      <c r="BJ2813" s="1102">
        <v>63269.4423785986</v>
      </c>
      <c r="BK2813" s="1102">
        <v>78153.761114929905</v>
      </c>
      <c r="BL2813" s="1102">
        <v>100101.89974718138</v>
      </c>
      <c r="BM2813" s="1102">
        <v>82539.73279654709</v>
      </c>
      <c r="BN2813" s="1102">
        <v>96409.157230341181</v>
      </c>
      <c r="BO2813" s="1102">
        <v>139766.8441273194</v>
      </c>
      <c r="BP2813" s="1102">
        <v>133216.01598846682</v>
      </c>
      <c r="BQ2813" s="1102">
        <v>100663.20464502394</v>
      </c>
      <c r="BR2813" s="1102">
        <v>71990.235746882099</v>
      </c>
      <c r="BS2813" s="1102">
        <v>66957.152767920692</v>
      </c>
      <c r="BT2813" s="1102">
        <v>32653.170529714516</v>
      </c>
      <c r="BU2813" s="1102">
        <v>14523.83204502188</v>
      </c>
      <c r="BV2813" s="1102">
        <v>14071.66591522323</v>
      </c>
      <c r="BW2813" s="1102">
        <v>24306.502810445862</v>
      </c>
      <c r="BX2813" s="1102">
        <v>24935.98691431664</v>
      </c>
      <c r="BY2813" s="1102">
        <v>23189.752977958477</v>
      </c>
      <c r="BZ2813" s="1102">
        <v>20897.029103217574</v>
      </c>
      <c r="CA2813" s="1102">
        <v>14292.526577635726</v>
      </c>
      <c r="CB2813" s="1102">
        <v>9288.1676635935946</v>
      </c>
      <c r="CC2813" s="1102">
        <v>8708.5107926526125</v>
      </c>
      <c r="CD2813" s="1102">
        <v>10285.298758617626</v>
      </c>
      <c r="CE2813" s="1102">
        <v>19689.696956522035</v>
      </c>
      <c r="CF2813" s="1102">
        <v>16665.932098579149</v>
      </c>
      <c r="CG2813" s="1102">
        <v>13578.293302505432</v>
      </c>
      <c r="CH2813" s="1102">
        <v>13174.965716943962</v>
      </c>
      <c r="CI2813" s="1102">
        <v>18429.98512085816</v>
      </c>
      <c r="CJ2813" s="1102">
        <v>24282.246435757468</v>
      </c>
      <c r="CK2813" s="1102">
        <v>25791.775579148172</v>
      </c>
      <c r="CL2813" s="1102">
        <v>19080.906137626193</v>
      </c>
      <c r="CM2813" s="1102">
        <v>20052.73611202824</v>
      </c>
      <c r="CN2813" s="1102">
        <v>18000.014041486425</v>
      </c>
      <c r="CO2813" s="1102">
        <v>21455.905152943596</v>
      </c>
      <c r="CP2813" s="1102">
        <v>17122.482696085797</v>
      </c>
      <c r="CQ2813" s="1106">
        <f t="shared" si="243"/>
        <v>18874.306331174666</v>
      </c>
      <c r="CR2813" s="23" t="s">
        <v>543</v>
      </c>
      <c r="DQ2813"/>
      <c r="DR2813"/>
    </row>
    <row r="2814" spans="58:122" ht="13">
      <c r="BF2814" s="1135">
        <v>2806</v>
      </c>
      <c r="BG2814" s="1102">
        <v>49290.414858705975</v>
      </c>
      <c r="BH2814" s="1102">
        <v>56988.225235789956</v>
      </c>
      <c r="BI2814" s="1102">
        <v>53543.783074679384</v>
      </c>
      <c r="BJ2814" s="1102">
        <v>65334.291457695828</v>
      </c>
      <c r="BK2814" s="1102">
        <v>79138.696065222044</v>
      </c>
      <c r="BL2814" s="1102">
        <v>102466.72981739361</v>
      </c>
      <c r="BM2814" s="1102">
        <v>91630.96955439524</v>
      </c>
      <c r="BN2814" s="1102">
        <v>96311.871101590557</v>
      </c>
      <c r="BO2814" s="1102">
        <v>108265.72206128573</v>
      </c>
      <c r="BP2814" s="1102">
        <v>110759.65773003723</v>
      </c>
      <c r="BQ2814" s="1102">
        <v>87977.929883043515</v>
      </c>
      <c r="BR2814" s="1102">
        <v>79946.936056240331</v>
      </c>
      <c r="BS2814" s="1102">
        <v>94726.98894850185</v>
      </c>
      <c r="BT2814" s="1102">
        <v>34479.619439452174</v>
      </c>
      <c r="BU2814" s="1102">
        <v>15112.554756365224</v>
      </c>
      <c r="BV2814" s="1102">
        <v>15047.083167478557</v>
      </c>
      <c r="BW2814" s="1102">
        <v>25080.524277747198</v>
      </c>
      <c r="BX2814" s="1102">
        <v>27656.861704474792</v>
      </c>
      <c r="BY2814" s="1102">
        <v>24674.574100215403</v>
      </c>
      <c r="BZ2814" s="1102">
        <v>16671.11898713775</v>
      </c>
      <c r="CA2814" s="1102">
        <v>14302.288699561987</v>
      </c>
      <c r="CB2814" s="1102">
        <v>8633.7944070578778</v>
      </c>
      <c r="CC2814" s="1102">
        <v>7989.4034927549728</v>
      </c>
      <c r="CD2814" s="1102">
        <v>12209.873850812035</v>
      </c>
      <c r="CE2814" s="1102">
        <v>19432.313119157439</v>
      </c>
      <c r="CF2814" s="1102">
        <v>13366.052594500925</v>
      </c>
      <c r="CG2814" s="1102">
        <v>9324.3248514671432</v>
      </c>
      <c r="CH2814" s="1102">
        <v>10655.67303309274</v>
      </c>
      <c r="CI2814" s="1102">
        <v>19294.229587695452</v>
      </c>
      <c r="CJ2814" s="1102">
        <v>25147.680018745959</v>
      </c>
      <c r="CK2814" s="1102">
        <v>24835.577425283835</v>
      </c>
      <c r="CL2814" s="1102">
        <v>20419.637239979176</v>
      </c>
      <c r="CM2814" s="1102">
        <v>21209.136832723918</v>
      </c>
      <c r="CN2814" s="1102">
        <v>20453.514324150801</v>
      </c>
      <c r="CO2814" s="1102">
        <v>21267.642043915788</v>
      </c>
      <c r="CP2814" s="1102">
        <v>21105.918277368834</v>
      </c>
      <c r="CQ2814" s="1106">
        <f t="shared" si="243"/>
        <v>23265.29242507938</v>
      </c>
      <c r="CR2814" s="23" t="s">
        <v>543</v>
      </c>
      <c r="DQ2814"/>
      <c r="DR2814"/>
    </row>
    <row r="2815" spans="58:122" ht="13">
      <c r="BF2815" s="1135">
        <v>2807</v>
      </c>
      <c r="BG2815" s="1102">
        <v>62307.740806527923</v>
      </c>
      <c r="BH2815" s="1102">
        <v>61677.369958625888</v>
      </c>
      <c r="BI2815" s="1102">
        <v>57131.594291235953</v>
      </c>
      <c r="BJ2815" s="1102">
        <v>67135.492475862338</v>
      </c>
      <c r="BK2815" s="1102">
        <v>78162.501102108276</v>
      </c>
      <c r="BL2815" s="1102">
        <v>100937.16807593833</v>
      </c>
      <c r="BM2815" s="1102">
        <v>87929.237364122731</v>
      </c>
      <c r="BN2815" s="1102">
        <v>86632.676716301299</v>
      </c>
      <c r="BO2815" s="1102">
        <v>119556.75958188632</v>
      </c>
      <c r="BP2815" s="1102">
        <v>108261.17869620484</v>
      </c>
      <c r="BQ2815" s="1102">
        <v>80063.155904632615</v>
      </c>
      <c r="BR2815" s="1102">
        <v>59848.03077231058</v>
      </c>
      <c r="BS2815" s="1102">
        <v>77746.138756325978</v>
      </c>
      <c r="BT2815" s="1102">
        <v>31462.409939798734</v>
      </c>
      <c r="BU2815" s="1102">
        <v>14633.807447393308</v>
      </c>
      <c r="BV2815" s="1102">
        <v>11705.763446123892</v>
      </c>
      <c r="BW2815" s="1102">
        <v>20283.105330411196</v>
      </c>
      <c r="BX2815" s="1102">
        <v>30341.765806487761</v>
      </c>
      <c r="BY2815" s="1102">
        <v>24416.934788480845</v>
      </c>
      <c r="BZ2815" s="1102">
        <v>21011.780841509615</v>
      </c>
      <c r="CA2815" s="1102">
        <v>14307.272609463593</v>
      </c>
      <c r="CB2815" s="1102">
        <v>10994.879048643412</v>
      </c>
      <c r="CC2815" s="1102">
        <v>11682.964455768442</v>
      </c>
      <c r="CD2815" s="1102">
        <v>13903.692706330514</v>
      </c>
      <c r="CE2815" s="1102">
        <v>22222.488504549056</v>
      </c>
      <c r="CF2815" s="1102">
        <v>15230.556790818391</v>
      </c>
      <c r="CG2815" s="1102">
        <v>11950.364312058189</v>
      </c>
      <c r="CH2815" s="1102">
        <v>13332.15043116159</v>
      </c>
      <c r="CI2815" s="1102">
        <v>21323.129224594184</v>
      </c>
      <c r="CJ2815" s="1102">
        <v>22214.87435854445</v>
      </c>
      <c r="CK2815" s="1102">
        <v>23619.876577685969</v>
      </c>
      <c r="CL2815" s="1102">
        <v>18006.468654189528</v>
      </c>
      <c r="CM2815" s="1102">
        <v>25251.364143008646</v>
      </c>
      <c r="CN2815" s="1102">
        <v>25070.051883094889</v>
      </c>
      <c r="CO2815" s="1102">
        <v>27936.934576963304</v>
      </c>
      <c r="CP2815" s="1102">
        <v>26375.066096046572</v>
      </c>
      <c r="CQ2815" s="1106">
        <f t="shared" si="243"/>
        <v>29073.53365966968</v>
      </c>
      <c r="CR2815" s="23" t="s">
        <v>543</v>
      </c>
      <c r="DQ2815"/>
      <c r="DR2815"/>
    </row>
    <row r="2816" spans="58:122" ht="13">
      <c r="BF2816" s="1135">
        <v>2808</v>
      </c>
      <c r="BG2816" s="1102">
        <v>65097.341550299592</v>
      </c>
      <c r="BH2816" s="1102">
        <v>65952.866144990461</v>
      </c>
      <c r="BI2816" s="1102">
        <v>52969.57553328466</v>
      </c>
      <c r="BJ2816" s="1102">
        <v>58050.720264802629</v>
      </c>
      <c r="BK2816" s="1102">
        <v>84370.35672065086</v>
      </c>
      <c r="BL2816" s="1102">
        <v>118441.64294325959</v>
      </c>
      <c r="BM2816" s="1102">
        <v>112343.38591235023</v>
      </c>
      <c r="BN2816" s="1102">
        <v>125609.8106104404</v>
      </c>
      <c r="BO2816" s="1102">
        <v>150836.88946722998</v>
      </c>
      <c r="BP2816" s="1102">
        <v>138447.69706424425</v>
      </c>
      <c r="BQ2816" s="1102">
        <v>107079.05782571193</v>
      </c>
      <c r="BR2816" s="1102">
        <v>84055.827626086946</v>
      </c>
      <c r="BS2816" s="1102">
        <v>83620.778943769212</v>
      </c>
      <c r="BT2816" s="1102">
        <v>45127.578213014931</v>
      </c>
      <c r="BU2816" s="1102">
        <v>26497.686040251741</v>
      </c>
      <c r="BV2816" s="1102">
        <v>19357.773143879062</v>
      </c>
      <c r="BW2816" s="1102">
        <v>24615.704165215422</v>
      </c>
      <c r="BX2816" s="1102">
        <v>30948.428331588901</v>
      </c>
      <c r="BY2816" s="1102">
        <v>41626.303112403606</v>
      </c>
      <c r="BZ2816" s="1102">
        <v>23141.1474578741</v>
      </c>
      <c r="CA2816" s="1102">
        <v>14308.934747424842</v>
      </c>
      <c r="CB2816" s="1102">
        <v>9705.4201799614075</v>
      </c>
      <c r="CC2816" s="1102">
        <v>10194.507768086156</v>
      </c>
      <c r="CD2816" s="1102">
        <v>15817.998952845839</v>
      </c>
      <c r="CE2816" s="1102">
        <v>27997.54350166539</v>
      </c>
      <c r="CF2816" s="1102">
        <v>21003.505328660114</v>
      </c>
      <c r="CG2816" s="1102">
        <v>14534.230563895815</v>
      </c>
      <c r="CH2816" s="1102">
        <v>16085.980413680993</v>
      </c>
      <c r="CI2816" s="1102">
        <v>23121.045419828984</v>
      </c>
      <c r="CJ2816" s="1102">
        <v>24927.091741653072</v>
      </c>
      <c r="CK2816" s="1102">
        <v>24552.620199599936</v>
      </c>
      <c r="CL2816" s="1102">
        <v>19378.235400144975</v>
      </c>
      <c r="CM2816" s="1102">
        <v>26617.096226626229</v>
      </c>
      <c r="CN2816" s="1102">
        <v>29595.830755545143</v>
      </c>
      <c r="CO2816" s="1102">
        <v>37903.342927571168</v>
      </c>
      <c r="CP2816" s="1102">
        <v>30523.439867591624</v>
      </c>
      <c r="CQ2816" s="1106">
        <f t="shared" si="243"/>
        <v>33646.332986151145</v>
      </c>
      <c r="CR2816" s="23" t="s">
        <v>543</v>
      </c>
      <c r="DQ2816"/>
      <c r="DR2816"/>
    </row>
    <row r="2817" spans="58:122" ht="13">
      <c r="BF2817" s="1135">
        <v>2809</v>
      </c>
      <c r="BG2817" s="1102">
        <v>62008.972209778367</v>
      </c>
      <c r="BH2817" s="1102">
        <v>55618.792638010062</v>
      </c>
      <c r="BI2817" s="1102">
        <v>46684.06954443048</v>
      </c>
      <c r="BJ2817" s="1102">
        <v>47647.571547359774</v>
      </c>
      <c r="BK2817" s="1102">
        <v>72617.562552930976</v>
      </c>
      <c r="BL2817" s="1102">
        <v>125461.83922253727</v>
      </c>
      <c r="BM2817" s="1102">
        <v>116677.85940025578</v>
      </c>
      <c r="BN2817" s="1102">
        <v>121552.2370577485</v>
      </c>
      <c r="BO2817" s="1102">
        <v>151677.50923433929</v>
      </c>
      <c r="BP2817" s="1102">
        <v>144464.04615358831</v>
      </c>
      <c r="BQ2817" s="1102">
        <v>110160.5239734854</v>
      </c>
      <c r="BR2817" s="1102">
        <v>73556.844673918065</v>
      </c>
      <c r="BS2817" s="1102">
        <v>69113.904199239842</v>
      </c>
      <c r="BT2817" s="1102">
        <v>29434.291434926792</v>
      </c>
      <c r="BU2817" s="1102">
        <v>12902.855275650332</v>
      </c>
      <c r="BV2817" s="1102">
        <v>12228.366727613289</v>
      </c>
      <c r="BW2817" s="1102">
        <v>14056.24523708615</v>
      </c>
      <c r="BX2817" s="1102">
        <v>24014.949589314379</v>
      </c>
      <c r="BY2817" s="1102">
        <v>27499.931916252004</v>
      </c>
      <c r="BZ2817" s="1102">
        <v>23585.225732536554</v>
      </c>
      <c r="CA2817" s="1102">
        <v>14314.066115171465</v>
      </c>
      <c r="CB2817" s="1102">
        <v>7579.6274596521607</v>
      </c>
      <c r="CC2817" s="1102">
        <v>11788.545793561771</v>
      </c>
      <c r="CD2817" s="1102">
        <v>13488.816180034983</v>
      </c>
      <c r="CE2817" s="1102">
        <v>24240.827757547064</v>
      </c>
      <c r="CF2817" s="1102">
        <v>18939.950229713846</v>
      </c>
      <c r="CG2817" s="1102">
        <v>15886.099139268712</v>
      </c>
      <c r="CH2817" s="1102">
        <v>14538.375617330819</v>
      </c>
      <c r="CI2817" s="1102">
        <v>21303.244721762148</v>
      </c>
      <c r="CJ2817" s="1102">
        <v>18607.448701793604</v>
      </c>
      <c r="CK2817" s="1102">
        <v>21956.390658180917</v>
      </c>
      <c r="CL2817" s="1102">
        <v>15132.207693658851</v>
      </c>
      <c r="CM2817" s="1102">
        <v>22316.06677200065</v>
      </c>
      <c r="CN2817" s="1102">
        <v>18830.282084629645</v>
      </c>
      <c r="CO2817" s="1102">
        <v>25709.474714140106</v>
      </c>
      <c r="CP2817" s="1102">
        <v>21814.033788029854</v>
      </c>
      <c r="CQ2817" s="1106">
        <f t="shared" si="243"/>
        <v>24045.856161267449</v>
      </c>
      <c r="CR2817" s="23" t="s">
        <v>543</v>
      </c>
      <c r="DQ2817"/>
      <c r="DR2817"/>
    </row>
    <row r="2818" spans="58:122" ht="13">
      <c r="BF2818" s="1135">
        <v>2810</v>
      </c>
      <c r="BG2818" s="1102">
        <v>48322.07043244355</v>
      </c>
      <c r="BH2818" s="1102">
        <v>52259.438244469267</v>
      </c>
      <c r="BI2818" s="1102">
        <v>48206.306562703496</v>
      </c>
      <c r="BJ2818" s="1102">
        <v>64175.726234922287</v>
      </c>
      <c r="BK2818" s="1102">
        <v>87001.649279599573</v>
      </c>
      <c r="BL2818" s="1102">
        <v>108037.79576607877</v>
      </c>
      <c r="BM2818" s="1102">
        <v>82756.292115922901</v>
      </c>
      <c r="BN2818" s="1102">
        <v>90787.741494925227</v>
      </c>
      <c r="BO2818" s="1102">
        <v>135129.05473106256</v>
      </c>
      <c r="BP2818" s="1102">
        <v>123655.59668351521</v>
      </c>
      <c r="BQ2818" s="1102">
        <v>91876.22155916848</v>
      </c>
      <c r="BR2818" s="1102">
        <v>69522.170032566515</v>
      </c>
      <c r="BS2818" s="1102">
        <v>85213.908002428085</v>
      </c>
      <c r="BT2818" s="1102">
        <v>37954.244160023096</v>
      </c>
      <c r="BU2818" s="1102">
        <v>19524.350905572279</v>
      </c>
      <c r="BV2818" s="1102">
        <v>15029.660633365029</v>
      </c>
      <c r="BW2818" s="1102">
        <v>26933.468675859109</v>
      </c>
      <c r="BX2818" s="1102">
        <v>29720.474656482646</v>
      </c>
      <c r="BY2818" s="1102">
        <v>25946.128104211282</v>
      </c>
      <c r="BZ2818" s="1102">
        <v>22933.727683601377</v>
      </c>
      <c r="CA2818" s="1102">
        <v>14315.458889491252</v>
      </c>
      <c r="CB2818" s="1102">
        <v>9539.8851869522186</v>
      </c>
      <c r="CC2818" s="1102">
        <v>9306.5144836834261</v>
      </c>
      <c r="CD2818" s="1102">
        <v>13272.966851442854</v>
      </c>
      <c r="CE2818" s="1102">
        <v>24063.037380446094</v>
      </c>
      <c r="CF2818" s="1102">
        <v>17890.870455621029</v>
      </c>
      <c r="CG2818" s="1102">
        <v>12877.428457212895</v>
      </c>
      <c r="CH2818" s="1102">
        <v>14567.561777205139</v>
      </c>
      <c r="CI2818" s="1102">
        <v>18388.228460970007</v>
      </c>
      <c r="CJ2818" s="1102">
        <v>22549.942840863318</v>
      </c>
      <c r="CK2818" s="1102">
        <v>22762.960351863279</v>
      </c>
      <c r="CL2818" s="1102">
        <v>23710.000252783411</v>
      </c>
      <c r="CM2818" s="1102">
        <v>29884.496256875223</v>
      </c>
      <c r="CN2818" s="1102">
        <v>23770.962470782935</v>
      </c>
      <c r="CO2818" s="1102">
        <v>21865.318151471645</v>
      </c>
      <c r="CP2818" s="1102">
        <v>25747.34670993148</v>
      </c>
      <c r="CQ2818" s="1106">
        <f t="shared" si="243"/>
        <v>28381.591480848758</v>
      </c>
      <c r="CR2818" s="23" t="s">
        <v>543</v>
      </c>
      <c r="DQ2818"/>
      <c r="DR2818"/>
    </row>
    <row r="2819" spans="58:122" ht="13">
      <c r="BF2819" s="1135">
        <v>2811</v>
      </c>
      <c r="BG2819" s="1102">
        <v>72433.401561768813</v>
      </c>
      <c r="BH2819" s="1102">
        <v>81339.517185214878</v>
      </c>
      <c r="BI2819" s="1102">
        <v>68552.472822848387</v>
      </c>
      <c r="BJ2819" s="1102">
        <v>68514.053952839167</v>
      </c>
      <c r="BK2819" s="1102">
        <v>86211.77748693584</v>
      </c>
      <c r="BL2819" s="1102">
        <v>109079.93864237527</v>
      </c>
      <c r="BM2819" s="1102">
        <v>82554.213623295247</v>
      </c>
      <c r="BN2819" s="1102">
        <v>79649.482212333969</v>
      </c>
      <c r="BO2819" s="1102">
        <v>118863.1911948474</v>
      </c>
      <c r="BP2819" s="1102">
        <v>118280.45402496104</v>
      </c>
      <c r="BQ2819" s="1102">
        <v>93087.440883438627</v>
      </c>
      <c r="BR2819" s="1102">
        <v>75042.878407910903</v>
      </c>
      <c r="BS2819" s="1102">
        <v>94642.40123112408</v>
      </c>
      <c r="BT2819" s="1102">
        <v>35501.54428903501</v>
      </c>
      <c r="BU2819" s="1102">
        <v>21063.868907129767</v>
      </c>
      <c r="BV2819" s="1102">
        <v>16565.856787901856</v>
      </c>
      <c r="BW2819" s="1102">
        <v>15795.585888409556</v>
      </c>
      <c r="BX2819" s="1102">
        <v>25286.294851232662</v>
      </c>
      <c r="BY2819" s="1102">
        <v>26702.032673927009</v>
      </c>
      <c r="BZ2819" s="1102">
        <v>21918.423191114009</v>
      </c>
      <c r="CA2819" s="1102">
        <v>14316.282133829009</v>
      </c>
      <c r="CB2819" s="1102">
        <v>8698.721136318698</v>
      </c>
      <c r="CC2819" s="1102">
        <v>10574.951546432314</v>
      </c>
      <c r="CD2819" s="1102">
        <v>15223.40826390515</v>
      </c>
      <c r="CE2819" s="1102">
        <v>22287.352809966051</v>
      </c>
      <c r="CF2819" s="1102">
        <v>17160.238336902956</v>
      </c>
      <c r="CG2819" s="1102">
        <v>15134.699780450552</v>
      </c>
      <c r="CH2819" s="1102">
        <v>17469.892081541086</v>
      </c>
      <c r="CI2819" s="1102">
        <v>24576.471756447041</v>
      </c>
      <c r="CJ2819" s="1102">
        <v>25416.959639937526</v>
      </c>
      <c r="CK2819" s="1102">
        <v>26982.264263022844</v>
      </c>
      <c r="CL2819" s="1102">
        <v>23671.775508243762</v>
      </c>
      <c r="CM2819" s="1102">
        <v>29596.034008418366</v>
      </c>
      <c r="CN2819" s="1102">
        <v>27400.681492657401</v>
      </c>
      <c r="CO2819" s="1102">
        <v>25233.021663151998</v>
      </c>
      <c r="CP2819" s="1102">
        <v>29476.373342879226</v>
      </c>
      <c r="CQ2819" s="1106">
        <f t="shared" si="243"/>
        <v>32492.139713638277</v>
      </c>
      <c r="CR2819" s="23" t="s">
        <v>543</v>
      </c>
      <c r="DQ2819"/>
      <c r="DR2819"/>
    </row>
    <row r="2820" spans="58:122" ht="13">
      <c r="BF2820" s="1135">
        <v>2812</v>
      </c>
      <c r="BG2820" s="1102">
        <v>80156.160717285631</v>
      </c>
      <c r="BH2820" s="1102">
        <v>89028.374324021512</v>
      </c>
      <c r="BI2820" s="1102">
        <v>80534.234896473499</v>
      </c>
      <c r="BJ2820" s="1102">
        <v>79813.126697814747</v>
      </c>
      <c r="BK2820" s="1102">
        <v>101149.27579947842</v>
      </c>
      <c r="BL2820" s="1102">
        <v>130041.24765687629</v>
      </c>
      <c r="BM2820" s="1102">
        <v>109177.00780005236</v>
      </c>
      <c r="BN2820" s="1102">
        <v>101737.25002766433</v>
      </c>
      <c r="BO2820" s="1102">
        <v>144714.53406562802</v>
      </c>
      <c r="BP2820" s="1102">
        <v>133160.05151713992</v>
      </c>
      <c r="BQ2820" s="1102">
        <v>108666.55714397754</v>
      </c>
      <c r="BR2820" s="1102">
        <v>84021.214880152256</v>
      </c>
      <c r="BS2820" s="1102">
        <v>117577.6124780352</v>
      </c>
      <c r="BT2820" s="1102">
        <v>39736.427807365661</v>
      </c>
      <c r="BU2820" s="1102">
        <v>16323.648996858146</v>
      </c>
      <c r="BV2820" s="1102">
        <v>14595.130485824156</v>
      </c>
      <c r="BW2820" s="1102">
        <v>21272.020119442124</v>
      </c>
      <c r="BX2820" s="1102">
        <v>28092.032743681691</v>
      </c>
      <c r="BY2820" s="1102">
        <v>23445.019962511331</v>
      </c>
      <c r="BZ2820" s="1102">
        <v>18249.603805327108</v>
      </c>
      <c r="CA2820" s="1102">
        <v>14317.05498188919</v>
      </c>
      <c r="CB2820" s="1102">
        <v>10423.729733778368</v>
      </c>
      <c r="CC2820" s="1102">
        <v>12114.402271759067</v>
      </c>
      <c r="CD2820" s="1102">
        <v>16623.326068889415</v>
      </c>
      <c r="CE2820" s="1102">
        <v>20677.843648027756</v>
      </c>
      <c r="CF2820" s="1102">
        <v>16018.832310679354</v>
      </c>
      <c r="CG2820" s="1102">
        <v>14018.951771954349</v>
      </c>
      <c r="CH2820" s="1102">
        <v>16660.78089767319</v>
      </c>
      <c r="CI2820" s="1102">
        <v>22702.107926524637</v>
      </c>
      <c r="CJ2820" s="1102">
        <v>23019.519908613769</v>
      </c>
      <c r="CK2820" s="1102">
        <v>23358.582618992146</v>
      </c>
      <c r="CL2820" s="1102">
        <v>20912.961844529003</v>
      </c>
      <c r="CM2820" s="1102">
        <v>23228.153605069223</v>
      </c>
      <c r="CN2820" s="1102">
        <v>22104.129167234831</v>
      </c>
      <c r="CO2820" s="1102">
        <v>21852.2466432037</v>
      </c>
      <c r="CP2820" s="1102">
        <v>23877.447122503789</v>
      </c>
      <c r="CQ2820" s="1106">
        <f t="shared" si="243"/>
        <v>26320.380017062882</v>
      </c>
      <c r="CR2820" s="23" t="s">
        <v>543</v>
      </c>
      <c r="DQ2820"/>
      <c r="DR2820"/>
    </row>
    <row r="2821" spans="58:122" ht="13">
      <c r="BF2821" s="1135">
        <v>2813</v>
      </c>
      <c r="BG2821" s="1102">
        <v>71624.998258978769</v>
      </c>
      <c r="BH2821" s="1102">
        <v>68117.138363808117</v>
      </c>
      <c r="BI2821" s="1102">
        <v>62590.009134639011</v>
      </c>
      <c r="BJ2821" s="1102">
        <v>77561.958537917293</v>
      </c>
      <c r="BK2821" s="1102">
        <v>91406.831397900736</v>
      </c>
      <c r="BL2821" s="1102">
        <v>114872.10084984903</v>
      </c>
      <c r="BM2821" s="1102">
        <v>95767.000206096796</v>
      </c>
      <c r="BN2821" s="1102">
        <v>104422.3593617593</v>
      </c>
      <c r="BO2821" s="1102">
        <v>125543.06262613263</v>
      </c>
      <c r="BP2821" s="1102">
        <v>114897.28575552446</v>
      </c>
      <c r="BQ2821" s="1102">
        <v>89778.96148232765</v>
      </c>
      <c r="BR2821" s="1102">
        <v>79270.086118775813</v>
      </c>
      <c r="BS2821" s="1102">
        <v>85426.733650532609</v>
      </c>
      <c r="BT2821" s="1102">
        <v>27853.848334358259</v>
      </c>
      <c r="BU2821" s="1102">
        <v>12352.320410946251</v>
      </c>
      <c r="BV2821" s="1102">
        <v>11595.248652660257</v>
      </c>
      <c r="BW2821" s="1102">
        <v>18150.82807352897</v>
      </c>
      <c r="BX2821" s="1102">
        <v>21933.585131156211</v>
      </c>
      <c r="BY2821" s="1102">
        <v>20053.196477399975</v>
      </c>
      <c r="BZ2821" s="1102">
        <v>21362.10841903216</v>
      </c>
      <c r="CA2821" s="1102">
        <v>14318.783694432663</v>
      </c>
      <c r="CB2821" s="1102">
        <v>8873.4493470335401</v>
      </c>
      <c r="CC2821" s="1102">
        <v>11743.532858154109</v>
      </c>
      <c r="CD2821" s="1102">
        <v>12361.391518863198</v>
      </c>
      <c r="CE2821" s="1102">
        <v>20468.26002144313</v>
      </c>
      <c r="CF2821" s="1102">
        <v>17395.927565407008</v>
      </c>
      <c r="CG2821" s="1102">
        <v>13197.226623617866</v>
      </c>
      <c r="CH2821" s="1102">
        <v>16350.90347820753</v>
      </c>
      <c r="CI2821" s="1102">
        <v>17720.958193605467</v>
      </c>
      <c r="CJ2821" s="1102">
        <v>19746.138257811977</v>
      </c>
      <c r="CK2821" s="1102">
        <v>20322.117491733839</v>
      </c>
      <c r="CL2821" s="1102">
        <v>16283.20274462112</v>
      </c>
      <c r="CM2821" s="1102">
        <v>19677.640047029294</v>
      </c>
      <c r="CN2821" s="1102">
        <v>16364.146932133344</v>
      </c>
      <c r="CO2821" s="1102">
        <v>22085.488535167395</v>
      </c>
      <c r="CP2821" s="1102">
        <v>18376.576061292719</v>
      </c>
      <c r="CQ2821" s="1106">
        <f t="shared" si="243"/>
        <v>20256.707631438218</v>
      </c>
      <c r="CR2821" s="23" t="s">
        <v>543</v>
      </c>
      <c r="DQ2821"/>
      <c r="DR2821"/>
    </row>
    <row r="2822" spans="58:122" ht="13">
      <c r="BF2822" s="1135">
        <v>2814</v>
      </c>
      <c r="BG2822" s="1102">
        <v>66849.93122637918</v>
      </c>
      <c r="BH2822" s="1102">
        <v>77053.799264656365</v>
      </c>
      <c r="BI2822" s="1102">
        <v>67464.809174407201</v>
      </c>
      <c r="BJ2822" s="1102">
        <v>66530.679965651827</v>
      </c>
      <c r="BK2822" s="1102">
        <v>75517.042045669863</v>
      </c>
      <c r="BL2822" s="1102">
        <v>100167.84419045469</v>
      </c>
      <c r="BM2822" s="1102">
        <v>96917.664447776071</v>
      </c>
      <c r="BN2822" s="1102">
        <v>105727.98227590961</v>
      </c>
      <c r="BO2822" s="1102">
        <v>127022.77819415869</v>
      </c>
      <c r="BP2822" s="1102">
        <v>141525.88117549274</v>
      </c>
      <c r="BQ2822" s="1102">
        <v>113713.3847080605</v>
      </c>
      <c r="BR2822" s="1102">
        <v>92686.698102931434</v>
      </c>
      <c r="BS2822" s="1102">
        <v>94675.287686829193</v>
      </c>
      <c r="BT2822" s="1102">
        <v>38933.89400762532</v>
      </c>
      <c r="BU2822" s="1102">
        <v>18611.740217093244</v>
      </c>
      <c r="BV2822" s="1102">
        <v>18562.071614146404</v>
      </c>
      <c r="BW2822" s="1102">
        <v>19982.923372270147</v>
      </c>
      <c r="BX2822" s="1102">
        <v>24957.588497100493</v>
      </c>
      <c r="BY2822" s="1102">
        <v>25829.223540075927</v>
      </c>
      <c r="BZ2822" s="1102">
        <v>22259.053397766209</v>
      </c>
      <c r="CA2822" s="1102">
        <v>14323.487131721375</v>
      </c>
      <c r="CB2822" s="1102">
        <v>8103.3305320258751</v>
      </c>
      <c r="CC2822" s="1102">
        <v>10223.446922164834</v>
      </c>
      <c r="CD2822" s="1102">
        <v>17540.712586850415</v>
      </c>
      <c r="CE2822" s="1102">
        <v>27465.723277925423</v>
      </c>
      <c r="CF2822" s="1102">
        <v>21701.197791061051</v>
      </c>
      <c r="CG2822" s="1102">
        <v>15179.670122222398</v>
      </c>
      <c r="CH2822" s="1102">
        <v>14983.772372393656</v>
      </c>
      <c r="CI2822" s="1102">
        <v>19606.335338732206</v>
      </c>
      <c r="CJ2822" s="1102">
        <v>23056.565634598974</v>
      </c>
      <c r="CK2822" s="1102">
        <v>25902.432578705277</v>
      </c>
      <c r="CL2822" s="1102">
        <v>23572.300364723927</v>
      </c>
      <c r="CM2822" s="1102">
        <v>25386.456694169403</v>
      </c>
      <c r="CN2822" s="1102">
        <v>22275.685700761594</v>
      </c>
      <c r="CO2822" s="1102">
        <v>21404.358272740046</v>
      </c>
      <c r="CP2822" s="1102">
        <v>23630.082082727324</v>
      </c>
      <c r="CQ2822" s="1106">
        <f t="shared" si="243"/>
        <v>26047.706736018685</v>
      </c>
      <c r="CR2822" s="23" t="s">
        <v>543</v>
      </c>
      <c r="DQ2822"/>
      <c r="DR2822"/>
    </row>
    <row r="2823" spans="58:122" ht="13">
      <c r="BF2823" s="1135">
        <v>2815</v>
      </c>
      <c r="BG2823" s="1102">
        <v>50330.073820372534</v>
      </c>
      <c r="BH2823" s="1102">
        <v>66443.005310734428</v>
      </c>
      <c r="BI2823" s="1102">
        <v>67969.919331053607</v>
      </c>
      <c r="BJ2823" s="1102">
        <v>77572.597048328069</v>
      </c>
      <c r="BK2823" s="1102">
        <v>81973.948572365451</v>
      </c>
      <c r="BL2823" s="1102">
        <v>99890.441847687267</v>
      </c>
      <c r="BM2823" s="1102">
        <v>91552.925938064029</v>
      </c>
      <c r="BN2823" s="1102">
        <v>102644.6578413885</v>
      </c>
      <c r="BO2823" s="1102">
        <v>108678.09759732909</v>
      </c>
      <c r="BP2823" s="1102">
        <v>124158.57215266197</v>
      </c>
      <c r="BQ2823" s="1102">
        <v>95770.921500318538</v>
      </c>
      <c r="BR2823" s="1102">
        <v>81772.582616461892</v>
      </c>
      <c r="BS2823" s="1102">
        <v>73577.715560969067</v>
      </c>
      <c r="BT2823" s="1102">
        <v>47162.737705822634</v>
      </c>
      <c r="BU2823" s="1102">
        <v>13994.030709733444</v>
      </c>
      <c r="BV2823" s="1102">
        <v>16285.544064235566</v>
      </c>
      <c r="BW2823" s="1102">
        <v>19401.681846696865</v>
      </c>
      <c r="BX2823" s="1102">
        <v>27657.36904875662</v>
      </c>
      <c r="BY2823" s="1102">
        <v>21884.651487280637</v>
      </c>
      <c r="BZ2823" s="1102">
        <v>22634.350274676093</v>
      </c>
      <c r="CA2823" s="1102">
        <v>14324.753780679432</v>
      </c>
      <c r="CB2823" s="1102">
        <v>8177.20546781741</v>
      </c>
      <c r="CC2823" s="1102">
        <v>8225.4147564663508</v>
      </c>
      <c r="CD2823" s="1102">
        <v>14380.081043528544</v>
      </c>
      <c r="CE2823" s="1102">
        <v>25124.517500251783</v>
      </c>
      <c r="CF2823" s="1102">
        <v>20084.447342549534</v>
      </c>
      <c r="CG2823" s="1102">
        <v>13757.186954426008</v>
      </c>
      <c r="CH2823" s="1102">
        <v>16297.454493647278</v>
      </c>
      <c r="CI2823" s="1102">
        <v>24634.777690919716</v>
      </c>
      <c r="CJ2823" s="1102">
        <v>30435.423311746799</v>
      </c>
      <c r="CK2823" s="1102">
        <v>27471.090911930303</v>
      </c>
      <c r="CL2823" s="1102">
        <v>19647.91230827168</v>
      </c>
      <c r="CM2823" s="1102">
        <v>19434.832977247253</v>
      </c>
      <c r="CN2823" s="1102">
        <v>20189.345350604915</v>
      </c>
      <c r="CO2823" s="1102">
        <v>25642.18720217199</v>
      </c>
      <c r="CP2823" s="1102">
        <v>21556.424431047428</v>
      </c>
      <c r="CQ2823" s="1106">
        <f t="shared" si="243"/>
        <v>23761.890453503893</v>
      </c>
      <c r="CR2823" s="23" t="s">
        <v>543</v>
      </c>
      <c r="DQ2823"/>
      <c r="DR2823"/>
    </row>
    <row r="2824" spans="58:122" ht="13">
      <c r="BF2824" s="1135">
        <v>2816</v>
      </c>
      <c r="BG2824" s="1102">
        <v>62267.370227180065</v>
      </c>
      <c r="BH2824" s="1102">
        <v>61512.209289616505</v>
      </c>
      <c r="BI2824" s="1102">
        <v>54942.701226923462</v>
      </c>
      <c r="BJ2824" s="1102">
        <v>68315.630611152417</v>
      </c>
      <c r="BK2824" s="1102">
        <v>88264.647628976207</v>
      </c>
      <c r="BL2824" s="1102">
        <v>117506.65444235384</v>
      </c>
      <c r="BM2824" s="1102">
        <v>106111.58595137592</v>
      </c>
      <c r="BN2824" s="1102">
        <v>111208.77625529307</v>
      </c>
      <c r="BO2824" s="1102">
        <v>144936.32218601514</v>
      </c>
      <c r="BP2824" s="1102">
        <v>132409.44009138303</v>
      </c>
      <c r="BQ2824" s="1102">
        <v>101629.15157201583</v>
      </c>
      <c r="BR2824" s="1102">
        <v>78648.628158194886</v>
      </c>
      <c r="BS2824" s="1102">
        <v>80335.990816762511</v>
      </c>
      <c r="BT2824" s="1102">
        <v>44037.321146760398</v>
      </c>
      <c r="BU2824" s="1102">
        <v>22379.617792557598</v>
      </c>
      <c r="BV2824" s="1102">
        <v>16622.075746331771</v>
      </c>
      <c r="BW2824" s="1102">
        <v>16634.43192402619</v>
      </c>
      <c r="BX2824" s="1102">
        <v>27014.80380310864</v>
      </c>
      <c r="BY2824" s="1102">
        <v>27953.84510054368</v>
      </c>
      <c r="BZ2824" s="1102">
        <v>21633.731182056599</v>
      </c>
      <c r="CA2824" s="1102">
        <v>14327.103089948007</v>
      </c>
      <c r="CB2824" s="1102">
        <v>8808.8466631353949</v>
      </c>
      <c r="CC2824" s="1102">
        <v>12420.810204111322</v>
      </c>
      <c r="CD2824" s="1102">
        <v>18719.981986522427</v>
      </c>
      <c r="CE2824" s="1102">
        <v>24576.14654921303</v>
      </c>
      <c r="CF2824" s="1102">
        <v>18096.139062829992</v>
      </c>
      <c r="CG2824" s="1102">
        <v>13785.600132544723</v>
      </c>
      <c r="CH2824" s="1102">
        <v>18312.656907852514</v>
      </c>
      <c r="CI2824" s="1102">
        <v>25178.506785343936</v>
      </c>
      <c r="CJ2824" s="1102">
        <v>27368.73282756035</v>
      </c>
      <c r="CK2824" s="1102">
        <v>26284.72237639462</v>
      </c>
      <c r="CL2824" s="1102">
        <v>22595.678082501236</v>
      </c>
      <c r="CM2824" s="1102">
        <v>27063.587178498179</v>
      </c>
      <c r="CN2824" s="1102">
        <v>28344.613419932426</v>
      </c>
      <c r="CO2824" s="1102">
        <v>30423.934375587094</v>
      </c>
      <c r="CP2824" s="1102">
        <v>29071.896847483909</v>
      </c>
      <c r="CQ2824" s="1106">
        <f t="shared" si="243"/>
        <v>32046.280698134855</v>
      </c>
      <c r="CR2824" s="23" t="s">
        <v>543</v>
      </c>
      <c r="DQ2824"/>
      <c r="DR2824"/>
    </row>
    <row r="2825" spans="58:122" ht="13">
      <c r="BF2825" s="1135">
        <v>2817</v>
      </c>
      <c r="BG2825" s="1102">
        <v>65827.195532017126</v>
      </c>
      <c r="BH2825" s="1102">
        <v>59384.812340986733</v>
      </c>
      <c r="BI2825" s="1102">
        <v>45733.306537211531</v>
      </c>
      <c r="BJ2825" s="1102">
        <v>51099.142428466781</v>
      </c>
      <c r="BK2825" s="1102">
        <v>82453.799795753526</v>
      </c>
      <c r="BL2825" s="1102">
        <v>123716.83102615413</v>
      </c>
      <c r="BM2825" s="1102">
        <v>113957.98236569311</v>
      </c>
      <c r="BN2825" s="1102">
        <v>117637.11849247302</v>
      </c>
      <c r="BO2825" s="1102">
        <v>135197.93644424307</v>
      </c>
      <c r="BP2825" s="1102">
        <v>123509.22392947992</v>
      </c>
      <c r="BQ2825" s="1102">
        <v>93419.928730173488</v>
      </c>
      <c r="BR2825" s="1102">
        <v>67330.659679686505</v>
      </c>
      <c r="BS2825" s="1102">
        <v>60082.889205537285</v>
      </c>
      <c r="BT2825" s="1102">
        <v>41459.756375454941</v>
      </c>
      <c r="BU2825" s="1102">
        <v>22342.471232859683</v>
      </c>
      <c r="BV2825" s="1102">
        <v>20626.125931983664</v>
      </c>
      <c r="BW2825" s="1102">
        <v>21295.03626477272</v>
      </c>
      <c r="BX2825" s="1102">
        <v>30359.227714636592</v>
      </c>
      <c r="BY2825" s="1102">
        <v>24135.477113809411</v>
      </c>
      <c r="BZ2825" s="1102">
        <v>18813.554271628473</v>
      </c>
      <c r="CA2825" s="1102">
        <v>14333.244535275709</v>
      </c>
      <c r="CB2825" s="1102">
        <v>10813.850034671606</v>
      </c>
      <c r="CC2825" s="1102">
        <v>11438.54893041425</v>
      </c>
      <c r="CD2825" s="1102">
        <v>14051.941163984411</v>
      </c>
      <c r="CE2825" s="1102">
        <v>18036.802390563225</v>
      </c>
      <c r="CF2825" s="1102">
        <v>15546.675858813825</v>
      </c>
      <c r="CG2825" s="1102">
        <v>14342.447691516367</v>
      </c>
      <c r="CH2825" s="1102">
        <v>18222.840235411288</v>
      </c>
      <c r="CI2825" s="1102">
        <v>21979.840133601581</v>
      </c>
      <c r="CJ2825" s="1102">
        <v>21689.166300763729</v>
      </c>
      <c r="CK2825" s="1102">
        <v>20821.894716275208</v>
      </c>
      <c r="CL2825" s="1102">
        <v>18287.22070867856</v>
      </c>
      <c r="CM2825" s="1102">
        <v>25153.713149984113</v>
      </c>
      <c r="CN2825" s="1102">
        <v>26490.516166152178</v>
      </c>
      <c r="CO2825" s="1102">
        <v>27037.971344549689</v>
      </c>
      <c r="CP2825" s="1102">
        <v>27820.110857785898</v>
      </c>
      <c r="CQ2825" s="1106">
        <f t="shared" si="243"/>
        <v>30666.422843991193</v>
      </c>
      <c r="CR2825" s="23" t="s">
        <v>543</v>
      </c>
      <c r="DQ2825"/>
      <c r="DR2825"/>
    </row>
    <row r="2826" spans="58:122" ht="13">
      <c r="BF2826" s="1135">
        <v>2818</v>
      </c>
      <c r="BG2826" s="1102">
        <v>71522.461384829978</v>
      </c>
      <c r="BH2826" s="1102">
        <v>75557.548535118069</v>
      </c>
      <c r="BI2826" s="1102">
        <v>61337.959308911013</v>
      </c>
      <c r="BJ2826" s="1102">
        <v>61939.781217756157</v>
      </c>
      <c r="BK2826" s="1102">
        <v>79692.090615108842</v>
      </c>
      <c r="BL2826" s="1102">
        <v>111511.61191746083</v>
      </c>
      <c r="BM2826" s="1102">
        <v>101699.69102180777</v>
      </c>
      <c r="BN2826" s="1102">
        <v>110581.07569251675</v>
      </c>
      <c r="BO2826" s="1102">
        <v>144430.41588733552</v>
      </c>
      <c r="BP2826" s="1102">
        <v>137494.19699327438</v>
      </c>
      <c r="BQ2826" s="1102">
        <v>111850.58751671026</v>
      </c>
      <c r="BR2826" s="1102">
        <v>90135.241210219596</v>
      </c>
      <c r="BS2826" s="1102">
        <v>95691.388036681368</v>
      </c>
      <c r="BT2826" s="1102">
        <v>45776.018499266451</v>
      </c>
      <c r="BU2826" s="1102">
        <v>22064.661362870924</v>
      </c>
      <c r="BV2826" s="1102">
        <v>17326.27850611688</v>
      </c>
      <c r="BW2826" s="1102">
        <v>18631.503826896202</v>
      </c>
      <c r="BX2826" s="1102">
        <v>27901.0541782908</v>
      </c>
      <c r="BY2826" s="1102">
        <v>26245.80020723195</v>
      </c>
      <c r="BZ2826" s="1102">
        <v>20184.974270696785</v>
      </c>
      <c r="CA2826" s="1102">
        <v>14333.694774168283</v>
      </c>
      <c r="CB2826" s="1102">
        <v>9637.6729234850809</v>
      </c>
      <c r="CC2826" s="1102">
        <v>9356.8938631139972</v>
      </c>
      <c r="CD2826" s="1102">
        <v>14070.825084160037</v>
      </c>
      <c r="CE2826" s="1102">
        <v>22235.089774359451</v>
      </c>
      <c r="CF2826" s="1102">
        <v>20317.449870231005</v>
      </c>
      <c r="CG2826" s="1102">
        <v>16128.045586647489</v>
      </c>
      <c r="CH2826" s="1102">
        <v>15367.635445039437</v>
      </c>
      <c r="CI2826" s="1102">
        <v>18705.693842419714</v>
      </c>
      <c r="CJ2826" s="1102">
        <v>21414.237876006526</v>
      </c>
      <c r="CK2826" s="1102">
        <v>22770.657837556828</v>
      </c>
      <c r="CL2826" s="1102">
        <v>20453.579399250109</v>
      </c>
      <c r="CM2826" s="1102">
        <v>23702.22871533762</v>
      </c>
      <c r="CN2826" s="1102">
        <v>26062.931951590614</v>
      </c>
      <c r="CO2826" s="1102">
        <v>25815.880462346064</v>
      </c>
      <c r="CP2826" s="1102">
        <v>27124.588665308012</v>
      </c>
      <c r="CQ2826" s="1106">
        <f t="shared" ref="CQ2826:CQ2889" si="244">CP2826*1.10231131</f>
        <v>29899.740864866824</v>
      </c>
      <c r="CR2826" s="23" t="s">
        <v>543</v>
      </c>
      <c r="DQ2826"/>
      <c r="DR2826"/>
    </row>
    <row r="2827" spans="58:122" ht="13">
      <c r="BF2827" s="1135">
        <v>2819</v>
      </c>
      <c r="BG2827" s="1102">
        <v>61501.213387996555</v>
      </c>
      <c r="BH2827" s="1102">
        <v>60643.592292126639</v>
      </c>
      <c r="BI2827" s="1102">
        <v>51403.078557850691</v>
      </c>
      <c r="BJ2827" s="1102">
        <v>58739.205691127521</v>
      </c>
      <c r="BK2827" s="1102">
        <v>66988.366156087286</v>
      </c>
      <c r="BL2827" s="1102">
        <v>82144.0788858093</v>
      </c>
      <c r="BM2827" s="1102">
        <v>75471.38514054165</v>
      </c>
      <c r="BN2827" s="1102">
        <v>87140.908979088359</v>
      </c>
      <c r="BO2827" s="1102">
        <v>106917.01856991708</v>
      </c>
      <c r="BP2827" s="1102">
        <v>114878.24595871726</v>
      </c>
      <c r="BQ2827" s="1102">
        <v>96642.282470304664</v>
      </c>
      <c r="BR2827" s="1102">
        <v>86150.269732739267</v>
      </c>
      <c r="BS2827" s="1102">
        <v>83704.413609055307</v>
      </c>
      <c r="BT2827" s="1102">
        <v>32462.092083440497</v>
      </c>
      <c r="BU2827" s="1102">
        <v>13586.820034536213</v>
      </c>
      <c r="BV2827" s="1102">
        <v>13599.892124728716</v>
      </c>
      <c r="BW2827" s="1102">
        <v>21089.143860578632</v>
      </c>
      <c r="BX2827" s="1102">
        <v>28604.469092171108</v>
      </c>
      <c r="BY2827" s="1102">
        <v>23490.09601854955</v>
      </c>
      <c r="BZ2827" s="1102">
        <v>18113.894211753985</v>
      </c>
      <c r="CA2827" s="1102">
        <v>14338.116813405484</v>
      </c>
      <c r="CB2827" s="1102">
        <v>9041.4285394171275</v>
      </c>
      <c r="CC2827" s="1102">
        <v>10542.981566240374</v>
      </c>
      <c r="CD2827" s="1102">
        <v>14172.049322856612</v>
      </c>
      <c r="CE2827" s="1102">
        <v>23083.128906996502</v>
      </c>
      <c r="CF2827" s="1102">
        <v>18146.429600656313</v>
      </c>
      <c r="CG2827" s="1102">
        <v>14266.534477002282</v>
      </c>
      <c r="CH2827" s="1102">
        <v>15758.943548977162</v>
      </c>
      <c r="CI2827" s="1102">
        <v>20278.359813679257</v>
      </c>
      <c r="CJ2827" s="1102">
        <v>23202.642534406281</v>
      </c>
      <c r="CK2827" s="1102">
        <v>22501.213882380671</v>
      </c>
      <c r="CL2827" s="1102">
        <v>19906.039178464343</v>
      </c>
      <c r="CM2827" s="1102">
        <v>25441.520736363767</v>
      </c>
      <c r="CN2827" s="1102">
        <v>27290.945097749762</v>
      </c>
      <c r="CO2827" s="1102">
        <v>25983.132184852559</v>
      </c>
      <c r="CP2827" s="1102">
        <v>29069.710797706699</v>
      </c>
      <c r="CQ2827" s="1106">
        <f t="shared" si="244"/>
        <v>32043.870990741216</v>
      </c>
      <c r="CR2827" s="23" t="s">
        <v>543</v>
      </c>
      <c r="DQ2827"/>
      <c r="DR2827"/>
    </row>
    <row r="2828" spans="58:122" ht="13">
      <c r="BF2828" s="1135">
        <v>2820</v>
      </c>
      <c r="BG2828" s="1102">
        <v>68671.326947484631</v>
      </c>
      <c r="BH2828" s="1102">
        <v>66911.590070859675</v>
      </c>
      <c r="BI2828" s="1102">
        <v>56938.172518221298</v>
      </c>
      <c r="BJ2828" s="1102">
        <v>74973.517570804106</v>
      </c>
      <c r="BK2828" s="1102">
        <v>90894.320816386156</v>
      </c>
      <c r="BL2828" s="1102">
        <v>109521.29816746927</v>
      </c>
      <c r="BM2828" s="1102">
        <v>94090.266234530485</v>
      </c>
      <c r="BN2828" s="1102">
        <v>99263.402047036856</v>
      </c>
      <c r="BO2828" s="1102">
        <v>133898.01857246392</v>
      </c>
      <c r="BP2828" s="1102">
        <v>123911.72171146264</v>
      </c>
      <c r="BQ2828" s="1102">
        <v>102163.09206238086</v>
      </c>
      <c r="BR2828" s="1102">
        <v>81426.912430507495</v>
      </c>
      <c r="BS2828" s="1102">
        <v>83192.341858859509</v>
      </c>
      <c r="BT2828" s="1102">
        <v>40530.989406692417</v>
      </c>
      <c r="BU2828" s="1102">
        <v>19483.423857270587</v>
      </c>
      <c r="BV2828" s="1102">
        <v>16171.715973035527</v>
      </c>
      <c r="BW2828" s="1102">
        <v>18086.907605116347</v>
      </c>
      <c r="BX2828" s="1102">
        <v>33613.957494638998</v>
      </c>
      <c r="BY2828" s="1102">
        <v>27569.40834056773</v>
      </c>
      <c r="BZ2828" s="1102">
        <v>21795.329202494486</v>
      </c>
      <c r="CA2828" s="1102">
        <v>14342.268219391613</v>
      </c>
      <c r="CB2828" s="1102">
        <v>8514.3818865737485</v>
      </c>
      <c r="CC2828" s="1102">
        <v>10383.314476610996</v>
      </c>
      <c r="CD2828" s="1102">
        <v>14825.900600838231</v>
      </c>
      <c r="CE2828" s="1102">
        <v>25282.571634044059</v>
      </c>
      <c r="CF2828" s="1102">
        <v>20846.013648001725</v>
      </c>
      <c r="CG2828" s="1102">
        <v>15727.298752881379</v>
      </c>
      <c r="CH2828" s="1102">
        <v>15489.221100454013</v>
      </c>
      <c r="CI2828" s="1102">
        <v>18121.783557850587</v>
      </c>
      <c r="CJ2828" s="1102">
        <v>21688.872257617364</v>
      </c>
      <c r="CK2828" s="1102">
        <v>24297.79712374353</v>
      </c>
      <c r="CL2828" s="1102">
        <v>21922.472983113206</v>
      </c>
      <c r="CM2828" s="1102">
        <v>24631.959607854456</v>
      </c>
      <c r="CN2828" s="1102">
        <v>20336.304448332525</v>
      </c>
      <c r="CO2828" s="1102">
        <v>24245.615946160236</v>
      </c>
      <c r="CP2828" s="1102">
        <v>21812.863341509987</v>
      </c>
      <c r="CQ2828" s="1106">
        <f t="shared" si="244"/>
        <v>24044.56596483085</v>
      </c>
      <c r="CR2828" s="23" t="s">
        <v>543</v>
      </c>
      <c r="DQ2828"/>
      <c r="DR2828"/>
    </row>
    <row r="2829" spans="58:122" ht="13">
      <c r="BF2829" s="1135">
        <v>2821</v>
      </c>
      <c r="BG2829" s="1102">
        <v>57034.498503911847</v>
      </c>
      <c r="BH2829" s="1102">
        <v>65948.123034825621</v>
      </c>
      <c r="BI2829" s="1102">
        <v>64152.843889172444</v>
      </c>
      <c r="BJ2829" s="1102">
        <v>78646.092783555141</v>
      </c>
      <c r="BK2829" s="1102">
        <v>90961.993437860845</v>
      </c>
      <c r="BL2829" s="1102">
        <v>116548.63215492255</v>
      </c>
      <c r="BM2829" s="1102">
        <v>107399.07460646215</v>
      </c>
      <c r="BN2829" s="1102">
        <v>121892.69287337002</v>
      </c>
      <c r="BO2829" s="1102">
        <v>143667.702311534</v>
      </c>
      <c r="BP2829" s="1102">
        <v>160513.53740454273</v>
      </c>
      <c r="BQ2829" s="1102">
        <v>126184.15805135525</v>
      </c>
      <c r="BR2829" s="1102">
        <v>108013.99459611021</v>
      </c>
      <c r="BS2829" s="1102">
        <v>110562.47805426225</v>
      </c>
      <c r="BT2829" s="1102">
        <v>44757.460053986477</v>
      </c>
      <c r="BU2829" s="1102">
        <v>19015.289458485422</v>
      </c>
      <c r="BV2829" s="1102">
        <v>15621.961425637928</v>
      </c>
      <c r="BW2829" s="1102">
        <v>23041.046664735299</v>
      </c>
      <c r="BX2829" s="1102">
        <v>36235.235855267674</v>
      </c>
      <c r="BY2829" s="1102">
        <v>28757.022035061673</v>
      </c>
      <c r="BZ2829" s="1102">
        <v>18084.436085387555</v>
      </c>
      <c r="CA2829" s="1102">
        <v>14345.287107006539</v>
      </c>
      <c r="CB2829" s="1102">
        <v>8356.0614450825869</v>
      </c>
      <c r="CC2829" s="1102">
        <v>9424.7590216013014</v>
      </c>
      <c r="CD2829" s="1102">
        <v>18578.028717418001</v>
      </c>
      <c r="CE2829" s="1102">
        <v>27835.376236306449</v>
      </c>
      <c r="CF2829" s="1102">
        <v>19847.533835354981</v>
      </c>
      <c r="CG2829" s="1102">
        <v>14125.910522162625</v>
      </c>
      <c r="CH2829" s="1102">
        <v>17031.177890877927</v>
      </c>
      <c r="CI2829" s="1102">
        <v>24874.739831913099</v>
      </c>
      <c r="CJ2829" s="1102">
        <v>25615.578280542624</v>
      </c>
      <c r="CK2829" s="1102">
        <v>20958.969461681518</v>
      </c>
      <c r="CL2829" s="1102">
        <v>18144.720971139821</v>
      </c>
      <c r="CM2829" s="1102">
        <v>21827.964923062143</v>
      </c>
      <c r="CN2829" s="1102">
        <v>24122.164978335652</v>
      </c>
      <c r="CO2829" s="1102">
        <v>25027.143217024088</v>
      </c>
      <c r="CP2829" s="1102">
        <v>23395.278737363744</v>
      </c>
      <c r="CQ2829" s="1106">
        <f t="shared" si="244"/>
        <v>25788.880352798573</v>
      </c>
      <c r="CR2829" s="23" t="s">
        <v>543</v>
      </c>
      <c r="DQ2829"/>
      <c r="DR2829"/>
    </row>
    <row r="2830" spans="58:122" ht="13">
      <c r="BF2830" s="1135">
        <v>2822</v>
      </c>
      <c r="BG2830" s="1102">
        <v>53152.627406141881</v>
      </c>
      <c r="BH2830" s="1102">
        <v>73960.527969916773</v>
      </c>
      <c r="BI2830" s="1102">
        <v>69731.846159145483</v>
      </c>
      <c r="BJ2830" s="1102">
        <v>69083.660761015301</v>
      </c>
      <c r="BK2830" s="1102">
        <v>81618.444154296201</v>
      </c>
      <c r="BL2830" s="1102">
        <v>117193.79851699852</v>
      </c>
      <c r="BM2830" s="1102">
        <v>108187.0560597821</v>
      </c>
      <c r="BN2830" s="1102">
        <v>102569.92398181572</v>
      </c>
      <c r="BO2830" s="1102">
        <v>119601.76454334626</v>
      </c>
      <c r="BP2830" s="1102">
        <v>147124.28626436173</v>
      </c>
      <c r="BQ2830" s="1102">
        <v>109576.96231090634</v>
      </c>
      <c r="BR2830" s="1102">
        <v>78473.297937564959</v>
      </c>
      <c r="BS2830" s="1102">
        <v>78437.147577843993</v>
      </c>
      <c r="BT2830" s="1102">
        <v>31291.471650788571</v>
      </c>
      <c r="BU2830" s="1102">
        <v>14453.298169812591</v>
      </c>
      <c r="BV2830" s="1102">
        <v>14492.210511117686</v>
      </c>
      <c r="BW2830" s="1102">
        <v>15925.234167757668</v>
      </c>
      <c r="BX2830" s="1102">
        <v>22751.723286630287</v>
      </c>
      <c r="BY2830" s="1102">
        <v>21433.986019566673</v>
      </c>
      <c r="BZ2830" s="1102">
        <v>22664.784247512358</v>
      </c>
      <c r="CA2830" s="1102">
        <v>14346.613569159146</v>
      </c>
      <c r="CB2830" s="1102">
        <v>7837.4364723267081</v>
      </c>
      <c r="CC2830" s="1102">
        <v>8646.1527704872497</v>
      </c>
      <c r="CD2830" s="1102">
        <v>10634.421326196541</v>
      </c>
      <c r="CE2830" s="1102">
        <v>20702.467431013403</v>
      </c>
      <c r="CF2830" s="1102">
        <v>16216.478490957274</v>
      </c>
      <c r="CG2830" s="1102">
        <v>11826.700539423608</v>
      </c>
      <c r="CH2830" s="1102">
        <v>12574.532117247085</v>
      </c>
      <c r="CI2830" s="1102">
        <v>18460.838015221925</v>
      </c>
      <c r="CJ2830" s="1102">
        <v>23774.541835685694</v>
      </c>
      <c r="CK2830" s="1102">
        <v>23993.676225682455</v>
      </c>
      <c r="CL2830" s="1102">
        <v>20370.427647390065</v>
      </c>
      <c r="CM2830" s="1102">
        <v>23557.276583933613</v>
      </c>
      <c r="CN2830" s="1102">
        <v>21005.662701462395</v>
      </c>
      <c r="CO2830" s="1102">
        <v>21952.948424294536</v>
      </c>
      <c r="CP2830" s="1102">
        <v>22879.168783497753</v>
      </c>
      <c r="CQ2830" s="1106">
        <f t="shared" si="244"/>
        <v>25219.966513448511</v>
      </c>
      <c r="CR2830" s="23" t="s">
        <v>543</v>
      </c>
      <c r="DQ2830"/>
      <c r="DR2830"/>
    </row>
    <row r="2831" spans="58:122" ht="13">
      <c r="BF2831" s="1135">
        <v>2823</v>
      </c>
      <c r="BG2831" s="1102">
        <v>48405.569892106651</v>
      </c>
      <c r="BH2831" s="1102">
        <v>50124.820583727349</v>
      </c>
      <c r="BI2831" s="1102">
        <v>43650.464695415569</v>
      </c>
      <c r="BJ2831" s="1102">
        <v>52546.068661651901</v>
      </c>
      <c r="BK2831" s="1102">
        <v>63648.279984439228</v>
      </c>
      <c r="BL2831" s="1102">
        <v>82985.230243170619</v>
      </c>
      <c r="BM2831" s="1102">
        <v>77710.058177932035</v>
      </c>
      <c r="BN2831" s="1102">
        <v>88186.99321964907</v>
      </c>
      <c r="BO2831" s="1102">
        <v>103881.88045976</v>
      </c>
      <c r="BP2831" s="1102">
        <v>113028.89855124515</v>
      </c>
      <c r="BQ2831" s="1102">
        <v>90141.72338078302</v>
      </c>
      <c r="BR2831" s="1102">
        <v>78355.621056776814</v>
      </c>
      <c r="BS2831" s="1102">
        <v>78583.312423390264</v>
      </c>
      <c r="BT2831" s="1102">
        <v>29960.837254749807</v>
      </c>
      <c r="BU2831" s="1102">
        <v>14256.337381231919</v>
      </c>
      <c r="BV2831" s="1102">
        <v>16386.312983881639</v>
      </c>
      <c r="BW2831" s="1102">
        <v>24736.44351455666</v>
      </c>
      <c r="BX2831" s="1102">
        <v>26127.632054299567</v>
      </c>
      <c r="BY2831" s="1102">
        <v>29791.796517749131</v>
      </c>
      <c r="BZ2831" s="1102">
        <v>16659.105705799066</v>
      </c>
      <c r="CA2831" s="1102">
        <v>14350.499755923685</v>
      </c>
      <c r="CB2831" s="1102">
        <v>7774.5117989333785</v>
      </c>
      <c r="CC2831" s="1102">
        <v>11272.329537498039</v>
      </c>
      <c r="CD2831" s="1102">
        <v>11334.481418222835</v>
      </c>
      <c r="CE2831" s="1102">
        <v>21308.623740778778</v>
      </c>
      <c r="CF2831" s="1102">
        <v>15624.052795139656</v>
      </c>
      <c r="CG2831" s="1102">
        <v>12353.948688795204</v>
      </c>
      <c r="CH2831" s="1102">
        <v>15607.297725760011</v>
      </c>
      <c r="CI2831" s="1102">
        <v>17862.401657415601</v>
      </c>
      <c r="CJ2831" s="1102">
        <v>19842.100636215542</v>
      </c>
      <c r="CK2831" s="1102">
        <v>23914.015689215808</v>
      </c>
      <c r="CL2831" s="1102">
        <v>16007.418746946783</v>
      </c>
      <c r="CM2831" s="1102">
        <v>24288.822723319572</v>
      </c>
      <c r="CN2831" s="1102">
        <v>15614.578785257458</v>
      </c>
      <c r="CO2831" s="1102">
        <v>23391.335525443967</v>
      </c>
      <c r="CP2831" s="1102">
        <v>16758.063459304609</v>
      </c>
      <c r="CQ2831" s="1106">
        <f t="shared" si="244"/>
        <v>18472.602884889195</v>
      </c>
      <c r="CR2831" s="23" t="s">
        <v>543</v>
      </c>
      <c r="DQ2831"/>
      <c r="DR2831"/>
    </row>
    <row r="2832" spans="58:122" ht="13">
      <c r="BF2832" s="1135">
        <v>2824</v>
      </c>
      <c r="BG2832" s="1102">
        <v>67377.124466397217</v>
      </c>
      <c r="BH2832" s="1102">
        <v>65046.162427369149</v>
      </c>
      <c r="BI2832" s="1102">
        <v>59503.997809353525</v>
      </c>
      <c r="BJ2832" s="1102">
        <v>76735.180389501678</v>
      </c>
      <c r="BK2832" s="1102">
        <v>90855.899649378043</v>
      </c>
      <c r="BL2832" s="1102">
        <v>108550.91763343413</v>
      </c>
      <c r="BM2832" s="1102">
        <v>92551.233362069965</v>
      </c>
      <c r="BN2832" s="1102">
        <v>97454.279077878775</v>
      </c>
      <c r="BO2832" s="1102">
        <v>131537.08912769539</v>
      </c>
      <c r="BP2832" s="1102">
        <v>125286.66772597047</v>
      </c>
      <c r="BQ2832" s="1102">
        <v>102894.02382455106</v>
      </c>
      <c r="BR2832" s="1102">
        <v>81806.748053028859</v>
      </c>
      <c r="BS2832" s="1102">
        <v>83618.629326014649</v>
      </c>
      <c r="BT2832" s="1102">
        <v>39790.920836636127</v>
      </c>
      <c r="BU2832" s="1102">
        <v>19547.516137646802</v>
      </c>
      <c r="BV2832" s="1102">
        <v>16152.898099068459</v>
      </c>
      <c r="BW2832" s="1102">
        <v>18042.534011318778</v>
      </c>
      <c r="BX2832" s="1102">
        <v>33514.428187486155</v>
      </c>
      <c r="BY2832" s="1102">
        <v>27601.913107623277</v>
      </c>
      <c r="BZ2832" s="1102">
        <v>21891.624228991877</v>
      </c>
      <c r="CA2832" s="1102">
        <v>14353.174467183915</v>
      </c>
      <c r="CB2832" s="1102">
        <v>8479.9195046517125</v>
      </c>
      <c r="CC2832" s="1102">
        <v>10358.680768298049</v>
      </c>
      <c r="CD2832" s="1102">
        <v>14863.85928453246</v>
      </c>
      <c r="CE2832" s="1102">
        <v>25293.736042867582</v>
      </c>
      <c r="CF2832" s="1102">
        <v>20763.65009150956</v>
      </c>
      <c r="CG2832" s="1102">
        <v>15666.109219353137</v>
      </c>
      <c r="CH2832" s="1102">
        <v>15444.150667222251</v>
      </c>
      <c r="CI2832" s="1102">
        <v>18176.366316325548</v>
      </c>
      <c r="CJ2832" s="1102">
        <v>21677.4859675357</v>
      </c>
      <c r="CK2832" s="1102">
        <v>24194.631502567521</v>
      </c>
      <c r="CL2832" s="1102">
        <v>21862.869441570328</v>
      </c>
      <c r="CM2832" s="1102">
        <v>24564.975905902218</v>
      </c>
      <c r="CN2832" s="1102">
        <v>20497.048041998944</v>
      </c>
      <c r="CO2832" s="1102">
        <v>24098.217262846112</v>
      </c>
      <c r="CP2832" s="1102">
        <v>21969.964593729608</v>
      </c>
      <c r="CQ2832" s="1106">
        <f t="shared" si="244"/>
        <v>24217.7404519677</v>
      </c>
      <c r="CR2832" s="23" t="s">
        <v>543</v>
      </c>
      <c r="DQ2832"/>
      <c r="DR2832"/>
    </row>
    <row r="2833" spans="58:122" ht="13">
      <c r="BF2833" s="1135">
        <v>2825</v>
      </c>
      <c r="BG2833" s="1102">
        <v>65902.339959062461</v>
      </c>
      <c r="BH2833" s="1102">
        <v>64002.369528686475</v>
      </c>
      <c r="BI2833" s="1102">
        <v>58053.508900836045</v>
      </c>
      <c r="BJ2833" s="1102">
        <v>67087.404439483755</v>
      </c>
      <c r="BK2833" s="1102">
        <v>81524.77354634559</v>
      </c>
      <c r="BL2833" s="1102">
        <v>102233.89081299311</v>
      </c>
      <c r="BM2833" s="1102">
        <v>89225.534968842519</v>
      </c>
      <c r="BN2833" s="1102">
        <v>96249.196903255535</v>
      </c>
      <c r="BO2833" s="1102">
        <v>115775.18819470386</v>
      </c>
      <c r="BP2833" s="1102">
        <v>108029.84572389332</v>
      </c>
      <c r="BQ2833" s="1102">
        <v>83002.13692425481</v>
      </c>
      <c r="BR2833" s="1102">
        <v>64953.550059734793</v>
      </c>
      <c r="BS2833" s="1102">
        <v>62376.350841377825</v>
      </c>
      <c r="BT2833" s="1102">
        <v>41370.395398395463</v>
      </c>
      <c r="BU2833" s="1102">
        <v>16977.333841068186</v>
      </c>
      <c r="BV2833" s="1102">
        <v>18877.921635055049</v>
      </c>
      <c r="BW2833" s="1102">
        <v>26017.504194171423</v>
      </c>
      <c r="BX2833" s="1102">
        <v>28233.345665290519</v>
      </c>
      <c r="BY2833" s="1102">
        <v>26704.85649668732</v>
      </c>
      <c r="BZ2833" s="1102">
        <v>24030.450256813554</v>
      </c>
      <c r="CA2833" s="1102">
        <v>14354.809798046383</v>
      </c>
      <c r="CB2833" s="1102">
        <v>7484.8536460301084</v>
      </c>
      <c r="CC2833" s="1102">
        <v>8236.1436698792404</v>
      </c>
      <c r="CD2833" s="1102">
        <v>12092.419438842946</v>
      </c>
      <c r="CE2833" s="1102">
        <v>20974.17778512268</v>
      </c>
      <c r="CF2833" s="1102">
        <v>16159.929121759813</v>
      </c>
      <c r="CG2833" s="1102">
        <v>12486.641508357572</v>
      </c>
      <c r="CH2833" s="1102">
        <v>16972.229879140501</v>
      </c>
      <c r="CI2833" s="1102">
        <v>25843.38237561291</v>
      </c>
      <c r="CJ2833" s="1102">
        <v>29629.623910506903</v>
      </c>
      <c r="CK2833" s="1102">
        <v>27255.883354177884</v>
      </c>
      <c r="CL2833" s="1102">
        <v>18766.772601987039</v>
      </c>
      <c r="CM2833" s="1102">
        <v>19532.284316142806</v>
      </c>
      <c r="CN2833" s="1102">
        <v>17665.05835467143</v>
      </c>
      <c r="CO2833" s="1102">
        <v>22852.389323398002</v>
      </c>
      <c r="CP2833" s="1102">
        <v>19710.202147333228</v>
      </c>
      <c r="CQ2833" s="1106">
        <f t="shared" si="244"/>
        <v>21726.778749391702</v>
      </c>
      <c r="CR2833" s="23" t="s">
        <v>543</v>
      </c>
      <c r="DQ2833"/>
      <c r="DR2833"/>
    </row>
    <row r="2834" spans="58:122" ht="13">
      <c r="BF2834" s="1135">
        <v>2826</v>
      </c>
      <c r="BG2834" s="1102">
        <v>52431.083841346684</v>
      </c>
      <c r="BH2834" s="1102">
        <v>55531.090196735291</v>
      </c>
      <c r="BI2834" s="1102">
        <v>49138.544260354312</v>
      </c>
      <c r="BJ2834" s="1102">
        <v>57941.941073763788</v>
      </c>
      <c r="BK2834" s="1102">
        <v>70740.311506591461</v>
      </c>
      <c r="BL2834" s="1102">
        <v>91233.90122272032</v>
      </c>
      <c r="BM2834" s="1102">
        <v>78255.71127758213</v>
      </c>
      <c r="BN2834" s="1102">
        <v>83463.077881155667</v>
      </c>
      <c r="BO2834" s="1102">
        <v>112496.71332591333</v>
      </c>
      <c r="BP2834" s="1102">
        <v>102922.25377990861</v>
      </c>
      <c r="BQ2834" s="1102">
        <v>77868.510723796047</v>
      </c>
      <c r="BR2834" s="1102">
        <v>63446.453253966443</v>
      </c>
      <c r="BS2834" s="1102">
        <v>87599.156845250109</v>
      </c>
      <c r="BT2834" s="1102">
        <v>35680.834929397781</v>
      </c>
      <c r="BU2834" s="1102">
        <v>15297.137429852213</v>
      </c>
      <c r="BV2834" s="1102">
        <v>13019.059023811076</v>
      </c>
      <c r="BW2834" s="1102">
        <v>19198.680655250118</v>
      </c>
      <c r="BX2834" s="1102">
        <v>21215.795421060728</v>
      </c>
      <c r="BY2834" s="1102">
        <v>20734.809930882355</v>
      </c>
      <c r="BZ2834" s="1102">
        <v>22345.988011168261</v>
      </c>
      <c r="CA2834" s="1102">
        <v>14356.807802826686</v>
      </c>
      <c r="CB2834" s="1102">
        <v>8357.6077954148786</v>
      </c>
      <c r="CC2834" s="1102">
        <v>8350.9445285037782</v>
      </c>
      <c r="CD2834" s="1102">
        <v>10706.425834291214</v>
      </c>
      <c r="CE2834" s="1102">
        <v>22995.750940436614</v>
      </c>
      <c r="CF2834" s="1102">
        <v>19688.599346938856</v>
      </c>
      <c r="CG2834" s="1102">
        <v>13686.084418555123</v>
      </c>
      <c r="CH2834" s="1102">
        <v>14245.696991976383</v>
      </c>
      <c r="CI2834" s="1102">
        <v>19311.144739583102</v>
      </c>
      <c r="CJ2834" s="1102">
        <v>24189.742381218006</v>
      </c>
      <c r="CK2834" s="1102">
        <v>24281.559487262501</v>
      </c>
      <c r="CL2834" s="1102">
        <v>18988.555776000645</v>
      </c>
      <c r="CM2834" s="1102">
        <v>20019.790642261676</v>
      </c>
      <c r="CN2834" s="1102">
        <v>18705.189946732204</v>
      </c>
      <c r="CO2834" s="1102">
        <v>24498.659958865112</v>
      </c>
      <c r="CP2834" s="1102">
        <v>17663.887636761709</v>
      </c>
      <c r="CQ2834" s="1106">
        <f t="shared" si="244"/>
        <v>19471.103120571603</v>
      </c>
      <c r="CR2834" s="23" t="s">
        <v>543</v>
      </c>
      <c r="DQ2834"/>
      <c r="DR2834"/>
    </row>
    <row r="2835" spans="58:122" ht="13">
      <c r="BF2835" s="1135">
        <v>2827</v>
      </c>
      <c r="BG2835" s="1102">
        <v>56625.033762683568</v>
      </c>
      <c r="BH2835" s="1102">
        <v>57549.360322680295</v>
      </c>
      <c r="BI2835" s="1102">
        <v>53791.817087574964</v>
      </c>
      <c r="BJ2835" s="1102">
        <v>57378.105794925432</v>
      </c>
      <c r="BK2835" s="1102">
        <v>64162.261336588243</v>
      </c>
      <c r="BL2835" s="1102">
        <v>79999.880811422379</v>
      </c>
      <c r="BM2835" s="1102">
        <v>77227.028610875175</v>
      </c>
      <c r="BN2835" s="1102">
        <v>89070.443321712766</v>
      </c>
      <c r="BO2835" s="1102">
        <v>130319.94822777377</v>
      </c>
      <c r="BP2835" s="1102">
        <v>124004.14970523027</v>
      </c>
      <c r="BQ2835" s="1102">
        <v>96770.198222970561</v>
      </c>
      <c r="BR2835" s="1102">
        <v>73688.812829773568</v>
      </c>
      <c r="BS2835" s="1102">
        <v>85134.934986461289</v>
      </c>
      <c r="BT2835" s="1102">
        <v>38006.398888088435</v>
      </c>
      <c r="BU2835" s="1102">
        <v>16186.730197093668</v>
      </c>
      <c r="BV2835" s="1102">
        <v>11631.402485228577</v>
      </c>
      <c r="BW2835" s="1102">
        <v>17289.831927730935</v>
      </c>
      <c r="BX2835" s="1102">
        <v>23756.013529133943</v>
      </c>
      <c r="BY2835" s="1102">
        <v>25708.204770056342</v>
      </c>
      <c r="BZ2835" s="1102">
        <v>24118.178954885276</v>
      </c>
      <c r="CA2835" s="1102">
        <v>14358.879674074205</v>
      </c>
      <c r="CB2835" s="1102">
        <v>8561.8496388063995</v>
      </c>
      <c r="CC2835" s="1102">
        <v>7965.2373555833183</v>
      </c>
      <c r="CD2835" s="1102">
        <v>12554.798719592825</v>
      </c>
      <c r="CE2835" s="1102">
        <v>21355.038694569394</v>
      </c>
      <c r="CF2835" s="1102">
        <v>13783.289704747349</v>
      </c>
      <c r="CG2835" s="1102">
        <v>10056.000618495866</v>
      </c>
      <c r="CH2835" s="1102">
        <v>11133.123165896539</v>
      </c>
      <c r="CI2835" s="1102">
        <v>20209.126386863511</v>
      </c>
      <c r="CJ2835" s="1102">
        <v>21546.689037376305</v>
      </c>
      <c r="CK2835" s="1102">
        <v>19856.036668259741</v>
      </c>
      <c r="CL2835" s="1102">
        <v>14185.650499275696</v>
      </c>
      <c r="CM2835" s="1102">
        <v>18408.971513548433</v>
      </c>
      <c r="CN2835" s="1102">
        <v>19982.462976247494</v>
      </c>
      <c r="CO2835" s="1102">
        <v>22352.787675751646</v>
      </c>
      <c r="CP2835" s="1102">
        <v>22136.529850639687</v>
      </c>
      <c r="CQ2835" s="1106">
        <f t="shared" si="244"/>
        <v>24401.347218512736</v>
      </c>
      <c r="CR2835" s="23" t="s">
        <v>543</v>
      </c>
      <c r="DQ2835"/>
      <c r="DR2835"/>
    </row>
    <row r="2836" spans="58:122" ht="13">
      <c r="BF2836" s="1135">
        <v>2828</v>
      </c>
      <c r="BG2836" s="1102">
        <v>60299.06124976572</v>
      </c>
      <c r="BH2836" s="1102">
        <v>67563.532341035359</v>
      </c>
      <c r="BI2836" s="1102">
        <v>56255.952090139835</v>
      </c>
      <c r="BJ2836" s="1102">
        <v>62157.636096349699</v>
      </c>
      <c r="BK2836" s="1102">
        <v>85128.999018473492</v>
      </c>
      <c r="BL2836" s="1102">
        <v>116772.40811774168</v>
      </c>
      <c r="BM2836" s="1102">
        <v>107229.635825666</v>
      </c>
      <c r="BN2836" s="1102">
        <v>102217.57928508476</v>
      </c>
      <c r="BO2836" s="1102">
        <v>128919.04376158048</v>
      </c>
      <c r="BP2836" s="1102">
        <v>120974.95057794139</v>
      </c>
      <c r="BQ2836" s="1102">
        <v>89250.24485644477</v>
      </c>
      <c r="BR2836" s="1102">
        <v>62132.0617411434</v>
      </c>
      <c r="BS2836" s="1102">
        <v>74527.249410922494</v>
      </c>
      <c r="BT2836" s="1102">
        <v>31660.758433122981</v>
      </c>
      <c r="BU2836" s="1102">
        <v>15091.235331171516</v>
      </c>
      <c r="BV2836" s="1102">
        <v>15779.877832135484</v>
      </c>
      <c r="BW2836" s="1102">
        <v>13657.665828998031</v>
      </c>
      <c r="BX2836" s="1102">
        <v>21525.272487997019</v>
      </c>
      <c r="BY2836" s="1102">
        <v>20839.916960745617</v>
      </c>
      <c r="BZ2836" s="1102">
        <v>24030.510778757172</v>
      </c>
      <c r="CA2836" s="1102">
        <v>14360.732493926846</v>
      </c>
      <c r="CB2836" s="1102">
        <v>7273.7807779205832</v>
      </c>
      <c r="CC2836" s="1102">
        <v>11226.718015338636</v>
      </c>
      <c r="CD2836" s="1102">
        <v>13570.578201989614</v>
      </c>
      <c r="CE2836" s="1102">
        <v>22945.986393723109</v>
      </c>
      <c r="CF2836" s="1102">
        <v>14763.756236557594</v>
      </c>
      <c r="CG2836" s="1102">
        <v>13111.311059251328</v>
      </c>
      <c r="CH2836" s="1102">
        <v>12652.925206394812</v>
      </c>
      <c r="CI2836" s="1102">
        <v>17611.547274963588</v>
      </c>
      <c r="CJ2836" s="1102">
        <v>16823.59353773086</v>
      </c>
      <c r="CK2836" s="1102">
        <v>18887.684108293626</v>
      </c>
      <c r="CL2836" s="1102">
        <v>16450.803773177926</v>
      </c>
      <c r="CM2836" s="1102">
        <v>22582.940694935838</v>
      </c>
      <c r="CN2836" s="1102">
        <v>19750.697799017034</v>
      </c>
      <c r="CO2836" s="1102">
        <v>23350.555673226416</v>
      </c>
      <c r="CP2836" s="1102">
        <v>21298.89594438894</v>
      </c>
      <c r="CQ2836" s="1106">
        <f t="shared" si="244"/>
        <v>23478.013890013059</v>
      </c>
      <c r="CR2836" s="23" t="s">
        <v>543</v>
      </c>
      <c r="DQ2836"/>
      <c r="DR2836"/>
    </row>
    <row r="2837" spans="58:122" ht="13">
      <c r="BF2837" s="1135">
        <v>2829</v>
      </c>
      <c r="BG2837" s="1102">
        <v>51836.633212826368</v>
      </c>
      <c r="BH2837" s="1102">
        <v>66159.887513403693</v>
      </c>
      <c r="BI2837" s="1102">
        <v>64419.070724605248</v>
      </c>
      <c r="BJ2837" s="1102">
        <v>79634.061970004928</v>
      </c>
      <c r="BK2837" s="1102">
        <v>97960.822382750252</v>
      </c>
      <c r="BL2837" s="1102">
        <v>130989.78689270224</v>
      </c>
      <c r="BM2837" s="1102">
        <v>113964.16147055422</v>
      </c>
      <c r="BN2837" s="1102">
        <v>104823.73375831432</v>
      </c>
      <c r="BO2837" s="1102">
        <v>126977.43086206017</v>
      </c>
      <c r="BP2837" s="1102">
        <v>118674.34954463024</v>
      </c>
      <c r="BQ2837" s="1102">
        <v>88849.34335821429</v>
      </c>
      <c r="BR2837" s="1102">
        <v>77306.467380650385</v>
      </c>
      <c r="BS2837" s="1102">
        <v>103572.07195505711</v>
      </c>
      <c r="BT2837" s="1102">
        <v>42203.750533404047</v>
      </c>
      <c r="BU2837" s="1102">
        <v>21038.634855362783</v>
      </c>
      <c r="BV2837" s="1102">
        <v>17128.847316071671</v>
      </c>
      <c r="BW2837" s="1102">
        <v>22920.296638210813</v>
      </c>
      <c r="BX2837" s="1102">
        <v>32769.620085417569</v>
      </c>
      <c r="BY2837" s="1102">
        <v>28689.165383870964</v>
      </c>
      <c r="BZ2837" s="1102">
        <v>21811.702595772422</v>
      </c>
      <c r="CA2837" s="1102">
        <v>14364.860117725269</v>
      </c>
      <c r="CB2837" s="1102">
        <v>8816.2574920606403</v>
      </c>
      <c r="CC2837" s="1102">
        <v>9402.1949060648294</v>
      </c>
      <c r="CD2837" s="1102">
        <v>14056.122402664168</v>
      </c>
      <c r="CE2837" s="1102">
        <v>21110.311083193155</v>
      </c>
      <c r="CF2837" s="1102">
        <v>16714.141994025773</v>
      </c>
      <c r="CG2837" s="1102">
        <v>13301.916447707465</v>
      </c>
      <c r="CH2837" s="1102">
        <v>16332.181074362452</v>
      </c>
      <c r="CI2837" s="1102">
        <v>23660.93912451062</v>
      </c>
      <c r="CJ2837" s="1102">
        <v>27131.812957411377</v>
      </c>
      <c r="CK2837" s="1102">
        <v>25437.068588510818</v>
      </c>
      <c r="CL2837" s="1102">
        <v>19857.671574383294</v>
      </c>
      <c r="CM2837" s="1102">
        <v>20190.383696663772</v>
      </c>
      <c r="CN2837" s="1102">
        <v>19829.777307480766</v>
      </c>
      <c r="CO2837" s="1102">
        <v>21353.169216795872</v>
      </c>
      <c r="CP2837" s="1102">
        <v>20196.537726884024</v>
      </c>
      <c r="CQ2837" s="1106">
        <f t="shared" si="244"/>
        <v>22262.871959185948</v>
      </c>
      <c r="CR2837" s="23" t="s">
        <v>543</v>
      </c>
      <c r="DQ2837"/>
      <c r="DR2837"/>
    </row>
    <row r="2838" spans="58:122" ht="13">
      <c r="BF2838" s="1135">
        <v>2830</v>
      </c>
      <c r="BG2838" s="1102">
        <v>66408.242942176061</v>
      </c>
      <c r="BH2838" s="1102">
        <v>61359.909212792438</v>
      </c>
      <c r="BI2838" s="1102">
        <v>52539.108006722818</v>
      </c>
      <c r="BJ2838" s="1102">
        <v>57811.526410813341</v>
      </c>
      <c r="BK2838" s="1102">
        <v>70605.850563958229</v>
      </c>
      <c r="BL2838" s="1102">
        <v>96009.905662004545</v>
      </c>
      <c r="BM2838" s="1102">
        <v>94037.090063596625</v>
      </c>
      <c r="BN2838" s="1102">
        <v>116881.34504202714</v>
      </c>
      <c r="BO2838" s="1102">
        <v>132312.66453595139</v>
      </c>
      <c r="BP2838" s="1102">
        <v>121843.40794261699</v>
      </c>
      <c r="BQ2838" s="1102">
        <v>94949.841986356711</v>
      </c>
      <c r="BR2838" s="1102">
        <v>76295.678018255174</v>
      </c>
      <c r="BS2838" s="1102">
        <v>60138.650646835194</v>
      </c>
      <c r="BT2838" s="1102">
        <v>47610.641026236219</v>
      </c>
      <c r="BU2838" s="1102">
        <v>26003.17887506789</v>
      </c>
      <c r="BV2838" s="1102">
        <v>18944.816665191214</v>
      </c>
      <c r="BW2838" s="1102">
        <v>22038.502882918547</v>
      </c>
      <c r="BX2838" s="1102">
        <v>27367.942281431358</v>
      </c>
      <c r="BY2838" s="1102">
        <v>26133.342275603216</v>
      </c>
      <c r="BZ2838" s="1102">
        <v>22119.602767838169</v>
      </c>
      <c r="CA2838" s="1102">
        <v>14365.852638035472</v>
      </c>
      <c r="CB2838" s="1102">
        <v>8484.8372916568114</v>
      </c>
      <c r="CC2838" s="1102">
        <v>10297.897892179359</v>
      </c>
      <c r="CD2838" s="1102">
        <v>12828.953857970177</v>
      </c>
      <c r="CE2838" s="1102">
        <v>19841.148853121416</v>
      </c>
      <c r="CF2838" s="1102">
        <v>15010.611933089942</v>
      </c>
      <c r="CG2838" s="1102">
        <v>12412.056830929703</v>
      </c>
      <c r="CH2838" s="1102">
        <v>16284.948830950454</v>
      </c>
      <c r="CI2838" s="1102">
        <v>19908.955844303804</v>
      </c>
      <c r="CJ2838" s="1102">
        <v>22889.585184785072</v>
      </c>
      <c r="CK2838" s="1102">
        <v>23012.549250877793</v>
      </c>
      <c r="CL2838" s="1102">
        <v>19029.965274010483</v>
      </c>
      <c r="CM2838" s="1102">
        <v>24396.832878435605</v>
      </c>
      <c r="CN2838" s="1102">
        <v>23977.957086208313</v>
      </c>
      <c r="CO2838" s="1102">
        <v>28391.318623703082</v>
      </c>
      <c r="CP2838" s="1102">
        <v>24406.153186544623</v>
      </c>
      <c r="CQ2838" s="1106">
        <f t="shared" si="244"/>
        <v>26903.178691120676</v>
      </c>
      <c r="CR2838" s="23" t="s">
        <v>543</v>
      </c>
      <c r="DQ2838"/>
      <c r="DR2838"/>
    </row>
    <row r="2839" spans="58:122" ht="13">
      <c r="BF2839" s="1135">
        <v>2831</v>
      </c>
      <c r="BG2839" s="1102">
        <v>46002.723050633562</v>
      </c>
      <c r="BH2839" s="1102">
        <v>52325.12874805012</v>
      </c>
      <c r="BI2839" s="1102">
        <v>49426.615299403522</v>
      </c>
      <c r="BJ2839" s="1102">
        <v>56823.716619118473</v>
      </c>
      <c r="BK2839" s="1102">
        <v>66908.062955855523</v>
      </c>
      <c r="BL2839" s="1102">
        <v>91507.673523012403</v>
      </c>
      <c r="BM2839" s="1102">
        <v>82952.871679321383</v>
      </c>
      <c r="BN2839" s="1102">
        <v>78708.3954937573</v>
      </c>
      <c r="BO2839" s="1102">
        <v>107552.52727978125</v>
      </c>
      <c r="BP2839" s="1102">
        <v>125023.01611988107</v>
      </c>
      <c r="BQ2839" s="1102">
        <v>97031.197236709413</v>
      </c>
      <c r="BR2839" s="1102">
        <v>68346.414752769997</v>
      </c>
      <c r="BS2839" s="1102">
        <v>76947.998716165559</v>
      </c>
      <c r="BT2839" s="1102">
        <v>33190.062415028064</v>
      </c>
      <c r="BU2839" s="1102">
        <v>18678.885948424533</v>
      </c>
      <c r="BV2839" s="1102">
        <v>20624.088778177018</v>
      </c>
      <c r="BW2839" s="1102">
        <v>19809.629956297293</v>
      </c>
      <c r="BX2839" s="1102">
        <v>26371.071839736607</v>
      </c>
      <c r="BY2839" s="1102">
        <v>27129.763098157517</v>
      </c>
      <c r="BZ2839" s="1102">
        <v>21854.867053695354</v>
      </c>
      <c r="CA2839" s="1102">
        <v>14367.175749386439</v>
      </c>
      <c r="CB2839" s="1102">
        <v>8399.9743344700128</v>
      </c>
      <c r="CC2839" s="1102">
        <v>9681.4769402048041</v>
      </c>
      <c r="CD2839" s="1102">
        <v>15789.122245788834</v>
      </c>
      <c r="CE2839" s="1102">
        <v>22223.944926963373</v>
      </c>
      <c r="CF2839" s="1102">
        <v>15334.570225500753</v>
      </c>
      <c r="CG2839" s="1102">
        <v>10808.81866917805</v>
      </c>
      <c r="CH2839" s="1102">
        <v>12777.517227881424</v>
      </c>
      <c r="CI2839" s="1102">
        <v>21285.576448614898</v>
      </c>
      <c r="CJ2839" s="1102">
        <v>24064.228553919093</v>
      </c>
      <c r="CK2839" s="1102">
        <v>22963.767868497231</v>
      </c>
      <c r="CL2839" s="1102">
        <v>20728.824446161379</v>
      </c>
      <c r="CM2839" s="1102">
        <v>25476.290216607089</v>
      </c>
      <c r="CN2839" s="1102">
        <v>25281.131206597442</v>
      </c>
      <c r="CO2839" s="1102">
        <v>22561.835672509766</v>
      </c>
      <c r="CP2839" s="1102">
        <v>26859.261735804204</v>
      </c>
      <c r="CQ2839" s="1106">
        <f t="shared" si="244"/>
        <v>29607.267989627206</v>
      </c>
      <c r="CR2839" s="23" t="s">
        <v>543</v>
      </c>
      <c r="DQ2839"/>
      <c r="DR2839"/>
    </row>
    <row r="2840" spans="58:122" ht="13">
      <c r="BF2840" s="1135">
        <v>2832</v>
      </c>
      <c r="BG2840" s="1102">
        <v>72945.040240790055</v>
      </c>
      <c r="BH2840" s="1102">
        <v>68820.799330506692</v>
      </c>
      <c r="BI2840" s="1102">
        <v>62566.569233751739</v>
      </c>
      <c r="BJ2840" s="1102">
        <v>77294.109926361591</v>
      </c>
      <c r="BK2840" s="1102">
        <v>91199.028731204977</v>
      </c>
      <c r="BL2840" s="1102">
        <v>114276.23245341786</v>
      </c>
      <c r="BM2840" s="1102">
        <v>95836.216128563567</v>
      </c>
      <c r="BN2840" s="1102">
        <v>105036.2448842352</v>
      </c>
      <c r="BO2840" s="1102">
        <v>126651.76203909291</v>
      </c>
      <c r="BP2840" s="1102">
        <v>116567.98703039094</v>
      </c>
      <c r="BQ2840" s="1102">
        <v>91407.011319134937</v>
      </c>
      <c r="BR2840" s="1102">
        <v>78124.187239058461</v>
      </c>
      <c r="BS2840" s="1102">
        <v>85433.741037866188</v>
      </c>
      <c r="BT2840" s="1102">
        <v>27790.180566067309</v>
      </c>
      <c r="BU2840" s="1102">
        <v>12405.317588288179</v>
      </c>
      <c r="BV2840" s="1102">
        <v>11631.514148719451</v>
      </c>
      <c r="BW2840" s="1102">
        <v>18200.341754962697</v>
      </c>
      <c r="BX2840" s="1102">
        <v>21985.693944964529</v>
      </c>
      <c r="BY2840" s="1102">
        <v>20209.29509056648</v>
      </c>
      <c r="BZ2840" s="1102">
        <v>21480.763801310331</v>
      </c>
      <c r="CA2840" s="1102">
        <v>14370.198023396732</v>
      </c>
      <c r="CB2840" s="1102">
        <v>8883.5689085067297</v>
      </c>
      <c r="CC2840" s="1102">
        <v>11727.873375060881</v>
      </c>
      <c r="CD2840" s="1102">
        <v>12421.448654357715</v>
      </c>
      <c r="CE2840" s="1102">
        <v>20623.680296332794</v>
      </c>
      <c r="CF2840" s="1102">
        <v>17392.93243634389</v>
      </c>
      <c r="CG2840" s="1102">
        <v>13289.194381387564</v>
      </c>
      <c r="CH2840" s="1102">
        <v>16175.918548136005</v>
      </c>
      <c r="CI2840" s="1102">
        <v>17863.62506127682</v>
      </c>
      <c r="CJ2840" s="1102">
        <v>19859.546675268255</v>
      </c>
      <c r="CK2840" s="1102">
        <v>20377.165848589386</v>
      </c>
      <c r="CL2840" s="1102">
        <v>16336.135811481348</v>
      </c>
      <c r="CM2840" s="1102">
        <v>19684.764606254201</v>
      </c>
      <c r="CN2840" s="1102">
        <v>16483.083918751017</v>
      </c>
      <c r="CO2840" s="1102">
        <v>22136.259221847173</v>
      </c>
      <c r="CP2840" s="1102">
        <v>18504.375307868955</v>
      </c>
      <c r="CQ2840" s="1106">
        <f t="shared" si="244"/>
        <v>20397.582186348682</v>
      </c>
      <c r="CR2840" s="23" t="s">
        <v>543</v>
      </c>
      <c r="DQ2840"/>
      <c r="DR2840"/>
    </row>
    <row r="2841" spans="58:122" ht="13">
      <c r="BF2841" s="1135">
        <v>2833</v>
      </c>
      <c r="BG2841" s="1102">
        <v>61791.608579730077</v>
      </c>
      <c r="BH2841" s="1102">
        <v>54081.823861808552</v>
      </c>
      <c r="BI2841" s="1102">
        <v>45367.891265496502</v>
      </c>
      <c r="BJ2841" s="1102">
        <v>49751.364663615503</v>
      </c>
      <c r="BK2841" s="1102">
        <v>72899.881306124953</v>
      </c>
      <c r="BL2841" s="1102">
        <v>126920.1922050789</v>
      </c>
      <c r="BM2841" s="1102">
        <v>118260.80627045107</v>
      </c>
      <c r="BN2841" s="1102">
        <v>124208.25738230889</v>
      </c>
      <c r="BO2841" s="1102">
        <v>155664.77160481384</v>
      </c>
      <c r="BP2841" s="1102">
        <v>142941.41153110954</v>
      </c>
      <c r="BQ2841" s="1102">
        <v>108281.37786039778</v>
      </c>
      <c r="BR2841" s="1102">
        <v>71666.626749846881</v>
      </c>
      <c r="BS2841" s="1102">
        <v>69066.439859813632</v>
      </c>
      <c r="BT2841" s="1102">
        <v>29931.016109849152</v>
      </c>
      <c r="BU2841" s="1102">
        <v>12998.771014821892</v>
      </c>
      <c r="BV2841" s="1102">
        <v>12217.862531807601</v>
      </c>
      <c r="BW2841" s="1102">
        <v>13894.548769661162</v>
      </c>
      <c r="BX2841" s="1102">
        <v>23846.893358480105</v>
      </c>
      <c r="BY2841" s="1102">
        <v>28878.249688572116</v>
      </c>
      <c r="BZ2841" s="1102">
        <v>24673.77850185788</v>
      </c>
      <c r="CA2841" s="1102">
        <v>14370.538866734381</v>
      </c>
      <c r="CB2841" s="1102">
        <v>7184.4456919878221</v>
      </c>
      <c r="CC2841" s="1102">
        <v>11580.71440620722</v>
      </c>
      <c r="CD2841" s="1102">
        <v>13393.350860879225</v>
      </c>
      <c r="CE2841" s="1102">
        <v>24897.810092840151</v>
      </c>
      <c r="CF2841" s="1102">
        <v>18863.910900934767</v>
      </c>
      <c r="CG2841" s="1102">
        <v>15803.403636473919</v>
      </c>
      <c r="CH2841" s="1102">
        <v>14249.724492311621</v>
      </c>
      <c r="CI2841" s="1102">
        <v>20891.186096042646</v>
      </c>
      <c r="CJ2841" s="1102">
        <v>18812.990606058891</v>
      </c>
      <c r="CK2841" s="1102">
        <v>21369.853740365732</v>
      </c>
      <c r="CL2841" s="1102">
        <v>16106.528580796519</v>
      </c>
      <c r="CM2841" s="1102">
        <v>22374.890711694654</v>
      </c>
      <c r="CN2841" s="1102">
        <v>18290.984562734669</v>
      </c>
      <c r="CO2841" s="1102">
        <v>25882.220768613282</v>
      </c>
      <c r="CP2841" s="1102">
        <v>21094.27789777963</v>
      </c>
      <c r="CQ2841" s="1106">
        <f t="shared" si="244"/>
        <v>23252.461103005509</v>
      </c>
      <c r="CR2841" s="23" t="s">
        <v>543</v>
      </c>
      <c r="DQ2841"/>
      <c r="DR2841"/>
    </row>
    <row r="2842" spans="58:122" ht="13">
      <c r="BF2842" s="1135">
        <v>2834</v>
      </c>
      <c r="BG2842" s="1102">
        <v>83650.406671953184</v>
      </c>
      <c r="BH2842" s="1102">
        <v>89682.96165787561</v>
      </c>
      <c r="BI2842" s="1102">
        <v>81365.634534751298</v>
      </c>
      <c r="BJ2842" s="1102">
        <v>87367.202327676699</v>
      </c>
      <c r="BK2842" s="1102">
        <v>107725.52524801048</v>
      </c>
      <c r="BL2842" s="1102">
        <v>141653.02893977345</v>
      </c>
      <c r="BM2842" s="1102">
        <v>125584.72756340311</v>
      </c>
      <c r="BN2842" s="1102">
        <v>124499.2546326303</v>
      </c>
      <c r="BO2842" s="1102">
        <v>136483.80094323558</v>
      </c>
      <c r="BP2842" s="1102">
        <v>122424.08551209583</v>
      </c>
      <c r="BQ2842" s="1102">
        <v>93285.570444325829</v>
      </c>
      <c r="BR2842" s="1102">
        <v>79764.465003525649</v>
      </c>
      <c r="BS2842" s="1102">
        <v>86086.44033691239</v>
      </c>
      <c r="BT2842" s="1102">
        <v>49589.967692880171</v>
      </c>
      <c r="BU2842" s="1102">
        <v>23973.637904253847</v>
      </c>
      <c r="BV2842" s="1102">
        <v>17529.616186866631</v>
      </c>
      <c r="BW2842" s="1102">
        <v>20050.49206754124</v>
      </c>
      <c r="BX2842" s="1102">
        <v>34824.043578858807</v>
      </c>
      <c r="BY2842" s="1102">
        <v>28725.193857226288</v>
      </c>
      <c r="BZ2842" s="1102">
        <v>22161.337208468874</v>
      </c>
      <c r="CA2842" s="1102">
        <v>14378.572688197364</v>
      </c>
      <c r="CB2842" s="1102">
        <v>8520.3813437038152</v>
      </c>
      <c r="CC2842" s="1102">
        <v>12291.463677866997</v>
      </c>
      <c r="CD2842" s="1102">
        <v>16375.923621280184</v>
      </c>
      <c r="CE2842" s="1102">
        <v>25552.684344400004</v>
      </c>
      <c r="CF2842" s="1102">
        <v>20165.695055168522</v>
      </c>
      <c r="CG2842" s="1102">
        <v>17970.432915881313</v>
      </c>
      <c r="CH2842" s="1102">
        <v>19442.942385694048</v>
      </c>
      <c r="CI2842" s="1102">
        <v>25593.054150766056</v>
      </c>
      <c r="CJ2842" s="1102">
        <v>27138.13242995855</v>
      </c>
      <c r="CK2842" s="1102">
        <v>28239.535215664841</v>
      </c>
      <c r="CL2842" s="1102">
        <v>23607.172945384704</v>
      </c>
      <c r="CM2842" s="1102">
        <v>26335.828737308715</v>
      </c>
      <c r="CN2842" s="1102">
        <v>23531.082700474228</v>
      </c>
      <c r="CO2842" s="1102">
        <v>25601.601496044179</v>
      </c>
      <c r="CP2842" s="1102">
        <v>24061.158527717726</v>
      </c>
      <c r="CQ2842" s="1106">
        <f t="shared" si="244"/>
        <v>26522.887176806194</v>
      </c>
      <c r="CR2842" s="23" t="s">
        <v>543</v>
      </c>
      <c r="DQ2842"/>
      <c r="DR2842"/>
    </row>
    <row r="2843" spans="58:122" ht="13">
      <c r="BF2843" s="1135">
        <v>2835</v>
      </c>
      <c r="BG2843" s="1102">
        <v>69565.555125471728</v>
      </c>
      <c r="BH2843" s="1102">
        <v>74602.56496447089</v>
      </c>
      <c r="BI2843" s="1102">
        <v>64360.677630233811</v>
      </c>
      <c r="BJ2843" s="1102">
        <v>71777.471339469659</v>
      </c>
      <c r="BK2843" s="1102">
        <v>93200.742150011924</v>
      </c>
      <c r="BL2843" s="1102">
        <v>128178.86237052042</v>
      </c>
      <c r="BM2843" s="1102">
        <v>114287.56563250296</v>
      </c>
      <c r="BN2843" s="1102">
        <v>119258.00128323038</v>
      </c>
      <c r="BO2843" s="1102">
        <v>129422.59199833657</v>
      </c>
      <c r="BP2843" s="1102">
        <v>138888.12752642884</v>
      </c>
      <c r="BQ2843" s="1102">
        <v>112593.93737302531</v>
      </c>
      <c r="BR2843" s="1102">
        <v>92334.902966008143</v>
      </c>
      <c r="BS2843" s="1102">
        <v>81361.760460602163</v>
      </c>
      <c r="BT2843" s="1102">
        <v>36545.563809986837</v>
      </c>
      <c r="BU2843" s="1102">
        <v>15887.2376906726</v>
      </c>
      <c r="BV2843" s="1102">
        <v>14165.898432716513</v>
      </c>
      <c r="BW2843" s="1102">
        <v>25085.608857716019</v>
      </c>
      <c r="BX2843" s="1102">
        <v>36140.830774098737</v>
      </c>
      <c r="BY2843" s="1102">
        <v>32632.671447799785</v>
      </c>
      <c r="BZ2843" s="1102">
        <v>24941.104972847992</v>
      </c>
      <c r="CA2843" s="1102">
        <v>14382.942027902664</v>
      </c>
      <c r="CB2843" s="1102">
        <v>8960.7465052810676</v>
      </c>
      <c r="CC2843" s="1102">
        <v>12275.788263381519</v>
      </c>
      <c r="CD2843" s="1102">
        <v>19215.158424325782</v>
      </c>
      <c r="CE2843" s="1102">
        <v>29040.811977795762</v>
      </c>
      <c r="CF2843" s="1102">
        <v>19719.658884795688</v>
      </c>
      <c r="CG2843" s="1102">
        <v>14051.723194674709</v>
      </c>
      <c r="CH2843" s="1102">
        <v>14839.635784534543</v>
      </c>
      <c r="CI2843" s="1102">
        <v>22308.436564374606</v>
      </c>
      <c r="CJ2843" s="1102">
        <v>27624.999611568681</v>
      </c>
      <c r="CK2843" s="1102">
        <v>29111.689841701278</v>
      </c>
      <c r="CL2843" s="1102">
        <v>23864.997777138698</v>
      </c>
      <c r="CM2843" s="1102">
        <v>26771.68231325801</v>
      </c>
      <c r="CN2843" s="1102">
        <v>23609.374992802968</v>
      </c>
      <c r="CO2843" s="1102">
        <v>27408.128244115545</v>
      </c>
      <c r="CP2843" s="1102">
        <v>25758.48879395569</v>
      </c>
      <c r="CQ2843" s="1106">
        <f t="shared" si="244"/>
        <v>28393.873526085616</v>
      </c>
      <c r="CR2843" s="23" t="s">
        <v>543</v>
      </c>
      <c r="DQ2843"/>
      <c r="DR2843"/>
    </row>
    <row r="2844" spans="58:122" ht="13">
      <c r="BF2844" s="1135">
        <v>2836</v>
      </c>
      <c r="BG2844" s="1102">
        <v>62320.708445117692</v>
      </c>
      <c r="BH2844" s="1102">
        <v>74880.360778503367</v>
      </c>
      <c r="BI2844" s="1102">
        <v>70636.149691461818</v>
      </c>
      <c r="BJ2844" s="1102">
        <v>75474.862863507529</v>
      </c>
      <c r="BK2844" s="1102">
        <v>82652.86753925035</v>
      </c>
      <c r="BL2844" s="1102">
        <v>104560.09858039711</v>
      </c>
      <c r="BM2844" s="1102">
        <v>93119.579370296517</v>
      </c>
      <c r="BN2844" s="1102">
        <v>92177.941774285224</v>
      </c>
      <c r="BO2844" s="1102">
        <v>115888.15599652944</v>
      </c>
      <c r="BP2844" s="1102">
        <v>129458.89213190143</v>
      </c>
      <c r="BQ2844" s="1102">
        <v>101556.93240009862</v>
      </c>
      <c r="BR2844" s="1102">
        <v>80763.361655360321</v>
      </c>
      <c r="BS2844" s="1102">
        <v>91600.607014425957</v>
      </c>
      <c r="BT2844" s="1102">
        <v>32816.219533860029</v>
      </c>
      <c r="BU2844" s="1102">
        <v>13606.038388881199</v>
      </c>
      <c r="BV2844" s="1102">
        <v>14028.322512619101</v>
      </c>
      <c r="BW2844" s="1102">
        <v>20655.791585801304</v>
      </c>
      <c r="BX2844" s="1102">
        <v>35256.201814759093</v>
      </c>
      <c r="BY2844" s="1102">
        <v>24979.612053118646</v>
      </c>
      <c r="BZ2844" s="1102">
        <v>20872.320033479962</v>
      </c>
      <c r="CA2844" s="1102">
        <v>14383.974303196048</v>
      </c>
      <c r="CB2844" s="1102">
        <v>9714.6322810340425</v>
      </c>
      <c r="CC2844" s="1102">
        <v>12514.732790741633</v>
      </c>
      <c r="CD2844" s="1102">
        <v>14643.784504924311</v>
      </c>
      <c r="CE2844" s="1102">
        <v>23479.330806931521</v>
      </c>
      <c r="CF2844" s="1102">
        <v>20244.146269984347</v>
      </c>
      <c r="CG2844" s="1102">
        <v>14991.542186983579</v>
      </c>
      <c r="CH2844" s="1102">
        <v>15408.236178626326</v>
      </c>
      <c r="CI2844" s="1102">
        <v>19717.004023645703</v>
      </c>
      <c r="CJ2844" s="1102">
        <v>23537.573948167403</v>
      </c>
      <c r="CK2844" s="1102">
        <v>26919.291658462909</v>
      </c>
      <c r="CL2844" s="1102">
        <v>22103.439935752376</v>
      </c>
      <c r="CM2844" s="1102">
        <v>27823.994625895983</v>
      </c>
      <c r="CN2844" s="1102">
        <v>22018.443782465587</v>
      </c>
      <c r="CO2844" s="1102">
        <v>27168.184169956177</v>
      </c>
      <c r="CP2844" s="1102">
        <v>23847.319582193333</v>
      </c>
      <c r="CQ2844" s="1106">
        <f t="shared" si="244"/>
        <v>26287.170088636183</v>
      </c>
      <c r="CR2844" s="23" t="s">
        <v>543</v>
      </c>
      <c r="DQ2844"/>
      <c r="DR2844"/>
    </row>
    <row r="2845" spans="58:122" ht="13">
      <c r="BF2845" s="1135">
        <v>2837</v>
      </c>
      <c r="BG2845" s="1102">
        <v>52140.995984297217</v>
      </c>
      <c r="BH2845" s="1102">
        <v>55659.258608856959</v>
      </c>
      <c r="BI2845" s="1102">
        <v>52988.678528801451</v>
      </c>
      <c r="BJ2845" s="1102">
        <v>64922.276391461994</v>
      </c>
      <c r="BK2845" s="1102">
        <v>69319.684685817789</v>
      </c>
      <c r="BL2845" s="1102">
        <v>80109.754771685053</v>
      </c>
      <c r="BM2845" s="1102">
        <v>69357.855822366459</v>
      </c>
      <c r="BN2845" s="1102">
        <v>78313.355803825412</v>
      </c>
      <c r="BO2845" s="1102">
        <v>95035.821526222178</v>
      </c>
      <c r="BP2845" s="1102">
        <v>94191.89791569284</v>
      </c>
      <c r="BQ2845" s="1102">
        <v>76381.274706759214</v>
      </c>
      <c r="BR2845" s="1102">
        <v>69415.452382828342</v>
      </c>
      <c r="BS2845" s="1102">
        <v>73463.816567354006</v>
      </c>
      <c r="BT2845" s="1102">
        <v>33686.274911719032</v>
      </c>
      <c r="BU2845" s="1102">
        <v>15386.981133482892</v>
      </c>
      <c r="BV2845" s="1102">
        <v>13794.466218515296</v>
      </c>
      <c r="BW2845" s="1102">
        <v>14493.995404055899</v>
      </c>
      <c r="BX2845" s="1102">
        <v>25842.880421479353</v>
      </c>
      <c r="BY2845" s="1102">
        <v>20073.291087885202</v>
      </c>
      <c r="BZ2845" s="1102">
        <v>23751.109807049579</v>
      </c>
      <c r="CA2845" s="1102">
        <v>14386.846705467464</v>
      </c>
      <c r="CB2845" s="1102">
        <v>7504.5361770436784</v>
      </c>
      <c r="CC2845" s="1102">
        <v>13048.887081913081</v>
      </c>
      <c r="CD2845" s="1102">
        <v>11573.852385060403</v>
      </c>
      <c r="CE2845" s="1102">
        <v>24162.391308468366</v>
      </c>
      <c r="CF2845" s="1102">
        <v>15392.998446369758</v>
      </c>
      <c r="CG2845" s="1102">
        <v>10940.226228443682</v>
      </c>
      <c r="CH2845" s="1102">
        <v>17238.651500655305</v>
      </c>
      <c r="CI2845" s="1102">
        <v>19031.096681015693</v>
      </c>
      <c r="CJ2845" s="1102">
        <v>26837.878934259708</v>
      </c>
      <c r="CK2845" s="1102">
        <v>26550.500727413895</v>
      </c>
      <c r="CL2845" s="1102">
        <v>17410.981101233672</v>
      </c>
      <c r="CM2845" s="1102">
        <v>24520.230035614179</v>
      </c>
      <c r="CN2845" s="1102">
        <v>17073.551037469304</v>
      </c>
      <c r="CO2845" s="1102">
        <v>25912.144180462426</v>
      </c>
      <c r="CP2845" s="1102">
        <v>17788.292625260365</v>
      </c>
      <c r="CQ2845" s="1106">
        <f t="shared" si="244"/>
        <v>19608.236146414092</v>
      </c>
      <c r="CR2845" s="23" t="s">
        <v>543</v>
      </c>
      <c r="DQ2845"/>
      <c r="DR2845"/>
    </row>
    <row r="2846" spans="58:122" ht="13">
      <c r="BF2846" s="1135">
        <v>2838</v>
      </c>
      <c r="BG2846" s="1102">
        <v>52173.649059192248</v>
      </c>
      <c r="BH2846" s="1102">
        <v>63190.17069901192</v>
      </c>
      <c r="BI2846" s="1102">
        <v>61106.79864976371</v>
      </c>
      <c r="BJ2846" s="1102">
        <v>71562.665038964202</v>
      </c>
      <c r="BK2846" s="1102">
        <v>77142.680041898042</v>
      </c>
      <c r="BL2846" s="1102">
        <v>95025.438478868979</v>
      </c>
      <c r="BM2846" s="1102">
        <v>81706.818135586043</v>
      </c>
      <c r="BN2846" s="1102">
        <v>88004.578398336584</v>
      </c>
      <c r="BO2846" s="1102">
        <v>94253.54898163944</v>
      </c>
      <c r="BP2846" s="1102">
        <v>113158.98072316116</v>
      </c>
      <c r="BQ2846" s="1102">
        <v>88513.116089680057</v>
      </c>
      <c r="BR2846" s="1102">
        <v>72357.575297669711</v>
      </c>
      <c r="BS2846" s="1102">
        <v>63096.284717394177</v>
      </c>
      <c r="BT2846" s="1102">
        <v>34813.496507623473</v>
      </c>
      <c r="BU2846" s="1102">
        <v>18566.05548179027</v>
      </c>
      <c r="BV2846" s="1102">
        <v>15960.146532926809</v>
      </c>
      <c r="BW2846" s="1102">
        <v>19568.529468485394</v>
      </c>
      <c r="BX2846" s="1102">
        <v>25920.323135069928</v>
      </c>
      <c r="BY2846" s="1102">
        <v>23292.293987680794</v>
      </c>
      <c r="BZ2846" s="1102">
        <v>22236.579166309748</v>
      </c>
      <c r="CA2846" s="1102">
        <v>14387.211664883707</v>
      </c>
      <c r="CB2846" s="1102">
        <v>10016.804168430617</v>
      </c>
      <c r="CC2846" s="1102">
        <v>8284.4578911545923</v>
      </c>
      <c r="CD2846" s="1102">
        <v>12387.796094089095</v>
      </c>
      <c r="CE2846" s="1102">
        <v>21537.127871746517</v>
      </c>
      <c r="CF2846" s="1102">
        <v>16664.028580543105</v>
      </c>
      <c r="CG2846" s="1102">
        <v>11099.287967035756</v>
      </c>
      <c r="CH2846" s="1102">
        <v>11620.233314127738</v>
      </c>
      <c r="CI2846" s="1102">
        <v>18264.318723680262</v>
      </c>
      <c r="CJ2846" s="1102">
        <v>21672.066350889767</v>
      </c>
      <c r="CK2846" s="1102">
        <v>22138.875465167777</v>
      </c>
      <c r="CL2846" s="1102">
        <v>17062.093704833027</v>
      </c>
      <c r="CM2846" s="1102">
        <v>19906.034578267219</v>
      </c>
      <c r="CN2846" s="1102">
        <v>21338.796576076373</v>
      </c>
      <c r="CO2846" s="1102">
        <v>24366.571190231549</v>
      </c>
      <c r="CP2846" s="1102">
        <v>21063.929796484437</v>
      </c>
      <c r="CQ2846" s="1106">
        <f t="shared" si="244"/>
        <v>23219.008047710791</v>
      </c>
      <c r="CR2846" s="23" t="s">
        <v>543</v>
      </c>
      <c r="DQ2846"/>
      <c r="DR2846"/>
    </row>
    <row r="2847" spans="58:122" ht="13">
      <c r="BF2847" s="1135">
        <v>2839</v>
      </c>
      <c r="BG2847" s="1102">
        <v>39932.053858347113</v>
      </c>
      <c r="BH2847" s="1102">
        <v>49328.82267433696</v>
      </c>
      <c r="BI2847" s="1102">
        <v>46845.956995362656</v>
      </c>
      <c r="BJ2847" s="1102">
        <v>51090.465274851915</v>
      </c>
      <c r="BK2847" s="1102">
        <v>59745.683390674756</v>
      </c>
      <c r="BL2847" s="1102">
        <v>87012.150852210019</v>
      </c>
      <c r="BM2847" s="1102">
        <v>88009.433856804273</v>
      </c>
      <c r="BN2847" s="1102">
        <v>98935.924487290249</v>
      </c>
      <c r="BO2847" s="1102">
        <v>116620.5191289873</v>
      </c>
      <c r="BP2847" s="1102">
        <v>130732.00319394151</v>
      </c>
      <c r="BQ2847" s="1102">
        <v>103474.35044845878</v>
      </c>
      <c r="BR2847" s="1102">
        <v>79222.418949259329</v>
      </c>
      <c r="BS2847" s="1102">
        <v>64992.253486905582</v>
      </c>
      <c r="BT2847" s="1102">
        <v>30412.089247213535</v>
      </c>
      <c r="BU2847" s="1102">
        <v>13919.569578782954</v>
      </c>
      <c r="BV2847" s="1102">
        <v>14466.818526679179</v>
      </c>
      <c r="BW2847" s="1102">
        <v>18244.281811908295</v>
      </c>
      <c r="BX2847" s="1102">
        <v>19668.976651390039</v>
      </c>
      <c r="BY2847" s="1102">
        <v>22822.576675991881</v>
      </c>
      <c r="BZ2847" s="1102">
        <v>21951.683472654255</v>
      </c>
      <c r="CA2847" s="1102">
        <v>14388.277756313904</v>
      </c>
      <c r="CB2847" s="1102">
        <v>8305.2840311284999</v>
      </c>
      <c r="CC2847" s="1102">
        <v>9120.881982029161</v>
      </c>
      <c r="CD2847" s="1102">
        <v>10761.434123215831</v>
      </c>
      <c r="CE2847" s="1102">
        <v>22997.492617812819</v>
      </c>
      <c r="CF2847" s="1102">
        <v>16475.318702861554</v>
      </c>
      <c r="CG2847" s="1102">
        <v>11728.593019107599</v>
      </c>
      <c r="CH2847" s="1102">
        <v>10503.978966716641</v>
      </c>
      <c r="CI2847" s="1102">
        <v>16910.690324527022</v>
      </c>
      <c r="CJ2847" s="1102">
        <v>21609.166643869507</v>
      </c>
      <c r="CK2847" s="1102">
        <v>24412.194605225544</v>
      </c>
      <c r="CL2847" s="1102">
        <v>18738.52188584935</v>
      </c>
      <c r="CM2847" s="1102">
        <v>18527.424836211019</v>
      </c>
      <c r="CN2847" s="1102">
        <v>16609.447626082179</v>
      </c>
      <c r="CO2847" s="1102">
        <v>20760.637173046107</v>
      </c>
      <c r="CP2847" s="1102">
        <v>16979.157916277989</v>
      </c>
      <c r="CQ2847" s="1106">
        <f t="shared" si="244"/>
        <v>18716.317805389259</v>
      </c>
      <c r="CR2847" s="23" t="s">
        <v>543</v>
      </c>
      <c r="DQ2847"/>
      <c r="DR2847"/>
    </row>
    <row r="2848" spans="58:122" ht="13">
      <c r="BF2848" s="1135">
        <v>2840</v>
      </c>
      <c r="BG2848" s="1102">
        <v>69445.115613442627</v>
      </c>
      <c r="BH2848" s="1102">
        <v>67521.592813271942</v>
      </c>
      <c r="BI2848" s="1102">
        <v>58937.655272306329</v>
      </c>
      <c r="BJ2848" s="1102">
        <v>67036.559166523293</v>
      </c>
      <c r="BK2848" s="1102">
        <v>82325.874072328617</v>
      </c>
      <c r="BL2848" s="1102">
        <v>103106.22630910488</v>
      </c>
      <c r="BM2848" s="1102">
        <v>90691.002521307761</v>
      </c>
      <c r="BN2848" s="1102">
        <v>111615.22595959291</v>
      </c>
      <c r="BO2848" s="1102">
        <v>135863.40119584347</v>
      </c>
      <c r="BP2848" s="1102">
        <v>126955.16103761947</v>
      </c>
      <c r="BQ2848" s="1102">
        <v>103689.14207045693</v>
      </c>
      <c r="BR2848" s="1102">
        <v>99311.515640763668</v>
      </c>
      <c r="BS2848" s="1102">
        <v>99312.362363728607</v>
      </c>
      <c r="BT2848" s="1102">
        <v>26141.374351611659</v>
      </c>
      <c r="BU2848" s="1102">
        <v>10229.03239503927</v>
      </c>
      <c r="BV2848" s="1102">
        <v>11371.073622185526</v>
      </c>
      <c r="BW2848" s="1102">
        <v>24226.843813767431</v>
      </c>
      <c r="BX2848" s="1102">
        <v>31292.194320509425</v>
      </c>
      <c r="BY2848" s="1102">
        <v>26869.154901419028</v>
      </c>
      <c r="BZ2848" s="1102">
        <v>22180.164736871062</v>
      </c>
      <c r="CA2848" s="1102">
        <v>14390.995735886065</v>
      </c>
      <c r="CB2848" s="1102">
        <v>8591.825309759095</v>
      </c>
      <c r="CC2848" s="1102">
        <v>9875.6245139717921</v>
      </c>
      <c r="CD2848" s="1102">
        <v>12016.466280091963</v>
      </c>
      <c r="CE2848" s="1102">
        <v>20002.377911636027</v>
      </c>
      <c r="CF2848" s="1102">
        <v>15806.725528290168</v>
      </c>
      <c r="CG2848" s="1102">
        <v>13375.228183470477</v>
      </c>
      <c r="CH2848" s="1102">
        <v>15720.698728298652</v>
      </c>
      <c r="CI2848" s="1102">
        <v>19801.068466058729</v>
      </c>
      <c r="CJ2848" s="1102">
        <v>23199.865511229571</v>
      </c>
      <c r="CK2848" s="1102">
        <v>24854.810815706962</v>
      </c>
      <c r="CL2848" s="1102">
        <v>19888.428700318364</v>
      </c>
      <c r="CM2848" s="1102">
        <v>23027.287420696437</v>
      </c>
      <c r="CN2848" s="1102">
        <v>19378.524986837161</v>
      </c>
      <c r="CO2848" s="1102">
        <v>20611.155653220248</v>
      </c>
      <c r="CP2848" s="1102">
        <v>19832.821075874221</v>
      </c>
      <c r="CQ2848" s="1106">
        <f t="shared" si="244"/>
        <v>21861.942981142522</v>
      </c>
      <c r="CR2848" s="23" t="s">
        <v>543</v>
      </c>
      <c r="DQ2848"/>
      <c r="DR2848"/>
    </row>
    <row r="2849" spans="58:122" ht="13">
      <c r="BF2849" s="1135">
        <v>2841</v>
      </c>
      <c r="BG2849" s="1102">
        <v>49174.926085654944</v>
      </c>
      <c r="BH2849" s="1102">
        <v>51213.614332121891</v>
      </c>
      <c r="BI2849" s="1102">
        <v>47770.394622237407</v>
      </c>
      <c r="BJ2849" s="1102">
        <v>48417.378678671797</v>
      </c>
      <c r="BK2849" s="1102">
        <v>74934.4771073265</v>
      </c>
      <c r="BL2849" s="1102">
        <v>108990.92103277093</v>
      </c>
      <c r="BM2849" s="1102">
        <v>104265.6957591907</v>
      </c>
      <c r="BN2849" s="1102">
        <v>92554.10648207982</v>
      </c>
      <c r="BO2849" s="1102">
        <v>133777.42315228572</v>
      </c>
      <c r="BP2849" s="1102">
        <v>124627.5950308805</v>
      </c>
      <c r="BQ2849" s="1102">
        <v>111737.55547536738</v>
      </c>
      <c r="BR2849" s="1102">
        <v>85375.617888302222</v>
      </c>
      <c r="BS2849" s="1102">
        <v>94474.11947279959</v>
      </c>
      <c r="BT2849" s="1102">
        <v>34466.44018225163</v>
      </c>
      <c r="BU2849" s="1102">
        <v>17905.051004840727</v>
      </c>
      <c r="BV2849" s="1102">
        <v>14987.473476321662</v>
      </c>
      <c r="BW2849" s="1102">
        <v>28203.021063270622</v>
      </c>
      <c r="BX2849" s="1102">
        <v>28652.261912501388</v>
      </c>
      <c r="BY2849" s="1102">
        <v>33418.054466076261</v>
      </c>
      <c r="BZ2849" s="1102">
        <v>17890.542228488201</v>
      </c>
      <c r="CA2849" s="1102">
        <v>14396.793570385253</v>
      </c>
      <c r="CB2849" s="1102">
        <v>7252.5459141361698</v>
      </c>
      <c r="CC2849" s="1102">
        <v>9852.0285670919257</v>
      </c>
      <c r="CD2849" s="1102">
        <v>12568.846659428957</v>
      </c>
      <c r="CE2849" s="1102">
        <v>31737.951889060674</v>
      </c>
      <c r="CF2849" s="1102">
        <v>17423.182986547978</v>
      </c>
      <c r="CG2849" s="1102">
        <v>11043.500667269576</v>
      </c>
      <c r="CH2849" s="1102">
        <v>12899.653063200454</v>
      </c>
      <c r="CI2849" s="1102">
        <v>20054.927501763137</v>
      </c>
      <c r="CJ2849" s="1102">
        <v>26680.009955326801</v>
      </c>
      <c r="CK2849" s="1102">
        <v>26248.604735447425</v>
      </c>
      <c r="CL2849" s="1102">
        <v>20053.103656740164</v>
      </c>
      <c r="CM2849" s="1102">
        <v>27222.196929385005</v>
      </c>
      <c r="CN2849" s="1102">
        <v>21002.123513674742</v>
      </c>
      <c r="CO2849" s="1102">
        <v>29680.281087987849</v>
      </c>
      <c r="CP2849" s="1102">
        <v>22731.104387259573</v>
      </c>
      <c r="CQ2849" s="1106">
        <f t="shared" si="244"/>
        <v>25056.753454866845</v>
      </c>
      <c r="CR2849" s="23" t="s">
        <v>543</v>
      </c>
      <c r="DQ2849"/>
      <c r="DR2849"/>
    </row>
    <row r="2850" spans="58:122" ht="13">
      <c r="BF2850" s="1135">
        <v>2842</v>
      </c>
      <c r="BG2850" s="1102">
        <v>62618.245845143058</v>
      </c>
      <c r="BH2850" s="1102">
        <v>66896.1309582619</v>
      </c>
      <c r="BI2850" s="1102">
        <v>53721.268315470283</v>
      </c>
      <c r="BJ2850" s="1102">
        <v>53812.087100034529</v>
      </c>
      <c r="BK2850" s="1102">
        <v>71257.978118103492</v>
      </c>
      <c r="BL2850" s="1102">
        <v>95947.458391493084</v>
      </c>
      <c r="BM2850" s="1102">
        <v>87140.234710513512</v>
      </c>
      <c r="BN2850" s="1102">
        <v>85361.728145363741</v>
      </c>
      <c r="BO2850" s="1102">
        <v>122222.33455036463</v>
      </c>
      <c r="BP2850" s="1102">
        <v>112801.09442602495</v>
      </c>
      <c r="BQ2850" s="1102">
        <v>87248.435408730642</v>
      </c>
      <c r="BR2850" s="1102">
        <v>72669.282659858611</v>
      </c>
      <c r="BS2850" s="1102">
        <v>98690.566192687736</v>
      </c>
      <c r="BT2850" s="1102">
        <v>43158.725483641618</v>
      </c>
      <c r="BU2850" s="1102">
        <v>14356.059256998584</v>
      </c>
      <c r="BV2850" s="1102">
        <v>13674.020077612126</v>
      </c>
      <c r="BW2850" s="1102">
        <v>21563.949352711472</v>
      </c>
      <c r="BX2850" s="1102">
        <v>28094.328082972792</v>
      </c>
      <c r="BY2850" s="1102">
        <v>23914.214644281601</v>
      </c>
      <c r="BZ2850" s="1102">
        <v>21061.447835259682</v>
      </c>
      <c r="CA2850" s="1102">
        <v>14399.651870017486</v>
      </c>
      <c r="CB2850" s="1102">
        <v>9218.0911271011773</v>
      </c>
      <c r="CC2850" s="1102">
        <v>9299.9947932959403</v>
      </c>
      <c r="CD2850" s="1102">
        <v>11338.477758888301</v>
      </c>
      <c r="CE2850" s="1102">
        <v>15306.303048408319</v>
      </c>
      <c r="CF2850" s="1102">
        <v>12626.635715430384</v>
      </c>
      <c r="CG2850" s="1102">
        <v>12416.048521044295</v>
      </c>
      <c r="CH2850" s="1102">
        <v>15837.212065366592</v>
      </c>
      <c r="CI2850" s="1102">
        <v>22019.851573165648</v>
      </c>
      <c r="CJ2850" s="1102">
        <v>22283.473504110963</v>
      </c>
      <c r="CK2850" s="1102">
        <v>21871.984158649833</v>
      </c>
      <c r="CL2850" s="1102">
        <v>17126.898790378422</v>
      </c>
      <c r="CM2850" s="1102">
        <v>19414.833563756278</v>
      </c>
      <c r="CN2850" s="1102">
        <v>17740.213971863272</v>
      </c>
      <c r="CO2850" s="1102">
        <v>18604.731208457386</v>
      </c>
      <c r="CP2850" s="1102">
        <v>19288.949346935897</v>
      </c>
      <c r="CQ2850" s="1106">
        <f t="shared" si="244"/>
        <v>21262.427023144552</v>
      </c>
      <c r="CR2850" s="23" t="s">
        <v>543</v>
      </c>
      <c r="DQ2850"/>
      <c r="DR2850"/>
    </row>
    <row r="2851" spans="58:122" ht="13">
      <c r="BF2851" s="1135">
        <v>2843</v>
      </c>
      <c r="BG2851" s="1102">
        <v>62575.395512744428</v>
      </c>
      <c r="BH2851" s="1102">
        <v>71015.745398815721</v>
      </c>
      <c r="BI2851" s="1102">
        <v>65388.136967493003</v>
      </c>
      <c r="BJ2851" s="1102">
        <v>68967.094314721893</v>
      </c>
      <c r="BK2851" s="1102">
        <v>79743.913741238837</v>
      </c>
      <c r="BL2851" s="1102">
        <v>98698.841825525291</v>
      </c>
      <c r="BM2851" s="1102">
        <v>86992.729716801274</v>
      </c>
      <c r="BN2851" s="1102">
        <v>90942.87343950558</v>
      </c>
      <c r="BO2851" s="1102">
        <v>110057.60393436532</v>
      </c>
      <c r="BP2851" s="1102">
        <v>111114.58150145633</v>
      </c>
      <c r="BQ2851" s="1102">
        <v>85509.487858628883</v>
      </c>
      <c r="BR2851" s="1102">
        <v>75237.027569318874</v>
      </c>
      <c r="BS2851" s="1102">
        <v>95186.940708127804</v>
      </c>
      <c r="BT2851" s="1102">
        <v>34807.30485068987</v>
      </c>
      <c r="BU2851" s="1102">
        <v>18889.676721128588</v>
      </c>
      <c r="BV2851" s="1102">
        <v>16929.424062137012</v>
      </c>
      <c r="BW2851" s="1102">
        <v>16219.548884826083</v>
      </c>
      <c r="BX2851" s="1102">
        <v>25532.812818456947</v>
      </c>
      <c r="BY2851" s="1102">
        <v>23561.477175556276</v>
      </c>
      <c r="BZ2851" s="1102">
        <v>19645.228687113209</v>
      </c>
      <c r="CA2851" s="1102">
        <v>14401.032735549561</v>
      </c>
      <c r="CB2851" s="1102">
        <v>8289.7895652510069</v>
      </c>
      <c r="CC2851" s="1102">
        <v>8766.5359288851196</v>
      </c>
      <c r="CD2851" s="1102">
        <v>12709.786077269939</v>
      </c>
      <c r="CE2851" s="1102">
        <v>18362.737664342338</v>
      </c>
      <c r="CF2851" s="1102">
        <v>13923.435450274068</v>
      </c>
      <c r="CG2851" s="1102">
        <v>10837.710416828315</v>
      </c>
      <c r="CH2851" s="1102">
        <v>13449.063746152524</v>
      </c>
      <c r="CI2851" s="1102">
        <v>19632.08375048812</v>
      </c>
      <c r="CJ2851" s="1102">
        <v>21871.152604286824</v>
      </c>
      <c r="CK2851" s="1102">
        <v>20151.141390565368</v>
      </c>
      <c r="CL2851" s="1102">
        <v>17503.043431118378</v>
      </c>
      <c r="CM2851" s="1102">
        <v>20117.28788390656</v>
      </c>
      <c r="CN2851" s="1102">
        <v>19961.82001401583</v>
      </c>
      <c r="CO2851" s="1102">
        <v>18236.100095103979</v>
      </c>
      <c r="CP2851" s="1102">
        <v>21812.16811532405</v>
      </c>
      <c r="CQ2851" s="1106">
        <f t="shared" si="244"/>
        <v>24043.799609143083</v>
      </c>
      <c r="CR2851" s="23" t="s">
        <v>543</v>
      </c>
      <c r="DQ2851"/>
      <c r="DR2851"/>
    </row>
    <row r="2852" spans="58:122" ht="13">
      <c r="BF2852" s="1135">
        <v>2844</v>
      </c>
      <c r="BG2852" s="1102">
        <v>63374.115533184115</v>
      </c>
      <c r="BH2852" s="1102">
        <v>59757.094251033515</v>
      </c>
      <c r="BI2852" s="1102">
        <v>46306.287946745826</v>
      </c>
      <c r="BJ2852" s="1102">
        <v>47554.047030908849</v>
      </c>
      <c r="BK2852" s="1102">
        <v>74976.20516117067</v>
      </c>
      <c r="BL2852" s="1102">
        <v>104948.12174309582</v>
      </c>
      <c r="BM2852" s="1102">
        <v>82673.975065657898</v>
      </c>
      <c r="BN2852" s="1102">
        <v>85091.643435563194</v>
      </c>
      <c r="BO2852" s="1102">
        <v>119245.89292356239</v>
      </c>
      <c r="BP2852" s="1102">
        <v>111300.43070872431</v>
      </c>
      <c r="BQ2852" s="1102">
        <v>84749.311755768998</v>
      </c>
      <c r="BR2852" s="1102">
        <v>66396.213282185665</v>
      </c>
      <c r="BS2852" s="1102">
        <v>94332.890991071617</v>
      </c>
      <c r="BT2852" s="1102">
        <v>34554.022832802395</v>
      </c>
      <c r="BU2852" s="1102">
        <v>20392.387411897864</v>
      </c>
      <c r="BV2852" s="1102">
        <v>15073.876507227185</v>
      </c>
      <c r="BW2852" s="1102">
        <v>13909.010280799193</v>
      </c>
      <c r="BX2852" s="1102">
        <v>31455.914929598086</v>
      </c>
      <c r="BY2852" s="1102">
        <v>28281.037118235741</v>
      </c>
      <c r="BZ2852" s="1102">
        <v>20685.180581440007</v>
      </c>
      <c r="CA2852" s="1102">
        <v>14412.227224296748</v>
      </c>
      <c r="CB2852" s="1102">
        <v>9387.8204243574928</v>
      </c>
      <c r="CC2852" s="1102">
        <v>12960.043318595835</v>
      </c>
      <c r="CD2852" s="1102">
        <v>21169.357115714331</v>
      </c>
      <c r="CE2852" s="1102">
        <v>24747.492781267654</v>
      </c>
      <c r="CF2852" s="1102">
        <v>17630.00189756267</v>
      </c>
      <c r="CG2852" s="1102">
        <v>14028.607195793078</v>
      </c>
      <c r="CH2852" s="1102">
        <v>17951.118490771001</v>
      </c>
      <c r="CI2852" s="1102">
        <v>27323.52916703478</v>
      </c>
      <c r="CJ2852" s="1102">
        <v>27088.210685755417</v>
      </c>
      <c r="CK2852" s="1102">
        <v>24688.217619700365</v>
      </c>
      <c r="CL2852" s="1102">
        <v>21536.721887792966</v>
      </c>
      <c r="CM2852" s="1102">
        <v>26063.432606819599</v>
      </c>
      <c r="CN2852" s="1102">
        <v>27799.136898664277</v>
      </c>
      <c r="CO2852" s="1102">
        <v>24073.508396560395</v>
      </c>
      <c r="CP2852" s="1102">
        <v>30106.178157870112</v>
      </c>
      <c r="CQ2852" s="1106">
        <f t="shared" si="244"/>
        <v>33186.380684295189</v>
      </c>
      <c r="CR2852" s="23" t="s">
        <v>543</v>
      </c>
      <c r="DQ2852"/>
      <c r="DR2852"/>
    </row>
    <row r="2853" spans="58:122" ht="13">
      <c r="BF2853" s="1135">
        <v>2845</v>
      </c>
      <c r="BG2853" s="1102">
        <v>46524.291599986733</v>
      </c>
      <c r="BH2853" s="1102">
        <v>50700.973728788427</v>
      </c>
      <c r="BI2853" s="1102">
        <v>48098.35366006579</v>
      </c>
      <c r="BJ2853" s="1102">
        <v>52016.663180198622</v>
      </c>
      <c r="BK2853" s="1102">
        <v>68679.499646067736</v>
      </c>
      <c r="BL2853" s="1102">
        <v>99694.097058914165</v>
      </c>
      <c r="BM2853" s="1102">
        <v>94552.548633976228</v>
      </c>
      <c r="BN2853" s="1102">
        <v>98352.904565920297</v>
      </c>
      <c r="BO2853" s="1102">
        <v>131630.32773769868</v>
      </c>
      <c r="BP2853" s="1102">
        <v>130830.46927252656</v>
      </c>
      <c r="BQ2853" s="1102">
        <v>105232.93192127021</v>
      </c>
      <c r="BR2853" s="1102">
        <v>84237.451837502202</v>
      </c>
      <c r="BS2853" s="1102">
        <v>94130.584242700221</v>
      </c>
      <c r="BT2853" s="1102">
        <v>28351.090459703253</v>
      </c>
      <c r="BU2853" s="1102">
        <v>12239.490438314371</v>
      </c>
      <c r="BV2853" s="1102">
        <v>16474.150617114294</v>
      </c>
      <c r="BW2853" s="1102">
        <v>27641.804960122525</v>
      </c>
      <c r="BX2853" s="1102">
        <v>27987.539483802098</v>
      </c>
      <c r="BY2853" s="1102">
        <v>27881.464440177533</v>
      </c>
      <c r="BZ2853" s="1102">
        <v>17903.228083480419</v>
      </c>
      <c r="CA2853" s="1102">
        <v>14415.520387258954</v>
      </c>
      <c r="CB2853" s="1102">
        <v>9160.4277593971783</v>
      </c>
      <c r="CC2853" s="1102">
        <v>9179.5729592911175</v>
      </c>
      <c r="CD2853" s="1102">
        <v>11535.649594202669</v>
      </c>
      <c r="CE2853" s="1102">
        <v>20682.914768921059</v>
      </c>
      <c r="CF2853" s="1102">
        <v>15940.565312007609</v>
      </c>
      <c r="CG2853" s="1102">
        <v>12406.611873099544</v>
      </c>
      <c r="CH2853" s="1102">
        <v>15068.312192995665</v>
      </c>
      <c r="CI2853" s="1102">
        <v>22280.097538589987</v>
      </c>
      <c r="CJ2853" s="1102">
        <v>26625.559919082043</v>
      </c>
      <c r="CK2853" s="1102">
        <v>25450.467654642805</v>
      </c>
      <c r="CL2853" s="1102">
        <v>18619.204732727205</v>
      </c>
      <c r="CM2853" s="1102">
        <v>22015.42087518574</v>
      </c>
      <c r="CN2853" s="1102">
        <v>22621.441775278221</v>
      </c>
      <c r="CO2853" s="1102">
        <v>27308.475849547569</v>
      </c>
      <c r="CP2853" s="1102">
        <v>24156.800452462474</v>
      </c>
      <c r="CQ2853" s="1106">
        <f t="shared" si="244"/>
        <v>26628.314352162502</v>
      </c>
      <c r="CR2853" s="23" t="s">
        <v>543</v>
      </c>
      <c r="DQ2853"/>
      <c r="DR2853"/>
    </row>
    <row r="2854" spans="58:122" ht="13">
      <c r="BF2854" s="1135">
        <v>2846</v>
      </c>
      <c r="BG2854" s="1102">
        <v>57996.380226163034</v>
      </c>
      <c r="BH2854" s="1102">
        <v>61276.249679808789</v>
      </c>
      <c r="BI2854" s="1102">
        <v>53578.066365555896</v>
      </c>
      <c r="BJ2854" s="1102">
        <v>58578.553637865691</v>
      </c>
      <c r="BK2854" s="1102">
        <v>71641.046938203945</v>
      </c>
      <c r="BL2854" s="1102">
        <v>93926.377564496375</v>
      </c>
      <c r="BM2854" s="1102">
        <v>84204.853715573452</v>
      </c>
      <c r="BN2854" s="1102">
        <v>84051.152674325043</v>
      </c>
      <c r="BO2854" s="1102">
        <v>119350.95261922634</v>
      </c>
      <c r="BP2854" s="1102">
        <v>110029.29118589289</v>
      </c>
      <c r="BQ2854" s="1102">
        <v>86666.973000512808</v>
      </c>
      <c r="BR2854" s="1102">
        <v>72872.447157991526</v>
      </c>
      <c r="BS2854" s="1102">
        <v>96497.491956251019</v>
      </c>
      <c r="BT2854" s="1102">
        <v>43248.314442816736</v>
      </c>
      <c r="BU2854" s="1102">
        <v>14202.964074888403</v>
      </c>
      <c r="BV2854" s="1102">
        <v>13258.323300192993</v>
      </c>
      <c r="BW2854" s="1102">
        <v>21335.143477656376</v>
      </c>
      <c r="BX2854" s="1102">
        <v>26788.387978004292</v>
      </c>
      <c r="BY2854" s="1102">
        <v>23619.862723926148</v>
      </c>
      <c r="BZ2854" s="1102">
        <v>21417.200502732343</v>
      </c>
      <c r="CA2854" s="1102">
        <v>14415.533121607441</v>
      </c>
      <c r="CB2854" s="1102">
        <v>9041.7484321629709</v>
      </c>
      <c r="CC2854" s="1102">
        <v>9032.3108729257528</v>
      </c>
      <c r="CD2854" s="1102">
        <v>10999.082750187958</v>
      </c>
      <c r="CE2854" s="1102">
        <v>15135.151600927124</v>
      </c>
      <c r="CF2854" s="1102">
        <v>12393.197916311847</v>
      </c>
      <c r="CG2854" s="1102">
        <v>12485.378712535721</v>
      </c>
      <c r="CH2854" s="1102">
        <v>15669.265185805169</v>
      </c>
      <c r="CI2854" s="1102">
        <v>21663.533762774601</v>
      </c>
      <c r="CJ2854" s="1102">
        <v>21854.788902724536</v>
      </c>
      <c r="CK2854" s="1102">
        <v>21479.505024617021</v>
      </c>
      <c r="CL2854" s="1102">
        <v>16750.814912568963</v>
      </c>
      <c r="CM2854" s="1102">
        <v>19181.723969909741</v>
      </c>
      <c r="CN2854" s="1102">
        <v>17319.89283434621</v>
      </c>
      <c r="CO2854" s="1102">
        <v>18068.170615157065</v>
      </c>
      <c r="CP2854" s="1102">
        <v>18916.21387869685</v>
      </c>
      <c r="CQ2854" s="1106">
        <f t="shared" si="244"/>
        <v>20851.556500866503</v>
      </c>
      <c r="CR2854" s="23" t="s">
        <v>543</v>
      </c>
      <c r="DQ2854"/>
      <c r="DR2854"/>
    </row>
    <row r="2855" spans="58:122" ht="13">
      <c r="BF2855" s="1135">
        <v>2847</v>
      </c>
      <c r="BG2855" s="1102">
        <v>77928.254150965106</v>
      </c>
      <c r="BH2855" s="1102">
        <v>86111.250732867571</v>
      </c>
      <c r="BI2855" s="1102">
        <v>87522.884041599449</v>
      </c>
      <c r="BJ2855" s="1102">
        <v>106244.32735143921</v>
      </c>
      <c r="BK2855" s="1102">
        <v>121204.57582868364</v>
      </c>
      <c r="BL2855" s="1102">
        <v>143061.82618628745</v>
      </c>
      <c r="BM2855" s="1102">
        <v>116365.32033476584</v>
      </c>
      <c r="BN2855" s="1102">
        <v>108929.71998239028</v>
      </c>
      <c r="BO2855" s="1102">
        <v>143897.61454185564</v>
      </c>
      <c r="BP2855" s="1102">
        <v>133929.60176424438</v>
      </c>
      <c r="BQ2855" s="1102">
        <v>98586.720307065916</v>
      </c>
      <c r="BR2855" s="1102">
        <v>69238.00957537425</v>
      </c>
      <c r="BS2855" s="1102">
        <v>71950.443027268426</v>
      </c>
      <c r="BT2855" s="1102">
        <v>31354.557517003435</v>
      </c>
      <c r="BU2855" s="1102">
        <v>17708.887153079759</v>
      </c>
      <c r="BV2855" s="1102">
        <v>21830.958684199028</v>
      </c>
      <c r="BW2855" s="1102">
        <v>28334.736218527494</v>
      </c>
      <c r="BX2855" s="1102">
        <v>29615.896355433328</v>
      </c>
      <c r="BY2855" s="1102">
        <v>25731.739301577411</v>
      </c>
      <c r="BZ2855" s="1102">
        <v>22340.412315432117</v>
      </c>
      <c r="CA2855" s="1102">
        <v>14416.273208363091</v>
      </c>
      <c r="CB2855" s="1102">
        <v>9444.6248780520527</v>
      </c>
      <c r="CC2855" s="1102">
        <v>16262.571794725613</v>
      </c>
      <c r="CD2855" s="1102">
        <v>16240.722332536361</v>
      </c>
      <c r="CE2855" s="1102">
        <v>31646.940926075789</v>
      </c>
      <c r="CF2855" s="1102">
        <v>23285.208182469265</v>
      </c>
      <c r="CG2855" s="1102">
        <v>17923.22183055288</v>
      </c>
      <c r="CH2855" s="1102">
        <v>23400.572729022748</v>
      </c>
      <c r="CI2855" s="1102">
        <v>26261.62592657773</v>
      </c>
      <c r="CJ2855" s="1102">
        <v>32469.186492507335</v>
      </c>
      <c r="CK2855" s="1102">
        <v>30891.26005576122</v>
      </c>
      <c r="CL2855" s="1102">
        <v>24795.294757206506</v>
      </c>
      <c r="CM2855" s="1102">
        <v>27936.412880316839</v>
      </c>
      <c r="CN2855" s="1102">
        <v>24567.986086442957</v>
      </c>
      <c r="CO2855" s="1102">
        <v>29563.558116069162</v>
      </c>
      <c r="CP2855" s="1102">
        <v>27269.623355553143</v>
      </c>
      <c r="CQ2855" s="1106">
        <f t="shared" si="244"/>
        <v>30059.61424426638</v>
      </c>
      <c r="CR2855" s="23" t="s">
        <v>543</v>
      </c>
      <c r="DQ2855"/>
      <c r="DR2855"/>
    </row>
    <row r="2856" spans="58:122" ht="13">
      <c r="BF2856" s="1135">
        <v>2848</v>
      </c>
      <c r="BG2856" s="1102">
        <v>80197.073254521223</v>
      </c>
      <c r="BH2856" s="1102">
        <v>75108.592102464958</v>
      </c>
      <c r="BI2856" s="1102">
        <v>68929.306304441197</v>
      </c>
      <c r="BJ2856" s="1102">
        <v>80534.987012517377</v>
      </c>
      <c r="BK2856" s="1102">
        <v>96475.095526976555</v>
      </c>
      <c r="BL2856" s="1102">
        <v>124617.14093443559</v>
      </c>
      <c r="BM2856" s="1102">
        <v>110353.77867819555</v>
      </c>
      <c r="BN2856" s="1102">
        <v>120100.87015030027</v>
      </c>
      <c r="BO2856" s="1102">
        <v>161921.48774496352</v>
      </c>
      <c r="BP2856" s="1102">
        <v>151772.06982891043</v>
      </c>
      <c r="BQ2856" s="1102">
        <v>117831.67685618739</v>
      </c>
      <c r="BR2856" s="1102">
        <v>87339.364528335616</v>
      </c>
      <c r="BS2856" s="1102">
        <v>79334.775105370107</v>
      </c>
      <c r="BT2856" s="1102">
        <v>46178.001816392993</v>
      </c>
      <c r="BU2856" s="1102">
        <v>19914.173711339776</v>
      </c>
      <c r="BV2856" s="1102">
        <v>15542.073340322626</v>
      </c>
      <c r="BW2856" s="1102">
        <v>19508.459277159371</v>
      </c>
      <c r="BX2856" s="1102">
        <v>26051.097507909428</v>
      </c>
      <c r="BY2856" s="1102">
        <v>22949.75049940182</v>
      </c>
      <c r="BZ2856" s="1102">
        <v>22269.500405154606</v>
      </c>
      <c r="CA2856" s="1102">
        <v>14416.402524203562</v>
      </c>
      <c r="CB2856" s="1102">
        <v>10328.274705149275</v>
      </c>
      <c r="CC2856" s="1102">
        <v>14651.248507656373</v>
      </c>
      <c r="CD2856" s="1102">
        <v>16419.637346104868</v>
      </c>
      <c r="CE2856" s="1102">
        <v>24944.203016303021</v>
      </c>
      <c r="CF2856" s="1102">
        <v>17908.27797547037</v>
      </c>
      <c r="CG2856" s="1102">
        <v>17135.698040630112</v>
      </c>
      <c r="CH2856" s="1102">
        <v>19674.107535933566</v>
      </c>
      <c r="CI2856" s="1102">
        <v>24357.891900195726</v>
      </c>
      <c r="CJ2856" s="1102">
        <v>21798.855163380107</v>
      </c>
      <c r="CK2856" s="1102">
        <v>25482.797910094767</v>
      </c>
      <c r="CL2856" s="1102">
        <v>20345.472399937975</v>
      </c>
      <c r="CM2856" s="1102">
        <v>28151.519443441928</v>
      </c>
      <c r="CN2856" s="1102">
        <v>20661.881567921515</v>
      </c>
      <c r="CO2856" s="1102">
        <v>21444.034921204515</v>
      </c>
      <c r="CP2856" s="1102">
        <v>23806.699176402813</v>
      </c>
      <c r="CQ2856" s="1106">
        <f t="shared" si="244"/>
        <v>26242.393755916506</v>
      </c>
      <c r="CR2856" s="23" t="s">
        <v>543</v>
      </c>
      <c r="DQ2856"/>
      <c r="DR2856"/>
    </row>
    <row r="2857" spans="58:122" ht="13">
      <c r="BF2857" s="1135">
        <v>2849</v>
      </c>
      <c r="BG2857" s="1102">
        <v>72009.412035707137</v>
      </c>
      <c r="BH2857" s="1102">
        <v>71221.070937993441</v>
      </c>
      <c r="BI2857" s="1102">
        <v>63732.64677828554</v>
      </c>
      <c r="BJ2857" s="1102">
        <v>65500.801136307273</v>
      </c>
      <c r="BK2857" s="1102">
        <v>74348.865301767</v>
      </c>
      <c r="BL2857" s="1102">
        <v>94880.43766561363</v>
      </c>
      <c r="BM2857" s="1102">
        <v>84703.20374282595</v>
      </c>
      <c r="BN2857" s="1102">
        <v>94974.60192333821</v>
      </c>
      <c r="BO2857" s="1102">
        <v>109841.60253693671</v>
      </c>
      <c r="BP2857" s="1102">
        <v>103228.15261580421</v>
      </c>
      <c r="BQ2857" s="1102">
        <v>80888.957525640173</v>
      </c>
      <c r="BR2857" s="1102">
        <v>64867.521914693723</v>
      </c>
      <c r="BS2857" s="1102">
        <v>60863.613248138361</v>
      </c>
      <c r="BT2857" s="1102">
        <v>36483.490938949632</v>
      </c>
      <c r="BU2857" s="1102">
        <v>22423.25807254907</v>
      </c>
      <c r="BV2857" s="1102">
        <v>18498.136594620039</v>
      </c>
      <c r="BW2857" s="1102">
        <v>18119.980638649617</v>
      </c>
      <c r="BX2857" s="1102">
        <v>23002.279196132815</v>
      </c>
      <c r="BY2857" s="1102">
        <v>24445.595336978808</v>
      </c>
      <c r="BZ2857" s="1102">
        <v>20914.57457270637</v>
      </c>
      <c r="CA2857" s="1102">
        <v>14419.675333736406</v>
      </c>
      <c r="CB2857" s="1102">
        <v>10363.776841687211</v>
      </c>
      <c r="CC2857" s="1102">
        <v>12230.275624090533</v>
      </c>
      <c r="CD2857" s="1102">
        <v>17600.14141078946</v>
      </c>
      <c r="CE2857" s="1102">
        <v>22038.943367242151</v>
      </c>
      <c r="CF2857" s="1102">
        <v>15856.779071172457</v>
      </c>
      <c r="CG2857" s="1102">
        <v>11753.19547278461</v>
      </c>
      <c r="CH2857" s="1102">
        <v>14581.4540109275</v>
      </c>
      <c r="CI2857" s="1102">
        <v>21763.03852532473</v>
      </c>
      <c r="CJ2857" s="1102">
        <v>25362.757380648516</v>
      </c>
      <c r="CK2857" s="1102">
        <v>27141.666345395897</v>
      </c>
      <c r="CL2857" s="1102">
        <v>24473.548197242872</v>
      </c>
      <c r="CM2857" s="1102">
        <v>26132.55224334247</v>
      </c>
      <c r="CN2857" s="1102">
        <v>21638.232595532143</v>
      </c>
      <c r="CO2857" s="1102">
        <v>21225.334215975803</v>
      </c>
      <c r="CP2857" s="1102">
        <v>23084.86501650987</v>
      </c>
      <c r="CQ2857" s="1106">
        <f t="shared" si="244"/>
        <v>25446.707797522165</v>
      </c>
      <c r="CR2857" s="23" t="s">
        <v>543</v>
      </c>
      <c r="DQ2857"/>
      <c r="DR2857"/>
    </row>
    <row r="2858" spans="58:122" ht="13">
      <c r="BF2858" s="1135">
        <v>2850</v>
      </c>
      <c r="BG2858" s="1102">
        <v>62542.262583131655</v>
      </c>
      <c r="BH2858" s="1102">
        <v>59832.227242058485</v>
      </c>
      <c r="BI2858" s="1102">
        <v>57040.158830018205</v>
      </c>
      <c r="BJ2858" s="1102">
        <v>72878.26254777149</v>
      </c>
      <c r="BK2858" s="1102">
        <v>83317.338610476407</v>
      </c>
      <c r="BL2858" s="1102">
        <v>100773.06730921447</v>
      </c>
      <c r="BM2858" s="1102">
        <v>83688.930330158269</v>
      </c>
      <c r="BN2858" s="1102">
        <v>96875.196759457293</v>
      </c>
      <c r="BO2858" s="1102">
        <v>120302.23457284411</v>
      </c>
      <c r="BP2858" s="1102">
        <v>116880.3789945941</v>
      </c>
      <c r="BQ2858" s="1102">
        <v>93555.532963227291</v>
      </c>
      <c r="BR2858" s="1102">
        <v>80991.337777042849</v>
      </c>
      <c r="BS2858" s="1102">
        <v>84068.008210791086</v>
      </c>
      <c r="BT2858" s="1102">
        <v>29269.241596484229</v>
      </c>
      <c r="BU2858" s="1102">
        <v>13951.107176467958</v>
      </c>
      <c r="BV2858" s="1102">
        <v>15597.503253189447</v>
      </c>
      <c r="BW2858" s="1102">
        <v>25637.498504430172</v>
      </c>
      <c r="BX2858" s="1102">
        <v>29980.931016312355</v>
      </c>
      <c r="BY2858" s="1102">
        <v>25530.129722037742</v>
      </c>
      <c r="BZ2858" s="1102">
        <v>22927.023658572627</v>
      </c>
      <c r="CA2858" s="1102">
        <v>14420.621391796472</v>
      </c>
      <c r="CB2858" s="1102">
        <v>8158.6338784338668</v>
      </c>
      <c r="CC2858" s="1102">
        <v>12970.346661637739</v>
      </c>
      <c r="CD2858" s="1102">
        <v>15515.449152787885</v>
      </c>
      <c r="CE2858" s="1102">
        <v>24981.720733654322</v>
      </c>
      <c r="CF2858" s="1102">
        <v>18156.317627637771</v>
      </c>
      <c r="CG2858" s="1102">
        <v>16066.926901056144</v>
      </c>
      <c r="CH2858" s="1102">
        <v>18371.845889044016</v>
      </c>
      <c r="CI2858" s="1102">
        <v>24105.264864743782</v>
      </c>
      <c r="CJ2858" s="1102">
        <v>22534.164410806159</v>
      </c>
      <c r="CK2858" s="1102">
        <v>21205.84126344202</v>
      </c>
      <c r="CL2858" s="1102">
        <v>15679.116206075472</v>
      </c>
      <c r="CM2858" s="1102">
        <v>21273.032102829911</v>
      </c>
      <c r="CN2858" s="1102">
        <v>19714.554816790907</v>
      </c>
      <c r="CO2858" s="1102">
        <v>22699.344494420584</v>
      </c>
      <c r="CP2858" s="1102">
        <v>22240.599810313255</v>
      </c>
      <c r="CQ2858" s="1106">
        <f t="shared" si="244"/>
        <v>24516.064712092153</v>
      </c>
      <c r="CR2858" s="23" t="s">
        <v>543</v>
      </c>
      <c r="DQ2858"/>
      <c r="DR2858"/>
    </row>
    <row r="2859" spans="58:122" ht="13">
      <c r="BF2859" s="1135">
        <v>2851</v>
      </c>
      <c r="BG2859" s="1102">
        <v>70350.063467119078</v>
      </c>
      <c r="BH2859" s="1102">
        <v>82265.287754209159</v>
      </c>
      <c r="BI2859" s="1102">
        <v>75632.230695540347</v>
      </c>
      <c r="BJ2859" s="1102">
        <v>78928.767648391644</v>
      </c>
      <c r="BK2859" s="1102">
        <v>89246.848810767566</v>
      </c>
      <c r="BL2859" s="1102">
        <v>109166.50914198131</v>
      </c>
      <c r="BM2859" s="1102">
        <v>88905.364935254445</v>
      </c>
      <c r="BN2859" s="1102">
        <v>89463.66199592482</v>
      </c>
      <c r="BO2859" s="1102">
        <v>127387.55100392704</v>
      </c>
      <c r="BP2859" s="1102">
        <v>141688.2328420908</v>
      </c>
      <c r="BQ2859" s="1102">
        <v>105534.84327862067</v>
      </c>
      <c r="BR2859" s="1102">
        <v>78523.927378931039</v>
      </c>
      <c r="BS2859" s="1102">
        <v>97277.29996972713</v>
      </c>
      <c r="BT2859" s="1102">
        <v>36411.261236338498</v>
      </c>
      <c r="BU2859" s="1102">
        <v>16540.452039802069</v>
      </c>
      <c r="BV2859" s="1102">
        <v>16241.127142605928</v>
      </c>
      <c r="BW2859" s="1102">
        <v>15258.251389489826</v>
      </c>
      <c r="BX2859" s="1102">
        <v>23343.248152127009</v>
      </c>
      <c r="BY2859" s="1102">
        <v>20865.724689247018</v>
      </c>
      <c r="BZ2859" s="1102">
        <v>18249.658280268333</v>
      </c>
      <c r="CA2859" s="1102">
        <v>14420.804935453087</v>
      </c>
      <c r="CB2859" s="1102">
        <v>8715.6850944187536</v>
      </c>
      <c r="CC2859" s="1102">
        <v>11566.004748234034</v>
      </c>
      <c r="CD2859" s="1102">
        <v>15571.547526243323</v>
      </c>
      <c r="CE2859" s="1102">
        <v>22033.849700347921</v>
      </c>
      <c r="CF2859" s="1102">
        <v>17137.138323718005</v>
      </c>
      <c r="CG2859" s="1102">
        <v>14441.178440798976</v>
      </c>
      <c r="CH2859" s="1102">
        <v>17231.510170307229</v>
      </c>
      <c r="CI2859" s="1102">
        <v>23628.91483437649</v>
      </c>
      <c r="CJ2859" s="1102">
        <v>24560.201078991515</v>
      </c>
      <c r="CK2859" s="1102">
        <v>24251.90328209268</v>
      </c>
      <c r="CL2859" s="1102">
        <v>18881.391239471606</v>
      </c>
      <c r="CM2859" s="1102">
        <v>20895.561338503401</v>
      </c>
      <c r="CN2859" s="1102">
        <v>19118.493190958605</v>
      </c>
      <c r="CO2859" s="1102">
        <v>17783.915696893902</v>
      </c>
      <c r="CP2859" s="1102">
        <v>20200.975326164924</v>
      </c>
      <c r="CQ2859" s="1106">
        <f t="shared" si="244"/>
        <v>22267.763575062534</v>
      </c>
      <c r="CR2859" s="23" t="s">
        <v>543</v>
      </c>
      <c r="DQ2859"/>
      <c r="DR2859"/>
    </row>
    <row r="2860" spans="58:122" ht="13">
      <c r="BF2860" s="1135">
        <v>2852</v>
      </c>
      <c r="BG2860" s="1102">
        <v>62603.272945898716</v>
      </c>
      <c r="BH2860" s="1102">
        <v>61902.080805467034</v>
      </c>
      <c r="BI2860" s="1102">
        <v>48117.824941208492</v>
      </c>
      <c r="BJ2860" s="1102">
        <v>55702.939635330578</v>
      </c>
      <c r="BK2860" s="1102">
        <v>81162.630444947034</v>
      </c>
      <c r="BL2860" s="1102">
        <v>110324.69704660664</v>
      </c>
      <c r="BM2860" s="1102">
        <v>93496.324134657523</v>
      </c>
      <c r="BN2860" s="1102">
        <v>102441.07843813096</v>
      </c>
      <c r="BO2860" s="1102">
        <v>127567.87643980655</v>
      </c>
      <c r="BP2860" s="1102">
        <v>119333.09230144681</v>
      </c>
      <c r="BQ2860" s="1102">
        <v>97629.858050209426</v>
      </c>
      <c r="BR2860" s="1102">
        <v>77592.318910410817</v>
      </c>
      <c r="BS2860" s="1102">
        <v>65181.301509971534</v>
      </c>
      <c r="BT2860" s="1102">
        <v>29006.188100870408</v>
      </c>
      <c r="BU2860" s="1102">
        <v>14655.347736967593</v>
      </c>
      <c r="BV2860" s="1102">
        <v>13006.1282838027</v>
      </c>
      <c r="BW2860" s="1102">
        <v>18727.779580735561</v>
      </c>
      <c r="BX2860" s="1102">
        <v>22379.17671777909</v>
      </c>
      <c r="BY2860" s="1102">
        <v>24771.021975902248</v>
      </c>
      <c r="BZ2860" s="1102">
        <v>21521.820367970631</v>
      </c>
      <c r="CA2860" s="1102">
        <v>14422.39226161616</v>
      </c>
      <c r="CB2860" s="1102">
        <v>8935.0162204605167</v>
      </c>
      <c r="CC2860" s="1102">
        <v>9092.1610156956358</v>
      </c>
      <c r="CD2860" s="1102">
        <v>15998.924986858861</v>
      </c>
      <c r="CE2860" s="1102">
        <v>23158.403243015739</v>
      </c>
      <c r="CF2860" s="1102">
        <v>17720.96556589007</v>
      </c>
      <c r="CG2860" s="1102">
        <v>13215.702814587508</v>
      </c>
      <c r="CH2860" s="1102">
        <v>14798.352192171928</v>
      </c>
      <c r="CI2860" s="1102">
        <v>21706.910995313789</v>
      </c>
      <c r="CJ2860" s="1102">
        <v>24789.405861564501</v>
      </c>
      <c r="CK2860" s="1102">
        <v>24504.141912928502</v>
      </c>
      <c r="CL2860" s="1102">
        <v>20345.60764280532</v>
      </c>
      <c r="CM2860" s="1102">
        <v>21536.452935684327</v>
      </c>
      <c r="CN2860" s="1102">
        <v>21018.734570662415</v>
      </c>
      <c r="CO2860" s="1102">
        <v>20709.413095376669</v>
      </c>
      <c r="CP2860" s="1102">
        <v>21484.135731497605</v>
      </c>
      <c r="CQ2860" s="1106">
        <f t="shared" si="244"/>
        <v>23682.205802404933</v>
      </c>
      <c r="CR2860" s="23" t="s">
        <v>543</v>
      </c>
      <c r="DQ2860"/>
      <c r="DR2860"/>
    </row>
    <row r="2861" spans="58:122" ht="13">
      <c r="BF2861" s="1135">
        <v>2853</v>
      </c>
      <c r="BG2861" s="1102">
        <v>60890.41735369667</v>
      </c>
      <c r="BH2861" s="1102">
        <v>66051.373456638335</v>
      </c>
      <c r="BI2861" s="1102">
        <v>55291.928481502568</v>
      </c>
      <c r="BJ2861" s="1102">
        <v>58538.864452243746</v>
      </c>
      <c r="BK2861" s="1102">
        <v>73952.663701221929</v>
      </c>
      <c r="BL2861" s="1102">
        <v>98333.427906784273</v>
      </c>
      <c r="BM2861" s="1102">
        <v>90116.939727268837</v>
      </c>
      <c r="BN2861" s="1102">
        <v>105521.97019969081</v>
      </c>
      <c r="BO2861" s="1102">
        <v>140615.45530029619</v>
      </c>
      <c r="BP2861" s="1102">
        <v>146263.73958434415</v>
      </c>
      <c r="BQ2861" s="1102">
        <v>116923.57485342011</v>
      </c>
      <c r="BR2861" s="1102">
        <v>99134.693723304052</v>
      </c>
      <c r="BS2861" s="1102">
        <v>107163.33717749603</v>
      </c>
      <c r="BT2861" s="1102">
        <v>37688.656277921778</v>
      </c>
      <c r="BU2861" s="1102">
        <v>14859.803414819928</v>
      </c>
      <c r="BV2861" s="1102">
        <v>13361.974095028341</v>
      </c>
      <c r="BW2861" s="1102">
        <v>15859.696165542495</v>
      </c>
      <c r="BX2861" s="1102">
        <v>30638.77049445422</v>
      </c>
      <c r="BY2861" s="1102">
        <v>28695.194992522323</v>
      </c>
      <c r="BZ2861" s="1102">
        <v>21065.560549224032</v>
      </c>
      <c r="CA2861" s="1102">
        <v>14430.322452800925</v>
      </c>
      <c r="CB2861" s="1102">
        <v>9021.6475435122557</v>
      </c>
      <c r="CC2861" s="1102">
        <v>10548.976913373013</v>
      </c>
      <c r="CD2861" s="1102">
        <v>16970.363358115133</v>
      </c>
      <c r="CE2861" s="1102">
        <v>21247.651572414597</v>
      </c>
      <c r="CF2861" s="1102">
        <v>14976.388757846247</v>
      </c>
      <c r="CG2861" s="1102">
        <v>11322.175899104785</v>
      </c>
      <c r="CH2861" s="1102">
        <v>13475.317578348298</v>
      </c>
      <c r="CI2861" s="1102">
        <v>22028.143289022635</v>
      </c>
      <c r="CJ2861" s="1102">
        <v>24905.741569929865</v>
      </c>
      <c r="CK2861" s="1102">
        <v>23048.483845115585</v>
      </c>
      <c r="CL2861" s="1102">
        <v>19666.641151252988</v>
      </c>
      <c r="CM2861" s="1102">
        <v>21717.346252990406</v>
      </c>
      <c r="CN2861" s="1102">
        <v>22655.950507812107</v>
      </c>
      <c r="CO2861" s="1102">
        <v>23479.283489231871</v>
      </c>
      <c r="CP2861" s="1102">
        <v>23969.168670184274</v>
      </c>
      <c r="CQ2861" s="1106">
        <f t="shared" si="244"/>
        <v>26421.485716441784</v>
      </c>
      <c r="CR2861" s="23" t="s">
        <v>543</v>
      </c>
      <c r="DQ2861"/>
      <c r="DR2861"/>
    </row>
    <row r="2862" spans="58:122" ht="13">
      <c r="BF2862" s="1135">
        <v>2854</v>
      </c>
      <c r="BG2862" s="1102">
        <v>39517.947520194321</v>
      </c>
      <c r="BH2862" s="1102">
        <v>48970.51828587913</v>
      </c>
      <c r="BI2862" s="1102">
        <v>46504.009912047288</v>
      </c>
      <c r="BJ2862" s="1102">
        <v>50871.86865563321</v>
      </c>
      <c r="BK2862" s="1102">
        <v>59397.905532386299</v>
      </c>
      <c r="BL2862" s="1102">
        <v>86762.454542844556</v>
      </c>
      <c r="BM2862" s="1102">
        <v>88286.615391104715</v>
      </c>
      <c r="BN2862" s="1102">
        <v>100122.88143419163</v>
      </c>
      <c r="BO2862" s="1102">
        <v>116328.22251896583</v>
      </c>
      <c r="BP2862" s="1102">
        <v>129432.07461950793</v>
      </c>
      <c r="BQ2862" s="1102">
        <v>101548.08039674407</v>
      </c>
      <c r="BR2862" s="1102">
        <v>78919.358578389511</v>
      </c>
      <c r="BS2862" s="1102">
        <v>64856.957485281775</v>
      </c>
      <c r="BT2862" s="1102">
        <v>30101.168081708674</v>
      </c>
      <c r="BU2862" s="1102">
        <v>13764.916804195653</v>
      </c>
      <c r="BV2862" s="1102">
        <v>14423.829560826629</v>
      </c>
      <c r="BW2862" s="1102">
        <v>18286.332057812077</v>
      </c>
      <c r="BX2862" s="1102">
        <v>19097.90731180404</v>
      </c>
      <c r="BY2862" s="1102">
        <v>22875.004887272524</v>
      </c>
      <c r="BZ2862" s="1102">
        <v>22128.112159443383</v>
      </c>
      <c r="CA2862" s="1102">
        <v>14432.020356529818</v>
      </c>
      <c r="CB2862" s="1102">
        <v>8264.1384563942629</v>
      </c>
      <c r="CC2862" s="1102">
        <v>9066.2080036709831</v>
      </c>
      <c r="CD2862" s="1102">
        <v>10723.923860774521</v>
      </c>
      <c r="CE2862" s="1102">
        <v>22983.64904926973</v>
      </c>
      <c r="CF2862" s="1102">
        <v>16324.417724443803</v>
      </c>
      <c r="CG2862" s="1102">
        <v>11625.188769131535</v>
      </c>
      <c r="CH2862" s="1102">
        <v>10414.028004822467</v>
      </c>
      <c r="CI2862" s="1102">
        <v>16827.027998913065</v>
      </c>
      <c r="CJ2862" s="1102">
        <v>21428.890784123028</v>
      </c>
      <c r="CK2862" s="1102">
        <v>24290.209130180661</v>
      </c>
      <c r="CL2862" s="1102">
        <v>18561.199984342886</v>
      </c>
      <c r="CM2862" s="1102">
        <v>18485.521667725112</v>
      </c>
      <c r="CN2862" s="1102">
        <v>16234.384297860432</v>
      </c>
      <c r="CO2862" s="1102">
        <v>20653.545824952394</v>
      </c>
      <c r="CP2862" s="1102">
        <v>16604.718772094016</v>
      </c>
      <c r="CQ2862" s="1106">
        <f t="shared" si="244"/>
        <v>18303.569301848547</v>
      </c>
      <c r="CR2862" s="23" t="s">
        <v>543</v>
      </c>
      <c r="DQ2862"/>
      <c r="DR2862"/>
    </row>
    <row r="2863" spans="58:122" ht="13">
      <c r="BF2863" s="1135">
        <v>2855</v>
      </c>
      <c r="BG2863" s="1102">
        <v>62917.000075070762</v>
      </c>
      <c r="BH2863" s="1102">
        <v>60022.605152092037</v>
      </c>
      <c r="BI2863" s="1102">
        <v>57073.136223488575</v>
      </c>
      <c r="BJ2863" s="1102">
        <v>72955.475508816933</v>
      </c>
      <c r="BK2863" s="1102">
        <v>83452.818456444904</v>
      </c>
      <c r="BL2863" s="1102">
        <v>101039.13972354599</v>
      </c>
      <c r="BM2863" s="1102">
        <v>86217.00548815979</v>
      </c>
      <c r="BN2863" s="1102">
        <v>100670.52358259608</v>
      </c>
      <c r="BO2863" s="1102">
        <v>121657.26214129095</v>
      </c>
      <c r="BP2863" s="1102">
        <v>112995.88258995576</v>
      </c>
      <c r="BQ2863" s="1102">
        <v>91910.689998000904</v>
      </c>
      <c r="BR2863" s="1102">
        <v>81505.191714161236</v>
      </c>
      <c r="BS2863" s="1102">
        <v>84884.029081040222</v>
      </c>
      <c r="BT2863" s="1102">
        <v>31679.311811984655</v>
      </c>
      <c r="BU2863" s="1102">
        <v>14372.148970940856</v>
      </c>
      <c r="BV2863" s="1102">
        <v>14708.065568087372</v>
      </c>
      <c r="BW2863" s="1102">
        <v>25417.699369670121</v>
      </c>
      <c r="BX2863" s="1102">
        <v>30988.379949635178</v>
      </c>
      <c r="BY2863" s="1102">
        <v>25740.887216944735</v>
      </c>
      <c r="BZ2863" s="1102">
        <v>22738.405335670275</v>
      </c>
      <c r="CA2863" s="1102">
        <v>14448.752684114412</v>
      </c>
      <c r="CB2863" s="1102">
        <v>8382.4328714667408</v>
      </c>
      <c r="CC2863" s="1102">
        <v>13112.59735230604</v>
      </c>
      <c r="CD2863" s="1102">
        <v>15457.800844163699</v>
      </c>
      <c r="CE2863" s="1102">
        <v>25022.539978072946</v>
      </c>
      <c r="CF2863" s="1102">
        <v>18398.595697821966</v>
      </c>
      <c r="CG2863" s="1102">
        <v>16253.890561234137</v>
      </c>
      <c r="CH2863" s="1102">
        <v>18403.431763384327</v>
      </c>
      <c r="CI2863" s="1102">
        <v>24421.134603258524</v>
      </c>
      <c r="CJ2863" s="1102">
        <v>22914.424523728816</v>
      </c>
      <c r="CK2863" s="1102">
        <v>21706.939485210325</v>
      </c>
      <c r="CL2863" s="1102">
        <v>15725.868011152763</v>
      </c>
      <c r="CM2863" s="1102">
        <v>21311.372606926514</v>
      </c>
      <c r="CN2863" s="1102">
        <v>19910.66104634152</v>
      </c>
      <c r="CO2863" s="1102">
        <v>23292.512149916078</v>
      </c>
      <c r="CP2863" s="1102">
        <v>22428.792126280605</v>
      </c>
      <c r="CQ2863" s="1106">
        <f t="shared" si="244"/>
        <v>24723.511230438056</v>
      </c>
      <c r="CR2863" s="23" t="s">
        <v>543</v>
      </c>
      <c r="DQ2863"/>
      <c r="DR2863"/>
    </row>
    <row r="2864" spans="58:122" ht="13">
      <c r="BF2864" s="1135">
        <v>2856</v>
      </c>
      <c r="BG2864" s="1102">
        <v>75455.225347087922</v>
      </c>
      <c r="BH2864" s="1102">
        <v>76366.670803909481</v>
      </c>
      <c r="BI2864" s="1102">
        <v>66379.345876080333</v>
      </c>
      <c r="BJ2864" s="1102">
        <v>73842.105614623724</v>
      </c>
      <c r="BK2864" s="1102">
        <v>85420.707518257506</v>
      </c>
      <c r="BL2864" s="1102">
        <v>100314.47995441698</v>
      </c>
      <c r="BM2864" s="1102">
        <v>85153.178836949548</v>
      </c>
      <c r="BN2864" s="1102">
        <v>103966.21273676661</v>
      </c>
      <c r="BO2864" s="1102">
        <v>128496.09120130188</v>
      </c>
      <c r="BP2864" s="1102">
        <v>121967.56289612359</v>
      </c>
      <c r="BQ2864" s="1102">
        <v>98341.214486415585</v>
      </c>
      <c r="BR2864" s="1102">
        <v>80490.932966955923</v>
      </c>
      <c r="BS2864" s="1102">
        <v>68199.71495289891</v>
      </c>
      <c r="BT2864" s="1102">
        <v>45110.830610950718</v>
      </c>
      <c r="BU2864" s="1102">
        <v>22542.956540019575</v>
      </c>
      <c r="BV2864" s="1102">
        <v>16456.331364443486</v>
      </c>
      <c r="BW2864" s="1102">
        <v>18289.176239427517</v>
      </c>
      <c r="BX2864" s="1102">
        <v>21740.687616721527</v>
      </c>
      <c r="BY2864" s="1102">
        <v>24832.517209860001</v>
      </c>
      <c r="BZ2864" s="1102">
        <v>22720.672996261106</v>
      </c>
      <c r="CA2864" s="1102">
        <v>14459.871775033171</v>
      </c>
      <c r="CB2864" s="1102">
        <v>8277.1199910175619</v>
      </c>
      <c r="CC2864" s="1102">
        <v>9555.040051871847</v>
      </c>
      <c r="CD2864" s="1102">
        <v>13219.735790011853</v>
      </c>
      <c r="CE2864" s="1102">
        <v>22525.594119710149</v>
      </c>
      <c r="CF2864" s="1102">
        <v>15913.404986660249</v>
      </c>
      <c r="CG2864" s="1102">
        <v>10882.579501007856</v>
      </c>
      <c r="CH2864" s="1102">
        <v>13596.988438104951</v>
      </c>
      <c r="CI2864" s="1102">
        <v>18964.14497685479</v>
      </c>
      <c r="CJ2864" s="1102">
        <v>24586.874376504074</v>
      </c>
      <c r="CK2864" s="1102">
        <v>23016.253543203573</v>
      </c>
      <c r="CL2864" s="1102">
        <v>18034.107003265948</v>
      </c>
      <c r="CM2864" s="1102">
        <v>22193.159771777584</v>
      </c>
      <c r="CN2864" s="1102">
        <v>21347.708045872423</v>
      </c>
      <c r="CO2864" s="1102">
        <v>25987.775911085049</v>
      </c>
      <c r="CP2864" s="1102">
        <v>21264.093812310304</v>
      </c>
      <c r="CQ2864" s="1106">
        <f t="shared" si="244"/>
        <v>23439.651106210666</v>
      </c>
      <c r="CR2864" s="23" t="s">
        <v>543</v>
      </c>
      <c r="DQ2864"/>
      <c r="DR2864"/>
    </row>
    <row r="2865" spans="58:122" ht="13">
      <c r="BF2865" s="1135">
        <v>2857</v>
      </c>
      <c r="BG2865" s="1102">
        <v>67214.421760119032</v>
      </c>
      <c r="BH2865" s="1102">
        <v>68160.481894839555</v>
      </c>
      <c r="BI2865" s="1102">
        <v>59351.683923669967</v>
      </c>
      <c r="BJ2865" s="1102">
        <v>67891.846973274398</v>
      </c>
      <c r="BK2865" s="1102">
        <v>72905.962657188866</v>
      </c>
      <c r="BL2865" s="1102">
        <v>87601.522192111443</v>
      </c>
      <c r="BM2865" s="1102">
        <v>81082.147856773634</v>
      </c>
      <c r="BN2865" s="1102">
        <v>97361.86032018211</v>
      </c>
      <c r="BO2865" s="1102">
        <v>96778.207998124053</v>
      </c>
      <c r="BP2865" s="1102">
        <v>95885.137888279991</v>
      </c>
      <c r="BQ2865" s="1102">
        <v>73415.624209141752</v>
      </c>
      <c r="BR2865" s="1102">
        <v>68039.37066467556</v>
      </c>
      <c r="BS2865" s="1102">
        <v>59056.380274006995</v>
      </c>
      <c r="BT2865" s="1102">
        <v>31626.341634379671</v>
      </c>
      <c r="BU2865" s="1102">
        <v>19146.91717786829</v>
      </c>
      <c r="BV2865" s="1102">
        <v>16495.230788554647</v>
      </c>
      <c r="BW2865" s="1102">
        <v>18748.576684208783</v>
      </c>
      <c r="BX2865" s="1102">
        <v>19713.41740153687</v>
      </c>
      <c r="BY2865" s="1102">
        <v>22914.517353320454</v>
      </c>
      <c r="BZ2865" s="1102">
        <v>21643.070521252608</v>
      </c>
      <c r="CA2865" s="1102">
        <v>14460.435403394682</v>
      </c>
      <c r="CB2865" s="1102">
        <v>9191.8974856686327</v>
      </c>
      <c r="CC2865" s="1102">
        <v>9696.3947538825541</v>
      </c>
      <c r="CD2865" s="1102">
        <v>12393.135730024116</v>
      </c>
      <c r="CE2865" s="1102">
        <v>18614.920884067506</v>
      </c>
      <c r="CF2865" s="1102">
        <v>14143.042190996925</v>
      </c>
      <c r="CG2865" s="1102">
        <v>11691.3710385138</v>
      </c>
      <c r="CH2865" s="1102">
        <v>13963.548727089021</v>
      </c>
      <c r="CI2865" s="1102">
        <v>18560.685912138571</v>
      </c>
      <c r="CJ2865" s="1102">
        <v>19718.183883561782</v>
      </c>
      <c r="CK2865" s="1102">
        <v>20992.436185447517</v>
      </c>
      <c r="CL2865" s="1102">
        <v>17525.712970754168</v>
      </c>
      <c r="CM2865" s="1102">
        <v>19641.445462321561</v>
      </c>
      <c r="CN2865" s="1102">
        <v>17191.766119429925</v>
      </c>
      <c r="CO2865" s="1102">
        <v>17902.345681935301</v>
      </c>
      <c r="CP2865" s="1102">
        <v>18922.732182113545</v>
      </c>
      <c r="CQ2865" s="1106">
        <f t="shared" si="244"/>
        <v>20858.741700444738</v>
      </c>
      <c r="CR2865" s="23" t="s">
        <v>543</v>
      </c>
      <c r="DQ2865"/>
      <c r="DR2865"/>
    </row>
    <row r="2866" spans="58:122" ht="13">
      <c r="BF2866" s="1135">
        <v>2858</v>
      </c>
      <c r="BG2866" s="1102">
        <v>60534.619589649454</v>
      </c>
      <c r="BH2866" s="1102">
        <v>70740.533814595328</v>
      </c>
      <c r="BI2866" s="1102">
        <v>62319.954322510857</v>
      </c>
      <c r="BJ2866" s="1102">
        <v>61679.659149223109</v>
      </c>
      <c r="BK2866" s="1102">
        <v>68892.651331446308</v>
      </c>
      <c r="BL2866" s="1102">
        <v>88715.12779697479</v>
      </c>
      <c r="BM2866" s="1102">
        <v>79381.094209036499</v>
      </c>
      <c r="BN2866" s="1102">
        <v>86373.389362099173</v>
      </c>
      <c r="BO2866" s="1102">
        <v>113044.52591997708</v>
      </c>
      <c r="BP2866" s="1102">
        <v>135917.40129045027</v>
      </c>
      <c r="BQ2866" s="1102">
        <v>115998.15289394822</v>
      </c>
      <c r="BR2866" s="1102">
        <v>97603.782350861002</v>
      </c>
      <c r="BS2866" s="1102">
        <v>87755.891455047502</v>
      </c>
      <c r="BT2866" s="1102">
        <v>31757.494381290086</v>
      </c>
      <c r="BU2866" s="1102">
        <v>16474.244143271932</v>
      </c>
      <c r="BV2866" s="1102">
        <v>15617.353381201852</v>
      </c>
      <c r="BW2866" s="1102">
        <v>16656.731442928169</v>
      </c>
      <c r="BX2866" s="1102">
        <v>29691.339356159049</v>
      </c>
      <c r="BY2866" s="1102">
        <v>28844.098793593974</v>
      </c>
      <c r="BZ2866" s="1102">
        <v>21180.532330651753</v>
      </c>
      <c r="CA2866" s="1102">
        <v>14463.245601449175</v>
      </c>
      <c r="CB2866" s="1102">
        <v>9036.603486673559</v>
      </c>
      <c r="CC2866" s="1102">
        <v>10310.745357341568</v>
      </c>
      <c r="CD2866" s="1102">
        <v>18203.398233468975</v>
      </c>
      <c r="CE2866" s="1102">
        <v>22266.520286672552</v>
      </c>
      <c r="CF2866" s="1102">
        <v>16583.087478425288</v>
      </c>
      <c r="CG2866" s="1102">
        <v>14251.208881310638</v>
      </c>
      <c r="CH2866" s="1102">
        <v>17280.46236295969</v>
      </c>
      <c r="CI2866" s="1102">
        <v>24487.214979134307</v>
      </c>
      <c r="CJ2866" s="1102">
        <v>23925.841681245656</v>
      </c>
      <c r="CK2866" s="1102">
        <v>21045.306173383011</v>
      </c>
      <c r="CL2866" s="1102">
        <v>18887.910570786869</v>
      </c>
      <c r="CM2866" s="1102">
        <v>22564.239655345347</v>
      </c>
      <c r="CN2866" s="1102">
        <v>24592.746963814156</v>
      </c>
      <c r="CO2866" s="1102">
        <v>24359.688793568421</v>
      </c>
      <c r="CP2866" s="1102">
        <v>26265.876960248315</v>
      </c>
      <c r="CQ2866" s="1106">
        <f t="shared" si="244"/>
        <v>28953.173240350137</v>
      </c>
      <c r="CR2866" s="23" t="s">
        <v>543</v>
      </c>
      <c r="DQ2866"/>
      <c r="DR2866"/>
    </row>
    <row r="2867" spans="58:122" ht="13">
      <c r="BF2867" s="1135">
        <v>2859</v>
      </c>
      <c r="BG2867" s="1102">
        <v>70121.233360797894</v>
      </c>
      <c r="BH2867" s="1102">
        <v>68038.091349752358</v>
      </c>
      <c r="BI2867" s="1102">
        <v>58725.020692826234</v>
      </c>
      <c r="BJ2867" s="1102">
        <v>65500.630011972804</v>
      </c>
      <c r="BK2867" s="1102">
        <v>82999.475230030832</v>
      </c>
      <c r="BL2867" s="1102">
        <v>109525.51404898084</v>
      </c>
      <c r="BM2867" s="1102">
        <v>98558.25113999116</v>
      </c>
      <c r="BN2867" s="1102">
        <v>99327.048225558116</v>
      </c>
      <c r="BO2867" s="1102">
        <v>141990.71929295838</v>
      </c>
      <c r="BP2867" s="1102">
        <v>141806.74031304274</v>
      </c>
      <c r="BQ2867" s="1102">
        <v>114585.75088077037</v>
      </c>
      <c r="BR2867" s="1102">
        <v>84013.79191512063</v>
      </c>
      <c r="BS2867" s="1102">
        <v>71440.018805552594</v>
      </c>
      <c r="BT2867" s="1102">
        <v>30021.56960726712</v>
      </c>
      <c r="BU2867" s="1102">
        <v>15317.668678299489</v>
      </c>
      <c r="BV2867" s="1102">
        <v>15132.001279594018</v>
      </c>
      <c r="BW2867" s="1102">
        <v>23142.24453722535</v>
      </c>
      <c r="BX2867" s="1102">
        <v>24121.179564044145</v>
      </c>
      <c r="BY2867" s="1102">
        <v>22833.240221471809</v>
      </c>
      <c r="BZ2867" s="1102">
        <v>21265.320838570282</v>
      </c>
      <c r="CA2867" s="1102">
        <v>14464.57705282771</v>
      </c>
      <c r="CB2867" s="1102">
        <v>9646.8940942977788</v>
      </c>
      <c r="CC2867" s="1102">
        <v>8615.1656537494291</v>
      </c>
      <c r="CD2867" s="1102">
        <v>13013.974868772844</v>
      </c>
      <c r="CE2867" s="1102">
        <v>20161.720770872522</v>
      </c>
      <c r="CF2867" s="1102">
        <v>14671.800259185738</v>
      </c>
      <c r="CG2867" s="1102">
        <v>10539.313267563852</v>
      </c>
      <c r="CH2867" s="1102">
        <v>11348.992043400078</v>
      </c>
      <c r="CI2867" s="1102">
        <v>18419.272549361889</v>
      </c>
      <c r="CJ2867" s="1102">
        <v>24270.43057092647</v>
      </c>
      <c r="CK2867" s="1102">
        <v>26813.134246353311</v>
      </c>
      <c r="CL2867" s="1102">
        <v>23353.802776881683</v>
      </c>
      <c r="CM2867" s="1102">
        <v>24016.370726852976</v>
      </c>
      <c r="CN2867" s="1102">
        <v>23784.852354960833</v>
      </c>
      <c r="CO2867" s="1102">
        <v>23250.894417997479</v>
      </c>
      <c r="CP2867" s="1102">
        <v>24906.47961491282</v>
      </c>
      <c r="CQ2867" s="1106">
        <f t="shared" si="244"/>
        <v>27454.694171802843</v>
      </c>
      <c r="CR2867" s="23" t="s">
        <v>543</v>
      </c>
      <c r="DQ2867"/>
      <c r="DR2867"/>
    </row>
    <row r="2868" spans="58:122" ht="13">
      <c r="BF2868" s="1135">
        <v>2860</v>
      </c>
      <c r="BG2868" s="1102">
        <v>59985.193549583149</v>
      </c>
      <c r="BH2868" s="1102">
        <v>56451.891554612375</v>
      </c>
      <c r="BI2868" s="1102">
        <v>46523.170910754532</v>
      </c>
      <c r="BJ2868" s="1102">
        <v>62073.926549521289</v>
      </c>
      <c r="BK2868" s="1102">
        <v>86785.255928704966</v>
      </c>
      <c r="BL2868" s="1102">
        <v>113183.01207756657</v>
      </c>
      <c r="BM2868" s="1102">
        <v>85597.212455127068</v>
      </c>
      <c r="BN2868" s="1102">
        <v>84326.039951970437</v>
      </c>
      <c r="BO2868" s="1102">
        <v>113617.26179563915</v>
      </c>
      <c r="BP2868" s="1102">
        <v>105166.11042563908</v>
      </c>
      <c r="BQ2868" s="1102">
        <v>83207.210698689712</v>
      </c>
      <c r="BR2868" s="1102">
        <v>63860.866222749049</v>
      </c>
      <c r="BS2868" s="1102">
        <v>66998.484195279641</v>
      </c>
      <c r="BT2868" s="1102">
        <v>24558.842004074439</v>
      </c>
      <c r="BU2868" s="1102">
        <v>11840.119552720242</v>
      </c>
      <c r="BV2868" s="1102">
        <v>13151.658322299518</v>
      </c>
      <c r="BW2868" s="1102">
        <v>22323.055122349659</v>
      </c>
      <c r="BX2868" s="1102">
        <v>22386.141263609548</v>
      </c>
      <c r="BY2868" s="1102">
        <v>19679.978715453173</v>
      </c>
      <c r="BZ2868" s="1102">
        <v>19885.226804346054</v>
      </c>
      <c r="CA2868" s="1102">
        <v>14471.366051212957</v>
      </c>
      <c r="CB2868" s="1102">
        <v>7902.1467966384535</v>
      </c>
      <c r="CC2868" s="1102">
        <v>8988.8038823789484</v>
      </c>
      <c r="CD2868" s="1102">
        <v>9769.7457588924372</v>
      </c>
      <c r="CE2868" s="1102">
        <v>21062.85695650979</v>
      </c>
      <c r="CF2868" s="1102">
        <v>11545.008799539584</v>
      </c>
      <c r="CG2868" s="1102">
        <v>10407.31913357034</v>
      </c>
      <c r="CH2868" s="1102">
        <v>11990.247447219321</v>
      </c>
      <c r="CI2868" s="1102">
        <v>16244.900258820555</v>
      </c>
      <c r="CJ2868" s="1102">
        <v>18641.713067676872</v>
      </c>
      <c r="CK2868" s="1102">
        <v>17183.869058227483</v>
      </c>
      <c r="CL2868" s="1102">
        <v>12131.085227003572</v>
      </c>
      <c r="CM2868" s="1102">
        <v>17988.217133258862</v>
      </c>
      <c r="CN2868" s="1102">
        <v>17440.675564047793</v>
      </c>
      <c r="CO2868" s="1102">
        <v>22888.12171897963</v>
      </c>
      <c r="CP2868" s="1102">
        <v>19100.43057962798</v>
      </c>
      <c r="CQ2868" s="1106">
        <f t="shared" si="244"/>
        <v>21054.620653793776</v>
      </c>
      <c r="CR2868" s="23" t="s">
        <v>543</v>
      </c>
      <c r="DQ2868"/>
      <c r="DR2868"/>
    </row>
    <row r="2869" spans="58:122" ht="13">
      <c r="BF2869" s="1135">
        <v>2861</v>
      </c>
      <c r="BG2869" s="1102">
        <v>80535.272317451192</v>
      </c>
      <c r="BH2869" s="1102">
        <v>75336.07917907479</v>
      </c>
      <c r="BI2869" s="1102">
        <v>69042.409902918458</v>
      </c>
      <c r="BJ2869" s="1102">
        <v>80480.981919962505</v>
      </c>
      <c r="BK2869" s="1102">
        <v>96543.341617186888</v>
      </c>
      <c r="BL2869" s="1102">
        <v>125116.80138803236</v>
      </c>
      <c r="BM2869" s="1102">
        <v>111978.15068692427</v>
      </c>
      <c r="BN2869" s="1102">
        <v>123162.34833415296</v>
      </c>
      <c r="BO2869" s="1102">
        <v>164897.120193626</v>
      </c>
      <c r="BP2869" s="1102">
        <v>150525.81949797546</v>
      </c>
      <c r="BQ2869" s="1102">
        <v>116224.18550275515</v>
      </c>
      <c r="BR2869" s="1102">
        <v>86769.824640480976</v>
      </c>
      <c r="BS2869" s="1102">
        <v>80043.921519953961</v>
      </c>
      <c r="BT2869" s="1102">
        <v>46545.639460342776</v>
      </c>
      <c r="BU2869" s="1102">
        <v>19950.70296400708</v>
      </c>
      <c r="BV2869" s="1102">
        <v>15585.284527368931</v>
      </c>
      <c r="BW2869" s="1102">
        <v>19551.851701920197</v>
      </c>
      <c r="BX2869" s="1102">
        <v>26114.759575272034</v>
      </c>
      <c r="BY2869" s="1102">
        <v>23032.642807370819</v>
      </c>
      <c r="BZ2869" s="1102">
        <v>22336.113606577648</v>
      </c>
      <c r="CA2869" s="1102">
        <v>14472.876674546604</v>
      </c>
      <c r="CB2869" s="1102">
        <v>10364.914083386604</v>
      </c>
      <c r="CC2869" s="1102">
        <v>14694.545945891914</v>
      </c>
      <c r="CD2869" s="1102">
        <v>16488.729065101375</v>
      </c>
      <c r="CE2869" s="1102">
        <v>25013.098525750906</v>
      </c>
      <c r="CF2869" s="1102">
        <v>17978.040256599059</v>
      </c>
      <c r="CG2869" s="1102">
        <v>17142.416234322849</v>
      </c>
      <c r="CH2869" s="1102">
        <v>19768.842627042664</v>
      </c>
      <c r="CI2869" s="1102">
        <v>24413.788655494543</v>
      </c>
      <c r="CJ2869" s="1102">
        <v>21966.745362795169</v>
      </c>
      <c r="CK2869" s="1102">
        <v>25590.226195172851</v>
      </c>
      <c r="CL2869" s="1102">
        <v>20412.197216127355</v>
      </c>
      <c r="CM2869" s="1102">
        <v>28214.749517646353</v>
      </c>
      <c r="CN2869" s="1102">
        <v>20705.694759975955</v>
      </c>
      <c r="CO2869" s="1102">
        <v>21518.087099866505</v>
      </c>
      <c r="CP2869" s="1102">
        <v>23841.472636665905</v>
      </c>
      <c r="CQ2869" s="1106">
        <f t="shared" si="244"/>
        <v>26280.724934452348</v>
      </c>
      <c r="CR2869" s="23" t="s">
        <v>543</v>
      </c>
      <c r="DQ2869"/>
      <c r="DR2869"/>
    </row>
    <row r="2870" spans="58:122" ht="13">
      <c r="BF2870" s="1135">
        <v>2862</v>
      </c>
      <c r="BG2870" s="1102">
        <v>67935.706752365164</v>
      </c>
      <c r="BH2870" s="1102">
        <v>66854.470849823294</v>
      </c>
      <c r="BI2870" s="1102">
        <v>61595.702611790992</v>
      </c>
      <c r="BJ2870" s="1102">
        <v>72944.758427793466</v>
      </c>
      <c r="BK2870" s="1102">
        <v>89557.951071988544</v>
      </c>
      <c r="BL2870" s="1102">
        <v>118626.2575921258</v>
      </c>
      <c r="BM2870" s="1102">
        <v>100968.05064309738</v>
      </c>
      <c r="BN2870" s="1102">
        <v>106376.72964346208</v>
      </c>
      <c r="BO2870" s="1102">
        <v>143345.63359035773</v>
      </c>
      <c r="BP2870" s="1102">
        <v>132597.21977715063</v>
      </c>
      <c r="BQ2870" s="1102">
        <v>97448.770924028635</v>
      </c>
      <c r="BR2870" s="1102">
        <v>65908.753266220097</v>
      </c>
      <c r="BS2870" s="1102">
        <v>61064.474380117681</v>
      </c>
      <c r="BT2870" s="1102">
        <v>32999.01811882406</v>
      </c>
      <c r="BU2870" s="1102">
        <v>16269.142136051034</v>
      </c>
      <c r="BV2870" s="1102">
        <v>14571.302477283094</v>
      </c>
      <c r="BW2870" s="1102">
        <v>23486.222161848287</v>
      </c>
      <c r="BX2870" s="1102">
        <v>24899.087626820161</v>
      </c>
      <c r="BY2870" s="1102">
        <v>29028.355297469265</v>
      </c>
      <c r="BZ2870" s="1102">
        <v>17239.588794131534</v>
      </c>
      <c r="CA2870" s="1102">
        <v>14475.353411096226</v>
      </c>
      <c r="CB2870" s="1102">
        <v>10238.923745218046</v>
      </c>
      <c r="CC2870" s="1102">
        <v>8571.5404750239686</v>
      </c>
      <c r="CD2870" s="1102">
        <v>11428.194375801204</v>
      </c>
      <c r="CE2870" s="1102">
        <v>22613.20025480663</v>
      </c>
      <c r="CF2870" s="1102">
        <v>15935.361356164172</v>
      </c>
      <c r="CG2870" s="1102">
        <v>10498.030927232672</v>
      </c>
      <c r="CH2870" s="1102">
        <v>15245.107069332524</v>
      </c>
      <c r="CI2870" s="1102">
        <v>21351.108958838042</v>
      </c>
      <c r="CJ2870" s="1102">
        <v>29914.531211716825</v>
      </c>
      <c r="CK2870" s="1102">
        <v>27908.927967720298</v>
      </c>
      <c r="CL2870" s="1102">
        <v>21719.716666301149</v>
      </c>
      <c r="CM2870" s="1102">
        <v>26910.23742357365</v>
      </c>
      <c r="CN2870" s="1102">
        <v>19779.712144850477</v>
      </c>
      <c r="CO2870" s="1102">
        <v>22586.371405574588</v>
      </c>
      <c r="CP2870" s="1102">
        <v>21080.927315001663</v>
      </c>
      <c r="CQ2870" s="1106">
        <f t="shared" si="244"/>
        <v>23237.744604614265</v>
      </c>
      <c r="CR2870" s="23" t="s">
        <v>543</v>
      </c>
      <c r="DQ2870"/>
      <c r="DR2870"/>
    </row>
    <row r="2871" spans="58:122" ht="13">
      <c r="BF2871" s="1135">
        <v>2863</v>
      </c>
      <c r="BG2871" s="1102">
        <v>48378.654330315832</v>
      </c>
      <c r="BH2871" s="1102">
        <v>50149.395818478071</v>
      </c>
      <c r="BI2871" s="1102">
        <v>46627.818134480694</v>
      </c>
      <c r="BJ2871" s="1102">
        <v>54288.361308637002</v>
      </c>
      <c r="BK2871" s="1102">
        <v>71084.493725196051</v>
      </c>
      <c r="BL2871" s="1102">
        <v>101170.60373135201</v>
      </c>
      <c r="BM2871" s="1102">
        <v>94117.324030126576</v>
      </c>
      <c r="BN2871" s="1102">
        <v>98615.64482095158</v>
      </c>
      <c r="BO2871" s="1102">
        <v>137182.13117102435</v>
      </c>
      <c r="BP2871" s="1102">
        <v>129209.17883208486</v>
      </c>
      <c r="BQ2871" s="1102">
        <v>104460.87798286263</v>
      </c>
      <c r="BR2871" s="1102">
        <v>84038.299916886637</v>
      </c>
      <c r="BS2871" s="1102">
        <v>93190.713921509203</v>
      </c>
      <c r="BT2871" s="1102">
        <v>29257.421996890276</v>
      </c>
      <c r="BU2871" s="1102">
        <v>12482.656205881718</v>
      </c>
      <c r="BV2871" s="1102">
        <v>15920.478901873237</v>
      </c>
      <c r="BW2871" s="1102">
        <v>25438.091500836133</v>
      </c>
      <c r="BX2871" s="1102">
        <v>27952.740683355176</v>
      </c>
      <c r="BY2871" s="1102">
        <v>27081.417984300275</v>
      </c>
      <c r="BZ2871" s="1102">
        <v>22423.664154474114</v>
      </c>
      <c r="CA2871" s="1102">
        <v>14476.541079334296</v>
      </c>
      <c r="CB2871" s="1102">
        <v>8512.8263764141939</v>
      </c>
      <c r="CC2871" s="1102">
        <v>9099.8705266289326</v>
      </c>
      <c r="CD2871" s="1102">
        <v>12172.774750372537</v>
      </c>
      <c r="CE2871" s="1102">
        <v>21274.799335737029</v>
      </c>
      <c r="CF2871" s="1102">
        <v>15724.065921450254</v>
      </c>
      <c r="CG2871" s="1102">
        <v>12175.552033805683</v>
      </c>
      <c r="CH2871" s="1102">
        <v>15521.573428210722</v>
      </c>
      <c r="CI2871" s="1102">
        <v>23092.096584755316</v>
      </c>
      <c r="CJ2871" s="1102">
        <v>27076.004850058889</v>
      </c>
      <c r="CK2871" s="1102">
        <v>25253.647611669847</v>
      </c>
      <c r="CL2871" s="1102">
        <v>18268.752060562139</v>
      </c>
      <c r="CM2871" s="1102">
        <v>22104.113211516513</v>
      </c>
      <c r="CN2871" s="1102">
        <v>22705.083141575491</v>
      </c>
      <c r="CO2871" s="1102">
        <v>27175.884263286036</v>
      </c>
      <c r="CP2871" s="1102">
        <v>24550.522387530909</v>
      </c>
      <c r="CQ2871" s="1106">
        <f t="shared" si="244"/>
        <v>27062.318494183524</v>
      </c>
      <c r="CR2871" s="23" t="s">
        <v>543</v>
      </c>
      <c r="DQ2871"/>
      <c r="DR2871"/>
    </row>
    <row r="2872" spans="58:122" ht="13">
      <c r="BF2872" s="1135">
        <v>2864</v>
      </c>
      <c r="BG2872" s="1102">
        <v>49628.069188150483</v>
      </c>
      <c r="BH2872" s="1102">
        <v>57838.08519498635</v>
      </c>
      <c r="BI2872" s="1102">
        <v>53212.727679731164</v>
      </c>
      <c r="BJ2872" s="1102">
        <v>59867.400558285612</v>
      </c>
      <c r="BK2872" s="1102">
        <v>68899.71919030862</v>
      </c>
      <c r="BL2872" s="1102">
        <v>99680.608087391316</v>
      </c>
      <c r="BM2872" s="1102">
        <v>92959.506054335288</v>
      </c>
      <c r="BN2872" s="1102">
        <v>99971.032596442266</v>
      </c>
      <c r="BO2872" s="1102">
        <v>132448.46396091997</v>
      </c>
      <c r="BP2872" s="1102">
        <v>123453.64499650632</v>
      </c>
      <c r="BQ2872" s="1102">
        <v>95792.900359907188</v>
      </c>
      <c r="BR2872" s="1102">
        <v>68183.150352154276</v>
      </c>
      <c r="BS2872" s="1102">
        <v>56102.996056668599</v>
      </c>
      <c r="BT2872" s="1102">
        <v>29976.165782726595</v>
      </c>
      <c r="BU2872" s="1102">
        <v>13999.15205754059</v>
      </c>
      <c r="BV2872" s="1102">
        <v>12612.667686606976</v>
      </c>
      <c r="BW2872" s="1102">
        <v>20421.072084035488</v>
      </c>
      <c r="BX2872" s="1102">
        <v>27596.537755585261</v>
      </c>
      <c r="BY2872" s="1102">
        <v>22684.70123610388</v>
      </c>
      <c r="BZ2872" s="1102">
        <v>20458.294759142016</v>
      </c>
      <c r="CA2872" s="1102">
        <v>14476.69987644629</v>
      </c>
      <c r="CB2872" s="1102">
        <v>9839.2432307281106</v>
      </c>
      <c r="CC2872" s="1102">
        <v>11665.643273094985</v>
      </c>
      <c r="CD2872" s="1102">
        <v>12303.396810696757</v>
      </c>
      <c r="CE2872" s="1102">
        <v>21140.641864531244</v>
      </c>
      <c r="CF2872" s="1102">
        <v>18998.990879721783</v>
      </c>
      <c r="CG2872" s="1102">
        <v>17011.058214339344</v>
      </c>
      <c r="CH2872" s="1102">
        <v>18953.750730232434</v>
      </c>
      <c r="CI2872" s="1102">
        <v>21013.015843858579</v>
      </c>
      <c r="CJ2872" s="1102">
        <v>23524.000478715236</v>
      </c>
      <c r="CK2872" s="1102">
        <v>24668.460872824147</v>
      </c>
      <c r="CL2872" s="1102">
        <v>19255.273640333751</v>
      </c>
      <c r="CM2872" s="1102">
        <v>24100.06001283045</v>
      </c>
      <c r="CN2872" s="1102">
        <v>18534.821949863806</v>
      </c>
      <c r="CO2872" s="1102">
        <v>21206.301183762003</v>
      </c>
      <c r="CP2872" s="1102">
        <v>19977.042405354958</v>
      </c>
      <c r="CQ2872" s="1106">
        <f t="shared" si="244"/>
        <v>22020.919783772373</v>
      </c>
      <c r="CR2872" s="23" t="s">
        <v>543</v>
      </c>
      <c r="DQ2872"/>
      <c r="DR2872"/>
    </row>
    <row r="2873" spans="58:122" ht="13">
      <c r="BF2873" s="1135">
        <v>2865</v>
      </c>
      <c r="BG2873" s="1102">
        <v>53808.392760874587</v>
      </c>
      <c r="BH2873" s="1102">
        <v>57770.14260042386</v>
      </c>
      <c r="BI2873" s="1102">
        <v>54952.344711439539</v>
      </c>
      <c r="BJ2873" s="1102">
        <v>68236.096979361435</v>
      </c>
      <c r="BK2873" s="1102">
        <v>80157.654032425737</v>
      </c>
      <c r="BL2873" s="1102">
        <v>104654.97076384362</v>
      </c>
      <c r="BM2873" s="1102">
        <v>95073.003924092292</v>
      </c>
      <c r="BN2873" s="1102">
        <v>106286.47942528875</v>
      </c>
      <c r="BO2873" s="1102">
        <v>131340.44217373375</v>
      </c>
      <c r="BP2873" s="1102">
        <v>131806.59151771711</v>
      </c>
      <c r="BQ2873" s="1102">
        <v>103768.12937496725</v>
      </c>
      <c r="BR2873" s="1102">
        <v>81842.3804603069</v>
      </c>
      <c r="BS2873" s="1102">
        <v>73125.537296806346</v>
      </c>
      <c r="BT2873" s="1102">
        <v>37977.574575749073</v>
      </c>
      <c r="BU2873" s="1102">
        <v>16339.085692969393</v>
      </c>
      <c r="BV2873" s="1102">
        <v>15747.230690443208</v>
      </c>
      <c r="BW2873" s="1102">
        <v>24559.297663991107</v>
      </c>
      <c r="BX2873" s="1102">
        <v>23670.564909282824</v>
      </c>
      <c r="BY2873" s="1102">
        <v>24070.337434109631</v>
      </c>
      <c r="BZ2873" s="1102">
        <v>16320.737415858484</v>
      </c>
      <c r="CA2873" s="1102">
        <v>14478.905433998298</v>
      </c>
      <c r="CB2873" s="1102">
        <v>10972.262327356204</v>
      </c>
      <c r="CC2873" s="1102">
        <v>10961.616746793281</v>
      </c>
      <c r="CD2873" s="1102">
        <v>12014.96487522116</v>
      </c>
      <c r="CE2873" s="1102">
        <v>19727.151724968357</v>
      </c>
      <c r="CF2873" s="1102">
        <v>14778.023989856629</v>
      </c>
      <c r="CG2873" s="1102">
        <v>12528.404277887808</v>
      </c>
      <c r="CH2873" s="1102">
        <v>13028.226927769654</v>
      </c>
      <c r="CI2873" s="1102">
        <v>19842.322003567166</v>
      </c>
      <c r="CJ2873" s="1102">
        <v>20328.081015151995</v>
      </c>
      <c r="CK2873" s="1102">
        <v>24672.426638884674</v>
      </c>
      <c r="CL2873" s="1102">
        <v>19992.766712618431</v>
      </c>
      <c r="CM2873" s="1102">
        <v>24323.035413940586</v>
      </c>
      <c r="CN2873" s="1102">
        <v>23817.951323868896</v>
      </c>
      <c r="CO2873" s="1102">
        <v>25426.355877040303</v>
      </c>
      <c r="CP2873" s="1102">
        <v>26470.401233507117</v>
      </c>
      <c r="CQ2873" s="1106">
        <f t="shared" si="244"/>
        <v>29178.622659932844</v>
      </c>
      <c r="CR2873" s="23" t="s">
        <v>543</v>
      </c>
      <c r="DQ2873"/>
      <c r="DR2873"/>
    </row>
    <row r="2874" spans="58:122" ht="13">
      <c r="BF2874" s="1135">
        <v>2866</v>
      </c>
      <c r="BG2874" s="1102">
        <v>70080.441615130243</v>
      </c>
      <c r="BH2874" s="1102">
        <v>66821.333530327669</v>
      </c>
      <c r="BI2874" s="1102">
        <v>58689.125365635467</v>
      </c>
      <c r="BJ2874" s="1102">
        <v>64692.678542714777</v>
      </c>
      <c r="BK2874" s="1102">
        <v>81838.373307639005</v>
      </c>
      <c r="BL2874" s="1102">
        <v>108577.86254920653</v>
      </c>
      <c r="BM2874" s="1102">
        <v>85998.413686760177</v>
      </c>
      <c r="BN2874" s="1102">
        <v>90835.054066929632</v>
      </c>
      <c r="BO2874" s="1102">
        <v>117094.75402641221</v>
      </c>
      <c r="BP2874" s="1102">
        <v>107459.79222308908</v>
      </c>
      <c r="BQ2874" s="1102">
        <v>81545.381507091486</v>
      </c>
      <c r="BR2874" s="1102">
        <v>60403.274367030412</v>
      </c>
      <c r="BS2874" s="1102">
        <v>79109.639384149152</v>
      </c>
      <c r="BT2874" s="1102">
        <v>35395.497088626078</v>
      </c>
      <c r="BU2874" s="1102">
        <v>19665.81662143943</v>
      </c>
      <c r="BV2874" s="1102">
        <v>15789.72517509596</v>
      </c>
      <c r="BW2874" s="1102">
        <v>13924.080855685821</v>
      </c>
      <c r="BX2874" s="1102">
        <v>26237.321947639346</v>
      </c>
      <c r="BY2874" s="1102">
        <v>22650.530611406433</v>
      </c>
      <c r="BZ2874" s="1102">
        <v>19418.862775156642</v>
      </c>
      <c r="CA2874" s="1102">
        <v>14479.227184057778</v>
      </c>
      <c r="CB2874" s="1102">
        <v>10618.652058347123</v>
      </c>
      <c r="CC2874" s="1102">
        <v>14306.243480009736</v>
      </c>
      <c r="CD2874" s="1102">
        <v>17192.522700692512</v>
      </c>
      <c r="CE2874" s="1102">
        <v>20041.515192406998</v>
      </c>
      <c r="CF2874" s="1102">
        <v>15640.009878109831</v>
      </c>
      <c r="CG2874" s="1102">
        <v>14292.643044070908</v>
      </c>
      <c r="CH2874" s="1102">
        <v>18845.51206370446</v>
      </c>
      <c r="CI2874" s="1102">
        <v>25356.11377699392</v>
      </c>
      <c r="CJ2874" s="1102">
        <v>25773.019410197798</v>
      </c>
      <c r="CK2874" s="1102">
        <v>26488.002479957042</v>
      </c>
      <c r="CL2874" s="1102">
        <v>20601.374874428642</v>
      </c>
      <c r="CM2874" s="1102">
        <v>24353.844694731513</v>
      </c>
      <c r="CN2874" s="1102">
        <v>22414.349070245909</v>
      </c>
      <c r="CO2874" s="1102">
        <v>22653.73984423693</v>
      </c>
      <c r="CP2874" s="1102">
        <v>23089.861455916413</v>
      </c>
      <c r="CQ2874" s="1106">
        <f t="shared" si="244"/>
        <v>25452.215429189728</v>
      </c>
      <c r="CR2874" s="23" t="s">
        <v>543</v>
      </c>
      <c r="DQ2874"/>
      <c r="DR2874"/>
    </row>
    <row r="2875" spans="58:122" ht="13">
      <c r="BF2875" s="1135">
        <v>2867</v>
      </c>
      <c r="BG2875" s="1102">
        <v>74148.329912185945</v>
      </c>
      <c r="BH2875" s="1102">
        <v>76312.791624847247</v>
      </c>
      <c r="BI2875" s="1102">
        <v>70546.729779279762</v>
      </c>
      <c r="BJ2875" s="1102">
        <v>70751.168474436447</v>
      </c>
      <c r="BK2875" s="1102">
        <v>85160.602416020847</v>
      </c>
      <c r="BL2875" s="1102">
        <v>106635.56375502759</v>
      </c>
      <c r="BM2875" s="1102">
        <v>92699.53386444744</v>
      </c>
      <c r="BN2875" s="1102">
        <v>97625.370506776584</v>
      </c>
      <c r="BO2875" s="1102">
        <v>124443.91321665481</v>
      </c>
      <c r="BP2875" s="1102">
        <v>120553.50569079869</v>
      </c>
      <c r="BQ2875" s="1102">
        <v>94283.554947657627</v>
      </c>
      <c r="BR2875" s="1102">
        <v>71838.837987168314</v>
      </c>
      <c r="BS2875" s="1102">
        <v>84972.702348511928</v>
      </c>
      <c r="BT2875" s="1102">
        <v>31967.081231451863</v>
      </c>
      <c r="BU2875" s="1102">
        <v>16152.713730785266</v>
      </c>
      <c r="BV2875" s="1102">
        <v>14803.625026510574</v>
      </c>
      <c r="BW2875" s="1102">
        <v>20468.567990504202</v>
      </c>
      <c r="BX2875" s="1102">
        <v>24521.346329494343</v>
      </c>
      <c r="BY2875" s="1102">
        <v>24637.877186511359</v>
      </c>
      <c r="BZ2875" s="1102">
        <v>21273.077469514512</v>
      </c>
      <c r="CA2875" s="1102">
        <v>14494.864225451787</v>
      </c>
      <c r="CB2875" s="1102">
        <v>9373.9057980487341</v>
      </c>
      <c r="CC2875" s="1102">
        <v>9091.1998031131807</v>
      </c>
      <c r="CD2875" s="1102">
        <v>12134.721065236879</v>
      </c>
      <c r="CE2875" s="1102">
        <v>18223.476851281259</v>
      </c>
      <c r="CF2875" s="1102">
        <v>15438.264048711881</v>
      </c>
      <c r="CG2875" s="1102">
        <v>14397.301932327904</v>
      </c>
      <c r="CH2875" s="1102">
        <v>16919.740612055892</v>
      </c>
      <c r="CI2875" s="1102">
        <v>21308.90944352547</v>
      </c>
      <c r="CJ2875" s="1102">
        <v>19769.827843883417</v>
      </c>
      <c r="CK2875" s="1102">
        <v>18804.133893550515</v>
      </c>
      <c r="CL2875" s="1102">
        <v>15099.735165663971</v>
      </c>
      <c r="CM2875" s="1102">
        <v>18435.044160869125</v>
      </c>
      <c r="CN2875" s="1102">
        <v>17639.781279840194</v>
      </c>
      <c r="CO2875" s="1102">
        <v>23326.682393375544</v>
      </c>
      <c r="CP2875" s="1102">
        <v>18916.302684151851</v>
      </c>
      <c r="CQ2875" s="1106">
        <f t="shared" si="244"/>
        <v>20851.654392123943</v>
      </c>
      <c r="CR2875" s="23" t="s">
        <v>543</v>
      </c>
      <c r="DQ2875"/>
      <c r="DR2875"/>
    </row>
    <row r="2876" spans="58:122" ht="13">
      <c r="BF2876" s="1135">
        <v>2868</v>
      </c>
      <c r="BG2876" s="1102">
        <v>69040.592261732207</v>
      </c>
      <c r="BH2876" s="1102">
        <v>66201.605295203684</v>
      </c>
      <c r="BI2876" s="1102">
        <v>58638.760600818947</v>
      </c>
      <c r="BJ2876" s="1102">
        <v>70652.434959980732</v>
      </c>
      <c r="BK2876" s="1102">
        <v>84621.691945742554</v>
      </c>
      <c r="BL2876" s="1102">
        <v>107142.09539611769</v>
      </c>
      <c r="BM2876" s="1102">
        <v>92525.640238154621</v>
      </c>
      <c r="BN2876" s="1102">
        <v>106451.22303471624</v>
      </c>
      <c r="BO2876" s="1102">
        <v>132419.87443012325</v>
      </c>
      <c r="BP2876" s="1102">
        <v>126647.01008058336</v>
      </c>
      <c r="BQ2876" s="1102">
        <v>103405.16186939552</v>
      </c>
      <c r="BR2876" s="1102">
        <v>97907.099836771595</v>
      </c>
      <c r="BS2876" s="1102">
        <v>101769.24973804274</v>
      </c>
      <c r="BT2876" s="1102">
        <v>28549.747902857431</v>
      </c>
      <c r="BU2876" s="1102">
        <v>10017.75723431121</v>
      </c>
      <c r="BV2876" s="1102">
        <v>11275.466751460983</v>
      </c>
      <c r="BW2876" s="1102">
        <v>23597.429545883551</v>
      </c>
      <c r="BX2876" s="1102">
        <v>31569.187637553197</v>
      </c>
      <c r="BY2876" s="1102">
        <v>27143.11275031876</v>
      </c>
      <c r="BZ2876" s="1102">
        <v>22327.619426337085</v>
      </c>
      <c r="CA2876" s="1102">
        <v>14504.953121107648</v>
      </c>
      <c r="CB2876" s="1102">
        <v>8677.4942840848853</v>
      </c>
      <c r="CC2876" s="1102">
        <v>9948.8619368989093</v>
      </c>
      <c r="CD2876" s="1102">
        <v>12071.593363873817</v>
      </c>
      <c r="CE2876" s="1102">
        <v>20152.368066236835</v>
      </c>
      <c r="CF2876" s="1102">
        <v>15939.999089095945</v>
      </c>
      <c r="CG2876" s="1102">
        <v>13472.961665898118</v>
      </c>
      <c r="CH2876" s="1102">
        <v>15808.143931299011</v>
      </c>
      <c r="CI2876" s="1102">
        <v>19916.913209615326</v>
      </c>
      <c r="CJ2876" s="1102">
        <v>23404.198467155966</v>
      </c>
      <c r="CK2876" s="1102">
        <v>25056.885443384745</v>
      </c>
      <c r="CL2876" s="1102">
        <v>20048.099359358072</v>
      </c>
      <c r="CM2876" s="1102">
        <v>23179.744107196104</v>
      </c>
      <c r="CN2876" s="1102">
        <v>19533.871791352787</v>
      </c>
      <c r="CO2876" s="1102">
        <v>20835.434054023419</v>
      </c>
      <c r="CP2876" s="1102">
        <v>19975.269395167983</v>
      </c>
      <c r="CQ2876" s="1106">
        <f t="shared" si="244"/>
        <v>22018.965374590527</v>
      </c>
      <c r="CR2876" s="23" t="s">
        <v>543</v>
      </c>
      <c r="DQ2876"/>
      <c r="DR2876"/>
    </row>
    <row r="2877" spans="58:122" ht="13">
      <c r="BF2877" s="1135">
        <v>2869</v>
      </c>
      <c r="BG2877" s="1102">
        <v>62083.599120268191</v>
      </c>
      <c r="BH2877" s="1102">
        <v>65222.970721502352</v>
      </c>
      <c r="BI2877" s="1102">
        <v>60304.917474481554</v>
      </c>
      <c r="BJ2877" s="1102">
        <v>73807.855073360697</v>
      </c>
      <c r="BK2877" s="1102">
        <v>96848.480798042903</v>
      </c>
      <c r="BL2877" s="1102">
        <v>128589.75703273928</v>
      </c>
      <c r="BM2877" s="1102">
        <v>115025.88338502661</v>
      </c>
      <c r="BN2877" s="1102">
        <v>115556.31402960938</v>
      </c>
      <c r="BO2877" s="1102">
        <v>132722.59858877235</v>
      </c>
      <c r="BP2877" s="1102">
        <v>119807.48850353599</v>
      </c>
      <c r="BQ2877" s="1102">
        <v>87505.752325558424</v>
      </c>
      <c r="BR2877" s="1102">
        <v>68097.269817265362</v>
      </c>
      <c r="BS2877" s="1102">
        <v>85960.893735865597</v>
      </c>
      <c r="BT2877" s="1102">
        <v>36085.182280133209</v>
      </c>
      <c r="BU2877" s="1102">
        <v>15948.238431404761</v>
      </c>
      <c r="BV2877" s="1102">
        <v>14449.045769909646</v>
      </c>
      <c r="BW2877" s="1102">
        <v>24705.823032589149</v>
      </c>
      <c r="BX2877" s="1102">
        <v>36509.257906671897</v>
      </c>
      <c r="BY2877" s="1102">
        <v>27475.382442390222</v>
      </c>
      <c r="BZ2877" s="1102">
        <v>21876.885542190164</v>
      </c>
      <c r="CA2877" s="1102">
        <v>14507.695162102576</v>
      </c>
      <c r="CB2877" s="1102">
        <v>9971.959802711157</v>
      </c>
      <c r="CC2877" s="1102">
        <v>12809.612008371605</v>
      </c>
      <c r="CD2877" s="1102">
        <v>19763.292308104174</v>
      </c>
      <c r="CE2877" s="1102">
        <v>29559.631919764342</v>
      </c>
      <c r="CF2877" s="1102">
        <v>21178.329060044394</v>
      </c>
      <c r="CG2877" s="1102">
        <v>16948.393906273188</v>
      </c>
      <c r="CH2877" s="1102">
        <v>23243.792884438491</v>
      </c>
      <c r="CI2877" s="1102">
        <v>31792.303626101668</v>
      </c>
      <c r="CJ2877" s="1102">
        <v>35565.150896501007</v>
      </c>
      <c r="CK2877" s="1102">
        <v>31253.809158977219</v>
      </c>
      <c r="CL2877" s="1102">
        <v>24275.670820231819</v>
      </c>
      <c r="CM2877" s="1102">
        <v>24139.549185063526</v>
      </c>
      <c r="CN2877" s="1102">
        <v>21817.393987162122</v>
      </c>
      <c r="CO2877" s="1102">
        <v>24175.082299216636</v>
      </c>
      <c r="CP2877" s="1102">
        <v>23173.52918459196</v>
      </c>
      <c r="CQ2877" s="1106">
        <f t="shared" si="244"/>
        <v>25544.443312790794</v>
      </c>
      <c r="CR2877" s="23" t="s">
        <v>543</v>
      </c>
      <c r="DQ2877"/>
      <c r="DR2877"/>
    </row>
    <row r="2878" spans="58:122" ht="13">
      <c r="BF2878" s="1135">
        <v>2870</v>
      </c>
      <c r="BG2878" s="1102">
        <v>58751.663393861265</v>
      </c>
      <c r="BH2878" s="1102">
        <v>66320.22086746851</v>
      </c>
      <c r="BI2878" s="1102">
        <v>58302.628329706327</v>
      </c>
      <c r="BJ2878" s="1102">
        <v>61442.109303793113</v>
      </c>
      <c r="BK2878" s="1102">
        <v>86301.435909446329</v>
      </c>
      <c r="BL2878" s="1102">
        <v>116345.88101950964</v>
      </c>
      <c r="BM2878" s="1102">
        <v>99911.949172056004</v>
      </c>
      <c r="BN2878" s="1102">
        <v>102844.78871688954</v>
      </c>
      <c r="BO2878" s="1102">
        <v>142465.15781317552</v>
      </c>
      <c r="BP2878" s="1102">
        <v>131462.55017740751</v>
      </c>
      <c r="BQ2878" s="1102">
        <v>98039.302777116172</v>
      </c>
      <c r="BR2878" s="1102">
        <v>70370.88714067523</v>
      </c>
      <c r="BS2878" s="1102">
        <v>77134.074417052063</v>
      </c>
      <c r="BT2878" s="1102">
        <v>40627.024136374763</v>
      </c>
      <c r="BU2878" s="1102">
        <v>18494.854758208021</v>
      </c>
      <c r="BV2878" s="1102">
        <v>14877.166147850827</v>
      </c>
      <c r="BW2878" s="1102">
        <v>23021.885525748814</v>
      </c>
      <c r="BX2878" s="1102">
        <v>29343.389186546818</v>
      </c>
      <c r="BY2878" s="1102">
        <v>25055.875384982424</v>
      </c>
      <c r="BZ2878" s="1102">
        <v>22014.417953109878</v>
      </c>
      <c r="CA2878" s="1102">
        <v>14510.484822655046</v>
      </c>
      <c r="CB2878" s="1102">
        <v>10846.840387293578</v>
      </c>
      <c r="CC2878" s="1102">
        <v>13355.722297404791</v>
      </c>
      <c r="CD2878" s="1102">
        <v>16445.115985337583</v>
      </c>
      <c r="CE2878" s="1102">
        <v>27935.793360238131</v>
      </c>
      <c r="CF2878" s="1102">
        <v>20220.28565967231</v>
      </c>
      <c r="CG2878" s="1102">
        <v>15624.842042017073</v>
      </c>
      <c r="CH2878" s="1102">
        <v>17185.934062358036</v>
      </c>
      <c r="CI2878" s="1102">
        <v>21497.522618703115</v>
      </c>
      <c r="CJ2878" s="1102">
        <v>23632.241142889783</v>
      </c>
      <c r="CK2878" s="1102">
        <v>23040.318759200989</v>
      </c>
      <c r="CL2878" s="1102">
        <v>17132.994142221385</v>
      </c>
      <c r="CM2878" s="1102">
        <v>24320.674210292331</v>
      </c>
      <c r="CN2878" s="1102">
        <v>22650.26036829537</v>
      </c>
      <c r="CO2878" s="1102">
        <v>27479.879558221608</v>
      </c>
      <c r="CP2878" s="1102">
        <v>22688.256597572705</v>
      </c>
      <c r="CQ2878" s="1106">
        <f t="shared" si="244"/>
        <v>25009.52185168651</v>
      </c>
      <c r="CR2878" s="23" t="s">
        <v>543</v>
      </c>
      <c r="DQ2878"/>
      <c r="DR2878"/>
    </row>
    <row r="2879" spans="58:122" ht="13">
      <c r="BF2879" s="1135">
        <v>2871</v>
      </c>
      <c r="BG2879" s="1102">
        <v>52688.282578146682</v>
      </c>
      <c r="BH2879" s="1102">
        <v>55914.349295495944</v>
      </c>
      <c r="BI2879" s="1102">
        <v>52999.367153563348</v>
      </c>
      <c r="BJ2879" s="1102">
        <v>64879.870820975077</v>
      </c>
      <c r="BK2879" s="1102">
        <v>69132.079947723993</v>
      </c>
      <c r="BL2879" s="1102">
        <v>79363.058375420689</v>
      </c>
      <c r="BM2879" s="1102">
        <v>69282.859235532509</v>
      </c>
      <c r="BN2879" s="1102">
        <v>79177.669231646607</v>
      </c>
      <c r="BO2879" s="1102">
        <v>97337.094648203172</v>
      </c>
      <c r="BP2879" s="1102">
        <v>96689.669931982353</v>
      </c>
      <c r="BQ2879" s="1102">
        <v>79486.548996198675</v>
      </c>
      <c r="BR2879" s="1102">
        <v>69007.503379458969</v>
      </c>
      <c r="BS2879" s="1102">
        <v>73124.312175187035</v>
      </c>
      <c r="BT2879" s="1102">
        <v>32014.585486846547</v>
      </c>
      <c r="BU2879" s="1102">
        <v>15587.081390078161</v>
      </c>
      <c r="BV2879" s="1102">
        <v>14045.699620218937</v>
      </c>
      <c r="BW2879" s="1102">
        <v>14734.724262813452</v>
      </c>
      <c r="BX2879" s="1102">
        <v>25951.641949746787</v>
      </c>
      <c r="BY2879" s="1102">
        <v>20244.888804353639</v>
      </c>
      <c r="BZ2879" s="1102">
        <v>23879.996468818223</v>
      </c>
      <c r="CA2879" s="1102">
        <v>14511.549647234537</v>
      </c>
      <c r="CB2879" s="1102">
        <v>7618.7127483505365</v>
      </c>
      <c r="CC2879" s="1102">
        <v>13119.068281519034</v>
      </c>
      <c r="CD2879" s="1102">
        <v>11928.745059093939</v>
      </c>
      <c r="CE2879" s="1102">
        <v>24296.476077218653</v>
      </c>
      <c r="CF2879" s="1102">
        <v>15784.664557744998</v>
      </c>
      <c r="CG2879" s="1102">
        <v>10571.931990557574</v>
      </c>
      <c r="CH2879" s="1102">
        <v>17324.104218640066</v>
      </c>
      <c r="CI2879" s="1102">
        <v>19445.857692759568</v>
      </c>
      <c r="CJ2879" s="1102">
        <v>27056.864296940483</v>
      </c>
      <c r="CK2879" s="1102">
        <v>26801.394570208809</v>
      </c>
      <c r="CL2879" s="1102">
        <v>17567.291855112024</v>
      </c>
      <c r="CM2879" s="1102">
        <v>24687.409159842355</v>
      </c>
      <c r="CN2879" s="1102">
        <v>17081.054098902616</v>
      </c>
      <c r="CO2879" s="1102">
        <v>26266.034045691089</v>
      </c>
      <c r="CP2879" s="1102">
        <v>18007.67653990132</v>
      </c>
      <c r="CQ2879" s="1106">
        <f t="shared" si="244"/>
        <v>19850.06551675489</v>
      </c>
      <c r="CR2879" s="23" t="s">
        <v>543</v>
      </c>
      <c r="DQ2879"/>
      <c r="DR2879"/>
    </row>
    <row r="2880" spans="58:122" ht="13">
      <c r="BF2880" s="1135">
        <v>2872</v>
      </c>
      <c r="BG2880" s="1102">
        <v>58899.027138173733</v>
      </c>
      <c r="BH2880" s="1102">
        <v>75664.180866916868</v>
      </c>
      <c r="BI2880" s="1102">
        <v>71829.599261450203</v>
      </c>
      <c r="BJ2880" s="1102">
        <v>73878.147147599899</v>
      </c>
      <c r="BK2880" s="1102">
        <v>93506.340729598596</v>
      </c>
      <c r="BL2880" s="1102">
        <v>138761.11201117325</v>
      </c>
      <c r="BM2880" s="1102">
        <v>122324.40704626199</v>
      </c>
      <c r="BN2880" s="1102">
        <v>119953.06320866956</v>
      </c>
      <c r="BO2880" s="1102">
        <v>153971.59997681744</v>
      </c>
      <c r="BP2880" s="1102">
        <v>143852.71994527132</v>
      </c>
      <c r="BQ2880" s="1102">
        <v>108444.23736912415</v>
      </c>
      <c r="BR2880" s="1102">
        <v>71899.917506654674</v>
      </c>
      <c r="BS2880" s="1102">
        <v>64430.826850594385</v>
      </c>
      <c r="BT2880" s="1102">
        <v>40275.482565677943</v>
      </c>
      <c r="BU2880" s="1102">
        <v>14502.340079690095</v>
      </c>
      <c r="BV2880" s="1102">
        <v>12723.300049635356</v>
      </c>
      <c r="BW2880" s="1102">
        <v>20550.34718692876</v>
      </c>
      <c r="BX2880" s="1102">
        <v>34333.432441328892</v>
      </c>
      <c r="BY2880" s="1102">
        <v>28697.733510570983</v>
      </c>
      <c r="BZ2880" s="1102">
        <v>21726.27962743874</v>
      </c>
      <c r="CA2880" s="1102">
        <v>14511.62709980105</v>
      </c>
      <c r="CB2880" s="1102">
        <v>9072.9317038657355</v>
      </c>
      <c r="CC2880" s="1102">
        <v>10569.149084511104</v>
      </c>
      <c r="CD2880" s="1102">
        <v>15621.429026830943</v>
      </c>
      <c r="CE2880" s="1102">
        <v>23882.595637430812</v>
      </c>
      <c r="CF2880" s="1102">
        <v>18136.435105712546</v>
      </c>
      <c r="CG2880" s="1102">
        <v>13053.924523710975</v>
      </c>
      <c r="CH2880" s="1102">
        <v>14356.019509989592</v>
      </c>
      <c r="CI2880" s="1102">
        <v>19442.492437881432</v>
      </c>
      <c r="CJ2880" s="1102">
        <v>23114.386844897679</v>
      </c>
      <c r="CK2880" s="1102">
        <v>23132.33565595861</v>
      </c>
      <c r="CL2880" s="1102">
        <v>19621.066989348419</v>
      </c>
      <c r="CM2880" s="1102">
        <v>21780.684834281881</v>
      </c>
      <c r="CN2880" s="1102">
        <v>20795.624135851991</v>
      </c>
      <c r="CO2880" s="1102">
        <v>25670.53463665273</v>
      </c>
      <c r="CP2880" s="1102">
        <v>21589.605377997381</v>
      </c>
      <c r="CQ2880" s="1106">
        <f t="shared" si="244"/>
        <v>23798.466186603338</v>
      </c>
      <c r="CR2880" s="23" t="s">
        <v>543</v>
      </c>
      <c r="DQ2880"/>
      <c r="DR2880"/>
    </row>
    <row r="2881" spans="58:122" ht="13">
      <c r="BF2881" s="1135">
        <v>2873</v>
      </c>
      <c r="BG2881" s="1102">
        <v>75952.445477454137</v>
      </c>
      <c r="BH2881" s="1102">
        <v>78323.342323075849</v>
      </c>
      <c r="BI2881" s="1102">
        <v>72437.675739727609</v>
      </c>
      <c r="BJ2881" s="1102">
        <v>69658.915582378308</v>
      </c>
      <c r="BK2881" s="1102">
        <v>73440.030371861416</v>
      </c>
      <c r="BL2881" s="1102">
        <v>99978.077217670943</v>
      </c>
      <c r="BM2881" s="1102">
        <v>89482.884917601201</v>
      </c>
      <c r="BN2881" s="1102">
        <v>97765.757786572125</v>
      </c>
      <c r="BO2881" s="1102">
        <v>139535.59955116021</v>
      </c>
      <c r="BP2881" s="1102">
        <v>128118.9537513673</v>
      </c>
      <c r="BQ2881" s="1102">
        <v>100606.79779562383</v>
      </c>
      <c r="BR2881" s="1102">
        <v>76632.927332885578</v>
      </c>
      <c r="BS2881" s="1102">
        <v>75901.12301732786</v>
      </c>
      <c r="BT2881" s="1102">
        <v>35143.092469533614</v>
      </c>
      <c r="BU2881" s="1102">
        <v>15644.044373698916</v>
      </c>
      <c r="BV2881" s="1102">
        <v>14042.090320460884</v>
      </c>
      <c r="BW2881" s="1102">
        <v>26843.148365833782</v>
      </c>
      <c r="BX2881" s="1102">
        <v>25790.067124893547</v>
      </c>
      <c r="BY2881" s="1102">
        <v>28070.354338962028</v>
      </c>
      <c r="BZ2881" s="1102">
        <v>16557.321746243968</v>
      </c>
      <c r="CA2881" s="1102">
        <v>14518.88597550974</v>
      </c>
      <c r="CB2881" s="1102">
        <v>8517.6196826215983</v>
      </c>
      <c r="CC2881" s="1102">
        <v>11607.735928070651</v>
      </c>
      <c r="CD2881" s="1102">
        <v>12420.314595473505</v>
      </c>
      <c r="CE2881" s="1102">
        <v>23066.499132095349</v>
      </c>
      <c r="CF2881" s="1102">
        <v>17487.158349696758</v>
      </c>
      <c r="CG2881" s="1102">
        <v>13432.126269692648</v>
      </c>
      <c r="CH2881" s="1102">
        <v>16059.059425257992</v>
      </c>
      <c r="CI2881" s="1102">
        <v>19741.658549786502</v>
      </c>
      <c r="CJ2881" s="1102">
        <v>23785.868713814445</v>
      </c>
      <c r="CK2881" s="1102">
        <v>26235.807098734804</v>
      </c>
      <c r="CL2881" s="1102">
        <v>19759.360865394927</v>
      </c>
      <c r="CM2881" s="1102">
        <v>24695.787463716195</v>
      </c>
      <c r="CN2881" s="1102">
        <v>19714.557250953425</v>
      </c>
      <c r="CO2881" s="1102">
        <v>25307.816505573061</v>
      </c>
      <c r="CP2881" s="1102">
        <v>21665.645734836817</v>
      </c>
      <c r="CQ2881" s="1106">
        <f t="shared" si="244"/>
        <v>23882.286331963882</v>
      </c>
      <c r="CR2881" s="23" t="s">
        <v>543</v>
      </c>
      <c r="DQ2881"/>
      <c r="DR2881"/>
    </row>
    <row r="2882" spans="58:122" ht="13">
      <c r="BF2882" s="1135">
        <v>2874</v>
      </c>
      <c r="BG2882" s="1102">
        <v>58139.861962196344</v>
      </c>
      <c r="BH2882" s="1102">
        <v>65529.521358094898</v>
      </c>
      <c r="BI2882" s="1102">
        <v>57509.210550353833</v>
      </c>
      <c r="BJ2882" s="1102">
        <v>60784.186892262464</v>
      </c>
      <c r="BK2882" s="1102">
        <v>85498.797596482967</v>
      </c>
      <c r="BL2882" s="1102">
        <v>115478.52700050657</v>
      </c>
      <c r="BM2882" s="1102">
        <v>99077.834035474851</v>
      </c>
      <c r="BN2882" s="1102">
        <v>101867.74872945205</v>
      </c>
      <c r="BO2882" s="1102">
        <v>141453.08430589686</v>
      </c>
      <c r="BP2882" s="1102">
        <v>130732.48024570916</v>
      </c>
      <c r="BQ2882" s="1102">
        <v>97024.131551110535</v>
      </c>
      <c r="BR2882" s="1102">
        <v>69483.406053934712</v>
      </c>
      <c r="BS2882" s="1102">
        <v>76611.295946549115</v>
      </c>
      <c r="BT2882" s="1102">
        <v>39557.645318341631</v>
      </c>
      <c r="BU2882" s="1102">
        <v>18534.939906019026</v>
      </c>
      <c r="BV2882" s="1102">
        <v>14753.678702048832</v>
      </c>
      <c r="BW2882" s="1102">
        <v>22858.335225087845</v>
      </c>
      <c r="BX2882" s="1102">
        <v>27891.791001103895</v>
      </c>
      <c r="BY2882" s="1102">
        <v>25098.435061329637</v>
      </c>
      <c r="BZ2882" s="1102">
        <v>22391.848491620214</v>
      </c>
      <c r="CA2882" s="1102">
        <v>14519.010116846815</v>
      </c>
      <c r="CB2882" s="1102">
        <v>10464.950123707571</v>
      </c>
      <c r="CC2882" s="1102">
        <v>13145.651006602084</v>
      </c>
      <c r="CD2882" s="1102">
        <v>16519.691172438397</v>
      </c>
      <c r="CE2882" s="1102">
        <v>27714.252058950442</v>
      </c>
      <c r="CF2882" s="1102">
        <v>19699.867700097446</v>
      </c>
      <c r="CG2882" s="1102">
        <v>15260.235609047046</v>
      </c>
      <c r="CH2882" s="1102">
        <v>17145.114936845293</v>
      </c>
      <c r="CI2882" s="1102">
        <v>21279.256304762064</v>
      </c>
      <c r="CJ2882" s="1102">
        <v>22997.048376459516</v>
      </c>
      <c r="CK2882" s="1102">
        <v>22502.766055978274</v>
      </c>
      <c r="CL2882" s="1102">
        <v>16842.347616125648</v>
      </c>
      <c r="CM2882" s="1102">
        <v>24015.623366788779</v>
      </c>
      <c r="CN2882" s="1102">
        <v>22433.224414503966</v>
      </c>
      <c r="CO2882" s="1102">
        <v>26564.24650318097</v>
      </c>
      <c r="CP2882" s="1102">
        <v>22458.065066808704</v>
      </c>
      <c r="CQ2882" s="1106">
        <f t="shared" si="244"/>
        <v>24755.779123859138</v>
      </c>
      <c r="CR2882" s="23" t="s">
        <v>543</v>
      </c>
      <c r="DQ2882"/>
      <c r="DR2882"/>
    </row>
    <row r="2883" spans="58:122" ht="13">
      <c r="BF2883" s="1135">
        <v>2875</v>
      </c>
      <c r="BG2883" s="1102">
        <v>57078.341201630792</v>
      </c>
      <c r="BH2883" s="1102">
        <v>64011.669785974336</v>
      </c>
      <c r="BI2883" s="1102">
        <v>62817.64382085461</v>
      </c>
      <c r="BJ2883" s="1102">
        <v>63365.452445815485</v>
      </c>
      <c r="BK2883" s="1102">
        <v>72955.097647716932</v>
      </c>
      <c r="BL2883" s="1102">
        <v>87425.558271967762</v>
      </c>
      <c r="BM2883" s="1102">
        <v>75794.483055753008</v>
      </c>
      <c r="BN2883" s="1102">
        <v>84640.123440432028</v>
      </c>
      <c r="BO2883" s="1102">
        <v>114740.93949396641</v>
      </c>
      <c r="BP2883" s="1102">
        <v>109388.87355472179</v>
      </c>
      <c r="BQ2883" s="1102">
        <v>82450.880673033607</v>
      </c>
      <c r="BR2883" s="1102">
        <v>61945.606333419149</v>
      </c>
      <c r="BS2883" s="1102">
        <v>77760.305133383838</v>
      </c>
      <c r="BT2883" s="1102">
        <v>36911.898748319189</v>
      </c>
      <c r="BU2883" s="1102">
        <v>16322.633897783695</v>
      </c>
      <c r="BV2883" s="1102">
        <v>18224.294160580164</v>
      </c>
      <c r="BW2883" s="1102">
        <v>16795.58681644559</v>
      </c>
      <c r="BX2883" s="1102">
        <v>27058.250644629064</v>
      </c>
      <c r="BY2883" s="1102">
        <v>26520.676751286817</v>
      </c>
      <c r="BZ2883" s="1102">
        <v>22258.058991705653</v>
      </c>
      <c r="CA2883" s="1102">
        <v>14519.900845622695</v>
      </c>
      <c r="CB2883" s="1102">
        <v>8427.2996367720498</v>
      </c>
      <c r="CC2883" s="1102">
        <v>9935.2326647259524</v>
      </c>
      <c r="CD2883" s="1102">
        <v>14388.425696455208</v>
      </c>
      <c r="CE2883" s="1102">
        <v>19540.508765018974</v>
      </c>
      <c r="CF2883" s="1102">
        <v>13602.265774739075</v>
      </c>
      <c r="CG2883" s="1102">
        <v>11336.992678730381</v>
      </c>
      <c r="CH2883" s="1102">
        <v>14548.792074434768</v>
      </c>
      <c r="CI2883" s="1102">
        <v>22573.491164890351</v>
      </c>
      <c r="CJ2883" s="1102">
        <v>23348.748107712097</v>
      </c>
      <c r="CK2883" s="1102">
        <v>23528.919711518498</v>
      </c>
      <c r="CL2883" s="1102">
        <v>19368.301656313655</v>
      </c>
      <c r="CM2883" s="1102">
        <v>23705.252174885678</v>
      </c>
      <c r="CN2883" s="1102">
        <v>24309.460673416426</v>
      </c>
      <c r="CO2883" s="1102">
        <v>24515.689747106666</v>
      </c>
      <c r="CP2883" s="1102">
        <v>24491.119671472134</v>
      </c>
      <c r="CQ2883" s="1106">
        <f t="shared" si="244"/>
        <v>26996.838208427216</v>
      </c>
      <c r="CR2883" s="23" t="s">
        <v>543</v>
      </c>
      <c r="DQ2883"/>
      <c r="DR2883"/>
    </row>
    <row r="2884" spans="58:122" ht="13">
      <c r="BF2884" s="1135">
        <v>2876</v>
      </c>
      <c r="BG2884" s="1102">
        <v>82462.397265459134</v>
      </c>
      <c r="BH2884" s="1102">
        <v>79088.841583963484</v>
      </c>
      <c r="BI2884" s="1102">
        <v>63179.769694463728</v>
      </c>
      <c r="BJ2884" s="1102">
        <v>64503.260304157375</v>
      </c>
      <c r="BK2884" s="1102">
        <v>70319.013296045727</v>
      </c>
      <c r="BL2884" s="1102">
        <v>78904.253464400215</v>
      </c>
      <c r="BM2884" s="1102">
        <v>68164.889984834561</v>
      </c>
      <c r="BN2884" s="1102">
        <v>85495.839589559153</v>
      </c>
      <c r="BO2884" s="1102">
        <v>111317.28731299841</v>
      </c>
      <c r="BP2884" s="1102">
        <v>109869.66282373447</v>
      </c>
      <c r="BQ2884" s="1102">
        <v>86326.243088756979</v>
      </c>
      <c r="BR2884" s="1102">
        <v>71023.406465539039</v>
      </c>
      <c r="BS2884" s="1102">
        <v>65618.1618073883</v>
      </c>
      <c r="BT2884" s="1102">
        <v>38057.122170474679</v>
      </c>
      <c r="BU2884" s="1102">
        <v>16614.827268221481</v>
      </c>
      <c r="BV2884" s="1102">
        <v>13277.358454776615</v>
      </c>
      <c r="BW2884" s="1102">
        <v>16132.60535377248</v>
      </c>
      <c r="BX2884" s="1102">
        <v>25091.974441001548</v>
      </c>
      <c r="BY2884" s="1102">
        <v>24047.436878277756</v>
      </c>
      <c r="BZ2884" s="1102">
        <v>20471.522141290698</v>
      </c>
      <c r="CA2884" s="1102">
        <v>14521.570153396329</v>
      </c>
      <c r="CB2884" s="1102">
        <v>9627.374691154846</v>
      </c>
      <c r="CC2884" s="1102">
        <v>9951.7436056826027</v>
      </c>
      <c r="CD2884" s="1102">
        <v>13313.577481239136</v>
      </c>
      <c r="CE2884" s="1102">
        <v>19315.582412412106</v>
      </c>
      <c r="CF2884" s="1102">
        <v>16203.363832402138</v>
      </c>
      <c r="CG2884" s="1102">
        <v>13780.535916199826</v>
      </c>
      <c r="CH2884" s="1102">
        <v>15245.08056307516</v>
      </c>
      <c r="CI2884" s="1102">
        <v>20908.439940070675</v>
      </c>
      <c r="CJ2884" s="1102">
        <v>23237.930370233058</v>
      </c>
      <c r="CK2884" s="1102">
        <v>23541.363594577699</v>
      </c>
      <c r="CL2884" s="1102">
        <v>19543.935710394955</v>
      </c>
      <c r="CM2884" s="1102">
        <v>19905.318143185817</v>
      </c>
      <c r="CN2884" s="1102">
        <v>18615.317137573296</v>
      </c>
      <c r="CO2884" s="1102">
        <v>21114.709704822333</v>
      </c>
      <c r="CP2884" s="1102">
        <v>18777.504250826638</v>
      </c>
      <c r="CQ2884" s="1106">
        <f t="shared" si="244"/>
        <v>20698.65530925928</v>
      </c>
      <c r="CR2884" s="23" t="s">
        <v>543</v>
      </c>
      <c r="DQ2884"/>
      <c r="DR2884"/>
    </row>
    <row r="2885" spans="58:122" ht="13">
      <c r="BF2885" s="1135">
        <v>2877</v>
      </c>
      <c r="BG2885" s="1102">
        <v>72677.610971752307</v>
      </c>
      <c r="BH2885" s="1102">
        <v>77035.32981928988</v>
      </c>
      <c r="BI2885" s="1102">
        <v>61760.795958548202</v>
      </c>
      <c r="BJ2885" s="1102">
        <v>67006.770969917459</v>
      </c>
      <c r="BK2885" s="1102">
        <v>87619.752569441174</v>
      </c>
      <c r="BL2885" s="1102">
        <v>117823.69014573183</v>
      </c>
      <c r="BM2885" s="1102">
        <v>101603.36836603834</v>
      </c>
      <c r="BN2885" s="1102">
        <v>112393.15013187972</v>
      </c>
      <c r="BO2885" s="1102">
        <v>136696.29450795203</v>
      </c>
      <c r="BP2885" s="1102">
        <v>127192.95355475045</v>
      </c>
      <c r="BQ2885" s="1102">
        <v>93604.002559776651</v>
      </c>
      <c r="BR2885" s="1102">
        <v>67624.863060520409</v>
      </c>
      <c r="BS2885" s="1102">
        <v>60347.510438037789</v>
      </c>
      <c r="BT2885" s="1102">
        <v>43852.050850531494</v>
      </c>
      <c r="BU2885" s="1102">
        <v>20384.552573762667</v>
      </c>
      <c r="BV2885" s="1102">
        <v>16979.470621719734</v>
      </c>
      <c r="BW2885" s="1102">
        <v>19174.802317358979</v>
      </c>
      <c r="BX2885" s="1102">
        <v>28988.456302361927</v>
      </c>
      <c r="BY2885" s="1102">
        <v>26187.243995597582</v>
      </c>
      <c r="BZ2885" s="1102">
        <v>19877.781539294585</v>
      </c>
      <c r="CA2885" s="1102">
        <v>14523.489823198033</v>
      </c>
      <c r="CB2885" s="1102">
        <v>10275.538818541183</v>
      </c>
      <c r="CC2885" s="1102">
        <v>12352.54598495075</v>
      </c>
      <c r="CD2885" s="1102">
        <v>20674.823857994284</v>
      </c>
      <c r="CE2885" s="1102">
        <v>25988.389086789113</v>
      </c>
      <c r="CF2885" s="1102">
        <v>20346.402315442247</v>
      </c>
      <c r="CG2885" s="1102">
        <v>15934.428893279719</v>
      </c>
      <c r="CH2885" s="1102">
        <v>17077.916069388728</v>
      </c>
      <c r="CI2885" s="1102">
        <v>24325.963296937607</v>
      </c>
      <c r="CJ2885" s="1102">
        <v>23574.646592266006</v>
      </c>
      <c r="CK2885" s="1102">
        <v>22693.093302178939</v>
      </c>
      <c r="CL2885" s="1102">
        <v>20858.512377670129</v>
      </c>
      <c r="CM2885" s="1102">
        <v>22695.252001082343</v>
      </c>
      <c r="CN2885" s="1102">
        <v>23224.178211231767</v>
      </c>
      <c r="CO2885" s="1102">
        <v>19899.989222308275</v>
      </c>
      <c r="CP2885" s="1102">
        <v>23606.461482576698</v>
      </c>
      <c r="CQ2885" s="1106">
        <f t="shared" si="244"/>
        <v>26021.669481323661</v>
      </c>
      <c r="CR2885" s="23" t="s">
        <v>543</v>
      </c>
      <c r="DQ2885"/>
      <c r="DR2885"/>
    </row>
    <row r="2886" spans="58:122" ht="13">
      <c r="BF2886" s="1135">
        <v>2878</v>
      </c>
      <c r="BG2886" s="1102">
        <v>52839.028425773962</v>
      </c>
      <c r="BH2886" s="1102">
        <v>57583.589341651415</v>
      </c>
      <c r="BI2886" s="1102">
        <v>55480.537185830995</v>
      </c>
      <c r="BJ2886" s="1102">
        <v>68998.783456709265</v>
      </c>
      <c r="BK2886" s="1102">
        <v>81021.571674256033</v>
      </c>
      <c r="BL2886" s="1102">
        <v>105873.89720134993</v>
      </c>
      <c r="BM2886" s="1102">
        <v>95555.36786034469</v>
      </c>
      <c r="BN2886" s="1102">
        <v>106967.23933366791</v>
      </c>
      <c r="BO2886" s="1102">
        <v>133017.64705799753</v>
      </c>
      <c r="BP2886" s="1102">
        <v>132310.68773060985</v>
      </c>
      <c r="BQ2886" s="1102">
        <v>103793.95287972648</v>
      </c>
      <c r="BR2886" s="1102">
        <v>81736.494608762281</v>
      </c>
      <c r="BS2886" s="1102">
        <v>73381.11596121591</v>
      </c>
      <c r="BT2886" s="1102">
        <v>37003.673387799063</v>
      </c>
      <c r="BU2886" s="1102">
        <v>16064.266597681351</v>
      </c>
      <c r="BV2886" s="1102">
        <v>16472.22195197468</v>
      </c>
      <c r="BW2886" s="1102">
        <v>25047.197863045298</v>
      </c>
      <c r="BX2886" s="1102">
        <v>23604.000924830427</v>
      </c>
      <c r="BY2886" s="1102">
        <v>23872.089019335039</v>
      </c>
      <c r="BZ2886" s="1102">
        <v>16370.976767195754</v>
      </c>
      <c r="CA2886" s="1102">
        <v>14523.712002515156</v>
      </c>
      <c r="CB2886" s="1102">
        <v>11041.060709558547</v>
      </c>
      <c r="CC2886" s="1102">
        <v>11023.312400437642</v>
      </c>
      <c r="CD2886" s="1102">
        <v>12035.546213973561</v>
      </c>
      <c r="CE2886" s="1102">
        <v>19747.015469241891</v>
      </c>
      <c r="CF2886" s="1102">
        <v>14858.039659409571</v>
      </c>
      <c r="CG2886" s="1102">
        <v>12612.630119329408</v>
      </c>
      <c r="CH2886" s="1102">
        <v>13105.026523782119</v>
      </c>
      <c r="CI2886" s="1102">
        <v>19910.873365581607</v>
      </c>
      <c r="CJ2886" s="1102">
        <v>20371.819060533569</v>
      </c>
      <c r="CK2886" s="1102">
        <v>24756.000453436831</v>
      </c>
      <c r="CL2886" s="1102">
        <v>20103.699816681685</v>
      </c>
      <c r="CM2886" s="1102">
        <v>24380.62981052059</v>
      </c>
      <c r="CN2886" s="1102">
        <v>23907.381541195504</v>
      </c>
      <c r="CO2886" s="1102">
        <v>25562.627752638607</v>
      </c>
      <c r="CP2886" s="1102">
        <v>26505.028385428694</v>
      </c>
      <c r="CQ2886" s="1106">
        <f t="shared" si="244"/>
        <v>29216.792561129085</v>
      </c>
      <c r="CR2886" s="23" t="s">
        <v>543</v>
      </c>
      <c r="DQ2886"/>
      <c r="DR2886"/>
    </row>
    <row r="2887" spans="58:122" ht="13">
      <c r="BF2887" s="1135">
        <v>2879</v>
      </c>
      <c r="BG2887" s="1102">
        <v>74361.076151893983</v>
      </c>
      <c r="BH2887" s="1102">
        <v>71203.170086408747</v>
      </c>
      <c r="BI2887" s="1102">
        <v>64659.686184119084</v>
      </c>
      <c r="BJ2887" s="1102">
        <v>75342.925949826895</v>
      </c>
      <c r="BK2887" s="1102">
        <v>98509.922625327381</v>
      </c>
      <c r="BL2887" s="1102">
        <v>142308.1757736287</v>
      </c>
      <c r="BM2887" s="1102">
        <v>120109.62713295384</v>
      </c>
      <c r="BN2887" s="1102">
        <v>110222.63841898431</v>
      </c>
      <c r="BO2887" s="1102">
        <v>149674.66829270267</v>
      </c>
      <c r="BP2887" s="1102">
        <v>138274.42750601849</v>
      </c>
      <c r="BQ2887" s="1102">
        <v>106947.20053635516</v>
      </c>
      <c r="BR2887" s="1102">
        <v>74976.156105192713</v>
      </c>
      <c r="BS2887" s="1102">
        <v>81824.680953768213</v>
      </c>
      <c r="BT2887" s="1102">
        <v>35770.434290708967</v>
      </c>
      <c r="BU2887" s="1102">
        <v>15568.318425692942</v>
      </c>
      <c r="BV2887" s="1102">
        <v>11970.389665298264</v>
      </c>
      <c r="BW2887" s="1102">
        <v>18447.007008234559</v>
      </c>
      <c r="BX2887" s="1102">
        <v>22890.155887054563</v>
      </c>
      <c r="BY2887" s="1102">
        <v>22016.697033456243</v>
      </c>
      <c r="BZ2887" s="1102">
        <v>20021.324235654567</v>
      </c>
      <c r="CA2887" s="1102">
        <v>14527.639027945976</v>
      </c>
      <c r="CB2887" s="1102">
        <v>9036.94874149524</v>
      </c>
      <c r="CC2887" s="1102">
        <v>9011.2215793442701</v>
      </c>
      <c r="CD2887" s="1102">
        <v>12807.052479268576</v>
      </c>
      <c r="CE2887" s="1102">
        <v>20329.813695014025</v>
      </c>
      <c r="CF2887" s="1102">
        <v>14702.627456047108</v>
      </c>
      <c r="CG2887" s="1102">
        <v>12078.116122307558</v>
      </c>
      <c r="CH2887" s="1102">
        <v>15468.860042100312</v>
      </c>
      <c r="CI2887" s="1102">
        <v>20643.927556333238</v>
      </c>
      <c r="CJ2887" s="1102">
        <v>21494.901387862563</v>
      </c>
      <c r="CK2887" s="1102">
        <v>22209.578085260535</v>
      </c>
      <c r="CL2887" s="1102">
        <v>19603.695620210066</v>
      </c>
      <c r="CM2887" s="1102">
        <v>27126.261394451314</v>
      </c>
      <c r="CN2887" s="1102">
        <v>24530.273412862112</v>
      </c>
      <c r="CO2887" s="1102">
        <v>26313.329345953724</v>
      </c>
      <c r="CP2887" s="1102">
        <v>26918.180635622386</v>
      </c>
      <c r="CQ2887" s="1106">
        <f t="shared" si="244"/>
        <v>29672.214959269542</v>
      </c>
      <c r="CR2887" s="23" t="s">
        <v>543</v>
      </c>
      <c r="DQ2887"/>
      <c r="DR2887"/>
    </row>
    <row r="2888" spans="58:122" ht="13">
      <c r="BF2888" s="1135">
        <v>2880</v>
      </c>
      <c r="BG2888" s="1102">
        <v>74399.824036411839</v>
      </c>
      <c r="BH2888" s="1102">
        <v>76295.78136209675</v>
      </c>
      <c r="BI2888" s="1102">
        <v>70415.363402522242</v>
      </c>
      <c r="BJ2888" s="1102">
        <v>70557.214015881793</v>
      </c>
      <c r="BK2888" s="1102">
        <v>84889.037920709845</v>
      </c>
      <c r="BL2888" s="1102">
        <v>106789.58549316818</v>
      </c>
      <c r="BM2888" s="1102">
        <v>94349.138654709008</v>
      </c>
      <c r="BN2888" s="1102">
        <v>101156.07745894571</v>
      </c>
      <c r="BO2888" s="1102">
        <v>127758.90381839263</v>
      </c>
      <c r="BP2888" s="1102">
        <v>117252.15839351148</v>
      </c>
      <c r="BQ2888" s="1102">
        <v>92430.270527566332</v>
      </c>
      <c r="BR2888" s="1102">
        <v>71287.890543093134</v>
      </c>
      <c r="BS2888" s="1102">
        <v>85301.30196916651</v>
      </c>
      <c r="BT2888" s="1102">
        <v>32382.05072566665</v>
      </c>
      <c r="BU2888" s="1102">
        <v>16133.314507057947</v>
      </c>
      <c r="BV2888" s="1102">
        <v>14794.091122254573</v>
      </c>
      <c r="BW2888" s="1102">
        <v>20454.566202418206</v>
      </c>
      <c r="BX2888" s="1102">
        <v>24508.040245627129</v>
      </c>
      <c r="BY2888" s="1102">
        <v>24696.568368714397</v>
      </c>
      <c r="BZ2888" s="1102">
        <v>21322.539109267847</v>
      </c>
      <c r="CA2888" s="1102">
        <v>14528.020771845289</v>
      </c>
      <c r="CB2888" s="1102">
        <v>9377.5937848519352</v>
      </c>
      <c r="CC2888" s="1102">
        <v>9100.1182622735505</v>
      </c>
      <c r="CD2888" s="1102">
        <v>12170.213768732794</v>
      </c>
      <c r="CE2888" s="1102">
        <v>18252.92806988761</v>
      </c>
      <c r="CF2888" s="1102">
        <v>15439.609484914916</v>
      </c>
      <c r="CG2888" s="1102">
        <v>14403.183496926709</v>
      </c>
      <c r="CH2888" s="1102">
        <v>16937.589778959755</v>
      </c>
      <c r="CI2888" s="1102">
        <v>21322.031631124271</v>
      </c>
      <c r="CJ2888" s="1102">
        <v>19791.70455404367</v>
      </c>
      <c r="CK2888" s="1102">
        <v>18833.811929695319</v>
      </c>
      <c r="CL2888" s="1102">
        <v>15146.201318002742</v>
      </c>
      <c r="CM2888" s="1102">
        <v>18446.613927735372</v>
      </c>
      <c r="CN2888" s="1102">
        <v>17665.655151618837</v>
      </c>
      <c r="CO2888" s="1102">
        <v>23388.284535553004</v>
      </c>
      <c r="CP2888" s="1102">
        <v>18943.514996807968</v>
      </c>
      <c r="CQ2888" s="1106">
        <f t="shared" si="244"/>
        <v>20881.650832136034</v>
      </c>
      <c r="CR2888" s="23" t="s">
        <v>543</v>
      </c>
      <c r="DQ2888"/>
      <c r="DR2888"/>
    </row>
    <row r="2889" spans="58:122" ht="13">
      <c r="BF2889" s="1135">
        <v>2881</v>
      </c>
      <c r="BG2889" s="1102">
        <v>59503.620427862013</v>
      </c>
      <c r="BH2889" s="1102">
        <v>59400.461031527746</v>
      </c>
      <c r="BI2889" s="1102">
        <v>52151.773426851301</v>
      </c>
      <c r="BJ2889" s="1102">
        <v>59774.827180889093</v>
      </c>
      <c r="BK2889" s="1102">
        <v>67047.434951878444</v>
      </c>
      <c r="BL2889" s="1102">
        <v>81774.779188687971</v>
      </c>
      <c r="BM2889" s="1102">
        <v>74974.652507551684</v>
      </c>
      <c r="BN2889" s="1102">
        <v>86861.5481768264</v>
      </c>
      <c r="BO2889" s="1102">
        <v>107356.02797152221</v>
      </c>
      <c r="BP2889" s="1102">
        <v>115754.10803380025</v>
      </c>
      <c r="BQ2889" s="1102">
        <v>97287.492289669666</v>
      </c>
      <c r="BR2889" s="1102">
        <v>84626.26667536766</v>
      </c>
      <c r="BS2889" s="1102">
        <v>82972.292654061486</v>
      </c>
      <c r="BT2889" s="1102">
        <v>32589.758804320907</v>
      </c>
      <c r="BU2889" s="1102">
        <v>13628.982506774344</v>
      </c>
      <c r="BV2889" s="1102">
        <v>13498.642239826675</v>
      </c>
      <c r="BW2889" s="1102">
        <v>21187.924733376643</v>
      </c>
      <c r="BX2889" s="1102">
        <v>28401.901396335536</v>
      </c>
      <c r="BY2889" s="1102">
        <v>23467.390422618326</v>
      </c>
      <c r="BZ2889" s="1102">
        <v>18393.05468998041</v>
      </c>
      <c r="CA2889" s="1102">
        <v>14536.728993959059</v>
      </c>
      <c r="CB2889" s="1102">
        <v>8985.7039276493342</v>
      </c>
      <c r="CC2889" s="1102">
        <v>10507.255837062919</v>
      </c>
      <c r="CD2889" s="1102">
        <v>13667.293479301698</v>
      </c>
      <c r="CE2889" s="1102">
        <v>23339.888799542372</v>
      </c>
      <c r="CF2889" s="1102">
        <v>18220.403123092539</v>
      </c>
      <c r="CG2889" s="1102">
        <v>14213.987122323388</v>
      </c>
      <c r="CH2889" s="1102">
        <v>15619.899563593492</v>
      </c>
      <c r="CI2889" s="1102">
        <v>19552.411329529437</v>
      </c>
      <c r="CJ2889" s="1102">
        <v>23255.60624255877</v>
      </c>
      <c r="CK2889" s="1102">
        <v>22366.220495056736</v>
      </c>
      <c r="CL2889" s="1102">
        <v>20772.38559817462</v>
      </c>
      <c r="CM2889" s="1102">
        <v>25024.241653937454</v>
      </c>
      <c r="CN2889" s="1102">
        <v>26820.688094892594</v>
      </c>
      <c r="CO2889" s="1102">
        <v>26090.511777977707</v>
      </c>
      <c r="CP2889" s="1102">
        <v>28496.405005205797</v>
      </c>
      <c r="CQ2889" s="1106">
        <f t="shared" si="244"/>
        <v>31411.909531578956</v>
      </c>
      <c r="CR2889" s="23" t="s">
        <v>543</v>
      </c>
      <c r="DQ2889"/>
      <c r="DR2889"/>
    </row>
    <row r="2890" spans="58:122" ht="13">
      <c r="BF2890" s="1135">
        <v>2882</v>
      </c>
      <c r="BG2890" s="1102">
        <v>68817.380355828995</v>
      </c>
      <c r="BH2890" s="1102">
        <v>71923.945167518585</v>
      </c>
      <c r="BI2890" s="1102">
        <v>57304.314566284513</v>
      </c>
      <c r="BJ2890" s="1102">
        <v>60319.907523399525</v>
      </c>
      <c r="BK2890" s="1102">
        <v>90146.14252419291</v>
      </c>
      <c r="BL2890" s="1102">
        <v>126970.88783784292</v>
      </c>
      <c r="BM2890" s="1102">
        <v>110754.92481491338</v>
      </c>
      <c r="BN2890" s="1102">
        <v>105312.30990355302</v>
      </c>
      <c r="BO2890" s="1102">
        <v>126680.40090052041</v>
      </c>
      <c r="BP2890" s="1102">
        <v>117173.24845827679</v>
      </c>
      <c r="BQ2890" s="1102">
        <v>87058.080503180288</v>
      </c>
      <c r="BR2890" s="1102">
        <v>58203.260693643475</v>
      </c>
      <c r="BS2890" s="1102">
        <v>60838.974931585399</v>
      </c>
      <c r="BT2890" s="1102">
        <v>26883.315378321706</v>
      </c>
      <c r="BU2890" s="1102">
        <v>13251.022082781023</v>
      </c>
      <c r="BV2890" s="1102">
        <v>10171.678188630207</v>
      </c>
      <c r="BW2890" s="1102">
        <v>19886.765269848056</v>
      </c>
      <c r="BX2890" s="1102">
        <v>24487.313340650213</v>
      </c>
      <c r="BY2890" s="1102">
        <v>27962.270518099584</v>
      </c>
      <c r="BZ2890" s="1102">
        <v>24677.254711126741</v>
      </c>
      <c r="CA2890" s="1102">
        <v>14544.170712341018</v>
      </c>
      <c r="CB2890" s="1102">
        <v>7590.1348476372004</v>
      </c>
      <c r="CC2890" s="1102">
        <v>10058.436162291322</v>
      </c>
      <c r="CD2890" s="1102">
        <v>9151.8502007563475</v>
      </c>
      <c r="CE2890" s="1102">
        <v>22082.547450072023</v>
      </c>
      <c r="CF2890" s="1102">
        <v>15958.170654755997</v>
      </c>
      <c r="CG2890" s="1102">
        <v>15097.329163427636</v>
      </c>
      <c r="CH2890" s="1102">
        <v>14911.019923552352</v>
      </c>
      <c r="CI2890" s="1102">
        <v>19719.340297494367</v>
      </c>
      <c r="CJ2890" s="1102">
        <v>22381.364446325184</v>
      </c>
      <c r="CK2890" s="1102">
        <v>24330.311884694369</v>
      </c>
      <c r="CL2890" s="1102">
        <v>17586.118491897996</v>
      </c>
      <c r="CM2890" s="1102">
        <v>24426.983307619932</v>
      </c>
      <c r="CN2890" s="1102">
        <v>19467.631642343596</v>
      </c>
      <c r="CO2890" s="1102">
        <v>29897.735965333719</v>
      </c>
      <c r="CP2890" s="1102">
        <v>20244.77249511025</v>
      </c>
      <c r="CQ2890" s="1106">
        <f t="shared" ref="CQ2890:CQ2953" si="245">CP2890*1.10231131</f>
        <v>22316.041689736947</v>
      </c>
      <c r="CR2890" s="23" t="s">
        <v>543</v>
      </c>
      <c r="DQ2890"/>
      <c r="DR2890"/>
    </row>
    <row r="2891" spans="58:122" ht="13">
      <c r="BF2891" s="1135">
        <v>2883</v>
      </c>
      <c r="BG2891" s="1102">
        <v>77454.084826993523</v>
      </c>
      <c r="BH2891" s="1102">
        <v>72056.930498512695</v>
      </c>
      <c r="BI2891" s="1102">
        <v>56723.085569196795</v>
      </c>
      <c r="BJ2891" s="1102">
        <v>63790.086016899957</v>
      </c>
      <c r="BK2891" s="1102">
        <v>83307.232828266046</v>
      </c>
      <c r="BL2891" s="1102">
        <v>105183.54358813768</v>
      </c>
      <c r="BM2891" s="1102">
        <v>90726.010922673813</v>
      </c>
      <c r="BN2891" s="1102">
        <v>102016.21236517817</v>
      </c>
      <c r="BO2891" s="1102">
        <v>127084.06664338298</v>
      </c>
      <c r="BP2891" s="1102">
        <v>121908.24178951941</v>
      </c>
      <c r="BQ2891" s="1102">
        <v>104159.91875333508</v>
      </c>
      <c r="BR2891" s="1102">
        <v>92187.777458095545</v>
      </c>
      <c r="BS2891" s="1102">
        <v>91050.738336315248</v>
      </c>
      <c r="BT2891" s="1102">
        <v>32475.98108962195</v>
      </c>
      <c r="BU2891" s="1102">
        <v>13349.501545669276</v>
      </c>
      <c r="BV2891" s="1102">
        <v>13698.354313703889</v>
      </c>
      <c r="BW2891" s="1102">
        <v>23586.046771044719</v>
      </c>
      <c r="BX2891" s="1102">
        <v>27851.075139623539</v>
      </c>
      <c r="BY2891" s="1102">
        <v>26228.308483528526</v>
      </c>
      <c r="BZ2891" s="1102">
        <v>22787.331277726746</v>
      </c>
      <c r="CA2891" s="1102">
        <v>14544.830694675062</v>
      </c>
      <c r="CB2891" s="1102">
        <v>8483.0588669329718</v>
      </c>
      <c r="CC2891" s="1102">
        <v>10976.293221696917</v>
      </c>
      <c r="CD2891" s="1102">
        <v>15705.57352506646</v>
      </c>
      <c r="CE2891" s="1102">
        <v>25011.759680312298</v>
      </c>
      <c r="CF2891" s="1102">
        <v>18414.996060641282</v>
      </c>
      <c r="CG2891" s="1102">
        <v>12585.970560277365</v>
      </c>
      <c r="CH2891" s="1102">
        <v>14015.318307280042</v>
      </c>
      <c r="CI2891" s="1102">
        <v>19068.929495246215</v>
      </c>
      <c r="CJ2891" s="1102">
        <v>21619.224129959188</v>
      </c>
      <c r="CK2891" s="1102">
        <v>21150.095931316428</v>
      </c>
      <c r="CL2891" s="1102">
        <v>16095.930600089428</v>
      </c>
      <c r="CM2891" s="1102">
        <v>21702.283925300857</v>
      </c>
      <c r="CN2891" s="1102">
        <v>22401.831214347709</v>
      </c>
      <c r="CO2891" s="1102">
        <v>26489.704372003445</v>
      </c>
      <c r="CP2891" s="1102">
        <v>23475.72714353654</v>
      </c>
      <c r="CQ2891" s="1106">
        <f t="shared" si="245"/>
        <v>25877.559540794318</v>
      </c>
      <c r="CR2891" s="23" t="s">
        <v>543</v>
      </c>
      <c r="DQ2891"/>
      <c r="DR2891"/>
    </row>
    <row r="2892" spans="58:122" ht="13">
      <c r="BF2892" s="1135">
        <v>2884</v>
      </c>
      <c r="BG2892" s="1102">
        <v>60962.099699259743</v>
      </c>
      <c r="BH2892" s="1102">
        <v>64809.336907489356</v>
      </c>
      <c r="BI2892" s="1102">
        <v>54585.721504653578</v>
      </c>
      <c r="BJ2892" s="1102">
        <v>61089.077434673454</v>
      </c>
      <c r="BK2892" s="1102">
        <v>75733.621926070104</v>
      </c>
      <c r="BL2892" s="1102">
        <v>98782.281965737173</v>
      </c>
      <c r="BM2892" s="1102">
        <v>89797.036967887092</v>
      </c>
      <c r="BN2892" s="1102">
        <v>105315.2113462163</v>
      </c>
      <c r="BO2892" s="1102">
        <v>142952.37005042462</v>
      </c>
      <c r="BP2892" s="1102">
        <v>146030.36654181819</v>
      </c>
      <c r="BQ2892" s="1102">
        <v>116820.03744387312</v>
      </c>
      <c r="BR2892" s="1102">
        <v>99122.457612897881</v>
      </c>
      <c r="BS2892" s="1102">
        <v>108069.57269811029</v>
      </c>
      <c r="BT2892" s="1102">
        <v>37966.635893263134</v>
      </c>
      <c r="BU2892" s="1102">
        <v>14930.897727653581</v>
      </c>
      <c r="BV2892" s="1102">
        <v>13507.840514627838</v>
      </c>
      <c r="BW2892" s="1102">
        <v>15918.320157542499</v>
      </c>
      <c r="BX2892" s="1102">
        <v>30571.934083476172</v>
      </c>
      <c r="BY2892" s="1102">
        <v>28880.358567031501</v>
      </c>
      <c r="BZ2892" s="1102">
        <v>21261.786665933756</v>
      </c>
      <c r="CA2892" s="1102">
        <v>14549.2490671298</v>
      </c>
      <c r="CB2892" s="1102">
        <v>9090.5210191663355</v>
      </c>
      <c r="CC2892" s="1102">
        <v>10576.882217284965</v>
      </c>
      <c r="CD2892" s="1102">
        <v>17078.511542306405</v>
      </c>
      <c r="CE2892" s="1102">
        <v>21380.990393828568</v>
      </c>
      <c r="CF2892" s="1102">
        <v>15040.826827917354</v>
      </c>
      <c r="CG2892" s="1102">
        <v>11347.936608166128</v>
      </c>
      <c r="CH2892" s="1102">
        <v>13571.445179777551</v>
      </c>
      <c r="CI2892" s="1102">
        <v>22482.545049256514</v>
      </c>
      <c r="CJ2892" s="1102">
        <v>25241.508368463372</v>
      </c>
      <c r="CK2892" s="1102">
        <v>22895.205478480006</v>
      </c>
      <c r="CL2892" s="1102">
        <v>19327.239964737197</v>
      </c>
      <c r="CM2892" s="1102">
        <v>21961.860509214959</v>
      </c>
      <c r="CN2892" s="1102">
        <v>22995.344383793567</v>
      </c>
      <c r="CO2892" s="1102">
        <v>23733.330590005411</v>
      </c>
      <c r="CP2892" s="1102">
        <v>24393.141675027848</v>
      </c>
      <c r="CQ2892" s="1106">
        <f t="shared" si="245"/>
        <v>26888.835954815539</v>
      </c>
      <c r="CR2892" s="23" t="s">
        <v>543</v>
      </c>
      <c r="DQ2892"/>
      <c r="DR2892"/>
    </row>
    <row r="2893" spans="58:122" ht="13">
      <c r="BF2893" s="1135">
        <v>2885</v>
      </c>
      <c r="BG2893" s="1102">
        <v>73355.404986169349</v>
      </c>
      <c r="BH2893" s="1102">
        <v>68948.040375754732</v>
      </c>
      <c r="BI2893" s="1102">
        <v>60612.594468915071</v>
      </c>
      <c r="BJ2893" s="1102">
        <v>73487.15090509085</v>
      </c>
      <c r="BK2893" s="1102">
        <v>80237.013627719556</v>
      </c>
      <c r="BL2893" s="1102">
        <v>91422.674762201845</v>
      </c>
      <c r="BM2893" s="1102">
        <v>80395.76824717554</v>
      </c>
      <c r="BN2893" s="1102">
        <v>98158.963075857959</v>
      </c>
      <c r="BO2893" s="1102">
        <v>112003.24916187332</v>
      </c>
      <c r="BP2893" s="1102">
        <v>106408.08107111743</v>
      </c>
      <c r="BQ2893" s="1102">
        <v>88520.376723426452</v>
      </c>
      <c r="BR2893" s="1102">
        <v>83357.465566498591</v>
      </c>
      <c r="BS2893" s="1102">
        <v>80942.697657483091</v>
      </c>
      <c r="BT2893" s="1102">
        <v>32808.351003230637</v>
      </c>
      <c r="BU2893" s="1102">
        <v>14816.424710605652</v>
      </c>
      <c r="BV2893" s="1102">
        <v>16111.322744390602</v>
      </c>
      <c r="BW2893" s="1102">
        <v>24914.54432182161</v>
      </c>
      <c r="BX2893" s="1102">
        <v>24517.039552136066</v>
      </c>
      <c r="BY2893" s="1102">
        <v>22018.204904203558</v>
      </c>
      <c r="BZ2893" s="1102">
        <v>17960.341151051416</v>
      </c>
      <c r="CA2893" s="1102">
        <v>14552.465325115081</v>
      </c>
      <c r="CB2893" s="1102">
        <v>9288.6558168699157</v>
      </c>
      <c r="CC2893" s="1102">
        <v>12806.777756467705</v>
      </c>
      <c r="CD2893" s="1102">
        <v>14311.894514305084</v>
      </c>
      <c r="CE2893" s="1102">
        <v>23783.831952569035</v>
      </c>
      <c r="CF2893" s="1102">
        <v>17596.847723470288</v>
      </c>
      <c r="CG2893" s="1102">
        <v>14247.444841138722</v>
      </c>
      <c r="CH2893" s="1102">
        <v>16436.795551509025</v>
      </c>
      <c r="CI2893" s="1102">
        <v>20190.012711517142</v>
      </c>
      <c r="CJ2893" s="1102">
        <v>23965.563665178546</v>
      </c>
      <c r="CK2893" s="1102">
        <v>24390.420813746376</v>
      </c>
      <c r="CL2893" s="1102">
        <v>21280.896058813636</v>
      </c>
      <c r="CM2893" s="1102">
        <v>23757.980583718661</v>
      </c>
      <c r="CN2893" s="1102">
        <v>23019.355371977112</v>
      </c>
      <c r="CO2893" s="1102">
        <v>26224.579574223662</v>
      </c>
      <c r="CP2893" s="1102">
        <v>23881.482791999279</v>
      </c>
      <c r="CQ2893" s="1106">
        <f t="shared" si="245"/>
        <v>26324.828581191181</v>
      </c>
      <c r="CR2893" s="23" t="s">
        <v>543</v>
      </c>
      <c r="DQ2893"/>
      <c r="DR2893"/>
    </row>
    <row r="2894" spans="58:122" ht="13">
      <c r="BF2894" s="1135">
        <v>2886</v>
      </c>
      <c r="BG2894" s="1102">
        <v>47066.662425773109</v>
      </c>
      <c r="BH2894" s="1102">
        <v>57980.137739761143</v>
      </c>
      <c r="BI2894" s="1102">
        <v>58086.63713536063</v>
      </c>
      <c r="BJ2894" s="1102">
        <v>71835.642816611668</v>
      </c>
      <c r="BK2894" s="1102">
        <v>86719.530305570283</v>
      </c>
      <c r="BL2894" s="1102">
        <v>112202.12086024028</v>
      </c>
      <c r="BM2894" s="1102">
        <v>89870.254067824513</v>
      </c>
      <c r="BN2894" s="1102">
        <v>83669.473286922454</v>
      </c>
      <c r="BO2894" s="1102">
        <v>104045.9183770394</v>
      </c>
      <c r="BP2894" s="1102">
        <v>121524.32933541677</v>
      </c>
      <c r="BQ2894" s="1102">
        <v>97634.75603895988</v>
      </c>
      <c r="BR2894" s="1102">
        <v>74275.564862118204</v>
      </c>
      <c r="BS2894" s="1102">
        <v>75838.723136954097</v>
      </c>
      <c r="BT2894" s="1102">
        <v>27616.714135629722</v>
      </c>
      <c r="BU2894" s="1102">
        <v>11279.988079893772</v>
      </c>
      <c r="BV2894" s="1102">
        <v>10538.707076767241</v>
      </c>
      <c r="BW2894" s="1102">
        <v>21168.734096860309</v>
      </c>
      <c r="BX2894" s="1102">
        <v>28167.401459066954</v>
      </c>
      <c r="BY2894" s="1102">
        <v>26487.487630561896</v>
      </c>
      <c r="BZ2894" s="1102">
        <v>16363.421567989304</v>
      </c>
      <c r="CA2894" s="1102">
        <v>14559.453934582569</v>
      </c>
      <c r="CB2894" s="1102">
        <v>8329.340630175564</v>
      </c>
      <c r="CC2894" s="1102">
        <v>9977.7650785778351</v>
      </c>
      <c r="CD2894" s="1102">
        <v>13674.454988440904</v>
      </c>
      <c r="CE2894" s="1102">
        <v>22888.931133853712</v>
      </c>
      <c r="CF2894" s="1102">
        <v>17086.559040478172</v>
      </c>
      <c r="CG2894" s="1102">
        <v>12439.684494684652</v>
      </c>
      <c r="CH2894" s="1102">
        <v>13218.021838781931</v>
      </c>
      <c r="CI2894" s="1102">
        <v>16924.987986374315</v>
      </c>
      <c r="CJ2894" s="1102">
        <v>17697.968558190958</v>
      </c>
      <c r="CK2894" s="1102">
        <v>21081.258054809336</v>
      </c>
      <c r="CL2894" s="1102">
        <v>18087.69752558304</v>
      </c>
      <c r="CM2894" s="1102">
        <v>22156.323577844181</v>
      </c>
      <c r="CN2894" s="1102">
        <v>18758.499046434998</v>
      </c>
      <c r="CO2894" s="1102">
        <v>21896.006013479797</v>
      </c>
      <c r="CP2894" s="1102">
        <v>20588.318405382845</v>
      </c>
      <c r="CQ2894" s="1106">
        <f t="shared" si="245"/>
        <v>22694.736232134674</v>
      </c>
      <c r="CR2894" s="23" t="s">
        <v>543</v>
      </c>
      <c r="DQ2894"/>
      <c r="DR2894"/>
    </row>
    <row r="2895" spans="58:122" ht="13">
      <c r="BF2895" s="1135">
        <v>2887</v>
      </c>
      <c r="BG2895" s="1102">
        <v>59656.279251599124</v>
      </c>
      <c r="BH2895" s="1102">
        <v>53548.516262538789</v>
      </c>
      <c r="BI2895" s="1102">
        <v>49515.581907277177</v>
      </c>
      <c r="BJ2895" s="1102">
        <v>64320.420365229736</v>
      </c>
      <c r="BK2895" s="1102">
        <v>80419.240161751353</v>
      </c>
      <c r="BL2895" s="1102">
        <v>102813.44444114855</v>
      </c>
      <c r="BM2895" s="1102">
        <v>82974.07520566431</v>
      </c>
      <c r="BN2895" s="1102">
        <v>93201.621981517164</v>
      </c>
      <c r="BO2895" s="1102">
        <v>108373.89153323161</v>
      </c>
      <c r="BP2895" s="1102">
        <v>110302.14566009043</v>
      </c>
      <c r="BQ2895" s="1102">
        <v>81506.556955288324</v>
      </c>
      <c r="BR2895" s="1102">
        <v>63514.351363004724</v>
      </c>
      <c r="BS2895" s="1102">
        <v>63832.321399477092</v>
      </c>
      <c r="BT2895" s="1102">
        <v>31219.041593260143</v>
      </c>
      <c r="BU2895" s="1102">
        <v>18066.052484450531</v>
      </c>
      <c r="BV2895" s="1102">
        <v>16657.550889249564</v>
      </c>
      <c r="BW2895" s="1102">
        <v>17717.683581224552</v>
      </c>
      <c r="BX2895" s="1102">
        <v>28986.087578722698</v>
      </c>
      <c r="BY2895" s="1102">
        <v>21284.36059630015</v>
      </c>
      <c r="BZ2895" s="1102">
        <v>22244.556781771167</v>
      </c>
      <c r="CA2895" s="1102">
        <v>14561.451228031656</v>
      </c>
      <c r="CB2895" s="1102">
        <v>8175.4763558276463</v>
      </c>
      <c r="CC2895" s="1102">
        <v>12510.082536011201</v>
      </c>
      <c r="CD2895" s="1102">
        <v>12887.12881721811</v>
      </c>
      <c r="CE2895" s="1102">
        <v>21147.827829020811</v>
      </c>
      <c r="CF2895" s="1102">
        <v>15251.126217009934</v>
      </c>
      <c r="CG2895" s="1102">
        <v>12723.195019724646</v>
      </c>
      <c r="CH2895" s="1102">
        <v>15439.442419504567</v>
      </c>
      <c r="CI2895" s="1102">
        <v>20937.620838277617</v>
      </c>
      <c r="CJ2895" s="1102">
        <v>22875.516022703523</v>
      </c>
      <c r="CK2895" s="1102">
        <v>22496.606551281122</v>
      </c>
      <c r="CL2895" s="1102">
        <v>16975.162639761907</v>
      </c>
      <c r="CM2895" s="1102">
        <v>22390.453202330416</v>
      </c>
      <c r="CN2895" s="1102">
        <v>20038.560196069298</v>
      </c>
      <c r="CO2895" s="1102">
        <v>27234.776983509906</v>
      </c>
      <c r="CP2895" s="1102">
        <v>21380.743646679315</v>
      </c>
      <c r="CQ2895" s="1106">
        <f t="shared" si="245"/>
        <v>23568.235537945253</v>
      </c>
      <c r="CR2895" s="23" t="s">
        <v>543</v>
      </c>
      <c r="DQ2895"/>
      <c r="DR2895"/>
    </row>
    <row r="2896" spans="58:122" ht="13">
      <c r="BF2896" s="1135">
        <v>2888</v>
      </c>
      <c r="BG2896" s="1102">
        <v>58273.665520424642</v>
      </c>
      <c r="BH2896" s="1102">
        <v>64137.331806395661</v>
      </c>
      <c r="BI2896" s="1102">
        <v>61834.694219587291</v>
      </c>
      <c r="BJ2896" s="1102">
        <v>78336.254535829517</v>
      </c>
      <c r="BK2896" s="1102">
        <v>95781.727879245678</v>
      </c>
      <c r="BL2896" s="1102">
        <v>129005.34641696818</v>
      </c>
      <c r="BM2896" s="1102">
        <v>109956.64029737657</v>
      </c>
      <c r="BN2896" s="1102">
        <v>116157.12981083037</v>
      </c>
      <c r="BO2896" s="1102">
        <v>140720.2063563265</v>
      </c>
      <c r="BP2896" s="1102">
        <v>134674.20784717289</v>
      </c>
      <c r="BQ2896" s="1102">
        <v>99074.460324575688</v>
      </c>
      <c r="BR2896" s="1102">
        <v>83600.314650508575</v>
      </c>
      <c r="BS2896" s="1102">
        <v>96484.833209535733</v>
      </c>
      <c r="BT2896" s="1102">
        <v>37602.867028807734</v>
      </c>
      <c r="BU2896" s="1102">
        <v>16410.489060444321</v>
      </c>
      <c r="BV2896" s="1102">
        <v>14603.993188347904</v>
      </c>
      <c r="BW2896" s="1102">
        <v>23073.930874368831</v>
      </c>
      <c r="BX2896" s="1102">
        <v>26415.141870399893</v>
      </c>
      <c r="BY2896" s="1102">
        <v>26100.949871612735</v>
      </c>
      <c r="BZ2896" s="1102">
        <v>23230.31082147393</v>
      </c>
      <c r="CA2896" s="1102">
        <v>14571.515864561488</v>
      </c>
      <c r="CB2896" s="1102">
        <v>8626.2300664114391</v>
      </c>
      <c r="CC2896" s="1102">
        <v>9361.8929264586186</v>
      </c>
      <c r="CD2896" s="1102">
        <v>11638.485485367106</v>
      </c>
      <c r="CE2896" s="1102">
        <v>21011.138939534656</v>
      </c>
      <c r="CF2896" s="1102">
        <v>17158.1858068115</v>
      </c>
      <c r="CG2896" s="1102">
        <v>16572.196361769009</v>
      </c>
      <c r="CH2896" s="1102">
        <v>18672.452067847458</v>
      </c>
      <c r="CI2896" s="1102">
        <v>25375.430435311719</v>
      </c>
      <c r="CJ2896" s="1102">
        <v>26662.909749870076</v>
      </c>
      <c r="CK2896" s="1102">
        <v>26967.752506019788</v>
      </c>
      <c r="CL2896" s="1102">
        <v>19432.487769468757</v>
      </c>
      <c r="CM2896" s="1102">
        <v>25830.540889519129</v>
      </c>
      <c r="CN2896" s="1102">
        <v>22215.553114787323</v>
      </c>
      <c r="CO2896" s="1102">
        <v>29566.61846144405</v>
      </c>
      <c r="CP2896" s="1102">
        <v>24618.509524626941</v>
      </c>
      <c r="CQ2896" s="1106">
        <f t="shared" si="245"/>
        <v>27137.261484339</v>
      </c>
      <c r="CR2896" s="23" t="s">
        <v>543</v>
      </c>
      <c r="DQ2896"/>
      <c r="DR2896"/>
    </row>
    <row r="2897" spans="58:122" ht="13">
      <c r="BF2897" s="1135">
        <v>2889</v>
      </c>
      <c r="BG2897" s="1102">
        <v>50403.426813100261</v>
      </c>
      <c r="BH2897" s="1102">
        <v>54744.14122076059</v>
      </c>
      <c r="BI2897" s="1102">
        <v>52160.808974444393</v>
      </c>
      <c r="BJ2897" s="1102">
        <v>63048.124701761022</v>
      </c>
      <c r="BK2897" s="1102">
        <v>73320.85063759466</v>
      </c>
      <c r="BL2897" s="1102">
        <v>98207.580382712971</v>
      </c>
      <c r="BM2897" s="1102">
        <v>90566.149025132865</v>
      </c>
      <c r="BN2897" s="1102">
        <v>100807.3141314362</v>
      </c>
      <c r="BO2897" s="1102">
        <v>121902.02340630261</v>
      </c>
      <c r="BP2897" s="1102">
        <v>116867.57869342467</v>
      </c>
      <c r="BQ2897" s="1102">
        <v>90795.61646175402</v>
      </c>
      <c r="BR2897" s="1102">
        <v>77124.877392192982</v>
      </c>
      <c r="BS2897" s="1102">
        <v>78344.778532254626</v>
      </c>
      <c r="BT2897" s="1102">
        <v>28313.165534900363</v>
      </c>
      <c r="BU2897" s="1102">
        <v>11441.252290852593</v>
      </c>
      <c r="BV2897" s="1102">
        <v>11565.781491559259</v>
      </c>
      <c r="BW2897" s="1102">
        <v>19703.518897288362</v>
      </c>
      <c r="BX2897" s="1102">
        <v>30832.013822832218</v>
      </c>
      <c r="BY2897" s="1102">
        <v>26847.83630712398</v>
      </c>
      <c r="BZ2897" s="1102">
        <v>21507.578159119246</v>
      </c>
      <c r="CA2897" s="1102">
        <v>14572.375395717312</v>
      </c>
      <c r="CB2897" s="1102">
        <v>9218.4972356735325</v>
      </c>
      <c r="CC2897" s="1102">
        <v>11454.356892963393</v>
      </c>
      <c r="CD2897" s="1102">
        <v>15200.844695347238</v>
      </c>
      <c r="CE2897" s="1102">
        <v>19680.294167726883</v>
      </c>
      <c r="CF2897" s="1102">
        <v>14114.962351137732</v>
      </c>
      <c r="CG2897" s="1102">
        <v>12084.554729206457</v>
      </c>
      <c r="CH2897" s="1102">
        <v>14960.764462566083</v>
      </c>
      <c r="CI2897" s="1102">
        <v>20745.615572338858</v>
      </c>
      <c r="CJ2897" s="1102">
        <v>21103.1140289137</v>
      </c>
      <c r="CK2897" s="1102">
        <v>22272.354716824226</v>
      </c>
      <c r="CL2897" s="1102">
        <v>19017.677673115315</v>
      </c>
      <c r="CM2897" s="1102">
        <v>24211.762907302757</v>
      </c>
      <c r="CN2897" s="1102">
        <v>24844.665432789479</v>
      </c>
      <c r="CO2897" s="1102">
        <v>24917.271812760991</v>
      </c>
      <c r="CP2897" s="1102">
        <v>24947.514225139421</v>
      </c>
      <c r="CQ2897" s="1106">
        <f t="shared" si="245"/>
        <v>27499.927086757067</v>
      </c>
      <c r="CR2897" s="23" t="s">
        <v>543</v>
      </c>
      <c r="DQ2897"/>
      <c r="DR2897"/>
    </row>
    <row r="2898" spans="58:122" ht="13">
      <c r="BF2898" s="1135">
        <v>2890</v>
      </c>
      <c r="BG2898" s="1102">
        <v>63418.363918715768</v>
      </c>
      <c r="BH2898" s="1102">
        <v>59210.928360107951</v>
      </c>
      <c r="BI2898" s="1102">
        <v>50684.792160730867</v>
      </c>
      <c r="BJ2898" s="1102">
        <v>56953.171908176351</v>
      </c>
      <c r="BK2898" s="1102">
        <v>66663.655460634764</v>
      </c>
      <c r="BL2898" s="1102">
        <v>84106.33605117281</v>
      </c>
      <c r="BM2898" s="1102">
        <v>79071.839032983436</v>
      </c>
      <c r="BN2898" s="1102">
        <v>90766.083485788462</v>
      </c>
      <c r="BO2898" s="1102">
        <v>108374.53065643014</v>
      </c>
      <c r="BP2898" s="1102">
        <v>107780.08567961211</v>
      </c>
      <c r="BQ2898" s="1102">
        <v>85049.485220989038</v>
      </c>
      <c r="BR2898" s="1102">
        <v>71337.67622950807</v>
      </c>
      <c r="BS2898" s="1102">
        <v>63241.319616545406</v>
      </c>
      <c r="BT2898" s="1102">
        <v>35096.03746058543</v>
      </c>
      <c r="BU2898" s="1102">
        <v>16177.154700979972</v>
      </c>
      <c r="BV2898" s="1102">
        <v>15766.873367423632</v>
      </c>
      <c r="BW2898" s="1102">
        <v>19484.549042884155</v>
      </c>
      <c r="BX2898" s="1102">
        <v>19658.515624683179</v>
      </c>
      <c r="BY2898" s="1102">
        <v>19125.549550279655</v>
      </c>
      <c r="BZ2898" s="1102">
        <v>18498.625821400979</v>
      </c>
      <c r="CA2898" s="1102">
        <v>14573.789704339992</v>
      </c>
      <c r="CB2898" s="1102">
        <v>7864.0441177186913</v>
      </c>
      <c r="CC2898" s="1102">
        <v>8345.6224905251984</v>
      </c>
      <c r="CD2898" s="1102">
        <v>11969.604553901798</v>
      </c>
      <c r="CE2898" s="1102">
        <v>23361.417059784311</v>
      </c>
      <c r="CF2898" s="1102">
        <v>16199.781040023314</v>
      </c>
      <c r="CG2898" s="1102">
        <v>11980.21003770447</v>
      </c>
      <c r="CH2898" s="1102">
        <v>13835.164406480964</v>
      </c>
      <c r="CI2898" s="1102">
        <v>19064.50912338421</v>
      </c>
      <c r="CJ2898" s="1102">
        <v>21922.48040986211</v>
      </c>
      <c r="CK2898" s="1102">
        <v>21118.775966390513</v>
      </c>
      <c r="CL2898" s="1102">
        <v>16918.04301145202</v>
      </c>
      <c r="CM2898" s="1102">
        <v>19411.807751693792</v>
      </c>
      <c r="CN2898" s="1102">
        <v>18623.195271359655</v>
      </c>
      <c r="CO2898" s="1102">
        <v>22016.533120483549</v>
      </c>
      <c r="CP2898" s="1102">
        <v>20399.583115928948</v>
      </c>
      <c r="CQ2898" s="1106">
        <f t="shared" si="245"/>
        <v>22486.69118797352</v>
      </c>
      <c r="CR2898" s="23" t="s">
        <v>543</v>
      </c>
      <c r="DQ2898"/>
      <c r="DR2898"/>
    </row>
    <row r="2899" spans="58:122" ht="13">
      <c r="BF2899" s="1135">
        <v>2891</v>
      </c>
      <c r="BG2899" s="1102">
        <v>49167.663835274194</v>
      </c>
      <c r="BH2899" s="1102">
        <v>51116.045269555783</v>
      </c>
      <c r="BI2899" s="1102">
        <v>46294.049692297667</v>
      </c>
      <c r="BJ2899" s="1102">
        <v>52244.520088468948</v>
      </c>
      <c r="BK2899" s="1102">
        <v>61278.159558328414</v>
      </c>
      <c r="BL2899" s="1102">
        <v>86910.49090674179</v>
      </c>
      <c r="BM2899" s="1102">
        <v>79048.541474834608</v>
      </c>
      <c r="BN2899" s="1102">
        <v>81175.573466929665</v>
      </c>
      <c r="BO2899" s="1102">
        <v>125619.63563248563</v>
      </c>
      <c r="BP2899" s="1102">
        <v>122108.63164403178</v>
      </c>
      <c r="BQ2899" s="1102">
        <v>95771.132297343836</v>
      </c>
      <c r="BR2899" s="1102">
        <v>67808.931218497339</v>
      </c>
      <c r="BS2899" s="1102">
        <v>63898.576878153115</v>
      </c>
      <c r="BT2899" s="1102">
        <v>31410.032855805497</v>
      </c>
      <c r="BU2899" s="1102">
        <v>15800.441290046638</v>
      </c>
      <c r="BV2899" s="1102">
        <v>12468.829071839669</v>
      </c>
      <c r="BW2899" s="1102">
        <v>18859.427916924418</v>
      </c>
      <c r="BX2899" s="1102">
        <v>33429.683216464546</v>
      </c>
      <c r="BY2899" s="1102">
        <v>26585.772202918299</v>
      </c>
      <c r="BZ2899" s="1102">
        <v>21421.644956115</v>
      </c>
      <c r="CA2899" s="1102">
        <v>14574.869126729174</v>
      </c>
      <c r="CB2899" s="1102">
        <v>9353.5880271138958</v>
      </c>
      <c r="CC2899" s="1102">
        <v>11179.328566983611</v>
      </c>
      <c r="CD2899" s="1102">
        <v>14007.952757038165</v>
      </c>
      <c r="CE2899" s="1102">
        <v>21065.68436323592</v>
      </c>
      <c r="CF2899" s="1102">
        <v>16794.652833107233</v>
      </c>
      <c r="CG2899" s="1102">
        <v>13275.384773712629</v>
      </c>
      <c r="CH2899" s="1102">
        <v>13495.63842296505</v>
      </c>
      <c r="CI2899" s="1102">
        <v>17882.505100950755</v>
      </c>
      <c r="CJ2899" s="1102">
        <v>20798.256481368611</v>
      </c>
      <c r="CK2899" s="1102">
        <v>24503.053681162623</v>
      </c>
      <c r="CL2899" s="1102">
        <v>21107.507771349872</v>
      </c>
      <c r="CM2899" s="1102">
        <v>24861.921907601496</v>
      </c>
      <c r="CN2899" s="1102">
        <v>20961.863239621838</v>
      </c>
      <c r="CO2899" s="1102">
        <v>25517.871193320138</v>
      </c>
      <c r="CP2899" s="1102">
        <v>22429.853740627215</v>
      </c>
      <c r="CQ2899" s="1106">
        <f t="shared" si="245"/>
        <v>24724.681459939184</v>
      </c>
      <c r="CR2899" s="23" t="s">
        <v>543</v>
      </c>
      <c r="DQ2899"/>
      <c r="DR2899"/>
    </row>
    <row r="2900" spans="58:122" ht="13">
      <c r="BF2900" s="1135">
        <v>2892</v>
      </c>
      <c r="BG2900" s="1102">
        <v>58439.392990848733</v>
      </c>
      <c r="BH2900" s="1102">
        <v>57685.281343651957</v>
      </c>
      <c r="BI2900" s="1102">
        <v>53727.136507202842</v>
      </c>
      <c r="BJ2900" s="1102">
        <v>70273.500000599161</v>
      </c>
      <c r="BK2900" s="1102">
        <v>84324.527348011034</v>
      </c>
      <c r="BL2900" s="1102">
        <v>108755.76914780446</v>
      </c>
      <c r="BM2900" s="1102">
        <v>96543.115865259097</v>
      </c>
      <c r="BN2900" s="1102">
        <v>118218.26937955606</v>
      </c>
      <c r="BO2900" s="1102">
        <v>129679.34259865676</v>
      </c>
      <c r="BP2900" s="1102">
        <v>125586.0212412555</v>
      </c>
      <c r="BQ2900" s="1102">
        <v>92482.724717511825</v>
      </c>
      <c r="BR2900" s="1102">
        <v>68222.89421731804</v>
      </c>
      <c r="BS2900" s="1102">
        <v>51026.280996860296</v>
      </c>
      <c r="BT2900" s="1102">
        <v>28026.906383775458</v>
      </c>
      <c r="BU2900" s="1102">
        <v>17640.59990043013</v>
      </c>
      <c r="BV2900" s="1102">
        <v>17470.534040100039</v>
      </c>
      <c r="BW2900" s="1102">
        <v>17837.301069621244</v>
      </c>
      <c r="BX2900" s="1102">
        <v>22707.87658033142</v>
      </c>
      <c r="BY2900" s="1102">
        <v>23590.198886184771</v>
      </c>
      <c r="BZ2900" s="1102">
        <v>20871.98457979918</v>
      </c>
      <c r="CA2900" s="1102">
        <v>14575.282011520356</v>
      </c>
      <c r="CB2900" s="1102">
        <v>8543.5074794865886</v>
      </c>
      <c r="CC2900" s="1102">
        <v>11191.401732058705</v>
      </c>
      <c r="CD2900" s="1102">
        <v>18179.827056628066</v>
      </c>
      <c r="CE2900" s="1102">
        <v>22840.137406346134</v>
      </c>
      <c r="CF2900" s="1102">
        <v>17184.794365069516</v>
      </c>
      <c r="CG2900" s="1102">
        <v>13194.51101102236</v>
      </c>
      <c r="CH2900" s="1102">
        <v>15791.541155007859</v>
      </c>
      <c r="CI2900" s="1102">
        <v>21493.508213248821</v>
      </c>
      <c r="CJ2900" s="1102">
        <v>23179.41901442195</v>
      </c>
      <c r="CK2900" s="1102">
        <v>24220.923520594883</v>
      </c>
      <c r="CL2900" s="1102">
        <v>22320.653419108519</v>
      </c>
      <c r="CM2900" s="1102">
        <v>23839.778511180353</v>
      </c>
      <c r="CN2900" s="1102">
        <v>21224.528294501491</v>
      </c>
      <c r="CO2900" s="1102">
        <v>21866.667614993607</v>
      </c>
      <c r="CP2900" s="1102">
        <v>23813.322058067093</v>
      </c>
      <c r="CQ2900" s="1106">
        <f t="shared" si="245"/>
        <v>26249.694233279832</v>
      </c>
      <c r="CR2900" s="23" t="s">
        <v>543</v>
      </c>
      <c r="DQ2900"/>
      <c r="DR2900"/>
    </row>
    <row r="2901" spans="58:122" ht="13">
      <c r="BF2901" s="1135">
        <v>2893</v>
      </c>
      <c r="BG2901" s="1102">
        <v>53609.2068300627</v>
      </c>
      <c r="BH2901" s="1102">
        <v>57797.966799769485</v>
      </c>
      <c r="BI2901" s="1102">
        <v>55857.627600696404</v>
      </c>
      <c r="BJ2901" s="1102">
        <v>67004.312683675787</v>
      </c>
      <c r="BK2901" s="1102">
        <v>79945.864043320384</v>
      </c>
      <c r="BL2901" s="1102">
        <v>107063.47270785156</v>
      </c>
      <c r="BM2901" s="1102">
        <v>98365.613185781549</v>
      </c>
      <c r="BN2901" s="1102">
        <v>111885.06944850412</v>
      </c>
      <c r="BO2901" s="1102">
        <v>146833.63656828011</v>
      </c>
      <c r="BP2901" s="1102">
        <v>147763.60795301935</v>
      </c>
      <c r="BQ2901" s="1102">
        <v>117876.42155119657</v>
      </c>
      <c r="BR2901" s="1102">
        <v>98016.068461178525</v>
      </c>
      <c r="BS2901" s="1102">
        <v>109980.70312275649</v>
      </c>
      <c r="BT2901" s="1102">
        <v>44468.271625260073</v>
      </c>
      <c r="BU2901" s="1102">
        <v>19793.148729262699</v>
      </c>
      <c r="BV2901" s="1102">
        <v>16087.553244040775</v>
      </c>
      <c r="BW2901" s="1102">
        <v>20177.408002749406</v>
      </c>
      <c r="BX2901" s="1102">
        <v>27397.529955962087</v>
      </c>
      <c r="BY2901" s="1102">
        <v>24429.728037144385</v>
      </c>
      <c r="BZ2901" s="1102">
        <v>21888.788093342548</v>
      </c>
      <c r="CA2901" s="1102">
        <v>14580.846024381488</v>
      </c>
      <c r="CB2901" s="1102">
        <v>8991.894944903328</v>
      </c>
      <c r="CC2901" s="1102">
        <v>10717.188628057223</v>
      </c>
      <c r="CD2901" s="1102">
        <v>14614.170187749936</v>
      </c>
      <c r="CE2901" s="1102">
        <v>24277.296553650209</v>
      </c>
      <c r="CF2901" s="1102">
        <v>17847.283668903412</v>
      </c>
      <c r="CG2901" s="1102">
        <v>13821.060914276521</v>
      </c>
      <c r="CH2901" s="1102">
        <v>14812.852226989025</v>
      </c>
      <c r="CI2901" s="1102">
        <v>22417.568299875034</v>
      </c>
      <c r="CJ2901" s="1102">
        <v>25444.54390277245</v>
      </c>
      <c r="CK2901" s="1102">
        <v>24132.360588134812</v>
      </c>
      <c r="CL2901" s="1102">
        <v>19752.001154094862</v>
      </c>
      <c r="CM2901" s="1102">
        <v>21772.226998680042</v>
      </c>
      <c r="CN2901" s="1102">
        <v>21792.323241692251</v>
      </c>
      <c r="CO2901" s="1102">
        <v>22034.584612691961</v>
      </c>
      <c r="CP2901" s="1102">
        <v>21800.011144861121</v>
      </c>
      <c r="CQ2901" s="1106">
        <f t="shared" si="245"/>
        <v>24030.398843106461</v>
      </c>
      <c r="CR2901" s="23" t="s">
        <v>543</v>
      </c>
      <c r="DQ2901"/>
      <c r="DR2901"/>
    </row>
    <row r="2902" spans="58:122" ht="13">
      <c r="BF2902" s="1135">
        <v>2894</v>
      </c>
      <c r="BG2902" s="1102">
        <v>54653.684871575329</v>
      </c>
      <c r="BH2902" s="1102">
        <v>54385.107829974033</v>
      </c>
      <c r="BI2902" s="1102">
        <v>50630.318260505097</v>
      </c>
      <c r="BJ2902" s="1102">
        <v>61837.380697888279</v>
      </c>
      <c r="BK2902" s="1102">
        <v>76004.896192005137</v>
      </c>
      <c r="BL2902" s="1102">
        <v>101726.42719535371</v>
      </c>
      <c r="BM2902" s="1102">
        <v>84020.829836621866</v>
      </c>
      <c r="BN2902" s="1102">
        <v>91458.534688822067</v>
      </c>
      <c r="BO2902" s="1102">
        <v>110478.54430937473</v>
      </c>
      <c r="BP2902" s="1102">
        <v>109788.53805038819</v>
      </c>
      <c r="BQ2902" s="1102">
        <v>80599.061671556134</v>
      </c>
      <c r="BR2902" s="1102">
        <v>61024.641797355558</v>
      </c>
      <c r="BS2902" s="1102">
        <v>63085.542305067247</v>
      </c>
      <c r="BT2902" s="1102">
        <v>30386.991528678249</v>
      </c>
      <c r="BU2902" s="1102">
        <v>18548.181013012512</v>
      </c>
      <c r="BV2902" s="1102">
        <v>16841.062466457963</v>
      </c>
      <c r="BW2902" s="1102">
        <v>16772.627102200946</v>
      </c>
      <c r="BX2902" s="1102">
        <v>28747.150075574842</v>
      </c>
      <c r="BY2902" s="1102">
        <v>20787.816479419806</v>
      </c>
      <c r="BZ2902" s="1102">
        <v>20230.184129306064</v>
      </c>
      <c r="CA2902" s="1102">
        <v>14587.80197641208</v>
      </c>
      <c r="CB2902" s="1102">
        <v>8118.9499013094064</v>
      </c>
      <c r="CC2902" s="1102">
        <v>12668.542844932472</v>
      </c>
      <c r="CD2902" s="1102">
        <v>12801.290828893352</v>
      </c>
      <c r="CE2902" s="1102">
        <v>20655.710237374638</v>
      </c>
      <c r="CF2902" s="1102">
        <v>14757.047341615842</v>
      </c>
      <c r="CG2902" s="1102">
        <v>12468.419659226938</v>
      </c>
      <c r="CH2902" s="1102">
        <v>15341.430319608173</v>
      </c>
      <c r="CI2902" s="1102">
        <v>20757.38719165053</v>
      </c>
      <c r="CJ2902" s="1102">
        <v>22339.962121941579</v>
      </c>
      <c r="CK2902" s="1102">
        <v>21981.426125464415</v>
      </c>
      <c r="CL2902" s="1102">
        <v>16496.476696506103</v>
      </c>
      <c r="CM2902" s="1102">
        <v>22216.411261983008</v>
      </c>
      <c r="CN2902" s="1102">
        <v>19542.85716386899</v>
      </c>
      <c r="CO2902" s="1102">
        <v>26712.220595681094</v>
      </c>
      <c r="CP2902" s="1102">
        <v>21047.805649569986</v>
      </c>
      <c r="CQ2902" s="1106">
        <f t="shared" si="245"/>
        <v>23201.234218202891</v>
      </c>
      <c r="CR2902" s="23" t="s">
        <v>543</v>
      </c>
      <c r="DQ2902"/>
      <c r="DR2902"/>
    </row>
    <row r="2903" spans="58:122" ht="13">
      <c r="BF2903" s="1135">
        <v>2895</v>
      </c>
      <c r="BG2903" s="1102">
        <v>54489.648925027526</v>
      </c>
      <c r="BH2903" s="1102">
        <v>60655.748725517122</v>
      </c>
      <c r="BI2903" s="1102">
        <v>60491.639718571714</v>
      </c>
      <c r="BJ2903" s="1102">
        <v>73841.820527471093</v>
      </c>
      <c r="BK2903" s="1102">
        <v>86161.453218785973</v>
      </c>
      <c r="BL2903" s="1102">
        <v>118069.54615376925</v>
      </c>
      <c r="BM2903" s="1102">
        <v>113169.33771159021</v>
      </c>
      <c r="BN2903" s="1102">
        <v>116244.03079241411</v>
      </c>
      <c r="BO2903" s="1102">
        <v>127181.69187974643</v>
      </c>
      <c r="BP2903" s="1102">
        <v>124257.82782371037</v>
      </c>
      <c r="BQ2903" s="1102">
        <v>92112.554895372465</v>
      </c>
      <c r="BR2903" s="1102">
        <v>69035.531827047264</v>
      </c>
      <c r="BS2903" s="1102">
        <v>65993.333143341108</v>
      </c>
      <c r="BT2903" s="1102">
        <v>27809.65061743027</v>
      </c>
      <c r="BU2903" s="1102">
        <v>13550.029252310796</v>
      </c>
      <c r="BV2903" s="1102">
        <v>12431.427080595387</v>
      </c>
      <c r="BW2903" s="1102">
        <v>18846.127016859522</v>
      </c>
      <c r="BX2903" s="1102">
        <v>24333.194440992382</v>
      </c>
      <c r="BY2903" s="1102">
        <v>24691.325431509373</v>
      </c>
      <c r="BZ2903" s="1102">
        <v>21789.336593341319</v>
      </c>
      <c r="CA2903" s="1102">
        <v>14588.478932824544</v>
      </c>
      <c r="CB2903" s="1102">
        <v>9118.1827520436818</v>
      </c>
      <c r="CC2903" s="1102">
        <v>9423.7630757751431</v>
      </c>
      <c r="CD2903" s="1102">
        <v>16045.515653225588</v>
      </c>
      <c r="CE2903" s="1102">
        <v>25188.195625573037</v>
      </c>
      <c r="CF2903" s="1102">
        <v>19985.190844503839</v>
      </c>
      <c r="CG2903" s="1102">
        <v>14188.034327402274</v>
      </c>
      <c r="CH2903" s="1102">
        <v>14613.873411331046</v>
      </c>
      <c r="CI2903" s="1102">
        <v>18736.738082657015</v>
      </c>
      <c r="CJ2903" s="1102">
        <v>20279.813358538664</v>
      </c>
      <c r="CK2903" s="1102">
        <v>20522.888013931333</v>
      </c>
      <c r="CL2903" s="1102">
        <v>20966.287118550154</v>
      </c>
      <c r="CM2903" s="1102">
        <v>26535.336215132782</v>
      </c>
      <c r="CN2903" s="1102">
        <v>26008.616689506063</v>
      </c>
      <c r="CO2903" s="1102">
        <v>23345.851526097707</v>
      </c>
      <c r="CP2903" s="1102">
        <v>27188.533136995113</v>
      </c>
      <c r="CQ2903" s="1106">
        <f t="shared" si="245"/>
        <v>29970.227579219489</v>
      </c>
      <c r="CR2903" s="23" t="s">
        <v>543</v>
      </c>
      <c r="DQ2903"/>
      <c r="DR2903"/>
    </row>
    <row r="2904" spans="58:122" ht="13">
      <c r="BF2904" s="1135">
        <v>2896</v>
      </c>
      <c r="BG2904" s="1102">
        <v>61822.79238865045</v>
      </c>
      <c r="BH2904" s="1102">
        <v>65110.348377441042</v>
      </c>
      <c r="BI2904" s="1102">
        <v>59424.440543065008</v>
      </c>
      <c r="BJ2904" s="1102">
        <v>72751.617031157657</v>
      </c>
      <c r="BK2904" s="1102">
        <v>94237.255747408388</v>
      </c>
      <c r="BL2904" s="1102">
        <v>125350.63456108706</v>
      </c>
      <c r="BM2904" s="1102">
        <v>103061.613181186</v>
      </c>
      <c r="BN2904" s="1102">
        <v>102025.91861852464</v>
      </c>
      <c r="BO2904" s="1102">
        <v>130431.1273217542</v>
      </c>
      <c r="BP2904" s="1102">
        <v>119481.75069941184</v>
      </c>
      <c r="BQ2904" s="1102">
        <v>90703.790292994992</v>
      </c>
      <c r="BR2904" s="1102">
        <v>61940.041748386393</v>
      </c>
      <c r="BS2904" s="1102">
        <v>51750.486271756294</v>
      </c>
      <c r="BT2904" s="1102">
        <v>31766.344996358188</v>
      </c>
      <c r="BU2904" s="1102">
        <v>16378.348708016078</v>
      </c>
      <c r="BV2904" s="1102">
        <v>13731.811390748431</v>
      </c>
      <c r="BW2904" s="1102">
        <v>21661.7022402154</v>
      </c>
      <c r="BX2904" s="1102">
        <v>25794.577596627631</v>
      </c>
      <c r="BY2904" s="1102">
        <v>25389.713403069167</v>
      </c>
      <c r="BZ2904" s="1102">
        <v>22893.290445401144</v>
      </c>
      <c r="CA2904" s="1102">
        <v>14591.717046889908</v>
      </c>
      <c r="CB2904" s="1102">
        <v>9518.2878017503826</v>
      </c>
      <c r="CC2904" s="1102">
        <v>11575.431572488178</v>
      </c>
      <c r="CD2904" s="1102">
        <v>13824.945959233006</v>
      </c>
      <c r="CE2904" s="1102">
        <v>21954.017818274537</v>
      </c>
      <c r="CF2904" s="1102">
        <v>19083.933285898765</v>
      </c>
      <c r="CG2904" s="1102">
        <v>14648.7279699878</v>
      </c>
      <c r="CH2904" s="1102">
        <v>16859.751273065998</v>
      </c>
      <c r="CI2904" s="1102">
        <v>18995.766059337286</v>
      </c>
      <c r="CJ2904" s="1102">
        <v>21598.718636101363</v>
      </c>
      <c r="CK2904" s="1102">
        <v>22282.745382965957</v>
      </c>
      <c r="CL2904" s="1102">
        <v>17668.622727306905</v>
      </c>
      <c r="CM2904" s="1102">
        <v>20142.603690614604</v>
      </c>
      <c r="CN2904" s="1102">
        <v>17759.63422415384</v>
      </c>
      <c r="CO2904" s="1102">
        <v>22866.660365577267</v>
      </c>
      <c r="CP2904" s="1102">
        <v>18028.538684354487</v>
      </c>
      <c r="CQ2904" s="1106">
        <f t="shared" si="245"/>
        <v>19873.062094536472</v>
      </c>
      <c r="CR2904" s="23" t="s">
        <v>543</v>
      </c>
      <c r="DQ2904"/>
      <c r="DR2904"/>
    </row>
    <row r="2905" spans="58:122" ht="13">
      <c r="BF2905" s="1135">
        <v>2897</v>
      </c>
      <c r="BG2905" s="1102">
        <v>73923.236457035091</v>
      </c>
      <c r="BH2905" s="1102">
        <v>76848.981353611307</v>
      </c>
      <c r="BI2905" s="1102">
        <v>68538.493979919891</v>
      </c>
      <c r="BJ2905" s="1102">
        <v>75713.994068457265</v>
      </c>
      <c r="BK2905" s="1102">
        <v>89855.769221970157</v>
      </c>
      <c r="BL2905" s="1102">
        <v>110936.4736671969</v>
      </c>
      <c r="BM2905" s="1102">
        <v>96232.136967275859</v>
      </c>
      <c r="BN2905" s="1102">
        <v>114528.54157006431</v>
      </c>
      <c r="BO2905" s="1102">
        <v>141578.83534794181</v>
      </c>
      <c r="BP2905" s="1102">
        <v>131775.46235259762</v>
      </c>
      <c r="BQ2905" s="1102">
        <v>106582.7526911489</v>
      </c>
      <c r="BR2905" s="1102">
        <v>95793.195199359179</v>
      </c>
      <c r="BS2905" s="1102">
        <v>102188.47112945418</v>
      </c>
      <c r="BT2905" s="1102">
        <v>49523.962572964898</v>
      </c>
      <c r="BU2905" s="1102">
        <v>23209.865287885259</v>
      </c>
      <c r="BV2905" s="1102">
        <v>17610.039057615471</v>
      </c>
      <c r="BW2905" s="1102">
        <v>21465.69062890597</v>
      </c>
      <c r="BX2905" s="1102">
        <v>35293.714913197466</v>
      </c>
      <c r="BY2905" s="1102">
        <v>25670.547395873138</v>
      </c>
      <c r="BZ2905" s="1102">
        <v>21501.238801604952</v>
      </c>
      <c r="CA2905" s="1102">
        <v>14598.031282235919</v>
      </c>
      <c r="CB2905" s="1102">
        <v>9179.0927107171901</v>
      </c>
      <c r="CC2905" s="1102">
        <v>13227.641457143585</v>
      </c>
      <c r="CD2905" s="1102">
        <v>14919.377205498527</v>
      </c>
      <c r="CE2905" s="1102">
        <v>22159.182756315789</v>
      </c>
      <c r="CF2905" s="1102">
        <v>20520.805551790752</v>
      </c>
      <c r="CG2905" s="1102">
        <v>16879.543685106419</v>
      </c>
      <c r="CH2905" s="1102">
        <v>21116.755216793012</v>
      </c>
      <c r="CI2905" s="1102">
        <v>21548.984944106258</v>
      </c>
      <c r="CJ2905" s="1102">
        <v>22914.766356165204</v>
      </c>
      <c r="CK2905" s="1102">
        <v>24334.154173605268</v>
      </c>
      <c r="CL2905" s="1102">
        <v>20196.110843098373</v>
      </c>
      <c r="CM2905" s="1102">
        <v>30328.140883714575</v>
      </c>
      <c r="CN2905" s="1102">
        <v>25026.459991463733</v>
      </c>
      <c r="CO2905" s="1102">
        <v>33899.427692724348</v>
      </c>
      <c r="CP2905" s="1102">
        <v>27241.136228611889</v>
      </c>
      <c r="CQ2905" s="1106">
        <f t="shared" si="245"/>
        <v>30028.21256204963</v>
      </c>
      <c r="CR2905" s="23" t="s">
        <v>543</v>
      </c>
      <c r="DQ2905"/>
      <c r="DR2905"/>
    </row>
    <row r="2906" spans="58:122" ht="13">
      <c r="BF2906" s="1135">
        <v>2898</v>
      </c>
      <c r="BG2906" s="1102">
        <v>50299.718362926003</v>
      </c>
      <c r="BH2906" s="1102">
        <v>53790.874404381633</v>
      </c>
      <c r="BI2906" s="1102">
        <v>49242.768843399623</v>
      </c>
      <c r="BJ2906" s="1102">
        <v>58961.186780797194</v>
      </c>
      <c r="BK2906" s="1102">
        <v>70701.431356918925</v>
      </c>
      <c r="BL2906" s="1102">
        <v>97119.564919512937</v>
      </c>
      <c r="BM2906" s="1102">
        <v>80154.105649613746</v>
      </c>
      <c r="BN2906" s="1102">
        <v>75253.239031382021</v>
      </c>
      <c r="BO2906" s="1102">
        <v>114981.92899684123</v>
      </c>
      <c r="BP2906" s="1102">
        <v>105094.37416819058</v>
      </c>
      <c r="BQ2906" s="1102">
        <v>78566.541847057844</v>
      </c>
      <c r="BR2906" s="1102">
        <v>57708.620337003151</v>
      </c>
      <c r="BS2906" s="1102">
        <v>71504.250537475731</v>
      </c>
      <c r="BT2906" s="1102">
        <v>26077.049226745265</v>
      </c>
      <c r="BU2906" s="1102">
        <v>14812.610903674964</v>
      </c>
      <c r="BV2906" s="1102">
        <v>13877.143242193424</v>
      </c>
      <c r="BW2906" s="1102">
        <v>21087.904338942324</v>
      </c>
      <c r="BX2906" s="1102">
        <v>23289.132721909918</v>
      </c>
      <c r="BY2906" s="1102">
        <v>21696.839332727068</v>
      </c>
      <c r="BZ2906" s="1102">
        <v>23298.872868686762</v>
      </c>
      <c r="CA2906" s="1102">
        <v>14604.164122797805</v>
      </c>
      <c r="CB2906" s="1102">
        <v>8298.1309231553969</v>
      </c>
      <c r="CC2906" s="1102">
        <v>9083.7683223262193</v>
      </c>
      <c r="CD2906" s="1102">
        <v>11623.523440372439</v>
      </c>
      <c r="CE2906" s="1102">
        <v>22839.616919188571</v>
      </c>
      <c r="CF2906" s="1102">
        <v>18116.314168609966</v>
      </c>
      <c r="CG2906" s="1102">
        <v>12170.180254557334</v>
      </c>
      <c r="CH2906" s="1102">
        <v>12050.831655887481</v>
      </c>
      <c r="CI2906" s="1102">
        <v>16400.445481885734</v>
      </c>
      <c r="CJ2906" s="1102">
        <v>20209.51827000843</v>
      </c>
      <c r="CK2906" s="1102">
        <v>21905.781911188809</v>
      </c>
      <c r="CL2906" s="1102">
        <v>19152.869000774779</v>
      </c>
      <c r="CM2906" s="1102">
        <v>21067.972692730596</v>
      </c>
      <c r="CN2906" s="1102">
        <v>17534.566378137937</v>
      </c>
      <c r="CO2906" s="1102">
        <v>20674.452701781811</v>
      </c>
      <c r="CP2906" s="1102">
        <v>19194.747962311783</v>
      </c>
      <c r="CQ2906" s="1106">
        <f t="shared" si="245"/>
        <v>21158.587771455732</v>
      </c>
      <c r="CR2906" s="23" t="s">
        <v>543</v>
      </c>
      <c r="DQ2906"/>
      <c r="DR2906"/>
    </row>
    <row r="2907" spans="58:122" ht="13">
      <c r="BF2907" s="1135">
        <v>2899</v>
      </c>
      <c r="BG2907" s="1102">
        <v>51007.659789433783</v>
      </c>
      <c r="BH2907" s="1102">
        <v>57371.725674858237</v>
      </c>
      <c r="BI2907" s="1102">
        <v>53715.907317842793</v>
      </c>
      <c r="BJ2907" s="1102">
        <v>59523.903731482169</v>
      </c>
      <c r="BK2907" s="1102">
        <v>71524.134743457282</v>
      </c>
      <c r="BL2907" s="1102">
        <v>98047.342003745609</v>
      </c>
      <c r="BM2907" s="1102">
        <v>91278.704509888004</v>
      </c>
      <c r="BN2907" s="1102">
        <v>101669.28666356001</v>
      </c>
      <c r="BO2907" s="1102">
        <v>120391.47735171065</v>
      </c>
      <c r="BP2907" s="1102">
        <v>117399.18913714821</v>
      </c>
      <c r="BQ2907" s="1102">
        <v>91443.823409537916</v>
      </c>
      <c r="BR2907" s="1102">
        <v>78242.302538663091</v>
      </c>
      <c r="BS2907" s="1102">
        <v>78417.985519985261</v>
      </c>
      <c r="BT2907" s="1102">
        <v>28401.854454575976</v>
      </c>
      <c r="BU2907" s="1102">
        <v>11451.492881029508</v>
      </c>
      <c r="BV2907" s="1102">
        <v>11627.01614107308</v>
      </c>
      <c r="BW2907" s="1102">
        <v>19599.994667882111</v>
      </c>
      <c r="BX2907" s="1102">
        <v>31000.575731778728</v>
      </c>
      <c r="BY2907" s="1102">
        <v>26927.128850743793</v>
      </c>
      <c r="BZ2907" s="1102">
        <v>21556.191848427821</v>
      </c>
      <c r="CA2907" s="1102">
        <v>14609.109142101299</v>
      </c>
      <c r="CB2907" s="1102">
        <v>9249.6440239624044</v>
      </c>
      <c r="CC2907" s="1102">
        <v>11494.376948840547</v>
      </c>
      <c r="CD2907" s="1102">
        <v>15293.576822478248</v>
      </c>
      <c r="CE2907" s="1102">
        <v>19769.378664974582</v>
      </c>
      <c r="CF2907" s="1102">
        <v>14143.876490318795</v>
      </c>
      <c r="CG2907" s="1102">
        <v>12044.955419561073</v>
      </c>
      <c r="CH2907" s="1102">
        <v>15018.844067146058</v>
      </c>
      <c r="CI2907" s="1102">
        <v>20816.415654453496</v>
      </c>
      <c r="CJ2907" s="1102">
        <v>21146.511200206027</v>
      </c>
      <c r="CK2907" s="1102">
        <v>22332.912514969314</v>
      </c>
      <c r="CL2907" s="1102">
        <v>19067.640089073499</v>
      </c>
      <c r="CM2907" s="1102">
        <v>24253.274030579185</v>
      </c>
      <c r="CN2907" s="1102">
        <v>24841.124170628103</v>
      </c>
      <c r="CO2907" s="1102">
        <v>25062.769544050836</v>
      </c>
      <c r="CP2907" s="1102">
        <v>24984.163436875169</v>
      </c>
      <c r="CQ2907" s="1106">
        <f t="shared" si="245"/>
        <v>27540.325927355967</v>
      </c>
      <c r="CR2907" s="23" t="s">
        <v>543</v>
      </c>
      <c r="DQ2907"/>
      <c r="DR2907"/>
    </row>
    <row r="2908" spans="58:122" ht="13">
      <c r="BF2908" s="1135">
        <v>2900</v>
      </c>
      <c r="BG2908" s="1102">
        <v>41455.458840435291</v>
      </c>
      <c r="BH2908" s="1102">
        <v>58697.550672125763</v>
      </c>
      <c r="BI2908" s="1102">
        <v>60976.069756212244</v>
      </c>
      <c r="BJ2908" s="1102">
        <v>68319.470940267827</v>
      </c>
      <c r="BK2908" s="1102">
        <v>75385.355293263448</v>
      </c>
      <c r="BL2908" s="1102">
        <v>102736.35291575041</v>
      </c>
      <c r="BM2908" s="1102">
        <v>97839.705910514982</v>
      </c>
      <c r="BN2908" s="1102">
        <v>99419.695905677916</v>
      </c>
      <c r="BO2908" s="1102">
        <v>110654.86414347208</v>
      </c>
      <c r="BP2908" s="1102">
        <v>123823.41451473525</v>
      </c>
      <c r="BQ2908" s="1102">
        <v>93009.580975104225</v>
      </c>
      <c r="BR2908" s="1102">
        <v>74224.811290907193</v>
      </c>
      <c r="BS2908" s="1102">
        <v>82093.78273573122</v>
      </c>
      <c r="BT2908" s="1102">
        <v>32451.218588540236</v>
      </c>
      <c r="BU2908" s="1102">
        <v>17400.826171779659</v>
      </c>
      <c r="BV2908" s="1102">
        <v>17197.521762028668</v>
      </c>
      <c r="BW2908" s="1102">
        <v>21582.368236785958</v>
      </c>
      <c r="BX2908" s="1102">
        <v>33202.589388184177</v>
      </c>
      <c r="BY2908" s="1102">
        <v>27633.229228557397</v>
      </c>
      <c r="BZ2908" s="1102">
        <v>21896.441563259068</v>
      </c>
      <c r="CA2908" s="1102">
        <v>14609.560976578094</v>
      </c>
      <c r="CB2908" s="1102">
        <v>8588.821024023362</v>
      </c>
      <c r="CC2908" s="1102">
        <v>10506.668918419846</v>
      </c>
      <c r="CD2908" s="1102">
        <v>14019.136943552632</v>
      </c>
      <c r="CE2908" s="1102">
        <v>23101.088134493722</v>
      </c>
      <c r="CF2908" s="1102">
        <v>19048.232677616375</v>
      </c>
      <c r="CG2908" s="1102">
        <v>14025.868676330803</v>
      </c>
      <c r="CH2908" s="1102">
        <v>14577.407175807937</v>
      </c>
      <c r="CI2908" s="1102">
        <v>18808.414978681707</v>
      </c>
      <c r="CJ2908" s="1102">
        <v>21471.83457560138</v>
      </c>
      <c r="CK2908" s="1102">
        <v>22727.803466950165</v>
      </c>
      <c r="CL2908" s="1102">
        <v>16538.408826117258</v>
      </c>
      <c r="CM2908" s="1102">
        <v>21066.485582581303</v>
      </c>
      <c r="CN2908" s="1102">
        <v>20044.304664231699</v>
      </c>
      <c r="CO2908" s="1102">
        <v>29071.38281817831</v>
      </c>
      <c r="CP2908" s="1102">
        <v>21058.670925865321</v>
      </c>
      <c r="CQ2908" s="1106">
        <f t="shared" si="245"/>
        <v>23213.211135149515</v>
      </c>
      <c r="CR2908" s="23" t="s">
        <v>543</v>
      </c>
      <c r="DQ2908"/>
      <c r="DR2908"/>
    </row>
    <row r="2909" spans="58:122" ht="13">
      <c r="BF2909" s="1135">
        <v>2901</v>
      </c>
      <c r="BG2909" s="1102">
        <v>68406.568264163128</v>
      </c>
      <c r="BH2909" s="1102">
        <v>68011.797414256318</v>
      </c>
      <c r="BI2909" s="1102">
        <v>58348.504539757269</v>
      </c>
      <c r="BJ2909" s="1102">
        <v>67361.666704387622</v>
      </c>
      <c r="BK2909" s="1102">
        <v>80719.987817366069</v>
      </c>
      <c r="BL2909" s="1102">
        <v>97251.981637732708</v>
      </c>
      <c r="BM2909" s="1102">
        <v>86834.383603173221</v>
      </c>
      <c r="BN2909" s="1102">
        <v>101895.42478787438</v>
      </c>
      <c r="BO2909" s="1102">
        <v>127668.24444908851</v>
      </c>
      <c r="BP2909" s="1102">
        <v>119901.20068721523</v>
      </c>
      <c r="BQ2909" s="1102">
        <v>98230.375113434959</v>
      </c>
      <c r="BR2909" s="1102">
        <v>79665.959233916074</v>
      </c>
      <c r="BS2909" s="1102">
        <v>70236.466527685945</v>
      </c>
      <c r="BT2909" s="1102">
        <v>35925.734681157373</v>
      </c>
      <c r="BU2909" s="1102">
        <v>18493.852533220299</v>
      </c>
      <c r="BV2909" s="1102">
        <v>19115.658281627475</v>
      </c>
      <c r="BW2909" s="1102">
        <v>19508.772416672109</v>
      </c>
      <c r="BX2909" s="1102">
        <v>23923.585293444357</v>
      </c>
      <c r="BY2909" s="1102">
        <v>26194.815784795799</v>
      </c>
      <c r="BZ2909" s="1102">
        <v>22630.86499914607</v>
      </c>
      <c r="CA2909" s="1102">
        <v>14617.114813885468</v>
      </c>
      <c r="CB2909" s="1102">
        <v>6449.3610142194057</v>
      </c>
      <c r="CC2909" s="1102">
        <v>11253.022325682876</v>
      </c>
      <c r="CD2909" s="1102">
        <v>16115.988696103585</v>
      </c>
      <c r="CE2909" s="1102">
        <v>24994.106797904831</v>
      </c>
      <c r="CF2909" s="1102">
        <v>15776.827280673337</v>
      </c>
      <c r="CG2909" s="1102">
        <v>13639.441608242898</v>
      </c>
      <c r="CH2909" s="1102">
        <v>17966.871436593403</v>
      </c>
      <c r="CI2909" s="1102">
        <v>23921.941445093405</v>
      </c>
      <c r="CJ2909" s="1102">
        <v>24867.364545945558</v>
      </c>
      <c r="CK2909" s="1102">
        <v>25903.419618191678</v>
      </c>
      <c r="CL2909" s="1102">
        <v>20143.091897100643</v>
      </c>
      <c r="CM2909" s="1102">
        <v>26286.230715093661</v>
      </c>
      <c r="CN2909" s="1102">
        <v>23161.072620938641</v>
      </c>
      <c r="CO2909" s="1102">
        <v>20522.179235392592</v>
      </c>
      <c r="CP2909" s="1102">
        <v>24940.157886445697</v>
      </c>
      <c r="CQ2909" s="1106">
        <f t="shared" si="245"/>
        <v>27491.818111414785</v>
      </c>
      <c r="CR2909" s="23" t="s">
        <v>543</v>
      </c>
      <c r="DQ2909"/>
      <c r="DR2909"/>
    </row>
    <row r="2910" spans="58:122" ht="13">
      <c r="BF2910" s="1135">
        <v>2902</v>
      </c>
      <c r="BG2910" s="1102">
        <v>70833.329975047105</v>
      </c>
      <c r="BH2910" s="1102">
        <v>74639.854795190287</v>
      </c>
      <c r="BI2910" s="1102">
        <v>67373.491812675333</v>
      </c>
      <c r="BJ2910" s="1102">
        <v>63629.475370665867</v>
      </c>
      <c r="BK2910" s="1102">
        <v>75737.186188215564</v>
      </c>
      <c r="BL2910" s="1102">
        <v>107509.47531010778</v>
      </c>
      <c r="BM2910" s="1102">
        <v>100462.72060281721</v>
      </c>
      <c r="BN2910" s="1102">
        <v>102323.44270889496</v>
      </c>
      <c r="BO2910" s="1102">
        <v>147642.43523090199</v>
      </c>
      <c r="BP2910" s="1102">
        <v>135431.02037597963</v>
      </c>
      <c r="BQ2910" s="1102">
        <v>106291.62253672225</v>
      </c>
      <c r="BR2910" s="1102">
        <v>77907.752206575824</v>
      </c>
      <c r="BS2910" s="1102">
        <v>85622.948846368614</v>
      </c>
      <c r="BT2910" s="1102">
        <v>42691.174413410052</v>
      </c>
      <c r="BU2910" s="1102">
        <v>16605.019645229953</v>
      </c>
      <c r="BV2910" s="1102">
        <v>12094.242213418689</v>
      </c>
      <c r="BW2910" s="1102">
        <v>16517.615746845589</v>
      </c>
      <c r="BX2910" s="1102">
        <v>35273.024284558021</v>
      </c>
      <c r="BY2910" s="1102">
        <v>27637.450684021198</v>
      </c>
      <c r="BZ2910" s="1102">
        <v>21669.602156824341</v>
      </c>
      <c r="CA2910" s="1102">
        <v>14624.862573060116</v>
      </c>
      <c r="CB2910" s="1102">
        <v>9692.6728338920566</v>
      </c>
      <c r="CC2910" s="1102">
        <v>15561.592361457379</v>
      </c>
      <c r="CD2910" s="1102">
        <v>18805.157229606561</v>
      </c>
      <c r="CE2910" s="1102">
        <v>28376.666431043333</v>
      </c>
      <c r="CF2910" s="1102">
        <v>19619.004356428093</v>
      </c>
      <c r="CG2910" s="1102">
        <v>13478.793448896065</v>
      </c>
      <c r="CH2910" s="1102">
        <v>17503.73400569586</v>
      </c>
      <c r="CI2910" s="1102">
        <v>24163.801202684965</v>
      </c>
      <c r="CJ2910" s="1102">
        <v>30962.606062919604</v>
      </c>
      <c r="CK2910" s="1102">
        <v>29086.738443248822</v>
      </c>
      <c r="CL2910" s="1102">
        <v>23511.231448031944</v>
      </c>
      <c r="CM2910" s="1102">
        <v>27860.392668968168</v>
      </c>
      <c r="CN2910" s="1102">
        <v>24980.571971797792</v>
      </c>
      <c r="CO2910" s="1102">
        <v>26498.924330052916</v>
      </c>
      <c r="CP2910" s="1102">
        <v>26730.261125517984</v>
      </c>
      <c r="CQ2910" s="1106">
        <f t="shared" si="245"/>
        <v>29465.069157911803</v>
      </c>
      <c r="CR2910" s="23" t="s">
        <v>543</v>
      </c>
      <c r="DQ2910"/>
      <c r="DR2910"/>
    </row>
    <row r="2911" spans="58:122" ht="13">
      <c r="BF2911" s="1135">
        <v>2903</v>
      </c>
      <c r="BG2911" s="1102">
        <v>58097.765269026859</v>
      </c>
      <c r="BH2911" s="1102">
        <v>57477.535977776104</v>
      </c>
      <c r="BI2911" s="1102">
        <v>53934.267336458171</v>
      </c>
      <c r="BJ2911" s="1102">
        <v>70652.300515324911</v>
      </c>
      <c r="BK2911" s="1102">
        <v>84614.359195785772</v>
      </c>
      <c r="BL2911" s="1102">
        <v>109542.38132480744</v>
      </c>
      <c r="BM2911" s="1102">
        <v>97013.797887522931</v>
      </c>
      <c r="BN2911" s="1102">
        <v>118384.67825202957</v>
      </c>
      <c r="BO2911" s="1102">
        <v>129954.31889657976</v>
      </c>
      <c r="BP2911" s="1102">
        <v>125422.41387877427</v>
      </c>
      <c r="BQ2911" s="1102">
        <v>92417.863708202334</v>
      </c>
      <c r="BR2911" s="1102">
        <v>68350.787656899513</v>
      </c>
      <c r="BS2911" s="1102">
        <v>51532.471759028711</v>
      </c>
      <c r="BT2911" s="1102">
        <v>28034.794225235804</v>
      </c>
      <c r="BU2911" s="1102">
        <v>17778.063976213205</v>
      </c>
      <c r="BV2911" s="1102">
        <v>17498.895293749658</v>
      </c>
      <c r="BW2911" s="1102">
        <v>17840.557084783464</v>
      </c>
      <c r="BX2911" s="1102">
        <v>22728.704718459139</v>
      </c>
      <c r="BY2911" s="1102">
        <v>23701.3421552293</v>
      </c>
      <c r="BZ2911" s="1102">
        <v>20959.785272335215</v>
      </c>
      <c r="CA2911" s="1102">
        <v>14626.501587516279</v>
      </c>
      <c r="CB2911" s="1102">
        <v>8570.401558266858</v>
      </c>
      <c r="CC2911" s="1102">
        <v>11205.627293335378</v>
      </c>
      <c r="CD2911" s="1102">
        <v>18269.437963680455</v>
      </c>
      <c r="CE2911" s="1102">
        <v>22931.409840678756</v>
      </c>
      <c r="CF2911" s="1102">
        <v>17240.130278320546</v>
      </c>
      <c r="CG2911" s="1102">
        <v>13240.518684618415</v>
      </c>
      <c r="CH2911" s="1102">
        <v>15825.565538483157</v>
      </c>
      <c r="CI2911" s="1102">
        <v>21579.012186860422</v>
      </c>
      <c r="CJ2911" s="1102">
        <v>23249.415627532326</v>
      </c>
      <c r="CK2911" s="1102">
        <v>24256.559133497405</v>
      </c>
      <c r="CL2911" s="1102">
        <v>22403.970447605243</v>
      </c>
      <c r="CM2911" s="1102">
        <v>23926.25518867272</v>
      </c>
      <c r="CN2911" s="1102">
        <v>21340.98600641247</v>
      </c>
      <c r="CO2911" s="1102">
        <v>21918.922145771132</v>
      </c>
      <c r="CP2911" s="1102">
        <v>23963.843214113218</v>
      </c>
      <c r="CQ2911" s="1106">
        <f t="shared" si="245"/>
        <v>26415.61540598375</v>
      </c>
      <c r="CR2911" s="23" t="s">
        <v>543</v>
      </c>
      <c r="DQ2911"/>
      <c r="DR2911"/>
    </row>
    <row r="2912" spans="58:122" ht="13">
      <c r="BF2912" s="1135">
        <v>2904</v>
      </c>
      <c r="BG2912" s="1102">
        <v>49396.381055122649</v>
      </c>
      <c r="BH2912" s="1102">
        <v>50027.986597360374</v>
      </c>
      <c r="BI2912" s="1102">
        <v>43407.670637537318</v>
      </c>
      <c r="BJ2912" s="1102">
        <v>51700.916875622432</v>
      </c>
      <c r="BK2912" s="1102">
        <v>69480.781458371537</v>
      </c>
      <c r="BL2912" s="1102">
        <v>97383.336799827681</v>
      </c>
      <c r="BM2912" s="1102">
        <v>87461.93927709409</v>
      </c>
      <c r="BN2912" s="1102">
        <v>93906.291928911363</v>
      </c>
      <c r="BO2912" s="1102">
        <v>107204.94535703964</v>
      </c>
      <c r="BP2912" s="1102">
        <v>112890.47664195386</v>
      </c>
      <c r="BQ2912" s="1102">
        <v>81923.273805217977</v>
      </c>
      <c r="BR2912" s="1102">
        <v>61863.181411473815</v>
      </c>
      <c r="BS2912" s="1102">
        <v>67236.111144442839</v>
      </c>
      <c r="BT2912" s="1102">
        <v>33523.073344888646</v>
      </c>
      <c r="BU2912" s="1102">
        <v>19745.413390213762</v>
      </c>
      <c r="BV2912" s="1102">
        <v>17181.575792568423</v>
      </c>
      <c r="BW2912" s="1102">
        <v>15118.23770537111</v>
      </c>
      <c r="BX2912" s="1102">
        <v>19692.220603355174</v>
      </c>
      <c r="BY2912" s="1102">
        <v>21348.954020818233</v>
      </c>
      <c r="BZ2912" s="1102">
        <v>19257.189437759534</v>
      </c>
      <c r="CA2912" s="1102">
        <v>14632.45547256578</v>
      </c>
      <c r="CB2912" s="1102">
        <v>8532.0129304047696</v>
      </c>
      <c r="CC2912" s="1102">
        <v>10306.426048593714</v>
      </c>
      <c r="CD2912" s="1102">
        <v>15179.244967763678</v>
      </c>
      <c r="CE2912" s="1102">
        <v>22016.293102190601</v>
      </c>
      <c r="CF2912" s="1102">
        <v>17829.103842597902</v>
      </c>
      <c r="CG2912" s="1102">
        <v>13064.294804923118</v>
      </c>
      <c r="CH2912" s="1102">
        <v>14701.159399726042</v>
      </c>
      <c r="CI2912" s="1102">
        <v>18152.169203849015</v>
      </c>
      <c r="CJ2912" s="1102">
        <v>19822.495508853124</v>
      </c>
      <c r="CK2912" s="1102">
        <v>22151.581256154634</v>
      </c>
      <c r="CL2912" s="1102">
        <v>18780.603666231866</v>
      </c>
      <c r="CM2912" s="1102">
        <v>23646.645445160531</v>
      </c>
      <c r="CN2912" s="1102">
        <v>21533.991770014181</v>
      </c>
      <c r="CO2912" s="1102">
        <v>23764.575715565054</v>
      </c>
      <c r="CP2912" s="1102">
        <v>22689.440287517122</v>
      </c>
      <c r="CQ2912" s="1106">
        <f t="shared" si="245"/>
        <v>25010.826646499772</v>
      </c>
      <c r="CR2912" s="23" t="s">
        <v>543</v>
      </c>
      <c r="DQ2912"/>
      <c r="DR2912"/>
    </row>
    <row r="2913" spans="58:122" ht="13">
      <c r="BF2913" s="1135">
        <v>2905</v>
      </c>
      <c r="BG2913" s="1102">
        <v>54641.090977137661</v>
      </c>
      <c r="BH2913" s="1102">
        <v>56335.983005686059</v>
      </c>
      <c r="BI2913" s="1102">
        <v>52376.519729199412</v>
      </c>
      <c r="BJ2913" s="1102">
        <v>67670.523803262986</v>
      </c>
      <c r="BK2913" s="1102">
        <v>86300.639177623772</v>
      </c>
      <c r="BL2913" s="1102">
        <v>111522.05951739536</v>
      </c>
      <c r="BM2913" s="1102">
        <v>87105.812841132865</v>
      </c>
      <c r="BN2913" s="1102">
        <v>92896.961495523487</v>
      </c>
      <c r="BO2913" s="1102">
        <v>120919.38907014199</v>
      </c>
      <c r="BP2913" s="1102">
        <v>114796.76506926728</v>
      </c>
      <c r="BQ2913" s="1102">
        <v>88316.463022522628</v>
      </c>
      <c r="BR2913" s="1102">
        <v>67196.905247155926</v>
      </c>
      <c r="BS2913" s="1102">
        <v>71206.595371294869</v>
      </c>
      <c r="BT2913" s="1102">
        <v>31692.94272632643</v>
      </c>
      <c r="BU2913" s="1102">
        <v>15369.947187660144</v>
      </c>
      <c r="BV2913" s="1102">
        <v>12185.56821455502</v>
      </c>
      <c r="BW2913" s="1102">
        <v>18560.705824593122</v>
      </c>
      <c r="BX2913" s="1102">
        <v>21851.846039382235</v>
      </c>
      <c r="BY2913" s="1102">
        <v>24031.224127452657</v>
      </c>
      <c r="BZ2913" s="1102">
        <v>22891.157463776817</v>
      </c>
      <c r="CA2913" s="1102">
        <v>14633.270487792042</v>
      </c>
      <c r="CB2913" s="1102">
        <v>8501.5880553783281</v>
      </c>
      <c r="CC2913" s="1102">
        <v>7741.4056860550008</v>
      </c>
      <c r="CD2913" s="1102">
        <v>8839.9543283028725</v>
      </c>
      <c r="CE2913" s="1102">
        <v>18468.679830584195</v>
      </c>
      <c r="CF2913" s="1102">
        <v>15194.865174117089</v>
      </c>
      <c r="CG2913" s="1102">
        <v>11796.795156626638</v>
      </c>
      <c r="CH2913" s="1102">
        <v>12986.432006209119</v>
      </c>
      <c r="CI2913" s="1102">
        <v>17074.006433581573</v>
      </c>
      <c r="CJ2913" s="1102">
        <v>24423.773420116479</v>
      </c>
      <c r="CK2913" s="1102">
        <v>23490.161297725306</v>
      </c>
      <c r="CL2913" s="1102">
        <v>15877.744221465886</v>
      </c>
      <c r="CM2913" s="1102">
        <v>18812.635593230243</v>
      </c>
      <c r="CN2913" s="1102">
        <v>16553.854867192164</v>
      </c>
      <c r="CO2913" s="1102">
        <v>28456.025799506802</v>
      </c>
      <c r="CP2913" s="1102">
        <v>16678.742784976348</v>
      </c>
      <c r="CQ2913" s="1106">
        <f t="shared" si="245"/>
        <v>18385.166808460326</v>
      </c>
      <c r="CR2913" s="23" t="s">
        <v>543</v>
      </c>
      <c r="DQ2913"/>
      <c r="DR2913"/>
    </row>
    <row r="2914" spans="58:122" ht="13">
      <c r="BF2914" s="1135">
        <v>2906</v>
      </c>
      <c r="BG2914" s="1102">
        <v>60766.803155135232</v>
      </c>
      <c r="BH2914" s="1102">
        <v>69426.439110902473</v>
      </c>
      <c r="BI2914" s="1102">
        <v>67345.833731159364</v>
      </c>
      <c r="BJ2914" s="1102">
        <v>72256.532786827098</v>
      </c>
      <c r="BK2914" s="1102">
        <v>78799.546136226927</v>
      </c>
      <c r="BL2914" s="1102">
        <v>90064.053366455017</v>
      </c>
      <c r="BM2914" s="1102">
        <v>74166.391270383465</v>
      </c>
      <c r="BN2914" s="1102">
        <v>84490.405908346176</v>
      </c>
      <c r="BO2914" s="1102">
        <v>107590.0020581568</v>
      </c>
      <c r="BP2914" s="1102">
        <v>111711.35672746394</v>
      </c>
      <c r="BQ2914" s="1102">
        <v>89807.915172019944</v>
      </c>
      <c r="BR2914" s="1102">
        <v>83957.476792548769</v>
      </c>
      <c r="BS2914" s="1102">
        <v>108399.55242290984</v>
      </c>
      <c r="BT2914" s="1102">
        <v>38183.149987677614</v>
      </c>
      <c r="BU2914" s="1102">
        <v>18923.317301269126</v>
      </c>
      <c r="BV2914" s="1102">
        <v>21308.920144936197</v>
      </c>
      <c r="BW2914" s="1102">
        <v>23828.854942897637</v>
      </c>
      <c r="BX2914" s="1102">
        <v>17201.441032964362</v>
      </c>
      <c r="BY2914" s="1102">
        <v>28193.351975393049</v>
      </c>
      <c r="BZ2914" s="1102">
        <v>16597.993748920017</v>
      </c>
      <c r="CA2914" s="1102">
        <v>14633.971965519702</v>
      </c>
      <c r="CB2914" s="1102">
        <v>9698.5738656773119</v>
      </c>
      <c r="CC2914" s="1102">
        <v>13957.918690963115</v>
      </c>
      <c r="CD2914" s="1102">
        <v>13041.315436712463</v>
      </c>
      <c r="CE2914" s="1102">
        <v>29635.632499238982</v>
      </c>
      <c r="CF2914" s="1102">
        <v>23016.095206185444</v>
      </c>
      <c r="CG2914" s="1102">
        <v>18724.433190183481</v>
      </c>
      <c r="CH2914" s="1102">
        <v>19163.185993584659</v>
      </c>
      <c r="CI2914" s="1102">
        <v>22805.98110928007</v>
      </c>
      <c r="CJ2914" s="1102">
        <v>24449.896690477784</v>
      </c>
      <c r="CK2914" s="1102">
        <v>30702.678994348506</v>
      </c>
      <c r="CL2914" s="1102">
        <v>21188.061024539929</v>
      </c>
      <c r="CM2914" s="1102">
        <v>33074.030852094838</v>
      </c>
      <c r="CN2914" s="1102">
        <v>21644.226050604382</v>
      </c>
      <c r="CO2914" s="1102">
        <v>30809.297815125366</v>
      </c>
      <c r="CP2914" s="1102">
        <v>22264.65472731382</v>
      </c>
      <c r="CQ2914" s="1106">
        <f t="shared" si="245"/>
        <v>24542.58071916299</v>
      </c>
      <c r="CR2914" s="23" t="s">
        <v>543</v>
      </c>
      <c r="DQ2914"/>
      <c r="DR2914"/>
    </row>
    <row r="2915" spans="58:122" ht="13">
      <c r="BF2915" s="1135">
        <v>2907</v>
      </c>
      <c r="BG2915" s="1102">
        <v>59917.073613711196</v>
      </c>
      <c r="BH2915" s="1102">
        <v>64525.874668598881</v>
      </c>
      <c r="BI2915" s="1102">
        <v>61130.199706038293</v>
      </c>
      <c r="BJ2915" s="1102">
        <v>69505.776631587738</v>
      </c>
      <c r="BK2915" s="1102">
        <v>77952.975944979175</v>
      </c>
      <c r="BL2915" s="1102">
        <v>97296.04666116822</v>
      </c>
      <c r="BM2915" s="1102">
        <v>77569.605673399477</v>
      </c>
      <c r="BN2915" s="1102">
        <v>85488.080412851719</v>
      </c>
      <c r="BO2915" s="1102">
        <v>108789.0566878329</v>
      </c>
      <c r="BP2915" s="1102">
        <v>105686.85545774267</v>
      </c>
      <c r="BQ2915" s="1102">
        <v>79376.324665558146</v>
      </c>
      <c r="BR2915" s="1102">
        <v>64870.087788625387</v>
      </c>
      <c r="BS2915" s="1102">
        <v>78276.561500761207</v>
      </c>
      <c r="BT2915" s="1102">
        <v>30316.769840858542</v>
      </c>
      <c r="BU2915" s="1102">
        <v>19250.676622156192</v>
      </c>
      <c r="BV2915" s="1102">
        <v>19652.083050973131</v>
      </c>
      <c r="BW2915" s="1102">
        <v>18385.934280277848</v>
      </c>
      <c r="BX2915" s="1102">
        <v>21423.689321810474</v>
      </c>
      <c r="BY2915" s="1102">
        <v>23898.279344096707</v>
      </c>
      <c r="BZ2915" s="1102">
        <v>24257.005871493344</v>
      </c>
      <c r="CA2915" s="1102">
        <v>14637.045967000706</v>
      </c>
      <c r="CB2915" s="1102">
        <v>7627.0133246292689</v>
      </c>
      <c r="CC2915" s="1102">
        <v>7457.050001128312</v>
      </c>
      <c r="CD2915" s="1102">
        <v>10560.048583554022</v>
      </c>
      <c r="CE2915" s="1102">
        <v>18731.488198070823</v>
      </c>
      <c r="CF2915" s="1102">
        <v>13246.223410822195</v>
      </c>
      <c r="CG2915" s="1102">
        <v>10216.021130281066</v>
      </c>
      <c r="CH2915" s="1102">
        <v>13383.068969921042</v>
      </c>
      <c r="CI2915" s="1102">
        <v>20156.817985950238</v>
      </c>
      <c r="CJ2915" s="1102">
        <v>23179.991167297841</v>
      </c>
      <c r="CK2915" s="1102">
        <v>21736.211845077287</v>
      </c>
      <c r="CL2915" s="1102">
        <v>18919.401878568238</v>
      </c>
      <c r="CM2915" s="1102">
        <v>20967.90237241795</v>
      </c>
      <c r="CN2915" s="1102">
        <v>19588.274661683765</v>
      </c>
      <c r="CO2915" s="1102">
        <v>20944.760190180034</v>
      </c>
      <c r="CP2915" s="1102">
        <v>20579.344298154836</v>
      </c>
      <c r="CQ2915" s="1106">
        <f t="shared" si="245"/>
        <v>22684.843972240087</v>
      </c>
      <c r="CR2915" s="23" t="s">
        <v>543</v>
      </c>
      <c r="DQ2915"/>
      <c r="DR2915"/>
    </row>
    <row r="2916" spans="58:122" ht="13">
      <c r="BF2916" s="1135">
        <v>2908</v>
      </c>
      <c r="BG2916" s="1102">
        <v>49587.450038024341</v>
      </c>
      <c r="BH2916" s="1102">
        <v>52574.527591706952</v>
      </c>
      <c r="BI2916" s="1102">
        <v>47274.532559935651</v>
      </c>
      <c r="BJ2916" s="1102">
        <v>58400.995326523807</v>
      </c>
      <c r="BK2916" s="1102">
        <v>72672.507884433566</v>
      </c>
      <c r="BL2916" s="1102">
        <v>96328.647810368406</v>
      </c>
      <c r="BM2916" s="1102">
        <v>86406.016412066805</v>
      </c>
      <c r="BN2916" s="1102">
        <v>103135.38061447887</v>
      </c>
      <c r="BO2916" s="1102">
        <v>133576.42237853387</v>
      </c>
      <c r="BP2916" s="1102">
        <v>124137.10118494967</v>
      </c>
      <c r="BQ2916" s="1102">
        <v>94252.541043296078</v>
      </c>
      <c r="BR2916" s="1102">
        <v>68536.583453997344</v>
      </c>
      <c r="BS2916" s="1102">
        <v>57544.568780754467</v>
      </c>
      <c r="BT2916" s="1102">
        <v>28908.144250447061</v>
      </c>
      <c r="BU2916" s="1102">
        <v>14926.938862495281</v>
      </c>
      <c r="BV2916" s="1102">
        <v>15043.407412070404</v>
      </c>
      <c r="BW2916" s="1102">
        <v>24869.981962375001</v>
      </c>
      <c r="BX2916" s="1102">
        <v>27888.677236720909</v>
      </c>
      <c r="BY2916" s="1102">
        <v>28562.188810391999</v>
      </c>
      <c r="BZ2916" s="1102">
        <v>22480.283161456962</v>
      </c>
      <c r="CA2916" s="1102">
        <v>14652.719146609033</v>
      </c>
      <c r="CB2916" s="1102">
        <v>9053.4292421970167</v>
      </c>
      <c r="CC2916" s="1102">
        <v>7747.0827003288141</v>
      </c>
      <c r="CD2916" s="1102">
        <v>13326.315602526534</v>
      </c>
      <c r="CE2916" s="1102">
        <v>22122.104718441249</v>
      </c>
      <c r="CF2916" s="1102">
        <v>17556.391917361609</v>
      </c>
      <c r="CG2916" s="1102">
        <v>13517.033953437523</v>
      </c>
      <c r="CH2916" s="1102">
        <v>14881.146014743434</v>
      </c>
      <c r="CI2916" s="1102">
        <v>24367.24632199444</v>
      </c>
      <c r="CJ2916" s="1102">
        <v>28689.60280025825</v>
      </c>
      <c r="CK2916" s="1102">
        <v>26284.913555435345</v>
      </c>
      <c r="CL2916" s="1102">
        <v>22292.368533024859</v>
      </c>
      <c r="CM2916" s="1102">
        <v>22310.05674741375</v>
      </c>
      <c r="CN2916" s="1102">
        <v>22830.839745667523</v>
      </c>
      <c r="CO2916" s="1102">
        <v>22576.461193559458</v>
      </c>
      <c r="CP2916" s="1102">
        <v>23896.156793122878</v>
      </c>
      <c r="CQ2916" s="1106">
        <f t="shared" si="245"/>
        <v>26341.003898592677</v>
      </c>
      <c r="CR2916" s="23" t="s">
        <v>543</v>
      </c>
      <c r="DQ2916"/>
      <c r="DR2916"/>
    </row>
    <row r="2917" spans="58:122" ht="13">
      <c r="BF2917" s="1135">
        <v>2909</v>
      </c>
      <c r="BG2917" s="1102">
        <v>43649.075858679862</v>
      </c>
      <c r="BH2917" s="1102">
        <v>52853.937780307278</v>
      </c>
      <c r="BI2917" s="1102">
        <v>49910.990880227306</v>
      </c>
      <c r="BJ2917" s="1102">
        <v>57838.973024601684</v>
      </c>
      <c r="BK2917" s="1102">
        <v>68792.549712277527</v>
      </c>
      <c r="BL2917" s="1102">
        <v>97800.957335974817</v>
      </c>
      <c r="BM2917" s="1102">
        <v>93076.772434399842</v>
      </c>
      <c r="BN2917" s="1102">
        <v>100560.6927465621</v>
      </c>
      <c r="BO2917" s="1102">
        <v>113004.58343926186</v>
      </c>
      <c r="BP2917" s="1102">
        <v>127302.8825807244</v>
      </c>
      <c r="BQ2917" s="1102">
        <v>95620.505804335378</v>
      </c>
      <c r="BR2917" s="1102">
        <v>70782.315982227548</v>
      </c>
      <c r="BS2917" s="1102">
        <v>57945.69052619618</v>
      </c>
      <c r="BT2917" s="1102">
        <v>28311.966714208182</v>
      </c>
      <c r="BU2917" s="1102">
        <v>16004.955318571592</v>
      </c>
      <c r="BV2917" s="1102">
        <v>18296.758223796995</v>
      </c>
      <c r="BW2917" s="1102">
        <v>21804.538672571216</v>
      </c>
      <c r="BX2917" s="1102">
        <v>25070.182496195313</v>
      </c>
      <c r="BY2917" s="1102">
        <v>27468.271525575245</v>
      </c>
      <c r="BZ2917" s="1102">
        <v>22040.476682201912</v>
      </c>
      <c r="CA2917" s="1102">
        <v>14652.805854531229</v>
      </c>
      <c r="CB2917" s="1102">
        <v>8660.9501930542719</v>
      </c>
      <c r="CC2917" s="1102">
        <v>7930.9703475133738</v>
      </c>
      <c r="CD2917" s="1102">
        <v>13562.773213114759</v>
      </c>
      <c r="CE2917" s="1102">
        <v>21484.522991406309</v>
      </c>
      <c r="CF2917" s="1102">
        <v>17092.711047654902</v>
      </c>
      <c r="CG2917" s="1102">
        <v>13295.935351312522</v>
      </c>
      <c r="CH2917" s="1102">
        <v>14731.468228487047</v>
      </c>
      <c r="CI2917" s="1102">
        <v>24144.093739588629</v>
      </c>
      <c r="CJ2917" s="1102">
        <v>28214.367832403899</v>
      </c>
      <c r="CK2917" s="1102">
        <v>25848.153180262874</v>
      </c>
      <c r="CL2917" s="1102">
        <v>21888.239036926178</v>
      </c>
      <c r="CM2917" s="1102">
        <v>21952.526607354117</v>
      </c>
      <c r="CN2917" s="1102">
        <v>22717.73146296891</v>
      </c>
      <c r="CO2917" s="1102">
        <v>22175.031357231408</v>
      </c>
      <c r="CP2917" s="1102">
        <v>23744.141644577398</v>
      </c>
      <c r="CQ2917" s="1106">
        <f t="shared" si="245"/>
        <v>26173.435881059664</v>
      </c>
      <c r="CR2917" s="23" t="s">
        <v>543</v>
      </c>
      <c r="DQ2917"/>
      <c r="DR2917"/>
    </row>
    <row r="2918" spans="58:122" ht="13">
      <c r="BF2918" s="1135">
        <v>2910</v>
      </c>
      <c r="BG2918" s="1102">
        <v>65703.081579430262</v>
      </c>
      <c r="BH2918" s="1102">
        <v>59038.758251635591</v>
      </c>
      <c r="BI2918" s="1102">
        <v>49594.520673261912</v>
      </c>
      <c r="BJ2918" s="1102">
        <v>54583.533157571786</v>
      </c>
      <c r="BK2918" s="1102">
        <v>65688.664308458203</v>
      </c>
      <c r="BL2918" s="1102">
        <v>95208.487234626373</v>
      </c>
      <c r="BM2918" s="1102">
        <v>91176.001755144869</v>
      </c>
      <c r="BN2918" s="1102">
        <v>105075.0495069911</v>
      </c>
      <c r="BO2918" s="1102">
        <v>129960.23394921099</v>
      </c>
      <c r="BP2918" s="1102">
        <v>119496.92112258534</v>
      </c>
      <c r="BQ2918" s="1102">
        <v>92648.251919953924</v>
      </c>
      <c r="BR2918" s="1102">
        <v>76832.210114055371</v>
      </c>
      <c r="BS2918" s="1102">
        <v>83097.919811824351</v>
      </c>
      <c r="BT2918" s="1102">
        <v>31798.283536580031</v>
      </c>
      <c r="BU2918" s="1102">
        <v>15554.345018867783</v>
      </c>
      <c r="BV2918" s="1102">
        <v>16107.380009986147</v>
      </c>
      <c r="BW2918" s="1102">
        <v>18600.812297849781</v>
      </c>
      <c r="BX2918" s="1102">
        <v>22149.447200268642</v>
      </c>
      <c r="BY2918" s="1102">
        <v>26551.274716146716</v>
      </c>
      <c r="BZ2918" s="1102">
        <v>22941.095921139986</v>
      </c>
      <c r="CA2918" s="1102">
        <v>14655.854095677003</v>
      </c>
      <c r="CB2918" s="1102">
        <v>8389.0447195267607</v>
      </c>
      <c r="CC2918" s="1102">
        <v>10020.385031663272</v>
      </c>
      <c r="CD2918" s="1102">
        <v>11218.948123601216</v>
      </c>
      <c r="CE2918" s="1102">
        <v>19004.944123080244</v>
      </c>
      <c r="CF2918" s="1102">
        <v>17618.13169319283</v>
      </c>
      <c r="CG2918" s="1102">
        <v>15140.983976561085</v>
      </c>
      <c r="CH2918" s="1102">
        <v>19310.120717170212</v>
      </c>
      <c r="CI2918" s="1102">
        <v>19997.793547123772</v>
      </c>
      <c r="CJ2918" s="1102">
        <v>23284.408502454637</v>
      </c>
      <c r="CK2918" s="1102">
        <v>23630.246888467296</v>
      </c>
      <c r="CL2918" s="1102">
        <v>18364.900838739188</v>
      </c>
      <c r="CM2918" s="1102">
        <v>24417.406825440179</v>
      </c>
      <c r="CN2918" s="1102">
        <v>17854.021291594589</v>
      </c>
      <c r="CO2918" s="1102">
        <v>24632.865821243468</v>
      </c>
      <c r="CP2918" s="1102">
        <v>20136.737313032474</v>
      </c>
      <c r="CQ2918" s="1106">
        <f t="shared" si="245"/>
        <v>22196.953286654705</v>
      </c>
      <c r="CR2918" s="23" t="s">
        <v>543</v>
      </c>
      <c r="DQ2918"/>
      <c r="DR2918"/>
    </row>
    <row r="2919" spans="58:122" ht="13">
      <c r="BF2919" s="1135">
        <v>2911</v>
      </c>
      <c r="BG2919" s="1102">
        <v>59429.792246683137</v>
      </c>
      <c r="BH2919" s="1102">
        <v>46322.793853374889</v>
      </c>
      <c r="BI2919" s="1102">
        <v>46766.975055407369</v>
      </c>
      <c r="BJ2919" s="1102">
        <v>62860.389727425994</v>
      </c>
      <c r="BK2919" s="1102">
        <v>84373.652900342597</v>
      </c>
      <c r="BL2919" s="1102">
        <v>117935.17639747105</v>
      </c>
      <c r="BM2919" s="1102">
        <v>102396.92748856232</v>
      </c>
      <c r="BN2919" s="1102">
        <v>106383.6152932343</v>
      </c>
      <c r="BO2919" s="1102">
        <v>130558.78034062055</v>
      </c>
      <c r="BP2919" s="1102">
        <v>122283.95797830936</v>
      </c>
      <c r="BQ2919" s="1102">
        <v>93680.530953028821</v>
      </c>
      <c r="BR2919" s="1102">
        <v>72861.917906496004</v>
      </c>
      <c r="BS2919" s="1102">
        <v>78517.865626985687</v>
      </c>
      <c r="BT2919" s="1102">
        <v>31231.784863550314</v>
      </c>
      <c r="BU2919" s="1102">
        <v>15742.366573460642</v>
      </c>
      <c r="BV2919" s="1102">
        <v>14867.795133834248</v>
      </c>
      <c r="BW2919" s="1102">
        <v>25961.338268449741</v>
      </c>
      <c r="BX2919" s="1102">
        <v>34501.93088108347</v>
      </c>
      <c r="BY2919" s="1102">
        <v>27386.94741039136</v>
      </c>
      <c r="BZ2919" s="1102">
        <v>22021.168392207142</v>
      </c>
      <c r="CA2919" s="1102">
        <v>14663.32332266449</v>
      </c>
      <c r="CB2919" s="1102">
        <v>9209.6402691349977</v>
      </c>
      <c r="CC2919" s="1102">
        <v>11484.611110034069</v>
      </c>
      <c r="CD2919" s="1102">
        <v>14589.883766994812</v>
      </c>
      <c r="CE2919" s="1102">
        <v>23742.85515974362</v>
      </c>
      <c r="CF2919" s="1102">
        <v>18108.105293735956</v>
      </c>
      <c r="CG2919" s="1102">
        <v>14703.474054542245</v>
      </c>
      <c r="CH2919" s="1102">
        <v>15472.282457397696</v>
      </c>
      <c r="CI2919" s="1102">
        <v>20753.889179485897</v>
      </c>
      <c r="CJ2919" s="1102">
        <v>24820.94004248994</v>
      </c>
      <c r="CK2919" s="1102">
        <v>27417.507908909945</v>
      </c>
      <c r="CL2919" s="1102">
        <v>23487.072134266928</v>
      </c>
      <c r="CM2919" s="1102">
        <v>25632.336316891469</v>
      </c>
      <c r="CN2919" s="1102">
        <v>20437.981221318183</v>
      </c>
      <c r="CO2919" s="1102">
        <v>23150.858448213199</v>
      </c>
      <c r="CP2919" s="1102">
        <v>22383.306383165625</v>
      </c>
      <c r="CQ2919" s="1106">
        <f t="shared" si="245"/>
        <v>24673.371781358663</v>
      </c>
      <c r="CR2919" s="23" t="s">
        <v>543</v>
      </c>
      <c r="DQ2919"/>
      <c r="DR2919"/>
    </row>
    <row r="2920" spans="58:122" ht="13">
      <c r="BF2920" s="1135">
        <v>2912</v>
      </c>
      <c r="BG2920" s="1102">
        <v>65052.414498010548</v>
      </c>
      <c r="BH2920" s="1102">
        <v>66189.35743237198</v>
      </c>
      <c r="BI2920" s="1102">
        <v>57863.085980253636</v>
      </c>
      <c r="BJ2920" s="1102">
        <v>61140.97243520811</v>
      </c>
      <c r="BK2920" s="1102">
        <v>79214.529514275215</v>
      </c>
      <c r="BL2920" s="1102">
        <v>100763.4238333824</v>
      </c>
      <c r="BM2920" s="1102">
        <v>88039.046680952568</v>
      </c>
      <c r="BN2920" s="1102">
        <v>96026.787008087733</v>
      </c>
      <c r="BO2920" s="1102">
        <v>130570.77125645203</v>
      </c>
      <c r="BP2920" s="1102">
        <v>121300.79646500813</v>
      </c>
      <c r="BQ2920" s="1102">
        <v>98063.548259241026</v>
      </c>
      <c r="BR2920" s="1102">
        <v>80790.381789982042</v>
      </c>
      <c r="BS2920" s="1102">
        <v>94669.07906976821</v>
      </c>
      <c r="BT2920" s="1102">
        <v>35179.211831477522</v>
      </c>
      <c r="BU2920" s="1102">
        <v>15543.23929112624</v>
      </c>
      <c r="BV2920" s="1102">
        <v>14726.720006468438</v>
      </c>
      <c r="BW2920" s="1102">
        <v>25435.093020789835</v>
      </c>
      <c r="BX2920" s="1102">
        <v>27332.521396848078</v>
      </c>
      <c r="BY2920" s="1102">
        <v>25561.339152556924</v>
      </c>
      <c r="BZ2920" s="1102">
        <v>22206.007938028764</v>
      </c>
      <c r="CA2920" s="1102">
        <v>14668.513741928859</v>
      </c>
      <c r="CB2920" s="1102">
        <v>9038.0881688413538</v>
      </c>
      <c r="CC2920" s="1102">
        <v>10849.460304254409</v>
      </c>
      <c r="CD2920" s="1102">
        <v>15411.914199931278</v>
      </c>
      <c r="CE2920" s="1102">
        <v>27681.752698297518</v>
      </c>
      <c r="CF2920" s="1102">
        <v>20383.318188362024</v>
      </c>
      <c r="CG2920" s="1102">
        <v>13924.815482692644</v>
      </c>
      <c r="CH2920" s="1102">
        <v>13390.512228775566</v>
      </c>
      <c r="CI2920" s="1102">
        <v>18868.947531679263</v>
      </c>
      <c r="CJ2920" s="1102">
        <v>25739.345734463139</v>
      </c>
      <c r="CK2920" s="1102">
        <v>26221.748377071868</v>
      </c>
      <c r="CL2920" s="1102">
        <v>21806.809385194596</v>
      </c>
      <c r="CM2920" s="1102">
        <v>22395.049886391073</v>
      </c>
      <c r="CN2920" s="1102">
        <v>18612.124286550174</v>
      </c>
      <c r="CO2920" s="1102">
        <v>21513.789198884799</v>
      </c>
      <c r="CP2920" s="1102">
        <v>18836.848681528689</v>
      </c>
      <c r="CQ2920" s="1106">
        <f t="shared" si="245"/>
        <v>20764.071346407662</v>
      </c>
      <c r="CR2920" s="23" t="s">
        <v>543</v>
      </c>
      <c r="DQ2920"/>
      <c r="DR2920"/>
    </row>
    <row r="2921" spans="58:122" ht="13">
      <c r="BF2921" s="1135">
        <v>2913</v>
      </c>
      <c r="BG2921" s="1102">
        <v>53254.63686444734</v>
      </c>
      <c r="BH2921" s="1102">
        <v>64500.118734308307</v>
      </c>
      <c r="BI2921" s="1102">
        <v>60032.477885975655</v>
      </c>
      <c r="BJ2921" s="1102">
        <v>63465.699087649708</v>
      </c>
      <c r="BK2921" s="1102">
        <v>71833.145122571848</v>
      </c>
      <c r="BL2921" s="1102">
        <v>83268.071229269364</v>
      </c>
      <c r="BM2921" s="1102">
        <v>72408.282141371965</v>
      </c>
      <c r="BN2921" s="1102">
        <v>75200.806875776892</v>
      </c>
      <c r="BO2921" s="1102">
        <v>117570.77042821275</v>
      </c>
      <c r="BP2921" s="1102">
        <v>108599.07663409864</v>
      </c>
      <c r="BQ2921" s="1102">
        <v>86775.177440976273</v>
      </c>
      <c r="BR2921" s="1102">
        <v>66200.820630361559</v>
      </c>
      <c r="BS2921" s="1102">
        <v>85935.734919887851</v>
      </c>
      <c r="BT2921" s="1102">
        <v>23367.588210871098</v>
      </c>
      <c r="BU2921" s="1102">
        <v>8891.3106890097024</v>
      </c>
      <c r="BV2921" s="1102">
        <v>12810.152894407978</v>
      </c>
      <c r="BW2921" s="1102">
        <v>25124.159394267768</v>
      </c>
      <c r="BX2921" s="1102">
        <v>30615.203817105241</v>
      </c>
      <c r="BY2921" s="1102">
        <v>31910.082465624349</v>
      </c>
      <c r="BZ2921" s="1102">
        <v>24492.890303848595</v>
      </c>
      <c r="CA2921" s="1102">
        <v>14681.347269124732</v>
      </c>
      <c r="CB2921" s="1102">
        <v>7809.9416995751208</v>
      </c>
      <c r="CC2921" s="1102">
        <v>7675.2333339382767</v>
      </c>
      <c r="CD2921" s="1102">
        <v>11594.80096541523</v>
      </c>
      <c r="CE2921" s="1102">
        <v>22199.56809461079</v>
      </c>
      <c r="CF2921" s="1102">
        <v>14475.274382921318</v>
      </c>
      <c r="CG2921" s="1102">
        <v>11409.260253019549</v>
      </c>
      <c r="CH2921" s="1102">
        <v>13439.16355918079</v>
      </c>
      <c r="CI2921" s="1102">
        <v>21682.581685750822</v>
      </c>
      <c r="CJ2921" s="1102">
        <v>25848.261421605763</v>
      </c>
      <c r="CK2921" s="1102">
        <v>23270.88434861548</v>
      </c>
      <c r="CL2921" s="1102">
        <v>17939.417784906058</v>
      </c>
      <c r="CM2921" s="1102">
        <v>20720.151537190093</v>
      </c>
      <c r="CN2921" s="1102">
        <v>20709.290289884786</v>
      </c>
      <c r="CO2921" s="1102">
        <v>25621.786096406748</v>
      </c>
      <c r="CP2921" s="1102">
        <v>21915.960591068131</v>
      </c>
      <c r="CQ2921" s="1106">
        <f t="shared" si="245"/>
        <v>24158.211229048684</v>
      </c>
      <c r="CR2921" s="23" t="s">
        <v>543</v>
      </c>
      <c r="DQ2921"/>
      <c r="DR2921"/>
    </row>
    <row r="2922" spans="58:122" ht="13">
      <c r="BF2922" s="1135">
        <v>2914</v>
      </c>
      <c r="BG2922" s="1102">
        <v>66593.594276910691</v>
      </c>
      <c r="BH2922" s="1102">
        <v>70764.123507767014</v>
      </c>
      <c r="BI2922" s="1102">
        <v>64236.703646489354</v>
      </c>
      <c r="BJ2922" s="1102">
        <v>67124.676793386796</v>
      </c>
      <c r="BK2922" s="1102">
        <v>81776.504593363439</v>
      </c>
      <c r="BL2922" s="1102">
        <v>102078.49160555449</v>
      </c>
      <c r="BM2922" s="1102">
        <v>86341.669218171999</v>
      </c>
      <c r="BN2922" s="1102">
        <v>90274.930396162337</v>
      </c>
      <c r="BO2922" s="1102">
        <v>119989.38680807808</v>
      </c>
      <c r="BP2922" s="1102">
        <v>114601.03479822315</v>
      </c>
      <c r="BQ2922" s="1102">
        <v>91733.070154589543</v>
      </c>
      <c r="BR2922" s="1102">
        <v>71439.787895649351</v>
      </c>
      <c r="BS2922" s="1102">
        <v>76383.198144234819</v>
      </c>
      <c r="BT2922" s="1102">
        <v>33871.766204483749</v>
      </c>
      <c r="BU2922" s="1102">
        <v>14427.619984798286</v>
      </c>
      <c r="BV2922" s="1102">
        <v>12830.142849016314</v>
      </c>
      <c r="BW2922" s="1102">
        <v>22035.083931191231</v>
      </c>
      <c r="BX2922" s="1102">
        <v>31662.185128573907</v>
      </c>
      <c r="BY2922" s="1102">
        <v>24646.981607230457</v>
      </c>
      <c r="BZ2922" s="1102">
        <v>23267.76801350664</v>
      </c>
      <c r="CA2922" s="1102">
        <v>14685.766259480139</v>
      </c>
      <c r="CB2922" s="1102">
        <v>9884.8290134445851</v>
      </c>
      <c r="CC2922" s="1102">
        <v>13306.023823648631</v>
      </c>
      <c r="CD2922" s="1102">
        <v>14122.291679573658</v>
      </c>
      <c r="CE2922" s="1102">
        <v>23840.944208344561</v>
      </c>
      <c r="CF2922" s="1102">
        <v>16833.91843284147</v>
      </c>
      <c r="CG2922" s="1102">
        <v>11503.545076058077</v>
      </c>
      <c r="CH2922" s="1102">
        <v>16332.205086621654</v>
      </c>
      <c r="CI2922" s="1102">
        <v>18370.479772519484</v>
      </c>
      <c r="CJ2922" s="1102">
        <v>23337.262381436165</v>
      </c>
      <c r="CK2922" s="1102">
        <v>24677.150800972871</v>
      </c>
      <c r="CL2922" s="1102">
        <v>19315.807316641673</v>
      </c>
      <c r="CM2922" s="1102">
        <v>22766.750340850045</v>
      </c>
      <c r="CN2922" s="1102">
        <v>17579.850351855312</v>
      </c>
      <c r="CO2922" s="1102">
        <v>21636.295507703951</v>
      </c>
      <c r="CP2922" s="1102">
        <v>19408.430731238426</v>
      </c>
      <c r="CQ2922" s="1106">
        <f t="shared" si="245"/>
        <v>21394.132704395688</v>
      </c>
      <c r="CR2922" s="23" t="s">
        <v>543</v>
      </c>
      <c r="DQ2922"/>
      <c r="DR2922"/>
    </row>
    <row r="2923" spans="58:122" ht="13">
      <c r="BF2923" s="1135">
        <v>2915</v>
      </c>
      <c r="BG2923" s="1102">
        <v>67971.399603973172</v>
      </c>
      <c r="BH2923" s="1102">
        <v>66023.615413699692</v>
      </c>
      <c r="BI2923" s="1102">
        <v>60498.204725926269</v>
      </c>
      <c r="BJ2923" s="1102">
        <v>72363.614205267921</v>
      </c>
      <c r="BK2923" s="1102">
        <v>89110.11363544593</v>
      </c>
      <c r="BL2923" s="1102">
        <v>117429.35082570196</v>
      </c>
      <c r="BM2923" s="1102">
        <v>98959.730618376547</v>
      </c>
      <c r="BN2923" s="1102">
        <v>105110.06749965809</v>
      </c>
      <c r="BO2923" s="1102">
        <v>141012.28707143985</v>
      </c>
      <c r="BP2923" s="1102">
        <v>130525.86405522673</v>
      </c>
      <c r="BQ2923" s="1102">
        <v>95968.228081303183</v>
      </c>
      <c r="BR2923" s="1102">
        <v>65624.181865903709</v>
      </c>
      <c r="BS2923" s="1102">
        <v>61996.636832270815</v>
      </c>
      <c r="BT2923" s="1102">
        <v>33463.524453605613</v>
      </c>
      <c r="BU2923" s="1102">
        <v>17191.480697599731</v>
      </c>
      <c r="BV2923" s="1102">
        <v>14244.411528546236</v>
      </c>
      <c r="BW2923" s="1102">
        <v>21145.699559626399</v>
      </c>
      <c r="BX2923" s="1102">
        <v>23817.166915450049</v>
      </c>
      <c r="BY2923" s="1102">
        <v>26473.52046214939</v>
      </c>
      <c r="BZ2923" s="1102">
        <v>22267.102050715486</v>
      </c>
      <c r="CA2923" s="1102">
        <v>14686.735734348636</v>
      </c>
      <c r="CB2923" s="1102">
        <v>9529.2498689639997</v>
      </c>
      <c r="CC2923" s="1102">
        <v>8113.0986604746813</v>
      </c>
      <c r="CD2923" s="1102">
        <v>11050.306354766084</v>
      </c>
      <c r="CE2923" s="1102">
        <v>22671.724450349844</v>
      </c>
      <c r="CF2923" s="1102">
        <v>15829.279620496851</v>
      </c>
      <c r="CG2923" s="1102">
        <v>10013.652613267035</v>
      </c>
      <c r="CH2923" s="1102">
        <v>15119.054990441877</v>
      </c>
      <c r="CI2923" s="1102">
        <v>20820.0218147247</v>
      </c>
      <c r="CJ2923" s="1102">
        <v>29874.380444671289</v>
      </c>
      <c r="CK2923" s="1102">
        <v>27522.750264097343</v>
      </c>
      <c r="CL2923" s="1102">
        <v>21119.222174518036</v>
      </c>
      <c r="CM2923" s="1102">
        <v>27043.676915014566</v>
      </c>
      <c r="CN2923" s="1102">
        <v>19237.454395057426</v>
      </c>
      <c r="CO2923" s="1102">
        <v>22559.745745553671</v>
      </c>
      <c r="CP2923" s="1102">
        <v>20513.839563874379</v>
      </c>
      <c r="CQ2923" s="1106">
        <f t="shared" si="245"/>
        <v>22612.637362784193</v>
      </c>
      <c r="CR2923" s="23" t="s">
        <v>543</v>
      </c>
      <c r="DQ2923"/>
      <c r="DR2923"/>
    </row>
    <row r="2924" spans="58:122" ht="13">
      <c r="BF2924" s="1135">
        <v>2916</v>
      </c>
      <c r="BG2924" s="1102">
        <v>46397.642306852671</v>
      </c>
      <c r="BH2924" s="1102">
        <v>51491.092968350124</v>
      </c>
      <c r="BI2924" s="1102">
        <v>50391.169645412483</v>
      </c>
      <c r="BJ2924" s="1102">
        <v>64017.439972602224</v>
      </c>
      <c r="BK2924" s="1102">
        <v>77063.641919701971</v>
      </c>
      <c r="BL2924" s="1102">
        <v>98240.347750731351</v>
      </c>
      <c r="BM2924" s="1102">
        <v>79444.190951636716</v>
      </c>
      <c r="BN2924" s="1102">
        <v>83337.595854366606</v>
      </c>
      <c r="BO2924" s="1102">
        <v>114371.16446969078</v>
      </c>
      <c r="BP2924" s="1102">
        <v>114219.96894516455</v>
      </c>
      <c r="BQ2924" s="1102">
        <v>90655.35728846307</v>
      </c>
      <c r="BR2924" s="1102">
        <v>75053.33815434009</v>
      </c>
      <c r="BS2924" s="1102">
        <v>89778.491366613482</v>
      </c>
      <c r="BT2924" s="1102">
        <v>31014.10419486578</v>
      </c>
      <c r="BU2924" s="1102">
        <v>14341.748287325529</v>
      </c>
      <c r="BV2924" s="1102">
        <v>12323.422895186099</v>
      </c>
      <c r="BW2924" s="1102">
        <v>19591.097078548108</v>
      </c>
      <c r="BX2924" s="1102">
        <v>32573.797557218622</v>
      </c>
      <c r="BY2924" s="1102">
        <v>29960.768519656787</v>
      </c>
      <c r="BZ2924" s="1102">
        <v>26051.84674814513</v>
      </c>
      <c r="CA2924" s="1102">
        <v>14687.075196283067</v>
      </c>
      <c r="CB2924" s="1102">
        <v>7104.9245338619849</v>
      </c>
      <c r="CC2924" s="1102">
        <v>11827.629822447168</v>
      </c>
      <c r="CD2924" s="1102">
        <v>13427.249708488722</v>
      </c>
      <c r="CE2924" s="1102">
        <v>27423.264233597922</v>
      </c>
      <c r="CF2924" s="1102">
        <v>17747.332040472731</v>
      </c>
      <c r="CG2924" s="1102">
        <v>11198.522588865653</v>
      </c>
      <c r="CH2924" s="1102">
        <v>13485.159067916204</v>
      </c>
      <c r="CI2924" s="1102">
        <v>16791.260054454942</v>
      </c>
      <c r="CJ2924" s="1102">
        <v>21797.376389075787</v>
      </c>
      <c r="CK2924" s="1102">
        <v>19884.412355611526</v>
      </c>
      <c r="CL2924" s="1102">
        <v>15845.686546718522</v>
      </c>
      <c r="CM2924" s="1102">
        <v>19424.842033701771</v>
      </c>
      <c r="CN2924" s="1102">
        <v>18514.894092150909</v>
      </c>
      <c r="CO2924" s="1102">
        <v>24554.884579039473</v>
      </c>
      <c r="CP2924" s="1102">
        <v>18586.234352050531</v>
      </c>
      <c r="CQ2924" s="1106">
        <f t="shared" si="245"/>
        <v>20487.816336575819</v>
      </c>
      <c r="CR2924" s="23" t="s">
        <v>543</v>
      </c>
      <c r="DQ2924"/>
      <c r="DR2924"/>
    </row>
    <row r="2925" spans="58:122" ht="13">
      <c r="BF2925" s="1135">
        <v>2917</v>
      </c>
      <c r="BG2925" s="1102">
        <v>73497.093558131994</v>
      </c>
      <c r="BH2925" s="1102">
        <v>82945.492025754327</v>
      </c>
      <c r="BI2925" s="1102">
        <v>80144.68338912433</v>
      </c>
      <c r="BJ2925" s="1102">
        <v>92143.38694006989</v>
      </c>
      <c r="BK2925" s="1102">
        <v>104306.93020608184</v>
      </c>
      <c r="BL2925" s="1102">
        <v>127816.56097604298</v>
      </c>
      <c r="BM2925" s="1102">
        <v>107086.74722875762</v>
      </c>
      <c r="BN2925" s="1102">
        <v>99889.881465106533</v>
      </c>
      <c r="BO2925" s="1102">
        <v>119580.98962541811</v>
      </c>
      <c r="BP2925" s="1102">
        <v>126402.80654970239</v>
      </c>
      <c r="BQ2925" s="1102">
        <v>93720.405869184062</v>
      </c>
      <c r="BR2925" s="1102">
        <v>73189.081152079205</v>
      </c>
      <c r="BS2925" s="1102">
        <v>91474.77253825884</v>
      </c>
      <c r="BT2925" s="1102">
        <v>39321.282382566256</v>
      </c>
      <c r="BU2925" s="1102">
        <v>19398.891592000316</v>
      </c>
      <c r="BV2925" s="1102">
        <v>16671.879331531236</v>
      </c>
      <c r="BW2925" s="1102">
        <v>15564.71034466878</v>
      </c>
      <c r="BX2925" s="1102">
        <v>26751.619627158161</v>
      </c>
      <c r="BY2925" s="1102">
        <v>26156.133287073699</v>
      </c>
      <c r="BZ2925" s="1102">
        <v>22565.434823483887</v>
      </c>
      <c r="CA2925" s="1102">
        <v>14695.928358556388</v>
      </c>
      <c r="CB2925" s="1102">
        <v>8920.8537228034857</v>
      </c>
      <c r="CC2925" s="1102">
        <v>12468.329967743946</v>
      </c>
      <c r="CD2925" s="1102">
        <v>16498.429265527273</v>
      </c>
      <c r="CE2925" s="1102">
        <v>24792.051036599274</v>
      </c>
      <c r="CF2925" s="1102">
        <v>18996.01705268984</v>
      </c>
      <c r="CG2925" s="1102">
        <v>13504.300500215415</v>
      </c>
      <c r="CH2925" s="1102">
        <v>15225.944309092896</v>
      </c>
      <c r="CI2925" s="1102">
        <v>20463.559644786619</v>
      </c>
      <c r="CJ2925" s="1102">
        <v>25025.353602022973</v>
      </c>
      <c r="CK2925" s="1102">
        <v>28025.673503030153</v>
      </c>
      <c r="CL2925" s="1102">
        <v>23385.27715894947</v>
      </c>
      <c r="CM2925" s="1102">
        <v>27214.512841321866</v>
      </c>
      <c r="CN2925" s="1102">
        <v>24915.860403746243</v>
      </c>
      <c r="CO2925" s="1102">
        <v>26569.182924342294</v>
      </c>
      <c r="CP2925" s="1102">
        <v>24891.160474981138</v>
      </c>
      <c r="CQ2925" s="1106">
        <f t="shared" si="245"/>
        <v>27437.807710596677</v>
      </c>
      <c r="CR2925" s="23" t="s">
        <v>543</v>
      </c>
      <c r="DQ2925"/>
      <c r="DR2925"/>
    </row>
    <row r="2926" spans="58:122" ht="13">
      <c r="BF2926" s="1135">
        <v>2918</v>
      </c>
      <c r="BG2926" s="1102">
        <v>71519.117620520323</v>
      </c>
      <c r="BH2926" s="1102">
        <v>74015.448230787268</v>
      </c>
      <c r="BI2926" s="1102">
        <v>66034.863843567655</v>
      </c>
      <c r="BJ2926" s="1102">
        <v>72384.06297845488</v>
      </c>
      <c r="BK2926" s="1102">
        <v>81300.150451599475</v>
      </c>
      <c r="BL2926" s="1102">
        <v>102365.37756502583</v>
      </c>
      <c r="BM2926" s="1102">
        <v>94771.18588948682</v>
      </c>
      <c r="BN2926" s="1102">
        <v>110075.84222935667</v>
      </c>
      <c r="BO2926" s="1102">
        <v>134544.14923956175</v>
      </c>
      <c r="BP2926" s="1102">
        <v>135610.70046632848</v>
      </c>
      <c r="BQ2926" s="1102">
        <v>112173.58176300168</v>
      </c>
      <c r="BR2926" s="1102">
        <v>97073.612523533491</v>
      </c>
      <c r="BS2926" s="1102">
        <v>94330.78061148175</v>
      </c>
      <c r="BT2926" s="1102">
        <v>38391.548468023175</v>
      </c>
      <c r="BU2926" s="1102">
        <v>17021.374370098736</v>
      </c>
      <c r="BV2926" s="1102">
        <v>15536.607180796644</v>
      </c>
      <c r="BW2926" s="1102">
        <v>23430.12205944063</v>
      </c>
      <c r="BX2926" s="1102">
        <v>28026.346258978345</v>
      </c>
      <c r="BY2926" s="1102">
        <v>27198.723445799933</v>
      </c>
      <c r="BZ2926" s="1102">
        <v>23455.006245314482</v>
      </c>
      <c r="CA2926" s="1102">
        <v>14702.169377769786</v>
      </c>
      <c r="CB2926" s="1102">
        <v>8349.7360909605814</v>
      </c>
      <c r="CC2926" s="1102">
        <v>10207.245307369923</v>
      </c>
      <c r="CD2926" s="1102">
        <v>16912.674243600628</v>
      </c>
      <c r="CE2926" s="1102">
        <v>28630.632721655216</v>
      </c>
      <c r="CF2926" s="1102">
        <v>22844.017604241904</v>
      </c>
      <c r="CG2926" s="1102">
        <v>15543.352826012071</v>
      </c>
      <c r="CH2926" s="1102">
        <v>15042.67460126582</v>
      </c>
      <c r="CI2926" s="1102">
        <v>19716.606925860953</v>
      </c>
      <c r="CJ2926" s="1102">
        <v>23693.810771005345</v>
      </c>
      <c r="CK2926" s="1102">
        <v>26715.802733522254</v>
      </c>
      <c r="CL2926" s="1102">
        <v>23955.324825271702</v>
      </c>
      <c r="CM2926" s="1102">
        <v>26217.875108052544</v>
      </c>
      <c r="CN2926" s="1102">
        <v>22740.082336075659</v>
      </c>
      <c r="CO2926" s="1102">
        <v>22564.427362135102</v>
      </c>
      <c r="CP2926" s="1102">
        <v>24041.241142524166</v>
      </c>
      <c r="CQ2926" s="1106">
        <f t="shared" si="245"/>
        <v>26500.932017841707</v>
      </c>
      <c r="CR2926" s="23" t="s">
        <v>543</v>
      </c>
      <c r="DQ2926"/>
      <c r="DR2926"/>
    </row>
    <row r="2927" spans="58:122" ht="13">
      <c r="BF2927" s="1135">
        <v>2919</v>
      </c>
      <c r="BG2927" s="1102">
        <v>66650.344488141345</v>
      </c>
      <c r="BH2927" s="1102">
        <v>68191.630087470912</v>
      </c>
      <c r="BI2927" s="1102">
        <v>59508.698847811465</v>
      </c>
      <c r="BJ2927" s="1102">
        <v>63285.086604515767</v>
      </c>
      <c r="BK2927" s="1102">
        <v>73953.967184594774</v>
      </c>
      <c r="BL2927" s="1102">
        <v>97162.131384336593</v>
      </c>
      <c r="BM2927" s="1102">
        <v>90032.240735110012</v>
      </c>
      <c r="BN2927" s="1102">
        <v>98101.612914185025</v>
      </c>
      <c r="BO2927" s="1102">
        <v>110181.04315709608</v>
      </c>
      <c r="BP2927" s="1102">
        <v>111531.39160787215</v>
      </c>
      <c r="BQ2927" s="1102">
        <v>90079.719800535691</v>
      </c>
      <c r="BR2927" s="1102">
        <v>74273.319025355799</v>
      </c>
      <c r="BS2927" s="1102">
        <v>64087.523444246995</v>
      </c>
      <c r="BT2927" s="1102">
        <v>39879.747853339621</v>
      </c>
      <c r="BU2927" s="1102">
        <v>20930.046837770813</v>
      </c>
      <c r="BV2927" s="1102">
        <v>15191.5211139935</v>
      </c>
      <c r="BW2927" s="1102">
        <v>15338.633107887677</v>
      </c>
      <c r="BX2927" s="1102">
        <v>24831.896286497245</v>
      </c>
      <c r="BY2927" s="1102">
        <v>27818.086178183301</v>
      </c>
      <c r="BZ2927" s="1102">
        <v>23043.622470333343</v>
      </c>
      <c r="CA2927" s="1102">
        <v>14703.211887509817</v>
      </c>
      <c r="CB2927" s="1102">
        <v>8457.8341994397524</v>
      </c>
      <c r="CC2927" s="1102">
        <v>10727.487891727103</v>
      </c>
      <c r="CD2927" s="1102">
        <v>16187.479601736006</v>
      </c>
      <c r="CE2927" s="1102">
        <v>20729.609459078383</v>
      </c>
      <c r="CF2927" s="1102">
        <v>14085.915699930554</v>
      </c>
      <c r="CG2927" s="1102">
        <v>11732.74693329309</v>
      </c>
      <c r="CH2927" s="1102">
        <v>15855.191753538769</v>
      </c>
      <c r="CI2927" s="1102">
        <v>23023.157988137566</v>
      </c>
      <c r="CJ2927" s="1102">
        <v>24914.434842948122</v>
      </c>
      <c r="CK2927" s="1102">
        <v>24370.842307944444</v>
      </c>
      <c r="CL2927" s="1102">
        <v>19585.079927329214</v>
      </c>
      <c r="CM2927" s="1102">
        <v>19930.473608885288</v>
      </c>
      <c r="CN2927" s="1102">
        <v>19091.798500246437</v>
      </c>
      <c r="CO2927" s="1102">
        <v>18447.736263393515</v>
      </c>
      <c r="CP2927" s="1102">
        <v>19332.14295866937</v>
      </c>
      <c r="CQ2927" s="1106">
        <f t="shared" si="245"/>
        <v>21310.039829878107</v>
      </c>
      <c r="CR2927" s="23" t="s">
        <v>543</v>
      </c>
      <c r="DQ2927"/>
      <c r="DR2927"/>
    </row>
    <row r="2928" spans="58:122" ht="13">
      <c r="BF2928" s="1135">
        <v>2920</v>
      </c>
      <c r="BG2928" s="1102">
        <v>65224.258491133842</v>
      </c>
      <c r="BH2928" s="1102">
        <v>70543.000256844971</v>
      </c>
      <c r="BI2928" s="1102">
        <v>69366.935044918195</v>
      </c>
      <c r="BJ2928" s="1102">
        <v>90301.592496198398</v>
      </c>
      <c r="BK2928" s="1102">
        <v>96810.488697994821</v>
      </c>
      <c r="BL2928" s="1102">
        <v>112982.05984291222</v>
      </c>
      <c r="BM2928" s="1102">
        <v>99284.22839043985</v>
      </c>
      <c r="BN2928" s="1102">
        <v>116248.33698463149</v>
      </c>
      <c r="BO2928" s="1102">
        <v>121088.33420209632</v>
      </c>
      <c r="BP2928" s="1102">
        <v>112490.4957521365</v>
      </c>
      <c r="BQ2928" s="1102">
        <v>84289.117909724824</v>
      </c>
      <c r="BR2928" s="1102">
        <v>69643.127404178376</v>
      </c>
      <c r="BS2928" s="1102">
        <v>58912.104041364175</v>
      </c>
      <c r="BT2928" s="1102">
        <v>33973.349086269751</v>
      </c>
      <c r="BU2928" s="1102">
        <v>19892.032132483029</v>
      </c>
      <c r="BV2928" s="1102">
        <v>17535.605129116611</v>
      </c>
      <c r="BW2928" s="1102">
        <v>21218.795243011689</v>
      </c>
      <c r="BX2928" s="1102">
        <v>27145.258587994871</v>
      </c>
      <c r="BY2928" s="1102">
        <v>25428.380489020576</v>
      </c>
      <c r="BZ2928" s="1102">
        <v>20638.118678861916</v>
      </c>
      <c r="CA2928" s="1102">
        <v>14708.047651017321</v>
      </c>
      <c r="CB2928" s="1102">
        <v>9693.0653331124049</v>
      </c>
      <c r="CC2928" s="1102">
        <v>10534.419742740827</v>
      </c>
      <c r="CD2928" s="1102">
        <v>15280.636472153772</v>
      </c>
      <c r="CE2928" s="1102">
        <v>21036.922535419199</v>
      </c>
      <c r="CF2928" s="1102">
        <v>17856.61185595411</v>
      </c>
      <c r="CG2928" s="1102">
        <v>14367.663938750267</v>
      </c>
      <c r="CH2928" s="1102">
        <v>15932.518883523118</v>
      </c>
      <c r="CI2928" s="1102">
        <v>20602.486013192727</v>
      </c>
      <c r="CJ2928" s="1102">
        <v>22212.744429401311</v>
      </c>
      <c r="CK2928" s="1102">
        <v>22886.133722843118</v>
      </c>
      <c r="CL2928" s="1102">
        <v>21435.697250010453</v>
      </c>
      <c r="CM2928" s="1102">
        <v>25704.402855973516</v>
      </c>
      <c r="CN2928" s="1102">
        <v>26016.314553447908</v>
      </c>
      <c r="CO2928" s="1102">
        <v>25116.022203864308</v>
      </c>
      <c r="CP2928" s="1102">
        <v>26948.159618486596</v>
      </c>
      <c r="CQ2928" s="1106">
        <f t="shared" si="245"/>
        <v>29705.261131143059</v>
      </c>
      <c r="CR2928" s="23" t="s">
        <v>543</v>
      </c>
      <c r="DQ2928"/>
      <c r="DR2928"/>
    </row>
    <row r="2929" spans="58:122" ht="13">
      <c r="BF2929" s="1135">
        <v>2921</v>
      </c>
      <c r="BG2929" s="1102">
        <v>54739.732658046058</v>
      </c>
      <c r="BH2929" s="1102">
        <v>68599.308742203139</v>
      </c>
      <c r="BI2929" s="1102">
        <v>71190.386010131886</v>
      </c>
      <c r="BJ2929" s="1102">
        <v>87552.31221264058</v>
      </c>
      <c r="BK2929" s="1102">
        <v>99397.003939283488</v>
      </c>
      <c r="BL2929" s="1102">
        <v>127466.45889401626</v>
      </c>
      <c r="BM2929" s="1102">
        <v>115367.63417570606</v>
      </c>
      <c r="BN2929" s="1102">
        <v>120837.68201551441</v>
      </c>
      <c r="BO2929" s="1102">
        <v>139671.02389535401</v>
      </c>
      <c r="BP2929" s="1102">
        <v>143622.38664067109</v>
      </c>
      <c r="BQ2929" s="1102">
        <v>110763.0645478263</v>
      </c>
      <c r="BR2929" s="1102">
        <v>81633.213142511784</v>
      </c>
      <c r="BS2929" s="1102">
        <v>68847.764104827584</v>
      </c>
      <c r="BT2929" s="1102">
        <v>34984.678536760315</v>
      </c>
      <c r="BU2929" s="1102">
        <v>15010.489019178583</v>
      </c>
      <c r="BV2929" s="1102">
        <v>13528.169725592261</v>
      </c>
      <c r="BW2929" s="1102">
        <v>18369.649760875847</v>
      </c>
      <c r="BX2929" s="1102">
        <v>31832.228708096089</v>
      </c>
      <c r="BY2929" s="1102">
        <v>29972.53512397152</v>
      </c>
      <c r="BZ2929" s="1102">
        <v>21149.972985890789</v>
      </c>
      <c r="CA2929" s="1102">
        <v>14719.730693512118</v>
      </c>
      <c r="CB2929" s="1102">
        <v>9686.6874075528394</v>
      </c>
      <c r="CC2929" s="1102">
        <v>10069.485711323188</v>
      </c>
      <c r="CD2929" s="1102">
        <v>17569.938820255185</v>
      </c>
      <c r="CE2929" s="1102">
        <v>21356.112361825366</v>
      </c>
      <c r="CF2929" s="1102">
        <v>15762.316726074565</v>
      </c>
      <c r="CG2929" s="1102">
        <v>12010.280990431234</v>
      </c>
      <c r="CH2929" s="1102">
        <v>13643.935973842035</v>
      </c>
      <c r="CI2929" s="1102">
        <v>22242.261017120185</v>
      </c>
      <c r="CJ2929" s="1102">
        <v>23726.384620305747</v>
      </c>
      <c r="CK2929" s="1102">
        <v>24215.99819402022</v>
      </c>
      <c r="CL2929" s="1102">
        <v>22625.628976331787</v>
      </c>
      <c r="CM2929" s="1102">
        <v>21670.882018545482</v>
      </c>
      <c r="CN2929" s="1102">
        <v>18080.624912099895</v>
      </c>
      <c r="CO2929" s="1102">
        <v>16340.504730540153</v>
      </c>
      <c r="CP2929" s="1102">
        <v>19339.146142983307</v>
      </c>
      <c r="CQ2929" s="1106">
        <f t="shared" si="245"/>
        <v>21317.759519153376</v>
      </c>
      <c r="CR2929" s="23" t="s">
        <v>543</v>
      </c>
      <c r="DQ2929"/>
      <c r="DR2929"/>
    </row>
    <row r="2930" spans="58:122" ht="13">
      <c r="BF2930" s="1135">
        <v>2922</v>
      </c>
      <c r="BG2930" s="1102">
        <v>73697.724982065934</v>
      </c>
      <c r="BH2930" s="1102">
        <v>84016.804428724892</v>
      </c>
      <c r="BI2930" s="1102">
        <v>86969.575056397938</v>
      </c>
      <c r="BJ2930" s="1102">
        <v>105637.98993268528</v>
      </c>
      <c r="BK2930" s="1102">
        <v>120092.51616462356</v>
      </c>
      <c r="BL2930" s="1102">
        <v>141536.01550404396</v>
      </c>
      <c r="BM2930" s="1102">
        <v>116890.87090200378</v>
      </c>
      <c r="BN2930" s="1102">
        <v>107681.05218663305</v>
      </c>
      <c r="BO2930" s="1102">
        <v>143497.14176972248</v>
      </c>
      <c r="BP2930" s="1102">
        <v>133098.41256765244</v>
      </c>
      <c r="BQ2930" s="1102">
        <v>97633.602011490759</v>
      </c>
      <c r="BR2930" s="1102">
        <v>68188.36075371789</v>
      </c>
      <c r="BS2930" s="1102">
        <v>71972.068375236107</v>
      </c>
      <c r="BT2930" s="1102">
        <v>30274.436703279644</v>
      </c>
      <c r="BU2930" s="1102">
        <v>17101.527026195254</v>
      </c>
      <c r="BV2930" s="1102">
        <v>22748.676863448876</v>
      </c>
      <c r="BW2930" s="1102">
        <v>31524.533149042669</v>
      </c>
      <c r="BX2930" s="1102">
        <v>27653.830561608862</v>
      </c>
      <c r="BY2930" s="1102">
        <v>28689.174328223755</v>
      </c>
      <c r="BZ2930" s="1102">
        <v>17988.878942319236</v>
      </c>
      <c r="CA2930" s="1102">
        <v>14721.4671211325</v>
      </c>
      <c r="CB2930" s="1102">
        <v>9881.2030890904516</v>
      </c>
      <c r="CC2930" s="1102">
        <v>15084.651837016208</v>
      </c>
      <c r="CD2930" s="1102">
        <v>15184.853048141777</v>
      </c>
      <c r="CE2930" s="1102">
        <v>31173.863566059983</v>
      </c>
      <c r="CF2930" s="1102">
        <v>23495.995997991631</v>
      </c>
      <c r="CG2930" s="1102">
        <v>18857.176279617193</v>
      </c>
      <c r="CH2930" s="1102">
        <v>22411.861307849405</v>
      </c>
      <c r="CI2930" s="1102">
        <v>25910.336168321257</v>
      </c>
      <c r="CJ2930" s="1102">
        <v>31639.690231972945</v>
      </c>
      <c r="CK2930" s="1102">
        <v>30968.719172750243</v>
      </c>
      <c r="CL2930" s="1102">
        <v>24750.891672464477</v>
      </c>
      <c r="CM2930" s="1102">
        <v>27470.065450962138</v>
      </c>
      <c r="CN2930" s="1102">
        <v>24396.000847102623</v>
      </c>
      <c r="CO2930" s="1102">
        <v>30068.848069359927</v>
      </c>
      <c r="CP2930" s="1102">
        <v>26890.342081068549</v>
      </c>
      <c r="CQ2930" s="1106">
        <f t="shared" si="245"/>
        <v>29641.528205730796</v>
      </c>
      <c r="CR2930" s="23" t="s">
        <v>543</v>
      </c>
      <c r="DQ2930"/>
      <c r="DR2930"/>
    </row>
    <row r="2931" spans="58:122" ht="13">
      <c r="BF2931" s="1135">
        <v>2923</v>
      </c>
      <c r="BG2931" s="1102">
        <v>54856.005077639682</v>
      </c>
      <c r="BH2931" s="1102">
        <v>56047.257125309021</v>
      </c>
      <c r="BI2931" s="1102">
        <v>48662.258711198614</v>
      </c>
      <c r="BJ2931" s="1102">
        <v>56103.42098882977</v>
      </c>
      <c r="BK2931" s="1102">
        <v>73474.417275468717</v>
      </c>
      <c r="BL2931" s="1102">
        <v>101785.15011907877</v>
      </c>
      <c r="BM2931" s="1102">
        <v>95117.510757884796</v>
      </c>
      <c r="BN2931" s="1102">
        <v>104530.44996838817</v>
      </c>
      <c r="BO2931" s="1102">
        <v>155054.73030657423</v>
      </c>
      <c r="BP2931" s="1102">
        <v>145156.74092236967</v>
      </c>
      <c r="BQ2931" s="1102">
        <v>123315.53893620621</v>
      </c>
      <c r="BR2931" s="1102">
        <v>94005.87910513315</v>
      </c>
      <c r="BS2931" s="1102">
        <v>83479.880310782566</v>
      </c>
      <c r="BT2931" s="1102">
        <v>35633.129943185697</v>
      </c>
      <c r="BU2931" s="1102">
        <v>13386.632034452581</v>
      </c>
      <c r="BV2931" s="1102">
        <v>11897.30929619059</v>
      </c>
      <c r="BW2931" s="1102">
        <v>24706.704199765718</v>
      </c>
      <c r="BX2931" s="1102">
        <v>28900.476908683442</v>
      </c>
      <c r="BY2931" s="1102">
        <v>27221.193189158686</v>
      </c>
      <c r="BZ2931" s="1102">
        <v>24146.203208401093</v>
      </c>
      <c r="CA2931" s="1102">
        <v>14724.46177264058</v>
      </c>
      <c r="CB2931" s="1102">
        <v>8090.2937597703803</v>
      </c>
      <c r="CC2931" s="1102">
        <v>10118.165798992744</v>
      </c>
      <c r="CD2931" s="1102">
        <v>12549.150009890498</v>
      </c>
      <c r="CE2931" s="1102">
        <v>24999.591105456289</v>
      </c>
      <c r="CF2931" s="1102">
        <v>18048.837080837442</v>
      </c>
      <c r="CG2931" s="1102">
        <v>12399.363985987276</v>
      </c>
      <c r="CH2931" s="1102">
        <v>15302.214594605126</v>
      </c>
      <c r="CI2931" s="1102">
        <v>19512.345307853881</v>
      </c>
      <c r="CJ2931" s="1102">
        <v>26263.885211506691</v>
      </c>
      <c r="CK2931" s="1102">
        <v>28102.098718307021</v>
      </c>
      <c r="CL2931" s="1102">
        <v>20607.254142113969</v>
      </c>
      <c r="CM2931" s="1102">
        <v>25478.605214499727</v>
      </c>
      <c r="CN2931" s="1102">
        <v>21411.359039616949</v>
      </c>
      <c r="CO2931" s="1102">
        <v>25480.939826293576</v>
      </c>
      <c r="CP2931" s="1102">
        <v>22409.343290339628</v>
      </c>
      <c r="CQ2931" s="1106">
        <f t="shared" si="245"/>
        <v>24702.072558613985</v>
      </c>
      <c r="CR2931" s="23" t="s">
        <v>543</v>
      </c>
      <c r="DQ2931"/>
      <c r="DR2931"/>
    </row>
    <row r="2932" spans="58:122" ht="13">
      <c r="BF2932" s="1135">
        <v>2924</v>
      </c>
      <c r="BG2932" s="1102">
        <v>53387.854941932143</v>
      </c>
      <c r="BH2932" s="1102">
        <v>57658.731933277188</v>
      </c>
      <c r="BI2932" s="1102">
        <v>55833.10695282001</v>
      </c>
      <c r="BJ2932" s="1102">
        <v>67034.940592501385</v>
      </c>
      <c r="BK2932" s="1102">
        <v>79899.143171700678</v>
      </c>
      <c r="BL2932" s="1102">
        <v>107029.93308519706</v>
      </c>
      <c r="BM2932" s="1102">
        <v>98341.829362519071</v>
      </c>
      <c r="BN2932" s="1102">
        <v>111966.53414438924</v>
      </c>
      <c r="BO2932" s="1102">
        <v>146693.09036254906</v>
      </c>
      <c r="BP2932" s="1102">
        <v>148017.0057050779</v>
      </c>
      <c r="BQ2932" s="1102">
        <v>117638.56316292391</v>
      </c>
      <c r="BR2932" s="1102">
        <v>97609.606620446371</v>
      </c>
      <c r="BS2932" s="1102">
        <v>109741.95977739189</v>
      </c>
      <c r="BT2932" s="1102">
        <v>44628.878734866972</v>
      </c>
      <c r="BU2932" s="1102">
        <v>19942.782941665573</v>
      </c>
      <c r="BV2932" s="1102">
        <v>16019.910708428693</v>
      </c>
      <c r="BW2932" s="1102">
        <v>20174.505869679564</v>
      </c>
      <c r="BX2932" s="1102">
        <v>27068.719779339284</v>
      </c>
      <c r="BY2932" s="1102">
        <v>24438.060949327686</v>
      </c>
      <c r="BZ2932" s="1102">
        <v>22452.449247539771</v>
      </c>
      <c r="CA2932" s="1102">
        <v>14726.83097974934</v>
      </c>
      <c r="CB2932" s="1102">
        <v>8878.4920984448963</v>
      </c>
      <c r="CC2932" s="1102">
        <v>10705.378489483597</v>
      </c>
      <c r="CD2932" s="1102">
        <v>14273.736955195502</v>
      </c>
      <c r="CE2932" s="1102">
        <v>24265.313902501108</v>
      </c>
      <c r="CF2932" s="1102">
        <v>17812.131816049368</v>
      </c>
      <c r="CG2932" s="1102">
        <v>13545.579429688454</v>
      </c>
      <c r="CH2932" s="1102">
        <v>15809.504605110658</v>
      </c>
      <c r="CI2932" s="1102">
        <v>22036.554299333147</v>
      </c>
      <c r="CJ2932" s="1102">
        <v>25110.958239323856</v>
      </c>
      <c r="CK2932" s="1102">
        <v>23838.717278662178</v>
      </c>
      <c r="CL2932" s="1102">
        <v>19586.941205514722</v>
      </c>
      <c r="CM2932" s="1102">
        <v>21626.000472642441</v>
      </c>
      <c r="CN2932" s="1102">
        <v>21872.017546029168</v>
      </c>
      <c r="CO2932" s="1102">
        <v>21999.850782109268</v>
      </c>
      <c r="CP2932" s="1102">
        <v>21603.824647797595</v>
      </c>
      <c r="CQ2932" s="1106">
        <f t="shared" si="245"/>
        <v>23814.140248524054</v>
      </c>
      <c r="CR2932" s="23" t="s">
        <v>543</v>
      </c>
      <c r="DQ2932"/>
      <c r="DR2932"/>
    </row>
    <row r="2933" spans="58:122" ht="13">
      <c r="BF2933" s="1135">
        <v>2925</v>
      </c>
      <c r="BG2933" s="1102">
        <v>63303.585720168187</v>
      </c>
      <c r="BH2933" s="1102">
        <v>64450.782668538566</v>
      </c>
      <c r="BI2933" s="1102">
        <v>57427.781368154298</v>
      </c>
      <c r="BJ2933" s="1102">
        <v>66207.532171858838</v>
      </c>
      <c r="BK2933" s="1102">
        <v>76186.366788939151</v>
      </c>
      <c r="BL2933" s="1102">
        <v>98633.12529571545</v>
      </c>
      <c r="BM2933" s="1102">
        <v>81511.64123754749</v>
      </c>
      <c r="BN2933" s="1102">
        <v>98570.269368780806</v>
      </c>
      <c r="BO2933" s="1102">
        <v>134989.51285005145</v>
      </c>
      <c r="BP2933" s="1102">
        <v>124807.69755808121</v>
      </c>
      <c r="BQ2933" s="1102">
        <v>94579.424335225296</v>
      </c>
      <c r="BR2933" s="1102">
        <v>71206.665565976757</v>
      </c>
      <c r="BS2933" s="1102">
        <v>69041.109129838209</v>
      </c>
      <c r="BT2933" s="1102">
        <v>35053.29956939441</v>
      </c>
      <c r="BU2933" s="1102">
        <v>14192.054462851516</v>
      </c>
      <c r="BV2933" s="1102">
        <v>13821.797577435173</v>
      </c>
      <c r="BW2933" s="1102">
        <v>22644.263048607936</v>
      </c>
      <c r="BX2933" s="1102">
        <v>25865.569073136598</v>
      </c>
      <c r="BY2933" s="1102">
        <v>23649.245710405325</v>
      </c>
      <c r="BZ2933" s="1102">
        <v>22534.370023807158</v>
      </c>
      <c r="CA2933" s="1102">
        <v>14729.990907999632</v>
      </c>
      <c r="CB2933" s="1102">
        <v>8838.1422253819383</v>
      </c>
      <c r="CC2933" s="1102">
        <v>9181.3907030588834</v>
      </c>
      <c r="CD2933" s="1102">
        <v>11921.226916101468</v>
      </c>
      <c r="CE2933" s="1102">
        <v>22002.082364598416</v>
      </c>
      <c r="CF2933" s="1102">
        <v>15678.23725021224</v>
      </c>
      <c r="CG2933" s="1102">
        <v>10761.654704321036</v>
      </c>
      <c r="CH2933" s="1102">
        <v>10865.924961415862</v>
      </c>
      <c r="CI2933" s="1102">
        <v>17651.009855769134</v>
      </c>
      <c r="CJ2933" s="1102">
        <v>21813.554759827497</v>
      </c>
      <c r="CK2933" s="1102">
        <v>23398.216130762034</v>
      </c>
      <c r="CL2933" s="1102">
        <v>19298.927442292788</v>
      </c>
      <c r="CM2933" s="1102">
        <v>22766.478412894441</v>
      </c>
      <c r="CN2933" s="1102">
        <v>21937.839784126409</v>
      </c>
      <c r="CO2933" s="1102">
        <v>23731.667841234004</v>
      </c>
      <c r="CP2933" s="1102">
        <v>22209.329125914672</v>
      </c>
      <c r="CQ2933" s="1106">
        <f t="shared" si="245"/>
        <v>24481.594683008156</v>
      </c>
      <c r="CR2933" s="23" t="s">
        <v>543</v>
      </c>
      <c r="DQ2933"/>
      <c r="DR2933"/>
    </row>
    <row r="2934" spans="58:122" ht="13">
      <c r="BF2934" s="1135">
        <v>2926</v>
      </c>
      <c r="BG2934" s="1102">
        <v>69670.449463386598</v>
      </c>
      <c r="BH2934" s="1102">
        <v>72850.853053242507</v>
      </c>
      <c r="BI2934" s="1102">
        <v>67136.015174012296</v>
      </c>
      <c r="BJ2934" s="1102">
        <v>79501.775737929856</v>
      </c>
      <c r="BK2934" s="1102">
        <v>91290.716310075979</v>
      </c>
      <c r="BL2934" s="1102">
        <v>113232.39343711111</v>
      </c>
      <c r="BM2934" s="1102">
        <v>97033.183802062762</v>
      </c>
      <c r="BN2934" s="1102">
        <v>109012.93531774993</v>
      </c>
      <c r="BO2934" s="1102">
        <v>136951.405544537</v>
      </c>
      <c r="BP2934" s="1102">
        <v>131201.96226027684</v>
      </c>
      <c r="BQ2934" s="1102">
        <v>105751.48264372618</v>
      </c>
      <c r="BR2934" s="1102">
        <v>95427.429561588928</v>
      </c>
      <c r="BS2934" s="1102">
        <v>100895.47753368436</v>
      </c>
      <c r="BT2934" s="1102">
        <v>47811.001546955165</v>
      </c>
      <c r="BU2934" s="1102">
        <v>24453.134579142818</v>
      </c>
      <c r="BV2934" s="1102">
        <v>17438.824739724059</v>
      </c>
      <c r="BW2934" s="1102">
        <v>19959.680743268716</v>
      </c>
      <c r="BX2934" s="1102">
        <v>32535.464571503915</v>
      </c>
      <c r="BY2934" s="1102">
        <v>25971.352148639486</v>
      </c>
      <c r="BZ2934" s="1102">
        <v>22479.682701554488</v>
      </c>
      <c r="CA2934" s="1102">
        <v>14736.140689649263</v>
      </c>
      <c r="CB2934" s="1102">
        <v>8814.0065819284155</v>
      </c>
      <c r="CC2934" s="1102">
        <v>13117.107975639457</v>
      </c>
      <c r="CD2934" s="1102">
        <v>14993.879980988837</v>
      </c>
      <c r="CE2934" s="1102">
        <v>22253.031720181614</v>
      </c>
      <c r="CF2934" s="1102">
        <v>20140.863719343488</v>
      </c>
      <c r="CG2934" s="1102">
        <v>16389.552823772319</v>
      </c>
      <c r="CH2934" s="1102">
        <v>21119.700144374598</v>
      </c>
      <c r="CI2934" s="1102">
        <v>21108.30888906524</v>
      </c>
      <c r="CJ2934" s="1102">
        <v>22338.589266995466</v>
      </c>
      <c r="CK2934" s="1102">
        <v>23785.633219939798</v>
      </c>
      <c r="CL2934" s="1102">
        <v>19878.148998773067</v>
      </c>
      <c r="CM2934" s="1102">
        <v>29844.834138770508</v>
      </c>
      <c r="CN2934" s="1102">
        <v>25024.975918409906</v>
      </c>
      <c r="CO2934" s="1102">
        <v>32627.828870907259</v>
      </c>
      <c r="CP2934" s="1102">
        <v>26675.659102266502</v>
      </c>
      <c r="CQ2934" s="1106">
        <f t="shared" si="245"/>
        <v>29404.880730132809</v>
      </c>
      <c r="CR2934" s="23" t="s">
        <v>543</v>
      </c>
      <c r="DQ2934"/>
      <c r="DR2934"/>
    </row>
    <row r="2935" spans="58:122" ht="13">
      <c r="BF2935" s="1135">
        <v>2927</v>
      </c>
      <c r="BG2935" s="1102">
        <v>66861.006331772718</v>
      </c>
      <c r="BH2935" s="1102">
        <v>74418.304090507983</v>
      </c>
      <c r="BI2935" s="1102">
        <v>75117.214817509201</v>
      </c>
      <c r="BJ2935" s="1102">
        <v>85720.720967283822</v>
      </c>
      <c r="BK2935" s="1102">
        <v>101827.08641304506</v>
      </c>
      <c r="BL2935" s="1102">
        <v>132403.77253934857</v>
      </c>
      <c r="BM2935" s="1102">
        <v>114729.54933504495</v>
      </c>
      <c r="BN2935" s="1102">
        <v>114043.80801586849</v>
      </c>
      <c r="BO2935" s="1102">
        <v>158934.41887593115</v>
      </c>
      <c r="BP2935" s="1102">
        <v>152510.38457254291</v>
      </c>
      <c r="BQ2935" s="1102">
        <v>121430.13760970025</v>
      </c>
      <c r="BR2935" s="1102">
        <v>94901.535523977494</v>
      </c>
      <c r="BS2935" s="1102">
        <v>94179.860510728642</v>
      </c>
      <c r="BT2935" s="1102">
        <v>42158.643158529318</v>
      </c>
      <c r="BU2935" s="1102">
        <v>17127.912064146873</v>
      </c>
      <c r="BV2935" s="1102">
        <v>14242.812245820707</v>
      </c>
      <c r="BW2935" s="1102">
        <v>23502.475423657706</v>
      </c>
      <c r="BX2935" s="1102">
        <v>30120.701463098419</v>
      </c>
      <c r="BY2935" s="1102">
        <v>26674.827656721616</v>
      </c>
      <c r="BZ2935" s="1102">
        <v>22392.582552353051</v>
      </c>
      <c r="CA2935" s="1102">
        <v>14736.574696684072</v>
      </c>
      <c r="CB2935" s="1102">
        <v>10014.351962643863</v>
      </c>
      <c r="CC2935" s="1102">
        <v>10787.169625541765</v>
      </c>
      <c r="CD2935" s="1102">
        <v>14488.884559639902</v>
      </c>
      <c r="CE2935" s="1102">
        <v>25677.546897359844</v>
      </c>
      <c r="CF2935" s="1102">
        <v>19012.421793917831</v>
      </c>
      <c r="CG2935" s="1102">
        <v>12784.295649883414</v>
      </c>
      <c r="CH2935" s="1102">
        <v>11934.256982278128</v>
      </c>
      <c r="CI2935" s="1102">
        <v>17693.395434685219</v>
      </c>
      <c r="CJ2935" s="1102">
        <v>26773.989230966181</v>
      </c>
      <c r="CK2935" s="1102">
        <v>28920.627809706315</v>
      </c>
      <c r="CL2935" s="1102">
        <v>22367.389143683395</v>
      </c>
      <c r="CM2935" s="1102">
        <v>27042.477649681627</v>
      </c>
      <c r="CN2935" s="1102">
        <v>20988.827731357087</v>
      </c>
      <c r="CO2935" s="1102">
        <v>28885.091623201173</v>
      </c>
      <c r="CP2935" s="1102">
        <v>21211.430820828638</v>
      </c>
      <c r="CQ2935" s="1106">
        <f t="shared" si="245"/>
        <v>23381.600095081991</v>
      </c>
      <c r="CR2935" s="23" t="s">
        <v>543</v>
      </c>
      <c r="DQ2935"/>
      <c r="DR2935"/>
    </row>
    <row r="2936" spans="58:122" ht="13">
      <c r="BF2936" s="1135">
        <v>2928</v>
      </c>
      <c r="BG2936" s="1102">
        <v>59909.057068131428</v>
      </c>
      <c r="BH2936" s="1102">
        <v>59598.49277592513</v>
      </c>
      <c r="BI2936" s="1102">
        <v>48713.52448635843</v>
      </c>
      <c r="BJ2936" s="1102">
        <v>56018.456430232218</v>
      </c>
      <c r="BK2936" s="1102">
        <v>71040.517115131021</v>
      </c>
      <c r="BL2936" s="1102">
        <v>99660.438296279463</v>
      </c>
      <c r="BM2936" s="1102">
        <v>94688.233868550407</v>
      </c>
      <c r="BN2936" s="1102">
        <v>108932.6589176894</v>
      </c>
      <c r="BO2936" s="1102">
        <v>145706.85438898802</v>
      </c>
      <c r="BP2936" s="1102">
        <v>134293.25371131595</v>
      </c>
      <c r="BQ2936" s="1102">
        <v>104228.40915645505</v>
      </c>
      <c r="BR2936" s="1102">
        <v>82786.515239287823</v>
      </c>
      <c r="BS2936" s="1102">
        <v>87904.67732470436</v>
      </c>
      <c r="BT2936" s="1102">
        <v>36552.052337522473</v>
      </c>
      <c r="BU2936" s="1102">
        <v>17009.910541745008</v>
      </c>
      <c r="BV2936" s="1102">
        <v>14398.501954447649</v>
      </c>
      <c r="BW2936" s="1102">
        <v>26529.217963389714</v>
      </c>
      <c r="BX2936" s="1102">
        <v>31933.497905800923</v>
      </c>
      <c r="BY2936" s="1102">
        <v>30576.357014362111</v>
      </c>
      <c r="BZ2936" s="1102">
        <v>22140.929949426078</v>
      </c>
      <c r="CA2936" s="1102">
        <v>14741.326518191085</v>
      </c>
      <c r="CB2936" s="1102">
        <v>10302.943219267045</v>
      </c>
      <c r="CC2936" s="1102">
        <v>9684.7217451016368</v>
      </c>
      <c r="CD2936" s="1102">
        <v>13333.596417603949</v>
      </c>
      <c r="CE2936" s="1102">
        <v>24386.26605401609</v>
      </c>
      <c r="CF2936" s="1102">
        <v>16699.370387904964</v>
      </c>
      <c r="CG2936" s="1102">
        <v>14161.070014322635</v>
      </c>
      <c r="CH2936" s="1102">
        <v>18693.859519432535</v>
      </c>
      <c r="CI2936" s="1102">
        <v>21844.339323347383</v>
      </c>
      <c r="CJ2936" s="1102">
        <v>25952.465177202877</v>
      </c>
      <c r="CK2936" s="1102">
        <v>22140.457020693528</v>
      </c>
      <c r="CL2936" s="1102">
        <v>18123.098951269338</v>
      </c>
      <c r="CM2936" s="1102">
        <v>24882.588126457878</v>
      </c>
      <c r="CN2936" s="1102">
        <v>19371.980011754247</v>
      </c>
      <c r="CO2936" s="1102">
        <v>23300.005676398301</v>
      </c>
      <c r="CP2936" s="1102">
        <v>20395.424760480444</v>
      </c>
      <c r="CQ2936" s="1106">
        <f t="shared" si="245"/>
        <v>22482.107385731633</v>
      </c>
      <c r="CR2936" s="23" t="s">
        <v>543</v>
      </c>
      <c r="DQ2936"/>
      <c r="DR2936"/>
    </row>
    <row r="2937" spans="58:122" ht="13">
      <c r="BF2937" s="1135">
        <v>2929</v>
      </c>
      <c r="BG2937" s="1102">
        <v>61284.079615932409</v>
      </c>
      <c r="BH2937" s="1102">
        <v>63799.497286450802</v>
      </c>
      <c r="BI2937" s="1102">
        <v>64649.550903741925</v>
      </c>
      <c r="BJ2937" s="1102">
        <v>76242.550360467401</v>
      </c>
      <c r="BK2937" s="1102">
        <v>83497.158835453374</v>
      </c>
      <c r="BL2937" s="1102">
        <v>100100.2256452038</v>
      </c>
      <c r="BM2937" s="1102">
        <v>88334.943652599162</v>
      </c>
      <c r="BN2937" s="1102">
        <v>96636.976820424403</v>
      </c>
      <c r="BO2937" s="1102">
        <v>139994.44738935647</v>
      </c>
      <c r="BP2937" s="1102">
        <v>128298.75167133959</v>
      </c>
      <c r="BQ2937" s="1102">
        <v>100205.2401595324</v>
      </c>
      <c r="BR2937" s="1102">
        <v>80059.744519296481</v>
      </c>
      <c r="BS2937" s="1102">
        <v>91129.020526067718</v>
      </c>
      <c r="BT2937" s="1102">
        <v>46922.647034362926</v>
      </c>
      <c r="BU2937" s="1102">
        <v>20736.091543160972</v>
      </c>
      <c r="BV2937" s="1102">
        <v>14790.933916361206</v>
      </c>
      <c r="BW2937" s="1102">
        <v>15104.005703478211</v>
      </c>
      <c r="BX2937" s="1102">
        <v>32677.0174037424</v>
      </c>
      <c r="BY2937" s="1102">
        <v>27287.422610424968</v>
      </c>
      <c r="BZ2937" s="1102">
        <v>23139.681067902682</v>
      </c>
      <c r="CA2937" s="1102">
        <v>14744.737052591179</v>
      </c>
      <c r="CB2937" s="1102">
        <v>9177.7996683190922</v>
      </c>
      <c r="CC2937" s="1102">
        <v>9792.6600751110855</v>
      </c>
      <c r="CD2937" s="1102">
        <v>13916.640898811369</v>
      </c>
      <c r="CE2937" s="1102">
        <v>20456.608376230044</v>
      </c>
      <c r="CF2937" s="1102">
        <v>18568.551955751784</v>
      </c>
      <c r="CG2937" s="1102">
        <v>13138.211519549599</v>
      </c>
      <c r="CH2937" s="1102">
        <v>15319.603906695658</v>
      </c>
      <c r="CI2937" s="1102">
        <v>20745.929857459982</v>
      </c>
      <c r="CJ2937" s="1102">
        <v>25200.069027182002</v>
      </c>
      <c r="CK2937" s="1102">
        <v>24905.447768419206</v>
      </c>
      <c r="CL2937" s="1102">
        <v>19293.040181572112</v>
      </c>
      <c r="CM2937" s="1102">
        <v>23145.605173301177</v>
      </c>
      <c r="CN2937" s="1102">
        <v>21141.177334528191</v>
      </c>
      <c r="CO2937" s="1102">
        <v>26714.694902131374</v>
      </c>
      <c r="CP2937" s="1102">
        <v>22286.427842210353</v>
      </c>
      <c r="CQ2937" s="1106">
        <f t="shared" si="245"/>
        <v>24566.581469967365</v>
      </c>
      <c r="CR2937" s="23" t="s">
        <v>543</v>
      </c>
      <c r="DQ2937"/>
      <c r="DR2937"/>
    </row>
    <row r="2938" spans="58:122" ht="13">
      <c r="BF2938" s="1135">
        <v>2930</v>
      </c>
      <c r="BG2938" s="1102">
        <v>62227.086630399659</v>
      </c>
      <c r="BH2938" s="1102">
        <v>67128.30955689562</v>
      </c>
      <c r="BI2938" s="1102">
        <v>65957.274499575258</v>
      </c>
      <c r="BJ2938" s="1102">
        <v>79364.100725144046</v>
      </c>
      <c r="BK2938" s="1102">
        <v>104045.29579533073</v>
      </c>
      <c r="BL2938" s="1102">
        <v>145409.5861732527</v>
      </c>
      <c r="BM2938" s="1102">
        <v>131524.54272002328</v>
      </c>
      <c r="BN2938" s="1102">
        <v>127025.57434682587</v>
      </c>
      <c r="BO2938" s="1102">
        <v>153869.6775703507</v>
      </c>
      <c r="BP2938" s="1102">
        <v>149210.74944111216</v>
      </c>
      <c r="BQ2938" s="1102">
        <v>112466.2676555154</v>
      </c>
      <c r="BR2938" s="1102">
        <v>83440.839279453474</v>
      </c>
      <c r="BS2938" s="1102">
        <v>87512.140251503792</v>
      </c>
      <c r="BT2938" s="1102">
        <v>42153.784555151935</v>
      </c>
      <c r="BU2938" s="1102">
        <v>16736.267089871217</v>
      </c>
      <c r="BV2938" s="1102">
        <v>16176.574653592377</v>
      </c>
      <c r="BW2938" s="1102">
        <v>24791.546041308138</v>
      </c>
      <c r="BX2938" s="1102">
        <v>36819.137722506501</v>
      </c>
      <c r="BY2938" s="1102">
        <v>26947.007299057492</v>
      </c>
      <c r="BZ2938" s="1102">
        <v>21030.014323764153</v>
      </c>
      <c r="CA2938" s="1102">
        <v>14748.768200103354</v>
      </c>
      <c r="CB2938" s="1102">
        <v>10006.227681394566</v>
      </c>
      <c r="CC2938" s="1102">
        <v>13286.592817073628</v>
      </c>
      <c r="CD2938" s="1102">
        <v>15786.427791680937</v>
      </c>
      <c r="CE2938" s="1102">
        <v>23406.985280001718</v>
      </c>
      <c r="CF2938" s="1102">
        <v>19076.345847191307</v>
      </c>
      <c r="CG2938" s="1102">
        <v>17953.934386761579</v>
      </c>
      <c r="CH2938" s="1102">
        <v>19414.893932512732</v>
      </c>
      <c r="CI2938" s="1102">
        <v>25014.532224106217</v>
      </c>
      <c r="CJ2938" s="1102">
        <v>25571.651981435833</v>
      </c>
      <c r="CK2938" s="1102">
        <v>26165.827836705794</v>
      </c>
      <c r="CL2938" s="1102">
        <v>21469.828251972227</v>
      </c>
      <c r="CM2938" s="1102">
        <v>23537.209485237312</v>
      </c>
      <c r="CN2938" s="1102">
        <v>23572.540167866006</v>
      </c>
      <c r="CO2938" s="1102">
        <v>26440.065846618771</v>
      </c>
      <c r="CP2938" s="1102">
        <v>23894.623747707516</v>
      </c>
      <c r="CQ2938" s="1106">
        <f t="shared" si="245"/>
        <v>26339.314005292581</v>
      </c>
      <c r="CR2938" s="23" t="s">
        <v>543</v>
      </c>
      <c r="DQ2938"/>
      <c r="DR2938"/>
    </row>
    <row r="2939" spans="58:122" ht="13">
      <c r="BF2939" s="1135">
        <v>2931</v>
      </c>
      <c r="BG2939" s="1102">
        <v>75798.421921227666</v>
      </c>
      <c r="BH2939" s="1102">
        <v>75459.333065905361</v>
      </c>
      <c r="BI2939" s="1102">
        <v>66781.052533884285</v>
      </c>
      <c r="BJ2939" s="1102">
        <v>75016.091819768291</v>
      </c>
      <c r="BK2939" s="1102">
        <v>85267.774003874554</v>
      </c>
      <c r="BL2939" s="1102">
        <v>108576.8788694032</v>
      </c>
      <c r="BM2939" s="1102">
        <v>92292.143468624607</v>
      </c>
      <c r="BN2939" s="1102">
        <v>97017.095383391264</v>
      </c>
      <c r="BO2939" s="1102">
        <v>134051.12416977587</v>
      </c>
      <c r="BP2939" s="1102">
        <v>125087.06564727478</v>
      </c>
      <c r="BQ2939" s="1102">
        <v>99309.750459312578</v>
      </c>
      <c r="BR2939" s="1102">
        <v>91662.191440215771</v>
      </c>
      <c r="BS2939" s="1102">
        <v>115348.78998103568</v>
      </c>
      <c r="BT2939" s="1102">
        <v>46191.80821435999</v>
      </c>
      <c r="BU2939" s="1102">
        <v>19044.487684336564</v>
      </c>
      <c r="BV2939" s="1102">
        <v>14410.159551857871</v>
      </c>
      <c r="BW2939" s="1102">
        <v>16178.101589348751</v>
      </c>
      <c r="BX2939" s="1102">
        <v>27129.234852991562</v>
      </c>
      <c r="BY2939" s="1102">
        <v>24509.097350473054</v>
      </c>
      <c r="BZ2939" s="1102">
        <v>22073.774641695694</v>
      </c>
      <c r="CA2939" s="1102">
        <v>14758.111249477757</v>
      </c>
      <c r="CB2939" s="1102">
        <v>9079.0114734062645</v>
      </c>
      <c r="CC2939" s="1102">
        <v>10527.618851492434</v>
      </c>
      <c r="CD2939" s="1102">
        <v>10766.320564708469</v>
      </c>
      <c r="CE2939" s="1102">
        <v>18853.67742770728</v>
      </c>
      <c r="CF2939" s="1102">
        <v>14849.560181987736</v>
      </c>
      <c r="CG2939" s="1102">
        <v>12396.39993261909</v>
      </c>
      <c r="CH2939" s="1102">
        <v>14863.513446288393</v>
      </c>
      <c r="CI2939" s="1102">
        <v>19037.59430432714</v>
      </c>
      <c r="CJ2939" s="1102">
        <v>24331.719626481448</v>
      </c>
      <c r="CK2939" s="1102">
        <v>23657.075197937887</v>
      </c>
      <c r="CL2939" s="1102">
        <v>19291.936655456804</v>
      </c>
      <c r="CM2939" s="1102">
        <v>22849.732293534951</v>
      </c>
      <c r="CN2939" s="1102">
        <v>23458.103619933252</v>
      </c>
      <c r="CO2939" s="1102">
        <v>29133.327368504215</v>
      </c>
      <c r="CP2939" s="1102">
        <v>24529.987715887746</v>
      </c>
      <c r="CQ2939" s="1106">
        <f t="shared" si="245"/>
        <v>27039.682893384128</v>
      </c>
      <c r="CR2939" s="23" t="s">
        <v>543</v>
      </c>
      <c r="DQ2939"/>
      <c r="DR2939"/>
    </row>
    <row r="2940" spans="58:122" ht="13">
      <c r="BF2940" s="1135">
        <v>2932</v>
      </c>
      <c r="BG2940" s="1102">
        <v>61364.797785963776</v>
      </c>
      <c r="BH2940" s="1102">
        <v>63699.958537318562</v>
      </c>
      <c r="BI2940" s="1102">
        <v>58707.886109660918</v>
      </c>
      <c r="BJ2940" s="1102">
        <v>61329.91717347641</v>
      </c>
      <c r="BK2940" s="1102">
        <v>73842.587966786319</v>
      </c>
      <c r="BL2940" s="1102">
        <v>93749.647354817178</v>
      </c>
      <c r="BM2940" s="1102">
        <v>86746.223560771032</v>
      </c>
      <c r="BN2940" s="1102">
        <v>99264.456396885231</v>
      </c>
      <c r="BO2940" s="1102">
        <v>137047.22315678562</v>
      </c>
      <c r="BP2940" s="1102">
        <v>126583.29809656722</v>
      </c>
      <c r="BQ2940" s="1102">
        <v>99782.131878299348</v>
      </c>
      <c r="BR2940" s="1102">
        <v>81769.498670802612</v>
      </c>
      <c r="BS2940" s="1102">
        <v>73335.890546229202</v>
      </c>
      <c r="BT2940" s="1102">
        <v>35778.14443443084</v>
      </c>
      <c r="BU2940" s="1102">
        <v>14959.487419310364</v>
      </c>
      <c r="BV2940" s="1102">
        <v>13901.277393367518</v>
      </c>
      <c r="BW2940" s="1102">
        <v>25192.510135078141</v>
      </c>
      <c r="BX2940" s="1102">
        <v>24361.342209537532</v>
      </c>
      <c r="BY2940" s="1102">
        <v>26335.518867497161</v>
      </c>
      <c r="BZ2940" s="1102">
        <v>16218.809755547934</v>
      </c>
      <c r="CA2940" s="1102">
        <v>14774.592451240555</v>
      </c>
      <c r="CB2940" s="1102">
        <v>8652.8591378435485</v>
      </c>
      <c r="CC2940" s="1102">
        <v>12231.798004071577</v>
      </c>
      <c r="CD2940" s="1102">
        <v>13925.787791748178</v>
      </c>
      <c r="CE2940" s="1102">
        <v>23210.717925407575</v>
      </c>
      <c r="CF2940" s="1102">
        <v>16264.041075079691</v>
      </c>
      <c r="CG2940" s="1102">
        <v>13247.021497793821</v>
      </c>
      <c r="CH2940" s="1102">
        <v>16387.259101545973</v>
      </c>
      <c r="CI2940" s="1102">
        <v>21074.895044213867</v>
      </c>
      <c r="CJ2940" s="1102">
        <v>24383.061008970843</v>
      </c>
      <c r="CK2940" s="1102">
        <v>22335.214128685402</v>
      </c>
      <c r="CL2940" s="1102">
        <v>17720.85394644607</v>
      </c>
      <c r="CM2940" s="1102">
        <v>22936.513724359447</v>
      </c>
      <c r="CN2940" s="1102">
        <v>24301.400133545107</v>
      </c>
      <c r="CO2940" s="1102">
        <v>30054.029904849536</v>
      </c>
      <c r="CP2940" s="1102">
        <v>23183.085439526178</v>
      </c>
      <c r="CQ2940" s="1106">
        <f t="shared" si="245"/>
        <v>25554.977280686024</v>
      </c>
      <c r="CR2940" s="23" t="s">
        <v>543</v>
      </c>
      <c r="DQ2940"/>
      <c r="DR2940"/>
    </row>
    <row r="2941" spans="58:122" ht="13">
      <c r="BF2941" s="1135">
        <v>2933</v>
      </c>
      <c r="BG2941" s="1102">
        <v>62272.81068203185</v>
      </c>
      <c r="BH2941" s="1102">
        <v>55828.196491024573</v>
      </c>
      <c r="BI2941" s="1102">
        <v>46319.830969000635</v>
      </c>
      <c r="BJ2941" s="1102">
        <v>50661.102347007014</v>
      </c>
      <c r="BK2941" s="1102">
        <v>66702.746022927968</v>
      </c>
      <c r="BL2941" s="1102">
        <v>99242.82399620043</v>
      </c>
      <c r="BM2941" s="1102">
        <v>89138.606043279404</v>
      </c>
      <c r="BN2941" s="1102">
        <v>93674.719914158166</v>
      </c>
      <c r="BO2941" s="1102">
        <v>108683.19809757052</v>
      </c>
      <c r="BP2941" s="1102">
        <v>100142.44421879314</v>
      </c>
      <c r="BQ2941" s="1102">
        <v>78924.017144337398</v>
      </c>
      <c r="BR2941" s="1102">
        <v>59222.167383070759</v>
      </c>
      <c r="BS2941" s="1102">
        <v>47253.395765676607</v>
      </c>
      <c r="BT2941" s="1102">
        <v>28576.366144422762</v>
      </c>
      <c r="BU2941" s="1102">
        <v>14930.617984771161</v>
      </c>
      <c r="BV2941" s="1102">
        <v>10943.80502043311</v>
      </c>
      <c r="BW2941" s="1102">
        <v>12578.050093664915</v>
      </c>
      <c r="BX2941" s="1102">
        <v>20221.209528145471</v>
      </c>
      <c r="BY2941" s="1102">
        <v>24553.057490894793</v>
      </c>
      <c r="BZ2941" s="1102">
        <v>22929.328680546922</v>
      </c>
      <c r="CA2941" s="1102">
        <v>14778.384301248198</v>
      </c>
      <c r="CB2941" s="1102">
        <v>8634.6350324799805</v>
      </c>
      <c r="CC2941" s="1102">
        <v>11240.704252450005</v>
      </c>
      <c r="CD2941" s="1102">
        <v>13577.411723397116</v>
      </c>
      <c r="CE2941" s="1102">
        <v>21616.333459128735</v>
      </c>
      <c r="CF2941" s="1102">
        <v>15763.883624646862</v>
      </c>
      <c r="CG2941" s="1102">
        <v>11159.475704918121</v>
      </c>
      <c r="CH2941" s="1102">
        <v>12308.76389752883</v>
      </c>
      <c r="CI2941" s="1102">
        <v>15716.513330920503</v>
      </c>
      <c r="CJ2941" s="1102">
        <v>18579.593668672533</v>
      </c>
      <c r="CK2941" s="1102">
        <v>21516.309931680717</v>
      </c>
      <c r="CL2941" s="1102">
        <v>16100.261747441396</v>
      </c>
      <c r="CM2941" s="1102">
        <v>19507.286650315586</v>
      </c>
      <c r="CN2941" s="1102">
        <v>15600.183905323553</v>
      </c>
      <c r="CO2941" s="1102">
        <v>21524.544226279329</v>
      </c>
      <c r="CP2941" s="1102">
        <v>15606.78587340985</v>
      </c>
      <c r="CQ2941" s="1106">
        <f t="shared" si="245"/>
        <v>17203.536581007906</v>
      </c>
      <c r="CR2941" s="23" t="s">
        <v>543</v>
      </c>
      <c r="DQ2941"/>
      <c r="DR2941"/>
    </row>
    <row r="2942" spans="58:122" ht="13">
      <c r="BF2942" s="1135">
        <v>2934</v>
      </c>
      <c r="BG2942" s="1102">
        <v>62613.146599801592</v>
      </c>
      <c r="BH2942" s="1102">
        <v>58951.540872670521</v>
      </c>
      <c r="BI2942" s="1102">
        <v>50828.589052407428</v>
      </c>
      <c r="BJ2942" s="1102">
        <v>60495.502149035703</v>
      </c>
      <c r="BK2942" s="1102">
        <v>77937.38836404591</v>
      </c>
      <c r="BL2942" s="1102">
        <v>105241.66009757448</v>
      </c>
      <c r="BM2942" s="1102">
        <v>93763.808317197749</v>
      </c>
      <c r="BN2942" s="1102">
        <v>98044.712725778474</v>
      </c>
      <c r="BO2942" s="1102">
        <v>126331.2908600157</v>
      </c>
      <c r="BP2942" s="1102">
        <v>115422.47352586564</v>
      </c>
      <c r="BQ2942" s="1102">
        <v>88489.892222606155</v>
      </c>
      <c r="BR2942" s="1102">
        <v>75691.818471727034</v>
      </c>
      <c r="BS2942" s="1102">
        <v>109661.5052843071</v>
      </c>
      <c r="BT2942" s="1102">
        <v>37951.754827318277</v>
      </c>
      <c r="BU2942" s="1102">
        <v>19764.124972548281</v>
      </c>
      <c r="BV2942" s="1102">
        <v>19692.709042256574</v>
      </c>
      <c r="BW2942" s="1102">
        <v>18037.688050361932</v>
      </c>
      <c r="BX2942" s="1102">
        <v>23927.613130113663</v>
      </c>
      <c r="BY2942" s="1102">
        <v>25738.080048299547</v>
      </c>
      <c r="BZ2942" s="1102">
        <v>25698.901762909958</v>
      </c>
      <c r="CA2942" s="1102">
        <v>14781.265480987202</v>
      </c>
      <c r="CB2942" s="1102">
        <v>7184.8587992968851</v>
      </c>
      <c r="CC2942" s="1102">
        <v>7183.1681088617133</v>
      </c>
      <c r="CD2942" s="1102">
        <v>10701.304680107522</v>
      </c>
      <c r="CE2942" s="1102">
        <v>20054.133513776476</v>
      </c>
      <c r="CF2942" s="1102">
        <v>14037.768231751477</v>
      </c>
      <c r="CG2942" s="1102">
        <v>10462.487608573485</v>
      </c>
      <c r="CH2942" s="1102">
        <v>12734.408238467811</v>
      </c>
      <c r="CI2942" s="1102">
        <v>19889.515631231032</v>
      </c>
      <c r="CJ2942" s="1102">
        <v>22282.837578515995</v>
      </c>
      <c r="CK2942" s="1102">
        <v>19565.127095299307</v>
      </c>
      <c r="CL2942" s="1102">
        <v>15621.147210799007</v>
      </c>
      <c r="CM2942" s="1102">
        <v>20780.474326020194</v>
      </c>
      <c r="CN2942" s="1102">
        <v>19029.414987341679</v>
      </c>
      <c r="CO2942" s="1102">
        <v>22418.710124464462</v>
      </c>
      <c r="CP2942" s="1102">
        <v>20810.283138222614</v>
      </c>
      <c r="CQ2942" s="1106">
        <f t="shared" si="245"/>
        <v>22939.410467565078</v>
      </c>
      <c r="CR2942" s="23" t="s">
        <v>543</v>
      </c>
      <c r="DQ2942"/>
      <c r="DR2942"/>
    </row>
    <row r="2943" spans="58:122" ht="13">
      <c r="BF2943" s="1135">
        <v>2935</v>
      </c>
      <c r="BG2943" s="1102">
        <v>59036.6746816585</v>
      </c>
      <c r="BH2943" s="1102">
        <v>56955.330270697355</v>
      </c>
      <c r="BI2943" s="1102">
        <v>47135.545137205343</v>
      </c>
      <c r="BJ2943" s="1102">
        <v>59075.85030249838</v>
      </c>
      <c r="BK2943" s="1102">
        <v>79145.026278064266</v>
      </c>
      <c r="BL2943" s="1102">
        <v>114649.15345210725</v>
      </c>
      <c r="BM2943" s="1102">
        <v>110001.79599139953</v>
      </c>
      <c r="BN2943" s="1102">
        <v>113863.87753808685</v>
      </c>
      <c r="BO2943" s="1102">
        <v>136677.93931873576</v>
      </c>
      <c r="BP2943" s="1102">
        <v>123946.31833422862</v>
      </c>
      <c r="BQ2943" s="1102">
        <v>92592.485168397718</v>
      </c>
      <c r="BR2943" s="1102">
        <v>69203.595440632373</v>
      </c>
      <c r="BS2943" s="1102">
        <v>73249.732952173785</v>
      </c>
      <c r="BT2943" s="1102">
        <v>31370.596518001283</v>
      </c>
      <c r="BU2943" s="1102">
        <v>14796.410125389173</v>
      </c>
      <c r="BV2943" s="1102">
        <v>12655.102376770221</v>
      </c>
      <c r="BW2943" s="1102">
        <v>19057.081885204592</v>
      </c>
      <c r="BX2943" s="1102">
        <v>24256.035643427607</v>
      </c>
      <c r="BY2943" s="1102">
        <v>24363.620321608021</v>
      </c>
      <c r="BZ2943" s="1102">
        <v>22550.757003322218</v>
      </c>
      <c r="CA2943" s="1102">
        <v>14781.656733798151</v>
      </c>
      <c r="CB2943" s="1102">
        <v>8895.9316905901342</v>
      </c>
      <c r="CC2943" s="1102">
        <v>8602.2421489091121</v>
      </c>
      <c r="CD2943" s="1102">
        <v>11849.614991682643</v>
      </c>
      <c r="CE2943" s="1102">
        <v>17814.515278710678</v>
      </c>
      <c r="CF2943" s="1102">
        <v>14302.629464113072</v>
      </c>
      <c r="CG2943" s="1102">
        <v>12544.126430052016</v>
      </c>
      <c r="CH2943" s="1102">
        <v>14527.474794944959</v>
      </c>
      <c r="CI2943" s="1102">
        <v>19761.72075234658</v>
      </c>
      <c r="CJ2943" s="1102">
        <v>21035.702545804503</v>
      </c>
      <c r="CK2943" s="1102">
        <v>20063.191466644534</v>
      </c>
      <c r="CL2943" s="1102">
        <v>17246.069666683787</v>
      </c>
      <c r="CM2943" s="1102">
        <v>21075.086846588718</v>
      </c>
      <c r="CN2943" s="1102">
        <v>22683.124702893274</v>
      </c>
      <c r="CO2943" s="1102">
        <v>23288.553630851282</v>
      </c>
      <c r="CP2943" s="1102">
        <v>24566.687204751695</v>
      </c>
      <c r="CQ2943" s="1106">
        <f t="shared" si="245"/>
        <v>27080.137155030079</v>
      </c>
      <c r="CR2943" s="23" t="s">
        <v>543</v>
      </c>
      <c r="DQ2943"/>
      <c r="DR2943"/>
    </row>
    <row r="2944" spans="58:122" ht="13">
      <c r="BF2944" s="1135">
        <v>2936</v>
      </c>
      <c r="BG2944" s="1102">
        <v>79970.041212428172</v>
      </c>
      <c r="BH2944" s="1102">
        <v>76641.995508617329</v>
      </c>
      <c r="BI2944" s="1102">
        <v>68881.666445477444</v>
      </c>
      <c r="BJ2944" s="1102">
        <v>70694.274687441721</v>
      </c>
      <c r="BK2944" s="1102">
        <v>75456.758610961871</v>
      </c>
      <c r="BL2944" s="1102">
        <v>89948.002678607358</v>
      </c>
      <c r="BM2944" s="1102">
        <v>80717.546066626499</v>
      </c>
      <c r="BN2944" s="1102">
        <v>104909.03078569946</v>
      </c>
      <c r="BO2944" s="1102">
        <v>136873.80781594419</v>
      </c>
      <c r="BP2944" s="1102">
        <v>126509.58919615005</v>
      </c>
      <c r="BQ2944" s="1102">
        <v>99326.573554643866</v>
      </c>
      <c r="BR2944" s="1102">
        <v>81229.036998437223</v>
      </c>
      <c r="BS2944" s="1102">
        <v>74872.429697483036</v>
      </c>
      <c r="BT2944" s="1102">
        <v>33909.087777120971</v>
      </c>
      <c r="BU2944" s="1102">
        <v>15197.676824942608</v>
      </c>
      <c r="BV2944" s="1102">
        <v>17290.560124687927</v>
      </c>
      <c r="BW2944" s="1102">
        <v>29193.948149641215</v>
      </c>
      <c r="BX2944" s="1102">
        <v>27495.92325630206</v>
      </c>
      <c r="BY2944" s="1102">
        <v>22927.927931611048</v>
      </c>
      <c r="BZ2944" s="1102">
        <v>18646.311371701082</v>
      </c>
      <c r="CA2944" s="1102">
        <v>14782.762840020136</v>
      </c>
      <c r="CB2944" s="1102">
        <v>8550.7330725782213</v>
      </c>
      <c r="CC2944" s="1102">
        <v>10911.848344320852</v>
      </c>
      <c r="CD2944" s="1102">
        <v>17658.017862545017</v>
      </c>
      <c r="CE2944" s="1102">
        <v>29245.07503570199</v>
      </c>
      <c r="CF2944" s="1102">
        <v>20313.928494723616</v>
      </c>
      <c r="CG2944" s="1102">
        <v>12649.801775124261</v>
      </c>
      <c r="CH2944" s="1102">
        <v>12919.164826588491</v>
      </c>
      <c r="CI2944" s="1102">
        <v>20289.4232193916</v>
      </c>
      <c r="CJ2944" s="1102">
        <v>25876.997818787728</v>
      </c>
      <c r="CK2944" s="1102">
        <v>26934.189840388011</v>
      </c>
      <c r="CL2944" s="1102">
        <v>23018.009300806378</v>
      </c>
      <c r="CM2944" s="1102">
        <v>25068.143651202539</v>
      </c>
      <c r="CN2944" s="1102">
        <v>22091.305882907971</v>
      </c>
      <c r="CO2944" s="1102">
        <v>18085.074817737499</v>
      </c>
      <c r="CP2944" s="1102">
        <v>24060.911093678977</v>
      </c>
      <c r="CQ2944" s="1106">
        <f t="shared" si="245"/>
        <v>26522.614427466804</v>
      </c>
      <c r="CR2944" s="23" t="s">
        <v>543</v>
      </c>
      <c r="DQ2944"/>
      <c r="DR2944"/>
    </row>
    <row r="2945" spans="58:122" ht="13">
      <c r="BF2945" s="1135">
        <v>2937</v>
      </c>
      <c r="BG2945" s="1102">
        <v>85343.492576269215</v>
      </c>
      <c r="BH2945" s="1102">
        <v>79465.89667411281</v>
      </c>
      <c r="BI2945" s="1102">
        <v>66309.473790071424</v>
      </c>
      <c r="BJ2945" s="1102">
        <v>83566.804237752978</v>
      </c>
      <c r="BK2945" s="1102">
        <v>98769.360609656098</v>
      </c>
      <c r="BL2945" s="1102">
        <v>115812.49294564719</v>
      </c>
      <c r="BM2945" s="1102">
        <v>105582.53866957437</v>
      </c>
      <c r="BN2945" s="1102">
        <v>145673.12470988173</v>
      </c>
      <c r="BO2945" s="1102">
        <v>145847.68553794801</v>
      </c>
      <c r="BP2945" s="1102">
        <v>134822.43651913694</v>
      </c>
      <c r="BQ2945" s="1102">
        <v>106197.1491591653</v>
      </c>
      <c r="BR2945" s="1102">
        <v>96527.155470369209</v>
      </c>
      <c r="BS2945" s="1102">
        <v>76987.436026128795</v>
      </c>
      <c r="BT2945" s="1102">
        <v>37254.525044667003</v>
      </c>
      <c r="BU2945" s="1102">
        <v>17172.731516174656</v>
      </c>
      <c r="BV2945" s="1102">
        <v>12608.024689271597</v>
      </c>
      <c r="BW2945" s="1102">
        <v>22972.88866869951</v>
      </c>
      <c r="BX2945" s="1102">
        <v>22169.825661781928</v>
      </c>
      <c r="BY2945" s="1102">
        <v>28014.135353442496</v>
      </c>
      <c r="BZ2945" s="1102">
        <v>23023.467706488795</v>
      </c>
      <c r="CA2945" s="1102">
        <v>14787.863085622428</v>
      </c>
      <c r="CB2945" s="1102">
        <v>8647.2872589589406</v>
      </c>
      <c r="CC2945" s="1102">
        <v>9932.5068432407443</v>
      </c>
      <c r="CD2945" s="1102">
        <v>15914.774854093641</v>
      </c>
      <c r="CE2945" s="1102">
        <v>24030.28304276464</v>
      </c>
      <c r="CF2945" s="1102">
        <v>17125.123860720505</v>
      </c>
      <c r="CG2945" s="1102">
        <v>12712.47240861365</v>
      </c>
      <c r="CH2945" s="1102">
        <v>13451.682817070476</v>
      </c>
      <c r="CI2945" s="1102">
        <v>19764.535502005212</v>
      </c>
      <c r="CJ2945" s="1102">
        <v>21588.239945667912</v>
      </c>
      <c r="CK2945" s="1102">
        <v>21206.103360198995</v>
      </c>
      <c r="CL2945" s="1102">
        <v>18374.315991696309</v>
      </c>
      <c r="CM2945" s="1102">
        <v>23089.757989762362</v>
      </c>
      <c r="CN2945" s="1102">
        <v>25099.37591104798</v>
      </c>
      <c r="CO2945" s="1102">
        <v>28605.651006224689</v>
      </c>
      <c r="CP2945" s="1102">
        <v>25025.322987629399</v>
      </c>
      <c r="CQ2945" s="1106">
        <f t="shared" si="245"/>
        <v>27585.696565666876</v>
      </c>
      <c r="CR2945" s="23" t="s">
        <v>543</v>
      </c>
      <c r="DQ2945"/>
      <c r="DR2945"/>
    </row>
    <row r="2946" spans="58:122" ht="13">
      <c r="BF2946" s="1135">
        <v>2938</v>
      </c>
      <c r="BG2946" s="1102">
        <v>70842.345283752613</v>
      </c>
      <c r="BH2946" s="1102">
        <v>65356.753064087134</v>
      </c>
      <c r="BI2946" s="1102">
        <v>50635.738505546113</v>
      </c>
      <c r="BJ2946" s="1102">
        <v>51665.024712984516</v>
      </c>
      <c r="BK2946" s="1102">
        <v>67799.283251645058</v>
      </c>
      <c r="BL2946" s="1102">
        <v>95076.618362294612</v>
      </c>
      <c r="BM2946" s="1102">
        <v>92327.440836070702</v>
      </c>
      <c r="BN2946" s="1102">
        <v>102111.66484348105</v>
      </c>
      <c r="BO2946" s="1102">
        <v>121007.63728638762</v>
      </c>
      <c r="BP2946" s="1102">
        <v>111250.39163867336</v>
      </c>
      <c r="BQ2946" s="1102">
        <v>84347.830213224341</v>
      </c>
      <c r="BR2946" s="1102">
        <v>67237.775877125852</v>
      </c>
      <c r="BS2946" s="1102">
        <v>71484.338305664976</v>
      </c>
      <c r="BT2946" s="1102">
        <v>30163.014807716889</v>
      </c>
      <c r="BU2946" s="1102">
        <v>14157.153980136145</v>
      </c>
      <c r="BV2946" s="1102">
        <v>13513.812514440242</v>
      </c>
      <c r="BW2946" s="1102">
        <v>26041.271513097814</v>
      </c>
      <c r="BX2946" s="1102">
        <v>27934.406304665241</v>
      </c>
      <c r="BY2946" s="1102">
        <v>29042.737151065339</v>
      </c>
      <c r="BZ2946" s="1102">
        <v>24152.552565424245</v>
      </c>
      <c r="CA2946" s="1102">
        <v>14789.681656224688</v>
      </c>
      <c r="CB2946" s="1102">
        <v>8208.0102901728405</v>
      </c>
      <c r="CC2946" s="1102">
        <v>8782.5754923020977</v>
      </c>
      <c r="CD2946" s="1102">
        <v>11105.45253041634</v>
      </c>
      <c r="CE2946" s="1102">
        <v>22550.633831064719</v>
      </c>
      <c r="CF2946" s="1102">
        <v>18065.364937780356</v>
      </c>
      <c r="CG2946" s="1102">
        <v>13791.313782316371</v>
      </c>
      <c r="CH2946" s="1102">
        <v>14584.001353261076</v>
      </c>
      <c r="CI2946" s="1102">
        <v>18928.183070713534</v>
      </c>
      <c r="CJ2946" s="1102">
        <v>25515.005571748163</v>
      </c>
      <c r="CK2946" s="1102">
        <v>25361.337712442637</v>
      </c>
      <c r="CL2946" s="1102">
        <v>18748.058271286285</v>
      </c>
      <c r="CM2946" s="1102">
        <v>22705.309330828528</v>
      </c>
      <c r="CN2946" s="1102">
        <v>18846.188008879613</v>
      </c>
      <c r="CO2946" s="1102">
        <v>24108.305753532557</v>
      </c>
      <c r="CP2946" s="1102">
        <v>19342.055108717777</v>
      </c>
      <c r="CQ2946" s="1106">
        <f t="shared" si="245"/>
        <v>21320.966104982883</v>
      </c>
      <c r="CR2946" s="23" t="s">
        <v>543</v>
      </c>
      <c r="DQ2946"/>
      <c r="DR2946"/>
    </row>
    <row r="2947" spans="58:122" ht="13">
      <c r="BF2947" s="1135">
        <v>2939</v>
      </c>
      <c r="BG2947" s="1102">
        <v>75147.247642262722</v>
      </c>
      <c r="BH2947" s="1102">
        <v>71074.27085904569</v>
      </c>
      <c r="BI2947" s="1102">
        <v>59998.440531642787</v>
      </c>
      <c r="BJ2947" s="1102">
        <v>56167.333133136599</v>
      </c>
      <c r="BK2947" s="1102">
        <v>61332.54919355335</v>
      </c>
      <c r="BL2947" s="1102">
        <v>80248.469904891172</v>
      </c>
      <c r="BM2947" s="1102">
        <v>76936.3010209239</v>
      </c>
      <c r="BN2947" s="1102">
        <v>85770.76902797271</v>
      </c>
      <c r="BO2947" s="1102">
        <v>128643.21013365756</v>
      </c>
      <c r="BP2947" s="1102">
        <v>119064.889413511</v>
      </c>
      <c r="BQ2947" s="1102">
        <v>93753.94591268721</v>
      </c>
      <c r="BR2947" s="1102">
        <v>79786.05260747124</v>
      </c>
      <c r="BS2947" s="1102">
        <v>109912.35060374028</v>
      </c>
      <c r="BT2947" s="1102">
        <v>44067.60735228721</v>
      </c>
      <c r="BU2947" s="1102">
        <v>20507.261777566899</v>
      </c>
      <c r="BV2947" s="1102">
        <v>15526.411059481808</v>
      </c>
      <c r="BW2947" s="1102">
        <v>13755.989314233901</v>
      </c>
      <c r="BX2947" s="1102">
        <v>25621.443217658249</v>
      </c>
      <c r="BY2947" s="1102">
        <v>23957.064207914445</v>
      </c>
      <c r="BZ2947" s="1102">
        <v>21975.408084565664</v>
      </c>
      <c r="CA2947" s="1102">
        <v>14790.783652014679</v>
      </c>
      <c r="CB2947" s="1102">
        <v>9132.6738382425392</v>
      </c>
      <c r="CC2947" s="1102">
        <v>13621.211007403987</v>
      </c>
      <c r="CD2947" s="1102">
        <v>17093.602038887391</v>
      </c>
      <c r="CE2947" s="1102">
        <v>24946.383215963993</v>
      </c>
      <c r="CF2947" s="1102">
        <v>20304.238285757317</v>
      </c>
      <c r="CG2947" s="1102">
        <v>16306.47691328154</v>
      </c>
      <c r="CH2947" s="1102">
        <v>19922.688579235342</v>
      </c>
      <c r="CI2947" s="1102">
        <v>22917.373348225305</v>
      </c>
      <c r="CJ2947" s="1102">
        <v>24278.488844491596</v>
      </c>
      <c r="CK2947" s="1102">
        <v>24631.961290811931</v>
      </c>
      <c r="CL2947" s="1102">
        <v>18355.518739875642</v>
      </c>
      <c r="CM2947" s="1102">
        <v>22046.855367374996</v>
      </c>
      <c r="CN2947" s="1102">
        <v>19729.207459760357</v>
      </c>
      <c r="CO2947" s="1102">
        <v>28038.734408367149</v>
      </c>
      <c r="CP2947" s="1102">
        <v>19970.015851286898</v>
      </c>
      <c r="CQ2947" s="1106">
        <f t="shared" si="245"/>
        <v>22013.174333752824</v>
      </c>
      <c r="CR2947" s="23" t="s">
        <v>543</v>
      </c>
      <c r="DQ2947"/>
      <c r="DR2947"/>
    </row>
    <row r="2948" spans="58:122" ht="13">
      <c r="BF2948" s="1135">
        <v>2940</v>
      </c>
      <c r="BG2948" s="1102">
        <v>59241.011670622443</v>
      </c>
      <c r="BH2948" s="1102">
        <v>56081.892321016327</v>
      </c>
      <c r="BI2948" s="1102">
        <v>48656.756214675275</v>
      </c>
      <c r="BJ2948" s="1102">
        <v>52653.353314071886</v>
      </c>
      <c r="BK2948" s="1102">
        <v>68656.464975058814</v>
      </c>
      <c r="BL2948" s="1102">
        <v>92251.0551214593</v>
      </c>
      <c r="BM2948" s="1102">
        <v>83419.098048620523</v>
      </c>
      <c r="BN2948" s="1102">
        <v>95653.36217534999</v>
      </c>
      <c r="BO2948" s="1102">
        <v>133181.7360963971</v>
      </c>
      <c r="BP2948" s="1102">
        <v>126050.98968071499</v>
      </c>
      <c r="BQ2948" s="1102">
        <v>106709.13861034374</v>
      </c>
      <c r="BR2948" s="1102">
        <v>89999.15715921548</v>
      </c>
      <c r="BS2948" s="1102">
        <v>90203.293056937226</v>
      </c>
      <c r="BT2948" s="1102">
        <v>26454.002916716105</v>
      </c>
      <c r="BU2948" s="1102">
        <v>11315.314433334461</v>
      </c>
      <c r="BV2948" s="1102">
        <v>10638.265699791909</v>
      </c>
      <c r="BW2948" s="1102">
        <v>19678.762477574644</v>
      </c>
      <c r="BX2948" s="1102">
        <v>21609.734969302586</v>
      </c>
      <c r="BY2948" s="1102">
        <v>20955.168574415078</v>
      </c>
      <c r="BZ2948" s="1102">
        <v>18938.465438543255</v>
      </c>
      <c r="CA2948" s="1102">
        <v>14792.55988619866</v>
      </c>
      <c r="CB2948" s="1102">
        <v>8336.3508484526865</v>
      </c>
      <c r="CC2948" s="1102">
        <v>9641.9030014757263</v>
      </c>
      <c r="CD2948" s="1102">
        <v>10788.720491542939</v>
      </c>
      <c r="CE2948" s="1102">
        <v>21191.259821851887</v>
      </c>
      <c r="CF2948" s="1102">
        <v>15036.783211088898</v>
      </c>
      <c r="CG2948" s="1102">
        <v>12328.441418201346</v>
      </c>
      <c r="CH2948" s="1102">
        <v>13694.044149044215</v>
      </c>
      <c r="CI2948" s="1102">
        <v>19949.849636167139</v>
      </c>
      <c r="CJ2948" s="1102">
        <v>22825.666216715614</v>
      </c>
      <c r="CK2948" s="1102">
        <v>23440.252401059388</v>
      </c>
      <c r="CL2948" s="1102">
        <v>18899.801108528285</v>
      </c>
      <c r="CM2948" s="1102">
        <v>27471.800282686272</v>
      </c>
      <c r="CN2948" s="1102">
        <v>22445.466541367321</v>
      </c>
      <c r="CO2948" s="1102">
        <v>30792.872363412411</v>
      </c>
      <c r="CP2948" s="1102">
        <v>24431.384564546206</v>
      </c>
      <c r="CQ2948" s="1106">
        <f t="shared" si="245"/>
        <v>26930.991524458706</v>
      </c>
      <c r="CR2948" s="23" t="s">
        <v>543</v>
      </c>
      <c r="DQ2948"/>
      <c r="DR2948"/>
    </row>
    <row r="2949" spans="58:122" ht="13">
      <c r="BF2949" s="1135">
        <v>2941</v>
      </c>
      <c r="BG2949" s="1102">
        <v>62352.676211736878</v>
      </c>
      <c r="BH2949" s="1102">
        <v>67207.452036506264</v>
      </c>
      <c r="BI2949" s="1102">
        <v>61691.114455944262</v>
      </c>
      <c r="BJ2949" s="1102">
        <v>69406.736623684017</v>
      </c>
      <c r="BK2949" s="1102">
        <v>88549.951897982828</v>
      </c>
      <c r="BL2949" s="1102">
        <v>122951.18363103735</v>
      </c>
      <c r="BM2949" s="1102">
        <v>119417.65054375469</v>
      </c>
      <c r="BN2949" s="1102">
        <v>121366.08157074475</v>
      </c>
      <c r="BO2949" s="1102">
        <v>160047.7289146306</v>
      </c>
      <c r="BP2949" s="1102">
        <v>146771.15053031061</v>
      </c>
      <c r="BQ2949" s="1102">
        <v>115731.79175945441</v>
      </c>
      <c r="BR2949" s="1102">
        <v>86117.94736915137</v>
      </c>
      <c r="BS2949" s="1102">
        <v>86016.2651784482</v>
      </c>
      <c r="BT2949" s="1102">
        <v>34714.702751482793</v>
      </c>
      <c r="BU2949" s="1102">
        <v>14778.841366092336</v>
      </c>
      <c r="BV2949" s="1102">
        <v>12835.25842957498</v>
      </c>
      <c r="BW2949" s="1102">
        <v>26555.695693681748</v>
      </c>
      <c r="BX2949" s="1102">
        <v>31213.062850865063</v>
      </c>
      <c r="BY2949" s="1102">
        <v>26167.372789815323</v>
      </c>
      <c r="BZ2949" s="1102">
        <v>22909.375931301762</v>
      </c>
      <c r="CA2949" s="1102">
        <v>14799.865323045882</v>
      </c>
      <c r="CB2949" s="1102">
        <v>11454.181693935516</v>
      </c>
      <c r="CC2949" s="1102">
        <v>13189.924990672369</v>
      </c>
      <c r="CD2949" s="1102">
        <v>21245.000799969621</v>
      </c>
      <c r="CE2949" s="1102">
        <v>31534.99034745021</v>
      </c>
      <c r="CF2949" s="1102">
        <v>20695.720627924609</v>
      </c>
      <c r="CG2949" s="1102">
        <v>14362.442297813976</v>
      </c>
      <c r="CH2949" s="1102">
        <v>16461.454859718051</v>
      </c>
      <c r="CI2949" s="1102">
        <v>26420.746916126638</v>
      </c>
      <c r="CJ2949" s="1102">
        <v>31928.796312668161</v>
      </c>
      <c r="CK2949" s="1102">
        <v>31705.512109287352</v>
      </c>
      <c r="CL2949" s="1102">
        <v>23758.315791429461</v>
      </c>
      <c r="CM2949" s="1102">
        <v>25679.916186787283</v>
      </c>
      <c r="CN2949" s="1102">
        <v>24621.285023269866</v>
      </c>
      <c r="CO2949" s="1102">
        <v>25971.315165317188</v>
      </c>
      <c r="CP2949" s="1102">
        <v>26057.445930205737</v>
      </c>
      <c r="CQ2949" s="1106">
        <f t="shared" si="245"/>
        <v>28723.417358579252</v>
      </c>
      <c r="CR2949" s="23" t="s">
        <v>543</v>
      </c>
      <c r="DQ2949"/>
      <c r="DR2949"/>
    </row>
    <row r="2950" spans="58:122" ht="13">
      <c r="BF2950" s="1135">
        <v>2942</v>
      </c>
      <c r="BG2950" s="1102">
        <v>65284.325288447144</v>
      </c>
      <c r="BH2950" s="1102">
        <v>66616.68750377775</v>
      </c>
      <c r="BI2950" s="1102">
        <v>58378.855091142977</v>
      </c>
      <c r="BJ2950" s="1102">
        <v>61830.40035572846</v>
      </c>
      <c r="BK2950" s="1102">
        <v>79719.396037761268</v>
      </c>
      <c r="BL2950" s="1102">
        <v>101369.58829920102</v>
      </c>
      <c r="BM2950" s="1102">
        <v>88257.368347177035</v>
      </c>
      <c r="BN2950" s="1102">
        <v>95386.358906447989</v>
      </c>
      <c r="BO2950" s="1102">
        <v>129276.09636707124</v>
      </c>
      <c r="BP2950" s="1102">
        <v>122075.20628611468</v>
      </c>
      <c r="BQ2950" s="1102">
        <v>98351.718568896555</v>
      </c>
      <c r="BR2950" s="1102">
        <v>83270.527703670115</v>
      </c>
      <c r="BS2950" s="1102">
        <v>94584.177298103838</v>
      </c>
      <c r="BT2950" s="1102">
        <v>35398.280878477519</v>
      </c>
      <c r="BU2950" s="1102">
        <v>15658.240960702089</v>
      </c>
      <c r="BV2950" s="1102">
        <v>14872.114310938528</v>
      </c>
      <c r="BW2950" s="1102">
        <v>25559.246666922485</v>
      </c>
      <c r="BX2950" s="1102">
        <v>27549.148529636124</v>
      </c>
      <c r="BY2950" s="1102">
        <v>25805.520298996205</v>
      </c>
      <c r="BZ2950" s="1102">
        <v>22421.662970997801</v>
      </c>
      <c r="CA2950" s="1102">
        <v>14801.675616574415</v>
      </c>
      <c r="CB2950" s="1102">
        <v>9115.0941066113974</v>
      </c>
      <c r="CC2950" s="1102">
        <v>10958.125460008127</v>
      </c>
      <c r="CD2950" s="1102">
        <v>15571.498101104593</v>
      </c>
      <c r="CE2950" s="1102">
        <v>27939.131457456635</v>
      </c>
      <c r="CF2950" s="1102">
        <v>20544.877624914276</v>
      </c>
      <c r="CG2950" s="1102">
        <v>14065.31363130401</v>
      </c>
      <c r="CH2950" s="1102">
        <v>13544.179491044843</v>
      </c>
      <c r="CI2950" s="1102">
        <v>19078.121760663798</v>
      </c>
      <c r="CJ2950" s="1102">
        <v>25996.65538375343</v>
      </c>
      <c r="CK2950" s="1102">
        <v>26402.427329126454</v>
      </c>
      <c r="CL2950" s="1102">
        <v>21967.34114315988</v>
      </c>
      <c r="CM2950" s="1102">
        <v>22562.93076659986</v>
      </c>
      <c r="CN2950" s="1102">
        <v>18915.697209821083</v>
      </c>
      <c r="CO2950" s="1102">
        <v>21708.384677207643</v>
      </c>
      <c r="CP2950" s="1102">
        <v>19151.095315878832</v>
      </c>
      <c r="CQ2950" s="1106">
        <f t="shared" si="245"/>
        <v>21110.468965581258</v>
      </c>
      <c r="CR2950" s="23" t="s">
        <v>543</v>
      </c>
      <c r="DQ2950"/>
      <c r="DR2950"/>
    </row>
    <row r="2951" spans="58:122" ht="13">
      <c r="BF2951" s="1135">
        <v>2943</v>
      </c>
      <c r="BG2951" s="1102">
        <v>59682.944881090472</v>
      </c>
      <c r="BH2951" s="1102">
        <v>63065.592188784016</v>
      </c>
      <c r="BI2951" s="1102">
        <v>60448.51429481362</v>
      </c>
      <c r="BJ2951" s="1102">
        <v>62404.77704987365</v>
      </c>
      <c r="BK2951" s="1102">
        <v>77301.422528226511</v>
      </c>
      <c r="BL2951" s="1102">
        <v>98154.807283878501</v>
      </c>
      <c r="BM2951" s="1102">
        <v>85512.67851146782</v>
      </c>
      <c r="BN2951" s="1102">
        <v>90334.463666109368</v>
      </c>
      <c r="BO2951" s="1102">
        <v>129253.39975875909</v>
      </c>
      <c r="BP2951" s="1102">
        <v>118806.40283220078</v>
      </c>
      <c r="BQ2951" s="1102">
        <v>92182.724724531799</v>
      </c>
      <c r="BR2951" s="1102">
        <v>72332.962682251484</v>
      </c>
      <c r="BS2951" s="1102">
        <v>85284.794730625872</v>
      </c>
      <c r="BT2951" s="1102">
        <v>42605.10038741817</v>
      </c>
      <c r="BU2951" s="1102">
        <v>20300.269199331204</v>
      </c>
      <c r="BV2951" s="1102">
        <v>16054.403563660191</v>
      </c>
      <c r="BW2951" s="1102">
        <v>14631.907591900022</v>
      </c>
      <c r="BX2951" s="1102">
        <v>25328.303637452445</v>
      </c>
      <c r="BY2951" s="1102">
        <v>25646.61606716926</v>
      </c>
      <c r="BZ2951" s="1102">
        <v>20945.518584652989</v>
      </c>
      <c r="CA2951" s="1102">
        <v>14802.108430999429</v>
      </c>
      <c r="CB2951" s="1102">
        <v>9816.1940603407274</v>
      </c>
      <c r="CC2951" s="1102">
        <v>9955.5722425460135</v>
      </c>
      <c r="CD2951" s="1102">
        <v>13579.489018141581</v>
      </c>
      <c r="CE2951" s="1102">
        <v>17618.12254368815</v>
      </c>
      <c r="CF2951" s="1102">
        <v>15211.761627569915</v>
      </c>
      <c r="CG2951" s="1102">
        <v>14038.258974347287</v>
      </c>
      <c r="CH2951" s="1102">
        <v>16292.731496015858</v>
      </c>
      <c r="CI2951" s="1102">
        <v>21014.71797229681</v>
      </c>
      <c r="CJ2951" s="1102">
        <v>20520.030247549643</v>
      </c>
      <c r="CK2951" s="1102">
        <v>20120.133383046112</v>
      </c>
      <c r="CL2951" s="1102">
        <v>17729.127938535497</v>
      </c>
      <c r="CM2951" s="1102">
        <v>21515.334285674595</v>
      </c>
      <c r="CN2951" s="1102">
        <v>22077.94043901117</v>
      </c>
      <c r="CO2951" s="1102">
        <v>22433.602734936663</v>
      </c>
      <c r="CP2951" s="1102">
        <v>22732.532857835329</v>
      </c>
      <c r="CQ2951" s="1106">
        <f t="shared" si="245"/>
        <v>25058.328074138502</v>
      </c>
      <c r="CR2951" s="23" t="s">
        <v>543</v>
      </c>
      <c r="DQ2951"/>
      <c r="DR2951"/>
    </row>
    <row r="2952" spans="58:122" ht="13">
      <c r="BF2952" s="1135">
        <v>2944</v>
      </c>
      <c r="BG2952" s="1102">
        <v>68119.496405554761</v>
      </c>
      <c r="BH2952" s="1102">
        <v>69605.820997553616</v>
      </c>
      <c r="BI2952" s="1102">
        <v>54633.445616766548</v>
      </c>
      <c r="BJ2952" s="1102">
        <v>59491.778103258017</v>
      </c>
      <c r="BK2952" s="1102">
        <v>78047.66939775151</v>
      </c>
      <c r="BL2952" s="1102">
        <v>94726.974857765366</v>
      </c>
      <c r="BM2952" s="1102">
        <v>81570.71025662632</v>
      </c>
      <c r="BN2952" s="1102">
        <v>102135.11532257922</v>
      </c>
      <c r="BO2952" s="1102">
        <v>147387.58033565138</v>
      </c>
      <c r="BP2952" s="1102">
        <v>137234.24726457964</v>
      </c>
      <c r="BQ2952" s="1102">
        <v>108936.41150843252</v>
      </c>
      <c r="BR2952" s="1102">
        <v>83841.750145324797</v>
      </c>
      <c r="BS2952" s="1102">
        <v>69757.221053576213</v>
      </c>
      <c r="BT2952" s="1102">
        <v>41706.715080245463</v>
      </c>
      <c r="BU2952" s="1102">
        <v>24240.630028871194</v>
      </c>
      <c r="BV2952" s="1102">
        <v>18468.22800529268</v>
      </c>
      <c r="BW2952" s="1102">
        <v>18815.773427079577</v>
      </c>
      <c r="BX2952" s="1102">
        <v>25139.533273869256</v>
      </c>
      <c r="BY2952" s="1102">
        <v>25676.2642285357</v>
      </c>
      <c r="BZ2952" s="1102">
        <v>20912.070263728143</v>
      </c>
      <c r="CA2952" s="1102">
        <v>14804.490925821457</v>
      </c>
      <c r="CB2952" s="1102">
        <v>9872.2946014697591</v>
      </c>
      <c r="CC2952" s="1102">
        <v>10732.503425153889</v>
      </c>
      <c r="CD2952" s="1102">
        <v>17988.126746351078</v>
      </c>
      <c r="CE2952" s="1102">
        <v>25797.036423513186</v>
      </c>
      <c r="CF2952" s="1102">
        <v>20147.812457507833</v>
      </c>
      <c r="CG2952" s="1102">
        <v>15275.428350317061</v>
      </c>
      <c r="CH2952" s="1102">
        <v>17387.996447345973</v>
      </c>
      <c r="CI2952" s="1102">
        <v>27018.66923058905</v>
      </c>
      <c r="CJ2952" s="1102">
        <v>30947.193470930823</v>
      </c>
      <c r="CK2952" s="1102">
        <v>30399.510208235071</v>
      </c>
      <c r="CL2952" s="1102">
        <v>26218.343207518516</v>
      </c>
      <c r="CM2952" s="1102">
        <v>27787.13205356797</v>
      </c>
      <c r="CN2952" s="1102">
        <v>28211.895050126815</v>
      </c>
      <c r="CO2952" s="1102">
        <v>28531.358981766309</v>
      </c>
      <c r="CP2952" s="1102">
        <v>28980.735587013314</v>
      </c>
      <c r="CQ2952" s="1106">
        <f t="shared" si="245"/>
        <v>31945.792609684264</v>
      </c>
      <c r="CR2952" s="23" t="s">
        <v>543</v>
      </c>
      <c r="DQ2952"/>
      <c r="DR2952"/>
    </row>
    <row r="2953" spans="58:122" ht="13">
      <c r="BF2953" s="1135">
        <v>2945</v>
      </c>
      <c r="BG2953" s="1102">
        <v>55201.827469197997</v>
      </c>
      <c r="BH2953" s="1102">
        <v>54279.744526767812</v>
      </c>
      <c r="BI2953" s="1102">
        <v>48849.112001879097</v>
      </c>
      <c r="BJ2953" s="1102">
        <v>60914.84503128205</v>
      </c>
      <c r="BK2953" s="1102">
        <v>83036.507996166285</v>
      </c>
      <c r="BL2953" s="1102">
        <v>118632.69277532493</v>
      </c>
      <c r="BM2953" s="1102">
        <v>103939.52074429301</v>
      </c>
      <c r="BN2953" s="1102">
        <v>103370.42962567075</v>
      </c>
      <c r="BO2953" s="1102">
        <v>134499.68563311824</v>
      </c>
      <c r="BP2953" s="1102">
        <v>123253.16515425403</v>
      </c>
      <c r="BQ2953" s="1102">
        <v>95152.693209205798</v>
      </c>
      <c r="BR2953" s="1102">
        <v>71582.819303477663</v>
      </c>
      <c r="BS2953" s="1102">
        <v>81584.755008041509</v>
      </c>
      <c r="BT2953" s="1102">
        <v>29540.980868635212</v>
      </c>
      <c r="BU2953" s="1102">
        <v>15503.80594427203</v>
      </c>
      <c r="BV2953" s="1102">
        <v>16052.615446903963</v>
      </c>
      <c r="BW2953" s="1102">
        <v>26548.598639080778</v>
      </c>
      <c r="BX2953" s="1102">
        <v>35298.751285570324</v>
      </c>
      <c r="BY2953" s="1102">
        <v>27455.457617212578</v>
      </c>
      <c r="BZ2953" s="1102">
        <v>21922.624198522426</v>
      </c>
      <c r="CA2953" s="1102">
        <v>14805.385815033344</v>
      </c>
      <c r="CB2953" s="1102">
        <v>9272.8071969993653</v>
      </c>
      <c r="CC2953" s="1102">
        <v>11523.93657718159</v>
      </c>
      <c r="CD2953" s="1102">
        <v>14766.12458469468</v>
      </c>
      <c r="CE2953" s="1102">
        <v>23902.77731665146</v>
      </c>
      <c r="CF2953" s="1102">
        <v>18412.898837646168</v>
      </c>
      <c r="CG2953" s="1102">
        <v>14958.834812708141</v>
      </c>
      <c r="CH2953" s="1102">
        <v>15649.967512972296</v>
      </c>
      <c r="CI2953" s="1102">
        <v>21040.372583238659</v>
      </c>
      <c r="CJ2953" s="1102">
        <v>25136.43364050737</v>
      </c>
      <c r="CK2953" s="1102">
        <v>27766.2701594549</v>
      </c>
      <c r="CL2953" s="1102">
        <v>23871.538280379937</v>
      </c>
      <c r="CM2953" s="1102">
        <v>25721.099347525043</v>
      </c>
      <c r="CN2953" s="1102">
        <v>20857.182825606065</v>
      </c>
      <c r="CO2953" s="1102">
        <v>23487.260310847116</v>
      </c>
      <c r="CP2953" s="1102">
        <v>22422.929401830916</v>
      </c>
      <c r="CQ2953" s="1106">
        <f t="shared" si="245"/>
        <v>24717.048682969751</v>
      </c>
      <c r="CR2953" s="23" t="s">
        <v>543</v>
      </c>
      <c r="DQ2953"/>
      <c r="DR2953"/>
    </row>
    <row r="2954" spans="58:122" ht="13">
      <c r="BF2954" s="1135">
        <v>2946</v>
      </c>
      <c r="BG2954" s="1102">
        <v>72053.029271904365</v>
      </c>
      <c r="BH2954" s="1102">
        <v>79567.02313541164</v>
      </c>
      <c r="BI2954" s="1102">
        <v>74196.335852173928</v>
      </c>
      <c r="BJ2954" s="1102">
        <v>85324.924620693753</v>
      </c>
      <c r="BK2954" s="1102">
        <v>95099.757516874408</v>
      </c>
      <c r="BL2954" s="1102">
        <v>112893.72878581095</v>
      </c>
      <c r="BM2954" s="1102">
        <v>94406.83449943921</v>
      </c>
      <c r="BN2954" s="1102">
        <v>105325.26490736753</v>
      </c>
      <c r="BO2954" s="1102">
        <v>151044.95093036923</v>
      </c>
      <c r="BP2954" s="1102">
        <v>161980.24401650351</v>
      </c>
      <c r="BQ2954" s="1102">
        <v>126536.7196276141</v>
      </c>
      <c r="BR2954" s="1102">
        <v>95512.942542413861</v>
      </c>
      <c r="BS2954" s="1102">
        <v>92695.132019150944</v>
      </c>
      <c r="BT2954" s="1102">
        <v>37989.05038791064</v>
      </c>
      <c r="BU2954" s="1102">
        <v>17362.398804512501</v>
      </c>
      <c r="BV2954" s="1102">
        <v>14959.182494571845</v>
      </c>
      <c r="BW2954" s="1102">
        <v>23429.988756109622</v>
      </c>
      <c r="BX2954" s="1102">
        <v>36634.115484684327</v>
      </c>
      <c r="BY2954" s="1102">
        <v>27338.902259540861</v>
      </c>
      <c r="BZ2954" s="1102">
        <v>21906.248262922865</v>
      </c>
      <c r="CA2954" s="1102">
        <v>14807.655855366263</v>
      </c>
      <c r="CB2954" s="1102">
        <v>9629.0311616371455</v>
      </c>
      <c r="CC2954" s="1102">
        <v>12700.518538482314</v>
      </c>
      <c r="CD2954" s="1102">
        <v>15196.434600323038</v>
      </c>
      <c r="CE2954" s="1102">
        <v>24687.765270052911</v>
      </c>
      <c r="CF2954" s="1102">
        <v>19478.63835487287</v>
      </c>
      <c r="CG2954" s="1102">
        <v>16428.561069903411</v>
      </c>
      <c r="CH2954" s="1102">
        <v>19000.170967067763</v>
      </c>
      <c r="CI2954" s="1102">
        <v>25664.031318974878</v>
      </c>
      <c r="CJ2954" s="1102">
        <v>26409.114411512575</v>
      </c>
      <c r="CK2954" s="1102">
        <v>29383.110521439805</v>
      </c>
      <c r="CL2954" s="1102">
        <v>23607.228775639742</v>
      </c>
      <c r="CM2954" s="1102">
        <v>27670.340937243967</v>
      </c>
      <c r="CN2954" s="1102">
        <v>24063.705874376566</v>
      </c>
      <c r="CO2954" s="1102">
        <v>23900.877095208809</v>
      </c>
      <c r="CP2954" s="1102">
        <v>25066.236489521252</v>
      </c>
      <c r="CQ2954" s="1106">
        <f t="shared" ref="CQ2954:CQ3017" si="246">CP2954*1.10231131</f>
        <v>27630.795981533971</v>
      </c>
      <c r="CR2954" s="23" t="s">
        <v>543</v>
      </c>
      <c r="DQ2954"/>
      <c r="DR2954"/>
    </row>
    <row r="2955" spans="58:122" ht="13">
      <c r="BF2955" s="1135">
        <v>2947</v>
      </c>
      <c r="BG2955" s="1102">
        <v>54879.138188264507</v>
      </c>
      <c r="BH2955" s="1102">
        <v>68344.687100062831</v>
      </c>
      <c r="BI2955" s="1102">
        <v>71055.921124435117</v>
      </c>
      <c r="BJ2955" s="1102">
        <v>87581.668169972851</v>
      </c>
      <c r="BK2955" s="1102">
        <v>99232.23171298689</v>
      </c>
      <c r="BL2955" s="1102">
        <v>127560.12634687337</v>
      </c>
      <c r="BM2955" s="1102">
        <v>115685.72565736546</v>
      </c>
      <c r="BN2955" s="1102">
        <v>120914.58384851608</v>
      </c>
      <c r="BO2955" s="1102">
        <v>138952.51394303</v>
      </c>
      <c r="BP2955" s="1102">
        <v>143801.3180987575</v>
      </c>
      <c r="BQ2955" s="1102">
        <v>110823.26261413966</v>
      </c>
      <c r="BR2955" s="1102">
        <v>81612.334635404812</v>
      </c>
      <c r="BS2955" s="1102">
        <v>69095.77594288312</v>
      </c>
      <c r="BT2955" s="1102">
        <v>34749.052670916215</v>
      </c>
      <c r="BU2955" s="1102">
        <v>15069.520546527332</v>
      </c>
      <c r="BV2955" s="1102">
        <v>13529.307285783161</v>
      </c>
      <c r="BW2955" s="1102">
        <v>18301.783782524977</v>
      </c>
      <c r="BX2955" s="1102">
        <v>31605.641560093514</v>
      </c>
      <c r="BY2955" s="1102">
        <v>29959.88285329059</v>
      </c>
      <c r="BZ2955" s="1102">
        <v>21331.141810987123</v>
      </c>
      <c r="CA2955" s="1102">
        <v>14809.650963789538</v>
      </c>
      <c r="CB2955" s="1102">
        <v>9694.8876917832931</v>
      </c>
      <c r="CC2955" s="1102">
        <v>10044.298955643126</v>
      </c>
      <c r="CD2955" s="1102">
        <v>17670.318498610788</v>
      </c>
      <c r="CE2955" s="1102">
        <v>21416.676882138505</v>
      </c>
      <c r="CF2955" s="1102">
        <v>15754.338608786391</v>
      </c>
      <c r="CG2955" s="1102">
        <v>11978.88402014886</v>
      </c>
      <c r="CH2955" s="1102">
        <v>13641.011352360343</v>
      </c>
      <c r="CI2955" s="1102">
        <v>22314.545983562737</v>
      </c>
      <c r="CJ2955" s="1102">
        <v>23728.999741740754</v>
      </c>
      <c r="CK2955" s="1102">
        <v>24216.841345492077</v>
      </c>
      <c r="CL2955" s="1102">
        <v>22667.224145016084</v>
      </c>
      <c r="CM2955" s="1102">
        <v>21645.129151184912</v>
      </c>
      <c r="CN2955" s="1102">
        <v>18004.208566433284</v>
      </c>
      <c r="CO2955" s="1102">
        <v>16302.448213646279</v>
      </c>
      <c r="CP2955" s="1102">
        <v>19275.945301233765</v>
      </c>
      <c r="CQ2955" s="1106">
        <f t="shared" si="246"/>
        <v>21248.092516491335</v>
      </c>
      <c r="CR2955" s="23" t="s">
        <v>543</v>
      </c>
      <c r="DQ2955"/>
      <c r="DR2955"/>
    </row>
    <row r="2956" spans="58:122" ht="13">
      <c r="BF2956" s="1135">
        <v>2948</v>
      </c>
      <c r="BG2956" s="1102">
        <v>74317.030353890397</v>
      </c>
      <c r="BH2956" s="1102">
        <v>81903.161144176294</v>
      </c>
      <c r="BI2956" s="1102">
        <v>73195.604756109067</v>
      </c>
      <c r="BJ2956" s="1102">
        <v>77719.430439918244</v>
      </c>
      <c r="BK2956" s="1102">
        <v>85529.746508284152</v>
      </c>
      <c r="BL2956" s="1102">
        <v>96974.810103620955</v>
      </c>
      <c r="BM2956" s="1102">
        <v>88730.716941018909</v>
      </c>
      <c r="BN2956" s="1102">
        <v>117291.13948649564</v>
      </c>
      <c r="BO2956" s="1102">
        <v>158617.00344196599</v>
      </c>
      <c r="BP2956" s="1102">
        <v>147049.21760586859</v>
      </c>
      <c r="BQ2956" s="1102">
        <v>117172.18680057408</v>
      </c>
      <c r="BR2956" s="1102">
        <v>102855.55663019215</v>
      </c>
      <c r="BS2956" s="1102">
        <v>112522.68166941816</v>
      </c>
      <c r="BT2956" s="1102">
        <v>53374.629985146043</v>
      </c>
      <c r="BU2956" s="1102">
        <v>19263.900531192146</v>
      </c>
      <c r="BV2956" s="1102">
        <v>15562.721769677079</v>
      </c>
      <c r="BW2956" s="1102">
        <v>18422.497280622836</v>
      </c>
      <c r="BX2956" s="1102">
        <v>31423.207907855518</v>
      </c>
      <c r="BY2956" s="1102">
        <v>26988.678815036903</v>
      </c>
      <c r="BZ2956" s="1102">
        <v>19673.760467843589</v>
      </c>
      <c r="CA2956" s="1102">
        <v>14810.954410210325</v>
      </c>
      <c r="CB2956" s="1102">
        <v>10684.363232514987</v>
      </c>
      <c r="CC2956" s="1102">
        <v>12614.941939198849</v>
      </c>
      <c r="CD2956" s="1102">
        <v>19542.460259828764</v>
      </c>
      <c r="CE2956" s="1102">
        <v>23377.459047433571</v>
      </c>
      <c r="CF2956" s="1102">
        <v>17443.640875608944</v>
      </c>
      <c r="CG2956" s="1102">
        <v>14396.178590238049</v>
      </c>
      <c r="CH2956" s="1102">
        <v>16740.527169968889</v>
      </c>
      <c r="CI2956" s="1102">
        <v>24290.242715625525</v>
      </c>
      <c r="CJ2956" s="1102">
        <v>25349.939316541408</v>
      </c>
      <c r="CK2956" s="1102">
        <v>24363.574525296299</v>
      </c>
      <c r="CL2956" s="1102">
        <v>21802.654711180279</v>
      </c>
      <c r="CM2956" s="1102">
        <v>25401.166259669004</v>
      </c>
      <c r="CN2956" s="1102">
        <v>27395.694900111273</v>
      </c>
      <c r="CO2956" s="1102">
        <v>24838.358372890601</v>
      </c>
      <c r="CP2956" s="1102">
        <v>29178.633380819017</v>
      </c>
      <c r="CQ2956" s="1106">
        <f t="shared" si="246"/>
        <v>32163.937586020336</v>
      </c>
      <c r="CR2956" s="23" t="s">
        <v>543</v>
      </c>
      <c r="DQ2956"/>
      <c r="DR2956"/>
    </row>
    <row r="2957" spans="58:122" ht="13">
      <c r="BF2957" s="1135">
        <v>2949</v>
      </c>
      <c r="BG2957" s="1102">
        <v>64630.831684705707</v>
      </c>
      <c r="BH2957" s="1102">
        <v>74450.194789070491</v>
      </c>
      <c r="BI2957" s="1102">
        <v>70393.411743246485</v>
      </c>
      <c r="BJ2957" s="1102">
        <v>76020.384616303651</v>
      </c>
      <c r="BK2957" s="1102">
        <v>81667.816127159749</v>
      </c>
      <c r="BL2957" s="1102">
        <v>97284.843447506777</v>
      </c>
      <c r="BM2957" s="1102">
        <v>90637.230367601238</v>
      </c>
      <c r="BN2957" s="1102">
        <v>109018.52042813101</v>
      </c>
      <c r="BO2957" s="1102">
        <v>128715.00706531688</v>
      </c>
      <c r="BP2957" s="1102">
        <v>133574.33394894635</v>
      </c>
      <c r="BQ2957" s="1102">
        <v>106350.06010413069</v>
      </c>
      <c r="BR2957" s="1102">
        <v>95464.280353971495</v>
      </c>
      <c r="BS2957" s="1102">
        <v>97616.361238475089</v>
      </c>
      <c r="BT2957" s="1102">
        <v>36408.435794979589</v>
      </c>
      <c r="BU2957" s="1102">
        <v>17009.727831459997</v>
      </c>
      <c r="BV2957" s="1102">
        <v>16514.005126504355</v>
      </c>
      <c r="BW2957" s="1102">
        <v>21064.429023451969</v>
      </c>
      <c r="BX2957" s="1102">
        <v>23517.994316187822</v>
      </c>
      <c r="BY2957" s="1102">
        <v>25496.054388459692</v>
      </c>
      <c r="BZ2957" s="1102">
        <v>17627.077650968018</v>
      </c>
      <c r="CA2957" s="1102">
        <v>14816.713110458164</v>
      </c>
      <c r="CB2957" s="1102">
        <v>9510.5930190791896</v>
      </c>
      <c r="CC2957" s="1102">
        <v>10036.865855204334</v>
      </c>
      <c r="CD2957" s="1102">
        <v>14299.067220285107</v>
      </c>
      <c r="CE2957" s="1102">
        <v>19509.774030391003</v>
      </c>
      <c r="CF2957" s="1102">
        <v>15207.786186633437</v>
      </c>
      <c r="CG2957" s="1102">
        <v>11162.424050486146</v>
      </c>
      <c r="CH2957" s="1102">
        <v>15249.284448970298</v>
      </c>
      <c r="CI2957" s="1102">
        <v>22510.632331503064</v>
      </c>
      <c r="CJ2957" s="1102">
        <v>27131.048633258291</v>
      </c>
      <c r="CK2957" s="1102">
        <v>26734.332938171421</v>
      </c>
      <c r="CL2957" s="1102">
        <v>20850.031161744744</v>
      </c>
      <c r="CM2957" s="1102">
        <v>21722.263199358036</v>
      </c>
      <c r="CN2957" s="1102">
        <v>21696.319521924903</v>
      </c>
      <c r="CO2957" s="1102">
        <v>22574.253884515805</v>
      </c>
      <c r="CP2957" s="1102">
        <v>21490.327950851824</v>
      </c>
      <c r="CQ2957" s="1106">
        <f t="shared" si="246"/>
        <v>23689.031555833088</v>
      </c>
      <c r="CR2957" s="23" t="s">
        <v>543</v>
      </c>
      <c r="DQ2957"/>
      <c r="DR2957"/>
    </row>
    <row r="2958" spans="58:122" ht="13">
      <c r="BF2958" s="1135">
        <v>2950</v>
      </c>
      <c r="BG2958" s="1102">
        <v>71019.382293426112</v>
      </c>
      <c r="BH2958" s="1102">
        <v>64926.65273606054</v>
      </c>
      <c r="BI2958" s="1102">
        <v>50337.656591519823</v>
      </c>
      <c r="BJ2958" s="1102">
        <v>52235.044785443228</v>
      </c>
      <c r="BK2958" s="1102">
        <v>79809.819193665549</v>
      </c>
      <c r="BL2958" s="1102">
        <v>115259.25475581179</v>
      </c>
      <c r="BM2958" s="1102">
        <v>88969.566060930651</v>
      </c>
      <c r="BN2958" s="1102">
        <v>102202.91213650061</v>
      </c>
      <c r="BO2958" s="1102">
        <v>133550.70067284652</v>
      </c>
      <c r="BP2958" s="1102">
        <v>125231.05204993502</v>
      </c>
      <c r="BQ2958" s="1102">
        <v>92881.901749081939</v>
      </c>
      <c r="BR2958" s="1102">
        <v>65228.830742084756</v>
      </c>
      <c r="BS2958" s="1102">
        <v>81258.393402073882</v>
      </c>
      <c r="BT2958" s="1102">
        <v>31830.845871937232</v>
      </c>
      <c r="BU2958" s="1102">
        <v>18669.527194372971</v>
      </c>
      <c r="BV2958" s="1102">
        <v>13822.67027736349</v>
      </c>
      <c r="BW2958" s="1102">
        <v>13783.939575206499</v>
      </c>
      <c r="BX2958" s="1102">
        <v>25293.106041244777</v>
      </c>
      <c r="BY2958" s="1102">
        <v>24148.442498192275</v>
      </c>
      <c r="BZ2958" s="1102">
        <v>19755.907929439411</v>
      </c>
      <c r="CA2958" s="1102">
        <v>14819.943266893564</v>
      </c>
      <c r="CB2958" s="1102">
        <v>9347.1162380307396</v>
      </c>
      <c r="CC2958" s="1102">
        <v>9915.0274200065251</v>
      </c>
      <c r="CD2958" s="1102">
        <v>13073.814382227452</v>
      </c>
      <c r="CE2958" s="1102">
        <v>16500.880698534889</v>
      </c>
      <c r="CF2958" s="1102">
        <v>12609.870318102545</v>
      </c>
      <c r="CG2958" s="1102">
        <v>10851.46053485664</v>
      </c>
      <c r="CH2958" s="1102">
        <v>13878.078438197625</v>
      </c>
      <c r="CI2958" s="1102">
        <v>19276.891580373471</v>
      </c>
      <c r="CJ2958" s="1102">
        <v>19308.218358369544</v>
      </c>
      <c r="CK2958" s="1102">
        <v>17513.540947087931</v>
      </c>
      <c r="CL2958" s="1102">
        <v>14928.347534604702</v>
      </c>
      <c r="CM2958" s="1102">
        <v>18706.917633083907</v>
      </c>
      <c r="CN2958" s="1102">
        <v>20350.961958885513</v>
      </c>
      <c r="CO2958" s="1102">
        <v>20616.278828031795</v>
      </c>
      <c r="CP2958" s="1102">
        <v>21984.035289929205</v>
      </c>
      <c r="CQ2958" s="1106">
        <f t="shared" si="246"/>
        <v>24233.250739528092</v>
      </c>
      <c r="CR2958" s="23" t="s">
        <v>543</v>
      </c>
      <c r="DQ2958"/>
      <c r="DR2958"/>
    </row>
    <row r="2959" spans="58:122" ht="13">
      <c r="BF2959" s="1135">
        <v>2951</v>
      </c>
      <c r="BG2959" s="1102">
        <v>62335.89816121076</v>
      </c>
      <c r="BH2959" s="1102">
        <v>64426.04798491799</v>
      </c>
      <c r="BI2959" s="1102">
        <v>56298.11769513171</v>
      </c>
      <c r="BJ2959" s="1102">
        <v>59124.386503503425</v>
      </c>
      <c r="BK2959" s="1102">
        <v>78601.352353270646</v>
      </c>
      <c r="BL2959" s="1102">
        <v>109206.25516136782</v>
      </c>
      <c r="BM2959" s="1102">
        <v>92267.31969519821</v>
      </c>
      <c r="BN2959" s="1102">
        <v>99889.052113948186</v>
      </c>
      <c r="BO2959" s="1102">
        <v>135369.96794980325</v>
      </c>
      <c r="BP2959" s="1102">
        <v>135395.49389781986</v>
      </c>
      <c r="BQ2959" s="1102">
        <v>102537.40090905577</v>
      </c>
      <c r="BR2959" s="1102">
        <v>72179.286553743194</v>
      </c>
      <c r="BS2959" s="1102">
        <v>70973.615895456227</v>
      </c>
      <c r="BT2959" s="1102">
        <v>29961.086851831773</v>
      </c>
      <c r="BU2959" s="1102">
        <v>13124.03457542759</v>
      </c>
      <c r="BV2959" s="1102">
        <v>11734.67287262798</v>
      </c>
      <c r="BW2959" s="1102">
        <v>18144.48426538772</v>
      </c>
      <c r="BX2959" s="1102">
        <v>22684.251824273932</v>
      </c>
      <c r="BY2959" s="1102">
        <v>23448.404738514739</v>
      </c>
      <c r="BZ2959" s="1102">
        <v>19569.9723122992</v>
      </c>
      <c r="CA2959" s="1102">
        <v>14821.171861717568</v>
      </c>
      <c r="CB2959" s="1102">
        <v>7339.3603315968767</v>
      </c>
      <c r="CC2959" s="1102">
        <v>10750.090771330144</v>
      </c>
      <c r="CD2959" s="1102">
        <v>13743.749717857374</v>
      </c>
      <c r="CE2959" s="1102">
        <v>25654.32117694871</v>
      </c>
      <c r="CF2959" s="1102">
        <v>17988.970309088345</v>
      </c>
      <c r="CG2959" s="1102">
        <v>14974.773324251628</v>
      </c>
      <c r="CH2959" s="1102">
        <v>13669.119367765632</v>
      </c>
      <c r="CI2959" s="1102">
        <v>18686.206798078307</v>
      </c>
      <c r="CJ2959" s="1102">
        <v>17365.917566121974</v>
      </c>
      <c r="CK2959" s="1102">
        <v>22846.576632824992</v>
      </c>
      <c r="CL2959" s="1102">
        <v>17412.317267801031</v>
      </c>
      <c r="CM2959" s="1102">
        <v>26505.245258056726</v>
      </c>
      <c r="CN2959" s="1102">
        <v>18064.866992173098</v>
      </c>
      <c r="CO2959" s="1102">
        <v>20980.701866408093</v>
      </c>
      <c r="CP2959" s="1102">
        <v>20054.584246274484</v>
      </c>
      <c r="CQ2959" s="1106">
        <f t="shared" si="246"/>
        <v>22106.395032016189</v>
      </c>
      <c r="CR2959" s="23" t="s">
        <v>543</v>
      </c>
      <c r="DQ2959"/>
      <c r="DR2959"/>
    </row>
    <row r="2960" spans="58:122" ht="13">
      <c r="BF2960" s="1135">
        <v>2952</v>
      </c>
      <c r="BG2960" s="1102">
        <v>64123.375725994651</v>
      </c>
      <c r="BH2960" s="1102">
        <v>68341.900654806203</v>
      </c>
      <c r="BI2960" s="1102">
        <v>65615.030382369034</v>
      </c>
      <c r="BJ2960" s="1102">
        <v>78730.997686017741</v>
      </c>
      <c r="BK2960" s="1102">
        <v>103281.75896182888</v>
      </c>
      <c r="BL2960" s="1102">
        <v>144509.76602856943</v>
      </c>
      <c r="BM2960" s="1102">
        <v>131923.1742294959</v>
      </c>
      <c r="BN2960" s="1102">
        <v>127157.74473993169</v>
      </c>
      <c r="BO2960" s="1102">
        <v>152523.04972544976</v>
      </c>
      <c r="BP2960" s="1102">
        <v>150245.97960629722</v>
      </c>
      <c r="BQ2960" s="1102">
        <v>113297.1382276303</v>
      </c>
      <c r="BR2960" s="1102">
        <v>83942.593581199093</v>
      </c>
      <c r="BS2960" s="1102">
        <v>87947.806997405496</v>
      </c>
      <c r="BT2960" s="1102">
        <v>42169.229456871552</v>
      </c>
      <c r="BU2960" s="1102">
        <v>16825.425161883271</v>
      </c>
      <c r="BV2960" s="1102">
        <v>16183.635238727717</v>
      </c>
      <c r="BW2960" s="1102">
        <v>24491.598779300042</v>
      </c>
      <c r="BX2960" s="1102">
        <v>36913.43298993291</v>
      </c>
      <c r="BY2960" s="1102">
        <v>27079.683349247447</v>
      </c>
      <c r="BZ2960" s="1102">
        <v>21162.730827503536</v>
      </c>
      <c r="CA2960" s="1102">
        <v>14823.532221146386</v>
      </c>
      <c r="CB2960" s="1102">
        <v>10037.698538396566</v>
      </c>
      <c r="CC2960" s="1102">
        <v>13333.606115149061</v>
      </c>
      <c r="CD2960" s="1102">
        <v>15822.759032230177</v>
      </c>
      <c r="CE2960" s="1102">
        <v>23512.283452941028</v>
      </c>
      <c r="CF2960" s="1102">
        <v>19141.90090766397</v>
      </c>
      <c r="CG2960" s="1102">
        <v>18015.045740363927</v>
      </c>
      <c r="CH2960" s="1102">
        <v>19473.084710930048</v>
      </c>
      <c r="CI2960" s="1102">
        <v>25090.096799336006</v>
      </c>
      <c r="CJ2960" s="1102">
        <v>25655.460113861071</v>
      </c>
      <c r="CK2960" s="1102">
        <v>26257.036234745945</v>
      </c>
      <c r="CL2960" s="1102">
        <v>21539.066339953195</v>
      </c>
      <c r="CM2960" s="1102">
        <v>23619.797676454677</v>
      </c>
      <c r="CN2960" s="1102">
        <v>23668.928639089136</v>
      </c>
      <c r="CO2960" s="1102">
        <v>26516.141210591795</v>
      </c>
      <c r="CP2960" s="1102">
        <v>23974.858026720067</v>
      </c>
      <c r="CQ2960" s="1106">
        <f t="shared" si="246"/>
        <v>26427.75715849781</v>
      </c>
      <c r="CR2960" s="23" t="s">
        <v>543</v>
      </c>
      <c r="DQ2960"/>
      <c r="DR2960"/>
    </row>
    <row r="2961" spans="58:122" ht="13">
      <c r="BF2961" s="1135">
        <v>2953</v>
      </c>
      <c r="BG2961" s="1102">
        <v>66483.02813278095</v>
      </c>
      <c r="BH2961" s="1102">
        <v>62950.21220005591</v>
      </c>
      <c r="BI2961" s="1102">
        <v>53999.510065999231</v>
      </c>
      <c r="BJ2961" s="1102">
        <v>74407.530413688204</v>
      </c>
      <c r="BK2961" s="1102">
        <v>102180.11536101661</v>
      </c>
      <c r="BL2961" s="1102">
        <v>135589.06872041593</v>
      </c>
      <c r="BM2961" s="1102">
        <v>110257.68316842934</v>
      </c>
      <c r="BN2961" s="1102">
        <v>108915.49138283319</v>
      </c>
      <c r="BO2961" s="1102">
        <v>134372.54813128003</v>
      </c>
      <c r="BP2961" s="1102">
        <v>127480.31417739193</v>
      </c>
      <c r="BQ2961" s="1102">
        <v>94423.906522853911</v>
      </c>
      <c r="BR2961" s="1102">
        <v>67893.959342816626</v>
      </c>
      <c r="BS2961" s="1102">
        <v>70990.060613702473</v>
      </c>
      <c r="BT2961" s="1102">
        <v>33519.398897685714</v>
      </c>
      <c r="BU2961" s="1102">
        <v>15520.932040881324</v>
      </c>
      <c r="BV2961" s="1102">
        <v>12747.800717581413</v>
      </c>
      <c r="BW2961" s="1102">
        <v>24799.481641568738</v>
      </c>
      <c r="BX2961" s="1102">
        <v>33485.297902078753</v>
      </c>
      <c r="BY2961" s="1102">
        <v>31588.177905630775</v>
      </c>
      <c r="BZ2961" s="1102">
        <v>22471.779632562844</v>
      </c>
      <c r="CA2961" s="1102">
        <v>14826.024598954526</v>
      </c>
      <c r="CB2961" s="1102">
        <v>10608.01506454228</v>
      </c>
      <c r="CC2961" s="1102">
        <v>15005.060088174649</v>
      </c>
      <c r="CD2961" s="1102">
        <v>20408.572017667157</v>
      </c>
      <c r="CE2961" s="1102">
        <v>31107.479966730916</v>
      </c>
      <c r="CF2961" s="1102">
        <v>18889.344188722898</v>
      </c>
      <c r="CG2961" s="1102">
        <v>13041.679999884633</v>
      </c>
      <c r="CH2961" s="1102">
        <v>14377.927313222499</v>
      </c>
      <c r="CI2961" s="1102">
        <v>20248.016822022215</v>
      </c>
      <c r="CJ2961" s="1102">
        <v>22372.948568858297</v>
      </c>
      <c r="CK2961" s="1102">
        <v>22195.921147243123</v>
      </c>
      <c r="CL2961" s="1102">
        <v>17328.769594870588</v>
      </c>
      <c r="CM2961" s="1102">
        <v>23018.920939917778</v>
      </c>
      <c r="CN2961" s="1102">
        <v>22126.827044017584</v>
      </c>
      <c r="CO2961" s="1102">
        <v>22889.202042322115</v>
      </c>
      <c r="CP2961" s="1102">
        <v>22076.915834790288</v>
      </c>
      <c r="CQ2961" s="1106">
        <f t="shared" si="246"/>
        <v>24335.634014607425</v>
      </c>
      <c r="CR2961" s="23" t="s">
        <v>543</v>
      </c>
      <c r="DQ2961"/>
      <c r="DR2961"/>
    </row>
    <row r="2962" spans="58:122" ht="13">
      <c r="BF2962" s="1135">
        <v>2954</v>
      </c>
      <c r="BG2962" s="1102">
        <v>76748.511559092149</v>
      </c>
      <c r="BH2962" s="1102">
        <v>77373.955071437289</v>
      </c>
      <c r="BI2962" s="1102">
        <v>70974.932660216335</v>
      </c>
      <c r="BJ2962" s="1102">
        <v>70606.188400686253</v>
      </c>
      <c r="BK2962" s="1102">
        <v>92122.241181983918</v>
      </c>
      <c r="BL2962" s="1102">
        <v>117554.92491107738</v>
      </c>
      <c r="BM2962" s="1102">
        <v>101373.62310111435</v>
      </c>
      <c r="BN2962" s="1102">
        <v>91140.620146260917</v>
      </c>
      <c r="BO2962" s="1102">
        <v>108104.97483896103</v>
      </c>
      <c r="BP2962" s="1102">
        <v>99780.529829918814</v>
      </c>
      <c r="BQ2962" s="1102">
        <v>77306.297856015066</v>
      </c>
      <c r="BR2962" s="1102">
        <v>65707.392269250908</v>
      </c>
      <c r="BS2962" s="1102">
        <v>138828.95639885069</v>
      </c>
      <c r="BT2962" s="1102">
        <v>44047.056800689927</v>
      </c>
      <c r="BU2962" s="1102">
        <v>18152.745726231045</v>
      </c>
      <c r="BV2962" s="1102">
        <v>17044.095363064862</v>
      </c>
      <c r="BW2962" s="1102">
        <v>23983.549460794402</v>
      </c>
      <c r="BX2962" s="1102">
        <v>25329.347654731049</v>
      </c>
      <c r="BY2962" s="1102">
        <v>24379.887596414621</v>
      </c>
      <c r="BZ2962" s="1102">
        <v>17097.239005373638</v>
      </c>
      <c r="CA2962" s="1102">
        <v>14826.601837542323</v>
      </c>
      <c r="CB2962" s="1102">
        <v>9814.6040520980096</v>
      </c>
      <c r="CC2962" s="1102">
        <v>10655.55939006211</v>
      </c>
      <c r="CD2962" s="1102">
        <v>13494.455252826261</v>
      </c>
      <c r="CE2962" s="1102">
        <v>19302.829520256044</v>
      </c>
      <c r="CF2962" s="1102">
        <v>15079.367446125067</v>
      </c>
      <c r="CG2962" s="1102">
        <v>10907.476781756457</v>
      </c>
      <c r="CH2962" s="1102">
        <v>14068.981679202921</v>
      </c>
      <c r="CI2962" s="1102">
        <v>19888.509379417625</v>
      </c>
      <c r="CJ2962" s="1102">
        <v>24689.406093057452</v>
      </c>
      <c r="CK2962" s="1102">
        <v>26162.946153897981</v>
      </c>
      <c r="CL2962" s="1102">
        <v>22625.082405171142</v>
      </c>
      <c r="CM2962" s="1102">
        <v>27352.534326954752</v>
      </c>
      <c r="CN2962" s="1102">
        <v>25055.707409189268</v>
      </c>
      <c r="CO2962" s="1102">
        <v>26381.999053353928</v>
      </c>
      <c r="CP2962" s="1102">
        <v>26628.181290907258</v>
      </c>
      <c r="CQ2962" s="1106">
        <f t="shared" si="246"/>
        <v>29352.545401697469</v>
      </c>
      <c r="CR2962" s="23" t="s">
        <v>543</v>
      </c>
      <c r="DQ2962"/>
      <c r="DR2962"/>
    </row>
    <row r="2963" spans="58:122" ht="13">
      <c r="BF2963" s="1135">
        <v>2955</v>
      </c>
      <c r="BG2963" s="1102">
        <v>63415.089518317363</v>
      </c>
      <c r="BH2963" s="1102">
        <v>68227.715773601842</v>
      </c>
      <c r="BI2963" s="1102">
        <v>59159.546007759018</v>
      </c>
      <c r="BJ2963" s="1102">
        <v>67337.950633436776</v>
      </c>
      <c r="BK2963" s="1102">
        <v>81038.00200307362</v>
      </c>
      <c r="BL2963" s="1102">
        <v>99688.367102966353</v>
      </c>
      <c r="BM2963" s="1102">
        <v>77471.59567302381</v>
      </c>
      <c r="BN2963" s="1102">
        <v>79463.179955358806</v>
      </c>
      <c r="BO2963" s="1102">
        <v>123714.09489270716</v>
      </c>
      <c r="BP2963" s="1102">
        <v>137210.83490586898</v>
      </c>
      <c r="BQ2963" s="1102">
        <v>109788.32474465214</v>
      </c>
      <c r="BR2963" s="1102">
        <v>82591.774862295555</v>
      </c>
      <c r="BS2963" s="1102">
        <v>75987.705842761046</v>
      </c>
      <c r="BT2963" s="1102">
        <v>33865.210421590513</v>
      </c>
      <c r="BU2963" s="1102">
        <v>13423.194913425343</v>
      </c>
      <c r="BV2963" s="1102">
        <v>12189.885105968509</v>
      </c>
      <c r="BW2963" s="1102">
        <v>19030.924245174065</v>
      </c>
      <c r="BX2963" s="1102">
        <v>26447.465826053121</v>
      </c>
      <c r="BY2963" s="1102">
        <v>25249.145738507566</v>
      </c>
      <c r="BZ2963" s="1102">
        <v>22909.845974049862</v>
      </c>
      <c r="CA2963" s="1102">
        <v>14841.315689053159</v>
      </c>
      <c r="CB2963" s="1102">
        <v>8804.4704229979798</v>
      </c>
      <c r="CC2963" s="1102">
        <v>9223.723967727663</v>
      </c>
      <c r="CD2963" s="1102">
        <v>13882.115037204419</v>
      </c>
      <c r="CE2963" s="1102">
        <v>21002.286738704166</v>
      </c>
      <c r="CF2963" s="1102">
        <v>16064.561540544561</v>
      </c>
      <c r="CG2963" s="1102">
        <v>12899.707816247061</v>
      </c>
      <c r="CH2963" s="1102">
        <v>14806.610804998183</v>
      </c>
      <c r="CI2963" s="1102">
        <v>21863.908431605694</v>
      </c>
      <c r="CJ2963" s="1102">
        <v>24398.045801165052</v>
      </c>
      <c r="CK2963" s="1102">
        <v>24378.788037679242</v>
      </c>
      <c r="CL2963" s="1102">
        <v>20896.724788838288</v>
      </c>
      <c r="CM2963" s="1102">
        <v>24036.721136484102</v>
      </c>
      <c r="CN2963" s="1102">
        <v>23906.086380285891</v>
      </c>
      <c r="CO2963" s="1102">
        <v>20360.030912515456</v>
      </c>
      <c r="CP2963" s="1102">
        <v>26141.237681561772</v>
      </c>
      <c r="CQ2963" s="1106">
        <f t="shared" si="246"/>
        <v>28815.781953783717</v>
      </c>
      <c r="CR2963" s="23" t="s">
        <v>543</v>
      </c>
      <c r="DQ2963"/>
      <c r="DR2963"/>
    </row>
    <row r="2964" spans="58:122" ht="13">
      <c r="BF2964" s="1135">
        <v>2956</v>
      </c>
      <c r="BG2964" s="1102">
        <v>63699.71016965562</v>
      </c>
      <c r="BH2964" s="1102">
        <v>65265.661509788777</v>
      </c>
      <c r="BI2964" s="1102">
        <v>59024.551554665268</v>
      </c>
      <c r="BJ2964" s="1102">
        <v>61044.858605937683</v>
      </c>
      <c r="BK2964" s="1102">
        <v>73737.809741084566</v>
      </c>
      <c r="BL2964" s="1102">
        <v>93876.785305132318</v>
      </c>
      <c r="BM2964" s="1102">
        <v>87584.529745211592</v>
      </c>
      <c r="BN2964" s="1102">
        <v>100672.22648444081</v>
      </c>
      <c r="BO2964" s="1102">
        <v>141061.96853045208</v>
      </c>
      <c r="BP2964" s="1102">
        <v>130217.44513619997</v>
      </c>
      <c r="BQ2964" s="1102">
        <v>101803.12436946148</v>
      </c>
      <c r="BR2964" s="1102">
        <v>77942.732521328202</v>
      </c>
      <c r="BS2964" s="1102">
        <v>72859.919491565874</v>
      </c>
      <c r="BT2964" s="1102">
        <v>38999.814083446683</v>
      </c>
      <c r="BU2964" s="1102">
        <v>13619.548032952078</v>
      </c>
      <c r="BV2964" s="1102">
        <v>14922.009589655194</v>
      </c>
      <c r="BW2964" s="1102">
        <v>25743.375313317374</v>
      </c>
      <c r="BX2964" s="1102">
        <v>24683.621963704165</v>
      </c>
      <c r="BY2964" s="1102">
        <v>26120.045875385778</v>
      </c>
      <c r="BZ2964" s="1102">
        <v>16176.335363428847</v>
      </c>
      <c r="CA2964" s="1102">
        <v>14842.258569357013</v>
      </c>
      <c r="CB2964" s="1102">
        <v>8783.4599504775397</v>
      </c>
      <c r="CC2964" s="1102">
        <v>12368.508153496037</v>
      </c>
      <c r="CD2964" s="1102">
        <v>14024.950853427272</v>
      </c>
      <c r="CE2964" s="1102">
        <v>23211.759265099863</v>
      </c>
      <c r="CF2964" s="1102">
        <v>16474.756007704404</v>
      </c>
      <c r="CG2964" s="1102">
        <v>13275.024873770577</v>
      </c>
      <c r="CH2964" s="1102">
        <v>16519.431199422495</v>
      </c>
      <c r="CI2964" s="1102">
        <v>21163.918879989062</v>
      </c>
      <c r="CJ2964" s="1102">
        <v>24558.503094514101</v>
      </c>
      <c r="CK2964" s="1102">
        <v>22568.843481518397</v>
      </c>
      <c r="CL2964" s="1102">
        <v>17891.506551798553</v>
      </c>
      <c r="CM2964" s="1102">
        <v>23080.862528396832</v>
      </c>
      <c r="CN2964" s="1102">
        <v>24225.330596044314</v>
      </c>
      <c r="CO2964" s="1102">
        <v>30408.633043878614</v>
      </c>
      <c r="CP2964" s="1102">
        <v>23182.829608569504</v>
      </c>
      <c r="CQ2964" s="1106">
        <f t="shared" si="246"/>
        <v>25554.695275329035</v>
      </c>
      <c r="CR2964" s="23" t="s">
        <v>543</v>
      </c>
      <c r="DQ2964"/>
      <c r="DR2964"/>
    </row>
    <row r="2965" spans="58:122" ht="13">
      <c r="BF2965" s="1135">
        <v>2957</v>
      </c>
      <c r="BG2965" s="1102">
        <v>56100.228351745049</v>
      </c>
      <c r="BH2965" s="1102">
        <v>68789.342152744444</v>
      </c>
      <c r="BI2965" s="1102">
        <v>66459.39154916702</v>
      </c>
      <c r="BJ2965" s="1102">
        <v>71690.719123270683</v>
      </c>
      <c r="BK2965" s="1102">
        <v>84763.631324945469</v>
      </c>
      <c r="BL2965" s="1102">
        <v>105823.98712045215</v>
      </c>
      <c r="BM2965" s="1102">
        <v>86318.55298566632</v>
      </c>
      <c r="BN2965" s="1102">
        <v>88277.841538503286</v>
      </c>
      <c r="BO2965" s="1102">
        <v>109676.47969723509</v>
      </c>
      <c r="BP2965" s="1102">
        <v>115089.83700256889</v>
      </c>
      <c r="BQ2965" s="1102">
        <v>88506.264873278793</v>
      </c>
      <c r="BR2965" s="1102">
        <v>68940.079326607854</v>
      </c>
      <c r="BS2965" s="1102">
        <v>76059.589209454687</v>
      </c>
      <c r="BT2965" s="1102">
        <v>34160.390268417206</v>
      </c>
      <c r="BU2965" s="1102">
        <v>18543.523013680468</v>
      </c>
      <c r="BV2965" s="1102">
        <v>13885.462946823489</v>
      </c>
      <c r="BW2965" s="1102">
        <v>13346.014672493668</v>
      </c>
      <c r="BX2965" s="1102">
        <v>21159.532671806832</v>
      </c>
      <c r="BY2965" s="1102">
        <v>22286.165932664477</v>
      </c>
      <c r="BZ2965" s="1102">
        <v>19779.133631157765</v>
      </c>
      <c r="CA2965" s="1102">
        <v>14846.048906685823</v>
      </c>
      <c r="CB2965" s="1102">
        <v>10364.606493521214</v>
      </c>
      <c r="CC2965" s="1102">
        <v>12152.050694134105</v>
      </c>
      <c r="CD2965" s="1102">
        <v>17579.453292845115</v>
      </c>
      <c r="CE2965" s="1102">
        <v>24060.856511346861</v>
      </c>
      <c r="CF2965" s="1102">
        <v>16867.679543913164</v>
      </c>
      <c r="CG2965" s="1102">
        <v>14563.754575089852</v>
      </c>
      <c r="CH2965" s="1102">
        <v>15917.753137252057</v>
      </c>
      <c r="CI2965" s="1102">
        <v>23402.947662699615</v>
      </c>
      <c r="CJ2965" s="1102">
        <v>25101.397353975251</v>
      </c>
      <c r="CK2965" s="1102">
        <v>25374.738912044708</v>
      </c>
      <c r="CL2965" s="1102">
        <v>21319.151901329526</v>
      </c>
      <c r="CM2965" s="1102">
        <v>22761.724989094524</v>
      </c>
      <c r="CN2965" s="1102">
        <v>20459.740128325397</v>
      </c>
      <c r="CO2965" s="1102">
        <v>28091.129167919531</v>
      </c>
      <c r="CP2965" s="1102">
        <v>22535.931531070433</v>
      </c>
      <c r="CQ2965" s="1106">
        <f t="shared" si="246"/>
        <v>24841.612208084553</v>
      </c>
      <c r="CR2965" s="23" t="s">
        <v>543</v>
      </c>
      <c r="DQ2965"/>
      <c r="DR2965"/>
    </row>
    <row r="2966" spans="58:122" ht="13">
      <c r="BF2966" s="1135">
        <v>2958</v>
      </c>
      <c r="BG2966" s="1102">
        <v>59101.396283134323</v>
      </c>
      <c r="BH2966" s="1102">
        <v>57560.871804126364</v>
      </c>
      <c r="BI2966" s="1102">
        <v>51734.330949394047</v>
      </c>
      <c r="BJ2966" s="1102">
        <v>62191.400822775686</v>
      </c>
      <c r="BK2966" s="1102">
        <v>79774.806551067188</v>
      </c>
      <c r="BL2966" s="1102">
        <v>107685.83662683606</v>
      </c>
      <c r="BM2966" s="1102">
        <v>95257.486346495367</v>
      </c>
      <c r="BN2966" s="1102">
        <v>99512.105733279153</v>
      </c>
      <c r="BO2966" s="1102">
        <v>127283.59267740487</v>
      </c>
      <c r="BP2966" s="1102">
        <v>115967.70656076696</v>
      </c>
      <c r="BQ2966" s="1102">
        <v>88244.853691796612</v>
      </c>
      <c r="BR2966" s="1102">
        <v>75369.368103429981</v>
      </c>
      <c r="BS2966" s="1102">
        <v>109231.46309444301</v>
      </c>
      <c r="BT2966" s="1102">
        <v>37891.049675021022</v>
      </c>
      <c r="BU2966" s="1102">
        <v>19736.863606236275</v>
      </c>
      <c r="BV2966" s="1102">
        <v>19776.581418939721</v>
      </c>
      <c r="BW2966" s="1102">
        <v>18206.818613703614</v>
      </c>
      <c r="BX2966" s="1102">
        <v>23885.817422381278</v>
      </c>
      <c r="BY2966" s="1102">
        <v>25779.523801328069</v>
      </c>
      <c r="BZ2966" s="1102">
        <v>25857.659873923982</v>
      </c>
      <c r="CA2966" s="1102">
        <v>14851.857008648194</v>
      </c>
      <c r="CB2966" s="1102">
        <v>7196.4727994128698</v>
      </c>
      <c r="CC2966" s="1102">
        <v>7297.7222835436833</v>
      </c>
      <c r="CD2966" s="1102">
        <v>10882.098418529693</v>
      </c>
      <c r="CE2966" s="1102">
        <v>20160.57145345462</v>
      </c>
      <c r="CF2966" s="1102">
        <v>14183.994522173532</v>
      </c>
      <c r="CG2966" s="1102">
        <v>10022.668075718879</v>
      </c>
      <c r="CH2966" s="1102">
        <v>13038.900453682478</v>
      </c>
      <c r="CI2966" s="1102">
        <v>19833.282295125373</v>
      </c>
      <c r="CJ2966" s="1102">
        <v>22503.076234112097</v>
      </c>
      <c r="CK2966" s="1102">
        <v>19452.477685790323</v>
      </c>
      <c r="CL2966" s="1102">
        <v>15586.748877115249</v>
      </c>
      <c r="CM2966" s="1102">
        <v>20803.485065371897</v>
      </c>
      <c r="CN2966" s="1102">
        <v>19976.356098785884</v>
      </c>
      <c r="CO2966" s="1102">
        <v>22273.537282656202</v>
      </c>
      <c r="CP2966" s="1102">
        <v>21864.202420119513</v>
      </c>
      <c r="CQ2966" s="1106">
        <f t="shared" si="246"/>
        <v>24101.157611827108</v>
      </c>
      <c r="CR2966" s="23" t="s">
        <v>543</v>
      </c>
      <c r="DQ2966"/>
      <c r="DR2966"/>
    </row>
    <row r="2967" spans="58:122" ht="13">
      <c r="BF2967" s="1135">
        <v>2959</v>
      </c>
      <c r="BG2967" s="1102">
        <v>80772.845879814966</v>
      </c>
      <c r="BH2967" s="1102">
        <v>74953.340840337245</v>
      </c>
      <c r="BI2967" s="1102">
        <v>67798.844092904896</v>
      </c>
      <c r="BJ2967" s="1102">
        <v>77753.466206068115</v>
      </c>
      <c r="BK2967" s="1102">
        <v>87928.503705341776</v>
      </c>
      <c r="BL2967" s="1102">
        <v>107441.19821639592</v>
      </c>
      <c r="BM2967" s="1102">
        <v>97753.201453733316</v>
      </c>
      <c r="BN2967" s="1102">
        <v>104385.90967894996</v>
      </c>
      <c r="BO2967" s="1102">
        <v>140856.93649526418</v>
      </c>
      <c r="BP2967" s="1102">
        <v>128973.19013153097</v>
      </c>
      <c r="BQ2967" s="1102">
        <v>100613.86291875815</v>
      </c>
      <c r="BR2967" s="1102">
        <v>83405.894554881845</v>
      </c>
      <c r="BS2967" s="1102">
        <v>89373.808648116159</v>
      </c>
      <c r="BT2967" s="1102">
        <v>38007.508135920107</v>
      </c>
      <c r="BU2967" s="1102">
        <v>20636.703761729881</v>
      </c>
      <c r="BV2967" s="1102">
        <v>17346.308468035113</v>
      </c>
      <c r="BW2967" s="1102">
        <v>16368.311483102958</v>
      </c>
      <c r="BX2967" s="1102">
        <v>18393.027691674306</v>
      </c>
      <c r="BY2967" s="1102">
        <v>21158.411374057418</v>
      </c>
      <c r="BZ2967" s="1102">
        <v>20804.246577218728</v>
      </c>
      <c r="CA2967" s="1102">
        <v>14863.869758027175</v>
      </c>
      <c r="CB2967" s="1102">
        <v>11010.188132234502</v>
      </c>
      <c r="CC2967" s="1102">
        <v>12464.103020604018</v>
      </c>
      <c r="CD2967" s="1102">
        <v>15460.671893660645</v>
      </c>
      <c r="CE2967" s="1102">
        <v>25263.943365993844</v>
      </c>
      <c r="CF2967" s="1102">
        <v>19757.244140660649</v>
      </c>
      <c r="CG2967" s="1102">
        <v>16578.815317345416</v>
      </c>
      <c r="CH2967" s="1102">
        <v>16529.616594237992</v>
      </c>
      <c r="CI2967" s="1102">
        <v>22661.988951742598</v>
      </c>
      <c r="CJ2967" s="1102">
        <v>25723.302421912264</v>
      </c>
      <c r="CK2967" s="1102">
        <v>30763.478718876326</v>
      </c>
      <c r="CL2967" s="1102">
        <v>25963.748339774917</v>
      </c>
      <c r="CM2967" s="1102">
        <v>28253.929220724731</v>
      </c>
      <c r="CN2967" s="1102">
        <v>23783.191200777532</v>
      </c>
      <c r="CO2967" s="1102">
        <v>25388.601456330241</v>
      </c>
      <c r="CP2967" s="1102">
        <v>25102.389852812579</v>
      </c>
      <c r="CQ2967" s="1106">
        <f t="shared" si="246"/>
        <v>27670.64824278454</v>
      </c>
      <c r="CR2967" s="23" t="s">
        <v>543</v>
      </c>
      <c r="DQ2967"/>
      <c r="DR2967"/>
    </row>
    <row r="2968" spans="58:122" ht="13">
      <c r="BF2968" s="1135">
        <v>2960</v>
      </c>
      <c r="BG2968" s="1102">
        <v>71212.440967575676</v>
      </c>
      <c r="BH2968" s="1102">
        <v>76280.209874463588</v>
      </c>
      <c r="BI2968" s="1102">
        <v>71079.198719833323</v>
      </c>
      <c r="BJ2968" s="1102">
        <v>72031.62665196594</v>
      </c>
      <c r="BK2968" s="1102">
        <v>91365.482389524841</v>
      </c>
      <c r="BL2968" s="1102">
        <v>113976.08491052792</v>
      </c>
      <c r="BM2968" s="1102">
        <v>90235.34453358574</v>
      </c>
      <c r="BN2968" s="1102">
        <v>102193.33774738415</v>
      </c>
      <c r="BO2968" s="1102">
        <v>141010.38761435158</v>
      </c>
      <c r="BP2968" s="1102">
        <v>130758.93168142762</v>
      </c>
      <c r="BQ2968" s="1102">
        <v>107496.29280296603</v>
      </c>
      <c r="BR2968" s="1102">
        <v>84420.448456239974</v>
      </c>
      <c r="BS2968" s="1102">
        <v>97643.004838320077</v>
      </c>
      <c r="BT2968" s="1102">
        <v>38306.891947994052</v>
      </c>
      <c r="BU2968" s="1102">
        <v>17855.336563722154</v>
      </c>
      <c r="BV2968" s="1102">
        <v>14285.895517217981</v>
      </c>
      <c r="BW2968" s="1102">
        <v>21745.154851933436</v>
      </c>
      <c r="BX2968" s="1102">
        <v>29779.206284178217</v>
      </c>
      <c r="BY2968" s="1102">
        <v>25978.420694878452</v>
      </c>
      <c r="BZ2968" s="1102">
        <v>23135.287054513585</v>
      </c>
      <c r="CA2968" s="1102">
        <v>14864.460327613697</v>
      </c>
      <c r="CB2968" s="1102">
        <v>8720.7365310270907</v>
      </c>
      <c r="CC2968" s="1102">
        <v>9734.9980545391936</v>
      </c>
      <c r="CD2968" s="1102">
        <v>13178.187477689979</v>
      </c>
      <c r="CE2968" s="1102">
        <v>22400.610909010571</v>
      </c>
      <c r="CF2968" s="1102">
        <v>18953.299546783444</v>
      </c>
      <c r="CG2968" s="1102">
        <v>14381.021536790789</v>
      </c>
      <c r="CH2968" s="1102">
        <v>15044.212183181009</v>
      </c>
      <c r="CI2968" s="1102">
        <v>19138.251737393643</v>
      </c>
      <c r="CJ2968" s="1102">
        <v>20889.397240263836</v>
      </c>
      <c r="CK2968" s="1102">
        <v>21799.359086555331</v>
      </c>
      <c r="CL2968" s="1102">
        <v>15865.442166431145</v>
      </c>
      <c r="CM2968" s="1102">
        <v>22663.068139891024</v>
      </c>
      <c r="CN2968" s="1102">
        <v>19420.081147846853</v>
      </c>
      <c r="CO2968" s="1102">
        <v>25171.625886243484</v>
      </c>
      <c r="CP2968" s="1102">
        <v>20751.526970588115</v>
      </c>
      <c r="CQ2968" s="1106">
        <f t="shared" si="246"/>
        <v>22874.642879449315</v>
      </c>
      <c r="CR2968" s="23" t="s">
        <v>543</v>
      </c>
      <c r="DQ2968"/>
      <c r="DR2968"/>
    </row>
    <row r="2969" spans="58:122" ht="13">
      <c r="BF2969" s="1135">
        <v>2961</v>
      </c>
      <c r="BG2969" s="1102">
        <v>57754.461708623116</v>
      </c>
      <c r="BH2969" s="1102">
        <v>57827.743502621815</v>
      </c>
      <c r="BI2969" s="1102">
        <v>52571.878535712909</v>
      </c>
      <c r="BJ2969" s="1102">
        <v>67817.962687583087</v>
      </c>
      <c r="BK2969" s="1102">
        <v>84736.342060084338</v>
      </c>
      <c r="BL2969" s="1102">
        <v>113801.98972466067</v>
      </c>
      <c r="BM2969" s="1102">
        <v>104301.07333524224</v>
      </c>
      <c r="BN2969" s="1102">
        <v>117486.34631755597</v>
      </c>
      <c r="BO2969" s="1102">
        <v>138521.19737811349</v>
      </c>
      <c r="BP2969" s="1102">
        <v>126122.04160673804</v>
      </c>
      <c r="BQ2969" s="1102">
        <v>93887.383700930339</v>
      </c>
      <c r="BR2969" s="1102">
        <v>68750.304490382419</v>
      </c>
      <c r="BS2969" s="1102">
        <v>55868.024795481739</v>
      </c>
      <c r="BT2969" s="1102">
        <v>35479.608793150401</v>
      </c>
      <c r="BU2969" s="1102">
        <v>22460.920842587992</v>
      </c>
      <c r="BV2969" s="1102">
        <v>19516.986856588912</v>
      </c>
      <c r="BW2969" s="1102">
        <v>19565.614902693309</v>
      </c>
      <c r="BX2969" s="1102">
        <v>28905.496736708472</v>
      </c>
      <c r="BY2969" s="1102">
        <v>26350.856894673256</v>
      </c>
      <c r="BZ2969" s="1102">
        <v>22618.437178364573</v>
      </c>
      <c r="CA2969" s="1102">
        <v>14870.458432457537</v>
      </c>
      <c r="CB2969" s="1102">
        <v>9234.3798687129183</v>
      </c>
      <c r="CC2969" s="1102">
        <v>13418.715746102978</v>
      </c>
      <c r="CD2969" s="1102">
        <v>16586.958013267391</v>
      </c>
      <c r="CE2969" s="1102">
        <v>20695.061455872921</v>
      </c>
      <c r="CF2969" s="1102">
        <v>15959.921693520517</v>
      </c>
      <c r="CG2969" s="1102">
        <v>12396.092544991599</v>
      </c>
      <c r="CH2969" s="1102">
        <v>16900.415150588542</v>
      </c>
      <c r="CI2969" s="1102">
        <v>22857.933721467045</v>
      </c>
      <c r="CJ2969" s="1102">
        <v>24181.200984550182</v>
      </c>
      <c r="CK2969" s="1102">
        <v>26547.208522731657</v>
      </c>
      <c r="CL2969" s="1102">
        <v>21717.465504578377</v>
      </c>
      <c r="CM2969" s="1102">
        <v>25233.439466555956</v>
      </c>
      <c r="CN2969" s="1102">
        <v>21134.867077167764</v>
      </c>
      <c r="CO2969" s="1102">
        <v>21771.382182960351</v>
      </c>
      <c r="CP2969" s="1102">
        <v>22822.095401179886</v>
      </c>
      <c r="CQ2969" s="1106">
        <f t="shared" si="246"/>
        <v>25157.053878619576</v>
      </c>
      <c r="CR2969" s="23" t="s">
        <v>543</v>
      </c>
      <c r="DQ2969"/>
      <c r="DR2969"/>
    </row>
    <row r="2970" spans="58:122" ht="13">
      <c r="BF2970" s="1135">
        <v>2962</v>
      </c>
      <c r="BG2970" s="1102">
        <v>48215.60834562048</v>
      </c>
      <c r="BH2970" s="1102">
        <v>60680.976193666676</v>
      </c>
      <c r="BI2970" s="1102">
        <v>53841.807277554064</v>
      </c>
      <c r="BJ2970" s="1102">
        <v>54225.87271678821</v>
      </c>
      <c r="BK2970" s="1102">
        <v>70809.288495271132</v>
      </c>
      <c r="BL2970" s="1102">
        <v>88722.206517430808</v>
      </c>
      <c r="BM2970" s="1102">
        <v>80111.090599285919</v>
      </c>
      <c r="BN2970" s="1102">
        <v>90175.565997178041</v>
      </c>
      <c r="BO2970" s="1102">
        <v>152953.08000333686</v>
      </c>
      <c r="BP2970" s="1102">
        <v>142422.03801530661</v>
      </c>
      <c r="BQ2970" s="1102">
        <v>112009.32465444172</v>
      </c>
      <c r="BR2970" s="1102">
        <v>85386.470944054221</v>
      </c>
      <c r="BS2970" s="1102">
        <v>98026.807680230646</v>
      </c>
      <c r="BT2970" s="1102">
        <v>28939.497560317272</v>
      </c>
      <c r="BU2970" s="1102">
        <v>11695.626130690089</v>
      </c>
      <c r="BV2970" s="1102">
        <v>15548.788802013514</v>
      </c>
      <c r="BW2970" s="1102">
        <v>25577.769261888985</v>
      </c>
      <c r="BX2970" s="1102">
        <v>25971.560654961875</v>
      </c>
      <c r="BY2970" s="1102">
        <v>24977.752816417615</v>
      </c>
      <c r="BZ2970" s="1102">
        <v>21694.299642595281</v>
      </c>
      <c r="CA2970" s="1102">
        <v>14870.750680576917</v>
      </c>
      <c r="CB2970" s="1102">
        <v>9476.0747447827052</v>
      </c>
      <c r="CC2970" s="1102">
        <v>11465.117100600037</v>
      </c>
      <c r="CD2970" s="1102">
        <v>11651.560900656277</v>
      </c>
      <c r="CE2970" s="1102">
        <v>23928.325405658699</v>
      </c>
      <c r="CF2970" s="1102">
        <v>17657.295961281459</v>
      </c>
      <c r="CG2970" s="1102">
        <v>13836.326053882092</v>
      </c>
      <c r="CH2970" s="1102">
        <v>15789.025014999155</v>
      </c>
      <c r="CI2970" s="1102">
        <v>20951.912645034907</v>
      </c>
      <c r="CJ2970" s="1102">
        <v>26369.455881484446</v>
      </c>
      <c r="CK2970" s="1102">
        <v>26180.372811899098</v>
      </c>
      <c r="CL2970" s="1102">
        <v>19741.986605901831</v>
      </c>
      <c r="CM2970" s="1102">
        <v>24270.655374986716</v>
      </c>
      <c r="CN2970" s="1102">
        <v>18122.797832201086</v>
      </c>
      <c r="CO2970" s="1102">
        <v>26897.565580482678</v>
      </c>
      <c r="CP2970" s="1102">
        <v>19704.449839390192</v>
      </c>
      <c r="CQ2970" s="1106">
        <f t="shared" si="246"/>
        <v>21720.43791528749</v>
      </c>
      <c r="CR2970" s="23" t="s">
        <v>543</v>
      </c>
      <c r="DQ2970"/>
      <c r="DR2970"/>
    </row>
    <row r="2971" spans="58:122" ht="13">
      <c r="BF2971" s="1135">
        <v>2963</v>
      </c>
      <c r="BG2971" s="1102">
        <v>53578.224435961623</v>
      </c>
      <c r="BH2971" s="1102">
        <v>67700.204098309536</v>
      </c>
      <c r="BI2971" s="1102">
        <v>66896.152917585699</v>
      </c>
      <c r="BJ2971" s="1102">
        <v>73378.798124145251</v>
      </c>
      <c r="BK2971" s="1102">
        <v>78781.480757281301</v>
      </c>
      <c r="BL2971" s="1102">
        <v>101661.42747069339</v>
      </c>
      <c r="BM2971" s="1102">
        <v>98162.490689905942</v>
      </c>
      <c r="BN2971" s="1102">
        <v>108796.50009368711</v>
      </c>
      <c r="BO2971" s="1102">
        <v>118751.46649752115</v>
      </c>
      <c r="BP2971" s="1102">
        <v>124558.52306126746</v>
      </c>
      <c r="BQ2971" s="1102">
        <v>95306.178743716388</v>
      </c>
      <c r="BR2971" s="1102">
        <v>75134.127672235976</v>
      </c>
      <c r="BS2971" s="1102">
        <v>65582.040620309854</v>
      </c>
      <c r="BT2971" s="1102">
        <v>36484.286018881103</v>
      </c>
      <c r="BU2971" s="1102">
        <v>17977.771353526376</v>
      </c>
      <c r="BV2971" s="1102">
        <v>17455.930910594081</v>
      </c>
      <c r="BW2971" s="1102">
        <v>16739.953292751863</v>
      </c>
      <c r="BX2971" s="1102">
        <v>23460.778961587308</v>
      </c>
      <c r="BY2971" s="1102">
        <v>22756.810763572114</v>
      </c>
      <c r="BZ2971" s="1102">
        <v>20525.039412895225</v>
      </c>
      <c r="CA2971" s="1102">
        <v>14877.289958748466</v>
      </c>
      <c r="CB2971" s="1102">
        <v>10624.866489958258</v>
      </c>
      <c r="CC2971" s="1102">
        <v>12763.143086535576</v>
      </c>
      <c r="CD2971" s="1102">
        <v>16581.886890143887</v>
      </c>
      <c r="CE2971" s="1102">
        <v>21375.079838880374</v>
      </c>
      <c r="CF2971" s="1102">
        <v>17983.897602614565</v>
      </c>
      <c r="CG2971" s="1102">
        <v>15646.996010907258</v>
      </c>
      <c r="CH2971" s="1102">
        <v>19165.068141109787</v>
      </c>
      <c r="CI2971" s="1102">
        <v>24084.894113138245</v>
      </c>
      <c r="CJ2971" s="1102">
        <v>24282.815877286364</v>
      </c>
      <c r="CK2971" s="1102">
        <v>22555.393686948075</v>
      </c>
      <c r="CL2971" s="1102">
        <v>17520.365813261462</v>
      </c>
      <c r="CM2971" s="1102">
        <v>21845.925659096778</v>
      </c>
      <c r="CN2971" s="1102">
        <v>23139.521672016133</v>
      </c>
      <c r="CO2971" s="1102">
        <v>25606.800559931286</v>
      </c>
      <c r="CP2971" s="1102">
        <v>23142.28241826528</v>
      </c>
      <c r="CQ2971" s="1106">
        <f t="shared" si="246"/>
        <v>25509.999648867968</v>
      </c>
      <c r="CR2971" s="23" t="s">
        <v>543</v>
      </c>
      <c r="DQ2971"/>
      <c r="DR2971"/>
    </row>
    <row r="2972" spans="58:122" ht="13">
      <c r="BF2972" s="1135">
        <v>2964</v>
      </c>
      <c r="BG2972" s="1102">
        <v>58130.115477867446</v>
      </c>
      <c r="BH2972" s="1102">
        <v>64900.974013043509</v>
      </c>
      <c r="BI2972" s="1102">
        <v>59739.771034656551</v>
      </c>
      <c r="BJ2972" s="1102">
        <v>70813.806830529385</v>
      </c>
      <c r="BK2972" s="1102">
        <v>93816.958991645079</v>
      </c>
      <c r="BL2972" s="1102">
        <v>124846.91048673382</v>
      </c>
      <c r="BM2972" s="1102">
        <v>108938.74955396108</v>
      </c>
      <c r="BN2972" s="1102">
        <v>116752.58655052603</v>
      </c>
      <c r="BO2972" s="1102">
        <v>155023.09665711268</v>
      </c>
      <c r="BP2972" s="1102">
        <v>146976.01997458297</v>
      </c>
      <c r="BQ2972" s="1102">
        <v>116980.18303084814</v>
      </c>
      <c r="BR2972" s="1102">
        <v>88056.619252854987</v>
      </c>
      <c r="BS2972" s="1102">
        <v>78770.013622414117</v>
      </c>
      <c r="BT2972" s="1102">
        <v>25874.496580019644</v>
      </c>
      <c r="BU2972" s="1102">
        <v>9950.0257216272021</v>
      </c>
      <c r="BV2972" s="1102">
        <v>13080.406410293694</v>
      </c>
      <c r="BW2972" s="1102">
        <v>22707.257979594997</v>
      </c>
      <c r="BX2972" s="1102">
        <v>26826.557141993657</v>
      </c>
      <c r="BY2972" s="1102">
        <v>26487.98102568524</v>
      </c>
      <c r="BZ2972" s="1102">
        <v>24074.780363153252</v>
      </c>
      <c r="CA2972" s="1102">
        <v>14888.490219428115</v>
      </c>
      <c r="CB2972" s="1102">
        <v>9522.1053337551366</v>
      </c>
      <c r="CC2972" s="1102">
        <v>11340.905973297871</v>
      </c>
      <c r="CD2972" s="1102">
        <v>15709.882668429253</v>
      </c>
      <c r="CE2972" s="1102">
        <v>29363.821043755419</v>
      </c>
      <c r="CF2972" s="1102">
        <v>20108.305598364157</v>
      </c>
      <c r="CG2972" s="1102">
        <v>12765.269335888792</v>
      </c>
      <c r="CH2972" s="1102">
        <v>12859.644412917562</v>
      </c>
      <c r="CI2972" s="1102">
        <v>19644.688346250339</v>
      </c>
      <c r="CJ2972" s="1102">
        <v>26363.453240725037</v>
      </c>
      <c r="CK2972" s="1102">
        <v>27348.019832686332</v>
      </c>
      <c r="CL2972" s="1102">
        <v>19830.41744268464</v>
      </c>
      <c r="CM2972" s="1102">
        <v>21799.285475525707</v>
      </c>
      <c r="CN2972" s="1102">
        <v>19798.8098027831</v>
      </c>
      <c r="CO2972" s="1102">
        <v>25289.941223334303</v>
      </c>
      <c r="CP2972" s="1102">
        <v>21300.551470886796</v>
      </c>
      <c r="CQ2972" s="1106">
        <f t="shared" si="246"/>
        <v>23479.83879559565</v>
      </c>
      <c r="CR2972" s="23" t="s">
        <v>543</v>
      </c>
      <c r="DQ2972"/>
      <c r="DR2972"/>
    </row>
    <row r="2973" spans="58:122" ht="13">
      <c r="BF2973" s="1135">
        <v>2965</v>
      </c>
      <c r="BG2973" s="1102">
        <v>104060.55117964794</v>
      </c>
      <c r="BH2973" s="1102">
        <v>101976.16601412938</v>
      </c>
      <c r="BI2973" s="1102">
        <v>84297.850419887487</v>
      </c>
      <c r="BJ2973" s="1102">
        <v>89495.731701334764</v>
      </c>
      <c r="BK2973" s="1102">
        <v>108330.978447673</v>
      </c>
      <c r="BL2973" s="1102">
        <v>127614.27200881834</v>
      </c>
      <c r="BM2973" s="1102">
        <v>97563.59718377213</v>
      </c>
      <c r="BN2973" s="1102">
        <v>104161.80005552978</v>
      </c>
      <c r="BO2973" s="1102">
        <v>123902.58193910701</v>
      </c>
      <c r="BP2973" s="1102">
        <v>123208.80971401118</v>
      </c>
      <c r="BQ2973" s="1102">
        <v>103715.52953380208</v>
      </c>
      <c r="BR2973" s="1102">
        <v>89593.027883818955</v>
      </c>
      <c r="BS2973" s="1102">
        <v>91302.865346737992</v>
      </c>
      <c r="BT2973" s="1102">
        <v>28981.737184988677</v>
      </c>
      <c r="BU2973" s="1102">
        <v>12077.866257261985</v>
      </c>
      <c r="BV2973" s="1102">
        <v>12909.089115222836</v>
      </c>
      <c r="BW2973" s="1102">
        <v>23709.533542192745</v>
      </c>
      <c r="BX2973" s="1102">
        <v>28766.291571518745</v>
      </c>
      <c r="BY2973" s="1102">
        <v>25653.034595574649</v>
      </c>
      <c r="BZ2973" s="1102">
        <v>23862.563672844753</v>
      </c>
      <c r="CA2973" s="1102">
        <v>14895.371015458604</v>
      </c>
      <c r="CB2973" s="1102">
        <v>8363.9963089702251</v>
      </c>
      <c r="CC2973" s="1102">
        <v>9266.50673249395</v>
      </c>
      <c r="CD2973" s="1102">
        <v>13606.000233610512</v>
      </c>
      <c r="CE2973" s="1102">
        <v>24891.924993422243</v>
      </c>
      <c r="CF2973" s="1102">
        <v>21376.714019313349</v>
      </c>
      <c r="CG2973" s="1102">
        <v>13833.046317187045</v>
      </c>
      <c r="CH2973" s="1102">
        <v>13046.888723589775</v>
      </c>
      <c r="CI2973" s="1102">
        <v>16765.169527469472</v>
      </c>
      <c r="CJ2973" s="1102">
        <v>21449.479741270268</v>
      </c>
      <c r="CK2973" s="1102">
        <v>22814.202102852909</v>
      </c>
      <c r="CL2973" s="1102">
        <v>19801.163746274571</v>
      </c>
      <c r="CM2973" s="1102">
        <v>23464.441363454247</v>
      </c>
      <c r="CN2973" s="1102">
        <v>19967.572603073182</v>
      </c>
      <c r="CO2973" s="1102">
        <v>22610.420848144095</v>
      </c>
      <c r="CP2973" s="1102">
        <v>20949.939507441632</v>
      </c>
      <c r="CQ2973" s="1106">
        <f t="shared" si="246"/>
        <v>23093.355262868739</v>
      </c>
      <c r="CR2973" s="23" t="s">
        <v>543</v>
      </c>
      <c r="DQ2973"/>
      <c r="DR2973"/>
    </row>
    <row r="2974" spans="58:122" ht="13">
      <c r="BF2974" s="1135">
        <v>2966</v>
      </c>
      <c r="BG2974" s="1102">
        <v>61263.478991183059</v>
      </c>
      <c r="BH2974" s="1102">
        <v>72861.132121262664</v>
      </c>
      <c r="BI2974" s="1102">
        <v>66194.478059576111</v>
      </c>
      <c r="BJ2974" s="1102">
        <v>73347.810914711299</v>
      </c>
      <c r="BK2974" s="1102">
        <v>97195.6097202089</v>
      </c>
      <c r="BL2974" s="1102">
        <v>127794.68050983761</v>
      </c>
      <c r="BM2974" s="1102">
        <v>115912.78772551936</v>
      </c>
      <c r="BN2974" s="1102">
        <v>127841.10833344377</v>
      </c>
      <c r="BO2974" s="1102">
        <v>166275.1831671976</v>
      </c>
      <c r="BP2974" s="1102">
        <v>157936.63086355026</v>
      </c>
      <c r="BQ2974" s="1102">
        <v>125111.16877795766</v>
      </c>
      <c r="BR2974" s="1102">
        <v>104170.99258191156</v>
      </c>
      <c r="BS2974" s="1102">
        <v>123413.56433351344</v>
      </c>
      <c r="BT2974" s="1102">
        <v>40397.460710097308</v>
      </c>
      <c r="BU2974" s="1102">
        <v>16972.671958474173</v>
      </c>
      <c r="BV2974" s="1102">
        <v>14803.407754772306</v>
      </c>
      <c r="BW2974" s="1102">
        <v>24954.110859526936</v>
      </c>
      <c r="BX2974" s="1102">
        <v>29748.815658514373</v>
      </c>
      <c r="BY2974" s="1102">
        <v>28997.194344991112</v>
      </c>
      <c r="BZ2974" s="1102">
        <v>24645.719943350567</v>
      </c>
      <c r="CA2974" s="1102">
        <v>14896.14689820728</v>
      </c>
      <c r="CB2974" s="1102">
        <v>8053.2517781554552</v>
      </c>
      <c r="CC2974" s="1102">
        <v>8936.9264356289805</v>
      </c>
      <c r="CD2974" s="1102">
        <v>15140.397357061966</v>
      </c>
      <c r="CE2974" s="1102">
        <v>25366.893829650973</v>
      </c>
      <c r="CF2974" s="1102">
        <v>17421.873308968534</v>
      </c>
      <c r="CG2974" s="1102">
        <v>12675.507260384245</v>
      </c>
      <c r="CH2974" s="1102">
        <v>14968.906431731055</v>
      </c>
      <c r="CI2974" s="1102">
        <v>23312.154138874565</v>
      </c>
      <c r="CJ2974" s="1102">
        <v>26166.404504930182</v>
      </c>
      <c r="CK2974" s="1102">
        <v>26112.497230358957</v>
      </c>
      <c r="CL2974" s="1102">
        <v>21743.922780822941</v>
      </c>
      <c r="CM2974" s="1102">
        <v>21838.884861287534</v>
      </c>
      <c r="CN2974" s="1102">
        <v>20509.752540439531</v>
      </c>
      <c r="CO2974" s="1102">
        <v>23500.130071130865</v>
      </c>
      <c r="CP2974" s="1102">
        <v>20833.006759723099</v>
      </c>
      <c r="CQ2974" s="1106">
        <f t="shared" si="246"/>
        <v>22964.458972549222</v>
      </c>
      <c r="CR2974" s="23" t="s">
        <v>543</v>
      </c>
      <c r="DQ2974"/>
      <c r="DR2974"/>
    </row>
    <row r="2975" spans="58:122" ht="13">
      <c r="BF2975" s="1135">
        <v>2967</v>
      </c>
      <c r="BG2975" s="1102">
        <v>103491.17707525476</v>
      </c>
      <c r="BH2975" s="1102">
        <v>101313.52984704165</v>
      </c>
      <c r="BI2975" s="1102">
        <v>83694.770418477594</v>
      </c>
      <c r="BJ2975" s="1102">
        <v>89401.689732418396</v>
      </c>
      <c r="BK2975" s="1102">
        <v>109628.81101941832</v>
      </c>
      <c r="BL2975" s="1102">
        <v>130980.46806084816</v>
      </c>
      <c r="BM2975" s="1102">
        <v>99739.627477332804</v>
      </c>
      <c r="BN2975" s="1102">
        <v>104524.8360259623</v>
      </c>
      <c r="BO2975" s="1102">
        <v>124469.20631921606</v>
      </c>
      <c r="BP2975" s="1102">
        <v>118817.61646098213</v>
      </c>
      <c r="BQ2975" s="1102">
        <v>101801.41878847926</v>
      </c>
      <c r="BR2975" s="1102">
        <v>90023.605673439757</v>
      </c>
      <c r="BS2975" s="1102">
        <v>92373.515856269194</v>
      </c>
      <c r="BT2975" s="1102">
        <v>29435.638699724404</v>
      </c>
      <c r="BU2975" s="1102">
        <v>12008.194858866</v>
      </c>
      <c r="BV2975" s="1102">
        <v>12948.069168501594</v>
      </c>
      <c r="BW2975" s="1102">
        <v>23741.646477111699</v>
      </c>
      <c r="BX2975" s="1102">
        <v>28780.652185549829</v>
      </c>
      <c r="BY2975" s="1102">
        <v>25673.084174561358</v>
      </c>
      <c r="BZ2975" s="1102">
        <v>23854.016546573155</v>
      </c>
      <c r="CA2975" s="1102">
        <v>14901.328974225151</v>
      </c>
      <c r="CB2975" s="1102">
        <v>8373.4529146282202</v>
      </c>
      <c r="CC2975" s="1102">
        <v>9306.5677240123732</v>
      </c>
      <c r="CD2975" s="1102">
        <v>13632.799707576027</v>
      </c>
      <c r="CE2975" s="1102">
        <v>24911.297747245706</v>
      </c>
      <c r="CF2975" s="1102">
        <v>21404.306678883906</v>
      </c>
      <c r="CG2975" s="1102">
        <v>13848.436669928784</v>
      </c>
      <c r="CH2975" s="1102">
        <v>13052.497850042932</v>
      </c>
      <c r="CI2975" s="1102">
        <v>16758.98899065256</v>
      </c>
      <c r="CJ2975" s="1102">
        <v>21495.954484179143</v>
      </c>
      <c r="CK2975" s="1102">
        <v>22869.895901706732</v>
      </c>
      <c r="CL2975" s="1102">
        <v>19828.54286194469</v>
      </c>
      <c r="CM2975" s="1102">
        <v>23472.128076978115</v>
      </c>
      <c r="CN2975" s="1102">
        <v>20017.322839365192</v>
      </c>
      <c r="CO2975" s="1102">
        <v>22650.198525676751</v>
      </c>
      <c r="CP2975" s="1102">
        <v>20988.831968229049</v>
      </c>
      <c r="CQ2975" s="1106">
        <f t="shared" si="246"/>
        <v>23136.226862268439</v>
      </c>
      <c r="CR2975" s="23" t="s">
        <v>543</v>
      </c>
      <c r="DQ2975"/>
      <c r="DR2975"/>
    </row>
    <row r="2976" spans="58:122" ht="13">
      <c r="BF2976" s="1135">
        <v>2968</v>
      </c>
      <c r="BG2976" s="1102">
        <v>60340.793475166531</v>
      </c>
      <c r="BH2976" s="1102">
        <v>57064.572065356457</v>
      </c>
      <c r="BI2976" s="1102">
        <v>48193.430499063958</v>
      </c>
      <c r="BJ2976" s="1102">
        <v>59226.960715486857</v>
      </c>
      <c r="BK2976" s="1102">
        <v>78935.962731817635</v>
      </c>
      <c r="BL2976" s="1102">
        <v>114411.63224635211</v>
      </c>
      <c r="BM2976" s="1102">
        <v>109911.82850382538</v>
      </c>
      <c r="BN2976" s="1102">
        <v>113680.16971033266</v>
      </c>
      <c r="BO2976" s="1102">
        <v>137067.00838977491</v>
      </c>
      <c r="BP2976" s="1102">
        <v>125159.9989264621</v>
      </c>
      <c r="BQ2976" s="1102">
        <v>93419.563300157548</v>
      </c>
      <c r="BR2976" s="1102">
        <v>68797.023968934081</v>
      </c>
      <c r="BS2976" s="1102">
        <v>73487.270829261688</v>
      </c>
      <c r="BT2976" s="1102">
        <v>31431.876434123336</v>
      </c>
      <c r="BU2976" s="1102">
        <v>14885.318633490211</v>
      </c>
      <c r="BV2976" s="1102">
        <v>12682.356938310844</v>
      </c>
      <c r="BW2976" s="1102">
        <v>19178.252540891652</v>
      </c>
      <c r="BX2976" s="1102">
        <v>24391.405554597037</v>
      </c>
      <c r="BY2976" s="1102">
        <v>24476.071429937721</v>
      </c>
      <c r="BZ2976" s="1102">
        <v>22751.682398021891</v>
      </c>
      <c r="CA2976" s="1102">
        <v>14903.958624842584</v>
      </c>
      <c r="CB2976" s="1102">
        <v>8958.0747141513511</v>
      </c>
      <c r="CC2976" s="1102">
        <v>8634.300786973934</v>
      </c>
      <c r="CD2976" s="1102">
        <v>11872.788949076252</v>
      </c>
      <c r="CE2976" s="1102">
        <v>17928.279226635172</v>
      </c>
      <c r="CF2976" s="1102">
        <v>14392.271034184076</v>
      </c>
      <c r="CG2976" s="1102">
        <v>12647.710698462595</v>
      </c>
      <c r="CH2976" s="1102">
        <v>14592.192210806315</v>
      </c>
      <c r="CI2976" s="1102">
        <v>19913.129074210228</v>
      </c>
      <c r="CJ2976" s="1102">
        <v>21175.672047948403</v>
      </c>
      <c r="CK2976" s="1102">
        <v>20312.773799005186</v>
      </c>
      <c r="CL2976" s="1102">
        <v>17407.613292937884</v>
      </c>
      <c r="CM2976" s="1102">
        <v>21224.522752173281</v>
      </c>
      <c r="CN2976" s="1102">
        <v>22625.876564137634</v>
      </c>
      <c r="CO2976" s="1102">
        <v>23466.052595083362</v>
      </c>
      <c r="CP2976" s="1102">
        <v>24379.047633432401</v>
      </c>
      <c r="CQ2976" s="1106">
        <f t="shared" si="246"/>
        <v>26873.299933361268</v>
      </c>
      <c r="CR2976" s="23" t="s">
        <v>543</v>
      </c>
      <c r="DQ2976"/>
      <c r="DR2976"/>
    </row>
    <row r="2977" spans="58:122" ht="13">
      <c r="BF2977" s="1135">
        <v>2969</v>
      </c>
      <c r="BG2977" s="1102">
        <v>70551.939169407706</v>
      </c>
      <c r="BH2977" s="1102">
        <v>79018.759967789199</v>
      </c>
      <c r="BI2977" s="1102">
        <v>71607.729796246073</v>
      </c>
      <c r="BJ2977" s="1102">
        <v>83024.329397833862</v>
      </c>
      <c r="BK2977" s="1102">
        <v>100027.40426239217</v>
      </c>
      <c r="BL2977" s="1102">
        <v>124296.35699005368</v>
      </c>
      <c r="BM2977" s="1102">
        <v>101604.544075805</v>
      </c>
      <c r="BN2977" s="1102">
        <v>97854.515604228058</v>
      </c>
      <c r="BO2977" s="1102">
        <v>115110.61555524323</v>
      </c>
      <c r="BP2977" s="1102">
        <v>124431.22247314316</v>
      </c>
      <c r="BQ2977" s="1102">
        <v>98791.645186578928</v>
      </c>
      <c r="BR2977" s="1102">
        <v>81445.394936233526</v>
      </c>
      <c r="BS2977" s="1102">
        <v>80800.591302202753</v>
      </c>
      <c r="BT2977" s="1102">
        <v>43879.633298533423</v>
      </c>
      <c r="BU2977" s="1102">
        <v>16805.366945943788</v>
      </c>
      <c r="BV2977" s="1102">
        <v>15614.455313982959</v>
      </c>
      <c r="BW2977" s="1102">
        <v>21871.056830620633</v>
      </c>
      <c r="BX2977" s="1102">
        <v>25969.376653549723</v>
      </c>
      <c r="BY2977" s="1102">
        <v>22875.834506996769</v>
      </c>
      <c r="BZ2977" s="1102">
        <v>20125.633758632153</v>
      </c>
      <c r="CA2977" s="1102">
        <v>14903.977977071832</v>
      </c>
      <c r="CB2977" s="1102">
        <v>8520.5422162420291</v>
      </c>
      <c r="CC2977" s="1102">
        <v>10368.095031937619</v>
      </c>
      <c r="CD2977" s="1102">
        <v>12816.791319279469</v>
      </c>
      <c r="CE2977" s="1102">
        <v>25281.138577576057</v>
      </c>
      <c r="CF2977" s="1102">
        <v>18942.303393002061</v>
      </c>
      <c r="CG2977" s="1102">
        <v>12579.470333147681</v>
      </c>
      <c r="CH2977" s="1102">
        <v>15736.659682216303</v>
      </c>
      <c r="CI2977" s="1102">
        <v>18897.537220830232</v>
      </c>
      <c r="CJ2977" s="1102">
        <v>27741.897933645108</v>
      </c>
      <c r="CK2977" s="1102">
        <v>28950.19453582686</v>
      </c>
      <c r="CL2977" s="1102">
        <v>20901.424147004687</v>
      </c>
      <c r="CM2977" s="1102">
        <v>20226.451877763535</v>
      </c>
      <c r="CN2977" s="1102">
        <v>19821.320804426381</v>
      </c>
      <c r="CO2977" s="1102">
        <v>21797.431193777462</v>
      </c>
      <c r="CP2977" s="1102">
        <v>20069.227289090457</v>
      </c>
      <c r="CQ2977" s="1106">
        <f t="shared" si="246"/>
        <v>22122.536223725048</v>
      </c>
      <c r="CR2977" s="23" t="s">
        <v>543</v>
      </c>
      <c r="DQ2977"/>
      <c r="DR2977"/>
    </row>
    <row r="2978" spans="58:122" ht="13">
      <c r="BF2978" s="1135">
        <v>2970</v>
      </c>
      <c r="BG2978" s="1102">
        <v>67787.682890996308</v>
      </c>
      <c r="BH2978" s="1102">
        <v>62586.010327204123</v>
      </c>
      <c r="BI2978" s="1102">
        <v>60447.829990513012</v>
      </c>
      <c r="BJ2978" s="1102">
        <v>69552.000064800188</v>
      </c>
      <c r="BK2978" s="1102">
        <v>87890.538758968352</v>
      </c>
      <c r="BL2978" s="1102">
        <v>112817.50327194724</v>
      </c>
      <c r="BM2978" s="1102">
        <v>94835.78000074561</v>
      </c>
      <c r="BN2978" s="1102">
        <v>94676.99275331758</v>
      </c>
      <c r="BO2978" s="1102">
        <v>128199.30011531411</v>
      </c>
      <c r="BP2978" s="1102">
        <v>116500.26154883599</v>
      </c>
      <c r="BQ2978" s="1102">
        <v>86909.149116882123</v>
      </c>
      <c r="BR2978" s="1102">
        <v>67340.981428438477</v>
      </c>
      <c r="BS2978" s="1102">
        <v>87782.122285134974</v>
      </c>
      <c r="BT2978" s="1102">
        <v>31437.60990176284</v>
      </c>
      <c r="BU2978" s="1102">
        <v>13221.385493993719</v>
      </c>
      <c r="BV2978" s="1102">
        <v>11981.18178886751</v>
      </c>
      <c r="BW2978" s="1102">
        <v>20188.808279135112</v>
      </c>
      <c r="BX2978" s="1102">
        <v>25596.586918602701</v>
      </c>
      <c r="BY2978" s="1102">
        <v>25142.934290172849</v>
      </c>
      <c r="BZ2978" s="1102">
        <v>20219.239179089218</v>
      </c>
      <c r="CA2978" s="1102">
        <v>14904.453986872517</v>
      </c>
      <c r="CB2978" s="1102">
        <v>6636.9915877541016</v>
      </c>
      <c r="CC2978" s="1102">
        <v>10828.504863506414</v>
      </c>
      <c r="CD2978" s="1102">
        <v>15657.942173045465</v>
      </c>
      <c r="CE2978" s="1102">
        <v>29317.225372021006</v>
      </c>
      <c r="CF2978" s="1102">
        <v>17667.29425230193</v>
      </c>
      <c r="CG2978" s="1102">
        <v>12414.140045068858</v>
      </c>
      <c r="CH2978" s="1102">
        <v>14781.376578622107</v>
      </c>
      <c r="CI2978" s="1102">
        <v>20802.550652180547</v>
      </c>
      <c r="CJ2978" s="1102">
        <v>23145.748864360026</v>
      </c>
      <c r="CK2978" s="1102">
        <v>20913.959183252762</v>
      </c>
      <c r="CL2978" s="1102">
        <v>19922.970722816885</v>
      </c>
      <c r="CM2978" s="1102">
        <v>25908.164890046872</v>
      </c>
      <c r="CN2978" s="1102">
        <v>25360.35334093979</v>
      </c>
      <c r="CO2978" s="1102">
        <v>23469.407722026339</v>
      </c>
      <c r="CP2978" s="1102">
        <v>25827.885335087747</v>
      </c>
      <c r="CQ2978" s="1106">
        <f t="shared" si="246"/>
        <v>28470.370118250361</v>
      </c>
      <c r="CR2978" s="23" t="s">
        <v>543</v>
      </c>
      <c r="DQ2978"/>
      <c r="DR2978"/>
    </row>
    <row r="2979" spans="58:122" ht="13">
      <c r="BF2979" s="1135">
        <v>2971</v>
      </c>
      <c r="BG2979" s="1102">
        <v>58747.517996998657</v>
      </c>
      <c r="BH2979" s="1102">
        <v>60462.791371259285</v>
      </c>
      <c r="BI2979" s="1102">
        <v>56492.557143283986</v>
      </c>
      <c r="BJ2979" s="1102">
        <v>68526.963666051306</v>
      </c>
      <c r="BK2979" s="1102">
        <v>88916.890839685148</v>
      </c>
      <c r="BL2979" s="1102">
        <v>127972.40416994538</v>
      </c>
      <c r="BM2979" s="1102">
        <v>112418.3917038675</v>
      </c>
      <c r="BN2979" s="1102">
        <v>120615.5338197386</v>
      </c>
      <c r="BO2979" s="1102">
        <v>151750.81665850827</v>
      </c>
      <c r="BP2979" s="1102">
        <v>139775.60960621474</v>
      </c>
      <c r="BQ2979" s="1102">
        <v>106781.46876423768</v>
      </c>
      <c r="BR2979" s="1102">
        <v>77116.280513747348</v>
      </c>
      <c r="BS2979" s="1102">
        <v>84280.642739518647</v>
      </c>
      <c r="BT2979" s="1102">
        <v>39157.759632206209</v>
      </c>
      <c r="BU2979" s="1102">
        <v>18086.607355755765</v>
      </c>
      <c r="BV2979" s="1102">
        <v>15610.2458984402</v>
      </c>
      <c r="BW2979" s="1102">
        <v>23397.303996973758</v>
      </c>
      <c r="BX2979" s="1102">
        <v>31486.451757356397</v>
      </c>
      <c r="BY2979" s="1102">
        <v>28696.172652872501</v>
      </c>
      <c r="BZ2979" s="1102">
        <v>22571.629290702163</v>
      </c>
      <c r="CA2979" s="1102">
        <v>14906.715167346463</v>
      </c>
      <c r="CB2979" s="1102">
        <v>9138.6665853181166</v>
      </c>
      <c r="CC2979" s="1102">
        <v>10880.541565567637</v>
      </c>
      <c r="CD2979" s="1102">
        <v>19128.309359926199</v>
      </c>
      <c r="CE2979" s="1102">
        <v>27540.50737072921</v>
      </c>
      <c r="CF2979" s="1102">
        <v>20988.076997248743</v>
      </c>
      <c r="CG2979" s="1102">
        <v>15820.356106262388</v>
      </c>
      <c r="CH2979" s="1102">
        <v>18003.191654970826</v>
      </c>
      <c r="CI2979" s="1102">
        <v>26191.901824088043</v>
      </c>
      <c r="CJ2979" s="1102">
        <v>26514.236213069427</v>
      </c>
      <c r="CK2979" s="1102">
        <v>24014.234515743035</v>
      </c>
      <c r="CL2979" s="1102">
        <v>19961.789794967499</v>
      </c>
      <c r="CM2979" s="1102">
        <v>22777.60374611961</v>
      </c>
      <c r="CN2979" s="1102">
        <v>21198.839268214193</v>
      </c>
      <c r="CO2979" s="1102">
        <v>20976.331693790878</v>
      </c>
      <c r="CP2979" s="1102">
        <v>23092.342761413001</v>
      </c>
      <c r="CQ2979" s="1106">
        <f t="shared" si="246"/>
        <v>25454.950600302182</v>
      </c>
      <c r="CR2979" s="23" t="s">
        <v>543</v>
      </c>
      <c r="DQ2979"/>
      <c r="DR2979"/>
    </row>
    <row r="2980" spans="58:122" ht="13">
      <c r="BF2980" s="1135">
        <v>2972</v>
      </c>
      <c r="BG2980" s="1102">
        <v>79586.704934463763</v>
      </c>
      <c r="BH2980" s="1102">
        <v>75304.550794572395</v>
      </c>
      <c r="BI2980" s="1102">
        <v>60124.212858255007</v>
      </c>
      <c r="BJ2980" s="1102">
        <v>62939.716932344803</v>
      </c>
      <c r="BK2980" s="1102">
        <v>85862.347262824813</v>
      </c>
      <c r="BL2980" s="1102">
        <v>120513.52422825125</v>
      </c>
      <c r="BM2980" s="1102">
        <v>108441.1400075666</v>
      </c>
      <c r="BN2980" s="1102">
        <v>108759.53707418047</v>
      </c>
      <c r="BO2980" s="1102">
        <v>138865.75593927604</v>
      </c>
      <c r="BP2980" s="1102">
        <v>129959.06759063745</v>
      </c>
      <c r="BQ2980" s="1102">
        <v>104623.53340707667</v>
      </c>
      <c r="BR2980" s="1102">
        <v>93566.933618746669</v>
      </c>
      <c r="BS2980" s="1102">
        <v>122117.25037421909</v>
      </c>
      <c r="BT2980" s="1102">
        <v>48688.521382547842</v>
      </c>
      <c r="BU2980" s="1102">
        <v>14707.218022776757</v>
      </c>
      <c r="BV2980" s="1102">
        <v>15382.288685020345</v>
      </c>
      <c r="BW2980" s="1102">
        <v>25096.185178215517</v>
      </c>
      <c r="BX2980" s="1102">
        <v>37462.490255858982</v>
      </c>
      <c r="BY2980" s="1102">
        <v>31523.016004627178</v>
      </c>
      <c r="BZ2980" s="1102">
        <v>23265.576259508482</v>
      </c>
      <c r="CA2980" s="1102">
        <v>14910.514546885104</v>
      </c>
      <c r="CB2980" s="1102">
        <v>8667.036625050976</v>
      </c>
      <c r="CC2980" s="1102">
        <v>11732.642976728093</v>
      </c>
      <c r="CD2980" s="1102">
        <v>19097.575670788829</v>
      </c>
      <c r="CE2980" s="1102">
        <v>31567.583051790552</v>
      </c>
      <c r="CF2980" s="1102">
        <v>24824.844287925967</v>
      </c>
      <c r="CG2980" s="1102">
        <v>16739.462034050634</v>
      </c>
      <c r="CH2980" s="1102">
        <v>17809.287566654519</v>
      </c>
      <c r="CI2980" s="1102">
        <v>25976.46184576899</v>
      </c>
      <c r="CJ2980" s="1102">
        <v>36792.299243213391</v>
      </c>
      <c r="CK2980" s="1102">
        <v>37285.104487992605</v>
      </c>
      <c r="CL2980" s="1102">
        <v>28400.653602179962</v>
      </c>
      <c r="CM2980" s="1102">
        <v>31129.3401114056</v>
      </c>
      <c r="CN2980" s="1102">
        <v>31781.443706960559</v>
      </c>
      <c r="CO2980" s="1102">
        <v>37118.329481421359</v>
      </c>
      <c r="CP2980" s="1102">
        <v>33490.529569104314</v>
      </c>
      <c r="CQ2980" s="1106">
        <f t="shared" si="246"/>
        <v>36916.989521913107</v>
      </c>
      <c r="CR2980" s="23" t="s">
        <v>543</v>
      </c>
      <c r="DQ2980"/>
      <c r="DR2980"/>
    </row>
    <row r="2981" spans="58:122" ht="13">
      <c r="BF2981" s="1135">
        <v>2973</v>
      </c>
      <c r="BG2981" s="1102">
        <v>58520.998093750801</v>
      </c>
      <c r="BH2981" s="1102">
        <v>64866.664361908784</v>
      </c>
      <c r="BI2981" s="1102">
        <v>59667.815880154143</v>
      </c>
      <c r="BJ2981" s="1102">
        <v>67127.896082633917</v>
      </c>
      <c r="BK2981" s="1102">
        <v>74432.034322069623</v>
      </c>
      <c r="BL2981" s="1102">
        <v>86823.147048915838</v>
      </c>
      <c r="BM2981" s="1102">
        <v>77738.726890422753</v>
      </c>
      <c r="BN2981" s="1102">
        <v>99725.319207772962</v>
      </c>
      <c r="BO2981" s="1102">
        <v>122814.4708661608</v>
      </c>
      <c r="BP2981" s="1102">
        <v>117705.68726561492</v>
      </c>
      <c r="BQ2981" s="1102">
        <v>91697.515608074158</v>
      </c>
      <c r="BR2981" s="1102">
        <v>77545.33098044731</v>
      </c>
      <c r="BS2981" s="1102">
        <v>70455.648275806772</v>
      </c>
      <c r="BT2981" s="1102">
        <v>33624.744171726903</v>
      </c>
      <c r="BU2981" s="1102">
        <v>16892.526741122867</v>
      </c>
      <c r="BV2981" s="1102">
        <v>17189.143740803171</v>
      </c>
      <c r="BW2981" s="1102">
        <v>18525.031653560407</v>
      </c>
      <c r="BX2981" s="1102">
        <v>22891.548753696552</v>
      </c>
      <c r="BY2981" s="1102">
        <v>22012.70617745904</v>
      </c>
      <c r="BZ2981" s="1102">
        <v>19402.377340355666</v>
      </c>
      <c r="CA2981" s="1102">
        <v>14911.516686097526</v>
      </c>
      <c r="CB2981" s="1102">
        <v>11106.927408937949</v>
      </c>
      <c r="CC2981" s="1102">
        <v>14252.550008006561</v>
      </c>
      <c r="CD2981" s="1102">
        <v>19223.801050338108</v>
      </c>
      <c r="CE2981" s="1102">
        <v>23254.703569151472</v>
      </c>
      <c r="CF2981" s="1102">
        <v>18208.721396906913</v>
      </c>
      <c r="CG2981" s="1102">
        <v>15502.281574845085</v>
      </c>
      <c r="CH2981" s="1102">
        <v>18058.753061316795</v>
      </c>
      <c r="CI2981" s="1102">
        <v>24473.304940831164</v>
      </c>
      <c r="CJ2981" s="1102">
        <v>25588.218382784395</v>
      </c>
      <c r="CK2981" s="1102">
        <v>26098.217238184359</v>
      </c>
      <c r="CL2981" s="1102">
        <v>21435.986603313515</v>
      </c>
      <c r="CM2981" s="1102">
        <v>23988.066827166913</v>
      </c>
      <c r="CN2981" s="1102">
        <v>23093.763245994422</v>
      </c>
      <c r="CO2981" s="1102">
        <v>21754.421744303869</v>
      </c>
      <c r="CP2981" s="1102">
        <v>24489.76031397206</v>
      </c>
      <c r="CQ2981" s="1106">
        <f t="shared" si="246"/>
        <v>26995.33977328055</v>
      </c>
      <c r="CR2981" s="23" t="s">
        <v>543</v>
      </c>
      <c r="DQ2981"/>
      <c r="DR2981"/>
    </row>
    <row r="2982" spans="58:122" ht="13">
      <c r="BF2982" s="1135">
        <v>2974</v>
      </c>
      <c r="BG2982" s="1102">
        <v>65786.043767296214</v>
      </c>
      <c r="BH2982" s="1102">
        <v>64252.887801325625</v>
      </c>
      <c r="BI2982" s="1102">
        <v>58840.365319373755</v>
      </c>
      <c r="BJ2982" s="1102">
        <v>54960.992848516471</v>
      </c>
      <c r="BK2982" s="1102">
        <v>71270.540614738202</v>
      </c>
      <c r="BL2982" s="1102">
        <v>101686.73072451135</v>
      </c>
      <c r="BM2982" s="1102">
        <v>88303.34331607027</v>
      </c>
      <c r="BN2982" s="1102">
        <v>85854.876791760282</v>
      </c>
      <c r="BO2982" s="1102">
        <v>137208.37589511328</v>
      </c>
      <c r="BP2982" s="1102">
        <v>129551.46818726165</v>
      </c>
      <c r="BQ2982" s="1102">
        <v>107888.04021822507</v>
      </c>
      <c r="BR2982" s="1102">
        <v>78068.684032913836</v>
      </c>
      <c r="BS2982" s="1102">
        <v>106066.97609177348</v>
      </c>
      <c r="BT2982" s="1102">
        <v>42712.107091850965</v>
      </c>
      <c r="BU2982" s="1102">
        <v>19442.761452313476</v>
      </c>
      <c r="BV2982" s="1102">
        <v>14394.821966192965</v>
      </c>
      <c r="BW2982" s="1102">
        <v>21488.764930836525</v>
      </c>
      <c r="BX2982" s="1102">
        <v>26913.33035084483</v>
      </c>
      <c r="BY2982" s="1102">
        <v>24775.816514677754</v>
      </c>
      <c r="BZ2982" s="1102">
        <v>21844.185973449512</v>
      </c>
      <c r="CA2982" s="1102">
        <v>14920.386441820436</v>
      </c>
      <c r="CB2982" s="1102">
        <v>10675.135751521197</v>
      </c>
      <c r="CC2982" s="1102">
        <v>10754.236530002709</v>
      </c>
      <c r="CD2982" s="1102">
        <v>15508.256422106298</v>
      </c>
      <c r="CE2982" s="1102">
        <v>24234.795872777795</v>
      </c>
      <c r="CF2982" s="1102">
        <v>18154.368925660809</v>
      </c>
      <c r="CG2982" s="1102">
        <v>13451.691889736781</v>
      </c>
      <c r="CH2982" s="1102">
        <v>12981.574003211423</v>
      </c>
      <c r="CI2982" s="1102">
        <v>19697.087880095078</v>
      </c>
      <c r="CJ2982" s="1102">
        <v>22932.639450462495</v>
      </c>
      <c r="CK2982" s="1102">
        <v>24854.907867321705</v>
      </c>
      <c r="CL2982" s="1102">
        <v>21967.557352574902</v>
      </c>
      <c r="CM2982" s="1102">
        <v>23511.859896630071</v>
      </c>
      <c r="CN2982" s="1102">
        <v>21597.341790525748</v>
      </c>
      <c r="CO2982" s="1102">
        <v>18950.804194954333</v>
      </c>
      <c r="CP2982" s="1102">
        <v>23253.082302753188</v>
      </c>
      <c r="CQ2982" s="1106">
        <f t="shared" si="246"/>
        <v>25632.135614685682</v>
      </c>
      <c r="CR2982" s="23" t="s">
        <v>543</v>
      </c>
      <c r="DQ2982"/>
      <c r="DR2982"/>
    </row>
    <row r="2983" spans="58:122" ht="13">
      <c r="BF2983" s="1135">
        <v>2975</v>
      </c>
      <c r="BG2983" s="1102">
        <v>58974.681698915731</v>
      </c>
      <c r="BH2983" s="1102">
        <v>61061.65228320437</v>
      </c>
      <c r="BI2983" s="1102">
        <v>56991.283154369645</v>
      </c>
      <c r="BJ2983" s="1102">
        <v>68349.608304276277</v>
      </c>
      <c r="BK2983" s="1102">
        <v>88834.150173442264</v>
      </c>
      <c r="BL2983" s="1102">
        <v>129423.73870689847</v>
      </c>
      <c r="BM2983" s="1102">
        <v>114267.51726251267</v>
      </c>
      <c r="BN2983" s="1102">
        <v>121886.85416761375</v>
      </c>
      <c r="BO2983" s="1102">
        <v>155809.00586365612</v>
      </c>
      <c r="BP2983" s="1102">
        <v>142554.918474726</v>
      </c>
      <c r="BQ2983" s="1102">
        <v>105900.45935019219</v>
      </c>
      <c r="BR2983" s="1102">
        <v>75409.884313112663</v>
      </c>
      <c r="BS2983" s="1102">
        <v>86401.956604451392</v>
      </c>
      <c r="BT2983" s="1102">
        <v>37654.575770534124</v>
      </c>
      <c r="BU2983" s="1102">
        <v>18273.986457537507</v>
      </c>
      <c r="BV2983" s="1102">
        <v>16338.413340027731</v>
      </c>
      <c r="BW2983" s="1102">
        <v>23235.024252679716</v>
      </c>
      <c r="BX2983" s="1102">
        <v>31735.473441402995</v>
      </c>
      <c r="BY2983" s="1102">
        <v>28906.944915096843</v>
      </c>
      <c r="BZ2983" s="1102">
        <v>22798.90630322084</v>
      </c>
      <c r="CA2983" s="1102">
        <v>14922.020180208039</v>
      </c>
      <c r="CB2983" s="1102">
        <v>9173.7272391388615</v>
      </c>
      <c r="CC2983" s="1102">
        <v>10921.389139386767</v>
      </c>
      <c r="CD2983" s="1102">
        <v>19190.18048505166</v>
      </c>
      <c r="CE2983" s="1102">
        <v>27663.119587143305</v>
      </c>
      <c r="CF2983" s="1102">
        <v>21208.817141256426</v>
      </c>
      <c r="CG2983" s="1102">
        <v>16004.718289857974</v>
      </c>
      <c r="CH2983" s="1102">
        <v>18117.104747055077</v>
      </c>
      <c r="CI2983" s="1102">
        <v>26363.577005708736</v>
      </c>
      <c r="CJ2983" s="1102">
        <v>26721.02990169121</v>
      </c>
      <c r="CK2983" s="1102">
        <v>24161.75224482573</v>
      </c>
      <c r="CL2983" s="1102">
        <v>20160.246340023645</v>
      </c>
      <c r="CM2983" s="1102">
        <v>22917.92298862524</v>
      </c>
      <c r="CN2983" s="1102">
        <v>21430.438737698314</v>
      </c>
      <c r="CO2983" s="1102">
        <v>21240.335872746749</v>
      </c>
      <c r="CP2983" s="1102">
        <v>23319.875089874655</v>
      </c>
      <c r="CQ2983" s="1106">
        <f t="shared" si="246"/>
        <v>25705.762059356097</v>
      </c>
      <c r="CR2983" s="23" t="s">
        <v>543</v>
      </c>
      <c r="DQ2983"/>
      <c r="DR2983"/>
    </row>
    <row r="2984" spans="58:122" ht="13">
      <c r="BF2984" s="1135">
        <v>2976</v>
      </c>
      <c r="BG2984" s="1102">
        <v>57638.779474039213</v>
      </c>
      <c r="BH2984" s="1102">
        <v>57296.627024536647</v>
      </c>
      <c r="BI2984" s="1102">
        <v>52142.331985146418</v>
      </c>
      <c r="BJ2984" s="1102">
        <v>57484.446485756045</v>
      </c>
      <c r="BK2984" s="1102">
        <v>74911.73020535073</v>
      </c>
      <c r="BL2984" s="1102">
        <v>94504.763843840861</v>
      </c>
      <c r="BM2984" s="1102">
        <v>78246.337416437949</v>
      </c>
      <c r="BN2984" s="1102">
        <v>77081.1974388253</v>
      </c>
      <c r="BO2984" s="1102">
        <v>130501.15171183743</v>
      </c>
      <c r="BP2984" s="1102">
        <v>121927.36136203646</v>
      </c>
      <c r="BQ2984" s="1102">
        <v>94288.71497206224</v>
      </c>
      <c r="BR2984" s="1102">
        <v>68037.845725766965</v>
      </c>
      <c r="BS2984" s="1102">
        <v>74755.959478541001</v>
      </c>
      <c r="BT2984" s="1102">
        <v>31743.029504757425</v>
      </c>
      <c r="BU2984" s="1102">
        <v>14985.063007735029</v>
      </c>
      <c r="BV2984" s="1102">
        <v>14756.493116465343</v>
      </c>
      <c r="BW2984" s="1102">
        <v>13146.376282000898</v>
      </c>
      <c r="BX2984" s="1102">
        <v>24230.163456557686</v>
      </c>
      <c r="BY2984" s="1102">
        <v>24047.465830477056</v>
      </c>
      <c r="BZ2984" s="1102">
        <v>22010.462407289051</v>
      </c>
      <c r="CA2984" s="1102">
        <v>14928.360520674971</v>
      </c>
      <c r="CB2984" s="1102">
        <v>9802.1271463635494</v>
      </c>
      <c r="CC2984" s="1102">
        <v>10767.747250094713</v>
      </c>
      <c r="CD2984" s="1102">
        <v>12782.092287518779</v>
      </c>
      <c r="CE2984" s="1102">
        <v>18291.266206317418</v>
      </c>
      <c r="CF2984" s="1102">
        <v>15483.355160449042</v>
      </c>
      <c r="CG2984" s="1102">
        <v>13440.91263945331</v>
      </c>
      <c r="CH2984" s="1102">
        <v>15820.460409799165</v>
      </c>
      <c r="CI2984" s="1102">
        <v>21867.295750339483</v>
      </c>
      <c r="CJ2984" s="1102">
        <v>23062.325616269951</v>
      </c>
      <c r="CK2984" s="1102">
        <v>27592.439501834036</v>
      </c>
      <c r="CL2984" s="1102">
        <v>21707.844848647179</v>
      </c>
      <c r="CM2984" s="1102">
        <v>25059.367641322762</v>
      </c>
      <c r="CN2984" s="1102">
        <v>20919.319579112489</v>
      </c>
      <c r="CO2984" s="1102">
        <v>19918.300394969254</v>
      </c>
      <c r="CP2984" s="1102">
        <v>22523.123957800002</v>
      </c>
      <c r="CQ2984" s="1106">
        <f t="shared" si="246"/>
        <v>24827.494275214904</v>
      </c>
      <c r="CR2984" s="23" t="s">
        <v>543</v>
      </c>
      <c r="DQ2984"/>
      <c r="DR2984"/>
    </row>
    <row r="2985" spans="58:122" ht="13">
      <c r="BF2985" s="1135">
        <v>2977</v>
      </c>
      <c r="BG2985" s="1102">
        <v>64332.761581953549</v>
      </c>
      <c r="BH2985" s="1102">
        <v>69486.191991394589</v>
      </c>
      <c r="BI2985" s="1102">
        <v>60541.183097306879</v>
      </c>
      <c r="BJ2985" s="1102">
        <v>67733.443843943955</v>
      </c>
      <c r="BK2985" s="1102">
        <v>85993.389850259467</v>
      </c>
      <c r="BL2985" s="1102">
        <v>120988.26301142933</v>
      </c>
      <c r="BM2985" s="1102">
        <v>109244.00975434313</v>
      </c>
      <c r="BN2985" s="1102">
        <v>105599.80320589314</v>
      </c>
      <c r="BO2985" s="1102">
        <v>126893.55924814683</v>
      </c>
      <c r="BP2985" s="1102">
        <v>136139.95234890922</v>
      </c>
      <c r="BQ2985" s="1102">
        <v>104739.49151944324</v>
      </c>
      <c r="BR2985" s="1102">
        <v>70232.652856973596</v>
      </c>
      <c r="BS2985" s="1102">
        <v>59447.104740783267</v>
      </c>
      <c r="BT2985" s="1102">
        <v>27818.728024826491</v>
      </c>
      <c r="BU2985" s="1102">
        <v>15248.235622838336</v>
      </c>
      <c r="BV2985" s="1102">
        <v>15306.828561090086</v>
      </c>
      <c r="BW2985" s="1102">
        <v>24364.54850961902</v>
      </c>
      <c r="BX2985" s="1102">
        <v>30516.294011745493</v>
      </c>
      <c r="BY2985" s="1102">
        <v>23690.965150973603</v>
      </c>
      <c r="BZ2985" s="1102">
        <v>23639.500690956265</v>
      </c>
      <c r="CA2985" s="1102">
        <v>14930.192256796905</v>
      </c>
      <c r="CB2985" s="1102">
        <v>8685.5072437400431</v>
      </c>
      <c r="CC2985" s="1102">
        <v>7781.2388854283763</v>
      </c>
      <c r="CD2985" s="1102">
        <v>10015.265915620465</v>
      </c>
      <c r="CE2985" s="1102">
        <v>19984.099870624446</v>
      </c>
      <c r="CF2985" s="1102">
        <v>15525.127076333536</v>
      </c>
      <c r="CG2985" s="1102">
        <v>11964.096465718365</v>
      </c>
      <c r="CH2985" s="1102">
        <v>10155.176229282446</v>
      </c>
      <c r="CI2985" s="1102">
        <v>15735.38879022728</v>
      </c>
      <c r="CJ2985" s="1102">
        <v>16375.006120969321</v>
      </c>
      <c r="CK2985" s="1102">
        <v>19606.094249208429</v>
      </c>
      <c r="CL2985" s="1102">
        <v>15634.156367266256</v>
      </c>
      <c r="CM2985" s="1102">
        <v>20704.737925002231</v>
      </c>
      <c r="CN2985" s="1102">
        <v>19570.810992634222</v>
      </c>
      <c r="CO2985" s="1102">
        <v>26075.476958244188</v>
      </c>
      <c r="CP2985" s="1102">
        <v>19734.551360476322</v>
      </c>
      <c r="CQ2985" s="1106">
        <f t="shared" si="246"/>
        <v>21753.619162428935</v>
      </c>
      <c r="CR2985" s="23" t="s">
        <v>543</v>
      </c>
      <c r="DQ2985"/>
      <c r="DR2985"/>
    </row>
    <row r="2986" spans="58:122" ht="13">
      <c r="BF2986" s="1135">
        <v>2978</v>
      </c>
      <c r="BG2986" s="1102">
        <v>63408.782045942986</v>
      </c>
      <c r="BH2986" s="1102">
        <v>70307.87416987028</v>
      </c>
      <c r="BI2986" s="1102">
        <v>63879.619893597286</v>
      </c>
      <c r="BJ2986" s="1102">
        <v>70616.894388509041</v>
      </c>
      <c r="BK2986" s="1102">
        <v>92813.86482104467</v>
      </c>
      <c r="BL2986" s="1102">
        <v>120549.14423750257</v>
      </c>
      <c r="BM2986" s="1102">
        <v>102248.27968063197</v>
      </c>
      <c r="BN2986" s="1102">
        <v>108610.20799834917</v>
      </c>
      <c r="BO2986" s="1102">
        <v>146865.03542130889</v>
      </c>
      <c r="BP2986" s="1102">
        <v>141147.49638106948</v>
      </c>
      <c r="BQ2986" s="1102">
        <v>105148.72237219808</v>
      </c>
      <c r="BR2986" s="1102">
        <v>76374.014278607414</v>
      </c>
      <c r="BS2986" s="1102">
        <v>70882.715062474657</v>
      </c>
      <c r="BT2986" s="1102">
        <v>37864.68715385328</v>
      </c>
      <c r="BU2986" s="1102">
        <v>16678.259553569766</v>
      </c>
      <c r="BV2986" s="1102">
        <v>13298.444589763927</v>
      </c>
      <c r="BW2986" s="1102">
        <v>15754.59627540385</v>
      </c>
      <c r="BX2986" s="1102">
        <v>28233.328261047696</v>
      </c>
      <c r="BY2986" s="1102">
        <v>25179.573095958909</v>
      </c>
      <c r="BZ2986" s="1102">
        <v>19433.538537360797</v>
      </c>
      <c r="CA2986" s="1102">
        <v>14933.990310766007</v>
      </c>
      <c r="CB2986" s="1102">
        <v>8189.2523791083058</v>
      </c>
      <c r="CC2986" s="1102">
        <v>9131.6972676561581</v>
      </c>
      <c r="CD2986" s="1102">
        <v>13420.486898791569</v>
      </c>
      <c r="CE2986" s="1102">
        <v>20814.826793868859</v>
      </c>
      <c r="CF2986" s="1102">
        <v>12962.729737613487</v>
      </c>
      <c r="CG2986" s="1102">
        <v>9887.6673941800818</v>
      </c>
      <c r="CH2986" s="1102">
        <v>12680.124379779536</v>
      </c>
      <c r="CI2986" s="1102">
        <v>21013.122733537537</v>
      </c>
      <c r="CJ2986" s="1102">
        <v>23519.539432927206</v>
      </c>
      <c r="CK2986" s="1102">
        <v>23041.917050026557</v>
      </c>
      <c r="CL2986" s="1102">
        <v>16668.763828397681</v>
      </c>
      <c r="CM2986" s="1102">
        <v>19442.486957472087</v>
      </c>
      <c r="CN2986" s="1102">
        <v>19750.25173497709</v>
      </c>
      <c r="CO2986" s="1102">
        <v>22519.384914750364</v>
      </c>
      <c r="CP2986" s="1102">
        <v>20191.438301415652</v>
      </c>
      <c r="CQ2986" s="1106">
        <f t="shared" si="246"/>
        <v>22257.250804817661</v>
      </c>
      <c r="CR2986" s="23" t="s">
        <v>543</v>
      </c>
      <c r="DQ2986"/>
      <c r="DR2986"/>
    </row>
    <row r="2987" spans="58:122" ht="13">
      <c r="BF2987" s="1135">
        <v>2979</v>
      </c>
      <c r="BG2987" s="1102">
        <v>58162.476170634523</v>
      </c>
      <c r="BH2987" s="1102">
        <v>70763.830879183792</v>
      </c>
      <c r="BI2987" s="1102">
        <v>65620.201086880785</v>
      </c>
      <c r="BJ2987" s="1102">
        <v>77239.118641115434</v>
      </c>
      <c r="BK2987" s="1102">
        <v>99850.139093463236</v>
      </c>
      <c r="BL2987" s="1102">
        <v>129371.26529872065</v>
      </c>
      <c r="BM2987" s="1102">
        <v>115495.15777862945</v>
      </c>
      <c r="BN2987" s="1102">
        <v>126529.77125943647</v>
      </c>
      <c r="BO2987" s="1102">
        <v>167506.71524896327</v>
      </c>
      <c r="BP2987" s="1102">
        <v>157195.78718081425</v>
      </c>
      <c r="BQ2987" s="1102">
        <v>125297.5206628295</v>
      </c>
      <c r="BR2987" s="1102">
        <v>104047.92352407277</v>
      </c>
      <c r="BS2987" s="1102">
        <v>125528.18385464598</v>
      </c>
      <c r="BT2987" s="1102">
        <v>40110.133013662606</v>
      </c>
      <c r="BU2987" s="1102">
        <v>16946.527869711826</v>
      </c>
      <c r="BV2987" s="1102">
        <v>14718.313463856697</v>
      </c>
      <c r="BW2987" s="1102">
        <v>25325.957025016436</v>
      </c>
      <c r="BX2987" s="1102">
        <v>29711.289378935922</v>
      </c>
      <c r="BY2987" s="1102">
        <v>29003.212481239425</v>
      </c>
      <c r="BZ2987" s="1102">
        <v>24708.178141635981</v>
      </c>
      <c r="CA2987" s="1102">
        <v>14936.199967230645</v>
      </c>
      <c r="CB2987" s="1102">
        <v>8076.1060204428832</v>
      </c>
      <c r="CC2987" s="1102">
        <v>8953.0272907912113</v>
      </c>
      <c r="CD2987" s="1102">
        <v>15146.306239225472</v>
      </c>
      <c r="CE2987" s="1102">
        <v>25416.441912136397</v>
      </c>
      <c r="CF2987" s="1102">
        <v>17467.319030199655</v>
      </c>
      <c r="CG2987" s="1102">
        <v>12700.678720538755</v>
      </c>
      <c r="CH2987" s="1102">
        <v>14970.814598706791</v>
      </c>
      <c r="CI2987" s="1102">
        <v>23292.48598988961</v>
      </c>
      <c r="CJ2987" s="1102">
        <v>26151.983466518093</v>
      </c>
      <c r="CK2987" s="1102">
        <v>26138.198943104482</v>
      </c>
      <c r="CL2987" s="1102">
        <v>21784.138273622899</v>
      </c>
      <c r="CM2987" s="1102">
        <v>21879.716707546802</v>
      </c>
      <c r="CN2987" s="1102">
        <v>20604.77824810211</v>
      </c>
      <c r="CO2987" s="1102">
        <v>23463.986407260782</v>
      </c>
      <c r="CP2987" s="1102">
        <v>20918.818794017156</v>
      </c>
      <c r="CQ2987" s="1106">
        <f t="shared" si="246"/>
        <v>23059.050548485669</v>
      </c>
      <c r="CR2987" s="23" t="s">
        <v>543</v>
      </c>
      <c r="DQ2987"/>
      <c r="DR2987"/>
    </row>
    <row r="2988" spans="58:122" ht="13">
      <c r="BF2988" s="1135">
        <v>2980</v>
      </c>
      <c r="BG2988" s="1102">
        <v>64212.671207746411</v>
      </c>
      <c r="BH2988" s="1102">
        <v>67442.235758407202</v>
      </c>
      <c r="BI2988" s="1102">
        <v>62356.4710230118</v>
      </c>
      <c r="BJ2988" s="1102">
        <v>64616.288493446431</v>
      </c>
      <c r="BK2988" s="1102">
        <v>82667.658585430487</v>
      </c>
      <c r="BL2988" s="1102">
        <v>112537.93355910156</v>
      </c>
      <c r="BM2988" s="1102">
        <v>100552.54038639508</v>
      </c>
      <c r="BN2988" s="1102">
        <v>108754.60677210057</v>
      </c>
      <c r="BO2988" s="1102">
        <v>157389.76687925201</v>
      </c>
      <c r="BP2988" s="1102">
        <v>147213.54722142735</v>
      </c>
      <c r="BQ2988" s="1102">
        <v>118856.26101248147</v>
      </c>
      <c r="BR2988" s="1102">
        <v>90704.977509400327</v>
      </c>
      <c r="BS2988" s="1102">
        <v>85094.793186233554</v>
      </c>
      <c r="BT2988" s="1102">
        <v>34005.118383074005</v>
      </c>
      <c r="BU2988" s="1102">
        <v>14690.867123445396</v>
      </c>
      <c r="BV2988" s="1102">
        <v>15242.865211726254</v>
      </c>
      <c r="BW2988" s="1102">
        <v>22946.116334715232</v>
      </c>
      <c r="BX2988" s="1102">
        <v>26380.804800584876</v>
      </c>
      <c r="BY2988" s="1102">
        <v>21308.667498567749</v>
      </c>
      <c r="BZ2988" s="1102">
        <v>17814.457574091291</v>
      </c>
      <c r="CA2988" s="1102">
        <v>14938.150383510962</v>
      </c>
      <c r="CB2988" s="1102">
        <v>9846.3719487603848</v>
      </c>
      <c r="CC2988" s="1102">
        <v>11434.984201685618</v>
      </c>
      <c r="CD2988" s="1102">
        <v>12562.457732393374</v>
      </c>
      <c r="CE2988" s="1102">
        <v>23285.174113694793</v>
      </c>
      <c r="CF2988" s="1102">
        <v>17697.378010449011</v>
      </c>
      <c r="CG2988" s="1102">
        <v>14491.052724623856</v>
      </c>
      <c r="CH2988" s="1102">
        <v>13214.272779854415</v>
      </c>
      <c r="CI2988" s="1102">
        <v>16269.629227593317</v>
      </c>
      <c r="CJ2988" s="1102">
        <v>18416.79546004875</v>
      </c>
      <c r="CK2988" s="1102">
        <v>23250.701575762501</v>
      </c>
      <c r="CL2988" s="1102">
        <v>19628.704018101798</v>
      </c>
      <c r="CM2988" s="1102">
        <v>24663.445402364192</v>
      </c>
      <c r="CN2988" s="1102">
        <v>20764.124590401938</v>
      </c>
      <c r="CO2988" s="1102">
        <v>24029.572985759056</v>
      </c>
      <c r="CP2988" s="1102">
        <v>21353.162533217645</v>
      </c>
      <c r="CQ2988" s="1106">
        <f t="shared" si="246"/>
        <v>23537.83256463406</v>
      </c>
      <c r="CR2988" s="23" t="s">
        <v>543</v>
      </c>
      <c r="DQ2988"/>
      <c r="DR2988"/>
    </row>
    <row r="2989" spans="58:122" ht="13">
      <c r="BF2989" s="1135">
        <v>2981</v>
      </c>
      <c r="BG2989" s="1102">
        <v>69583.12111275713</v>
      </c>
      <c r="BH2989" s="1102">
        <v>70092.010057656284</v>
      </c>
      <c r="BI2989" s="1102">
        <v>61548.895691314989</v>
      </c>
      <c r="BJ2989" s="1102">
        <v>63330.799245407958</v>
      </c>
      <c r="BK2989" s="1102">
        <v>74830.59605036967</v>
      </c>
      <c r="BL2989" s="1102">
        <v>93435.953736478405</v>
      </c>
      <c r="BM2989" s="1102">
        <v>82752.710630880611</v>
      </c>
      <c r="BN2989" s="1102">
        <v>92506.238694479092</v>
      </c>
      <c r="BO2989" s="1102">
        <v>120870.97401544021</v>
      </c>
      <c r="BP2989" s="1102">
        <v>111351.85250852101</v>
      </c>
      <c r="BQ2989" s="1102">
        <v>85720.609663593437</v>
      </c>
      <c r="BR2989" s="1102">
        <v>69147.90389245149</v>
      </c>
      <c r="BS2989" s="1102">
        <v>76676.098518997285</v>
      </c>
      <c r="BT2989" s="1102">
        <v>30889.781438547165</v>
      </c>
      <c r="BU2989" s="1102">
        <v>16384.75440213806</v>
      </c>
      <c r="BV2989" s="1102">
        <v>18588.30652369864</v>
      </c>
      <c r="BW2989" s="1102">
        <v>19094.512551823318</v>
      </c>
      <c r="BX2989" s="1102">
        <v>27002.130950284511</v>
      </c>
      <c r="BY2989" s="1102">
        <v>23742.392180218369</v>
      </c>
      <c r="BZ2989" s="1102">
        <v>22664.162877344334</v>
      </c>
      <c r="CA2989" s="1102">
        <v>14945.2505808485</v>
      </c>
      <c r="CB2989" s="1102">
        <v>8707.8588816711381</v>
      </c>
      <c r="CC2989" s="1102">
        <v>13291.696732859828</v>
      </c>
      <c r="CD2989" s="1102">
        <v>13817.32766039243</v>
      </c>
      <c r="CE2989" s="1102">
        <v>22500.421519637115</v>
      </c>
      <c r="CF2989" s="1102">
        <v>16998.578849628491</v>
      </c>
      <c r="CG2989" s="1102">
        <v>13419.229402227282</v>
      </c>
      <c r="CH2989" s="1102">
        <v>17214.56174677247</v>
      </c>
      <c r="CI2989" s="1102">
        <v>19467.073686998992</v>
      </c>
      <c r="CJ2989" s="1102">
        <v>21634.740430298854</v>
      </c>
      <c r="CK2989" s="1102">
        <v>23975.099357593688</v>
      </c>
      <c r="CL2989" s="1102">
        <v>19121.446360886206</v>
      </c>
      <c r="CM2989" s="1102">
        <v>27867.838232429796</v>
      </c>
      <c r="CN2989" s="1102">
        <v>23090.688974012122</v>
      </c>
      <c r="CO2989" s="1102">
        <v>27182.287769238887</v>
      </c>
      <c r="CP2989" s="1102">
        <v>23969.959654992159</v>
      </c>
      <c r="CQ2989" s="1106">
        <f t="shared" si="246"/>
        <v>26422.357627941554</v>
      </c>
      <c r="CR2989" s="23" t="s">
        <v>543</v>
      </c>
      <c r="DQ2989"/>
      <c r="DR2989"/>
    </row>
    <row r="2990" spans="58:122" ht="13">
      <c r="BF2990" s="1135">
        <v>2982</v>
      </c>
      <c r="BG2990" s="1102">
        <v>53604.180596074119</v>
      </c>
      <c r="BH2990" s="1102">
        <v>51329.341696142859</v>
      </c>
      <c r="BI2990" s="1102">
        <v>46735.973469026474</v>
      </c>
      <c r="BJ2990" s="1102">
        <v>55751.203100649589</v>
      </c>
      <c r="BK2990" s="1102">
        <v>67211.526665796337</v>
      </c>
      <c r="BL2990" s="1102">
        <v>81406.154055673353</v>
      </c>
      <c r="BM2990" s="1102">
        <v>69921.13314727883</v>
      </c>
      <c r="BN2990" s="1102">
        <v>75304.870932583479</v>
      </c>
      <c r="BO2990" s="1102">
        <v>99361.381009799661</v>
      </c>
      <c r="BP2990" s="1102">
        <v>93670.933464172587</v>
      </c>
      <c r="BQ2990" s="1102">
        <v>74148.611167656229</v>
      </c>
      <c r="BR2990" s="1102">
        <v>60000.779541663462</v>
      </c>
      <c r="BS2990" s="1102">
        <v>68233.621017083846</v>
      </c>
      <c r="BT2990" s="1102">
        <v>38344.982336290173</v>
      </c>
      <c r="BU2990" s="1102">
        <v>13754.709658672613</v>
      </c>
      <c r="BV2990" s="1102">
        <v>12029.54164570731</v>
      </c>
      <c r="BW2990" s="1102">
        <v>21582.304175498855</v>
      </c>
      <c r="BX2990" s="1102">
        <v>28816.639781794831</v>
      </c>
      <c r="BY2990" s="1102">
        <v>29398.103579111565</v>
      </c>
      <c r="BZ2990" s="1102">
        <v>23880.696403502792</v>
      </c>
      <c r="CA2990" s="1102">
        <v>14957.694461093397</v>
      </c>
      <c r="CB2990" s="1102">
        <v>8532.9621723435921</v>
      </c>
      <c r="CC2990" s="1102">
        <v>8454.4870834984085</v>
      </c>
      <c r="CD2990" s="1102">
        <v>13203.853177393785</v>
      </c>
      <c r="CE2990" s="1102">
        <v>20989.652369990894</v>
      </c>
      <c r="CF2990" s="1102">
        <v>15628.133625394021</v>
      </c>
      <c r="CG2990" s="1102">
        <v>11801.655405956139</v>
      </c>
      <c r="CH2990" s="1102">
        <v>12438.852129783796</v>
      </c>
      <c r="CI2990" s="1102">
        <v>17631.678776361539</v>
      </c>
      <c r="CJ2990" s="1102">
        <v>20643.224471679008</v>
      </c>
      <c r="CK2990" s="1102">
        <v>20605.279679057785</v>
      </c>
      <c r="CL2990" s="1102">
        <v>17723.851980270007</v>
      </c>
      <c r="CM2990" s="1102">
        <v>19439.906776993859</v>
      </c>
      <c r="CN2990" s="1102">
        <v>20114.046663467056</v>
      </c>
      <c r="CO2990" s="1102">
        <v>21835.693525006169</v>
      </c>
      <c r="CP2990" s="1102">
        <v>20642.392022743334</v>
      </c>
      <c r="CQ2990" s="1106">
        <f t="shared" si="246"/>
        <v>22754.342192123753</v>
      </c>
      <c r="CR2990" s="23" t="s">
        <v>543</v>
      </c>
      <c r="DQ2990"/>
      <c r="DR2990"/>
    </row>
    <row r="2991" spans="58:122" ht="13">
      <c r="BF2991" s="1135">
        <v>2983</v>
      </c>
      <c r="BG2991" s="1102">
        <v>59618.122724985376</v>
      </c>
      <c r="BH2991" s="1102">
        <v>66804.542504101453</v>
      </c>
      <c r="BI2991" s="1102">
        <v>61131.243938276013</v>
      </c>
      <c r="BJ2991" s="1102">
        <v>67990.043232906552</v>
      </c>
      <c r="BK2991" s="1102">
        <v>92858.683364063661</v>
      </c>
      <c r="BL2991" s="1102">
        <v>124948.28008144477</v>
      </c>
      <c r="BM2991" s="1102">
        <v>109449.55623509656</v>
      </c>
      <c r="BN2991" s="1102">
        <v>117852.98645505491</v>
      </c>
      <c r="BO2991" s="1102">
        <v>154763.11463446298</v>
      </c>
      <c r="BP2991" s="1102">
        <v>147943.7640280989</v>
      </c>
      <c r="BQ2991" s="1102">
        <v>117119.98877877105</v>
      </c>
      <c r="BR2991" s="1102">
        <v>88801.299992756074</v>
      </c>
      <c r="BS2991" s="1102">
        <v>78616.763355019561</v>
      </c>
      <c r="BT2991" s="1102">
        <v>25923.041984514919</v>
      </c>
      <c r="BU2991" s="1102">
        <v>9980.7519464048019</v>
      </c>
      <c r="BV2991" s="1102">
        <v>13154.726599389694</v>
      </c>
      <c r="BW2991" s="1102">
        <v>22740.084385178779</v>
      </c>
      <c r="BX2991" s="1102">
        <v>27026.602713076245</v>
      </c>
      <c r="BY2991" s="1102">
        <v>26609.503899773437</v>
      </c>
      <c r="BZ2991" s="1102">
        <v>24096.659136232505</v>
      </c>
      <c r="CA2991" s="1102">
        <v>14959.994061756379</v>
      </c>
      <c r="CB2991" s="1102">
        <v>9578.8903542392054</v>
      </c>
      <c r="CC2991" s="1102">
        <v>11368.281275009484</v>
      </c>
      <c r="CD2991" s="1102">
        <v>15909.202861921363</v>
      </c>
      <c r="CE2991" s="1102">
        <v>29538.756751974237</v>
      </c>
      <c r="CF2991" s="1102">
        <v>20213.200775949867</v>
      </c>
      <c r="CG2991" s="1102">
        <v>12892.583609898538</v>
      </c>
      <c r="CH2991" s="1102">
        <v>12544.165464602998</v>
      </c>
      <c r="CI2991" s="1102">
        <v>19903.223904703758</v>
      </c>
      <c r="CJ2991" s="1102">
        <v>26632.365728305067</v>
      </c>
      <c r="CK2991" s="1102">
        <v>27507.85103056295</v>
      </c>
      <c r="CL2991" s="1102">
        <v>19924.637824342175</v>
      </c>
      <c r="CM2991" s="1102">
        <v>21701.600631073532</v>
      </c>
      <c r="CN2991" s="1102">
        <v>20022.076679762475</v>
      </c>
      <c r="CO2991" s="1102">
        <v>25113.796916849897</v>
      </c>
      <c r="CP2991" s="1102">
        <v>20994.307400358339</v>
      </c>
      <c r="CQ2991" s="1106">
        <f t="shared" si="246"/>
        <v>23142.262493031692</v>
      </c>
      <c r="CR2991" s="23" t="s">
        <v>543</v>
      </c>
      <c r="DQ2991"/>
      <c r="DR2991"/>
    </row>
    <row r="2992" spans="58:122" ht="13">
      <c r="BF2992" s="1135">
        <v>2984</v>
      </c>
      <c r="BG2992" s="1102">
        <v>84887.50538562845</v>
      </c>
      <c r="BH2992" s="1102">
        <v>79139.543530027615</v>
      </c>
      <c r="BI2992" s="1102">
        <v>66076.787295707778</v>
      </c>
      <c r="BJ2992" s="1102">
        <v>83094.132425063202</v>
      </c>
      <c r="BK2992" s="1102">
        <v>98306.793244434128</v>
      </c>
      <c r="BL2992" s="1102">
        <v>115494.82007484608</v>
      </c>
      <c r="BM2992" s="1102">
        <v>104777.91422822207</v>
      </c>
      <c r="BN2992" s="1102">
        <v>143124.77452751101</v>
      </c>
      <c r="BO2992" s="1102">
        <v>143841.86450212586</v>
      </c>
      <c r="BP2992" s="1102">
        <v>132114.90439289363</v>
      </c>
      <c r="BQ2992" s="1102">
        <v>105736.72141296674</v>
      </c>
      <c r="BR2992" s="1102">
        <v>97390.263248409363</v>
      </c>
      <c r="BS2992" s="1102">
        <v>77540.910953744635</v>
      </c>
      <c r="BT2992" s="1102">
        <v>38354.362990680493</v>
      </c>
      <c r="BU2992" s="1102">
        <v>16997.211142853837</v>
      </c>
      <c r="BV2992" s="1102">
        <v>12351.644304684951</v>
      </c>
      <c r="BW2992" s="1102">
        <v>23026.467116836433</v>
      </c>
      <c r="BX2992" s="1102">
        <v>23390.820226563021</v>
      </c>
      <c r="BY2992" s="1102">
        <v>25929.611877348299</v>
      </c>
      <c r="BZ2992" s="1102">
        <v>20874.075968576228</v>
      </c>
      <c r="CA2992" s="1102">
        <v>14961.478067371349</v>
      </c>
      <c r="CB2992" s="1102">
        <v>8723.9625819510093</v>
      </c>
      <c r="CC2992" s="1102">
        <v>10178.505210746931</v>
      </c>
      <c r="CD2992" s="1102">
        <v>15924.230911331551</v>
      </c>
      <c r="CE2992" s="1102">
        <v>23827.220614928301</v>
      </c>
      <c r="CF2992" s="1102">
        <v>16959.880302011807</v>
      </c>
      <c r="CG2992" s="1102">
        <v>12690.389054998232</v>
      </c>
      <c r="CH2992" s="1102">
        <v>13524.519971002404</v>
      </c>
      <c r="CI2992" s="1102">
        <v>19860.657893004052</v>
      </c>
      <c r="CJ2992" s="1102">
        <v>21541.015912558443</v>
      </c>
      <c r="CK2992" s="1102">
        <v>21200.301666958312</v>
      </c>
      <c r="CL2992" s="1102">
        <v>18278.63215607213</v>
      </c>
      <c r="CM2992" s="1102">
        <v>23237.165364793938</v>
      </c>
      <c r="CN2992" s="1102">
        <v>25132.242760861143</v>
      </c>
      <c r="CO2992" s="1102">
        <v>28605.941027123583</v>
      </c>
      <c r="CP2992" s="1102">
        <v>25102.103670664364</v>
      </c>
      <c r="CQ2992" s="1106">
        <f t="shared" si="246"/>
        <v>27670.332780965844</v>
      </c>
      <c r="CR2992" s="23" t="s">
        <v>543</v>
      </c>
      <c r="DQ2992"/>
      <c r="DR2992"/>
    </row>
    <row r="2993" spans="58:122" ht="13">
      <c r="BF2993" s="1135">
        <v>2985</v>
      </c>
      <c r="BG2993" s="1102">
        <v>68884.522177789637</v>
      </c>
      <c r="BH2993" s="1102">
        <v>71903.411218549023</v>
      </c>
      <c r="BI2993" s="1102">
        <v>64133.951083273627</v>
      </c>
      <c r="BJ2993" s="1102">
        <v>66834.786095736141</v>
      </c>
      <c r="BK2993" s="1102">
        <v>81750.703601514164</v>
      </c>
      <c r="BL2993" s="1102">
        <v>101917.79770781418</v>
      </c>
      <c r="BM2993" s="1102">
        <v>86597.080346629431</v>
      </c>
      <c r="BN2993" s="1102">
        <v>90872.97482303514</v>
      </c>
      <c r="BO2993" s="1102">
        <v>120722.19208363368</v>
      </c>
      <c r="BP2993" s="1102">
        <v>114523.75205294607</v>
      </c>
      <c r="BQ2993" s="1102">
        <v>91922.54634831546</v>
      </c>
      <c r="BR2993" s="1102">
        <v>71706.294859319445</v>
      </c>
      <c r="BS2993" s="1102">
        <v>76871.114113974196</v>
      </c>
      <c r="BT2993" s="1102">
        <v>33982.799243797432</v>
      </c>
      <c r="BU2993" s="1102">
        <v>14614.88148028361</v>
      </c>
      <c r="BV2993" s="1102">
        <v>12874.915151165515</v>
      </c>
      <c r="BW2993" s="1102">
        <v>22162.550317938047</v>
      </c>
      <c r="BX2993" s="1102">
        <v>31076.03085273716</v>
      </c>
      <c r="BY2993" s="1102">
        <v>25129.707276903308</v>
      </c>
      <c r="BZ2993" s="1102">
        <v>24015.062842499105</v>
      </c>
      <c r="CA2993" s="1102">
        <v>14968.123224031326</v>
      </c>
      <c r="CB2993" s="1102">
        <v>9862.1418815933612</v>
      </c>
      <c r="CC2993" s="1102">
        <v>13307.446223300611</v>
      </c>
      <c r="CD2993" s="1102">
        <v>14265.540588787129</v>
      </c>
      <c r="CE2993" s="1102">
        <v>24204.235429148412</v>
      </c>
      <c r="CF2993" s="1102">
        <v>16854.039053580014</v>
      </c>
      <c r="CG2993" s="1102">
        <v>11577.096820499075</v>
      </c>
      <c r="CH2993" s="1102">
        <v>16421.366402190364</v>
      </c>
      <c r="CI2993" s="1102">
        <v>18514.068828468153</v>
      </c>
      <c r="CJ2993" s="1102">
        <v>23430.912847717533</v>
      </c>
      <c r="CK2993" s="1102">
        <v>24913.394936333319</v>
      </c>
      <c r="CL2993" s="1102">
        <v>19334.029742382423</v>
      </c>
      <c r="CM2993" s="1102">
        <v>22984.435465647457</v>
      </c>
      <c r="CN2993" s="1102">
        <v>17300.255311504381</v>
      </c>
      <c r="CO2993" s="1102">
        <v>22162.187086478891</v>
      </c>
      <c r="CP2993" s="1102">
        <v>19039.624147250626</v>
      </c>
      <c r="CQ2993" s="1106">
        <f t="shared" si="246"/>
        <v>20987.593035663471</v>
      </c>
      <c r="CR2993" s="23" t="s">
        <v>543</v>
      </c>
      <c r="DQ2993"/>
      <c r="DR2993"/>
    </row>
    <row r="2994" spans="58:122" ht="13">
      <c r="BF2994" s="1135">
        <v>2986</v>
      </c>
      <c r="BG2994" s="1102">
        <v>57726.300273129847</v>
      </c>
      <c r="BH2994" s="1102">
        <v>67088.829716188324</v>
      </c>
      <c r="BI2994" s="1102">
        <v>63240.307263307353</v>
      </c>
      <c r="BJ2994" s="1102">
        <v>75269.095305559196</v>
      </c>
      <c r="BK2994" s="1102">
        <v>92156.204275353142</v>
      </c>
      <c r="BL2994" s="1102">
        <v>114756.4684450942</v>
      </c>
      <c r="BM2994" s="1102">
        <v>85996.466255096617</v>
      </c>
      <c r="BN2994" s="1102">
        <v>84797.25943472459</v>
      </c>
      <c r="BO2994" s="1102">
        <v>103351.89215874831</v>
      </c>
      <c r="BP2994" s="1102">
        <v>102599.17754759913</v>
      </c>
      <c r="BQ2994" s="1102">
        <v>73175.698795658871</v>
      </c>
      <c r="BR2994" s="1102">
        <v>52402.716093670024</v>
      </c>
      <c r="BS2994" s="1102">
        <v>56264.863797697886</v>
      </c>
      <c r="BT2994" s="1102">
        <v>39946.519167989143</v>
      </c>
      <c r="BU2994" s="1102">
        <v>20124.963400967568</v>
      </c>
      <c r="BV2994" s="1102">
        <v>17097.9063007068</v>
      </c>
      <c r="BW2994" s="1102">
        <v>17187.989999615736</v>
      </c>
      <c r="BX2994" s="1102">
        <v>22888.382682975942</v>
      </c>
      <c r="BY2994" s="1102">
        <v>23646.839858890227</v>
      </c>
      <c r="BZ2994" s="1102">
        <v>21889.750821483962</v>
      </c>
      <c r="CA2994" s="1102">
        <v>14968.673096807977</v>
      </c>
      <c r="CB2994" s="1102">
        <v>9891.7243249586209</v>
      </c>
      <c r="CC2994" s="1102">
        <v>10882.524438226636</v>
      </c>
      <c r="CD2994" s="1102">
        <v>14078.066962168894</v>
      </c>
      <c r="CE2994" s="1102">
        <v>21008.888570849485</v>
      </c>
      <c r="CF2994" s="1102">
        <v>16537.940980668729</v>
      </c>
      <c r="CG2994" s="1102">
        <v>13832.610820355258</v>
      </c>
      <c r="CH2994" s="1102">
        <v>15941.550320557741</v>
      </c>
      <c r="CI2994" s="1102">
        <v>21810.754880321798</v>
      </c>
      <c r="CJ2994" s="1102">
        <v>23714.133682512522</v>
      </c>
      <c r="CK2994" s="1102">
        <v>23714.183713689137</v>
      </c>
      <c r="CL2994" s="1102">
        <v>21204.722429670226</v>
      </c>
      <c r="CM2994" s="1102">
        <v>26851.574772540538</v>
      </c>
      <c r="CN2994" s="1102">
        <v>29610.112640419262</v>
      </c>
      <c r="CO2994" s="1102">
        <v>31304.03901690993</v>
      </c>
      <c r="CP2994" s="1102">
        <v>30303.984015195099</v>
      </c>
      <c r="CQ2994" s="1106">
        <f t="shared" si="246"/>
        <v>33404.424318008765</v>
      </c>
      <c r="CR2994" s="23" t="s">
        <v>543</v>
      </c>
      <c r="DQ2994"/>
      <c r="DR2994"/>
    </row>
    <row r="2995" spans="58:122" ht="13">
      <c r="BF2995" s="1135">
        <v>2987</v>
      </c>
      <c r="BG2995" s="1102">
        <v>78955.508638410392</v>
      </c>
      <c r="BH2995" s="1102">
        <v>83501.68938194777</v>
      </c>
      <c r="BI2995" s="1102">
        <v>68317.101187304346</v>
      </c>
      <c r="BJ2995" s="1102">
        <v>67001.943572943754</v>
      </c>
      <c r="BK2995" s="1102">
        <v>87488.651259874561</v>
      </c>
      <c r="BL2995" s="1102">
        <v>111016.72937299046</v>
      </c>
      <c r="BM2995" s="1102">
        <v>97361.417403925909</v>
      </c>
      <c r="BN2995" s="1102">
        <v>103572.20006094589</v>
      </c>
      <c r="BO2995" s="1102">
        <v>140061.23389394055</v>
      </c>
      <c r="BP2995" s="1102">
        <v>136304.82614150798</v>
      </c>
      <c r="BQ2995" s="1102">
        <v>109145.81000625592</v>
      </c>
      <c r="BR2995" s="1102">
        <v>84171.389795086419</v>
      </c>
      <c r="BS2995" s="1102">
        <v>96878.46490535872</v>
      </c>
      <c r="BT2995" s="1102">
        <v>39546.95505255663</v>
      </c>
      <c r="BU2995" s="1102">
        <v>17846.612700418536</v>
      </c>
      <c r="BV2995" s="1102">
        <v>14365.273033992731</v>
      </c>
      <c r="BW2995" s="1102">
        <v>21673.337598278515</v>
      </c>
      <c r="BX2995" s="1102">
        <v>30065.481983971578</v>
      </c>
      <c r="BY2995" s="1102">
        <v>26217.610865041988</v>
      </c>
      <c r="BZ2995" s="1102">
        <v>23260.941286881363</v>
      </c>
      <c r="CA2995" s="1102">
        <v>14970.380005174049</v>
      </c>
      <c r="CB2995" s="1102">
        <v>8817.2041794182969</v>
      </c>
      <c r="CC2995" s="1102">
        <v>9794.0026878800327</v>
      </c>
      <c r="CD2995" s="1102">
        <v>13337.776598077964</v>
      </c>
      <c r="CE2995" s="1102">
        <v>22567.765572383207</v>
      </c>
      <c r="CF2995" s="1102">
        <v>19102.690274657089</v>
      </c>
      <c r="CG2995" s="1102">
        <v>14513.215573706349</v>
      </c>
      <c r="CH2995" s="1102">
        <v>15212.502785673747</v>
      </c>
      <c r="CI2995" s="1102">
        <v>19532.09820894726</v>
      </c>
      <c r="CJ2995" s="1102">
        <v>21036.183124531097</v>
      </c>
      <c r="CK2995" s="1102">
        <v>22029.456233288765</v>
      </c>
      <c r="CL2995" s="1102">
        <v>15671.384004910418</v>
      </c>
      <c r="CM2995" s="1102">
        <v>22862.461843184305</v>
      </c>
      <c r="CN2995" s="1102">
        <v>19792.526383612683</v>
      </c>
      <c r="CO2995" s="1102">
        <v>25227.781510623947</v>
      </c>
      <c r="CP2995" s="1102">
        <v>21119.31328839151</v>
      </c>
      <c r="CQ2995" s="1106">
        <f t="shared" si="246"/>
        <v>23280.057897227252</v>
      </c>
      <c r="CR2995" s="23" t="s">
        <v>543</v>
      </c>
      <c r="DQ2995"/>
      <c r="DR2995"/>
    </row>
    <row r="2996" spans="58:122" ht="13">
      <c r="BF2996" s="1135">
        <v>2988</v>
      </c>
      <c r="BG2996" s="1102">
        <v>75550.565937295178</v>
      </c>
      <c r="BH2996" s="1102">
        <v>68951.379138287361</v>
      </c>
      <c r="BI2996" s="1102">
        <v>63552.654096453152</v>
      </c>
      <c r="BJ2996" s="1102">
        <v>75236.781861645912</v>
      </c>
      <c r="BK2996" s="1102">
        <v>88297.124199951664</v>
      </c>
      <c r="BL2996" s="1102">
        <v>104460.5544043159</v>
      </c>
      <c r="BM2996" s="1102">
        <v>77368.14492623799</v>
      </c>
      <c r="BN2996" s="1102">
        <v>92407.213109424818</v>
      </c>
      <c r="BO2996" s="1102">
        <v>132317.24583199795</v>
      </c>
      <c r="BP2996" s="1102">
        <v>124400.51337616563</v>
      </c>
      <c r="BQ2996" s="1102">
        <v>96334.412370730424</v>
      </c>
      <c r="BR2996" s="1102">
        <v>73224.283529695313</v>
      </c>
      <c r="BS2996" s="1102">
        <v>79297.406196469325</v>
      </c>
      <c r="BT2996" s="1102">
        <v>29668.196285365048</v>
      </c>
      <c r="BU2996" s="1102">
        <v>13413.202949281329</v>
      </c>
      <c r="BV2996" s="1102">
        <v>14489.134088677896</v>
      </c>
      <c r="BW2996" s="1102">
        <v>20598.248727344278</v>
      </c>
      <c r="BX2996" s="1102">
        <v>24533.137083097899</v>
      </c>
      <c r="BY2996" s="1102">
        <v>24016.274557584875</v>
      </c>
      <c r="BZ2996" s="1102">
        <v>21049.813121838561</v>
      </c>
      <c r="CA2996" s="1102">
        <v>14971.832627485921</v>
      </c>
      <c r="CB2996" s="1102">
        <v>9640.8676870009876</v>
      </c>
      <c r="CC2996" s="1102">
        <v>12322.918105833412</v>
      </c>
      <c r="CD2996" s="1102">
        <v>13725.584916857859</v>
      </c>
      <c r="CE2996" s="1102">
        <v>21646.866767241903</v>
      </c>
      <c r="CF2996" s="1102">
        <v>17502.677562707195</v>
      </c>
      <c r="CG2996" s="1102">
        <v>15302.240122550409</v>
      </c>
      <c r="CH2996" s="1102">
        <v>16149.142696953319</v>
      </c>
      <c r="CI2996" s="1102">
        <v>21745.416986478773</v>
      </c>
      <c r="CJ2996" s="1102">
        <v>23224.612210004288</v>
      </c>
      <c r="CK2996" s="1102">
        <v>25064.90278032636</v>
      </c>
      <c r="CL2996" s="1102">
        <v>18590.700340666863</v>
      </c>
      <c r="CM2996" s="1102">
        <v>26168.069083076145</v>
      </c>
      <c r="CN2996" s="1102">
        <v>24046.736499818348</v>
      </c>
      <c r="CO2996" s="1102">
        <v>28813.732147897979</v>
      </c>
      <c r="CP2996" s="1102">
        <v>24301.030924473671</v>
      </c>
      <c r="CQ2996" s="1106">
        <f t="shared" si="246"/>
        <v>26787.301232707083</v>
      </c>
      <c r="CR2996" s="23" t="s">
        <v>543</v>
      </c>
      <c r="DQ2996"/>
      <c r="DR2996"/>
    </row>
    <row r="2997" spans="58:122" ht="13">
      <c r="BF2997" s="1135">
        <v>2989</v>
      </c>
      <c r="BG2997" s="1102">
        <v>65520.499838638403</v>
      </c>
      <c r="BH2997" s="1102">
        <v>65730.955862700517</v>
      </c>
      <c r="BI2997" s="1102">
        <v>61448.001058117428</v>
      </c>
      <c r="BJ2997" s="1102">
        <v>71526.00513697158</v>
      </c>
      <c r="BK2997" s="1102">
        <v>88173.605464164546</v>
      </c>
      <c r="BL2997" s="1102">
        <v>113293.852970665</v>
      </c>
      <c r="BM2997" s="1102">
        <v>85954.169143997802</v>
      </c>
      <c r="BN2997" s="1102">
        <v>95030.786861411761</v>
      </c>
      <c r="BO2997" s="1102">
        <v>151995.35345324263</v>
      </c>
      <c r="BP2997" s="1102">
        <v>146194.13647197079</v>
      </c>
      <c r="BQ2997" s="1102">
        <v>118972.84382843724</v>
      </c>
      <c r="BR2997" s="1102">
        <v>86234.126034637127</v>
      </c>
      <c r="BS2997" s="1102">
        <v>75639.208700997799</v>
      </c>
      <c r="BT2997" s="1102">
        <v>35627.64537812362</v>
      </c>
      <c r="BU2997" s="1102">
        <v>15947.273837149844</v>
      </c>
      <c r="BV2997" s="1102">
        <v>12663.96705621898</v>
      </c>
      <c r="BW2997" s="1102">
        <v>21309.829749306347</v>
      </c>
      <c r="BX2997" s="1102">
        <v>26058.362981907947</v>
      </c>
      <c r="BY2997" s="1102">
        <v>27303.2684586633</v>
      </c>
      <c r="BZ2997" s="1102">
        <v>18096.130048978041</v>
      </c>
      <c r="CA2997" s="1102">
        <v>14973.251561043462</v>
      </c>
      <c r="CB2997" s="1102">
        <v>10090.893547469217</v>
      </c>
      <c r="CC2997" s="1102">
        <v>10945.349794558453</v>
      </c>
      <c r="CD2997" s="1102">
        <v>17054.806761193766</v>
      </c>
      <c r="CE2997" s="1102">
        <v>27329.727758970097</v>
      </c>
      <c r="CF2997" s="1102">
        <v>18901.260302674949</v>
      </c>
      <c r="CG2997" s="1102">
        <v>13680.956224114245</v>
      </c>
      <c r="CH2997" s="1102">
        <v>15933.543079291096</v>
      </c>
      <c r="CI2997" s="1102">
        <v>23072.286962810511</v>
      </c>
      <c r="CJ2997" s="1102">
        <v>25403.930136461942</v>
      </c>
      <c r="CK2997" s="1102">
        <v>23067.693667246422</v>
      </c>
      <c r="CL2997" s="1102">
        <v>20110.774718333716</v>
      </c>
      <c r="CM2997" s="1102">
        <v>24659.216020700464</v>
      </c>
      <c r="CN2997" s="1102">
        <v>25404.100304321099</v>
      </c>
      <c r="CO2997" s="1102">
        <v>29507.898552548315</v>
      </c>
      <c r="CP2997" s="1102">
        <v>25609.773653400112</v>
      </c>
      <c r="CQ2997" s="1106">
        <f t="shared" si="246"/>
        <v>28229.943144682962</v>
      </c>
      <c r="CR2997" s="23" t="s">
        <v>543</v>
      </c>
      <c r="DQ2997"/>
      <c r="DR2997"/>
    </row>
    <row r="2998" spans="58:122" ht="13">
      <c r="BF2998" s="1135">
        <v>2990</v>
      </c>
      <c r="BG2998" s="1102">
        <v>60876.437463229973</v>
      </c>
      <c r="BH2998" s="1102">
        <v>61885.117548790404</v>
      </c>
      <c r="BI2998" s="1102">
        <v>59530.19437192288</v>
      </c>
      <c r="BJ2998" s="1102">
        <v>80112.690438596954</v>
      </c>
      <c r="BK2998" s="1102">
        <v>89502.510728339956</v>
      </c>
      <c r="BL2998" s="1102">
        <v>103324.84391255272</v>
      </c>
      <c r="BM2998" s="1102">
        <v>89190.378293856396</v>
      </c>
      <c r="BN2998" s="1102">
        <v>111452.05223879177</v>
      </c>
      <c r="BO2998" s="1102">
        <v>123336.55181100847</v>
      </c>
      <c r="BP2998" s="1102">
        <v>113546.09701506079</v>
      </c>
      <c r="BQ2998" s="1102">
        <v>89566.994639456927</v>
      </c>
      <c r="BR2998" s="1102">
        <v>75073.170574246789</v>
      </c>
      <c r="BS2998" s="1102">
        <v>57820.525102381151</v>
      </c>
      <c r="BT2998" s="1102">
        <v>32050.751298755837</v>
      </c>
      <c r="BU2998" s="1102">
        <v>16932.617548474504</v>
      </c>
      <c r="BV2998" s="1102">
        <v>17609.039039510957</v>
      </c>
      <c r="BW2998" s="1102">
        <v>25283.398965740183</v>
      </c>
      <c r="BX2998" s="1102">
        <v>30120.229148256371</v>
      </c>
      <c r="BY2998" s="1102">
        <v>23741.346728252</v>
      </c>
      <c r="BZ2998" s="1102">
        <v>22387.625624311462</v>
      </c>
      <c r="CA2998" s="1102">
        <v>14974.211127962106</v>
      </c>
      <c r="CB2998" s="1102">
        <v>9286.4717584276514</v>
      </c>
      <c r="CC2998" s="1102">
        <v>10852.4339024438</v>
      </c>
      <c r="CD2998" s="1102">
        <v>12840.036194316528</v>
      </c>
      <c r="CE2998" s="1102">
        <v>19943.757914029986</v>
      </c>
      <c r="CF2998" s="1102">
        <v>16880.783919291564</v>
      </c>
      <c r="CG2998" s="1102">
        <v>13680.099357051045</v>
      </c>
      <c r="CH2998" s="1102">
        <v>14161.877358593445</v>
      </c>
      <c r="CI2998" s="1102">
        <v>20836.245139954837</v>
      </c>
      <c r="CJ2998" s="1102">
        <v>22801.234731242523</v>
      </c>
      <c r="CK2998" s="1102">
        <v>26107.993964414596</v>
      </c>
      <c r="CL2998" s="1102">
        <v>18722.724112703821</v>
      </c>
      <c r="CM2998" s="1102">
        <v>24019.629709218996</v>
      </c>
      <c r="CN2998" s="1102">
        <v>19986.393615143759</v>
      </c>
      <c r="CO2998" s="1102">
        <v>27288.059599516317</v>
      </c>
      <c r="CP2998" s="1102">
        <v>20949.522700150781</v>
      </c>
      <c r="CQ2998" s="1106">
        <f t="shared" si="246"/>
        <v>23092.895811477942</v>
      </c>
      <c r="CR2998" s="23" t="s">
        <v>543</v>
      </c>
      <c r="DQ2998"/>
      <c r="DR2998"/>
    </row>
    <row r="2999" spans="58:122" ht="13">
      <c r="BF2999" s="1135">
        <v>2991</v>
      </c>
      <c r="BG2999" s="1102">
        <v>56727.283685435963</v>
      </c>
      <c r="BH2999" s="1102">
        <v>63284.713958763568</v>
      </c>
      <c r="BI2999" s="1102">
        <v>58331.831673973524</v>
      </c>
      <c r="BJ2999" s="1102">
        <v>65494.846915065304</v>
      </c>
      <c r="BK2999" s="1102">
        <v>77652.500297912047</v>
      </c>
      <c r="BL2999" s="1102">
        <v>105310.61385871538</v>
      </c>
      <c r="BM2999" s="1102">
        <v>95902.921963106361</v>
      </c>
      <c r="BN2999" s="1102">
        <v>97801.407914710158</v>
      </c>
      <c r="BO2999" s="1102">
        <v>132227.07554181525</v>
      </c>
      <c r="BP2999" s="1102">
        <v>125885.6802122387</v>
      </c>
      <c r="BQ2999" s="1102">
        <v>96550.780214009748</v>
      </c>
      <c r="BR2999" s="1102">
        <v>71240.062104461278</v>
      </c>
      <c r="BS2999" s="1102">
        <v>88202.36201085092</v>
      </c>
      <c r="BT2999" s="1102">
        <v>39461.364185388913</v>
      </c>
      <c r="BU2999" s="1102">
        <v>17142.848810688803</v>
      </c>
      <c r="BV2999" s="1102">
        <v>13349.372951328083</v>
      </c>
      <c r="BW2999" s="1102">
        <v>13244.495841966525</v>
      </c>
      <c r="BX2999" s="1102">
        <v>26641.698711804398</v>
      </c>
      <c r="BY2999" s="1102">
        <v>22220.503687886816</v>
      </c>
      <c r="BZ2999" s="1102">
        <v>16593.616159642748</v>
      </c>
      <c r="CA2999" s="1102">
        <v>14979.46388029855</v>
      </c>
      <c r="CB2999" s="1102">
        <v>10396.635478134378</v>
      </c>
      <c r="CC2999" s="1102">
        <v>11930.795941509004</v>
      </c>
      <c r="CD2999" s="1102">
        <v>14588.484773964525</v>
      </c>
      <c r="CE2999" s="1102">
        <v>19690.280544240177</v>
      </c>
      <c r="CF2999" s="1102">
        <v>14185.74642023201</v>
      </c>
      <c r="CG2999" s="1102">
        <v>12117.777244604902</v>
      </c>
      <c r="CH2999" s="1102">
        <v>14428.564003680771</v>
      </c>
      <c r="CI2999" s="1102">
        <v>21784.147547436565</v>
      </c>
      <c r="CJ2999" s="1102">
        <v>22918.107972294347</v>
      </c>
      <c r="CK2999" s="1102">
        <v>22657.066683692883</v>
      </c>
      <c r="CL2999" s="1102">
        <v>19202.040097682424</v>
      </c>
      <c r="CM2999" s="1102">
        <v>21931.681513620562</v>
      </c>
      <c r="CN2999" s="1102">
        <v>19762.715540077035</v>
      </c>
      <c r="CO2999" s="1102">
        <v>20377.250280253869</v>
      </c>
      <c r="CP2999" s="1102">
        <v>21305.357818472199</v>
      </c>
      <c r="CQ2999" s="1106">
        <f t="shared" si="246"/>
        <v>23485.136886898832</v>
      </c>
      <c r="CR2999" s="23" t="s">
        <v>543</v>
      </c>
      <c r="DQ2999"/>
      <c r="DR2999"/>
    </row>
    <row r="3000" spans="58:122" ht="13">
      <c r="BF3000" s="1135">
        <v>2992</v>
      </c>
      <c r="BG3000" s="1102">
        <v>73110.540579641136</v>
      </c>
      <c r="BH3000" s="1102">
        <v>66210.158595606772</v>
      </c>
      <c r="BI3000" s="1102">
        <v>51391.649966397745</v>
      </c>
      <c r="BJ3000" s="1102">
        <v>55437.390882346561</v>
      </c>
      <c r="BK3000" s="1102">
        <v>69515.524970851984</v>
      </c>
      <c r="BL3000" s="1102">
        <v>90182.628089772217</v>
      </c>
      <c r="BM3000" s="1102">
        <v>83636.285047690195</v>
      </c>
      <c r="BN3000" s="1102">
        <v>99766.968890863325</v>
      </c>
      <c r="BO3000" s="1102">
        <v>117225.01154085361</v>
      </c>
      <c r="BP3000" s="1102">
        <v>107945.69115055849</v>
      </c>
      <c r="BQ3000" s="1102">
        <v>82644.558085206532</v>
      </c>
      <c r="BR3000" s="1102">
        <v>65730.125705614715</v>
      </c>
      <c r="BS3000" s="1102">
        <v>56827.697256127867</v>
      </c>
      <c r="BT3000" s="1102">
        <v>29431.248622404062</v>
      </c>
      <c r="BU3000" s="1102">
        <v>14949.484125024439</v>
      </c>
      <c r="BV3000" s="1102">
        <v>15366.299123202409</v>
      </c>
      <c r="BW3000" s="1102">
        <v>24216.607074738604</v>
      </c>
      <c r="BX3000" s="1102">
        <v>23345.76726175964</v>
      </c>
      <c r="BY3000" s="1102">
        <v>21586.075739034364</v>
      </c>
      <c r="BZ3000" s="1102">
        <v>22557.916574170165</v>
      </c>
      <c r="CA3000" s="1102">
        <v>14979.819025878409</v>
      </c>
      <c r="CB3000" s="1102">
        <v>9224.8384274299442</v>
      </c>
      <c r="CC3000" s="1102">
        <v>9937.5522360346986</v>
      </c>
      <c r="CD3000" s="1102">
        <v>9976.461781835178</v>
      </c>
      <c r="CE3000" s="1102">
        <v>20979.38111163694</v>
      </c>
      <c r="CF3000" s="1102">
        <v>16525.354740725405</v>
      </c>
      <c r="CG3000" s="1102">
        <v>12304.080751738835</v>
      </c>
      <c r="CH3000" s="1102">
        <v>11759.840843581733</v>
      </c>
      <c r="CI3000" s="1102">
        <v>18079.525037629672</v>
      </c>
      <c r="CJ3000" s="1102">
        <v>23890.98988746155</v>
      </c>
      <c r="CK3000" s="1102">
        <v>26141.337864474808</v>
      </c>
      <c r="CL3000" s="1102">
        <v>21826.847637497223</v>
      </c>
      <c r="CM3000" s="1102">
        <v>22323.053355919805</v>
      </c>
      <c r="CN3000" s="1102">
        <v>19441.59653659596</v>
      </c>
      <c r="CO3000" s="1102">
        <v>24984.208210257169</v>
      </c>
      <c r="CP3000" s="1102">
        <v>20743.708816548398</v>
      </c>
      <c r="CQ3000" s="1106">
        <f t="shared" si="246"/>
        <v>22866.024839828013</v>
      </c>
      <c r="CR3000" s="23" t="s">
        <v>543</v>
      </c>
      <c r="DQ3000"/>
      <c r="DR3000"/>
    </row>
    <row r="3001" spans="58:122" ht="13">
      <c r="BF3001" s="1135">
        <v>2993</v>
      </c>
      <c r="BG3001" s="1102">
        <v>67874.387121360691</v>
      </c>
      <c r="BH3001" s="1102">
        <v>72790.897266276748</v>
      </c>
      <c r="BI3001" s="1102">
        <v>65087.728375089915</v>
      </c>
      <c r="BJ3001" s="1102">
        <v>72780.925491760587</v>
      </c>
      <c r="BK3001" s="1102">
        <v>80116.953000439418</v>
      </c>
      <c r="BL3001" s="1102">
        <v>99635.443116646376</v>
      </c>
      <c r="BM3001" s="1102">
        <v>95661.793419301874</v>
      </c>
      <c r="BN3001" s="1102">
        <v>114047.36321652045</v>
      </c>
      <c r="BO3001" s="1102">
        <v>124133.97470329712</v>
      </c>
      <c r="BP3001" s="1102">
        <v>131128.0131651228</v>
      </c>
      <c r="BQ3001" s="1102">
        <v>103706.23604233417</v>
      </c>
      <c r="BR3001" s="1102">
        <v>90385.197918320206</v>
      </c>
      <c r="BS3001" s="1102">
        <v>85420.375343652282</v>
      </c>
      <c r="BT3001" s="1102">
        <v>29379.511475285941</v>
      </c>
      <c r="BU3001" s="1102">
        <v>13814.437816965423</v>
      </c>
      <c r="BV3001" s="1102">
        <v>14739.585215633248</v>
      </c>
      <c r="BW3001" s="1102">
        <v>27081.338189893846</v>
      </c>
      <c r="BX3001" s="1102">
        <v>28341.12805650675</v>
      </c>
      <c r="BY3001" s="1102">
        <v>32016.928094814983</v>
      </c>
      <c r="BZ3001" s="1102">
        <v>19224.953059839459</v>
      </c>
      <c r="CA3001" s="1102">
        <v>14980.696693302474</v>
      </c>
      <c r="CB3001" s="1102">
        <v>9586.6572843184786</v>
      </c>
      <c r="CC3001" s="1102">
        <v>11186.792467902382</v>
      </c>
      <c r="CD3001" s="1102">
        <v>14418.188140327335</v>
      </c>
      <c r="CE3001" s="1102">
        <v>23972.66686094394</v>
      </c>
      <c r="CF3001" s="1102">
        <v>16612.828242441548</v>
      </c>
      <c r="CG3001" s="1102">
        <v>14449.698926340723</v>
      </c>
      <c r="CH3001" s="1102">
        <v>15170.249265413164</v>
      </c>
      <c r="CI3001" s="1102">
        <v>20140.088021950553</v>
      </c>
      <c r="CJ3001" s="1102">
        <v>22176.471983202704</v>
      </c>
      <c r="CK3001" s="1102">
        <v>24389.822206348534</v>
      </c>
      <c r="CL3001" s="1102">
        <v>21078.890109399374</v>
      </c>
      <c r="CM3001" s="1102">
        <v>27132.332158152592</v>
      </c>
      <c r="CN3001" s="1102">
        <v>25605.687487990319</v>
      </c>
      <c r="CO3001" s="1102">
        <v>34807.286039490573</v>
      </c>
      <c r="CP3001" s="1102">
        <v>27220.765247544325</v>
      </c>
      <c r="CQ3001" s="1106">
        <f t="shared" si="246"/>
        <v>30005.757399223057</v>
      </c>
      <c r="CR3001" s="23" t="s">
        <v>543</v>
      </c>
      <c r="DQ3001"/>
      <c r="DR3001"/>
    </row>
    <row r="3002" spans="58:122" ht="13">
      <c r="BF3002" s="1135">
        <v>2994</v>
      </c>
      <c r="BG3002" s="1102">
        <v>71231.471251694515</v>
      </c>
      <c r="BH3002" s="1102">
        <v>73466.262919108907</v>
      </c>
      <c r="BI3002" s="1102">
        <v>58621.008995115262</v>
      </c>
      <c r="BJ3002" s="1102">
        <v>58462.699771896936</v>
      </c>
      <c r="BK3002" s="1102">
        <v>81745.394671531831</v>
      </c>
      <c r="BL3002" s="1102">
        <v>115605.82852094108</v>
      </c>
      <c r="BM3002" s="1102">
        <v>100656.43300516119</v>
      </c>
      <c r="BN3002" s="1102">
        <v>95707.928030801966</v>
      </c>
      <c r="BO3002" s="1102">
        <v>117783.6448997616</v>
      </c>
      <c r="BP3002" s="1102">
        <v>108567.8929964136</v>
      </c>
      <c r="BQ3002" s="1102">
        <v>88387.955973372882</v>
      </c>
      <c r="BR3002" s="1102">
        <v>68116.434373388445</v>
      </c>
      <c r="BS3002" s="1102">
        <v>83158.312702900803</v>
      </c>
      <c r="BT3002" s="1102">
        <v>35154.615270267946</v>
      </c>
      <c r="BU3002" s="1102">
        <v>16780.867613078233</v>
      </c>
      <c r="BV3002" s="1102">
        <v>13364.792498408357</v>
      </c>
      <c r="BW3002" s="1102">
        <v>21510.883632390789</v>
      </c>
      <c r="BX3002" s="1102">
        <v>25843.95657380842</v>
      </c>
      <c r="BY3002" s="1102">
        <v>23700.740930900578</v>
      </c>
      <c r="BZ3002" s="1102">
        <v>25108.410528844463</v>
      </c>
      <c r="CA3002" s="1102">
        <v>14982.249751593037</v>
      </c>
      <c r="CB3002" s="1102">
        <v>7864.4291619156556</v>
      </c>
      <c r="CC3002" s="1102">
        <v>10667.826574693985</v>
      </c>
      <c r="CD3002" s="1102">
        <v>13175.501683424158</v>
      </c>
      <c r="CE3002" s="1102">
        <v>27921.606518387765</v>
      </c>
      <c r="CF3002" s="1102">
        <v>21439.891731344924</v>
      </c>
      <c r="CG3002" s="1102">
        <v>16322.265854340605</v>
      </c>
      <c r="CH3002" s="1102">
        <v>15220.220485679758</v>
      </c>
      <c r="CI3002" s="1102">
        <v>22329.103711423984</v>
      </c>
      <c r="CJ3002" s="1102">
        <v>25388.576624320525</v>
      </c>
      <c r="CK3002" s="1102">
        <v>25926.92235264384</v>
      </c>
      <c r="CL3002" s="1102">
        <v>19580.069978046686</v>
      </c>
      <c r="CM3002" s="1102">
        <v>23218.36500595558</v>
      </c>
      <c r="CN3002" s="1102">
        <v>18404.701407841036</v>
      </c>
      <c r="CO3002" s="1102">
        <v>28590.404407190981</v>
      </c>
      <c r="CP3002" s="1102">
        <v>19900.967604990583</v>
      </c>
      <c r="CQ3002" s="1106">
        <f t="shared" si="246"/>
        <v>21937.06167092473</v>
      </c>
      <c r="CR3002" s="23" t="s">
        <v>543</v>
      </c>
      <c r="DQ3002"/>
      <c r="DR3002"/>
    </row>
    <row r="3003" spans="58:122" ht="13">
      <c r="BF3003" s="1135">
        <v>2995</v>
      </c>
      <c r="BG3003" s="1102">
        <v>61452.076338133978</v>
      </c>
      <c r="BH3003" s="1102">
        <v>70143.266687769108</v>
      </c>
      <c r="BI3003" s="1102">
        <v>66678.091490675957</v>
      </c>
      <c r="BJ3003" s="1102">
        <v>76332.064194979946</v>
      </c>
      <c r="BK3003" s="1102">
        <v>89545.525305040908</v>
      </c>
      <c r="BL3003" s="1102">
        <v>116428.05670088436</v>
      </c>
      <c r="BM3003" s="1102">
        <v>110109.42661084473</v>
      </c>
      <c r="BN3003" s="1102">
        <v>126015.00765728694</v>
      </c>
      <c r="BO3003" s="1102">
        <v>151861.22422516381</v>
      </c>
      <c r="BP3003" s="1102">
        <v>158797.67926459745</v>
      </c>
      <c r="BQ3003" s="1102">
        <v>130051.67092359447</v>
      </c>
      <c r="BR3003" s="1102">
        <v>111310.67660170823</v>
      </c>
      <c r="BS3003" s="1102">
        <v>113427.8658723399</v>
      </c>
      <c r="BT3003" s="1102">
        <v>45297.651988579099</v>
      </c>
      <c r="BU3003" s="1102">
        <v>16046.690018409685</v>
      </c>
      <c r="BV3003" s="1102">
        <v>13803.151571656057</v>
      </c>
      <c r="BW3003" s="1102">
        <v>27536.54443111788</v>
      </c>
      <c r="BX3003" s="1102">
        <v>38693.722211961867</v>
      </c>
      <c r="BY3003" s="1102">
        <v>31599.149341510853</v>
      </c>
      <c r="BZ3003" s="1102">
        <v>18553.665481308613</v>
      </c>
      <c r="CA3003" s="1102">
        <v>14992.05059960592</v>
      </c>
      <c r="CB3003" s="1102">
        <v>9073.1136386707694</v>
      </c>
      <c r="CC3003" s="1102">
        <v>9503.5706426419965</v>
      </c>
      <c r="CD3003" s="1102">
        <v>17677.830930777829</v>
      </c>
      <c r="CE3003" s="1102">
        <v>29454.115448288809</v>
      </c>
      <c r="CF3003" s="1102">
        <v>21653.86262109653</v>
      </c>
      <c r="CG3003" s="1102">
        <v>14927.757638496447</v>
      </c>
      <c r="CH3003" s="1102">
        <v>17451.661095807012</v>
      </c>
      <c r="CI3003" s="1102">
        <v>24572.038364623637</v>
      </c>
      <c r="CJ3003" s="1102">
        <v>27600.322934828164</v>
      </c>
      <c r="CK3003" s="1102">
        <v>22606.804628743896</v>
      </c>
      <c r="CL3003" s="1102">
        <v>18738.464782866959</v>
      </c>
      <c r="CM3003" s="1102">
        <v>22984.655934074715</v>
      </c>
      <c r="CN3003" s="1102">
        <v>24258.312823717439</v>
      </c>
      <c r="CO3003" s="1102">
        <v>27400.906464258849</v>
      </c>
      <c r="CP3003" s="1102">
        <v>23380.792851140432</v>
      </c>
      <c r="CQ3003" s="1106">
        <f t="shared" si="246"/>
        <v>25772.912396579242</v>
      </c>
      <c r="CR3003" s="23" t="s">
        <v>543</v>
      </c>
      <c r="DQ3003"/>
      <c r="DR3003"/>
    </row>
    <row r="3004" spans="58:122" ht="13">
      <c r="BF3004" s="1135">
        <v>2996</v>
      </c>
      <c r="BG3004" s="1102">
        <v>66058.355392471436</v>
      </c>
      <c r="BH3004" s="1102">
        <v>65338.978492144233</v>
      </c>
      <c r="BI3004" s="1102">
        <v>57047.778669309933</v>
      </c>
      <c r="BJ3004" s="1102">
        <v>54373.611943080876</v>
      </c>
      <c r="BK3004" s="1102">
        <v>70769.614201863238</v>
      </c>
      <c r="BL3004" s="1102">
        <v>100138.2891429601</v>
      </c>
      <c r="BM3004" s="1102">
        <v>86709.415027501193</v>
      </c>
      <c r="BN3004" s="1102">
        <v>82106.422557561076</v>
      </c>
      <c r="BO3004" s="1102">
        <v>128969.39747246471</v>
      </c>
      <c r="BP3004" s="1102">
        <v>123916.80200071653</v>
      </c>
      <c r="BQ3004" s="1102">
        <v>109322.14963271617</v>
      </c>
      <c r="BR3004" s="1102">
        <v>82383.343546156961</v>
      </c>
      <c r="BS3004" s="1102">
        <v>77957.450058062081</v>
      </c>
      <c r="BT3004" s="1102">
        <v>30851.096744504386</v>
      </c>
      <c r="BU3004" s="1102">
        <v>11446.523150516548</v>
      </c>
      <c r="BV3004" s="1102">
        <v>9284.0668048070584</v>
      </c>
      <c r="BW3004" s="1102">
        <v>18836.088491912607</v>
      </c>
      <c r="BX3004" s="1102">
        <v>28976.326878659798</v>
      </c>
      <c r="BY3004" s="1102">
        <v>26603.294642987781</v>
      </c>
      <c r="BZ3004" s="1102">
        <v>22781.972589592431</v>
      </c>
      <c r="CA3004" s="1102">
        <v>14998.618697733091</v>
      </c>
      <c r="CB3004" s="1102">
        <v>10971.725737866238</v>
      </c>
      <c r="CC3004" s="1102">
        <v>12560.23365494656</v>
      </c>
      <c r="CD3004" s="1102">
        <v>16604.332196955984</v>
      </c>
      <c r="CE3004" s="1102">
        <v>29871.211755790817</v>
      </c>
      <c r="CF3004" s="1102">
        <v>19074.83802452742</v>
      </c>
      <c r="CG3004" s="1102">
        <v>12654.427398359427</v>
      </c>
      <c r="CH3004" s="1102">
        <v>13191.259227952078</v>
      </c>
      <c r="CI3004" s="1102">
        <v>17022.925261738397</v>
      </c>
      <c r="CJ3004" s="1102">
        <v>22892.682321414177</v>
      </c>
      <c r="CK3004" s="1102">
        <v>20759.692912749277</v>
      </c>
      <c r="CL3004" s="1102">
        <v>17239.421943403155</v>
      </c>
      <c r="CM3004" s="1102">
        <v>23316.197754217057</v>
      </c>
      <c r="CN3004" s="1102">
        <v>23896.847623956106</v>
      </c>
      <c r="CO3004" s="1102">
        <v>26637.905698441329</v>
      </c>
      <c r="CP3004" s="1102">
        <v>25246.012088150324</v>
      </c>
      <c r="CQ3004" s="1106">
        <f t="shared" si="246"/>
        <v>27828.964657164819</v>
      </c>
      <c r="CR3004" s="23" t="s">
        <v>543</v>
      </c>
      <c r="DQ3004"/>
      <c r="DR3004"/>
    </row>
    <row r="3005" spans="58:122" ht="13">
      <c r="BF3005" s="1135">
        <v>2997</v>
      </c>
      <c r="BG3005" s="1102">
        <v>49795.945240472196</v>
      </c>
      <c r="BH3005" s="1102">
        <v>58320.559949083508</v>
      </c>
      <c r="BI3005" s="1102">
        <v>53783.126749972202</v>
      </c>
      <c r="BJ3005" s="1102">
        <v>60448.156995160884</v>
      </c>
      <c r="BK3005" s="1102">
        <v>69895.735068836177</v>
      </c>
      <c r="BL3005" s="1102">
        <v>102619.86156801762</v>
      </c>
      <c r="BM3005" s="1102">
        <v>94815.486502474741</v>
      </c>
      <c r="BN3005" s="1102">
        <v>101019.17336666722</v>
      </c>
      <c r="BO3005" s="1102">
        <v>134990.90456689434</v>
      </c>
      <c r="BP3005" s="1102">
        <v>126379.76210352904</v>
      </c>
      <c r="BQ3005" s="1102">
        <v>98263.066802233909</v>
      </c>
      <c r="BR3005" s="1102">
        <v>68119.834151119459</v>
      </c>
      <c r="BS3005" s="1102">
        <v>56749.542330485026</v>
      </c>
      <c r="BT3005" s="1102">
        <v>28436.714619285522</v>
      </c>
      <c r="BU3005" s="1102">
        <v>13434.950693009563</v>
      </c>
      <c r="BV3005" s="1102">
        <v>13544.153050642752</v>
      </c>
      <c r="BW3005" s="1102">
        <v>21004.529393682587</v>
      </c>
      <c r="BX3005" s="1102">
        <v>27592.625386854521</v>
      </c>
      <c r="BY3005" s="1102">
        <v>23342.270936005352</v>
      </c>
      <c r="BZ3005" s="1102">
        <v>21346.951529925052</v>
      </c>
      <c r="CA3005" s="1102">
        <v>15001.173551584234</v>
      </c>
      <c r="CB3005" s="1102">
        <v>9868.5795230001313</v>
      </c>
      <c r="CC3005" s="1102">
        <v>11659.852751350798</v>
      </c>
      <c r="CD3005" s="1102">
        <v>12354.274267314602</v>
      </c>
      <c r="CE3005" s="1102">
        <v>21668.209541757631</v>
      </c>
      <c r="CF3005" s="1102">
        <v>19380.821408630825</v>
      </c>
      <c r="CG3005" s="1102">
        <v>17181.312543515884</v>
      </c>
      <c r="CH3005" s="1102">
        <v>19239.850332745784</v>
      </c>
      <c r="CI3005" s="1102">
        <v>21381.256307439573</v>
      </c>
      <c r="CJ3005" s="1102">
        <v>23849.112578607263</v>
      </c>
      <c r="CK3005" s="1102">
        <v>24838.473274400912</v>
      </c>
      <c r="CL3005" s="1102">
        <v>19486.875217228804</v>
      </c>
      <c r="CM3005" s="1102">
        <v>24251.768180857351</v>
      </c>
      <c r="CN3005" s="1102">
        <v>18970.54956161321</v>
      </c>
      <c r="CO3005" s="1102">
        <v>21440.628382720042</v>
      </c>
      <c r="CP3005" s="1102">
        <v>20482.737798648464</v>
      </c>
      <c r="CQ3005" s="1106">
        <f t="shared" si="246"/>
        <v>22578.353535214705</v>
      </c>
      <c r="CR3005" s="23" t="s">
        <v>543</v>
      </c>
      <c r="DQ3005"/>
      <c r="DR3005"/>
    </row>
    <row r="3006" spans="58:122" ht="13">
      <c r="BF3006" s="1135">
        <v>2998</v>
      </c>
      <c r="BG3006" s="1102">
        <v>53225.307758855743</v>
      </c>
      <c r="BH3006" s="1102">
        <v>63208.444025259545</v>
      </c>
      <c r="BI3006" s="1102">
        <v>59884.174812578553</v>
      </c>
      <c r="BJ3006" s="1102">
        <v>67346.429301350305</v>
      </c>
      <c r="BK3006" s="1102">
        <v>74707.266065592528</v>
      </c>
      <c r="BL3006" s="1102">
        <v>94871.653036143107</v>
      </c>
      <c r="BM3006" s="1102">
        <v>83648.399042574223</v>
      </c>
      <c r="BN3006" s="1102">
        <v>89532.870612885949</v>
      </c>
      <c r="BO3006" s="1102">
        <v>107930.60970085025</v>
      </c>
      <c r="BP3006" s="1102">
        <v>104939.39670423545</v>
      </c>
      <c r="BQ3006" s="1102">
        <v>78658.733704499333</v>
      </c>
      <c r="BR3006" s="1102">
        <v>67032.465950638376</v>
      </c>
      <c r="BS3006" s="1102">
        <v>87879.563445928783</v>
      </c>
      <c r="BT3006" s="1102">
        <v>41422.156321929491</v>
      </c>
      <c r="BU3006" s="1102">
        <v>12177.224548824828</v>
      </c>
      <c r="BV3006" s="1102">
        <v>12006.169135526619</v>
      </c>
      <c r="BW3006" s="1102">
        <v>20233.930058902952</v>
      </c>
      <c r="BX3006" s="1102">
        <v>32315.191316169668</v>
      </c>
      <c r="BY3006" s="1102">
        <v>24171.608928543355</v>
      </c>
      <c r="BZ3006" s="1102">
        <v>17468.380268441982</v>
      </c>
      <c r="CA3006" s="1102">
        <v>15002.284751642765</v>
      </c>
      <c r="CB3006" s="1102">
        <v>9226.401134755899</v>
      </c>
      <c r="CC3006" s="1102">
        <v>12394.026420085251</v>
      </c>
      <c r="CD3006" s="1102">
        <v>12405.79824646136</v>
      </c>
      <c r="CE3006" s="1102">
        <v>22181.88338318784</v>
      </c>
      <c r="CF3006" s="1102">
        <v>16345.946814316851</v>
      </c>
      <c r="CG3006" s="1102">
        <v>14115.529500854276</v>
      </c>
      <c r="CH3006" s="1102">
        <v>14213.224557328303</v>
      </c>
      <c r="CI3006" s="1102">
        <v>18676.170538665829</v>
      </c>
      <c r="CJ3006" s="1102">
        <v>18969.7450596856</v>
      </c>
      <c r="CK3006" s="1102">
        <v>20836.889317788955</v>
      </c>
      <c r="CL3006" s="1102">
        <v>15228.798652000138</v>
      </c>
      <c r="CM3006" s="1102">
        <v>20778.971220692798</v>
      </c>
      <c r="CN3006" s="1102">
        <v>19232.273283705654</v>
      </c>
      <c r="CO3006" s="1102">
        <v>21583.999544109331</v>
      </c>
      <c r="CP3006" s="1102">
        <v>20074.147673203217</v>
      </c>
      <c r="CQ3006" s="1106">
        <f t="shared" si="246"/>
        <v>22127.960018782087</v>
      </c>
      <c r="CR3006" s="23" t="s">
        <v>543</v>
      </c>
      <c r="DQ3006"/>
      <c r="DR3006"/>
    </row>
    <row r="3007" spans="58:122" ht="13">
      <c r="BF3007" s="1135">
        <v>2999</v>
      </c>
      <c r="BG3007" s="1102">
        <v>48933.304873626737</v>
      </c>
      <c r="BH3007" s="1102">
        <v>54022.271906297457</v>
      </c>
      <c r="BI3007" s="1102">
        <v>45476.605780502738</v>
      </c>
      <c r="BJ3007" s="1102">
        <v>51794.806108012235</v>
      </c>
      <c r="BK3007" s="1102">
        <v>71292.552150026226</v>
      </c>
      <c r="BL3007" s="1102">
        <v>101978.02508760343</v>
      </c>
      <c r="BM3007" s="1102">
        <v>85105.317378378022</v>
      </c>
      <c r="BN3007" s="1102">
        <v>77572.963592898726</v>
      </c>
      <c r="BO3007" s="1102">
        <v>107583.88785632566</v>
      </c>
      <c r="BP3007" s="1102">
        <v>103098.73687574347</v>
      </c>
      <c r="BQ3007" s="1102">
        <v>84014.425902990639</v>
      </c>
      <c r="BR3007" s="1102">
        <v>61672.522235289885</v>
      </c>
      <c r="BS3007" s="1102">
        <v>68028.872382610367</v>
      </c>
      <c r="BT3007" s="1102">
        <v>27556.153979690811</v>
      </c>
      <c r="BU3007" s="1102">
        <v>12991.149299937153</v>
      </c>
      <c r="BV3007" s="1102">
        <v>13660.558762026869</v>
      </c>
      <c r="BW3007" s="1102">
        <v>21852.455416733086</v>
      </c>
      <c r="BX3007" s="1102">
        <v>25169.717483837365</v>
      </c>
      <c r="BY3007" s="1102">
        <v>23061.922437798112</v>
      </c>
      <c r="BZ3007" s="1102">
        <v>22126.534076148255</v>
      </c>
      <c r="CA3007" s="1102">
        <v>15003.26877794563</v>
      </c>
      <c r="CB3007" s="1102">
        <v>9435.6577915378475</v>
      </c>
      <c r="CC3007" s="1102">
        <v>10955.651089003934</v>
      </c>
      <c r="CD3007" s="1102">
        <v>10148.069064734442</v>
      </c>
      <c r="CE3007" s="1102">
        <v>17843.357461712381</v>
      </c>
      <c r="CF3007" s="1102">
        <v>13190.778360597022</v>
      </c>
      <c r="CG3007" s="1102">
        <v>11678.275756994577</v>
      </c>
      <c r="CH3007" s="1102">
        <v>13022.290492755412</v>
      </c>
      <c r="CI3007" s="1102">
        <v>18004.317892701682</v>
      </c>
      <c r="CJ3007" s="1102">
        <v>21659.844626763173</v>
      </c>
      <c r="CK3007" s="1102">
        <v>20480.367812321761</v>
      </c>
      <c r="CL3007" s="1102">
        <v>17063.884726789503</v>
      </c>
      <c r="CM3007" s="1102">
        <v>20110.231432416851</v>
      </c>
      <c r="CN3007" s="1102">
        <v>16611.752133645336</v>
      </c>
      <c r="CO3007" s="1102">
        <v>24348.75790558006</v>
      </c>
      <c r="CP3007" s="1102">
        <v>18441.413753432011</v>
      </c>
      <c r="CQ3007" s="1106">
        <f t="shared" si="246"/>
        <v>20328.178952797654</v>
      </c>
      <c r="CR3007" s="23" t="s">
        <v>543</v>
      </c>
      <c r="DQ3007"/>
      <c r="DR3007"/>
    </row>
    <row r="3008" spans="58:122" ht="13">
      <c r="BF3008" s="1135">
        <v>3000</v>
      </c>
      <c r="BG3008" s="1102">
        <v>57384.10407198171</v>
      </c>
      <c r="BH3008" s="1102">
        <v>63818.249454433644</v>
      </c>
      <c r="BI3008" s="1102">
        <v>55296.31973500023</v>
      </c>
      <c r="BJ3008" s="1102">
        <v>64269.946261340454</v>
      </c>
      <c r="BK3008" s="1102">
        <v>91211.575722569178</v>
      </c>
      <c r="BL3008" s="1102">
        <v>128571.54795722765</v>
      </c>
      <c r="BM3008" s="1102">
        <v>110147.01477008029</v>
      </c>
      <c r="BN3008" s="1102">
        <v>120592.5191429977</v>
      </c>
      <c r="BO3008" s="1102">
        <v>140026.04793535938</v>
      </c>
      <c r="BP3008" s="1102">
        <v>143634.2336460434</v>
      </c>
      <c r="BQ3008" s="1102">
        <v>103359.38136464445</v>
      </c>
      <c r="BR3008" s="1102">
        <v>74642.118003469659</v>
      </c>
      <c r="BS3008" s="1102">
        <v>75553.270577998919</v>
      </c>
      <c r="BT3008" s="1102">
        <v>35247.348068649932</v>
      </c>
      <c r="BU3008" s="1102">
        <v>14623.720232648971</v>
      </c>
      <c r="BV3008" s="1102">
        <v>14928.283801858852</v>
      </c>
      <c r="BW3008" s="1102">
        <v>28379.178110954414</v>
      </c>
      <c r="BX3008" s="1102">
        <v>30643.480035468172</v>
      </c>
      <c r="BY3008" s="1102">
        <v>40159.141068332079</v>
      </c>
      <c r="BZ3008" s="1102">
        <v>20284.201302335634</v>
      </c>
      <c r="CA3008" s="1102">
        <v>15004.171506132188</v>
      </c>
      <c r="CB3008" s="1102">
        <v>8991.2185535026238</v>
      </c>
      <c r="CC3008" s="1102">
        <v>12548.543372994698</v>
      </c>
      <c r="CD3008" s="1102">
        <v>16879.383937255043</v>
      </c>
      <c r="CE3008" s="1102">
        <v>29126.088802072172</v>
      </c>
      <c r="CF3008" s="1102">
        <v>16451.426056038981</v>
      </c>
      <c r="CG3008" s="1102">
        <v>16577.925628903595</v>
      </c>
      <c r="CH3008" s="1102">
        <v>19646.586930508958</v>
      </c>
      <c r="CI3008" s="1102">
        <v>27661.959909658057</v>
      </c>
      <c r="CJ3008" s="1102">
        <v>26381.116869694677</v>
      </c>
      <c r="CK3008" s="1102">
        <v>27033.826003367045</v>
      </c>
      <c r="CL3008" s="1102">
        <v>18283.530119126717</v>
      </c>
      <c r="CM3008" s="1102">
        <v>26520.902199233966</v>
      </c>
      <c r="CN3008" s="1102">
        <v>19630.129355199602</v>
      </c>
      <c r="CO3008" s="1102">
        <v>29167.0075379564</v>
      </c>
      <c r="CP3008" s="1102">
        <v>22744.625497340952</v>
      </c>
      <c r="CQ3008" s="1106">
        <f t="shared" si="246"/>
        <v>25071.657927433305</v>
      </c>
      <c r="CR3008" s="23" t="s">
        <v>543</v>
      </c>
      <c r="DQ3008"/>
      <c r="DR3008"/>
    </row>
    <row r="3009" spans="58:122" ht="13">
      <c r="BF3009" s="1135">
        <v>3001</v>
      </c>
      <c r="BG3009" s="1102">
        <v>67786.037969391997</v>
      </c>
      <c r="BH3009" s="1102">
        <v>68558.776940217591</v>
      </c>
      <c r="BI3009" s="1102">
        <v>60199.873833971906</v>
      </c>
      <c r="BJ3009" s="1102">
        <v>63476.995320019952</v>
      </c>
      <c r="BK3009" s="1102">
        <v>74831.833570404036</v>
      </c>
      <c r="BL3009" s="1102">
        <v>92833.001667909572</v>
      </c>
      <c r="BM3009" s="1102">
        <v>84147.508999423997</v>
      </c>
      <c r="BN3009" s="1102">
        <v>89978.698591443637</v>
      </c>
      <c r="BO3009" s="1102">
        <v>102858.07868715703</v>
      </c>
      <c r="BP3009" s="1102">
        <v>95523.114737330703</v>
      </c>
      <c r="BQ3009" s="1102">
        <v>76559.48205066401</v>
      </c>
      <c r="BR3009" s="1102">
        <v>64191.562891518231</v>
      </c>
      <c r="BS3009" s="1102">
        <v>63534.643197927973</v>
      </c>
      <c r="BT3009" s="1102">
        <v>28217.125573832807</v>
      </c>
      <c r="BU3009" s="1102">
        <v>16182.72003842503</v>
      </c>
      <c r="BV3009" s="1102">
        <v>15211.908668896875</v>
      </c>
      <c r="BW3009" s="1102">
        <v>20719.282326923163</v>
      </c>
      <c r="BX3009" s="1102">
        <v>22965.901036405852</v>
      </c>
      <c r="BY3009" s="1102">
        <v>24069.464859109663</v>
      </c>
      <c r="BZ3009" s="1102">
        <v>22783.56593922319</v>
      </c>
      <c r="CA3009" s="1102">
        <v>15004.290149782528</v>
      </c>
      <c r="CB3009" s="1102">
        <v>9116.6507823028314</v>
      </c>
      <c r="CC3009" s="1102">
        <v>9464.0304672703151</v>
      </c>
      <c r="CD3009" s="1102">
        <v>11886.680734248788</v>
      </c>
      <c r="CE3009" s="1102">
        <v>19445.101939514312</v>
      </c>
      <c r="CF3009" s="1102">
        <v>14885.943283717745</v>
      </c>
      <c r="CG3009" s="1102">
        <v>12323.430860967643</v>
      </c>
      <c r="CH3009" s="1102">
        <v>14047.082988981816</v>
      </c>
      <c r="CI3009" s="1102">
        <v>18686.671675575533</v>
      </c>
      <c r="CJ3009" s="1102">
        <v>20313.672234217498</v>
      </c>
      <c r="CK3009" s="1102">
        <v>21846.84097498138</v>
      </c>
      <c r="CL3009" s="1102">
        <v>17969.678720815864</v>
      </c>
      <c r="CM3009" s="1102">
        <v>20173.907700590818</v>
      </c>
      <c r="CN3009" s="1102">
        <v>17452.839069411031</v>
      </c>
      <c r="CO3009" s="1102">
        <v>18860.588600816609</v>
      </c>
      <c r="CP3009" s="1102">
        <v>18647.867116507328</v>
      </c>
      <c r="CQ3009" s="1106">
        <f t="shared" si="246"/>
        <v>20555.754829903115</v>
      </c>
      <c r="CR3009" s="23" t="s">
        <v>543</v>
      </c>
      <c r="DQ3009"/>
      <c r="DR3009"/>
    </row>
    <row r="3010" spans="58:122" ht="13">
      <c r="BF3010" s="1135">
        <v>3002</v>
      </c>
      <c r="BG3010" s="1102">
        <v>54571.178677901727</v>
      </c>
      <c r="BH3010" s="1102">
        <v>51603.856962135309</v>
      </c>
      <c r="BI3010" s="1102">
        <v>46799.258418826576</v>
      </c>
      <c r="BJ3010" s="1102">
        <v>55860.355773570518</v>
      </c>
      <c r="BK3010" s="1102">
        <v>67889.193852545432</v>
      </c>
      <c r="BL3010" s="1102">
        <v>81637.462335482633</v>
      </c>
      <c r="BM3010" s="1102">
        <v>69618.870186316533</v>
      </c>
      <c r="BN3010" s="1102">
        <v>75216.646852988473</v>
      </c>
      <c r="BO3010" s="1102">
        <v>100541.94930713199</v>
      </c>
      <c r="BP3010" s="1102">
        <v>94742.857320650597</v>
      </c>
      <c r="BQ3010" s="1102">
        <v>75579.312035980969</v>
      </c>
      <c r="BR3010" s="1102">
        <v>60172.518187760033</v>
      </c>
      <c r="BS3010" s="1102">
        <v>65504.013099895274</v>
      </c>
      <c r="BT3010" s="1102">
        <v>41000.217375108099</v>
      </c>
      <c r="BU3010" s="1102">
        <v>13725.064477678196</v>
      </c>
      <c r="BV3010" s="1102">
        <v>12057.831599938901</v>
      </c>
      <c r="BW3010" s="1102">
        <v>21996.599021063623</v>
      </c>
      <c r="BX3010" s="1102">
        <v>28829.608786177334</v>
      </c>
      <c r="BY3010" s="1102">
        <v>29465.381390142364</v>
      </c>
      <c r="BZ3010" s="1102">
        <v>23978.5905754171</v>
      </c>
      <c r="CA3010" s="1102">
        <v>15005.323471540052</v>
      </c>
      <c r="CB3010" s="1102">
        <v>8545.728138132914</v>
      </c>
      <c r="CC3010" s="1102">
        <v>8544.3337991019889</v>
      </c>
      <c r="CD3010" s="1102">
        <v>13221.807498733382</v>
      </c>
      <c r="CE3010" s="1102">
        <v>21033.154896374661</v>
      </c>
      <c r="CF3010" s="1102">
        <v>15660.837365204417</v>
      </c>
      <c r="CG3010" s="1102">
        <v>11885.39241497345</v>
      </c>
      <c r="CH3010" s="1102">
        <v>12515.75570594724</v>
      </c>
      <c r="CI3010" s="1102">
        <v>17653.229356261978</v>
      </c>
      <c r="CJ3010" s="1102">
        <v>20571.758986761975</v>
      </c>
      <c r="CK3010" s="1102">
        <v>20613.52948013983</v>
      </c>
      <c r="CL3010" s="1102">
        <v>17747.218058711387</v>
      </c>
      <c r="CM3010" s="1102">
        <v>19523.865379072151</v>
      </c>
      <c r="CN3010" s="1102">
        <v>20607.661254917155</v>
      </c>
      <c r="CO3010" s="1102">
        <v>21923.614233820113</v>
      </c>
      <c r="CP3010" s="1102">
        <v>20892.981569658779</v>
      </c>
      <c r="CQ3010" s="1106">
        <f t="shared" si="246"/>
        <v>23030.569883856424</v>
      </c>
      <c r="CR3010" s="23" t="s">
        <v>543</v>
      </c>
      <c r="DQ3010"/>
      <c r="DR3010"/>
    </row>
    <row r="3011" spans="58:122" ht="13">
      <c r="BF3011" s="1135">
        <v>3003</v>
      </c>
      <c r="BG3011" s="1102">
        <v>55146.689467253535</v>
      </c>
      <c r="BH3011" s="1102">
        <v>63687.717621458658</v>
      </c>
      <c r="BI3011" s="1102">
        <v>61191.593507524405</v>
      </c>
      <c r="BJ3011" s="1102">
        <v>81677.976631150537</v>
      </c>
      <c r="BK3011" s="1102">
        <v>108178.77354801132</v>
      </c>
      <c r="BL3011" s="1102">
        <v>138626.03458281112</v>
      </c>
      <c r="BM3011" s="1102">
        <v>111719.0608836794</v>
      </c>
      <c r="BN3011" s="1102">
        <v>124315.13510839042</v>
      </c>
      <c r="BO3011" s="1102">
        <v>155341.79102646853</v>
      </c>
      <c r="BP3011" s="1102">
        <v>145414.62942625623</v>
      </c>
      <c r="BQ3011" s="1102">
        <v>106103.79051494674</v>
      </c>
      <c r="BR3011" s="1102">
        <v>78809.188049573058</v>
      </c>
      <c r="BS3011" s="1102">
        <v>83434.434987992456</v>
      </c>
      <c r="BT3011" s="1102">
        <v>33097.73271014366</v>
      </c>
      <c r="BU3011" s="1102">
        <v>15177.406734663204</v>
      </c>
      <c r="BV3011" s="1102">
        <v>18696.809186945258</v>
      </c>
      <c r="BW3011" s="1102">
        <v>34493.852952710738</v>
      </c>
      <c r="BX3011" s="1102">
        <v>30548.893968810673</v>
      </c>
      <c r="BY3011" s="1102">
        <v>28064.262268589111</v>
      </c>
      <c r="BZ3011" s="1102">
        <v>16948.064442211977</v>
      </c>
      <c r="CA3011" s="1102">
        <v>15009.058543718933</v>
      </c>
      <c r="CB3011" s="1102">
        <v>10193.979681172972</v>
      </c>
      <c r="CC3011" s="1102">
        <v>14355.394560872772</v>
      </c>
      <c r="CD3011" s="1102">
        <v>16918.81700009423</v>
      </c>
      <c r="CE3011" s="1102">
        <v>37127.714245816016</v>
      </c>
      <c r="CF3011" s="1102">
        <v>22960.490542469339</v>
      </c>
      <c r="CG3011" s="1102">
        <v>16868.899257348134</v>
      </c>
      <c r="CH3011" s="1102">
        <v>16755.742893068331</v>
      </c>
      <c r="CI3011" s="1102">
        <v>25060.390322146402</v>
      </c>
      <c r="CJ3011" s="1102">
        <v>29665.622966282837</v>
      </c>
      <c r="CK3011" s="1102">
        <v>26257.648695728785</v>
      </c>
      <c r="CL3011" s="1102">
        <v>19940.092931602296</v>
      </c>
      <c r="CM3011" s="1102">
        <v>25066.193957136937</v>
      </c>
      <c r="CN3011" s="1102">
        <v>23033.006141947935</v>
      </c>
      <c r="CO3011" s="1102">
        <v>29810.667252285857</v>
      </c>
      <c r="CP3011" s="1102">
        <v>23940.748350741844</v>
      </c>
      <c r="CQ3011" s="1106">
        <f t="shared" si="246"/>
        <v>26390.157676886578</v>
      </c>
      <c r="CR3011" s="23" t="s">
        <v>543</v>
      </c>
      <c r="DQ3011"/>
      <c r="DR3011"/>
    </row>
    <row r="3012" spans="58:122" ht="13">
      <c r="BF3012" s="1135">
        <v>3004</v>
      </c>
      <c r="BG3012" s="1102">
        <v>52913.329955751855</v>
      </c>
      <c r="BH3012" s="1102">
        <v>62832.853258381663</v>
      </c>
      <c r="BI3012" s="1102">
        <v>59509.955869819452</v>
      </c>
      <c r="BJ3012" s="1102">
        <v>66840.139588395861</v>
      </c>
      <c r="BK3012" s="1102">
        <v>74185.238797702419</v>
      </c>
      <c r="BL3012" s="1102">
        <v>94252.640294848927</v>
      </c>
      <c r="BM3012" s="1102">
        <v>83101.979235822393</v>
      </c>
      <c r="BN3012" s="1102">
        <v>89122.569572791675</v>
      </c>
      <c r="BO3012" s="1102">
        <v>107547.50454891191</v>
      </c>
      <c r="BP3012" s="1102">
        <v>104538.11660909312</v>
      </c>
      <c r="BQ3012" s="1102">
        <v>78092.35594856106</v>
      </c>
      <c r="BR3012" s="1102">
        <v>66723.579361762997</v>
      </c>
      <c r="BS3012" s="1102">
        <v>87614.853741104176</v>
      </c>
      <c r="BT3012" s="1102">
        <v>40448.76202276344</v>
      </c>
      <c r="BU3012" s="1102">
        <v>12243.453391585441</v>
      </c>
      <c r="BV3012" s="1102">
        <v>11939.663485861201</v>
      </c>
      <c r="BW3012" s="1102">
        <v>20108.387352284997</v>
      </c>
      <c r="BX3012" s="1102">
        <v>31333.500167807131</v>
      </c>
      <c r="BY3012" s="1102">
        <v>24158.171196683488</v>
      </c>
      <c r="BZ3012" s="1102">
        <v>17856.942135989993</v>
      </c>
      <c r="CA3012" s="1102">
        <v>15009.266151735594</v>
      </c>
      <c r="CB3012" s="1102">
        <v>9088.6695695578983</v>
      </c>
      <c r="CC3012" s="1102">
        <v>12310.844156614079</v>
      </c>
      <c r="CD3012" s="1102">
        <v>12364.9366566685</v>
      </c>
      <c r="CE3012" s="1102">
        <v>22187.169510162788</v>
      </c>
      <c r="CF3012" s="1102">
        <v>16145.236095618739</v>
      </c>
      <c r="CG3012" s="1102">
        <v>13944.767816472744</v>
      </c>
      <c r="CH3012" s="1102">
        <v>14119.986079460608</v>
      </c>
      <c r="CI3012" s="1102">
        <v>18594.510370608936</v>
      </c>
      <c r="CJ3012" s="1102">
        <v>18798.817999673738</v>
      </c>
      <c r="CK3012" s="1102">
        <v>20684.629183031753</v>
      </c>
      <c r="CL3012" s="1102">
        <v>14991.492586795513</v>
      </c>
      <c r="CM3012" s="1102">
        <v>20667.847681064814</v>
      </c>
      <c r="CN3012" s="1102">
        <v>18948.792906804043</v>
      </c>
      <c r="CO3012" s="1102">
        <v>21280.737760113239</v>
      </c>
      <c r="CP3012" s="1102">
        <v>19754.487843650732</v>
      </c>
      <c r="CQ3012" s="1106">
        <f t="shared" si="246"/>
        <v>21775.59537331371</v>
      </c>
      <c r="CR3012" s="23" t="s">
        <v>544</v>
      </c>
      <c r="DQ3012"/>
      <c r="DR3012"/>
    </row>
    <row r="3013" spans="58:122" ht="13">
      <c r="BF3013" s="1135">
        <v>3005</v>
      </c>
      <c r="BG3013" s="1102">
        <v>45033.098404227545</v>
      </c>
      <c r="BH3013" s="1102">
        <v>51101.46049119308</v>
      </c>
      <c r="BI3013" s="1102">
        <v>47193.99458638631</v>
      </c>
      <c r="BJ3013" s="1102">
        <v>52151.658784933061</v>
      </c>
      <c r="BK3013" s="1102">
        <v>66413.802139772568</v>
      </c>
      <c r="BL3013" s="1102">
        <v>96000.625571299417</v>
      </c>
      <c r="BM3013" s="1102">
        <v>90414.514703779598</v>
      </c>
      <c r="BN3013" s="1102">
        <v>95871.827330189728</v>
      </c>
      <c r="BO3013" s="1102">
        <v>114643.69505033226</v>
      </c>
      <c r="BP3013" s="1102">
        <v>116213.10773084723</v>
      </c>
      <c r="BQ3013" s="1102">
        <v>88178.912213379546</v>
      </c>
      <c r="BR3013" s="1102">
        <v>68971.469749196767</v>
      </c>
      <c r="BS3013" s="1102">
        <v>71172.348390900748</v>
      </c>
      <c r="BT3013" s="1102">
        <v>35213.358753290726</v>
      </c>
      <c r="BU3013" s="1102">
        <v>11876.639120558479</v>
      </c>
      <c r="BV3013" s="1102">
        <v>11028.759554869708</v>
      </c>
      <c r="BW3013" s="1102">
        <v>17907.290925988273</v>
      </c>
      <c r="BX3013" s="1102">
        <v>27884.514607440637</v>
      </c>
      <c r="BY3013" s="1102">
        <v>24166.985904677549</v>
      </c>
      <c r="BZ3013" s="1102">
        <v>20083.214157752896</v>
      </c>
      <c r="CA3013" s="1102">
        <v>15012.426807421027</v>
      </c>
      <c r="CB3013" s="1102">
        <v>10133.858193252003</v>
      </c>
      <c r="CC3013" s="1102">
        <v>12480.484693309369</v>
      </c>
      <c r="CD3013" s="1102">
        <v>14232.861618754085</v>
      </c>
      <c r="CE3013" s="1102">
        <v>21677.60271410464</v>
      </c>
      <c r="CF3013" s="1102">
        <v>15023.673812717559</v>
      </c>
      <c r="CG3013" s="1102">
        <v>12503.342579397415</v>
      </c>
      <c r="CH3013" s="1102">
        <v>16944.096017654334</v>
      </c>
      <c r="CI3013" s="1102">
        <v>22178.743442092749</v>
      </c>
      <c r="CJ3013" s="1102">
        <v>24878.755476631013</v>
      </c>
      <c r="CK3013" s="1102">
        <v>22969.564656105118</v>
      </c>
      <c r="CL3013" s="1102">
        <v>18322.18625181284</v>
      </c>
      <c r="CM3013" s="1102">
        <v>17987.119043262443</v>
      </c>
      <c r="CN3013" s="1102">
        <v>16821.489906140399</v>
      </c>
      <c r="CO3013" s="1102">
        <v>16733.765108368945</v>
      </c>
      <c r="CP3013" s="1102">
        <v>17550.757934808018</v>
      </c>
      <c r="CQ3013" s="1106">
        <f t="shared" si="246"/>
        <v>19346.398970611121</v>
      </c>
      <c r="CR3013" s="23" t="s">
        <v>544</v>
      </c>
      <c r="DQ3013"/>
      <c r="DR3013"/>
    </row>
    <row r="3014" spans="58:122" ht="13">
      <c r="BF3014" s="1135">
        <v>3006</v>
      </c>
      <c r="BG3014" s="1102">
        <v>69556.006559263187</v>
      </c>
      <c r="BH3014" s="1102">
        <v>76941.495100009735</v>
      </c>
      <c r="BI3014" s="1102">
        <v>71301.808222110238</v>
      </c>
      <c r="BJ3014" s="1102">
        <v>80367.822475699766</v>
      </c>
      <c r="BK3014" s="1102">
        <v>101775.77990400494</v>
      </c>
      <c r="BL3014" s="1102">
        <v>132524.31783532692</v>
      </c>
      <c r="BM3014" s="1102">
        <v>117820.82289314939</v>
      </c>
      <c r="BN3014" s="1102">
        <v>124382.70751627538</v>
      </c>
      <c r="BO3014" s="1102">
        <v>147908.16160702982</v>
      </c>
      <c r="BP3014" s="1102">
        <v>139546.54619289326</v>
      </c>
      <c r="BQ3014" s="1102">
        <v>104463.84524642807</v>
      </c>
      <c r="BR3014" s="1102">
        <v>83202.914764723522</v>
      </c>
      <c r="BS3014" s="1102">
        <v>89536.597353411387</v>
      </c>
      <c r="BT3014" s="1102">
        <v>38036.795921637618</v>
      </c>
      <c r="BU3014" s="1102">
        <v>19910.984676825461</v>
      </c>
      <c r="BV3014" s="1102">
        <v>19032.830807523656</v>
      </c>
      <c r="BW3014" s="1102">
        <v>20215.057561776743</v>
      </c>
      <c r="BX3014" s="1102">
        <v>26518.394348082296</v>
      </c>
      <c r="BY3014" s="1102">
        <v>28422.951269354257</v>
      </c>
      <c r="BZ3014" s="1102">
        <v>24758.313962782693</v>
      </c>
      <c r="CA3014" s="1102">
        <v>15012.782951306071</v>
      </c>
      <c r="CB3014" s="1102">
        <v>7939.115071503802</v>
      </c>
      <c r="CC3014" s="1102">
        <v>11419.252050639656</v>
      </c>
      <c r="CD3014" s="1102">
        <v>15517.054324803183</v>
      </c>
      <c r="CE3014" s="1102">
        <v>25516.604125660291</v>
      </c>
      <c r="CF3014" s="1102">
        <v>19502.271923039199</v>
      </c>
      <c r="CG3014" s="1102">
        <v>13448.09008905623</v>
      </c>
      <c r="CH3014" s="1102">
        <v>15664.456374201307</v>
      </c>
      <c r="CI3014" s="1102">
        <v>18417.897092181731</v>
      </c>
      <c r="CJ3014" s="1102">
        <v>22905.53307262425</v>
      </c>
      <c r="CK3014" s="1102">
        <v>21697.634481909219</v>
      </c>
      <c r="CL3014" s="1102">
        <v>20947.171874464071</v>
      </c>
      <c r="CM3014" s="1102">
        <v>23532.640669370405</v>
      </c>
      <c r="CN3014" s="1102">
        <v>22911.489637656879</v>
      </c>
      <c r="CO3014" s="1102">
        <v>25820.128239253791</v>
      </c>
      <c r="CP3014" s="1102">
        <v>24946.57117988557</v>
      </c>
      <c r="CQ3014" s="1106">
        <f t="shared" si="246"/>
        <v>27498.887557307906</v>
      </c>
      <c r="CR3014" s="23" t="s">
        <v>544</v>
      </c>
      <c r="DQ3014"/>
      <c r="DR3014"/>
    </row>
    <row r="3015" spans="58:122" ht="13">
      <c r="BF3015" s="1135">
        <v>3007</v>
      </c>
      <c r="BG3015" s="1102">
        <v>71462.169860860216</v>
      </c>
      <c r="BH3015" s="1102">
        <v>68388.132941972202</v>
      </c>
      <c r="BI3015" s="1102">
        <v>59949.721600206896</v>
      </c>
      <c r="BJ3015" s="1102">
        <v>65202.417465808925</v>
      </c>
      <c r="BK3015" s="1102">
        <v>81374.931778349724</v>
      </c>
      <c r="BL3015" s="1102">
        <v>108993.58541922587</v>
      </c>
      <c r="BM3015" s="1102">
        <v>96604.362583827096</v>
      </c>
      <c r="BN3015" s="1102">
        <v>96848.866067536292</v>
      </c>
      <c r="BO3015" s="1102">
        <v>121970.73426531331</v>
      </c>
      <c r="BP3015" s="1102">
        <v>110475.02685004815</v>
      </c>
      <c r="BQ3015" s="1102">
        <v>82725.801108592234</v>
      </c>
      <c r="BR3015" s="1102">
        <v>60202.11433693218</v>
      </c>
      <c r="BS3015" s="1102">
        <v>81748.079526991409</v>
      </c>
      <c r="BT3015" s="1102">
        <v>33187.074591701079</v>
      </c>
      <c r="BU3015" s="1102">
        <v>17787.916104052161</v>
      </c>
      <c r="BV3015" s="1102">
        <v>17112.577686409109</v>
      </c>
      <c r="BW3015" s="1102">
        <v>15304.618550296962</v>
      </c>
      <c r="BX3015" s="1102">
        <v>28160.716121149519</v>
      </c>
      <c r="BY3015" s="1102">
        <v>23363.275665721772</v>
      </c>
      <c r="BZ3015" s="1102">
        <v>20092.67737162827</v>
      </c>
      <c r="CA3015" s="1102">
        <v>15015.354469521342</v>
      </c>
      <c r="CB3015" s="1102">
        <v>11003.499330567412</v>
      </c>
      <c r="CC3015" s="1102">
        <v>14415.608248561031</v>
      </c>
      <c r="CD3015" s="1102">
        <v>17224.18766786969</v>
      </c>
      <c r="CE3015" s="1102">
        <v>20938.134127331552</v>
      </c>
      <c r="CF3015" s="1102">
        <v>16407.238443961542</v>
      </c>
      <c r="CG3015" s="1102">
        <v>14780.375854726242</v>
      </c>
      <c r="CH3015" s="1102">
        <v>19200.01500087095</v>
      </c>
      <c r="CI3015" s="1102">
        <v>26050.844278046341</v>
      </c>
      <c r="CJ3015" s="1102">
        <v>26885.248328020643</v>
      </c>
      <c r="CK3015" s="1102">
        <v>27504.267402636575</v>
      </c>
      <c r="CL3015" s="1102">
        <v>21481.116035832514</v>
      </c>
      <c r="CM3015" s="1102">
        <v>25124.814208066065</v>
      </c>
      <c r="CN3015" s="1102">
        <v>23105.592298173433</v>
      </c>
      <c r="CO3015" s="1102">
        <v>24061.835893428557</v>
      </c>
      <c r="CP3015" s="1102">
        <v>23836.308286498672</v>
      </c>
      <c r="CQ3015" s="1106">
        <f t="shared" si="246"/>
        <v>26275.032212854203</v>
      </c>
      <c r="CR3015" s="23" t="s">
        <v>544</v>
      </c>
      <c r="DQ3015"/>
      <c r="DR3015"/>
    </row>
    <row r="3016" spans="58:122" ht="13">
      <c r="BF3016" s="1135">
        <v>3008</v>
      </c>
      <c r="BG3016" s="1102">
        <v>69892.704430270562</v>
      </c>
      <c r="BH3016" s="1102">
        <v>75043.553249734789</v>
      </c>
      <c r="BI3016" s="1102">
        <v>65899.24186644076</v>
      </c>
      <c r="BJ3016" s="1102">
        <v>68230.248307535585</v>
      </c>
      <c r="BK3016" s="1102">
        <v>75592.520104648444</v>
      </c>
      <c r="BL3016" s="1102">
        <v>93335.556343488308</v>
      </c>
      <c r="BM3016" s="1102">
        <v>85115.06861855548</v>
      </c>
      <c r="BN3016" s="1102">
        <v>98280.867167353441</v>
      </c>
      <c r="BO3016" s="1102">
        <v>124232.97351234953</v>
      </c>
      <c r="BP3016" s="1102">
        <v>134676.21392408689</v>
      </c>
      <c r="BQ3016" s="1102">
        <v>105299.84723748152</v>
      </c>
      <c r="BR3016" s="1102">
        <v>85942.73258801637</v>
      </c>
      <c r="BS3016" s="1102">
        <v>85338.200452719335</v>
      </c>
      <c r="BT3016" s="1102">
        <v>34410.151087619706</v>
      </c>
      <c r="BU3016" s="1102">
        <v>15361.975815609072</v>
      </c>
      <c r="BV3016" s="1102">
        <v>12812.967573896109</v>
      </c>
      <c r="BW3016" s="1102">
        <v>18805.559143877377</v>
      </c>
      <c r="BX3016" s="1102">
        <v>28980.54107979012</v>
      </c>
      <c r="BY3016" s="1102">
        <v>26219.299711769785</v>
      </c>
      <c r="BZ3016" s="1102">
        <v>20306.860601704058</v>
      </c>
      <c r="CA3016" s="1102">
        <v>15016.798318655514</v>
      </c>
      <c r="CB3016" s="1102">
        <v>9121.07066867088</v>
      </c>
      <c r="CC3016" s="1102">
        <v>11558.779822925273</v>
      </c>
      <c r="CD3016" s="1102">
        <v>13590.496982437986</v>
      </c>
      <c r="CE3016" s="1102">
        <v>20707.095208109564</v>
      </c>
      <c r="CF3016" s="1102">
        <v>16173.614890939993</v>
      </c>
      <c r="CG3016" s="1102">
        <v>12489.755055616835</v>
      </c>
      <c r="CH3016" s="1102">
        <v>17061.420266889305</v>
      </c>
      <c r="CI3016" s="1102">
        <v>20297.938900423342</v>
      </c>
      <c r="CJ3016" s="1102">
        <v>24138.110632473152</v>
      </c>
      <c r="CK3016" s="1102">
        <v>24239.795802621982</v>
      </c>
      <c r="CL3016" s="1102">
        <v>19766.463958281638</v>
      </c>
      <c r="CM3016" s="1102">
        <v>23898.687959234871</v>
      </c>
      <c r="CN3016" s="1102">
        <v>21339.435963886659</v>
      </c>
      <c r="CO3016" s="1102">
        <v>19559.493015999644</v>
      </c>
      <c r="CP3016" s="1102">
        <v>22250.367329148525</v>
      </c>
      <c r="CQ3016" s="1106">
        <f t="shared" si="246"/>
        <v>24526.831558574911</v>
      </c>
      <c r="CR3016" s="23" t="s">
        <v>544</v>
      </c>
      <c r="DQ3016"/>
      <c r="DR3016"/>
    </row>
    <row r="3017" spans="58:122" ht="13">
      <c r="BF3017" s="1135">
        <v>3009</v>
      </c>
      <c r="BG3017" s="1102">
        <v>90640.658259773205</v>
      </c>
      <c r="BH3017" s="1102">
        <v>90088.203265417294</v>
      </c>
      <c r="BI3017" s="1102">
        <v>80389.655177862456</v>
      </c>
      <c r="BJ3017" s="1102">
        <v>86925.75956066075</v>
      </c>
      <c r="BK3017" s="1102">
        <v>109495.74546475813</v>
      </c>
      <c r="BL3017" s="1102">
        <v>133429.55163043964</v>
      </c>
      <c r="BM3017" s="1102">
        <v>107226.05331066204</v>
      </c>
      <c r="BN3017" s="1102">
        <v>105596.73324503862</v>
      </c>
      <c r="BO3017" s="1102">
        <v>139398.771093466</v>
      </c>
      <c r="BP3017" s="1102">
        <v>131851.81409951358</v>
      </c>
      <c r="BQ3017" s="1102">
        <v>107394.10719302441</v>
      </c>
      <c r="BR3017" s="1102">
        <v>85296.383086674192</v>
      </c>
      <c r="BS3017" s="1102">
        <v>89874.782002925727</v>
      </c>
      <c r="BT3017" s="1102">
        <v>33196.637978038911</v>
      </c>
      <c r="BU3017" s="1102">
        <v>14985.375482457637</v>
      </c>
      <c r="BV3017" s="1102">
        <v>13925.166578975119</v>
      </c>
      <c r="BW3017" s="1102">
        <v>25649.419455396128</v>
      </c>
      <c r="BX3017" s="1102">
        <v>33791.582188211825</v>
      </c>
      <c r="BY3017" s="1102">
        <v>31972.682163803172</v>
      </c>
      <c r="BZ3017" s="1102">
        <v>23818.721450494693</v>
      </c>
      <c r="CA3017" s="1102">
        <v>15019.959554857802</v>
      </c>
      <c r="CB3017" s="1102">
        <v>8670.3684754286205</v>
      </c>
      <c r="CC3017" s="1102">
        <v>10722.615226355514</v>
      </c>
      <c r="CD3017" s="1102">
        <v>22093.696866649276</v>
      </c>
      <c r="CE3017" s="1102">
        <v>28504.808273308958</v>
      </c>
      <c r="CF3017" s="1102">
        <v>18823.309418930585</v>
      </c>
      <c r="CG3017" s="1102">
        <v>14141.194728574766</v>
      </c>
      <c r="CH3017" s="1102">
        <v>16204.589850243132</v>
      </c>
      <c r="CI3017" s="1102">
        <v>24814.157905351505</v>
      </c>
      <c r="CJ3017" s="1102">
        <v>25151.592629306888</v>
      </c>
      <c r="CK3017" s="1102">
        <v>24813.79305047794</v>
      </c>
      <c r="CL3017" s="1102">
        <v>22906.192132192395</v>
      </c>
      <c r="CM3017" s="1102">
        <v>25651.200376419947</v>
      </c>
      <c r="CN3017" s="1102">
        <v>23704.008639265572</v>
      </c>
      <c r="CO3017" s="1102">
        <v>21806.067532505327</v>
      </c>
      <c r="CP3017" s="1102">
        <v>25525.135333209473</v>
      </c>
      <c r="CQ3017" s="1106">
        <f t="shared" si="246"/>
        <v>28136.645367077421</v>
      </c>
      <c r="CR3017" s="23" t="s">
        <v>544</v>
      </c>
      <c r="DQ3017"/>
      <c r="DR3017"/>
    </row>
    <row r="3018" spans="58:122" ht="13">
      <c r="BF3018" s="1135">
        <v>3010</v>
      </c>
      <c r="BG3018" s="1102">
        <v>54537.564370635118</v>
      </c>
      <c r="BH3018" s="1102">
        <v>55994.025960095852</v>
      </c>
      <c r="BI3018" s="1102">
        <v>48500.236663746327</v>
      </c>
      <c r="BJ3018" s="1102">
        <v>55104.354598529833</v>
      </c>
      <c r="BK3018" s="1102">
        <v>78037.84467682094</v>
      </c>
      <c r="BL3018" s="1102">
        <v>110322.87881063033</v>
      </c>
      <c r="BM3018" s="1102">
        <v>103648.78898827126</v>
      </c>
      <c r="BN3018" s="1102">
        <v>105860.34532751788</v>
      </c>
      <c r="BO3018" s="1102">
        <v>119216.75665350205</v>
      </c>
      <c r="BP3018" s="1102">
        <v>111174.70712954564</v>
      </c>
      <c r="BQ3018" s="1102">
        <v>84763.204177238978</v>
      </c>
      <c r="BR3018" s="1102">
        <v>80845.019998815726</v>
      </c>
      <c r="BS3018" s="1102">
        <v>112046.19890684189</v>
      </c>
      <c r="BT3018" s="1102">
        <v>54442.109928143123</v>
      </c>
      <c r="BU3018" s="1102">
        <v>23915.756014450519</v>
      </c>
      <c r="BV3018" s="1102">
        <v>17747.002292177764</v>
      </c>
      <c r="BW3018" s="1102">
        <v>16018.034830039393</v>
      </c>
      <c r="BX3018" s="1102">
        <v>26109.780759049176</v>
      </c>
      <c r="BY3018" s="1102">
        <v>26587.459790557252</v>
      </c>
      <c r="BZ3018" s="1102">
        <v>23285.933679535017</v>
      </c>
      <c r="CA3018" s="1102">
        <v>15022.629557566552</v>
      </c>
      <c r="CB3018" s="1102">
        <v>8765.3063260974104</v>
      </c>
      <c r="CC3018" s="1102">
        <v>10824.150353225396</v>
      </c>
      <c r="CD3018" s="1102">
        <v>14296.746101105713</v>
      </c>
      <c r="CE3018" s="1102">
        <v>20128.114939872812</v>
      </c>
      <c r="CF3018" s="1102">
        <v>16091.318885011584</v>
      </c>
      <c r="CG3018" s="1102">
        <v>13861.243508397034</v>
      </c>
      <c r="CH3018" s="1102">
        <v>16736.214610466726</v>
      </c>
      <c r="CI3018" s="1102">
        <v>20899.032619494486</v>
      </c>
      <c r="CJ3018" s="1102">
        <v>23042.803356164459</v>
      </c>
      <c r="CK3018" s="1102">
        <v>22995.15403289039</v>
      </c>
      <c r="CL3018" s="1102">
        <v>20045.820400155128</v>
      </c>
      <c r="CM3018" s="1102">
        <v>22885.930733921814</v>
      </c>
      <c r="CN3018" s="1102">
        <v>21782.576306727438</v>
      </c>
      <c r="CO3018" s="1102">
        <v>22426.909294545567</v>
      </c>
      <c r="CP3018" s="1102">
        <v>23479.963891412634</v>
      </c>
      <c r="CQ3018" s="1106">
        <f t="shared" ref="CQ3018:CQ3081" si="247">CP3018*1.10231131</f>
        <v>25882.229755895758</v>
      </c>
      <c r="CR3018" s="23" t="s">
        <v>544</v>
      </c>
      <c r="DQ3018"/>
      <c r="DR3018"/>
    </row>
    <row r="3019" spans="58:122" ht="13">
      <c r="BF3019" s="1135">
        <v>3011</v>
      </c>
      <c r="BG3019" s="1102">
        <v>70724.908913614723</v>
      </c>
      <c r="BH3019" s="1102">
        <v>67826.78807802852</v>
      </c>
      <c r="BI3019" s="1102">
        <v>59638.407599504397</v>
      </c>
      <c r="BJ3019" s="1102">
        <v>61592.056022757606</v>
      </c>
      <c r="BK3019" s="1102">
        <v>79702.350772116843</v>
      </c>
      <c r="BL3019" s="1102">
        <v>109050.87499942011</v>
      </c>
      <c r="BM3019" s="1102">
        <v>92099.709059906338</v>
      </c>
      <c r="BN3019" s="1102">
        <v>93697.883237231115</v>
      </c>
      <c r="BO3019" s="1102">
        <v>124590.38363531801</v>
      </c>
      <c r="BP3019" s="1102">
        <v>114171.95600385165</v>
      </c>
      <c r="BQ3019" s="1102">
        <v>86495.748583509499</v>
      </c>
      <c r="BR3019" s="1102">
        <v>67235.755594161863</v>
      </c>
      <c r="BS3019" s="1102">
        <v>83840.608659833393</v>
      </c>
      <c r="BT3019" s="1102">
        <v>49504.966900000298</v>
      </c>
      <c r="BU3019" s="1102">
        <v>23012.606863668578</v>
      </c>
      <c r="BV3019" s="1102">
        <v>16645.240647480241</v>
      </c>
      <c r="BW3019" s="1102">
        <v>17178.519025628717</v>
      </c>
      <c r="BX3019" s="1102">
        <v>35822.529189885121</v>
      </c>
      <c r="BY3019" s="1102">
        <v>27996.578452693626</v>
      </c>
      <c r="BZ3019" s="1102">
        <v>21232.681834545245</v>
      </c>
      <c r="CA3019" s="1102">
        <v>15028.468373973292</v>
      </c>
      <c r="CB3019" s="1102">
        <v>10877.518153268318</v>
      </c>
      <c r="CC3019" s="1102">
        <v>13114.337809352959</v>
      </c>
      <c r="CD3019" s="1102">
        <v>18785.817374211641</v>
      </c>
      <c r="CE3019" s="1102">
        <v>26481.573277126507</v>
      </c>
      <c r="CF3019" s="1102">
        <v>19332.554448234168</v>
      </c>
      <c r="CG3019" s="1102">
        <v>14204.96923756998</v>
      </c>
      <c r="CH3019" s="1102">
        <v>17914.411808435081</v>
      </c>
      <c r="CI3019" s="1102">
        <v>27513.482555589217</v>
      </c>
      <c r="CJ3019" s="1102">
        <v>31926.818020543371</v>
      </c>
      <c r="CK3019" s="1102">
        <v>31680.897773336041</v>
      </c>
      <c r="CL3019" s="1102">
        <v>24629.799728945229</v>
      </c>
      <c r="CM3019" s="1102">
        <v>28563.65547841182</v>
      </c>
      <c r="CN3019" s="1102">
        <v>27597.075693458883</v>
      </c>
      <c r="CO3019" s="1102">
        <v>27611.653656381881</v>
      </c>
      <c r="CP3019" s="1102">
        <v>29547.80634067921</v>
      </c>
      <c r="CQ3019" s="1106">
        <f t="shared" si="247"/>
        <v>32570.881115020406</v>
      </c>
      <c r="CR3019" s="23" t="s">
        <v>544</v>
      </c>
      <c r="DQ3019"/>
      <c r="DR3019"/>
    </row>
    <row r="3020" spans="58:122" ht="13">
      <c r="BF3020" s="1135">
        <v>3012</v>
      </c>
      <c r="BG3020" s="1102">
        <v>76157.879080121405</v>
      </c>
      <c r="BH3020" s="1102">
        <v>83465.992626697829</v>
      </c>
      <c r="BI3020" s="1102">
        <v>74721.481348611589</v>
      </c>
      <c r="BJ3020" s="1102">
        <v>78796.866151655748</v>
      </c>
      <c r="BK3020" s="1102">
        <v>92275.76709870722</v>
      </c>
      <c r="BL3020" s="1102">
        <v>111482.64537860434</v>
      </c>
      <c r="BM3020" s="1102">
        <v>88393.179938735382</v>
      </c>
      <c r="BN3020" s="1102">
        <v>90003.202831370028</v>
      </c>
      <c r="BO3020" s="1102">
        <v>138607.82708353136</v>
      </c>
      <c r="BP3020" s="1102">
        <v>137481.47768169775</v>
      </c>
      <c r="BQ3020" s="1102">
        <v>102352.44653209501</v>
      </c>
      <c r="BR3020" s="1102">
        <v>76350.708208845797</v>
      </c>
      <c r="BS3020" s="1102">
        <v>103053.00510510799</v>
      </c>
      <c r="BT3020" s="1102">
        <v>40461.295534157034</v>
      </c>
      <c r="BU3020" s="1102">
        <v>16613.83232040103</v>
      </c>
      <c r="BV3020" s="1102">
        <v>12897.300133493291</v>
      </c>
      <c r="BW3020" s="1102">
        <v>16508.265249927332</v>
      </c>
      <c r="BX3020" s="1102">
        <v>23989.141567059771</v>
      </c>
      <c r="BY3020" s="1102">
        <v>21578.251949316793</v>
      </c>
      <c r="BZ3020" s="1102">
        <v>19296.229740228606</v>
      </c>
      <c r="CA3020" s="1102">
        <v>15028.692507822023</v>
      </c>
      <c r="CB3020" s="1102">
        <v>9096.5162534669107</v>
      </c>
      <c r="CC3020" s="1102">
        <v>11214.809105810298</v>
      </c>
      <c r="CD3020" s="1102">
        <v>15397.796007707937</v>
      </c>
      <c r="CE3020" s="1102">
        <v>23564.19484215054</v>
      </c>
      <c r="CF3020" s="1102">
        <v>17698.500772846</v>
      </c>
      <c r="CG3020" s="1102">
        <v>14626.597812284032</v>
      </c>
      <c r="CH3020" s="1102">
        <v>16236.056921556425</v>
      </c>
      <c r="CI3020" s="1102">
        <v>23945.333933831818</v>
      </c>
      <c r="CJ3020" s="1102">
        <v>25631.966280211323</v>
      </c>
      <c r="CK3020" s="1102">
        <v>25062.203710029724</v>
      </c>
      <c r="CL3020" s="1102">
        <v>19018.695558582931</v>
      </c>
      <c r="CM3020" s="1102">
        <v>21248.875959987894</v>
      </c>
      <c r="CN3020" s="1102">
        <v>19297.425452315008</v>
      </c>
      <c r="CO3020" s="1102">
        <v>18517.222750540393</v>
      </c>
      <c r="CP3020" s="1102">
        <v>20511.474898557339</v>
      </c>
      <c r="CQ3020" s="1106">
        <f t="shared" si="247"/>
        <v>22610.030765460855</v>
      </c>
      <c r="CR3020" s="23" t="s">
        <v>544</v>
      </c>
      <c r="DQ3020"/>
      <c r="DR3020"/>
    </row>
    <row r="3021" spans="58:122" ht="13">
      <c r="BF3021" s="1135">
        <v>3013</v>
      </c>
      <c r="BG3021" s="1102">
        <v>65124.493336997948</v>
      </c>
      <c r="BH3021" s="1102">
        <v>65414.558009848668</v>
      </c>
      <c r="BI3021" s="1102">
        <v>59600.528892481292</v>
      </c>
      <c r="BJ3021" s="1102">
        <v>67475.891072852421</v>
      </c>
      <c r="BK3021" s="1102">
        <v>82993.807878757754</v>
      </c>
      <c r="BL3021" s="1102">
        <v>110170.55822061299</v>
      </c>
      <c r="BM3021" s="1102">
        <v>96965.104322707222</v>
      </c>
      <c r="BN3021" s="1102">
        <v>109161.08575076418</v>
      </c>
      <c r="BO3021" s="1102">
        <v>153525.04316555447</v>
      </c>
      <c r="BP3021" s="1102">
        <v>146350.61879301246</v>
      </c>
      <c r="BQ3021" s="1102">
        <v>117001.78687129694</v>
      </c>
      <c r="BR3021" s="1102">
        <v>90019.483147447289</v>
      </c>
      <c r="BS3021" s="1102">
        <v>82227.187470862365</v>
      </c>
      <c r="BT3021" s="1102">
        <v>36744.404747738889</v>
      </c>
      <c r="BU3021" s="1102">
        <v>15635.225447711246</v>
      </c>
      <c r="BV3021" s="1102">
        <v>13810.700588168891</v>
      </c>
      <c r="BW3021" s="1102">
        <v>22564.405088975425</v>
      </c>
      <c r="BX3021" s="1102">
        <v>24196.396763372482</v>
      </c>
      <c r="BY3021" s="1102">
        <v>21544.192125428472</v>
      </c>
      <c r="BZ3021" s="1102">
        <v>19012.798894372918</v>
      </c>
      <c r="CA3021" s="1102">
        <v>15041.976993172491</v>
      </c>
      <c r="CB3021" s="1102">
        <v>9611.5968048300474</v>
      </c>
      <c r="CC3021" s="1102">
        <v>11090.876991141169</v>
      </c>
      <c r="CD3021" s="1102">
        <v>12551.26936441888</v>
      </c>
      <c r="CE3021" s="1102">
        <v>23064.056145437396</v>
      </c>
      <c r="CF3021" s="1102">
        <v>17190.67519529544</v>
      </c>
      <c r="CG3021" s="1102">
        <v>14195.552789311376</v>
      </c>
      <c r="CH3021" s="1102">
        <v>12875.686529456303</v>
      </c>
      <c r="CI3021" s="1102">
        <v>16062.721069213485</v>
      </c>
      <c r="CJ3021" s="1102">
        <v>17631.770453744175</v>
      </c>
      <c r="CK3021" s="1102">
        <v>22691.310790727537</v>
      </c>
      <c r="CL3021" s="1102">
        <v>19120.977509037533</v>
      </c>
      <c r="CM3021" s="1102">
        <v>24307.119711015013</v>
      </c>
      <c r="CN3021" s="1102">
        <v>20359.60985490922</v>
      </c>
      <c r="CO3021" s="1102">
        <v>22814.672104600868</v>
      </c>
      <c r="CP3021" s="1102">
        <v>20918.797140359311</v>
      </c>
      <c r="CQ3021" s="1106">
        <f t="shared" si="247"/>
        <v>23059.026679413724</v>
      </c>
      <c r="CR3021" s="23" t="s">
        <v>544</v>
      </c>
      <c r="DQ3021"/>
      <c r="DR3021"/>
    </row>
    <row r="3022" spans="58:122" ht="13">
      <c r="BF3022" s="1135">
        <v>3014</v>
      </c>
      <c r="BG3022" s="1102">
        <v>70729.084638593893</v>
      </c>
      <c r="BH3022" s="1102">
        <v>67851.866534221423</v>
      </c>
      <c r="BI3022" s="1102">
        <v>59667.845168724249</v>
      </c>
      <c r="BJ3022" s="1102">
        <v>61630.607432390141</v>
      </c>
      <c r="BK3022" s="1102">
        <v>79761.448302978562</v>
      </c>
      <c r="BL3022" s="1102">
        <v>109179.46750631163</v>
      </c>
      <c r="BM3022" s="1102">
        <v>92268.279443128966</v>
      </c>
      <c r="BN3022" s="1102">
        <v>93987.091970328926</v>
      </c>
      <c r="BO3022" s="1102">
        <v>124944.00694485818</v>
      </c>
      <c r="BP3022" s="1102">
        <v>114415.28419034154</v>
      </c>
      <c r="BQ3022" s="1102">
        <v>86351.237723337937</v>
      </c>
      <c r="BR3022" s="1102">
        <v>67130.432449252679</v>
      </c>
      <c r="BS3022" s="1102">
        <v>83828.869477731423</v>
      </c>
      <c r="BT3022" s="1102">
        <v>49799.940059062399</v>
      </c>
      <c r="BU3022" s="1102">
        <v>23171.156349993791</v>
      </c>
      <c r="BV3022" s="1102">
        <v>16706.502166721246</v>
      </c>
      <c r="BW3022" s="1102">
        <v>17238.655061279136</v>
      </c>
      <c r="BX3022" s="1102">
        <v>35893.301664751096</v>
      </c>
      <c r="BY3022" s="1102">
        <v>28044.845876400923</v>
      </c>
      <c r="BZ3022" s="1102">
        <v>21309.930872386816</v>
      </c>
      <c r="CA3022" s="1102">
        <v>15045.525332972373</v>
      </c>
      <c r="CB3022" s="1102">
        <v>10893.082683134082</v>
      </c>
      <c r="CC3022" s="1102">
        <v>13101.759883548266</v>
      </c>
      <c r="CD3022" s="1102">
        <v>18687.657290240408</v>
      </c>
      <c r="CE3022" s="1102">
        <v>26573.56533814282</v>
      </c>
      <c r="CF3022" s="1102">
        <v>19417.378661021714</v>
      </c>
      <c r="CG3022" s="1102">
        <v>14368.920568642916</v>
      </c>
      <c r="CH3022" s="1102">
        <v>17786.700414134186</v>
      </c>
      <c r="CI3022" s="1102">
        <v>26791.052269438205</v>
      </c>
      <c r="CJ3022" s="1102">
        <v>31830.479166221296</v>
      </c>
      <c r="CK3022" s="1102">
        <v>31884.526174832121</v>
      </c>
      <c r="CL3022" s="1102">
        <v>25753.434570627822</v>
      </c>
      <c r="CM3022" s="1102">
        <v>28415.195529381723</v>
      </c>
      <c r="CN3022" s="1102">
        <v>27267.211323141353</v>
      </c>
      <c r="CO3022" s="1102">
        <v>27688.591089672504</v>
      </c>
      <c r="CP3022" s="1102">
        <v>29029.479441139396</v>
      </c>
      <c r="CQ3022" s="1106">
        <f t="shared" si="247"/>
        <v>31999.523511380434</v>
      </c>
      <c r="CR3022" s="23" t="s">
        <v>544</v>
      </c>
      <c r="DQ3022"/>
      <c r="DR3022"/>
    </row>
    <row r="3023" spans="58:122" ht="13">
      <c r="BF3023" s="1135">
        <v>3015</v>
      </c>
      <c r="BG3023" s="1102">
        <v>83442.6410511094</v>
      </c>
      <c r="BH3023" s="1102">
        <v>82088.359837539741</v>
      </c>
      <c r="BI3023" s="1102">
        <v>66275.460099070071</v>
      </c>
      <c r="BJ3023" s="1102">
        <v>64415.964792069448</v>
      </c>
      <c r="BK3023" s="1102">
        <v>84999.355955312407</v>
      </c>
      <c r="BL3023" s="1102">
        <v>120185.00802608251</v>
      </c>
      <c r="BM3023" s="1102">
        <v>113161.02204490073</v>
      </c>
      <c r="BN3023" s="1102">
        <v>117665.2334711208</v>
      </c>
      <c r="BO3023" s="1102">
        <v>162205.52034012211</v>
      </c>
      <c r="BP3023" s="1102">
        <v>149213.33103040484</v>
      </c>
      <c r="BQ3023" s="1102">
        <v>117137.4268484542</v>
      </c>
      <c r="BR3023" s="1102">
        <v>91012.85761080755</v>
      </c>
      <c r="BS3023" s="1102">
        <v>92080.010303582792</v>
      </c>
      <c r="BT3023" s="1102">
        <v>40369.642965177183</v>
      </c>
      <c r="BU3023" s="1102">
        <v>13947.496329238473</v>
      </c>
      <c r="BV3023" s="1102">
        <v>13423.092811022121</v>
      </c>
      <c r="BW3023" s="1102">
        <v>24816.886147866633</v>
      </c>
      <c r="BX3023" s="1102">
        <v>32695.468716367806</v>
      </c>
      <c r="BY3023" s="1102">
        <v>23969.857149562598</v>
      </c>
      <c r="BZ3023" s="1102">
        <v>17477.933002466387</v>
      </c>
      <c r="CA3023" s="1102">
        <v>15052.181409834389</v>
      </c>
      <c r="CB3023" s="1102">
        <v>9809.6716899522362</v>
      </c>
      <c r="CC3023" s="1102">
        <v>11601.502676993598</v>
      </c>
      <c r="CD3023" s="1102">
        <v>15852.461225699695</v>
      </c>
      <c r="CE3023" s="1102">
        <v>30305.748975748771</v>
      </c>
      <c r="CF3023" s="1102">
        <v>25758.040750627635</v>
      </c>
      <c r="CG3023" s="1102">
        <v>19303.238557737346</v>
      </c>
      <c r="CH3023" s="1102">
        <v>15854.801487364361</v>
      </c>
      <c r="CI3023" s="1102">
        <v>18953.872906548015</v>
      </c>
      <c r="CJ3023" s="1102">
        <v>23540.303041994313</v>
      </c>
      <c r="CK3023" s="1102">
        <v>23628.930405223568</v>
      </c>
      <c r="CL3023" s="1102">
        <v>21616.389643839211</v>
      </c>
      <c r="CM3023" s="1102">
        <v>26617.76647720566</v>
      </c>
      <c r="CN3023" s="1102">
        <v>23582.473275222059</v>
      </c>
      <c r="CO3023" s="1102">
        <v>27158.185774723799</v>
      </c>
      <c r="CP3023" s="1102">
        <v>23821.037275711831</v>
      </c>
      <c r="CQ3023" s="1106">
        <f t="shared" si="247"/>
        <v>26258.198804948737</v>
      </c>
      <c r="CR3023" s="23" t="s">
        <v>544</v>
      </c>
      <c r="DQ3023"/>
      <c r="DR3023"/>
    </row>
    <row r="3024" spans="58:122" ht="13">
      <c r="BF3024" s="1135">
        <v>3016</v>
      </c>
      <c r="BG3024" s="1102">
        <v>62009.083001423111</v>
      </c>
      <c r="BH3024" s="1102">
        <v>58623.674859516585</v>
      </c>
      <c r="BI3024" s="1102">
        <v>49758.677021634459</v>
      </c>
      <c r="BJ3024" s="1102">
        <v>58575.410871238688</v>
      </c>
      <c r="BK3024" s="1102">
        <v>65035.798521256591</v>
      </c>
      <c r="BL3024" s="1102">
        <v>73727.810353146429</v>
      </c>
      <c r="BM3024" s="1102">
        <v>65248.917531654341</v>
      </c>
      <c r="BN3024" s="1102">
        <v>80515.815331407619</v>
      </c>
      <c r="BO3024" s="1102">
        <v>102229.21691365284</v>
      </c>
      <c r="BP3024" s="1102">
        <v>94663.769595755628</v>
      </c>
      <c r="BQ3024" s="1102">
        <v>72613.028654921131</v>
      </c>
      <c r="BR3024" s="1102">
        <v>64274.620508888547</v>
      </c>
      <c r="BS3024" s="1102">
        <v>72361.749621275652</v>
      </c>
      <c r="BT3024" s="1102">
        <v>28909.342384064097</v>
      </c>
      <c r="BU3024" s="1102">
        <v>14565.988798097289</v>
      </c>
      <c r="BV3024" s="1102">
        <v>13798.225861975869</v>
      </c>
      <c r="BW3024" s="1102">
        <v>24174.877730579781</v>
      </c>
      <c r="BX3024" s="1102">
        <v>28134.54594886288</v>
      </c>
      <c r="BY3024" s="1102">
        <v>27679.900638755087</v>
      </c>
      <c r="BZ3024" s="1102">
        <v>24983.51448647795</v>
      </c>
      <c r="CA3024" s="1102">
        <v>15053.514675404513</v>
      </c>
      <c r="CB3024" s="1102">
        <v>8065.3014190755166</v>
      </c>
      <c r="CC3024" s="1102">
        <v>10397.160879701069</v>
      </c>
      <c r="CD3024" s="1102">
        <v>12235.86131992765</v>
      </c>
      <c r="CE3024" s="1102">
        <v>21654.485774423065</v>
      </c>
      <c r="CF3024" s="1102">
        <v>15236.189548429429</v>
      </c>
      <c r="CG3024" s="1102">
        <v>13253.269438365958</v>
      </c>
      <c r="CH3024" s="1102">
        <v>13603.52687207774</v>
      </c>
      <c r="CI3024" s="1102">
        <v>22007.94982085501</v>
      </c>
      <c r="CJ3024" s="1102">
        <v>20882.316478397599</v>
      </c>
      <c r="CK3024" s="1102">
        <v>23962.839477841666</v>
      </c>
      <c r="CL3024" s="1102">
        <v>19629.77149956239</v>
      </c>
      <c r="CM3024" s="1102">
        <v>20893.64956458001</v>
      </c>
      <c r="CN3024" s="1102">
        <v>20721.550169355429</v>
      </c>
      <c r="CO3024" s="1102">
        <v>18322.801219918994</v>
      </c>
      <c r="CP3024" s="1102">
        <v>22359.929103881248</v>
      </c>
      <c r="CQ3024" s="1106">
        <f t="shared" si="247"/>
        <v>24647.602742006464</v>
      </c>
      <c r="CR3024" s="23" t="s">
        <v>544</v>
      </c>
      <c r="DQ3024"/>
      <c r="DR3024"/>
    </row>
    <row r="3025" spans="58:122" ht="13">
      <c r="BF3025" s="1135">
        <v>3017</v>
      </c>
      <c r="BG3025" s="1102">
        <v>62685.42706795135</v>
      </c>
      <c r="BH3025" s="1102">
        <v>65212.660999347696</v>
      </c>
      <c r="BI3025" s="1102">
        <v>61496.862896804007</v>
      </c>
      <c r="BJ3025" s="1102">
        <v>75965.156076645697</v>
      </c>
      <c r="BK3025" s="1102">
        <v>95990.10243077518</v>
      </c>
      <c r="BL3025" s="1102">
        <v>120915.92017340059</v>
      </c>
      <c r="BM3025" s="1102">
        <v>103117.72530580452</v>
      </c>
      <c r="BN3025" s="1102">
        <v>106112.23979269429</v>
      </c>
      <c r="BO3025" s="1102">
        <v>132916.48923278236</v>
      </c>
      <c r="BP3025" s="1102">
        <v>126397.25738793306</v>
      </c>
      <c r="BQ3025" s="1102">
        <v>100887.20506450286</v>
      </c>
      <c r="BR3025" s="1102">
        <v>79779.222350807351</v>
      </c>
      <c r="BS3025" s="1102">
        <v>85526.306705388401</v>
      </c>
      <c r="BT3025" s="1102">
        <v>34316.348647764913</v>
      </c>
      <c r="BU3025" s="1102">
        <v>16107.279579458011</v>
      </c>
      <c r="BV3025" s="1102">
        <v>13352.938170350491</v>
      </c>
      <c r="BW3025" s="1102">
        <v>20572.786288820582</v>
      </c>
      <c r="BX3025" s="1102">
        <v>24254.704782732937</v>
      </c>
      <c r="BY3025" s="1102">
        <v>21609.085511994119</v>
      </c>
      <c r="BZ3025" s="1102">
        <v>18725.682892651195</v>
      </c>
      <c r="CA3025" s="1102">
        <v>15055.395656070737</v>
      </c>
      <c r="CB3025" s="1102">
        <v>8582.5420888386143</v>
      </c>
      <c r="CC3025" s="1102">
        <v>9909.0727057417243</v>
      </c>
      <c r="CD3025" s="1102">
        <v>11559.790094865972</v>
      </c>
      <c r="CE3025" s="1102">
        <v>22887.85613034396</v>
      </c>
      <c r="CF3025" s="1102">
        <v>17421.153846469209</v>
      </c>
      <c r="CG3025" s="1102">
        <v>12008.984304366477</v>
      </c>
      <c r="CH3025" s="1102">
        <v>11104.025815854289</v>
      </c>
      <c r="CI3025" s="1102">
        <v>18647.532501908961</v>
      </c>
      <c r="CJ3025" s="1102">
        <v>22207.044128185011</v>
      </c>
      <c r="CK3025" s="1102">
        <v>24775.520006603936</v>
      </c>
      <c r="CL3025" s="1102">
        <v>18830.02639730064</v>
      </c>
      <c r="CM3025" s="1102">
        <v>20984.100385518363</v>
      </c>
      <c r="CN3025" s="1102">
        <v>19718.426426162005</v>
      </c>
      <c r="CO3025" s="1102">
        <v>24170.107776541481</v>
      </c>
      <c r="CP3025" s="1102">
        <v>21714.792657093672</v>
      </c>
      <c r="CQ3025" s="1106">
        <f t="shared" si="247"/>
        <v>23936.461540219305</v>
      </c>
      <c r="CR3025" s="23" t="s">
        <v>544</v>
      </c>
      <c r="DQ3025"/>
      <c r="DR3025"/>
    </row>
    <row r="3026" spans="58:122" ht="13">
      <c r="BF3026" s="1135">
        <v>3018</v>
      </c>
      <c r="BG3026" s="1102">
        <v>69024.140040170401</v>
      </c>
      <c r="BH3026" s="1102">
        <v>65220.521531937986</v>
      </c>
      <c r="BI3026" s="1102">
        <v>64496.549672502901</v>
      </c>
      <c r="BJ3026" s="1102">
        <v>68120.082015522756</v>
      </c>
      <c r="BK3026" s="1102">
        <v>93622.574943837768</v>
      </c>
      <c r="BL3026" s="1102">
        <v>130973.60061535545</v>
      </c>
      <c r="BM3026" s="1102">
        <v>109270.59061427999</v>
      </c>
      <c r="BN3026" s="1102">
        <v>106158.42489398184</v>
      </c>
      <c r="BO3026" s="1102">
        <v>132278.19158960335</v>
      </c>
      <c r="BP3026" s="1102">
        <v>126495.37166706666</v>
      </c>
      <c r="BQ3026" s="1102">
        <v>100985.096580254</v>
      </c>
      <c r="BR3026" s="1102">
        <v>76475.410352471372</v>
      </c>
      <c r="BS3026" s="1102">
        <v>98862.758272898544</v>
      </c>
      <c r="BT3026" s="1102">
        <v>40517.046177264303</v>
      </c>
      <c r="BU3026" s="1102">
        <v>19672.309933172841</v>
      </c>
      <c r="BV3026" s="1102">
        <v>17096.770476951016</v>
      </c>
      <c r="BW3026" s="1102">
        <v>17172.315261349628</v>
      </c>
      <c r="BX3026" s="1102">
        <v>26851.27639077085</v>
      </c>
      <c r="BY3026" s="1102">
        <v>32098.019527653287</v>
      </c>
      <c r="BZ3026" s="1102">
        <v>26774.19222078834</v>
      </c>
      <c r="CA3026" s="1102">
        <v>15055.424326542408</v>
      </c>
      <c r="CB3026" s="1102">
        <v>8826.3917824124183</v>
      </c>
      <c r="CC3026" s="1102">
        <v>10264.838564827993</v>
      </c>
      <c r="CD3026" s="1102">
        <v>15222.518758947494</v>
      </c>
      <c r="CE3026" s="1102">
        <v>21938.507208998351</v>
      </c>
      <c r="CF3026" s="1102">
        <v>18673.829729622455</v>
      </c>
      <c r="CG3026" s="1102">
        <v>13089.124831405908</v>
      </c>
      <c r="CH3026" s="1102">
        <v>16601.768536366362</v>
      </c>
      <c r="CI3026" s="1102">
        <v>23135.063245873309</v>
      </c>
      <c r="CJ3026" s="1102">
        <v>26328.631009776545</v>
      </c>
      <c r="CK3026" s="1102">
        <v>29006.2235907133</v>
      </c>
      <c r="CL3026" s="1102">
        <v>19882.53777119203</v>
      </c>
      <c r="CM3026" s="1102">
        <v>25275.559678875918</v>
      </c>
      <c r="CN3026" s="1102">
        <v>19163.4181948406</v>
      </c>
      <c r="CO3026" s="1102">
        <v>21868.127840966314</v>
      </c>
      <c r="CP3026" s="1102">
        <v>20551.349940185904</v>
      </c>
      <c r="CQ3026" s="1106">
        <f t="shared" si="247"/>
        <v>22653.985474834746</v>
      </c>
      <c r="CR3026" s="23" t="s">
        <v>544</v>
      </c>
      <c r="DQ3026"/>
      <c r="DR3026"/>
    </row>
    <row r="3027" spans="58:122" ht="13">
      <c r="BF3027" s="1135">
        <v>3019</v>
      </c>
      <c r="BG3027" s="1102">
        <v>68638.703795697249</v>
      </c>
      <c r="BH3027" s="1102">
        <v>72619.756591101468</v>
      </c>
      <c r="BI3027" s="1102">
        <v>65437.653942418692</v>
      </c>
      <c r="BJ3027" s="1102">
        <v>69966.512719639693</v>
      </c>
      <c r="BK3027" s="1102">
        <v>85867.635285947123</v>
      </c>
      <c r="BL3027" s="1102">
        <v>99428.052124145601</v>
      </c>
      <c r="BM3027" s="1102">
        <v>78951.238810276351</v>
      </c>
      <c r="BN3027" s="1102">
        <v>93713.667366870824</v>
      </c>
      <c r="BO3027" s="1102">
        <v>128883.95989614024</v>
      </c>
      <c r="BP3027" s="1102">
        <v>121001.83949751081</v>
      </c>
      <c r="BQ3027" s="1102">
        <v>100804.67837040417</v>
      </c>
      <c r="BR3027" s="1102">
        <v>81691.845862789356</v>
      </c>
      <c r="BS3027" s="1102">
        <v>83646.810853287287</v>
      </c>
      <c r="BT3027" s="1102">
        <v>32848.553464592158</v>
      </c>
      <c r="BU3027" s="1102">
        <v>13113.91104124871</v>
      </c>
      <c r="BV3027" s="1102">
        <v>12284.256328369718</v>
      </c>
      <c r="BW3027" s="1102">
        <v>25510.584393181347</v>
      </c>
      <c r="BX3027" s="1102">
        <v>30757.85144645246</v>
      </c>
      <c r="BY3027" s="1102">
        <v>32910.759762396978</v>
      </c>
      <c r="BZ3027" s="1102">
        <v>23931.454101636111</v>
      </c>
      <c r="CA3027" s="1102">
        <v>15056.115776140072</v>
      </c>
      <c r="CB3027" s="1102">
        <v>10580.072525721664</v>
      </c>
      <c r="CC3027" s="1102">
        <v>10193.338819751918</v>
      </c>
      <c r="CD3027" s="1102">
        <v>14940.003835814439</v>
      </c>
      <c r="CE3027" s="1102">
        <v>22293.006969963593</v>
      </c>
      <c r="CF3027" s="1102">
        <v>17170.069578815073</v>
      </c>
      <c r="CG3027" s="1102">
        <v>15082.121504230381</v>
      </c>
      <c r="CH3027" s="1102">
        <v>17955.9040733726</v>
      </c>
      <c r="CI3027" s="1102">
        <v>25740.675660821533</v>
      </c>
      <c r="CJ3027" s="1102">
        <v>29043.280692923636</v>
      </c>
      <c r="CK3027" s="1102">
        <v>26799.451495545021</v>
      </c>
      <c r="CL3027" s="1102">
        <v>20725.186306558389</v>
      </c>
      <c r="CM3027" s="1102">
        <v>25101.845331295335</v>
      </c>
      <c r="CN3027" s="1102">
        <v>24729.810218487721</v>
      </c>
      <c r="CO3027" s="1102">
        <v>26776.755674819207</v>
      </c>
      <c r="CP3027" s="1102">
        <v>25625.246095637602</v>
      </c>
      <c r="CQ3027" s="1106">
        <f t="shared" si="247"/>
        <v>28246.99859275467</v>
      </c>
      <c r="CR3027" s="23" t="s">
        <v>544</v>
      </c>
      <c r="DQ3027"/>
      <c r="DR3027"/>
    </row>
    <row r="3028" spans="58:122" ht="13">
      <c r="BF3028" s="1135">
        <v>3020</v>
      </c>
      <c r="BG3028" s="1102">
        <v>62723.332563838449</v>
      </c>
      <c r="BH3028" s="1102">
        <v>58614.017353252784</v>
      </c>
      <c r="BI3028" s="1102">
        <v>53378.352605912019</v>
      </c>
      <c r="BJ3028" s="1102">
        <v>64609.211355867039</v>
      </c>
      <c r="BK3028" s="1102">
        <v>79105.118704828143</v>
      </c>
      <c r="BL3028" s="1102">
        <v>101701.60660564134</v>
      </c>
      <c r="BM3028" s="1102">
        <v>91570.174108068779</v>
      </c>
      <c r="BN3028" s="1102">
        <v>99364.868411376912</v>
      </c>
      <c r="BO3028" s="1102">
        <v>125194.69510724602</v>
      </c>
      <c r="BP3028" s="1102">
        <v>118027.29336550648</v>
      </c>
      <c r="BQ3028" s="1102">
        <v>89548.618772073445</v>
      </c>
      <c r="BR3028" s="1102">
        <v>69014.895803957072</v>
      </c>
      <c r="BS3028" s="1102">
        <v>73631.780279264683</v>
      </c>
      <c r="BT3028" s="1102">
        <v>34817.91079249933</v>
      </c>
      <c r="BU3028" s="1102">
        <v>13641.12719647929</v>
      </c>
      <c r="BV3028" s="1102">
        <v>14333.059483849447</v>
      </c>
      <c r="BW3028" s="1102">
        <v>27021.156987615384</v>
      </c>
      <c r="BX3028" s="1102">
        <v>32472.49860152162</v>
      </c>
      <c r="BY3028" s="1102">
        <v>26663.668297288226</v>
      </c>
      <c r="BZ3028" s="1102">
        <v>22434.055901062748</v>
      </c>
      <c r="CA3028" s="1102">
        <v>15056.762445701499</v>
      </c>
      <c r="CB3028" s="1102">
        <v>9514.1232590149975</v>
      </c>
      <c r="CC3028" s="1102">
        <v>9437.8751947564524</v>
      </c>
      <c r="CD3028" s="1102">
        <v>12353.604028417856</v>
      </c>
      <c r="CE3028" s="1102">
        <v>22828.369858107122</v>
      </c>
      <c r="CF3028" s="1102">
        <v>21435.988437094802</v>
      </c>
      <c r="CG3028" s="1102">
        <v>16195.945314121833</v>
      </c>
      <c r="CH3028" s="1102">
        <v>16621.177033361953</v>
      </c>
      <c r="CI3028" s="1102">
        <v>22861.920628636872</v>
      </c>
      <c r="CJ3028" s="1102">
        <v>30577.615648441821</v>
      </c>
      <c r="CK3028" s="1102">
        <v>33755.534878951839</v>
      </c>
      <c r="CL3028" s="1102">
        <v>28341.840817396398</v>
      </c>
      <c r="CM3028" s="1102">
        <v>29710.803361835871</v>
      </c>
      <c r="CN3028" s="1102">
        <v>25316.870257017927</v>
      </c>
      <c r="CO3028" s="1102">
        <v>26310.96763353164</v>
      </c>
      <c r="CP3028" s="1102">
        <v>26876.780575660112</v>
      </c>
      <c r="CQ3028" s="1106">
        <f t="shared" si="247"/>
        <v>29626.579204938451</v>
      </c>
      <c r="CR3028" s="23" t="s">
        <v>544</v>
      </c>
      <c r="DQ3028"/>
      <c r="DR3028"/>
    </row>
    <row r="3029" spans="58:122" ht="13">
      <c r="BF3029" s="1135">
        <v>3021</v>
      </c>
      <c r="BG3029" s="1102">
        <v>52103.09217116941</v>
      </c>
      <c r="BH3029" s="1102">
        <v>65292.582513278037</v>
      </c>
      <c r="BI3029" s="1102">
        <v>51927.24872829768</v>
      </c>
      <c r="BJ3029" s="1102">
        <v>51151.15786053981</v>
      </c>
      <c r="BK3029" s="1102">
        <v>71034.951950915929</v>
      </c>
      <c r="BL3029" s="1102">
        <v>90672.271072394884</v>
      </c>
      <c r="BM3029" s="1102">
        <v>81944.865754171362</v>
      </c>
      <c r="BN3029" s="1102">
        <v>90751.968874820159</v>
      </c>
      <c r="BO3029" s="1102">
        <v>154168.41623177702</v>
      </c>
      <c r="BP3029" s="1102">
        <v>143904.70751599281</v>
      </c>
      <c r="BQ3029" s="1102">
        <v>112695.59550442394</v>
      </c>
      <c r="BR3029" s="1102">
        <v>85819.831503204157</v>
      </c>
      <c r="BS3029" s="1102">
        <v>100986.05223333801</v>
      </c>
      <c r="BT3029" s="1102">
        <v>28794.800751568371</v>
      </c>
      <c r="BU3029" s="1102">
        <v>11810.022734837374</v>
      </c>
      <c r="BV3029" s="1102">
        <v>15615.460206922289</v>
      </c>
      <c r="BW3029" s="1102">
        <v>25794.377235197084</v>
      </c>
      <c r="BX3029" s="1102">
        <v>26282.378661202496</v>
      </c>
      <c r="BY3029" s="1102">
        <v>25249.395756238122</v>
      </c>
      <c r="BZ3029" s="1102">
        <v>21957.525964641784</v>
      </c>
      <c r="CA3029" s="1102">
        <v>15060.429076609809</v>
      </c>
      <c r="CB3029" s="1102">
        <v>9577.2497265143393</v>
      </c>
      <c r="CC3029" s="1102">
        <v>11568.445238890461</v>
      </c>
      <c r="CD3029" s="1102">
        <v>11738.926437155591</v>
      </c>
      <c r="CE3029" s="1102">
        <v>24189.085365310799</v>
      </c>
      <c r="CF3029" s="1102">
        <v>17874.59979268023</v>
      </c>
      <c r="CG3029" s="1102">
        <v>14030.393471844774</v>
      </c>
      <c r="CH3029" s="1102">
        <v>15979.456482805757</v>
      </c>
      <c r="CI3029" s="1102">
        <v>21228.792586113075</v>
      </c>
      <c r="CJ3029" s="1102">
        <v>26581.316903977357</v>
      </c>
      <c r="CK3029" s="1102">
        <v>26415.043607845433</v>
      </c>
      <c r="CL3029" s="1102">
        <v>19978.045336566654</v>
      </c>
      <c r="CM3029" s="1102">
        <v>24566.431691937214</v>
      </c>
      <c r="CN3029" s="1102">
        <v>18356.62776687404</v>
      </c>
      <c r="CO3029" s="1102">
        <v>27138.91806590142</v>
      </c>
      <c r="CP3029" s="1102">
        <v>19975.066709197428</v>
      </c>
      <c r="CQ3029" s="1106">
        <f t="shared" si="247"/>
        <v>22018.741951552805</v>
      </c>
      <c r="CR3029" s="23" t="s">
        <v>544</v>
      </c>
      <c r="DQ3029"/>
      <c r="DR3029"/>
    </row>
    <row r="3030" spans="58:122" ht="13">
      <c r="BF3030" s="1135">
        <v>3022</v>
      </c>
      <c r="BG3030" s="1102">
        <v>49165.691089943532</v>
      </c>
      <c r="BH3030" s="1102">
        <v>52574.550785067884</v>
      </c>
      <c r="BI3030" s="1102">
        <v>47749.720291913989</v>
      </c>
      <c r="BJ3030" s="1102">
        <v>46907.419687674599</v>
      </c>
      <c r="BK3030" s="1102">
        <v>51104.673250604937</v>
      </c>
      <c r="BL3030" s="1102">
        <v>69274.87394533497</v>
      </c>
      <c r="BM3030" s="1102">
        <v>65878.741554788052</v>
      </c>
      <c r="BN3030" s="1102">
        <v>75273.224134387609</v>
      </c>
      <c r="BO3030" s="1102">
        <v>105903.69057872599</v>
      </c>
      <c r="BP3030" s="1102">
        <v>112513.16289949707</v>
      </c>
      <c r="BQ3030" s="1102">
        <v>89751.964776196241</v>
      </c>
      <c r="BR3030" s="1102">
        <v>69974.667308698627</v>
      </c>
      <c r="BS3030" s="1102">
        <v>81369.440653220023</v>
      </c>
      <c r="BT3030" s="1102">
        <v>32352.500727719314</v>
      </c>
      <c r="BU3030" s="1102">
        <v>15852.386163562236</v>
      </c>
      <c r="BV3030" s="1102">
        <v>12179.344361942629</v>
      </c>
      <c r="BW3030" s="1102">
        <v>19412.774002117239</v>
      </c>
      <c r="BX3030" s="1102">
        <v>24200.213026541413</v>
      </c>
      <c r="BY3030" s="1102">
        <v>24249.613746450577</v>
      </c>
      <c r="BZ3030" s="1102">
        <v>20508.024224185985</v>
      </c>
      <c r="CA3030" s="1102">
        <v>15074.551285928694</v>
      </c>
      <c r="CB3030" s="1102">
        <v>8060.6872032284282</v>
      </c>
      <c r="CC3030" s="1102">
        <v>10744.202488627408</v>
      </c>
      <c r="CD3030" s="1102">
        <v>8976.8168021109832</v>
      </c>
      <c r="CE3030" s="1102">
        <v>22143.490896389998</v>
      </c>
      <c r="CF3030" s="1102">
        <v>14226.810946670666</v>
      </c>
      <c r="CG3030" s="1102">
        <v>12336.672969710924</v>
      </c>
      <c r="CH3030" s="1102">
        <v>15394.857647416826</v>
      </c>
      <c r="CI3030" s="1102">
        <v>22155.818053686766</v>
      </c>
      <c r="CJ3030" s="1102">
        <v>23085.09222339301</v>
      </c>
      <c r="CK3030" s="1102">
        <v>24598.780789257333</v>
      </c>
      <c r="CL3030" s="1102">
        <v>15047.110756491302</v>
      </c>
      <c r="CM3030" s="1102">
        <v>21542.543527356633</v>
      </c>
      <c r="CN3030" s="1102">
        <v>17347.299059740551</v>
      </c>
      <c r="CO3030" s="1102">
        <v>26581.284308933038</v>
      </c>
      <c r="CP3030" s="1102">
        <v>18329.796255071826</v>
      </c>
      <c r="CQ3030" s="1106">
        <f t="shared" si="247"/>
        <v>20205.141721961318</v>
      </c>
      <c r="CR3030" s="23" t="s">
        <v>544</v>
      </c>
      <c r="DQ3030"/>
      <c r="DR3030"/>
    </row>
    <row r="3031" spans="58:122" ht="13">
      <c r="BF3031" s="1135">
        <v>3023</v>
      </c>
      <c r="BG3031" s="1102">
        <v>64369.027826809543</v>
      </c>
      <c r="BH3031" s="1102">
        <v>67543.712642457118</v>
      </c>
      <c r="BI3031" s="1102">
        <v>59332.236160136221</v>
      </c>
      <c r="BJ3031" s="1102">
        <v>64560.385792539812</v>
      </c>
      <c r="BK3031" s="1102">
        <v>70128.994529236195</v>
      </c>
      <c r="BL3031" s="1102">
        <v>80579.086115827289</v>
      </c>
      <c r="BM3031" s="1102">
        <v>66051.34923032872</v>
      </c>
      <c r="BN3031" s="1102">
        <v>68378.064505709073</v>
      </c>
      <c r="BO3031" s="1102">
        <v>86983.277612849939</v>
      </c>
      <c r="BP3031" s="1102">
        <v>86006.986575751434</v>
      </c>
      <c r="BQ3031" s="1102">
        <v>63666.183311772416</v>
      </c>
      <c r="BR3031" s="1102">
        <v>49845.284163889221</v>
      </c>
      <c r="BS3031" s="1102">
        <v>60033.840339469061</v>
      </c>
      <c r="BT3031" s="1102">
        <v>25069.626877753009</v>
      </c>
      <c r="BU3031" s="1102">
        <v>15215.253383644613</v>
      </c>
      <c r="BV3031" s="1102">
        <v>17781.670916568844</v>
      </c>
      <c r="BW3031" s="1102">
        <v>18407.747971527351</v>
      </c>
      <c r="BX3031" s="1102">
        <v>22750.477140964791</v>
      </c>
      <c r="BY3031" s="1102">
        <v>26359.786347609024</v>
      </c>
      <c r="BZ3031" s="1102">
        <v>25952.441708025613</v>
      </c>
      <c r="CA3031" s="1102">
        <v>15088.427819449858</v>
      </c>
      <c r="CB3031" s="1102">
        <v>7505.6586861023252</v>
      </c>
      <c r="CC3031" s="1102">
        <v>8173.1109508506552</v>
      </c>
      <c r="CD3031" s="1102">
        <v>9009.4667683174284</v>
      </c>
      <c r="CE3031" s="1102">
        <v>16428.409926413104</v>
      </c>
      <c r="CF3031" s="1102">
        <v>12524.955072563416</v>
      </c>
      <c r="CG3031" s="1102">
        <v>11120.151122104147</v>
      </c>
      <c r="CH3031" s="1102">
        <v>14608.11529762493</v>
      </c>
      <c r="CI3031" s="1102">
        <v>18980.130037134786</v>
      </c>
      <c r="CJ3031" s="1102">
        <v>19110.962815035226</v>
      </c>
      <c r="CK3031" s="1102">
        <v>20880.770705286937</v>
      </c>
      <c r="CL3031" s="1102">
        <v>17314.539506795922</v>
      </c>
      <c r="CM3031" s="1102">
        <v>24828.563441736304</v>
      </c>
      <c r="CN3031" s="1102">
        <v>19997.335979069074</v>
      </c>
      <c r="CO3031" s="1102">
        <v>22812.504548033012</v>
      </c>
      <c r="CP3031" s="1102">
        <v>22168.786317227859</v>
      </c>
      <c r="CQ3031" s="1106">
        <f t="shared" si="247"/>
        <v>24436.903886453514</v>
      </c>
      <c r="CR3031" s="23" t="s">
        <v>544</v>
      </c>
      <c r="DQ3031"/>
      <c r="DR3031"/>
    </row>
    <row r="3032" spans="58:122" ht="13">
      <c r="BF3032" s="1135">
        <v>3024</v>
      </c>
      <c r="BG3032" s="1102">
        <v>67496.681158797219</v>
      </c>
      <c r="BH3032" s="1102">
        <v>74807.567845997823</v>
      </c>
      <c r="BI3032" s="1102">
        <v>75600.719503459259</v>
      </c>
      <c r="BJ3032" s="1102">
        <v>86177.279704250366</v>
      </c>
      <c r="BK3032" s="1102">
        <v>102535.20209034093</v>
      </c>
      <c r="BL3032" s="1102">
        <v>134182.42461276642</v>
      </c>
      <c r="BM3032" s="1102">
        <v>116222.39854085434</v>
      </c>
      <c r="BN3032" s="1102">
        <v>116290.82442401853</v>
      </c>
      <c r="BO3032" s="1102">
        <v>162696.84718087513</v>
      </c>
      <c r="BP3032" s="1102">
        <v>158184.30986433229</v>
      </c>
      <c r="BQ3032" s="1102">
        <v>123268.62082517189</v>
      </c>
      <c r="BR3032" s="1102">
        <v>90670.658864000725</v>
      </c>
      <c r="BS3032" s="1102">
        <v>96246.62313323532</v>
      </c>
      <c r="BT3032" s="1102">
        <v>38639.010329447075</v>
      </c>
      <c r="BU3032" s="1102">
        <v>18443.766514141935</v>
      </c>
      <c r="BV3032" s="1102">
        <v>14405.03708122963</v>
      </c>
      <c r="BW3032" s="1102">
        <v>23757.079737714808</v>
      </c>
      <c r="BX3032" s="1102">
        <v>29103.788015398146</v>
      </c>
      <c r="BY3032" s="1102">
        <v>27808.846484067552</v>
      </c>
      <c r="BZ3032" s="1102">
        <v>23641.596624993908</v>
      </c>
      <c r="CA3032" s="1102">
        <v>15093.515419277492</v>
      </c>
      <c r="CB3032" s="1102">
        <v>10006.742226068351</v>
      </c>
      <c r="CC3032" s="1102">
        <v>10794.395260105293</v>
      </c>
      <c r="CD3032" s="1102">
        <v>14852.917413626668</v>
      </c>
      <c r="CE3032" s="1102">
        <v>26448.927097952655</v>
      </c>
      <c r="CF3032" s="1102">
        <v>18859.896878297026</v>
      </c>
      <c r="CG3032" s="1102">
        <v>12637.11861155736</v>
      </c>
      <c r="CH3032" s="1102">
        <v>11851.579375161788</v>
      </c>
      <c r="CI3032" s="1102">
        <v>17874.926015201076</v>
      </c>
      <c r="CJ3032" s="1102">
        <v>27069.062602454895</v>
      </c>
      <c r="CK3032" s="1102">
        <v>29073.053265575338</v>
      </c>
      <c r="CL3032" s="1102">
        <v>22143.873591320131</v>
      </c>
      <c r="CM3032" s="1102">
        <v>27436.915597469255</v>
      </c>
      <c r="CN3032" s="1102">
        <v>20697.915688700443</v>
      </c>
      <c r="CO3032" s="1102">
        <v>28981.994447523211</v>
      </c>
      <c r="CP3032" s="1102">
        <v>20998.541196612547</v>
      </c>
      <c r="CQ3032" s="1106">
        <f t="shared" si="247"/>
        <v>23146.929454526944</v>
      </c>
      <c r="CR3032" s="23" t="s">
        <v>544</v>
      </c>
      <c r="DQ3032"/>
      <c r="DR3032"/>
    </row>
    <row r="3033" spans="58:122" ht="13">
      <c r="BF3033" s="1135">
        <v>3025</v>
      </c>
      <c r="BG3033" s="1102">
        <v>54095.467382496114</v>
      </c>
      <c r="BH3033" s="1102">
        <v>54812.648148195723</v>
      </c>
      <c r="BI3033" s="1102">
        <v>47830.257673636646</v>
      </c>
      <c r="BJ3033" s="1102">
        <v>57292.223879920697</v>
      </c>
      <c r="BK3033" s="1102">
        <v>79136.367235537618</v>
      </c>
      <c r="BL3033" s="1102">
        <v>110597.17101307206</v>
      </c>
      <c r="BM3033" s="1102">
        <v>103404.65349860079</v>
      </c>
      <c r="BN3033" s="1102">
        <v>105168.77365470496</v>
      </c>
      <c r="BO3033" s="1102">
        <v>119449.60295560985</v>
      </c>
      <c r="BP3033" s="1102">
        <v>111636.19365317162</v>
      </c>
      <c r="BQ3033" s="1102">
        <v>85068.957817858711</v>
      </c>
      <c r="BR3033" s="1102">
        <v>80283.192805599785</v>
      </c>
      <c r="BS3033" s="1102">
        <v>112514.81652587744</v>
      </c>
      <c r="BT3033" s="1102">
        <v>54619.268239231002</v>
      </c>
      <c r="BU3033" s="1102">
        <v>23990.678996870833</v>
      </c>
      <c r="BV3033" s="1102">
        <v>17781.36106336354</v>
      </c>
      <c r="BW3033" s="1102">
        <v>16018.933168859847</v>
      </c>
      <c r="BX3033" s="1102">
        <v>26146.848997837802</v>
      </c>
      <c r="BY3033" s="1102">
        <v>26672.506176811079</v>
      </c>
      <c r="BZ3033" s="1102">
        <v>23423.771463340661</v>
      </c>
      <c r="CA3033" s="1102">
        <v>15093.607899390418</v>
      </c>
      <c r="CB3033" s="1102">
        <v>8790.9217602700392</v>
      </c>
      <c r="CC3033" s="1102">
        <v>10851.350791948815</v>
      </c>
      <c r="CD3033" s="1102">
        <v>14287.355945407575</v>
      </c>
      <c r="CE3033" s="1102">
        <v>20204.757763879214</v>
      </c>
      <c r="CF3033" s="1102">
        <v>16132.492813054889</v>
      </c>
      <c r="CG3033" s="1102">
        <v>13856.235233967556</v>
      </c>
      <c r="CH3033" s="1102">
        <v>16817.813985193054</v>
      </c>
      <c r="CI3033" s="1102">
        <v>20985.993477311273</v>
      </c>
      <c r="CJ3033" s="1102">
        <v>23228.795501856192</v>
      </c>
      <c r="CK3033" s="1102">
        <v>23123.74582968817</v>
      </c>
      <c r="CL3033" s="1102">
        <v>20109.607782496405</v>
      </c>
      <c r="CM3033" s="1102">
        <v>22943.48492975923</v>
      </c>
      <c r="CN3033" s="1102">
        <v>21744.179888725961</v>
      </c>
      <c r="CO3033" s="1102">
        <v>22587.128927082602</v>
      </c>
      <c r="CP3033" s="1102">
        <v>23399.528955640617</v>
      </c>
      <c r="CQ3033" s="1106">
        <f t="shared" si="247"/>
        <v>25793.56541647514</v>
      </c>
      <c r="CR3033" s="23" t="s">
        <v>544</v>
      </c>
      <c r="DQ3033"/>
      <c r="DR3033"/>
    </row>
    <row r="3034" spans="58:122" ht="13">
      <c r="BF3034" s="1135">
        <v>3026</v>
      </c>
      <c r="BG3034" s="1102">
        <v>62950.081499712411</v>
      </c>
      <c r="BH3034" s="1102">
        <v>65843.726322927672</v>
      </c>
      <c r="BI3034" s="1102">
        <v>61906.004054145844</v>
      </c>
      <c r="BJ3034" s="1102">
        <v>76236.558196648606</v>
      </c>
      <c r="BK3034" s="1102">
        <v>96662.990805649999</v>
      </c>
      <c r="BL3034" s="1102">
        <v>122020.59711564894</v>
      </c>
      <c r="BM3034" s="1102">
        <v>105135.29799226177</v>
      </c>
      <c r="BN3034" s="1102">
        <v>109145.99800711604</v>
      </c>
      <c r="BO3034" s="1102">
        <v>136275.47831587956</v>
      </c>
      <c r="BP3034" s="1102">
        <v>125301.52737369302</v>
      </c>
      <c r="BQ3034" s="1102">
        <v>100734.20976273465</v>
      </c>
      <c r="BR3034" s="1102">
        <v>80131.243837839051</v>
      </c>
      <c r="BS3034" s="1102">
        <v>85404.638375183917</v>
      </c>
      <c r="BT3034" s="1102">
        <v>35553.483506638098</v>
      </c>
      <c r="BU3034" s="1102">
        <v>16076.592260450441</v>
      </c>
      <c r="BV3034" s="1102">
        <v>13421.394801100068</v>
      </c>
      <c r="BW3034" s="1102">
        <v>20652.213440719424</v>
      </c>
      <c r="BX3034" s="1102">
        <v>24503.950972968782</v>
      </c>
      <c r="BY3034" s="1102">
        <v>21757.298264167137</v>
      </c>
      <c r="BZ3034" s="1102">
        <v>18741.513015649747</v>
      </c>
      <c r="CA3034" s="1102">
        <v>15097.824369852731</v>
      </c>
      <c r="CB3034" s="1102">
        <v>8650.5533788957655</v>
      </c>
      <c r="CC3034" s="1102">
        <v>9997.4318562814351</v>
      </c>
      <c r="CD3034" s="1102">
        <v>11729.055226699445</v>
      </c>
      <c r="CE3034" s="1102">
        <v>22989.974136927151</v>
      </c>
      <c r="CF3034" s="1102">
        <v>17551.606492677762</v>
      </c>
      <c r="CG3034" s="1102">
        <v>12058.472976024001</v>
      </c>
      <c r="CH3034" s="1102">
        <v>11204.419806510496</v>
      </c>
      <c r="CI3034" s="1102">
        <v>18642.408137497627</v>
      </c>
      <c r="CJ3034" s="1102">
        <v>22370.697472372354</v>
      </c>
      <c r="CK3034" s="1102">
        <v>24838.362808871498</v>
      </c>
      <c r="CL3034" s="1102">
        <v>19007.939796990697</v>
      </c>
      <c r="CM3034" s="1102">
        <v>20966.655022347059</v>
      </c>
      <c r="CN3034" s="1102">
        <v>20209.929347788762</v>
      </c>
      <c r="CO3034" s="1102">
        <v>24282.494865603014</v>
      </c>
      <c r="CP3034" s="1102">
        <v>22172.605072927679</v>
      </c>
      <c r="CQ3034" s="1106">
        <f t="shared" si="247"/>
        <v>24441.113344051555</v>
      </c>
      <c r="CR3034" s="23" t="s">
        <v>544</v>
      </c>
      <c r="DQ3034"/>
      <c r="DR3034"/>
    </row>
    <row r="3035" spans="58:122" ht="13">
      <c r="BF3035" s="1135">
        <v>3027</v>
      </c>
      <c r="BG3035" s="1102">
        <v>51854.682712080095</v>
      </c>
      <c r="BH3035" s="1102">
        <v>53902.996709080398</v>
      </c>
      <c r="BI3035" s="1102">
        <v>48922.314337856224</v>
      </c>
      <c r="BJ3035" s="1102">
        <v>62857.157684876591</v>
      </c>
      <c r="BK3035" s="1102">
        <v>76906.32923192688</v>
      </c>
      <c r="BL3035" s="1102">
        <v>95076.250276884355</v>
      </c>
      <c r="BM3035" s="1102">
        <v>80091.134371121079</v>
      </c>
      <c r="BN3035" s="1102">
        <v>89123.102930604713</v>
      </c>
      <c r="BO3035" s="1102">
        <v>106938.1202212124</v>
      </c>
      <c r="BP3035" s="1102">
        <v>110603.29113036816</v>
      </c>
      <c r="BQ3035" s="1102">
        <v>81681.989693711512</v>
      </c>
      <c r="BR3035" s="1102">
        <v>68534.807782065021</v>
      </c>
      <c r="BS3035" s="1102">
        <v>70471.686406543391</v>
      </c>
      <c r="BT3035" s="1102">
        <v>41233.159672079375</v>
      </c>
      <c r="BU3035" s="1102">
        <v>17746.539458696221</v>
      </c>
      <c r="BV3035" s="1102">
        <v>14115.026529191027</v>
      </c>
      <c r="BW3035" s="1102">
        <v>13944.236888161942</v>
      </c>
      <c r="BX3035" s="1102">
        <v>26846.005033089801</v>
      </c>
      <c r="BY3035" s="1102">
        <v>25186.850295575958</v>
      </c>
      <c r="BZ3035" s="1102">
        <v>22848.755058285726</v>
      </c>
      <c r="CA3035" s="1102">
        <v>15098.921602066705</v>
      </c>
      <c r="CB3035" s="1102">
        <v>9107.9626635095701</v>
      </c>
      <c r="CC3035" s="1102">
        <v>11147.328011978383</v>
      </c>
      <c r="CD3035" s="1102">
        <v>14177.821961629845</v>
      </c>
      <c r="CE3035" s="1102">
        <v>18964.469932902699</v>
      </c>
      <c r="CF3035" s="1102">
        <v>13730.319940967633</v>
      </c>
      <c r="CG3035" s="1102">
        <v>12017.971661536869</v>
      </c>
      <c r="CH3035" s="1102">
        <v>15264.715582431543</v>
      </c>
      <c r="CI3035" s="1102">
        <v>21185.336288159418</v>
      </c>
      <c r="CJ3035" s="1102">
        <v>22277.972577533943</v>
      </c>
      <c r="CK3035" s="1102">
        <v>22750.068279581465</v>
      </c>
      <c r="CL3035" s="1102">
        <v>19530.502839301302</v>
      </c>
      <c r="CM3035" s="1102">
        <v>23201.068465537253</v>
      </c>
      <c r="CN3035" s="1102">
        <v>20995.404172653562</v>
      </c>
      <c r="CO3035" s="1102">
        <v>20075.480950089546</v>
      </c>
      <c r="CP3035" s="1102">
        <v>23168.04682548183</v>
      </c>
      <c r="CQ3035" s="1106">
        <f t="shared" si="247"/>
        <v>25538.400046338214</v>
      </c>
      <c r="CR3035" s="23" t="s">
        <v>544</v>
      </c>
      <c r="DQ3035"/>
      <c r="DR3035"/>
    </row>
    <row r="3036" spans="58:122" ht="13">
      <c r="BF3036" s="1135">
        <v>3028</v>
      </c>
      <c r="BG3036" s="1102">
        <v>59241.394540448127</v>
      </c>
      <c r="BH3036" s="1102">
        <v>61300.227135941859</v>
      </c>
      <c r="BI3036" s="1102">
        <v>49709.847082495828</v>
      </c>
      <c r="BJ3036" s="1102">
        <v>53414.389265199723</v>
      </c>
      <c r="BK3036" s="1102">
        <v>61350.936359938991</v>
      </c>
      <c r="BL3036" s="1102">
        <v>84363.300692319419</v>
      </c>
      <c r="BM3036" s="1102">
        <v>76776.799438233502</v>
      </c>
      <c r="BN3036" s="1102">
        <v>91438.672467942772</v>
      </c>
      <c r="BO3036" s="1102">
        <v>118867.26224071099</v>
      </c>
      <c r="BP3036" s="1102">
        <v>113131.68619399262</v>
      </c>
      <c r="BQ3036" s="1102">
        <v>89481.636816068101</v>
      </c>
      <c r="BR3036" s="1102">
        <v>67474.785133571175</v>
      </c>
      <c r="BS3036" s="1102">
        <v>56473.656927606469</v>
      </c>
      <c r="BT3036" s="1102">
        <v>28289.834133043343</v>
      </c>
      <c r="BU3036" s="1102">
        <v>13206.052797307995</v>
      </c>
      <c r="BV3036" s="1102">
        <v>13082.229240223956</v>
      </c>
      <c r="BW3036" s="1102">
        <v>15291.920434541149</v>
      </c>
      <c r="BX3036" s="1102">
        <v>21643.670030941568</v>
      </c>
      <c r="BY3036" s="1102">
        <v>24208.23937649521</v>
      </c>
      <c r="BZ3036" s="1102">
        <v>23790.320617848014</v>
      </c>
      <c r="CA3036" s="1102">
        <v>15111.464560579305</v>
      </c>
      <c r="CB3036" s="1102">
        <v>8473.2047232528676</v>
      </c>
      <c r="CC3036" s="1102">
        <v>9287.1466500984025</v>
      </c>
      <c r="CD3036" s="1102">
        <v>11871.657811313235</v>
      </c>
      <c r="CE3036" s="1102">
        <v>20811.155450725844</v>
      </c>
      <c r="CF3036" s="1102">
        <v>15079.549283088953</v>
      </c>
      <c r="CG3036" s="1102">
        <v>10889.39921855337</v>
      </c>
      <c r="CH3036" s="1102">
        <v>12392.313654839103</v>
      </c>
      <c r="CI3036" s="1102">
        <v>16769.922009705318</v>
      </c>
      <c r="CJ3036" s="1102">
        <v>21670.924764856511</v>
      </c>
      <c r="CK3036" s="1102">
        <v>19534.102617572629</v>
      </c>
      <c r="CL3036" s="1102">
        <v>15567.274247966609</v>
      </c>
      <c r="CM3036" s="1102">
        <v>15237.851192473081</v>
      </c>
      <c r="CN3036" s="1102">
        <v>16709.61879835471</v>
      </c>
      <c r="CO3036" s="1102">
        <v>20003.483635322125</v>
      </c>
      <c r="CP3036" s="1102">
        <v>17256.409669458564</v>
      </c>
      <c r="CQ3036" s="1106">
        <f t="shared" si="247"/>
        <v>19021.935548637535</v>
      </c>
      <c r="CR3036" s="23" t="s">
        <v>544</v>
      </c>
      <c r="DQ3036"/>
      <c r="DR3036"/>
    </row>
    <row r="3037" spans="58:122" ht="13">
      <c r="BF3037" s="1135">
        <v>3029</v>
      </c>
      <c r="BG3037" s="1102">
        <v>73258.95662067899</v>
      </c>
      <c r="BH3037" s="1102">
        <v>81921.460318854908</v>
      </c>
      <c r="BI3037" s="1102">
        <v>73503.854774199237</v>
      </c>
      <c r="BJ3037" s="1102">
        <v>76703.446901365096</v>
      </c>
      <c r="BK3037" s="1102">
        <v>85443.161911478426</v>
      </c>
      <c r="BL3037" s="1102">
        <v>97348.044885633426</v>
      </c>
      <c r="BM3037" s="1102">
        <v>88979.23781636091</v>
      </c>
      <c r="BN3037" s="1102">
        <v>113559.68177705866</v>
      </c>
      <c r="BO3037" s="1102">
        <v>158737.91064135512</v>
      </c>
      <c r="BP3037" s="1102">
        <v>147077.48482955009</v>
      </c>
      <c r="BQ3037" s="1102">
        <v>117098.95521217561</v>
      </c>
      <c r="BR3037" s="1102">
        <v>101160.7904130362</v>
      </c>
      <c r="BS3037" s="1102">
        <v>114129.81823692431</v>
      </c>
      <c r="BT3037" s="1102">
        <v>51330.697760734751</v>
      </c>
      <c r="BU3037" s="1102">
        <v>17761.926000233067</v>
      </c>
      <c r="BV3037" s="1102">
        <v>16630.195248323344</v>
      </c>
      <c r="BW3037" s="1102">
        <v>18590.669057151325</v>
      </c>
      <c r="BX3037" s="1102">
        <v>30724.451460588105</v>
      </c>
      <c r="BY3037" s="1102">
        <v>27481.930368000998</v>
      </c>
      <c r="BZ3037" s="1102">
        <v>20592.974630140598</v>
      </c>
      <c r="CA3037" s="1102">
        <v>15121.326467824458</v>
      </c>
      <c r="CB3037" s="1102">
        <v>10547.597295770978</v>
      </c>
      <c r="CC3037" s="1102">
        <v>12211.080885049128</v>
      </c>
      <c r="CD3037" s="1102">
        <v>19252.092739094202</v>
      </c>
      <c r="CE3037" s="1102">
        <v>24048.902062688037</v>
      </c>
      <c r="CF3037" s="1102">
        <v>17578.945780364455</v>
      </c>
      <c r="CG3037" s="1102">
        <v>14257.817161845222</v>
      </c>
      <c r="CH3037" s="1102">
        <v>16573.996184403335</v>
      </c>
      <c r="CI3037" s="1102">
        <v>24160.053627821206</v>
      </c>
      <c r="CJ3037" s="1102">
        <v>25582.707616832267</v>
      </c>
      <c r="CK3037" s="1102">
        <v>24477.59347500687</v>
      </c>
      <c r="CL3037" s="1102">
        <v>21674.879235889988</v>
      </c>
      <c r="CM3037" s="1102">
        <v>25349.00697352835</v>
      </c>
      <c r="CN3037" s="1102">
        <v>27304.31238335606</v>
      </c>
      <c r="CO3037" s="1102">
        <v>25095.828412528866</v>
      </c>
      <c r="CP3037" s="1102">
        <v>29207.636156175628</v>
      </c>
      <c r="CQ3037" s="1106">
        <f t="shared" si="247"/>
        <v>32195.907673317317</v>
      </c>
      <c r="CR3037" s="23" t="s">
        <v>544</v>
      </c>
      <c r="DQ3037"/>
      <c r="DR3037"/>
    </row>
    <row r="3038" spans="58:122" ht="13">
      <c r="BF3038" s="1135">
        <v>3030</v>
      </c>
      <c r="BG3038" s="1102">
        <v>50213.233957833254</v>
      </c>
      <c r="BH3038" s="1102">
        <v>64976.629105760061</v>
      </c>
      <c r="BI3038" s="1102">
        <v>65041.908863788369</v>
      </c>
      <c r="BJ3038" s="1102">
        <v>75609.839974074392</v>
      </c>
      <c r="BK3038" s="1102">
        <v>82357.289714064391</v>
      </c>
      <c r="BL3038" s="1102">
        <v>106248.10110559802</v>
      </c>
      <c r="BM3038" s="1102">
        <v>98183.936267065961</v>
      </c>
      <c r="BN3038" s="1102">
        <v>108348.31347883421</v>
      </c>
      <c r="BO3038" s="1102">
        <v>120277.47072131297</v>
      </c>
      <c r="BP3038" s="1102">
        <v>133454.78091228131</v>
      </c>
      <c r="BQ3038" s="1102">
        <v>102644.71985158126</v>
      </c>
      <c r="BR3038" s="1102">
        <v>83036.611891999652</v>
      </c>
      <c r="BS3038" s="1102">
        <v>76459.658893212472</v>
      </c>
      <c r="BT3038" s="1102">
        <v>57796.163607648501</v>
      </c>
      <c r="BU3038" s="1102">
        <v>22543.640206075324</v>
      </c>
      <c r="BV3038" s="1102">
        <v>16784.921950944889</v>
      </c>
      <c r="BW3038" s="1102">
        <v>21898.078824809272</v>
      </c>
      <c r="BX3038" s="1102">
        <v>23753.858154628586</v>
      </c>
      <c r="BY3038" s="1102">
        <v>24065.102259313055</v>
      </c>
      <c r="BZ3038" s="1102">
        <v>16464.514352222948</v>
      </c>
      <c r="CA3038" s="1102">
        <v>15121.419528428101</v>
      </c>
      <c r="CB3038" s="1102">
        <v>12170.856124821901</v>
      </c>
      <c r="CC3038" s="1102">
        <v>13948.191451742456</v>
      </c>
      <c r="CD3038" s="1102">
        <v>13928.477742711459</v>
      </c>
      <c r="CE3038" s="1102">
        <v>20882.648881649871</v>
      </c>
      <c r="CF3038" s="1102">
        <v>15972.895904605923</v>
      </c>
      <c r="CG3038" s="1102">
        <v>13177.226384843407</v>
      </c>
      <c r="CH3038" s="1102">
        <v>15587.417784831921</v>
      </c>
      <c r="CI3038" s="1102">
        <v>22462.588405336679</v>
      </c>
      <c r="CJ3038" s="1102">
        <v>26446.548212875168</v>
      </c>
      <c r="CK3038" s="1102">
        <v>29218.986532097286</v>
      </c>
      <c r="CL3038" s="1102">
        <v>22718.12831118621</v>
      </c>
      <c r="CM3038" s="1102">
        <v>25579.250774587515</v>
      </c>
      <c r="CN3038" s="1102">
        <v>19421.503683596035</v>
      </c>
      <c r="CO3038" s="1102">
        <v>24356.854737917984</v>
      </c>
      <c r="CP3038" s="1102">
        <v>21436.551662335965</v>
      </c>
      <c r="CQ3038" s="1106">
        <f t="shared" si="247"/>
        <v>23629.753344792236</v>
      </c>
      <c r="CR3038" s="23" t="s">
        <v>544</v>
      </c>
      <c r="DQ3038"/>
      <c r="DR3038"/>
    </row>
    <row r="3039" spans="58:122" ht="13">
      <c r="BF3039" s="1135">
        <v>3031</v>
      </c>
      <c r="BG3039" s="1102">
        <v>66769.89036060177</v>
      </c>
      <c r="BH3039" s="1102">
        <v>62052.75302624239</v>
      </c>
      <c r="BI3039" s="1102">
        <v>57194.616010231315</v>
      </c>
      <c r="BJ3039" s="1102">
        <v>65048.644748299455</v>
      </c>
      <c r="BK3039" s="1102">
        <v>70458.999588631268</v>
      </c>
      <c r="BL3039" s="1102">
        <v>82435.871705370882</v>
      </c>
      <c r="BM3039" s="1102">
        <v>75742.938522932935</v>
      </c>
      <c r="BN3039" s="1102">
        <v>95765.418323439662</v>
      </c>
      <c r="BO3039" s="1102">
        <v>121319.80713785454</v>
      </c>
      <c r="BP3039" s="1102">
        <v>111764.7011515823</v>
      </c>
      <c r="BQ3039" s="1102">
        <v>86420.695123502723</v>
      </c>
      <c r="BR3039" s="1102">
        <v>73502.578615611288</v>
      </c>
      <c r="BS3039" s="1102">
        <v>75738.377129803324</v>
      </c>
      <c r="BT3039" s="1102">
        <v>36926.273181840195</v>
      </c>
      <c r="BU3039" s="1102">
        <v>17471.218374715965</v>
      </c>
      <c r="BV3039" s="1102">
        <v>16216.338306446793</v>
      </c>
      <c r="BW3039" s="1102">
        <v>24146.768754915844</v>
      </c>
      <c r="BX3039" s="1102">
        <v>25362.345940877112</v>
      </c>
      <c r="BY3039" s="1102">
        <v>23953.21163456334</v>
      </c>
      <c r="BZ3039" s="1102">
        <v>23872.613487293831</v>
      </c>
      <c r="CA3039" s="1102">
        <v>15128.362823893636</v>
      </c>
      <c r="CB3039" s="1102">
        <v>8680.4702777148195</v>
      </c>
      <c r="CC3039" s="1102">
        <v>9720.5342780761748</v>
      </c>
      <c r="CD3039" s="1102">
        <v>12150.08386969294</v>
      </c>
      <c r="CE3039" s="1102">
        <v>23264.351178355242</v>
      </c>
      <c r="CF3039" s="1102">
        <v>17583.390175211232</v>
      </c>
      <c r="CG3039" s="1102">
        <v>13588.365446915426</v>
      </c>
      <c r="CH3039" s="1102">
        <v>13367.934679905895</v>
      </c>
      <c r="CI3039" s="1102">
        <v>19462.177280814212</v>
      </c>
      <c r="CJ3039" s="1102">
        <v>18621.640885533907</v>
      </c>
      <c r="CK3039" s="1102">
        <v>22575.142871947104</v>
      </c>
      <c r="CL3039" s="1102">
        <v>17699.504574720137</v>
      </c>
      <c r="CM3039" s="1102">
        <v>23665.497422660595</v>
      </c>
      <c r="CN3039" s="1102">
        <v>19970.01836821582</v>
      </c>
      <c r="CO3039" s="1102">
        <v>25912.835168416121</v>
      </c>
      <c r="CP3039" s="1102">
        <v>21678.670935438178</v>
      </c>
      <c r="CQ3039" s="1106">
        <f t="shared" si="247"/>
        <v>23896.644157901781</v>
      </c>
      <c r="CR3039" s="23" t="s">
        <v>544</v>
      </c>
      <c r="DQ3039"/>
      <c r="DR3039"/>
    </row>
    <row r="3040" spans="58:122" ht="13">
      <c r="BF3040" s="1135">
        <v>3032</v>
      </c>
      <c r="BG3040" s="1102">
        <v>56012.219737026593</v>
      </c>
      <c r="BH3040" s="1102">
        <v>61506.047090518623</v>
      </c>
      <c r="BI3040" s="1102">
        <v>50836.826052661636</v>
      </c>
      <c r="BJ3040" s="1102">
        <v>49128.345526968085</v>
      </c>
      <c r="BK3040" s="1102">
        <v>66147.557674910349</v>
      </c>
      <c r="BL3040" s="1102">
        <v>96350.267897960483</v>
      </c>
      <c r="BM3040" s="1102">
        <v>81472.625489713988</v>
      </c>
      <c r="BN3040" s="1102">
        <v>88773.435452687918</v>
      </c>
      <c r="BO3040" s="1102">
        <v>137721.15044102998</v>
      </c>
      <c r="BP3040" s="1102">
        <v>136939.92832800152</v>
      </c>
      <c r="BQ3040" s="1102">
        <v>109547.33256964161</v>
      </c>
      <c r="BR3040" s="1102">
        <v>79678.874307845253</v>
      </c>
      <c r="BS3040" s="1102">
        <v>79572.003364503355</v>
      </c>
      <c r="BT3040" s="1102">
        <v>37869.064460982998</v>
      </c>
      <c r="BU3040" s="1102">
        <v>16645.314913120455</v>
      </c>
      <c r="BV3040" s="1102">
        <v>16292.047245710268</v>
      </c>
      <c r="BW3040" s="1102">
        <v>20817.400165873045</v>
      </c>
      <c r="BX3040" s="1102">
        <v>39217.70047442356</v>
      </c>
      <c r="BY3040" s="1102">
        <v>26485.090591157277</v>
      </c>
      <c r="BZ3040" s="1102">
        <v>21355.026985649718</v>
      </c>
      <c r="CA3040" s="1102">
        <v>15134.516866627526</v>
      </c>
      <c r="CB3040" s="1102">
        <v>10019.040228442436</v>
      </c>
      <c r="CC3040" s="1102">
        <v>15444.702804774435</v>
      </c>
      <c r="CD3040" s="1102">
        <v>12994.545939656618</v>
      </c>
      <c r="CE3040" s="1102">
        <v>20893.021971079914</v>
      </c>
      <c r="CF3040" s="1102">
        <v>16419.503931334373</v>
      </c>
      <c r="CG3040" s="1102">
        <v>13061.627538672439</v>
      </c>
      <c r="CH3040" s="1102">
        <v>17818.766021692209</v>
      </c>
      <c r="CI3040" s="1102">
        <v>20371.485601783046</v>
      </c>
      <c r="CJ3040" s="1102">
        <v>22965.319518452256</v>
      </c>
      <c r="CK3040" s="1102">
        <v>25526.055474188721</v>
      </c>
      <c r="CL3040" s="1102">
        <v>18228.693525606996</v>
      </c>
      <c r="CM3040" s="1102">
        <v>23414.610312607958</v>
      </c>
      <c r="CN3040" s="1102">
        <v>19294.377218754915</v>
      </c>
      <c r="CO3040" s="1102">
        <v>22463.93362984245</v>
      </c>
      <c r="CP3040" s="1102">
        <v>19296.856526429816</v>
      </c>
      <c r="CQ3040" s="1106">
        <f t="shared" si="247"/>
        <v>21271.143196530898</v>
      </c>
      <c r="CR3040" s="23" t="s">
        <v>544</v>
      </c>
      <c r="DQ3040"/>
      <c r="DR3040"/>
    </row>
    <row r="3041" spans="58:122" ht="13">
      <c r="BF3041" s="1135">
        <v>3033</v>
      </c>
      <c r="BG3041" s="1102">
        <v>67640.401875999596</v>
      </c>
      <c r="BH3041" s="1102">
        <v>73325.654831883701</v>
      </c>
      <c r="BI3041" s="1102">
        <v>68666.602311473733</v>
      </c>
      <c r="BJ3041" s="1102">
        <v>83597.238561627062</v>
      </c>
      <c r="BK3041" s="1102">
        <v>102240.27009091138</v>
      </c>
      <c r="BL3041" s="1102">
        <v>131127.1449514672</v>
      </c>
      <c r="BM3041" s="1102">
        <v>116354.83375792687</v>
      </c>
      <c r="BN3041" s="1102">
        <v>121216.63841105401</v>
      </c>
      <c r="BO3041" s="1102">
        <v>148613.92122958254</v>
      </c>
      <c r="BP3041" s="1102">
        <v>137543.9524491984</v>
      </c>
      <c r="BQ3041" s="1102">
        <v>103418.30598307648</v>
      </c>
      <c r="BR3041" s="1102">
        <v>81457.305096347904</v>
      </c>
      <c r="BS3041" s="1102">
        <v>89590.694993532277</v>
      </c>
      <c r="BT3041" s="1102">
        <v>37090.106997204151</v>
      </c>
      <c r="BU3041" s="1102">
        <v>17040.560068187118</v>
      </c>
      <c r="BV3041" s="1102">
        <v>16560.304681367408</v>
      </c>
      <c r="BW3041" s="1102">
        <v>23676.223550384486</v>
      </c>
      <c r="BX3041" s="1102">
        <v>27722.93037388724</v>
      </c>
      <c r="BY3041" s="1102">
        <v>28711.983876192055</v>
      </c>
      <c r="BZ3041" s="1102">
        <v>25209.087715266716</v>
      </c>
      <c r="CA3041" s="1102">
        <v>15144.227164652655</v>
      </c>
      <c r="CB3041" s="1102">
        <v>7995.71207453841</v>
      </c>
      <c r="CC3041" s="1102">
        <v>10779.236752894813</v>
      </c>
      <c r="CD3041" s="1102">
        <v>14183.659813497892</v>
      </c>
      <c r="CE3041" s="1102">
        <v>26337.483480293187</v>
      </c>
      <c r="CF3041" s="1102">
        <v>20006.33382196767</v>
      </c>
      <c r="CG3041" s="1102">
        <v>13466.550836175773</v>
      </c>
      <c r="CH3041" s="1102">
        <v>15031.984332280093</v>
      </c>
      <c r="CI3041" s="1102">
        <v>17704.543338568183</v>
      </c>
      <c r="CJ3041" s="1102">
        <v>23154.872225552816</v>
      </c>
      <c r="CK3041" s="1102">
        <v>21705.033368394299</v>
      </c>
      <c r="CL3041" s="1102">
        <v>20913.961991950207</v>
      </c>
      <c r="CM3041" s="1102">
        <v>23255.655342473292</v>
      </c>
      <c r="CN3041" s="1102">
        <v>22535.095579421239</v>
      </c>
      <c r="CO3041" s="1102">
        <v>26646.86364294689</v>
      </c>
      <c r="CP3041" s="1102">
        <v>24284.558039202802</v>
      </c>
      <c r="CQ3041" s="1106">
        <f t="shared" si="247"/>
        <v>26769.14298496467</v>
      </c>
      <c r="CR3041" s="23" t="s">
        <v>544</v>
      </c>
      <c r="DQ3041"/>
      <c r="DR3041"/>
    </row>
    <row r="3042" spans="58:122" ht="13">
      <c r="BF3042" s="1135">
        <v>3034</v>
      </c>
      <c r="BG3042" s="1102">
        <v>64308.640371822788</v>
      </c>
      <c r="BH3042" s="1102">
        <v>60246.314673319517</v>
      </c>
      <c r="BI3042" s="1102">
        <v>49098.986844665043</v>
      </c>
      <c r="BJ3042" s="1102">
        <v>58034.145728843228</v>
      </c>
      <c r="BK3042" s="1102">
        <v>65219.641259216252</v>
      </c>
      <c r="BL3042" s="1102">
        <v>74278.162554021314</v>
      </c>
      <c r="BM3042" s="1102">
        <v>66045.709020526803</v>
      </c>
      <c r="BN3042" s="1102">
        <v>81214.362226800935</v>
      </c>
      <c r="BO3042" s="1102">
        <v>103717.32802488901</v>
      </c>
      <c r="BP3042" s="1102">
        <v>95835.695387394037</v>
      </c>
      <c r="BQ3042" s="1102">
        <v>73126.651378691371</v>
      </c>
      <c r="BR3042" s="1102">
        <v>64875.957465202475</v>
      </c>
      <c r="BS3042" s="1102">
        <v>72185.127222477517</v>
      </c>
      <c r="BT3042" s="1102">
        <v>28246.853009386352</v>
      </c>
      <c r="BU3042" s="1102">
        <v>14768.732810599526</v>
      </c>
      <c r="BV3042" s="1102">
        <v>13755.876922811485</v>
      </c>
      <c r="BW3042" s="1102">
        <v>24301.31515559159</v>
      </c>
      <c r="BX3042" s="1102">
        <v>28527.106762555581</v>
      </c>
      <c r="BY3042" s="1102">
        <v>27969.031370184886</v>
      </c>
      <c r="BZ3042" s="1102">
        <v>25192.240289452202</v>
      </c>
      <c r="CA3042" s="1102">
        <v>15145.760064833832</v>
      </c>
      <c r="CB3042" s="1102">
        <v>8093.2855823363643</v>
      </c>
      <c r="CC3042" s="1102">
        <v>10421.418677602516</v>
      </c>
      <c r="CD3042" s="1102">
        <v>12355.588821094505</v>
      </c>
      <c r="CE3042" s="1102">
        <v>21856.774429254743</v>
      </c>
      <c r="CF3042" s="1102">
        <v>15330.098656679373</v>
      </c>
      <c r="CG3042" s="1102">
        <v>13349.442919726067</v>
      </c>
      <c r="CH3042" s="1102">
        <v>13676.803475860404</v>
      </c>
      <c r="CI3042" s="1102">
        <v>22212.614571613853</v>
      </c>
      <c r="CJ3042" s="1102">
        <v>20958.185808554528</v>
      </c>
      <c r="CK3042" s="1102">
        <v>24034.683761118846</v>
      </c>
      <c r="CL3042" s="1102">
        <v>19908.729745670989</v>
      </c>
      <c r="CM3042" s="1102">
        <v>20922.719715677795</v>
      </c>
      <c r="CN3042" s="1102">
        <v>21169.436214349862</v>
      </c>
      <c r="CO3042" s="1102">
        <v>18198.23102333791</v>
      </c>
      <c r="CP3042" s="1102">
        <v>22608.186151040587</v>
      </c>
      <c r="CQ3042" s="1106">
        <f t="shared" si="247"/>
        <v>24921.259292877407</v>
      </c>
      <c r="CR3042" s="23" t="s">
        <v>544</v>
      </c>
      <c r="DQ3042"/>
      <c r="DR3042"/>
    </row>
    <row r="3043" spans="58:122" ht="13">
      <c r="BF3043" s="1135">
        <v>3035</v>
      </c>
      <c r="BG3043" s="1102">
        <v>54868.928116757845</v>
      </c>
      <c r="BH3043" s="1102">
        <v>59599.954402111369</v>
      </c>
      <c r="BI3043" s="1102">
        <v>45880.517060708065</v>
      </c>
      <c r="BJ3043" s="1102">
        <v>47436.686506220307</v>
      </c>
      <c r="BK3043" s="1102">
        <v>69794.672061289864</v>
      </c>
      <c r="BL3043" s="1102">
        <v>100925.39521607241</v>
      </c>
      <c r="BM3043" s="1102">
        <v>86193.4246174523</v>
      </c>
      <c r="BN3043" s="1102">
        <v>83429.000244321622</v>
      </c>
      <c r="BO3043" s="1102">
        <v>110221.09693690151</v>
      </c>
      <c r="BP3043" s="1102">
        <v>103319.26798704841</v>
      </c>
      <c r="BQ3043" s="1102">
        <v>84316.047138457856</v>
      </c>
      <c r="BR3043" s="1102">
        <v>61726.730195621771</v>
      </c>
      <c r="BS3043" s="1102">
        <v>68559.195897459955</v>
      </c>
      <c r="BT3043" s="1102">
        <v>29370.914119495475</v>
      </c>
      <c r="BU3043" s="1102">
        <v>14112.8729447605</v>
      </c>
      <c r="BV3043" s="1102">
        <v>12845.989971755836</v>
      </c>
      <c r="BW3043" s="1102">
        <v>21824.827566813969</v>
      </c>
      <c r="BX3043" s="1102">
        <v>25224.397962944942</v>
      </c>
      <c r="BY3043" s="1102">
        <v>23510.930587830106</v>
      </c>
      <c r="BZ3043" s="1102">
        <v>22420.037744711281</v>
      </c>
      <c r="CA3043" s="1102">
        <v>15149.959959779697</v>
      </c>
      <c r="CB3043" s="1102">
        <v>9635.2907857779446</v>
      </c>
      <c r="CC3043" s="1102">
        <v>11246.472418993479</v>
      </c>
      <c r="CD3043" s="1102">
        <v>10425.641537525222</v>
      </c>
      <c r="CE3043" s="1102">
        <v>18054.925002040858</v>
      </c>
      <c r="CF3043" s="1102">
        <v>13331.950313642026</v>
      </c>
      <c r="CG3043" s="1102">
        <v>11863.498443192913</v>
      </c>
      <c r="CH3043" s="1102">
        <v>13277.588775754912</v>
      </c>
      <c r="CI3043" s="1102">
        <v>18247.092953484072</v>
      </c>
      <c r="CJ3043" s="1102">
        <v>21947.488266591638</v>
      </c>
      <c r="CK3043" s="1102">
        <v>20781.120140767438</v>
      </c>
      <c r="CL3043" s="1102">
        <v>17271.25092367766</v>
      </c>
      <c r="CM3043" s="1102">
        <v>20450.486587377327</v>
      </c>
      <c r="CN3043" s="1102">
        <v>16885.30077575309</v>
      </c>
      <c r="CO3043" s="1102">
        <v>24742.361924678215</v>
      </c>
      <c r="CP3043" s="1102">
        <v>18756.967758994164</v>
      </c>
      <c r="CQ3043" s="1106">
        <f t="shared" si="247"/>
        <v>20676.017702044621</v>
      </c>
      <c r="CR3043" s="23" t="s">
        <v>544</v>
      </c>
      <c r="DQ3043"/>
      <c r="DR3043"/>
    </row>
    <row r="3044" spans="58:122" ht="13">
      <c r="BF3044" s="1135">
        <v>3036</v>
      </c>
      <c r="BG3044" s="1102">
        <v>65541.619065456543</v>
      </c>
      <c r="BH3044" s="1102">
        <v>71524.442081165427</v>
      </c>
      <c r="BI3044" s="1102">
        <v>64773.83942422532</v>
      </c>
      <c r="BJ3044" s="1102">
        <v>66620.293695616609</v>
      </c>
      <c r="BK3044" s="1102">
        <v>88979.440282176074</v>
      </c>
      <c r="BL3044" s="1102">
        <v>125188.52382171234</v>
      </c>
      <c r="BM3044" s="1102">
        <v>122279.79396577488</v>
      </c>
      <c r="BN3044" s="1102">
        <v>124255.57091283504</v>
      </c>
      <c r="BO3044" s="1102">
        <v>163334.49522765132</v>
      </c>
      <c r="BP3044" s="1102">
        <v>150207.95596182375</v>
      </c>
      <c r="BQ3044" s="1102">
        <v>118326.29363153491</v>
      </c>
      <c r="BR3044" s="1102">
        <v>87797.016654572799</v>
      </c>
      <c r="BS3044" s="1102">
        <v>87069.501428361924</v>
      </c>
      <c r="BT3044" s="1102">
        <v>35866.471901810117</v>
      </c>
      <c r="BU3044" s="1102">
        <v>15080.293561341448</v>
      </c>
      <c r="BV3044" s="1102">
        <v>13193.592360139284</v>
      </c>
      <c r="BW3044" s="1102">
        <v>27197.336655596919</v>
      </c>
      <c r="BX3044" s="1102">
        <v>32060.695245958021</v>
      </c>
      <c r="BY3044" s="1102">
        <v>26898.555777724552</v>
      </c>
      <c r="BZ3044" s="1102">
        <v>23389.83759485506</v>
      </c>
      <c r="CA3044" s="1102">
        <v>15150.768296759004</v>
      </c>
      <c r="CB3044" s="1102">
        <v>11803.759857713318</v>
      </c>
      <c r="CC3044" s="1102">
        <v>13513.031657430382</v>
      </c>
      <c r="CD3044" s="1102">
        <v>21634.495735544322</v>
      </c>
      <c r="CE3044" s="1102">
        <v>32404.216872139521</v>
      </c>
      <c r="CF3044" s="1102">
        <v>21312.249590613115</v>
      </c>
      <c r="CG3044" s="1102">
        <v>14796.637280333562</v>
      </c>
      <c r="CH3044" s="1102">
        <v>16874.006489069161</v>
      </c>
      <c r="CI3044" s="1102">
        <v>27115.585410201929</v>
      </c>
      <c r="CJ3044" s="1102">
        <v>32960.229730352949</v>
      </c>
      <c r="CK3044" s="1102">
        <v>32666.527545427351</v>
      </c>
      <c r="CL3044" s="1102">
        <v>24419.651176942778</v>
      </c>
      <c r="CM3044" s="1102">
        <v>26275.808045440866</v>
      </c>
      <c r="CN3044" s="1102">
        <v>25197.984150782653</v>
      </c>
      <c r="CO3044" s="1102">
        <v>26802.868894312567</v>
      </c>
      <c r="CP3044" s="1102">
        <v>26448.924198361863</v>
      </c>
      <c r="CQ3044" s="1106">
        <f t="shared" si="247"/>
        <v>29154.948281186964</v>
      </c>
      <c r="CR3044" s="23" t="s">
        <v>544</v>
      </c>
      <c r="DQ3044"/>
      <c r="DR3044"/>
    </row>
    <row r="3045" spans="58:122" ht="13">
      <c r="BF3045" s="1135">
        <v>3037</v>
      </c>
      <c r="BG3045" s="1102">
        <v>50528.758805243284</v>
      </c>
      <c r="BH3045" s="1102">
        <v>53464.188521516575</v>
      </c>
      <c r="BI3045" s="1102">
        <v>50348.755520072227</v>
      </c>
      <c r="BJ3045" s="1102">
        <v>50641.965055339911</v>
      </c>
      <c r="BK3045" s="1102">
        <v>77254.49731991718</v>
      </c>
      <c r="BL3045" s="1102">
        <v>111810.45131314677</v>
      </c>
      <c r="BM3045" s="1102">
        <v>106826.55890841152</v>
      </c>
      <c r="BN3045" s="1102">
        <v>99877.854249498923</v>
      </c>
      <c r="BO3045" s="1102">
        <v>140614.52252696728</v>
      </c>
      <c r="BP3045" s="1102">
        <v>130458.07273064402</v>
      </c>
      <c r="BQ3045" s="1102">
        <v>115752.25670754959</v>
      </c>
      <c r="BR3045" s="1102">
        <v>87300.776871925191</v>
      </c>
      <c r="BS3045" s="1102">
        <v>96987.076467773848</v>
      </c>
      <c r="BT3045" s="1102">
        <v>35960.867829620154</v>
      </c>
      <c r="BU3045" s="1102">
        <v>18582.467771505915</v>
      </c>
      <c r="BV3045" s="1102">
        <v>15505.595218572569</v>
      </c>
      <c r="BW3045" s="1102">
        <v>29388.342765315883</v>
      </c>
      <c r="BX3045" s="1102">
        <v>30218.071955743078</v>
      </c>
      <c r="BY3045" s="1102">
        <v>35255.844349479943</v>
      </c>
      <c r="BZ3045" s="1102">
        <v>18830.295837190966</v>
      </c>
      <c r="CA3045" s="1102">
        <v>15153.110171154049</v>
      </c>
      <c r="CB3045" s="1102">
        <v>7627.8518674355228</v>
      </c>
      <c r="CC3045" s="1102">
        <v>10321.9058405258</v>
      </c>
      <c r="CD3045" s="1102">
        <v>13026.633061704795</v>
      </c>
      <c r="CE3045" s="1102">
        <v>33512.24345671817</v>
      </c>
      <c r="CF3045" s="1102">
        <v>18400.17498861672</v>
      </c>
      <c r="CG3045" s="1102">
        <v>11617.343273558372</v>
      </c>
      <c r="CH3045" s="1102">
        <v>13383.27529752722</v>
      </c>
      <c r="CI3045" s="1102">
        <v>21012.283589194543</v>
      </c>
      <c r="CJ3045" s="1102">
        <v>28076.448879114894</v>
      </c>
      <c r="CK3045" s="1102">
        <v>27637.320670251669</v>
      </c>
      <c r="CL3045" s="1102">
        <v>21003.730472015282</v>
      </c>
      <c r="CM3045" s="1102">
        <v>28704.346747748496</v>
      </c>
      <c r="CN3045" s="1102">
        <v>21910.310296136046</v>
      </c>
      <c r="CO3045" s="1102">
        <v>31338.279006809946</v>
      </c>
      <c r="CP3045" s="1102">
        <v>23698.95834888038</v>
      </c>
      <c r="CQ3045" s="1106">
        <f t="shared" si="247"/>
        <v>26123.629823189767</v>
      </c>
      <c r="CR3045" s="23" t="s">
        <v>544</v>
      </c>
      <c r="DQ3045"/>
      <c r="DR3045"/>
    </row>
    <row r="3046" spans="58:122" ht="13">
      <c r="BF3046" s="1135">
        <v>3038</v>
      </c>
      <c r="BG3046" s="1102">
        <v>66718.362545081676</v>
      </c>
      <c r="BH3046" s="1102">
        <v>63193.154657002553</v>
      </c>
      <c r="BI3046" s="1102">
        <v>54105.977888261114</v>
      </c>
      <c r="BJ3046" s="1102">
        <v>74224.69780847014</v>
      </c>
      <c r="BK3046" s="1102">
        <v>103067.07388750062</v>
      </c>
      <c r="BL3046" s="1102">
        <v>139604.725141045</v>
      </c>
      <c r="BM3046" s="1102">
        <v>115976.49750651304</v>
      </c>
      <c r="BN3046" s="1102">
        <v>111449.58988084724</v>
      </c>
      <c r="BO3046" s="1102">
        <v>140157.81553938295</v>
      </c>
      <c r="BP3046" s="1102">
        <v>126298.39809164434</v>
      </c>
      <c r="BQ3046" s="1102">
        <v>90829.598235469603</v>
      </c>
      <c r="BR3046" s="1102">
        <v>65882.675795431715</v>
      </c>
      <c r="BS3046" s="1102">
        <v>72768.297355464441</v>
      </c>
      <c r="BT3046" s="1102">
        <v>33803.398006942261</v>
      </c>
      <c r="BU3046" s="1102">
        <v>14788.695103869737</v>
      </c>
      <c r="BV3046" s="1102">
        <v>12966.907460381683</v>
      </c>
      <c r="BW3046" s="1102">
        <v>24987.927363057555</v>
      </c>
      <c r="BX3046" s="1102">
        <v>34710.632031749352</v>
      </c>
      <c r="BY3046" s="1102">
        <v>29547.656752123567</v>
      </c>
      <c r="BZ3046" s="1102">
        <v>22739.796848117177</v>
      </c>
      <c r="CA3046" s="1102">
        <v>15154.689607622729</v>
      </c>
      <c r="CB3046" s="1102">
        <v>11675.917335127915</v>
      </c>
      <c r="CC3046" s="1102">
        <v>14195.163185900881</v>
      </c>
      <c r="CD3046" s="1102">
        <v>19714.850878959282</v>
      </c>
      <c r="CE3046" s="1102">
        <v>30079.722856610435</v>
      </c>
      <c r="CF3046" s="1102">
        <v>19918.436919550189</v>
      </c>
      <c r="CG3046" s="1102">
        <v>14005.328052888275</v>
      </c>
      <c r="CH3046" s="1102">
        <v>14747.860069369362</v>
      </c>
      <c r="CI3046" s="1102">
        <v>19966.357841293458</v>
      </c>
      <c r="CJ3046" s="1102">
        <v>22061.872395441347</v>
      </c>
      <c r="CK3046" s="1102">
        <v>23201.895876394952</v>
      </c>
      <c r="CL3046" s="1102">
        <v>17459.874287565341</v>
      </c>
      <c r="CM3046" s="1102">
        <v>23421.455150831363</v>
      </c>
      <c r="CN3046" s="1102">
        <v>22021.622515028303</v>
      </c>
      <c r="CO3046" s="1102">
        <v>23538.396822722443</v>
      </c>
      <c r="CP3046" s="1102">
        <v>22092.065550519717</v>
      </c>
      <c r="CQ3046" s="1106">
        <f t="shared" si="247"/>
        <v>24352.33371759926</v>
      </c>
      <c r="CR3046" s="23" t="s">
        <v>544</v>
      </c>
      <c r="DQ3046"/>
      <c r="DR3046"/>
    </row>
    <row r="3047" spans="58:122" ht="13">
      <c r="BF3047" s="1135">
        <v>3039</v>
      </c>
      <c r="BG3047" s="1102">
        <v>84606.753636087349</v>
      </c>
      <c r="BH3047" s="1102">
        <v>83899.969004511571</v>
      </c>
      <c r="BI3047" s="1102">
        <v>73871.334516257717</v>
      </c>
      <c r="BJ3047" s="1102">
        <v>89266.575222766289</v>
      </c>
      <c r="BK3047" s="1102">
        <v>108270.34805691644</v>
      </c>
      <c r="BL3047" s="1102">
        <v>131700.26741220464</v>
      </c>
      <c r="BM3047" s="1102">
        <v>117627.54897686013</v>
      </c>
      <c r="BN3047" s="1102">
        <v>144924.52191450284</v>
      </c>
      <c r="BO3047" s="1102">
        <v>157261.38955408672</v>
      </c>
      <c r="BP3047" s="1102">
        <v>144010.19941838164</v>
      </c>
      <c r="BQ3047" s="1102">
        <v>112780.99838227473</v>
      </c>
      <c r="BR3047" s="1102">
        <v>101567.24888114064</v>
      </c>
      <c r="BS3047" s="1102">
        <v>94856.867412080072</v>
      </c>
      <c r="BT3047" s="1102">
        <v>36134.74978751404</v>
      </c>
      <c r="BU3047" s="1102">
        <v>14392.841348221256</v>
      </c>
      <c r="BV3047" s="1102">
        <v>16843.249495858439</v>
      </c>
      <c r="BW3047" s="1102">
        <v>29427.880416091903</v>
      </c>
      <c r="BX3047" s="1102">
        <v>31839.779173895789</v>
      </c>
      <c r="BY3047" s="1102">
        <v>27452.313648603369</v>
      </c>
      <c r="BZ3047" s="1102">
        <v>23281.199242871775</v>
      </c>
      <c r="CA3047" s="1102">
        <v>15159.514804615654</v>
      </c>
      <c r="CB3047" s="1102">
        <v>11553.932130036501</v>
      </c>
      <c r="CC3047" s="1102">
        <v>15169.818954622442</v>
      </c>
      <c r="CD3047" s="1102">
        <v>19763.335613743722</v>
      </c>
      <c r="CE3047" s="1102">
        <v>30149.355863066154</v>
      </c>
      <c r="CF3047" s="1102">
        <v>20424.30599369483</v>
      </c>
      <c r="CG3047" s="1102">
        <v>16899.487429354067</v>
      </c>
      <c r="CH3047" s="1102">
        <v>19207.511004893713</v>
      </c>
      <c r="CI3047" s="1102">
        <v>29602.821118525888</v>
      </c>
      <c r="CJ3047" s="1102">
        <v>31871.27006774141</v>
      </c>
      <c r="CK3047" s="1102">
        <v>32587.917422613038</v>
      </c>
      <c r="CL3047" s="1102">
        <v>25436.97321426266</v>
      </c>
      <c r="CM3047" s="1102">
        <v>33069.243326498326</v>
      </c>
      <c r="CN3047" s="1102">
        <v>25144.239065811013</v>
      </c>
      <c r="CO3047" s="1102">
        <v>26511.662600024105</v>
      </c>
      <c r="CP3047" s="1102">
        <v>27773.802985472459</v>
      </c>
      <c r="CQ3047" s="1106">
        <f t="shared" si="247"/>
        <v>30615.377152598056</v>
      </c>
      <c r="CR3047" s="23" t="s">
        <v>544</v>
      </c>
      <c r="DQ3047"/>
      <c r="DR3047"/>
    </row>
    <row r="3048" spans="58:122" ht="13">
      <c r="BF3048" s="1135">
        <v>3040</v>
      </c>
      <c r="BG3048" s="1102">
        <v>58341.158093200866</v>
      </c>
      <c r="BH3048" s="1102">
        <v>60344.121639128702</v>
      </c>
      <c r="BI3048" s="1102">
        <v>50205.905370124914</v>
      </c>
      <c r="BJ3048" s="1102">
        <v>54012.613576035081</v>
      </c>
      <c r="BK3048" s="1102">
        <v>61477.167017638283</v>
      </c>
      <c r="BL3048" s="1102">
        <v>84513.32030433722</v>
      </c>
      <c r="BM3048" s="1102">
        <v>75614.114817800466</v>
      </c>
      <c r="BN3048" s="1102">
        <v>91415.304728136893</v>
      </c>
      <c r="BO3048" s="1102">
        <v>119822.37032110298</v>
      </c>
      <c r="BP3048" s="1102">
        <v>111638.76834657343</v>
      </c>
      <c r="BQ3048" s="1102">
        <v>89418.046904014453</v>
      </c>
      <c r="BR3048" s="1102">
        <v>67534.351050458557</v>
      </c>
      <c r="BS3048" s="1102">
        <v>56116.387445632747</v>
      </c>
      <c r="BT3048" s="1102">
        <v>28092.558150501442</v>
      </c>
      <c r="BU3048" s="1102">
        <v>13048.707571955732</v>
      </c>
      <c r="BV3048" s="1102">
        <v>13229.560299480929</v>
      </c>
      <c r="BW3048" s="1102">
        <v>15324.544187644517</v>
      </c>
      <c r="BX3048" s="1102">
        <v>20988.980458152393</v>
      </c>
      <c r="BY3048" s="1102">
        <v>24302.626491347561</v>
      </c>
      <c r="BZ3048" s="1102">
        <v>24113.916288740773</v>
      </c>
      <c r="CA3048" s="1102">
        <v>15162.542455749275</v>
      </c>
      <c r="CB3048" s="1102">
        <v>8386.8881897108458</v>
      </c>
      <c r="CC3048" s="1102">
        <v>9287.4183450713826</v>
      </c>
      <c r="CD3048" s="1102">
        <v>11905.868224917338</v>
      </c>
      <c r="CE3048" s="1102">
        <v>20829.049368823711</v>
      </c>
      <c r="CF3048" s="1102">
        <v>14924.108146238395</v>
      </c>
      <c r="CG3048" s="1102">
        <v>10771.553438139432</v>
      </c>
      <c r="CH3048" s="1102">
        <v>12412.422439058977</v>
      </c>
      <c r="CI3048" s="1102">
        <v>16715.947241504884</v>
      </c>
      <c r="CJ3048" s="1102">
        <v>21491.292956035788</v>
      </c>
      <c r="CK3048" s="1102">
        <v>19313.270317337538</v>
      </c>
      <c r="CL3048" s="1102">
        <v>15446.1526501227</v>
      </c>
      <c r="CM3048" s="1102">
        <v>15216.785112636169</v>
      </c>
      <c r="CN3048" s="1102">
        <v>16538.485437051429</v>
      </c>
      <c r="CO3048" s="1102">
        <v>19814.52125536562</v>
      </c>
      <c r="CP3048" s="1102">
        <v>17188.763590173148</v>
      </c>
      <c r="CQ3048" s="1106">
        <f t="shared" si="247"/>
        <v>18947.368510364064</v>
      </c>
      <c r="CR3048" s="23" t="s">
        <v>544</v>
      </c>
      <c r="DQ3048"/>
      <c r="DR3048"/>
    </row>
    <row r="3049" spans="58:122" ht="13">
      <c r="BF3049" s="1135">
        <v>3041</v>
      </c>
      <c r="BG3049" s="1102">
        <v>66673.590701921174</v>
      </c>
      <c r="BH3049" s="1102">
        <v>70848.203829664038</v>
      </c>
      <c r="BI3049" s="1102">
        <v>57632.204976263914</v>
      </c>
      <c r="BJ3049" s="1102">
        <v>52471.057750545064</v>
      </c>
      <c r="BK3049" s="1102">
        <v>72002.716537618398</v>
      </c>
      <c r="BL3049" s="1102">
        <v>103738.53390155609</v>
      </c>
      <c r="BM3049" s="1102">
        <v>89877.120058806933</v>
      </c>
      <c r="BN3049" s="1102">
        <v>87766.331744707451</v>
      </c>
      <c r="BO3049" s="1102">
        <v>139002.91217977818</v>
      </c>
      <c r="BP3049" s="1102">
        <v>131358.63762992239</v>
      </c>
      <c r="BQ3049" s="1102">
        <v>108874.38773977323</v>
      </c>
      <c r="BR3049" s="1102">
        <v>79635.901164985029</v>
      </c>
      <c r="BS3049" s="1102">
        <v>106462.26206475927</v>
      </c>
      <c r="BT3049" s="1102">
        <v>43256.532741258183</v>
      </c>
      <c r="BU3049" s="1102">
        <v>19758.854109475418</v>
      </c>
      <c r="BV3049" s="1102">
        <v>14704.853738456666</v>
      </c>
      <c r="BW3049" s="1102">
        <v>21888.975756796048</v>
      </c>
      <c r="BX3049" s="1102">
        <v>27221.868195566956</v>
      </c>
      <c r="BY3049" s="1102">
        <v>25159.754866691881</v>
      </c>
      <c r="BZ3049" s="1102">
        <v>22236.709829704789</v>
      </c>
      <c r="CA3049" s="1102">
        <v>15165.350488313092</v>
      </c>
      <c r="CB3049" s="1102">
        <v>10851.056528857089</v>
      </c>
      <c r="CC3049" s="1102">
        <v>10856.104425552579</v>
      </c>
      <c r="CD3049" s="1102">
        <v>15757.478850748288</v>
      </c>
      <c r="CE3049" s="1102">
        <v>24680.443353351031</v>
      </c>
      <c r="CF3049" s="1102">
        <v>18432.806287968669</v>
      </c>
      <c r="CG3049" s="1102">
        <v>13609.640774374426</v>
      </c>
      <c r="CH3049" s="1102">
        <v>13190.505862481421</v>
      </c>
      <c r="CI3049" s="1102">
        <v>20079.126440412037</v>
      </c>
      <c r="CJ3049" s="1102">
        <v>23444.025197653755</v>
      </c>
      <c r="CK3049" s="1102">
        <v>25217.380944471603</v>
      </c>
      <c r="CL3049" s="1102">
        <v>22291.40857724837</v>
      </c>
      <c r="CM3049" s="1102">
        <v>23837.194025358433</v>
      </c>
      <c r="CN3049" s="1102">
        <v>21944.30665885863</v>
      </c>
      <c r="CO3049" s="1102">
        <v>19152.092760467105</v>
      </c>
      <c r="CP3049" s="1102">
        <v>23554.174692012199</v>
      </c>
      <c r="CQ3049" s="1106">
        <f t="shared" si="247"/>
        <v>25964.03316072081</v>
      </c>
      <c r="CR3049" s="23" t="s">
        <v>544</v>
      </c>
      <c r="DQ3049"/>
      <c r="DR3049"/>
    </row>
    <row r="3050" spans="58:122" ht="13">
      <c r="BF3050" s="1135">
        <v>3042</v>
      </c>
      <c r="BG3050" s="1102">
        <v>52793.933763070752</v>
      </c>
      <c r="BH3050" s="1102">
        <v>51196.371274958794</v>
      </c>
      <c r="BI3050" s="1102">
        <v>44360.385405938498</v>
      </c>
      <c r="BJ3050" s="1102">
        <v>54494.358728538347</v>
      </c>
      <c r="BK3050" s="1102">
        <v>72328.426493302424</v>
      </c>
      <c r="BL3050" s="1102">
        <v>91895.146610371157</v>
      </c>
      <c r="BM3050" s="1102">
        <v>75122.012459154575</v>
      </c>
      <c r="BN3050" s="1102">
        <v>74654.28716415439</v>
      </c>
      <c r="BO3050" s="1102">
        <v>115258.2353935752</v>
      </c>
      <c r="BP3050" s="1102">
        <v>111779.21277695146</v>
      </c>
      <c r="BQ3050" s="1102">
        <v>86742.96352845199</v>
      </c>
      <c r="BR3050" s="1102">
        <v>66272.043118467482</v>
      </c>
      <c r="BS3050" s="1102">
        <v>75510.393276831514</v>
      </c>
      <c r="BT3050" s="1102">
        <v>39101.777462190454</v>
      </c>
      <c r="BU3050" s="1102">
        <v>20345.252356467889</v>
      </c>
      <c r="BV3050" s="1102">
        <v>16712.030447293066</v>
      </c>
      <c r="BW3050" s="1102">
        <v>25901.352055777457</v>
      </c>
      <c r="BX3050" s="1102">
        <v>26925.394230236237</v>
      </c>
      <c r="BY3050" s="1102">
        <v>23361.323198962225</v>
      </c>
      <c r="BZ3050" s="1102">
        <v>18800.34225002598</v>
      </c>
      <c r="CA3050" s="1102">
        <v>15183.139563643274</v>
      </c>
      <c r="CB3050" s="1102">
        <v>8649.1627875583908</v>
      </c>
      <c r="CC3050" s="1102">
        <v>8910.9603993768796</v>
      </c>
      <c r="CD3050" s="1102">
        <v>11699.68547516364</v>
      </c>
      <c r="CE3050" s="1102">
        <v>20813.012022902476</v>
      </c>
      <c r="CF3050" s="1102">
        <v>15037.666585769241</v>
      </c>
      <c r="CG3050" s="1102">
        <v>11960.301156937545</v>
      </c>
      <c r="CH3050" s="1102">
        <v>12874.568731519716</v>
      </c>
      <c r="CI3050" s="1102">
        <v>18465.018417283103</v>
      </c>
      <c r="CJ3050" s="1102">
        <v>18968.113119017802</v>
      </c>
      <c r="CK3050" s="1102">
        <v>18902.69430902728</v>
      </c>
      <c r="CL3050" s="1102">
        <v>14898.200149609431</v>
      </c>
      <c r="CM3050" s="1102">
        <v>22301.400210016971</v>
      </c>
      <c r="CN3050" s="1102">
        <v>21644.469496873302</v>
      </c>
      <c r="CO3050" s="1102">
        <v>26402.764420638017</v>
      </c>
      <c r="CP3050" s="1102">
        <v>22485.364142748367</v>
      </c>
      <c r="CQ3050" s="1106">
        <f t="shared" si="247"/>
        <v>24785.871204019979</v>
      </c>
      <c r="CR3050" s="23" t="s">
        <v>544</v>
      </c>
      <c r="DQ3050"/>
      <c r="DR3050"/>
    </row>
    <row r="3051" spans="58:122" ht="13">
      <c r="BF3051" s="1135">
        <v>3043</v>
      </c>
      <c r="BG3051" s="1102">
        <v>58199.254341207954</v>
      </c>
      <c r="BH3051" s="1102">
        <v>69975.982804576459</v>
      </c>
      <c r="BI3051" s="1102">
        <v>67271.036703918217</v>
      </c>
      <c r="BJ3051" s="1102">
        <v>71028.591565752809</v>
      </c>
      <c r="BK3051" s="1102">
        <v>76615.329263296429</v>
      </c>
      <c r="BL3051" s="1102">
        <v>100358.19652338228</v>
      </c>
      <c r="BM3051" s="1102">
        <v>97572.30897392059</v>
      </c>
      <c r="BN3051" s="1102">
        <v>104263.28756093327</v>
      </c>
      <c r="BO3051" s="1102">
        <v>119801.68162649515</v>
      </c>
      <c r="BP3051" s="1102">
        <v>125448.61865448416</v>
      </c>
      <c r="BQ3051" s="1102">
        <v>97098.187418515459</v>
      </c>
      <c r="BR3051" s="1102">
        <v>74652.937702842377</v>
      </c>
      <c r="BS3051" s="1102">
        <v>68827.295905400315</v>
      </c>
      <c r="BT3051" s="1102">
        <v>35353.456854494929</v>
      </c>
      <c r="BU3051" s="1102">
        <v>17093.303697218234</v>
      </c>
      <c r="BV3051" s="1102">
        <v>17075.583645952978</v>
      </c>
      <c r="BW3051" s="1102">
        <v>17609.063577369525</v>
      </c>
      <c r="BX3051" s="1102">
        <v>23936.867009723155</v>
      </c>
      <c r="BY3051" s="1102">
        <v>22934.038605912454</v>
      </c>
      <c r="BZ3051" s="1102">
        <v>20674.532511761616</v>
      </c>
      <c r="CA3051" s="1102">
        <v>15202.892443639619</v>
      </c>
      <c r="CB3051" s="1102">
        <v>10800.398648228605</v>
      </c>
      <c r="CC3051" s="1102">
        <v>12723.963772425128</v>
      </c>
      <c r="CD3051" s="1102">
        <v>16395.224944801113</v>
      </c>
      <c r="CE3051" s="1102">
        <v>21709.252325071138</v>
      </c>
      <c r="CF3051" s="1102">
        <v>18289.919701477793</v>
      </c>
      <c r="CG3051" s="1102">
        <v>15850.340527727085</v>
      </c>
      <c r="CH3051" s="1102">
        <v>19271.516378337219</v>
      </c>
      <c r="CI3051" s="1102">
        <v>24194.522875846589</v>
      </c>
      <c r="CJ3051" s="1102">
        <v>24660.233844466049</v>
      </c>
      <c r="CK3051" s="1102">
        <v>22998.564913860355</v>
      </c>
      <c r="CL3051" s="1102">
        <v>17538.772445576189</v>
      </c>
      <c r="CM3051" s="1102">
        <v>22085.52621811155</v>
      </c>
      <c r="CN3051" s="1102">
        <v>23273.522947430676</v>
      </c>
      <c r="CO3051" s="1102">
        <v>26148.432078833233</v>
      </c>
      <c r="CP3051" s="1102">
        <v>23273.705443971718</v>
      </c>
      <c r="CQ3051" s="1106">
        <f t="shared" si="247"/>
        <v>25654.868736498593</v>
      </c>
      <c r="CR3051" s="23" t="s">
        <v>544</v>
      </c>
      <c r="DQ3051"/>
      <c r="DR3051"/>
    </row>
    <row r="3052" spans="58:122" ht="13">
      <c r="BF3052" s="1135">
        <v>3044</v>
      </c>
      <c r="BG3052" s="1102">
        <v>66242.534169688181</v>
      </c>
      <c r="BH3052" s="1102">
        <v>65614.744785666539</v>
      </c>
      <c r="BI3052" s="1102">
        <v>52409.444917962937</v>
      </c>
      <c r="BJ3052" s="1102">
        <v>52358.922792898287</v>
      </c>
      <c r="BK3052" s="1102">
        <v>65929.556557108284</v>
      </c>
      <c r="BL3052" s="1102">
        <v>88137.525564477517</v>
      </c>
      <c r="BM3052" s="1102">
        <v>81522.402477171883</v>
      </c>
      <c r="BN3052" s="1102">
        <v>96110.749114038379</v>
      </c>
      <c r="BO3052" s="1102">
        <v>131091.89369152687</v>
      </c>
      <c r="BP3052" s="1102">
        <v>127175.43256868246</v>
      </c>
      <c r="BQ3052" s="1102">
        <v>100015.13752159137</v>
      </c>
      <c r="BR3052" s="1102">
        <v>80897.661908757029</v>
      </c>
      <c r="BS3052" s="1102">
        <v>86927.222467080821</v>
      </c>
      <c r="BT3052" s="1102">
        <v>38356.580359646541</v>
      </c>
      <c r="BU3052" s="1102">
        <v>17724.777712992967</v>
      </c>
      <c r="BV3052" s="1102">
        <v>15050.216598615993</v>
      </c>
      <c r="BW3052" s="1102">
        <v>24089.132093494209</v>
      </c>
      <c r="BX3052" s="1102">
        <v>25533.078945379995</v>
      </c>
      <c r="BY3052" s="1102">
        <v>27810.956922850466</v>
      </c>
      <c r="BZ3052" s="1102">
        <v>17279.552885998557</v>
      </c>
      <c r="CA3052" s="1102">
        <v>15207.990107068968</v>
      </c>
      <c r="CB3052" s="1102">
        <v>8649.6618596147164</v>
      </c>
      <c r="CC3052" s="1102">
        <v>10978.765344530892</v>
      </c>
      <c r="CD3052" s="1102">
        <v>13705.470517504571</v>
      </c>
      <c r="CE3052" s="1102">
        <v>22559.847100076913</v>
      </c>
      <c r="CF3052" s="1102">
        <v>15096.98636357043</v>
      </c>
      <c r="CG3052" s="1102">
        <v>11483.625498488045</v>
      </c>
      <c r="CH3052" s="1102">
        <v>14206.06084507848</v>
      </c>
      <c r="CI3052" s="1102">
        <v>19991.239045122984</v>
      </c>
      <c r="CJ3052" s="1102">
        <v>22162.832227911003</v>
      </c>
      <c r="CK3052" s="1102">
        <v>24219.1782829068</v>
      </c>
      <c r="CL3052" s="1102">
        <v>19461.884043278609</v>
      </c>
      <c r="CM3052" s="1102">
        <v>26299.448467850943</v>
      </c>
      <c r="CN3052" s="1102">
        <v>25671.432152744586</v>
      </c>
      <c r="CO3052" s="1102">
        <v>27605.825155265553</v>
      </c>
      <c r="CP3052" s="1102">
        <v>26554.056585417045</v>
      </c>
      <c r="CQ3052" s="1106">
        <f t="shared" si="247"/>
        <v>29270.836900485188</v>
      </c>
      <c r="CR3052" s="23" t="s">
        <v>544</v>
      </c>
      <c r="DQ3052"/>
      <c r="DR3052"/>
    </row>
    <row r="3053" spans="58:122" ht="13">
      <c r="BF3053" s="1135">
        <v>3045</v>
      </c>
      <c r="BG3053" s="1102">
        <v>70336.957492602873</v>
      </c>
      <c r="BH3053" s="1102">
        <v>82911.324608490308</v>
      </c>
      <c r="BI3053" s="1102">
        <v>84242.893037239337</v>
      </c>
      <c r="BJ3053" s="1102">
        <v>103152.92287809028</v>
      </c>
      <c r="BK3053" s="1102">
        <v>117733.35668978088</v>
      </c>
      <c r="BL3053" s="1102">
        <v>138082.09900906056</v>
      </c>
      <c r="BM3053" s="1102">
        <v>112774.84610965442</v>
      </c>
      <c r="BN3053" s="1102">
        <v>116101.74686212081</v>
      </c>
      <c r="BO3053" s="1102">
        <v>136717.72559917401</v>
      </c>
      <c r="BP3053" s="1102">
        <v>138149.52936621211</v>
      </c>
      <c r="BQ3053" s="1102">
        <v>112053.64042702343</v>
      </c>
      <c r="BR3053" s="1102">
        <v>94224.050976946644</v>
      </c>
      <c r="BS3053" s="1102">
        <v>103497.7050537022</v>
      </c>
      <c r="BT3053" s="1102">
        <v>41933.087173854336</v>
      </c>
      <c r="BU3053" s="1102">
        <v>20699.236321298737</v>
      </c>
      <c r="BV3053" s="1102">
        <v>17263.022999013207</v>
      </c>
      <c r="BW3053" s="1102">
        <v>24158.822673752584</v>
      </c>
      <c r="BX3053" s="1102">
        <v>32939.828668060829</v>
      </c>
      <c r="BY3053" s="1102">
        <v>29447.426620446324</v>
      </c>
      <c r="BZ3053" s="1102">
        <v>24305.360966426062</v>
      </c>
      <c r="CA3053" s="1102">
        <v>15220.689508562147</v>
      </c>
      <c r="CB3053" s="1102">
        <v>10869.868544240991</v>
      </c>
      <c r="CC3053" s="1102">
        <v>14503.627781852931</v>
      </c>
      <c r="CD3053" s="1102">
        <v>20343.091107958531</v>
      </c>
      <c r="CE3053" s="1102">
        <v>27382.052413263635</v>
      </c>
      <c r="CF3053" s="1102">
        <v>20852.511580440121</v>
      </c>
      <c r="CG3053" s="1102">
        <v>16691.067533441939</v>
      </c>
      <c r="CH3053" s="1102">
        <v>20788.812566452543</v>
      </c>
      <c r="CI3053" s="1102">
        <v>26211.9928776835</v>
      </c>
      <c r="CJ3053" s="1102">
        <v>27871.218377547335</v>
      </c>
      <c r="CK3053" s="1102">
        <v>32328.78665293612</v>
      </c>
      <c r="CL3053" s="1102">
        <v>27170.076525725544</v>
      </c>
      <c r="CM3053" s="1102">
        <v>36178.916543142142</v>
      </c>
      <c r="CN3053" s="1102">
        <v>29465.811753510196</v>
      </c>
      <c r="CO3053" s="1102">
        <v>28725.465843299182</v>
      </c>
      <c r="CP3053" s="1102">
        <v>32454.204595351261</v>
      </c>
      <c r="CQ3053" s="1106">
        <f t="shared" si="247"/>
        <v>35774.636782509668</v>
      </c>
      <c r="CR3053" s="23" t="s">
        <v>544</v>
      </c>
      <c r="DQ3053"/>
      <c r="DR3053"/>
    </row>
    <row r="3054" spans="58:122" ht="13">
      <c r="BF3054" s="1135">
        <v>3046</v>
      </c>
      <c r="BG3054" s="1102">
        <v>71105.236560349571</v>
      </c>
      <c r="BH3054" s="1102">
        <v>74422.773299776338</v>
      </c>
      <c r="BI3054" s="1102">
        <v>66694.889213527727</v>
      </c>
      <c r="BJ3054" s="1102">
        <v>70993.634557045021</v>
      </c>
      <c r="BK3054" s="1102">
        <v>91727.292889280347</v>
      </c>
      <c r="BL3054" s="1102">
        <v>116053.90120466126</v>
      </c>
      <c r="BM3054" s="1102">
        <v>100604.34413591606</v>
      </c>
      <c r="BN3054" s="1102">
        <v>105065.44492656867</v>
      </c>
      <c r="BO3054" s="1102">
        <v>141895.67574073092</v>
      </c>
      <c r="BP3054" s="1102">
        <v>130875.68230360167</v>
      </c>
      <c r="BQ3054" s="1102">
        <v>104030.84822232349</v>
      </c>
      <c r="BR3054" s="1102">
        <v>83812.080375868958</v>
      </c>
      <c r="BS3054" s="1102">
        <v>86234.788014422753</v>
      </c>
      <c r="BT3054" s="1102">
        <v>32300.184373838565</v>
      </c>
      <c r="BU3054" s="1102">
        <v>14546.46672199398</v>
      </c>
      <c r="BV3054" s="1102">
        <v>12334.083006288753</v>
      </c>
      <c r="BW3054" s="1102">
        <v>21342.911580929929</v>
      </c>
      <c r="BX3054" s="1102">
        <v>25274.383354634949</v>
      </c>
      <c r="BY3054" s="1102">
        <v>25885.552941356309</v>
      </c>
      <c r="BZ3054" s="1102">
        <v>20693.027362235687</v>
      </c>
      <c r="CA3054" s="1102">
        <v>15229.621229550245</v>
      </c>
      <c r="CB3054" s="1102">
        <v>8629.8918505444126</v>
      </c>
      <c r="CC3054" s="1102">
        <v>12054.59403302488</v>
      </c>
      <c r="CD3054" s="1102">
        <v>16275.249501447526</v>
      </c>
      <c r="CE3054" s="1102">
        <v>27298.242712717292</v>
      </c>
      <c r="CF3054" s="1102">
        <v>20478.79200336244</v>
      </c>
      <c r="CG3054" s="1102">
        <v>16031.374650227699</v>
      </c>
      <c r="CH3054" s="1102">
        <v>16397.966679566667</v>
      </c>
      <c r="CI3054" s="1102">
        <v>21231.288012254092</v>
      </c>
      <c r="CJ3054" s="1102">
        <v>21894.255642462496</v>
      </c>
      <c r="CK3054" s="1102">
        <v>26063.749308623559</v>
      </c>
      <c r="CL3054" s="1102">
        <v>21132.982025878129</v>
      </c>
      <c r="CM3054" s="1102">
        <v>28785.076967365731</v>
      </c>
      <c r="CN3054" s="1102">
        <v>24000.03197432173</v>
      </c>
      <c r="CO3054" s="1102">
        <v>30019.029491194698</v>
      </c>
      <c r="CP3054" s="1102">
        <v>24443.169304404106</v>
      </c>
      <c r="CQ3054" s="1106">
        <f t="shared" si="247"/>
        <v>26943.981976489478</v>
      </c>
      <c r="CR3054" s="23" t="s">
        <v>544</v>
      </c>
      <c r="DQ3054"/>
      <c r="DR3054"/>
    </row>
    <row r="3055" spans="58:122" ht="13">
      <c r="BF3055" s="1135">
        <v>3047</v>
      </c>
      <c r="BG3055" s="1102">
        <v>49712.817484994928</v>
      </c>
      <c r="BH3055" s="1102">
        <v>48990.39669954079</v>
      </c>
      <c r="BI3055" s="1102">
        <v>46190.651271683426</v>
      </c>
      <c r="BJ3055" s="1102">
        <v>53363.018894309222</v>
      </c>
      <c r="BK3055" s="1102">
        <v>64671.092914642359</v>
      </c>
      <c r="BL3055" s="1102">
        <v>93431.876686083531</v>
      </c>
      <c r="BM3055" s="1102">
        <v>80826.620222000187</v>
      </c>
      <c r="BN3055" s="1102">
        <v>87669.030025967906</v>
      </c>
      <c r="BO3055" s="1102">
        <v>120622.95930507132</v>
      </c>
      <c r="BP3055" s="1102">
        <v>111328.70811575212</v>
      </c>
      <c r="BQ3055" s="1102">
        <v>87539.721120861184</v>
      </c>
      <c r="BR3055" s="1102">
        <v>65729.077765017719</v>
      </c>
      <c r="BS3055" s="1102">
        <v>82059.592081046154</v>
      </c>
      <c r="BT3055" s="1102">
        <v>26723.867342814636</v>
      </c>
      <c r="BU3055" s="1102">
        <v>11942.838045049468</v>
      </c>
      <c r="BV3055" s="1102">
        <v>13237.884821531461</v>
      </c>
      <c r="BW3055" s="1102">
        <v>19468.022324314024</v>
      </c>
      <c r="BX3055" s="1102">
        <v>24293.702588828637</v>
      </c>
      <c r="BY3055" s="1102">
        <v>22429.985088987261</v>
      </c>
      <c r="BZ3055" s="1102">
        <v>18757.612716994845</v>
      </c>
      <c r="CA3055" s="1102">
        <v>15229.996826086333</v>
      </c>
      <c r="CB3055" s="1102">
        <v>8547.2532456884564</v>
      </c>
      <c r="CC3055" s="1102">
        <v>7412.909228975016</v>
      </c>
      <c r="CD3055" s="1102">
        <v>11058.223803111834</v>
      </c>
      <c r="CE3055" s="1102">
        <v>16073.766533303491</v>
      </c>
      <c r="CF3055" s="1102">
        <v>11018.53198107662</v>
      </c>
      <c r="CG3055" s="1102">
        <v>9675.3186209812211</v>
      </c>
      <c r="CH3055" s="1102">
        <v>12402.935517207192</v>
      </c>
      <c r="CI3055" s="1102">
        <v>19568.964108986875</v>
      </c>
      <c r="CJ3055" s="1102">
        <v>20534.471613872644</v>
      </c>
      <c r="CK3055" s="1102">
        <v>20367.037504099975</v>
      </c>
      <c r="CL3055" s="1102">
        <v>17533.077857808603</v>
      </c>
      <c r="CM3055" s="1102">
        <v>19087.455200709635</v>
      </c>
      <c r="CN3055" s="1102">
        <v>19677.263096203278</v>
      </c>
      <c r="CO3055" s="1102">
        <v>20309.995655885839</v>
      </c>
      <c r="CP3055" s="1102">
        <v>20872.249153836616</v>
      </c>
      <c r="CQ3055" s="1106">
        <f t="shared" si="247"/>
        <v>23007.716307412029</v>
      </c>
      <c r="CR3055" s="23" t="s">
        <v>544</v>
      </c>
      <c r="DQ3055"/>
      <c r="DR3055"/>
    </row>
    <row r="3056" spans="58:122" ht="13">
      <c r="BF3056" s="1135">
        <v>3048</v>
      </c>
      <c r="BG3056" s="1102">
        <v>61404.56263567377</v>
      </c>
      <c r="BH3056" s="1102">
        <v>67310.944539698932</v>
      </c>
      <c r="BI3056" s="1102">
        <v>62948.679802932005</v>
      </c>
      <c r="BJ3056" s="1102">
        <v>62328.765654624665</v>
      </c>
      <c r="BK3056" s="1102">
        <v>68753.122368670694</v>
      </c>
      <c r="BL3056" s="1102">
        <v>87233.398651727912</v>
      </c>
      <c r="BM3056" s="1102">
        <v>79222.62618477238</v>
      </c>
      <c r="BN3056" s="1102">
        <v>86916.120505764571</v>
      </c>
      <c r="BO3056" s="1102">
        <v>108048.25748024615</v>
      </c>
      <c r="BP3056" s="1102">
        <v>100128.73796190172</v>
      </c>
      <c r="BQ3056" s="1102">
        <v>78117.686937842256</v>
      </c>
      <c r="BR3056" s="1102">
        <v>55891.361586542684</v>
      </c>
      <c r="BS3056" s="1102">
        <v>54492.079866766486</v>
      </c>
      <c r="BT3056" s="1102">
        <v>33392.299190674094</v>
      </c>
      <c r="BU3056" s="1102">
        <v>17092.704814405421</v>
      </c>
      <c r="BV3056" s="1102">
        <v>14829.883547903364</v>
      </c>
      <c r="BW3056" s="1102">
        <v>18995.557349897015</v>
      </c>
      <c r="BX3056" s="1102">
        <v>21749.822392048183</v>
      </c>
      <c r="BY3056" s="1102">
        <v>22165.433220300907</v>
      </c>
      <c r="BZ3056" s="1102">
        <v>20129.54091245485</v>
      </c>
      <c r="CA3056" s="1102">
        <v>15241.720792020056</v>
      </c>
      <c r="CB3056" s="1102">
        <v>9392.144412058231</v>
      </c>
      <c r="CC3056" s="1102">
        <v>9177.7500456816706</v>
      </c>
      <c r="CD3056" s="1102">
        <v>13535.622883976252</v>
      </c>
      <c r="CE3056" s="1102">
        <v>20794.985938079535</v>
      </c>
      <c r="CF3056" s="1102">
        <v>16018.780486217524</v>
      </c>
      <c r="CG3056" s="1102">
        <v>12099.288775850575</v>
      </c>
      <c r="CH3056" s="1102">
        <v>14180.013226330102</v>
      </c>
      <c r="CI3056" s="1102">
        <v>20197.448194432061</v>
      </c>
      <c r="CJ3056" s="1102">
        <v>24685.919543094515</v>
      </c>
      <c r="CK3056" s="1102">
        <v>24305.13735503046</v>
      </c>
      <c r="CL3056" s="1102">
        <v>20433.179858403677</v>
      </c>
      <c r="CM3056" s="1102">
        <v>22133.526276876833</v>
      </c>
      <c r="CN3056" s="1102">
        <v>19785.787312735669</v>
      </c>
      <c r="CO3056" s="1102">
        <v>22613.33183731831</v>
      </c>
      <c r="CP3056" s="1102">
        <v>20867.293760880893</v>
      </c>
      <c r="CQ3056" s="1106">
        <f t="shared" si="247"/>
        <v>23002.253921711443</v>
      </c>
      <c r="CR3056" s="23" t="s">
        <v>544</v>
      </c>
      <c r="DQ3056"/>
      <c r="DR3056"/>
    </row>
    <row r="3057" spans="58:122" ht="13">
      <c r="BF3057" s="1135">
        <v>3049</v>
      </c>
      <c r="BG3057" s="1102">
        <v>69073.48996826142</v>
      </c>
      <c r="BH3057" s="1102">
        <v>73412.248790509257</v>
      </c>
      <c r="BI3057" s="1102">
        <v>64938.274165092633</v>
      </c>
      <c r="BJ3057" s="1102">
        <v>69774.479599981991</v>
      </c>
      <c r="BK3057" s="1102">
        <v>77034.841914151242</v>
      </c>
      <c r="BL3057" s="1102">
        <v>93759.127755707275</v>
      </c>
      <c r="BM3057" s="1102">
        <v>84634.506819082497</v>
      </c>
      <c r="BN3057" s="1102">
        <v>97401.837666429041</v>
      </c>
      <c r="BO3057" s="1102">
        <v>123215.65458457063</v>
      </c>
      <c r="BP3057" s="1102">
        <v>133652.31832454854</v>
      </c>
      <c r="BQ3057" s="1102">
        <v>104858.06121428532</v>
      </c>
      <c r="BR3057" s="1102">
        <v>86685.780550659445</v>
      </c>
      <c r="BS3057" s="1102">
        <v>85191.339689440356</v>
      </c>
      <c r="BT3057" s="1102">
        <v>34409.549050686684</v>
      </c>
      <c r="BU3057" s="1102">
        <v>15471.802951720874</v>
      </c>
      <c r="BV3057" s="1102">
        <v>12776.044066333334</v>
      </c>
      <c r="BW3057" s="1102">
        <v>18723.484395985666</v>
      </c>
      <c r="BX3057" s="1102">
        <v>27453.187755472558</v>
      </c>
      <c r="BY3057" s="1102">
        <v>26942.191132841563</v>
      </c>
      <c r="BZ3057" s="1102">
        <v>21371.217369407401</v>
      </c>
      <c r="CA3057" s="1102">
        <v>15242.804439326028</v>
      </c>
      <c r="CB3057" s="1102">
        <v>8994.4404873861113</v>
      </c>
      <c r="CC3057" s="1102">
        <v>11282.881094603676</v>
      </c>
      <c r="CD3057" s="1102">
        <v>13622.980314862341</v>
      </c>
      <c r="CE3057" s="1102">
        <v>21040.724974136101</v>
      </c>
      <c r="CF3057" s="1102">
        <v>16095.168893564693</v>
      </c>
      <c r="CG3057" s="1102">
        <v>12301.238554658179</v>
      </c>
      <c r="CH3057" s="1102">
        <v>17005.931919527899</v>
      </c>
      <c r="CI3057" s="1102">
        <v>20281.56510086936</v>
      </c>
      <c r="CJ3057" s="1102">
        <v>24080.067460614595</v>
      </c>
      <c r="CK3057" s="1102">
        <v>23994.552328949943</v>
      </c>
      <c r="CL3057" s="1102">
        <v>19611.664977813129</v>
      </c>
      <c r="CM3057" s="1102">
        <v>23815.599554565142</v>
      </c>
      <c r="CN3057" s="1102">
        <v>21268.028660603944</v>
      </c>
      <c r="CO3057" s="1102">
        <v>19289.597827156471</v>
      </c>
      <c r="CP3057" s="1102">
        <v>22208.637848331666</v>
      </c>
      <c r="CQ3057" s="1106">
        <f t="shared" si="247"/>
        <v>24480.832679910058</v>
      </c>
      <c r="CR3057" s="23" t="s">
        <v>544</v>
      </c>
      <c r="DQ3057"/>
      <c r="DR3057"/>
    </row>
    <row r="3058" spans="58:122" ht="13">
      <c r="BF3058" s="1135">
        <v>3050</v>
      </c>
      <c r="BG3058" s="1102">
        <v>84780.230845868238</v>
      </c>
      <c r="BH3058" s="1102">
        <v>65939.134491636272</v>
      </c>
      <c r="BI3058" s="1102">
        <v>63266.518226288579</v>
      </c>
      <c r="BJ3058" s="1102">
        <v>72684.683310159438</v>
      </c>
      <c r="BK3058" s="1102">
        <v>84642.193744022283</v>
      </c>
      <c r="BL3058" s="1102">
        <v>108803.44820511123</v>
      </c>
      <c r="BM3058" s="1102">
        <v>86035.082984131383</v>
      </c>
      <c r="BN3058" s="1102">
        <v>83560.111099616348</v>
      </c>
      <c r="BO3058" s="1102">
        <v>108467.37131176681</v>
      </c>
      <c r="BP3058" s="1102">
        <v>98549.553720369833</v>
      </c>
      <c r="BQ3058" s="1102">
        <v>76107.082436993209</v>
      </c>
      <c r="BR3058" s="1102">
        <v>57976.7210743369</v>
      </c>
      <c r="BS3058" s="1102">
        <v>82922.789970482117</v>
      </c>
      <c r="BT3058" s="1102">
        <v>30515.374254433351</v>
      </c>
      <c r="BU3058" s="1102">
        <v>14174.79184192763</v>
      </c>
      <c r="BV3058" s="1102">
        <v>12528.02917791469</v>
      </c>
      <c r="BW3058" s="1102">
        <v>25225.101530880052</v>
      </c>
      <c r="BX3058" s="1102">
        <v>27689.584262231128</v>
      </c>
      <c r="BY3058" s="1102">
        <v>24468.867533042281</v>
      </c>
      <c r="BZ3058" s="1102">
        <v>20340.416421422055</v>
      </c>
      <c r="CA3058" s="1102">
        <v>15243.892415180104</v>
      </c>
      <c r="CB3058" s="1102">
        <v>8173.1954277748364</v>
      </c>
      <c r="CC3058" s="1102">
        <v>10011.339278229329</v>
      </c>
      <c r="CD3058" s="1102">
        <v>15923.761154022392</v>
      </c>
      <c r="CE3058" s="1102">
        <v>27251.117737177199</v>
      </c>
      <c r="CF3058" s="1102">
        <v>16733.455564803018</v>
      </c>
      <c r="CG3058" s="1102">
        <v>11613.915438036031</v>
      </c>
      <c r="CH3058" s="1102">
        <v>13922.605721305343</v>
      </c>
      <c r="CI3058" s="1102">
        <v>20276.706031384925</v>
      </c>
      <c r="CJ3058" s="1102">
        <v>24421.886372210425</v>
      </c>
      <c r="CK3058" s="1102">
        <v>26018.088804019157</v>
      </c>
      <c r="CL3058" s="1102">
        <v>20872.431770920022</v>
      </c>
      <c r="CM3058" s="1102">
        <v>22854.182392759136</v>
      </c>
      <c r="CN3058" s="1102">
        <v>22837.713008407423</v>
      </c>
      <c r="CO3058" s="1102">
        <v>28905.767699743556</v>
      </c>
      <c r="CP3058" s="1102">
        <v>22884.733807465233</v>
      </c>
      <c r="CQ3058" s="1106">
        <f t="shared" si="247"/>
        <v>25226.100902308288</v>
      </c>
      <c r="CR3058" s="23" t="s">
        <v>544</v>
      </c>
      <c r="DQ3058"/>
      <c r="DR3058"/>
    </row>
    <row r="3059" spans="58:122" ht="13">
      <c r="BF3059" s="1135">
        <v>3051</v>
      </c>
      <c r="BG3059" s="1102">
        <v>72418.87819875768</v>
      </c>
      <c r="BH3059" s="1102">
        <v>89372.315150742535</v>
      </c>
      <c r="BI3059" s="1102">
        <v>87720.262187347442</v>
      </c>
      <c r="BJ3059" s="1102">
        <v>101389.27199437359</v>
      </c>
      <c r="BK3059" s="1102">
        <v>114734.05703101691</v>
      </c>
      <c r="BL3059" s="1102">
        <v>134900.33603075668</v>
      </c>
      <c r="BM3059" s="1102">
        <v>107279.21846905811</v>
      </c>
      <c r="BN3059" s="1102">
        <v>108686.54541015845</v>
      </c>
      <c r="BO3059" s="1102">
        <v>132171.54705455503</v>
      </c>
      <c r="BP3059" s="1102">
        <v>134578.15454068722</v>
      </c>
      <c r="BQ3059" s="1102">
        <v>104153.5102491298</v>
      </c>
      <c r="BR3059" s="1102">
        <v>86713.442809341941</v>
      </c>
      <c r="BS3059" s="1102">
        <v>92986.676349142101</v>
      </c>
      <c r="BT3059" s="1102">
        <v>34595.359501933883</v>
      </c>
      <c r="BU3059" s="1102">
        <v>16701.225476452812</v>
      </c>
      <c r="BV3059" s="1102">
        <v>16041.465371546752</v>
      </c>
      <c r="BW3059" s="1102">
        <v>24223.302513891333</v>
      </c>
      <c r="BX3059" s="1102">
        <v>32627.641612904285</v>
      </c>
      <c r="BY3059" s="1102">
        <v>28336.969334075096</v>
      </c>
      <c r="BZ3059" s="1102">
        <v>23980.848410429906</v>
      </c>
      <c r="CA3059" s="1102">
        <v>15245.837892096937</v>
      </c>
      <c r="CB3059" s="1102">
        <v>10407.335103822126</v>
      </c>
      <c r="CC3059" s="1102">
        <v>12114.022372388612</v>
      </c>
      <c r="CD3059" s="1102">
        <v>16523.016327019017</v>
      </c>
      <c r="CE3059" s="1102">
        <v>24460.890418358376</v>
      </c>
      <c r="CF3059" s="1102">
        <v>19940.252807373075</v>
      </c>
      <c r="CG3059" s="1102">
        <v>14994.60867113128</v>
      </c>
      <c r="CH3059" s="1102">
        <v>18689.451453097125</v>
      </c>
      <c r="CI3059" s="1102">
        <v>23838.118378710573</v>
      </c>
      <c r="CJ3059" s="1102">
        <v>28154.643710599605</v>
      </c>
      <c r="CK3059" s="1102">
        <v>31322.968786303463</v>
      </c>
      <c r="CL3059" s="1102">
        <v>25350.917205892463</v>
      </c>
      <c r="CM3059" s="1102">
        <v>27242.698532049348</v>
      </c>
      <c r="CN3059" s="1102">
        <v>24806.318444566241</v>
      </c>
      <c r="CO3059" s="1102">
        <v>28386.117033901191</v>
      </c>
      <c r="CP3059" s="1102">
        <v>25817.111433706574</v>
      </c>
      <c r="CQ3059" s="1106">
        <f t="shared" si="247"/>
        <v>28458.493924905069</v>
      </c>
      <c r="CR3059" s="23" t="s">
        <v>544</v>
      </c>
      <c r="DQ3059"/>
      <c r="DR3059"/>
    </row>
    <row r="3060" spans="58:122" ht="13">
      <c r="BF3060" s="1135">
        <v>3052</v>
      </c>
      <c r="BG3060" s="1102">
        <v>92178.682837234257</v>
      </c>
      <c r="BH3060" s="1102">
        <v>91533.516313132815</v>
      </c>
      <c r="BI3060" s="1102">
        <v>82046.604881178559</v>
      </c>
      <c r="BJ3060" s="1102">
        <v>88879.639582122327</v>
      </c>
      <c r="BK3060" s="1102">
        <v>113835.54252031284</v>
      </c>
      <c r="BL3060" s="1102">
        <v>137219.40260533176</v>
      </c>
      <c r="BM3060" s="1102">
        <v>103995.2026827357</v>
      </c>
      <c r="BN3060" s="1102">
        <v>102650.29551373297</v>
      </c>
      <c r="BO3060" s="1102">
        <v>134722.90478622407</v>
      </c>
      <c r="BP3060" s="1102">
        <v>125991.26550472689</v>
      </c>
      <c r="BQ3060" s="1102">
        <v>104067.1151911441</v>
      </c>
      <c r="BR3060" s="1102">
        <v>87402.500803748611</v>
      </c>
      <c r="BS3060" s="1102">
        <v>93321.760871048697</v>
      </c>
      <c r="BT3060" s="1102">
        <v>46665.381025274059</v>
      </c>
      <c r="BU3060" s="1102">
        <v>12646.331548819508</v>
      </c>
      <c r="BV3060" s="1102">
        <v>14843.39031673659</v>
      </c>
      <c r="BW3060" s="1102">
        <v>26138.932211359243</v>
      </c>
      <c r="BX3060" s="1102">
        <v>33449.525181669545</v>
      </c>
      <c r="BY3060" s="1102">
        <v>31566.306797856963</v>
      </c>
      <c r="BZ3060" s="1102">
        <v>23558.465281321285</v>
      </c>
      <c r="CA3060" s="1102">
        <v>15246.610010273751</v>
      </c>
      <c r="CB3060" s="1102">
        <v>9138.3265342936884</v>
      </c>
      <c r="CC3060" s="1102">
        <v>10789.241976096109</v>
      </c>
      <c r="CD3060" s="1102">
        <v>22585.153329418925</v>
      </c>
      <c r="CE3060" s="1102">
        <v>29327.751511551272</v>
      </c>
      <c r="CF3060" s="1102">
        <v>18879.658467901772</v>
      </c>
      <c r="CG3060" s="1102">
        <v>13993.236310044978</v>
      </c>
      <c r="CH3060" s="1102">
        <v>16280.022328351823</v>
      </c>
      <c r="CI3060" s="1102">
        <v>25258.281204204024</v>
      </c>
      <c r="CJ3060" s="1102">
        <v>25669.029647641895</v>
      </c>
      <c r="CK3060" s="1102">
        <v>24962.165697714165</v>
      </c>
      <c r="CL3060" s="1102">
        <v>23172.447048475115</v>
      </c>
      <c r="CM3060" s="1102">
        <v>26135.361127643664</v>
      </c>
      <c r="CN3060" s="1102">
        <v>23913.604002744392</v>
      </c>
      <c r="CO3060" s="1102">
        <v>22023.624461530664</v>
      </c>
      <c r="CP3060" s="1102">
        <v>25799.324996395702</v>
      </c>
      <c r="CQ3060" s="1106">
        <f t="shared" si="247"/>
        <v>28438.88773389269</v>
      </c>
      <c r="CR3060" s="23" t="s">
        <v>544</v>
      </c>
      <c r="DQ3060"/>
      <c r="DR3060"/>
    </row>
    <row r="3061" spans="58:122" ht="13">
      <c r="BF3061" s="1135">
        <v>3053</v>
      </c>
      <c r="BG3061" s="1102">
        <v>60264.379952594994</v>
      </c>
      <c r="BH3061" s="1102">
        <v>76366.732903778422</v>
      </c>
      <c r="BI3061" s="1102">
        <v>73172.405428147409</v>
      </c>
      <c r="BJ3061" s="1102">
        <v>79088.060506783324</v>
      </c>
      <c r="BK3061" s="1102">
        <v>93537.229460603587</v>
      </c>
      <c r="BL3061" s="1102">
        <v>120202.32483085486</v>
      </c>
      <c r="BM3061" s="1102">
        <v>100073.09324794089</v>
      </c>
      <c r="BN3061" s="1102">
        <v>93485.400663381311</v>
      </c>
      <c r="BO3061" s="1102">
        <v>120049.51125641262</v>
      </c>
      <c r="BP3061" s="1102">
        <v>130545.62455036308</v>
      </c>
      <c r="BQ3061" s="1102">
        <v>98435.854516472042</v>
      </c>
      <c r="BR3061" s="1102">
        <v>74331.204546698602</v>
      </c>
      <c r="BS3061" s="1102">
        <v>91151.024409432444</v>
      </c>
      <c r="BT3061" s="1102">
        <v>33984.034149376006</v>
      </c>
      <c r="BU3061" s="1102">
        <v>18232.214243872488</v>
      </c>
      <c r="BV3061" s="1102">
        <v>21872.725444762193</v>
      </c>
      <c r="BW3061" s="1102">
        <v>22401.855439335071</v>
      </c>
      <c r="BX3061" s="1102">
        <v>29013.680618232705</v>
      </c>
      <c r="BY3061" s="1102">
        <v>28354.24226470655</v>
      </c>
      <c r="BZ3061" s="1102">
        <v>22966.235795489512</v>
      </c>
      <c r="CA3061" s="1102">
        <v>15251.932993715905</v>
      </c>
      <c r="CB3061" s="1102">
        <v>8933.847394004526</v>
      </c>
      <c r="CC3061" s="1102">
        <v>9942.4035212734543</v>
      </c>
      <c r="CD3061" s="1102">
        <v>16093.305765085715</v>
      </c>
      <c r="CE3061" s="1102">
        <v>23373.252986760326</v>
      </c>
      <c r="CF3061" s="1102">
        <v>17271.812752073616</v>
      </c>
      <c r="CG3061" s="1102">
        <v>13112.764881006337</v>
      </c>
      <c r="CH3061" s="1102">
        <v>14771.61386875933</v>
      </c>
      <c r="CI3061" s="1102">
        <v>22856.905172272654</v>
      </c>
      <c r="CJ3061" s="1102">
        <v>26776.061309348977</v>
      </c>
      <c r="CK3061" s="1102">
        <v>26410.477802388108</v>
      </c>
      <c r="CL3061" s="1102">
        <v>22956.332273036442</v>
      </c>
      <c r="CM3061" s="1102">
        <v>27639.312366677561</v>
      </c>
      <c r="CN3061" s="1102">
        <v>29833.582608444394</v>
      </c>
      <c r="CO3061" s="1102">
        <v>33040.082521141558</v>
      </c>
      <c r="CP3061" s="1102">
        <v>31068.928640618422</v>
      </c>
      <c r="CQ3061" s="1106">
        <f t="shared" si="247"/>
        <v>34247.631430136607</v>
      </c>
      <c r="CR3061" s="23" t="s">
        <v>544</v>
      </c>
      <c r="DQ3061"/>
      <c r="DR3061"/>
    </row>
    <row r="3062" spans="58:122" ht="13">
      <c r="BF3062" s="1135">
        <v>3054</v>
      </c>
      <c r="BG3062" s="1102">
        <v>54512.333609373716</v>
      </c>
      <c r="BH3062" s="1102">
        <v>61346.387429311726</v>
      </c>
      <c r="BI3062" s="1102">
        <v>60698.924179841422</v>
      </c>
      <c r="BJ3062" s="1102">
        <v>69808.575752212171</v>
      </c>
      <c r="BK3062" s="1102">
        <v>89240.268602656986</v>
      </c>
      <c r="BL3062" s="1102">
        <v>123063.67995739888</v>
      </c>
      <c r="BM3062" s="1102">
        <v>117447.40310363033</v>
      </c>
      <c r="BN3062" s="1102">
        <v>118160.53638045663</v>
      </c>
      <c r="BO3062" s="1102">
        <v>127277.18215277178</v>
      </c>
      <c r="BP3062" s="1102">
        <v>124775.10548423251</v>
      </c>
      <c r="BQ3062" s="1102">
        <v>90433.546115503283</v>
      </c>
      <c r="BR3062" s="1102">
        <v>71044.220159998571</v>
      </c>
      <c r="BS3062" s="1102">
        <v>89702.118084740228</v>
      </c>
      <c r="BT3062" s="1102">
        <v>38117.450387144141</v>
      </c>
      <c r="BU3062" s="1102">
        <v>15409.005944686507</v>
      </c>
      <c r="BV3062" s="1102">
        <v>15314.931689202534</v>
      </c>
      <c r="BW3062" s="1102">
        <v>16680.630801536932</v>
      </c>
      <c r="BX3062" s="1102">
        <v>27734.569973043941</v>
      </c>
      <c r="BY3062" s="1102">
        <v>25731.014283733079</v>
      </c>
      <c r="BZ3062" s="1102">
        <v>19483.575181851978</v>
      </c>
      <c r="CA3062" s="1102">
        <v>15255.660635598029</v>
      </c>
      <c r="CB3062" s="1102">
        <v>8605.4722353666039</v>
      </c>
      <c r="CC3062" s="1102">
        <v>15058.766024049364</v>
      </c>
      <c r="CD3062" s="1102">
        <v>16869.513772366685</v>
      </c>
      <c r="CE3062" s="1102">
        <v>23595.278027151886</v>
      </c>
      <c r="CF3062" s="1102">
        <v>17156.97525823089</v>
      </c>
      <c r="CG3062" s="1102">
        <v>12138.308746587383</v>
      </c>
      <c r="CH3062" s="1102">
        <v>16277.510128804906</v>
      </c>
      <c r="CI3062" s="1102">
        <v>19547.22257386483</v>
      </c>
      <c r="CJ3062" s="1102">
        <v>22141.807392034945</v>
      </c>
      <c r="CK3062" s="1102">
        <v>23047.587233578499</v>
      </c>
      <c r="CL3062" s="1102">
        <v>17733.15786552725</v>
      </c>
      <c r="CM3062" s="1102">
        <v>23755.905979299903</v>
      </c>
      <c r="CN3062" s="1102">
        <v>18869.090387863387</v>
      </c>
      <c r="CO3062" s="1102">
        <v>23490.204162941878</v>
      </c>
      <c r="CP3062" s="1102">
        <v>20195.997301503565</v>
      </c>
      <c r="CQ3062" s="1106">
        <f t="shared" si="247"/>
        <v>22262.276242176857</v>
      </c>
      <c r="CR3062" s="23" t="s">
        <v>544</v>
      </c>
      <c r="DQ3062"/>
      <c r="DR3062"/>
    </row>
    <row r="3063" spans="58:122" ht="13">
      <c r="BF3063" s="1135">
        <v>3055</v>
      </c>
      <c r="BG3063" s="1102">
        <v>75539.011594258714</v>
      </c>
      <c r="BH3063" s="1102">
        <v>72449.319866625854</v>
      </c>
      <c r="BI3063" s="1102">
        <v>61553.61235372076</v>
      </c>
      <c r="BJ3063" s="1102">
        <v>56360.730590753563</v>
      </c>
      <c r="BK3063" s="1102">
        <v>61368.335080463585</v>
      </c>
      <c r="BL3063" s="1102">
        <v>82405.123540667017</v>
      </c>
      <c r="BM3063" s="1102">
        <v>79678.78663742714</v>
      </c>
      <c r="BN3063" s="1102">
        <v>83966.128637096845</v>
      </c>
      <c r="BO3063" s="1102">
        <v>132169.9955995997</v>
      </c>
      <c r="BP3063" s="1102">
        <v>122206.67963788846</v>
      </c>
      <c r="BQ3063" s="1102">
        <v>96018.926303099579</v>
      </c>
      <c r="BR3063" s="1102">
        <v>76683.626951935265</v>
      </c>
      <c r="BS3063" s="1102">
        <v>117376.47017268646</v>
      </c>
      <c r="BT3063" s="1102">
        <v>40343.443669377979</v>
      </c>
      <c r="BU3063" s="1102">
        <v>16336.437726833674</v>
      </c>
      <c r="BV3063" s="1102">
        <v>12628.637702760216</v>
      </c>
      <c r="BW3063" s="1102">
        <v>18821.350869491078</v>
      </c>
      <c r="BX3063" s="1102">
        <v>28214.195731957538</v>
      </c>
      <c r="BY3063" s="1102">
        <v>24693.366307109023</v>
      </c>
      <c r="BZ3063" s="1102">
        <v>24324.626741006155</v>
      </c>
      <c r="CA3063" s="1102">
        <v>15257.581871638422</v>
      </c>
      <c r="CB3063" s="1102">
        <v>9512.0894364666219</v>
      </c>
      <c r="CC3063" s="1102">
        <v>12975.514614407406</v>
      </c>
      <c r="CD3063" s="1102">
        <v>16258.640330301723</v>
      </c>
      <c r="CE3063" s="1102">
        <v>28030.767402781101</v>
      </c>
      <c r="CF3063" s="1102">
        <v>21711.138036754</v>
      </c>
      <c r="CG3063" s="1102">
        <v>16101.366269943457</v>
      </c>
      <c r="CH3063" s="1102">
        <v>20306.219027785071</v>
      </c>
      <c r="CI3063" s="1102">
        <v>23426.933438692238</v>
      </c>
      <c r="CJ3063" s="1102">
        <v>26178.043931552242</v>
      </c>
      <c r="CK3063" s="1102">
        <v>26652.839992352769</v>
      </c>
      <c r="CL3063" s="1102">
        <v>17530.195999345517</v>
      </c>
      <c r="CM3063" s="1102">
        <v>23148.195867236424</v>
      </c>
      <c r="CN3063" s="1102">
        <v>19820.951671356132</v>
      </c>
      <c r="CO3063" s="1102">
        <v>30255.923963338566</v>
      </c>
      <c r="CP3063" s="1102">
        <v>20105.077126747827</v>
      </c>
      <c r="CQ3063" s="1106">
        <f t="shared" si="247"/>
        <v>22162.053905236433</v>
      </c>
      <c r="CR3063" s="23" t="s">
        <v>544</v>
      </c>
      <c r="DQ3063"/>
      <c r="DR3063"/>
    </row>
    <row r="3064" spans="58:122" ht="13">
      <c r="BF3064" s="1135">
        <v>3056</v>
      </c>
      <c r="BG3064" s="1102">
        <v>54382.850048128894</v>
      </c>
      <c r="BH3064" s="1102">
        <v>63237.987435936338</v>
      </c>
      <c r="BI3064" s="1102">
        <v>57743.714127940497</v>
      </c>
      <c r="BJ3064" s="1102">
        <v>59435.75702198303</v>
      </c>
      <c r="BK3064" s="1102">
        <v>73844.817386956129</v>
      </c>
      <c r="BL3064" s="1102">
        <v>105312.38077799926</v>
      </c>
      <c r="BM3064" s="1102">
        <v>93997.650258115144</v>
      </c>
      <c r="BN3064" s="1102">
        <v>91420.27547390158</v>
      </c>
      <c r="BO3064" s="1102">
        <v>127281.63922237513</v>
      </c>
      <c r="BP3064" s="1102">
        <v>127165.91576245522</v>
      </c>
      <c r="BQ3064" s="1102">
        <v>102164.48903421566</v>
      </c>
      <c r="BR3064" s="1102">
        <v>80100.138474147825</v>
      </c>
      <c r="BS3064" s="1102">
        <v>90611.261460369176</v>
      </c>
      <c r="BT3064" s="1102">
        <v>39301.728494995012</v>
      </c>
      <c r="BU3064" s="1102">
        <v>19236.669233354365</v>
      </c>
      <c r="BV3064" s="1102">
        <v>15663.78627070012</v>
      </c>
      <c r="BW3064" s="1102">
        <v>22449.208781979691</v>
      </c>
      <c r="BX3064" s="1102">
        <v>26542.912681076348</v>
      </c>
      <c r="BY3064" s="1102">
        <v>24306.062978111684</v>
      </c>
      <c r="BZ3064" s="1102">
        <v>21849.069715074649</v>
      </c>
      <c r="CA3064" s="1102">
        <v>15261.231567775743</v>
      </c>
      <c r="CB3064" s="1102">
        <v>11267.905587850495</v>
      </c>
      <c r="CC3064" s="1102">
        <v>11358.378399014871</v>
      </c>
      <c r="CD3064" s="1102">
        <v>17573.932844365256</v>
      </c>
      <c r="CE3064" s="1102">
        <v>28254.845129208752</v>
      </c>
      <c r="CF3064" s="1102">
        <v>21196.794961690401</v>
      </c>
      <c r="CG3064" s="1102">
        <v>17818.558148304794</v>
      </c>
      <c r="CH3064" s="1102">
        <v>20190.266169628332</v>
      </c>
      <c r="CI3064" s="1102">
        <v>25850.814320680678</v>
      </c>
      <c r="CJ3064" s="1102">
        <v>25253.41633143742</v>
      </c>
      <c r="CK3064" s="1102">
        <v>21852.875194201435</v>
      </c>
      <c r="CL3064" s="1102">
        <v>16895.183552992461</v>
      </c>
      <c r="CM3064" s="1102">
        <v>22071.678608173923</v>
      </c>
      <c r="CN3064" s="1102">
        <v>24547.926778231158</v>
      </c>
      <c r="CO3064" s="1102">
        <v>31595.480249905628</v>
      </c>
      <c r="CP3064" s="1102">
        <v>25170.94059248377</v>
      </c>
      <c r="CQ3064" s="1106">
        <f t="shared" si="247"/>
        <v>27746.21249843296</v>
      </c>
      <c r="CR3064" s="23" t="s">
        <v>544</v>
      </c>
      <c r="DQ3064"/>
      <c r="DR3064"/>
    </row>
    <row r="3065" spans="58:122" ht="13">
      <c r="BF3065" s="1135">
        <v>3057</v>
      </c>
      <c r="BG3065" s="1102">
        <v>72189.152546011101</v>
      </c>
      <c r="BH3065" s="1102">
        <v>86956.907835442646</v>
      </c>
      <c r="BI3065" s="1102">
        <v>84144.870774738651</v>
      </c>
      <c r="BJ3065" s="1102">
        <v>92039.542069163639</v>
      </c>
      <c r="BK3065" s="1102">
        <v>102529.40027425745</v>
      </c>
      <c r="BL3065" s="1102">
        <v>113450.28934771163</v>
      </c>
      <c r="BM3065" s="1102">
        <v>95218.590929110185</v>
      </c>
      <c r="BN3065" s="1102">
        <v>103860.97372149859</v>
      </c>
      <c r="BO3065" s="1102">
        <v>127833.20596718192</v>
      </c>
      <c r="BP3065" s="1102">
        <v>117131.73157490153</v>
      </c>
      <c r="BQ3065" s="1102">
        <v>90914.228666340045</v>
      </c>
      <c r="BR3065" s="1102">
        <v>73449.921387888215</v>
      </c>
      <c r="BS3065" s="1102">
        <v>71100.331135505723</v>
      </c>
      <c r="BT3065" s="1102">
        <v>31383.554450040036</v>
      </c>
      <c r="BU3065" s="1102">
        <v>14668.383172768903</v>
      </c>
      <c r="BV3065" s="1102">
        <v>14422.607565695182</v>
      </c>
      <c r="BW3065" s="1102">
        <v>24521.191379504759</v>
      </c>
      <c r="BX3065" s="1102">
        <v>25557.511155763015</v>
      </c>
      <c r="BY3065" s="1102">
        <v>24393.234167601539</v>
      </c>
      <c r="BZ3065" s="1102">
        <v>22179.234838105764</v>
      </c>
      <c r="CA3065" s="1102">
        <v>15266.958496083702</v>
      </c>
      <c r="CB3065" s="1102">
        <v>12644.921486213751</v>
      </c>
      <c r="CC3065" s="1102">
        <v>13230.300846908629</v>
      </c>
      <c r="CD3065" s="1102">
        <v>17647.916420601672</v>
      </c>
      <c r="CE3065" s="1102">
        <v>27424.795932822926</v>
      </c>
      <c r="CF3065" s="1102">
        <v>21534.390033617408</v>
      </c>
      <c r="CG3065" s="1102">
        <v>14389.830973601715</v>
      </c>
      <c r="CH3065" s="1102">
        <v>15930.1765172634</v>
      </c>
      <c r="CI3065" s="1102">
        <v>20993.431607064911</v>
      </c>
      <c r="CJ3065" s="1102">
        <v>27986.42574141248</v>
      </c>
      <c r="CK3065" s="1102">
        <v>30725.619886951536</v>
      </c>
      <c r="CL3065" s="1102">
        <v>24514.633004528794</v>
      </c>
      <c r="CM3065" s="1102">
        <v>27620.88924460515</v>
      </c>
      <c r="CN3065" s="1102">
        <v>22094.934749228138</v>
      </c>
      <c r="CO3065" s="1102">
        <v>26613.758061181732</v>
      </c>
      <c r="CP3065" s="1102">
        <v>22580.969913977904</v>
      </c>
      <c r="CQ3065" s="1106">
        <f t="shared" si="247"/>
        <v>24891.258526947568</v>
      </c>
      <c r="CR3065" s="23" t="s">
        <v>544</v>
      </c>
      <c r="DQ3065"/>
      <c r="DR3065"/>
    </row>
    <row r="3066" spans="58:122" ht="13">
      <c r="BF3066" s="1135">
        <v>3058</v>
      </c>
      <c r="BG3066" s="1102">
        <v>72015.122814362461</v>
      </c>
      <c r="BH3066" s="1102">
        <v>65493.445306690192</v>
      </c>
      <c r="BI3066" s="1102">
        <v>54934.176522746035</v>
      </c>
      <c r="BJ3066" s="1102">
        <v>62516.320026787282</v>
      </c>
      <c r="BK3066" s="1102">
        <v>69842.074647085319</v>
      </c>
      <c r="BL3066" s="1102">
        <v>82776.381401844061</v>
      </c>
      <c r="BM3066" s="1102">
        <v>76600.473903297068</v>
      </c>
      <c r="BN3066" s="1102">
        <v>94847.173590587001</v>
      </c>
      <c r="BO3066" s="1102">
        <v>122899.95217962096</v>
      </c>
      <c r="BP3066" s="1102">
        <v>113424.67274320008</v>
      </c>
      <c r="BQ3066" s="1102">
        <v>87881.74561150228</v>
      </c>
      <c r="BR3066" s="1102">
        <v>74664.64075978988</v>
      </c>
      <c r="BS3066" s="1102">
        <v>77388.126049484548</v>
      </c>
      <c r="BT3066" s="1102">
        <v>32366.718946221554</v>
      </c>
      <c r="BU3066" s="1102">
        <v>15746.927584568317</v>
      </c>
      <c r="BV3066" s="1102">
        <v>18275.011019834248</v>
      </c>
      <c r="BW3066" s="1102">
        <v>25129.736551867318</v>
      </c>
      <c r="BX3066" s="1102">
        <v>26312.243238003124</v>
      </c>
      <c r="BY3066" s="1102">
        <v>23807.654694128505</v>
      </c>
      <c r="BZ3066" s="1102">
        <v>23968.457327360495</v>
      </c>
      <c r="CA3066" s="1102">
        <v>15267.230028484666</v>
      </c>
      <c r="CB3066" s="1102">
        <v>8723.8915751619606</v>
      </c>
      <c r="CC3066" s="1102">
        <v>9641.620407139817</v>
      </c>
      <c r="CD3066" s="1102">
        <v>11957.366746847705</v>
      </c>
      <c r="CE3066" s="1102">
        <v>23501.279319451129</v>
      </c>
      <c r="CF3066" s="1102">
        <v>17746.801367716002</v>
      </c>
      <c r="CG3066" s="1102">
        <v>14206.181729946606</v>
      </c>
      <c r="CH3066" s="1102">
        <v>13389.43685743883</v>
      </c>
      <c r="CI3066" s="1102">
        <v>19485.673744471009</v>
      </c>
      <c r="CJ3066" s="1102">
        <v>18837.978263150937</v>
      </c>
      <c r="CK3066" s="1102">
        <v>22875.768765486555</v>
      </c>
      <c r="CL3066" s="1102">
        <v>17925.729606387002</v>
      </c>
      <c r="CM3066" s="1102">
        <v>23908.955405889803</v>
      </c>
      <c r="CN3066" s="1102">
        <v>20056.292744256927</v>
      </c>
      <c r="CO3066" s="1102">
        <v>26464.831742112623</v>
      </c>
      <c r="CP3066" s="1102">
        <v>21691.927918539652</v>
      </c>
      <c r="CQ3066" s="1106">
        <f t="shared" si="247"/>
        <v>23911.257480311015</v>
      </c>
      <c r="CR3066" s="23" t="s">
        <v>544</v>
      </c>
      <c r="DQ3066"/>
      <c r="DR3066"/>
    </row>
    <row r="3067" spans="58:122" ht="13">
      <c r="BF3067" s="1135">
        <v>3059</v>
      </c>
      <c r="BG3067" s="1102">
        <v>81450.924978559706</v>
      </c>
      <c r="BH3067" s="1102">
        <v>80617.758586983618</v>
      </c>
      <c r="BI3067" s="1102">
        <v>73737.202625397927</v>
      </c>
      <c r="BJ3067" s="1102">
        <v>91001.153865902394</v>
      </c>
      <c r="BK3067" s="1102">
        <v>109338.89211823895</v>
      </c>
      <c r="BL3067" s="1102">
        <v>135041.07289266589</v>
      </c>
      <c r="BM3067" s="1102">
        <v>119107.55087877871</v>
      </c>
      <c r="BN3067" s="1102">
        <v>138755.52067403108</v>
      </c>
      <c r="BO3067" s="1102">
        <v>160888.38664534985</v>
      </c>
      <c r="BP3067" s="1102">
        <v>146332.58797204433</v>
      </c>
      <c r="BQ3067" s="1102">
        <v>113365.78445932505</v>
      </c>
      <c r="BR3067" s="1102">
        <v>97587.15942137994</v>
      </c>
      <c r="BS3067" s="1102">
        <v>96965.958242504712</v>
      </c>
      <c r="BT3067" s="1102">
        <v>32464.15111996781</v>
      </c>
      <c r="BU3067" s="1102">
        <v>13805.831795122309</v>
      </c>
      <c r="BV3067" s="1102">
        <v>18044.33515739832</v>
      </c>
      <c r="BW3067" s="1102">
        <v>29179.071589780411</v>
      </c>
      <c r="BX3067" s="1102">
        <v>30336.048227472176</v>
      </c>
      <c r="BY3067" s="1102">
        <v>28582.473822567797</v>
      </c>
      <c r="BZ3067" s="1102">
        <v>24791.021364374617</v>
      </c>
      <c r="CA3067" s="1102">
        <v>15268.151453063503</v>
      </c>
      <c r="CB3067" s="1102">
        <v>11265.698952267656</v>
      </c>
      <c r="CC3067" s="1102">
        <v>14610.312616091043</v>
      </c>
      <c r="CD3067" s="1102">
        <v>20387.218404925661</v>
      </c>
      <c r="CE3067" s="1102">
        <v>31478.905295410368</v>
      </c>
      <c r="CF3067" s="1102">
        <v>20020.829905054488</v>
      </c>
      <c r="CG3067" s="1102">
        <v>16163.024947479096</v>
      </c>
      <c r="CH3067" s="1102">
        <v>18596.906081599802</v>
      </c>
      <c r="CI3067" s="1102">
        <v>30069.631579068711</v>
      </c>
      <c r="CJ3067" s="1102">
        <v>32187.212268669497</v>
      </c>
      <c r="CK3067" s="1102">
        <v>32236.015589680926</v>
      </c>
      <c r="CL3067" s="1102">
        <v>24988.44996798391</v>
      </c>
      <c r="CM3067" s="1102">
        <v>33738.053774898195</v>
      </c>
      <c r="CN3067" s="1102">
        <v>24751.890893429325</v>
      </c>
      <c r="CO3067" s="1102">
        <v>26692.610587895058</v>
      </c>
      <c r="CP3067" s="1102">
        <v>27373.421989916849</v>
      </c>
      <c r="CQ3067" s="1106">
        <f t="shared" si="247"/>
        <v>30174.032652888047</v>
      </c>
      <c r="CR3067" s="23" t="s">
        <v>544</v>
      </c>
      <c r="DQ3067"/>
      <c r="DR3067"/>
    </row>
    <row r="3068" spans="58:122" ht="13">
      <c r="BF3068" s="1135">
        <v>3060</v>
      </c>
      <c r="BG3068" s="1102">
        <v>49034.647686133962</v>
      </c>
      <c r="BH3068" s="1102">
        <v>57342.314817079525</v>
      </c>
      <c r="BI3068" s="1102">
        <v>47936.261077886833</v>
      </c>
      <c r="BJ3068" s="1102">
        <v>59002.113643855919</v>
      </c>
      <c r="BK3068" s="1102">
        <v>72761.600693008848</v>
      </c>
      <c r="BL3068" s="1102">
        <v>95903.477241316519</v>
      </c>
      <c r="BM3068" s="1102">
        <v>87423.95423964865</v>
      </c>
      <c r="BN3068" s="1102">
        <v>94006.657953971604</v>
      </c>
      <c r="BO3068" s="1102">
        <v>144458.79330357633</v>
      </c>
      <c r="BP3068" s="1102">
        <v>141778.60358678576</v>
      </c>
      <c r="BQ3068" s="1102">
        <v>115637.92729586565</v>
      </c>
      <c r="BR3068" s="1102">
        <v>87605.220660216582</v>
      </c>
      <c r="BS3068" s="1102">
        <v>88659.270045104116</v>
      </c>
      <c r="BT3068" s="1102">
        <v>36309.42902885854</v>
      </c>
      <c r="BU3068" s="1102">
        <v>15741.291998042727</v>
      </c>
      <c r="BV3068" s="1102">
        <v>13199.947477659578</v>
      </c>
      <c r="BW3068" s="1102">
        <v>21740.357418582647</v>
      </c>
      <c r="BX3068" s="1102">
        <v>27753.91091065394</v>
      </c>
      <c r="BY3068" s="1102">
        <v>25513.095141868293</v>
      </c>
      <c r="BZ3068" s="1102">
        <v>18142.596768476196</v>
      </c>
      <c r="CA3068" s="1102">
        <v>15268.197216073462</v>
      </c>
      <c r="CB3068" s="1102">
        <v>10476.938952902839</v>
      </c>
      <c r="CC3068" s="1102">
        <v>9132.2833016247514</v>
      </c>
      <c r="CD3068" s="1102">
        <v>14393.979560654881</v>
      </c>
      <c r="CE3068" s="1102">
        <v>21171.464825550083</v>
      </c>
      <c r="CF3068" s="1102">
        <v>16297.955012109973</v>
      </c>
      <c r="CG3068" s="1102">
        <v>12519.485417342632</v>
      </c>
      <c r="CH3068" s="1102">
        <v>13783.246296206738</v>
      </c>
      <c r="CI3068" s="1102">
        <v>20772.012369935037</v>
      </c>
      <c r="CJ3068" s="1102">
        <v>24150.206829705221</v>
      </c>
      <c r="CK3068" s="1102">
        <v>24626.936021716156</v>
      </c>
      <c r="CL3068" s="1102">
        <v>21179.687216827795</v>
      </c>
      <c r="CM3068" s="1102">
        <v>22498.776395192326</v>
      </c>
      <c r="CN3068" s="1102">
        <v>23595.799707873761</v>
      </c>
      <c r="CO3068" s="1102">
        <v>23913.654450466245</v>
      </c>
      <c r="CP3068" s="1102">
        <v>23641.279382388951</v>
      </c>
      <c r="CQ3068" s="1106">
        <f t="shared" si="247"/>
        <v>26060.049646077154</v>
      </c>
      <c r="CR3068" s="23" t="s">
        <v>544</v>
      </c>
      <c r="DQ3068"/>
      <c r="DR3068"/>
    </row>
    <row r="3069" spans="58:122" ht="13">
      <c r="BF3069" s="1135">
        <v>3061</v>
      </c>
      <c r="BG3069" s="1102">
        <v>68774.443742552248</v>
      </c>
      <c r="BH3069" s="1102">
        <v>64869.662174386809</v>
      </c>
      <c r="BI3069" s="1102">
        <v>64360.623381058249</v>
      </c>
      <c r="BJ3069" s="1102">
        <v>67952.273976997123</v>
      </c>
      <c r="BK3069" s="1102">
        <v>95245.952134768915</v>
      </c>
      <c r="BL3069" s="1102">
        <v>132674.45393055107</v>
      </c>
      <c r="BM3069" s="1102">
        <v>105079.45897188756</v>
      </c>
      <c r="BN3069" s="1102">
        <v>105653.77555955257</v>
      </c>
      <c r="BO3069" s="1102">
        <v>133228.82102617726</v>
      </c>
      <c r="BP3069" s="1102">
        <v>122546.60128310442</v>
      </c>
      <c r="BQ3069" s="1102">
        <v>99980.292967183253</v>
      </c>
      <c r="BR3069" s="1102">
        <v>76993.999017402239</v>
      </c>
      <c r="BS3069" s="1102">
        <v>99860.664158687068</v>
      </c>
      <c r="BT3069" s="1102">
        <v>40686.308819203172</v>
      </c>
      <c r="BU3069" s="1102">
        <v>19106.463765191525</v>
      </c>
      <c r="BV3069" s="1102">
        <v>17228.338689975961</v>
      </c>
      <c r="BW3069" s="1102">
        <v>17082.799815638991</v>
      </c>
      <c r="BX3069" s="1102">
        <v>27013.508340452776</v>
      </c>
      <c r="BY3069" s="1102">
        <v>29889.281862218821</v>
      </c>
      <c r="BZ3069" s="1102">
        <v>25197.53620823687</v>
      </c>
      <c r="CA3069" s="1102">
        <v>15273.876540325053</v>
      </c>
      <c r="CB3069" s="1102">
        <v>9406.6983429358515</v>
      </c>
      <c r="CC3069" s="1102">
        <v>10550.59907433574</v>
      </c>
      <c r="CD3069" s="1102">
        <v>14550.231732162063</v>
      </c>
      <c r="CE3069" s="1102">
        <v>21373.319446137903</v>
      </c>
      <c r="CF3069" s="1102">
        <v>18563.607925358392</v>
      </c>
      <c r="CG3069" s="1102">
        <v>13827.041157080876</v>
      </c>
      <c r="CH3069" s="1102">
        <v>16407.323907661688</v>
      </c>
      <c r="CI3069" s="1102">
        <v>22875.25000846402</v>
      </c>
      <c r="CJ3069" s="1102">
        <v>26132.567942684102</v>
      </c>
      <c r="CK3069" s="1102">
        <v>29248.507908285748</v>
      </c>
      <c r="CL3069" s="1102">
        <v>19592.645825420761</v>
      </c>
      <c r="CM3069" s="1102">
        <v>24951.441209316468</v>
      </c>
      <c r="CN3069" s="1102">
        <v>19720.308569793695</v>
      </c>
      <c r="CO3069" s="1102">
        <v>21794.40699455325</v>
      </c>
      <c r="CP3069" s="1102">
        <v>20885.371351330286</v>
      </c>
      <c r="CQ3069" s="1106">
        <f t="shared" si="247"/>
        <v>23022.181054121356</v>
      </c>
      <c r="CR3069" s="23" t="s">
        <v>544</v>
      </c>
      <c r="DQ3069"/>
      <c r="DR3069"/>
    </row>
    <row r="3070" spans="58:122" ht="13">
      <c r="BF3070" s="1135">
        <v>3062</v>
      </c>
      <c r="BG3070" s="1102">
        <v>62205.737098500438</v>
      </c>
      <c r="BH3070" s="1102">
        <v>70857.167221057389</v>
      </c>
      <c r="BI3070" s="1102">
        <v>67952.058933927663</v>
      </c>
      <c r="BJ3070" s="1102">
        <v>69282.355055061998</v>
      </c>
      <c r="BK3070" s="1102">
        <v>83511.95116253577</v>
      </c>
      <c r="BL3070" s="1102">
        <v>110664.02727985679</v>
      </c>
      <c r="BM3070" s="1102">
        <v>89522.328912254045</v>
      </c>
      <c r="BN3070" s="1102">
        <v>102178.22562924339</v>
      </c>
      <c r="BO3070" s="1102">
        <v>144512.29695188036</v>
      </c>
      <c r="BP3070" s="1102">
        <v>135792.88496004866</v>
      </c>
      <c r="BQ3070" s="1102">
        <v>106001.08169787985</v>
      </c>
      <c r="BR3070" s="1102">
        <v>84029.687801515392</v>
      </c>
      <c r="BS3070" s="1102">
        <v>107811.50701548145</v>
      </c>
      <c r="BT3070" s="1102">
        <v>37646.689676070579</v>
      </c>
      <c r="BU3070" s="1102">
        <v>13275.711866435584</v>
      </c>
      <c r="BV3070" s="1102">
        <v>15330.704796921173</v>
      </c>
      <c r="BW3070" s="1102">
        <v>26335.60338170758</v>
      </c>
      <c r="BX3070" s="1102">
        <v>28699.809070457097</v>
      </c>
      <c r="BY3070" s="1102">
        <v>27189.45269271878</v>
      </c>
      <c r="BZ3070" s="1102">
        <v>23381.178137123774</v>
      </c>
      <c r="CA3070" s="1102">
        <v>15275.441029667492</v>
      </c>
      <c r="CB3070" s="1102">
        <v>9193.0447521628776</v>
      </c>
      <c r="CC3070" s="1102">
        <v>9722.203133210849</v>
      </c>
      <c r="CD3070" s="1102">
        <v>12222.273799526336</v>
      </c>
      <c r="CE3070" s="1102">
        <v>22851.84542769588</v>
      </c>
      <c r="CF3070" s="1102">
        <v>18494.143271484299</v>
      </c>
      <c r="CG3070" s="1102">
        <v>15253.720234249611</v>
      </c>
      <c r="CH3070" s="1102">
        <v>15741.052751360232</v>
      </c>
      <c r="CI3070" s="1102">
        <v>20903.339463425582</v>
      </c>
      <c r="CJ3070" s="1102">
        <v>23535.127499176248</v>
      </c>
      <c r="CK3070" s="1102">
        <v>26731.482182005915</v>
      </c>
      <c r="CL3070" s="1102">
        <v>21287.077778406136</v>
      </c>
      <c r="CM3070" s="1102">
        <v>25297.9076686392</v>
      </c>
      <c r="CN3070" s="1102">
        <v>21240.724609891811</v>
      </c>
      <c r="CO3070" s="1102">
        <v>25926.985655059379</v>
      </c>
      <c r="CP3070" s="1102">
        <v>22724.648422562728</v>
      </c>
      <c r="CQ3070" s="1106">
        <f t="shared" si="247"/>
        <v>25049.636971964552</v>
      </c>
      <c r="CR3070" s="23" t="s">
        <v>544</v>
      </c>
      <c r="DQ3070"/>
      <c r="DR3070"/>
    </row>
    <row r="3071" spans="58:122" ht="13">
      <c r="BF3071" s="1135">
        <v>3063</v>
      </c>
      <c r="BG3071" s="1102">
        <v>75101.461404591872</v>
      </c>
      <c r="BH3071" s="1102">
        <v>72343.064326178021</v>
      </c>
      <c r="BI3071" s="1102">
        <v>59429.405219472894</v>
      </c>
      <c r="BJ3071" s="1102">
        <v>70803.960817403233</v>
      </c>
      <c r="BK3071" s="1102">
        <v>88814.173592195977</v>
      </c>
      <c r="BL3071" s="1102">
        <v>113213.89451228657</v>
      </c>
      <c r="BM3071" s="1102">
        <v>102571.96792487516</v>
      </c>
      <c r="BN3071" s="1102">
        <v>126295.91522807062</v>
      </c>
      <c r="BO3071" s="1102">
        <v>140463.60893856164</v>
      </c>
      <c r="BP3071" s="1102">
        <v>140613.66106529321</v>
      </c>
      <c r="BQ3071" s="1102">
        <v>103261.31791972184</v>
      </c>
      <c r="BR3071" s="1102">
        <v>75494.322037223494</v>
      </c>
      <c r="BS3071" s="1102">
        <v>54464.539610369211</v>
      </c>
      <c r="BT3071" s="1102">
        <v>28401.508461827612</v>
      </c>
      <c r="BU3071" s="1102">
        <v>16128.244335151599</v>
      </c>
      <c r="BV3071" s="1102">
        <v>16800.880108758087</v>
      </c>
      <c r="BW3071" s="1102">
        <v>21391.321581532935</v>
      </c>
      <c r="BX3071" s="1102">
        <v>21212.24843056715</v>
      </c>
      <c r="BY3071" s="1102">
        <v>26022.034925168839</v>
      </c>
      <c r="BZ3071" s="1102">
        <v>24395.671608535653</v>
      </c>
      <c r="CA3071" s="1102">
        <v>15290.82265216562</v>
      </c>
      <c r="CB3071" s="1102">
        <v>8438.1311017909484</v>
      </c>
      <c r="CC3071" s="1102">
        <v>8788.7209108853494</v>
      </c>
      <c r="CD3071" s="1102">
        <v>12256.060321772773</v>
      </c>
      <c r="CE3071" s="1102">
        <v>22151.609018540916</v>
      </c>
      <c r="CF3071" s="1102">
        <v>18654.964173589684</v>
      </c>
      <c r="CG3071" s="1102">
        <v>14587.487264445366</v>
      </c>
      <c r="CH3071" s="1102">
        <v>15958.820538143747</v>
      </c>
      <c r="CI3071" s="1102">
        <v>19125.719581869424</v>
      </c>
      <c r="CJ3071" s="1102">
        <v>21206.828566751272</v>
      </c>
      <c r="CK3071" s="1102">
        <v>21589.519139584332</v>
      </c>
      <c r="CL3071" s="1102">
        <v>19679.60455029986</v>
      </c>
      <c r="CM3071" s="1102">
        <v>21687.935244723885</v>
      </c>
      <c r="CN3071" s="1102">
        <v>19575.921397782116</v>
      </c>
      <c r="CO3071" s="1102">
        <v>21290.136730726859</v>
      </c>
      <c r="CP3071" s="1102">
        <v>21177.067813814687</v>
      </c>
      <c r="CQ3071" s="1106">
        <f t="shared" si="247"/>
        <v>23343.721363804903</v>
      </c>
      <c r="CR3071" s="23" t="s">
        <v>544</v>
      </c>
      <c r="DQ3071"/>
      <c r="DR3071"/>
    </row>
    <row r="3072" spans="58:122" ht="13">
      <c r="BF3072" s="1135">
        <v>3064</v>
      </c>
      <c r="BG3072" s="1102">
        <v>54540.607078431814</v>
      </c>
      <c r="BH3072" s="1102">
        <v>53057.888414910776</v>
      </c>
      <c r="BI3072" s="1102">
        <v>45825.144936933786</v>
      </c>
      <c r="BJ3072" s="1102">
        <v>56552.260147627901</v>
      </c>
      <c r="BK3072" s="1102">
        <v>72406.879355871104</v>
      </c>
      <c r="BL3072" s="1102">
        <v>95481.227013326657</v>
      </c>
      <c r="BM3072" s="1102">
        <v>88008.197227500743</v>
      </c>
      <c r="BN3072" s="1102">
        <v>103554.87498080487</v>
      </c>
      <c r="BO3072" s="1102">
        <v>114295.92019152788</v>
      </c>
      <c r="BP3072" s="1102">
        <v>113303.00464877876</v>
      </c>
      <c r="BQ3072" s="1102">
        <v>87887.738331105385</v>
      </c>
      <c r="BR3072" s="1102">
        <v>67045.128356589761</v>
      </c>
      <c r="BS3072" s="1102">
        <v>51332.927578291899</v>
      </c>
      <c r="BT3072" s="1102">
        <v>31206.964511877173</v>
      </c>
      <c r="BU3072" s="1102">
        <v>20036.225013006577</v>
      </c>
      <c r="BV3072" s="1102">
        <v>16513.676141892578</v>
      </c>
      <c r="BW3072" s="1102">
        <v>16538.463839426451</v>
      </c>
      <c r="BX3072" s="1102">
        <v>17890.136507676147</v>
      </c>
      <c r="BY3072" s="1102">
        <v>21229.025412386069</v>
      </c>
      <c r="BZ3072" s="1102">
        <v>18699.284313988264</v>
      </c>
      <c r="CA3072" s="1102">
        <v>15294.378620077203</v>
      </c>
      <c r="CB3072" s="1102">
        <v>8936.6252269135766</v>
      </c>
      <c r="CC3072" s="1102">
        <v>10742.660585450398</v>
      </c>
      <c r="CD3072" s="1102">
        <v>13583.957046818776</v>
      </c>
      <c r="CE3072" s="1102">
        <v>19981.589833137434</v>
      </c>
      <c r="CF3072" s="1102">
        <v>17389.292447727647</v>
      </c>
      <c r="CG3072" s="1102">
        <v>14729.747501102906</v>
      </c>
      <c r="CH3072" s="1102">
        <v>15980.076760727716</v>
      </c>
      <c r="CI3072" s="1102">
        <v>21862.247679568478</v>
      </c>
      <c r="CJ3072" s="1102">
        <v>21585.640493417894</v>
      </c>
      <c r="CK3072" s="1102">
        <v>23296.579418207028</v>
      </c>
      <c r="CL3072" s="1102">
        <v>18826.607951792143</v>
      </c>
      <c r="CM3072" s="1102">
        <v>21080.881175894261</v>
      </c>
      <c r="CN3072" s="1102">
        <v>19554.759769336895</v>
      </c>
      <c r="CO3072" s="1102">
        <v>20684.595013729679</v>
      </c>
      <c r="CP3072" s="1102">
        <v>22081.732768306916</v>
      </c>
      <c r="CQ3072" s="1106">
        <f t="shared" si="247"/>
        <v>24340.94377490232</v>
      </c>
      <c r="CR3072" s="23" t="s">
        <v>544</v>
      </c>
      <c r="DQ3072"/>
      <c r="DR3072"/>
    </row>
    <row r="3073" spans="58:122" ht="13">
      <c r="BF3073" s="1135">
        <v>3065</v>
      </c>
      <c r="BG3073" s="1102">
        <v>64662.638751023704</v>
      </c>
      <c r="BH3073" s="1102">
        <v>69670.193910359565</v>
      </c>
      <c r="BI3073" s="1102">
        <v>63742.02508537376</v>
      </c>
      <c r="BJ3073" s="1102">
        <v>72167.458533658311</v>
      </c>
      <c r="BK3073" s="1102">
        <v>98296.780057926298</v>
      </c>
      <c r="BL3073" s="1102">
        <v>132034.39606386353</v>
      </c>
      <c r="BM3073" s="1102">
        <v>118319.05775350373</v>
      </c>
      <c r="BN3073" s="1102">
        <v>118776.45667891136</v>
      </c>
      <c r="BO3073" s="1102">
        <v>135895.63733324714</v>
      </c>
      <c r="BP3073" s="1102">
        <v>123282.64810712881</v>
      </c>
      <c r="BQ3073" s="1102">
        <v>90075.899815633195</v>
      </c>
      <c r="BR3073" s="1102">
        <v>70347.224381696229</v>
      </c>
      <c r="BS3073" s="1102">
        <v>88385.304139178712</v>
      </c>
      <c r="BT3073" s="1102">
        <v>36409.467450627308</v>
      </c>
      <c r="BU3073" s="1102">
        <v>16440.779133587668</v>
      </c>
      <c r="BV3073" s="1102">
        <v>14843.782954332084</v>
      </c>
      <c r="BW3073" s="1102">
        <v>25249.454090880568</v>
      </c>
      <c r="BX3073" s="1102">
        <v>35995.133497541567</v>
      </c>
      <c r="BY3073" s="1102">
        <v>28518.99045221616</v>
      </c>
      <c r="BZ3073" s="1102">
        <v>22977.25175263936</v>
      </c>
      <c r="CA3073" s="1102">
        <v>15296.5030549373</v>
      </c>
      <c r="CB3073" s="1102">
        <v>10408.881967449503</v>
      </c>
      <c r="CC3073" s="1102">
        <v>13250.100873050083</v>
      </c>
      <c r="CD3073" s="1102">
        <v>21079.619584480293</v>
      </c>
      <c r="CE3073" s="1102">
        <v>31362.463938529352</v>
      </c>
      <c r="CF3073" s="1102">
        <v>21769.688935018145</v>
      </c>
      <c r="CG3073" s="1102">
        <v>17272.055222763338</v>
      </c>
      <c r="CH3073" s="1102">
        <v>21445.784139430769</v>
      </c>
      <c r="CI3073" s="1102">
        <v>34201.462290982832</v>
      </c>
      <c r="CJ3073" s="1102">
        <v>37447.157712826702</v>
      </c>
      <c r="CK3073" s="1102">
        <v>31983.425521069548</v>
      </c>
      <c r="CL3073" s="1102">
        <v>24967.732020011521</v>
      </c>
      <c r="CM3073" s="1102">
        <v>24752.752649415808</v>
      </c>
      <c r="CN3073" s="1102">
        <v>23206.435204587215</v>
      </c>
      <c r="CO3073" s="1102">
        <v>24836.487612483295</v>
      </c>
      <c r="CP3073" s="1102">
        <v>25100.514370799538</v>
      </c>
      <c r="CQ3073" s="1106">
        <f t="shared" si="247"/>
        <v>27668.580877749861</v>
      </c>
      <c r="CR3073" s="23" t="s">
        <v>544</v>
      </c>
      <c r="DQ3073"/>
      <c r="DR3073"/>
    </row>
    <row r="3074" spans="58:122" ht="13">
      <c r="BF3074" s="1135">
        <v>3066</v>
      </c>
      <c r="BG3074" s="1102">
        <v>57683.867572474279</v>
      </c>
      <c r="BH3074" s="1102">
        <v>61945.041988690813</v>
      </c>
      <c r="BI3074" s="1102">
        <v>52922.141038896028</v>
      </c>
      <c r="BJ3074" s="1102">
        <v>50290.466789405989</v>
      </c>
      <c r="BK3074" s="1102">
        <v>59182.366541186515</v>
      </c>
      <c r="BL3074" s="1102">
        <v>79258.622058678899</v>
      </c>
      <c r="BM3074" s="1102">
        <v>70674.541679155896</v>
      </c>
      <c r="BN3074" s="1102">
        <v>72072.878525153879</v>
      </c>
      <c r="BO3074" s="1102">
        <v>112180.7772104342</v>
      </c>
      <c r="BP3074" s="1102">
        <v>103531.39108013699</v>
      </c>
      <c r="BQ3074" s="1102">
        <v>79475.355791528578</v>
      </c>
      <c r="BR3074" s="1102">
        <v>58549.380898519375</v>
      </c>
      <c r="BS3074" s="1102">
        <v>75756.285302793607</v>
      </c>
      <c r="BT3074" s="1102">
        <v>40647.816689890344</v>
      </c>
      <c r="BU3074" s="1102">
        <v>16276.884199273853</v>
      </c>
      <c r="BV3074" s="1102">
        <v>12987.241416248084</v>
      </c>
      <c r="BW3074" s="1102">
        <v>19723.678959621167</v>
      </c>
      <c r="BX3074" s="1102">
        <v>28258.450938098787</v>
      </c>
      <c r="BY3074" s="1102">
        <v>25415.41109802109</v>
      </c>
      <c r="BZ3074" s="1102">
        <v>20052.115400542894</v>
      </c>
      <c r="CA3074" s="1102">
        <v>15305.501457799703</v>
      </c>
      <c r="CB3074" s="1102">
        <v>8698.7724237586754</v>
      </c>
      <c r="CC3074" s="1102">
        <v>8085.7161131597304</v>
      </c>
      <c r="CD3074" s="1102">
        <v>12246.95830575372</v>
      </c>
      <c r="CE3074" s="1102">
        <v>19228.494745882243</v>
      </c>
      <c r="CF3074" s="1102">
        <v>14751.723896453184</v>
      </c>
      <c r="CG3074" s="1102">
        <v>11023.535072272098</v>
      </c>
      <c r="CH3074" s="1102">
        <v>12440.837657155917</v>
      </c>
      <c r="CI3074" s="1102">
        <v>16794.434310154491</v>
      </c>
      <c r="CJ3074" s="1102">
        <v>18097.090659087586</v>
      </c>
      <c r="CK3074" s="1102">
        <v>16657.211526288287</v>
      </c>
      <c r="CL3074" s="1102">
        <v>15054.91826244653</v>
      </c>
      <c r="CM3074" s="1102">
        <v>19545.529070474851</v>
      </c>
      <c r="CN3074" s="1102">
        <v>22100.725498252665</v>
      </c>
      <c r="CO3074" s="1102">
        <v>21146.85975307574</v>
      </c>
      <c r="CP3074" s="1102">
        <v>22754.980632343984</v>
      </c>
      <c r="CQ3074" s="1106">
        <f t="shared" si="247"/>
        <v>25083.072509863723</v>
      </c>
      <c r="CR3074" s="23" t="s">
        <v>544</v>
      </c>
      <c r="DQ3074"/>
      <c r="DR3074"/>
    </row>
    <row r="3075" spans="58:122" ht="13">
      <c r="BF3075" s="1135">
        <v>3067</v>
      </c>
      <c r="BG3075" s="1102">
        <v>57492.986783104177</v>
      </c>
      <c r="BH3075" s="1102">
        <v>61770.493019704023</v>
      </c>
      <c r="BI3075" s="1102">
        <v>52832.872638852699</v>
      </c>
      <c r="BJ3075" s="1102">
        <v>50234.066588803427</v>
      </c>
      <c r="BK3075" s="1102">
        <v>59099.41693142365</v>
      </c>
      <c r="BL3075" s="1102">
        <v>79096.064941237186</v>
      </c>
      <c r="BM3075" s="1102">
        <v>70519.842661185336</v>
      </c>
      <c r="BN3075" s="1102">
        <v>72027.012285581339</v>
      </c>
      <c r="BO3075" s="1102">
        <v>112081.404884577</v>
      </c>
      <c r="BP3075" s="1102">
        <v>103449.37653563905</v>
      </c>
      <c r="BQ3075" s="1102">
        <v>79405.096765707334</v>
      </c>
      <c r="BR3075" s="1102">
        <v>58516.03305552269</v>
      </c>
      <c r="BS3075" s="1102">
        <v>75584.225420773568</v>
      </c>
      <c r="BT3075" s="1102">
        <v>40558.485440555036</v>
      </c>
      <c r="BU3075" s="1102">
        <v>16281.151651645259</v>
      </c>
      <c r="BV3075" s="1102">
        <v>12972.414872883024</v>
      </c>
      <c r="BW3075" s="1102">
        <v>19717.778720122416</v>
      </c>
      <c r="BX3075" s="1102">
        <v>28106.224178628996</v>
      </c>
      <c r="BY3075" s="1102">
        <v>25413.46593458029</v>
      </c>
      <c r="BZ3075" s="1102">
        <v>20123.720763462825</v>
      </c>
      <c r="CA3075" s="1102">
        <v>15308.282942663936</v>
      </c>
      <c r="CB3075" s="1102">
        <v>8673.7007077055059</v>
      </c>
      <c r="CC3075" s="1102">
        <v>8051.0986208710328</v>
      </c>
      <c r="CD3075" s="1102">
        <v>12243.427872540782</v>
      </c>
      <c r="CE3075" s="1102">
        <v>19235.032357856209</v>
      </c>
      <c r="CF3075" s="1102">
        <v>14717.00761134757</v>
      </c>
      <c r="CG3075" s="1102">
        <v>10991.859783862934</v>
      </c>
      <c r="CH3075" s="1102">
        <v>12396.730632464431</v>
      </c>
      <c r="CI3075" s="1102">
        <v>16774.970283529779</v>
      </c>
      <c r="CJ3075" s="1102">
        <v>18057.575220958046</v>
      </c>
      <c r="CK3075" s="1102">
        <v>16593.201600553733</v>
      </c>
      <c r="CL3075" s="1102">
        <v>15028.408444289953</v>
      </c>
      <c r="CM3075" s="1102">
        <v>19537.819026535632</v>
      </c>
      <c r="CN3075" s="1102">
        <v>22038.408932326816</v>
      </c>
      <c r="CO3075" s="1102">
        <v>21053.996326367749</v>
      </c>
      <c r="CP3075" s="1102">
        <v>22771.313663172907</v>
      </c>
      <c r="CQ3075" s="1106">
        <f t="shared" si="247"/>
        <v>25101.076594473023</v>
      </c>
      <c r="CR3075" s="23" t="s">
        <v>544</v>
      </c>
      <c r="DQ3075"/>
      <c r="DR3075"/>
    </row>
    <row r="3076" spans="58:122" ht="13">
      <c r="BF3076" s="1135">
        <v>3068</v>
      </c>
      <c r="BG3076" s="1102">
        <v>58502.756678340651</v>
      </c>
      <c r="BH3076" s="1102">
        <v>65524.132992354418</v>
      </c>
      <c r="BI3076" s="1102">
        <v>58934.896910346841</v>
      </c>
      <c r="BJ3076" s="1102">
        <v>61889.805669819441</v>
      </c>
      <c r="BK3076" s="1102">
        <v>78793.810855454343</v>
      </c>
      <c r="BL3076" s="1102">
        <v>106436.85816589762</v>
      </c>
      <c r="BM3076" s="1102">
        <v>91138.166053679059</v>
      </c>
      <c r="BN3076" s="1102">
        <v>99382.310344723941</v>
      </c>
      <c r="BO3076" s="1102">
        <v>133853.76534162043</v>
      </c>
      <c r="BP3076" s="1102">
        <v>123332.34087350823</v>
      </c>
      <c r="BQ3076" s="1102">
        <v>93929.630773726967</v>
      </c>
      <c r="BR3076" s="1102">
        <v>73206.86321257586</v>
      </c>
      <c r="BS3076" s="1102">
        <v>76900.529323803319</v>
      </c>
      <c r="BT3076" s="1102">
        <v>32631.567550708714</v>
      </c>
      <c r="BU3076" s="1102">
        <v>10720.09338617022</v>
      </c>
      <c r="BV3076" s="1102">
        <v>12514.772782424556</v>
      </c>
      <c r="BW3076" s="1102">
        <v>21159.103925036703</v>
      </c>
      <c r="BX3076" s="1102">
        <v>27583.396822887291</v>
      </c>
      <c r="BY3076" s="1102">
        <v>24273.977129457417</v>
      </c>
      <c r="BZ3076" s="1102">
        <v>18929.926893190193</v>
      </c>
      <c r="CA3076" s="1102">
        <v>15311.314360695786</v>
      </c>
      <c r="CB3076" s="1102">
        <v>9282.3608417127452</v>
      </c>
      <c r="CC3076" s="1102">
        <v>8882.9230269078362</v>
      </c>
      <c r="CD3076" s="1102">
        <v>14091.023714726731</v>
      </c>
      <c r="CE3076" s="1102">
        <v>20024.285011083652</v>
      </c>
      <c r="CF3076" s="1102">
        <v>14456.311321600095</v>
      </c>
      <c r="CG3076" s="1102">
        <v>10213.768455686715</v>
      </c>
      <c r="CH3076" s="1102">
        <v>11711.565200913106</v>
      </c>
      <c r="CI3076" s="1102">
        <v>18820.29093443825</v>
      </c>
      <c r="CJ3076" s="1102">
        <v>22121.256331461082</v>
      </c>
      <c r="CK3076" s="1102">
        <v>20318.125909027833</v>
      </c>
      <c r="CL3076" s="1102">
        <v>16864.66509641938</v>
      </c>
      <c r="CM3076" s="1102">
        <v>18016.33724620692</v>
      </c>
      <c r="CN3076" s="1102">
        <v>18130.988781939439</v>
      </c>
      <c r="CO3076" s="1102">
        <v>19144.664664234999</v>
      </c>
      <c r="CP3076" s="1102">
        <v>19348.195627198667</v>
      </c>
      <c r="CQ3076" s="1106">
        <f t="shared" si="247"/>
        <v>21327.734867953634</v>
      </c>
      <c r="CR3076" s="23" t="s">
        <v>544</v>
      </c>
      <c r="DQ3076"/>
      <c r="DR3076"/>
    </row>
    <row r="3077" spans="58:122" ht="13">
      <c r="BF3077" s="1135">
        <v>3069</v>
      </c>
      <c r="BG3077" s="1102">
        <v>62167.055626733134</v>
      </c>
      <c r="BH3077" s="1102">
        <v>58688.224587143864</v>
      </c>
      <c r="BI3077" s="1102">
        <v>53477.077121716437</v>
      </c>
      <c r="BJ3077" s="1102">
        <v>63646.971076271955</v>
      </c>
      <c r="BK3077" s="1102">
        <v>79283.273001335474</v>
      </c>
      <c r="BL3077" s="1102">
        <v>104068.11163817538</v>
      </c>
      <c r="BM3077" s="1102">
        <v>94388.500833021186</v>
      </c>
      <c r="BN3077" s="1102">
        <v>99980.626164278714</v>
      </c>
      <c r="BO3077" s="1102">
        <v>129010.6907583962</v>
      </c>
      <c r="BP3077" s="1102">
        <v>117309.05734673256</v>
      </c>
      <c r="BQ3077" s="1102">
        <v>87803.005198566025</v>
      </c>
      <c r="BR3077" s="1102">
        <v>65646.626125824128</v>
      </c>
      <c r="BS3077" s="1102">
        <v>76671.101760031976</v>
      </c>
      <c r="BT3077" s="1102">
        <v>33787.743711308241</v>
      </c>
      <c r="BU3077" s="1102">
        <v>12699.713528161563</v>
      </c>
      <c r="BV3077" s="1102">
        <v>15448.378312768278</v>
      </c>
      <c r="BW3077" s="1102">
        <v>26917.154776654268</v>
      </c>
      <c r="BX3077" s="1102">
        <v>32603.532858750725</v>
      </c>
      <c r="BY3077" s="1102">
        <v>26869.771024640555</v>
      </c>
      <c r="BZ3077" s="1102">
        <v>22864.889809947759</v>
      </c>
      <c r="CA3077" s="1102">
        <v>15317.635872432349</v>
      </c>
      <c r="CB3077" s="1102">
        <v>9450.5083553524601</v>
      </c>
      <c r="CC3077" s="1102">
        <v>9338.3341364272474</v>
      </c>
      <c r="CD3077" s="1102">
        <v>12330.441458465446</v>
      </c>
      <c r="CE3077" s="1102">
        <v>23088.972465443236</v>
      </c>
      <c r="CF3077" s="1102">
        <v>21601.185445596075</v>
      </c>
      <c r="CG3077" s="1102">
        <v>16209.809612441068</v>
      </c>
      <c r="CH3077" s="1102">
        <v>16636.492958490271</v>
      </c>
      <c r="CI3077" s="1102">
        <v>22941.553252962785</v>
      </c>
      <c r="CJ3077" s="1102">
        <v>30757.567134628851</v>
      </c>
      <c r="CK3077" s="1102">
        <v>33920.685784033863</v>
      </c>
      <c r="CL3077" s="1102">
        <v>28445.27242204337</v>
      </c>
      <c r="CM3077" s="1102">
        <v>29833.622000412928</v>
      </c>
      <c r="CN3077" s="1102">
        <v>25341.272480860498</v>
      </c>
      <c r="CO3077" s="1102">
        <v>26388.49993097347</v>
      </c>
      <c r="CP3077" s="1102">
        <v>26935.130340142998</v>
      </c>
      <c r="CQ3077" s="1106">
        <f t="shared" si="247"/>
        <v>29690.89881026377</v>
      </c>
      <c r="CR3077" s="23" t="s">
        <v>544</v>
      </c>
      <c r="DQ3077"/>
      <c r="DR3077"/>
    </row>
    <row r="3078" spans="58:122" ht="13">
      <c r="BF3078" s="1135">
        <v>3070</v>
      </c>
      <c r="BG3078" s="1102">
        <v>76186.099342569752</v>
      </c>
      <c r="BH3078" s="1102">
        <v>79030.779253078872</v>
      </c>
      <c r="BI3078" s="1102">
        <v>74780.889655189923</v>
      </c>
      <c r="BJ3078" s="1102">
        <v>87500.848816787387</v>
      </c>
      <c r="BK3078" s="1102">
        <v>98420.772781870066</v>
      </c>
      <c r="BL3078" s="1102">
        <v>116142.05882075234</v>
      </c>
      <c r="BM3078" s="1102">
        <v>93448.540728851935</v>
      </c>
      <c r="BN3078" s="1102">
        <v>103667.97968755917</v>
      </c>
      <c r="BO3078" s="1102">
        <v>134246.1210623307</v>
      </c>
      <c r="BP3078" s="1102">
        <v>129402.83124539719</v>
      </c>
      <c r="BQ3078" s="1102">
        <v>100924.19000328478</v>
      </c>
      <c r="BR3078" s="1102">
        <v>78998.079279085709</v>
      </c>
      <c r="BS3078" s="1102">
        <v>72174.289520199236</v>
      </c>
      <c r="BT3078" s="1102">
        <v>43753.533763795189</v>
      </c>
      <c r="BU3078" s="1102">
        <v>21724.484831005677</v>
      </c>
      <c r="BV3078" s="1102">
        <v>17620.031243241552</v>
      </c>
      <c r="BW3078" s="1102">
        <v>20517.879891742643</v>
      </c>
      <c r="BX3078" s="1102">
        <v>32498.973135258624</v>
      </c>
      <c r="BY3078" s="1102">
        <v>25155.802114787744</v>
      </c>
      <c r="BZ3078" s="1102">
        <v>21106.84866226566</v>
      </c>
      <c r="CA3078" s="1102">
        <v>15323.55143844152</v>
      </c>
      <c r="CB3078" s="1102">
        <v>10677.280307459805</v>
      </c>
      <c r="CC3078" s="1102">
        <v>13798.396660070839</v>
      </c>
      <c r="CD3078" s="1102">
        <v>13966.953394036875</v>
      </c>
      <c r="CE3078" s="1102">
        <v>19637.700785469817</v>
      </c>
      <c r="CF3078" s="1102">
        <v>16731.391926591317</v>
      </c>
      <c r="CG3078" s="1102">
        <v>12328.984552145968</v>
      </c>
      <c r="CH3078" s="1102">
        <v>15750.58685329145</v>
      </c>
      <c r="CI3078" s="1102">
        <v>19252.858815323732</v>
      </c>
      <c r="CJ3078" s="1102">
        <v>24573.520519365513</v>
      </c>
      <c r="CK3078" s="1102">
        <v>27372.365614459231</v>
      </c>
      <c r="CL3078" s="1102">
        <v>22192.053400209519</v>
      </c>
      <c r="CM3078" s="1102">
        <v>27274.895574400482</v>
      </c>
      <c r="CN3078" s="1102">
        <v>22639.621606638768</v>
      </c>
      <c r="CO3078" s="1102">
        <v>30008.863992179227</v>
      </c>
      <c r="CP3078" s="1102">
        <v>23903.141323146352</v>
      </c>
      <c r="CQ3078" s="1106">
        <f t="shared" si="247"/>
        <v>26348.703025032588</v>
      </c>
      <c r="CR3078" s="23" t="s">
        <v>544</v>
      </c>
      <c r="DQ3078"/>
      <c r="DR3078"/>
    </row>
    <row r="3079" spans="58:122" ht="13">
      <c r="BF3079" s="1135">
        <v>3071</v>
      </c>
      <c r="BG3079" s="1102">
        <v>63517.933516169105</v>
      </c>
      <c r="BH3079" s="1102">
        <v>64042.292669659757</v>
      </c>
      <c r="BI3079" s="1102">
        <v>60920.434945182431</v>
      </c>
      <c r="BJ3079" s="1102">
        <v>75823.502347062647</v>
      </c>
      <c r="BK3079" s="1102">
        <v>89433.479004778608</v>
      </c>
      <c r="BL3079" s="1102">
        <v>107276.0994543968</v>
      </c>
      <c r="BM3079" s="1102">
        <v>88200.640388859305</v>
      </c>
      <c r="BN3079" s="1102">
        <v>112225.28139468827</v>
      </c>
      <c r="BO3079" s="1102">
        <v>140176.34937968792</v>
      </c>
      <c r="BP3079" s="1102">
        <v>128685.89187110556</v>
      </c>
      <c r="BQ3079" s="1102">
        <v>100311.83560650283</v>
      </c>
      <c r="BR3079" s="1102">
        <v>84476.55384366629</v>
      </c>
      <c r="BS3079" s="1102">
        <v>81443.743229819767</v>
      </c>
      <c r="BT3079" s="1102">
        <v>28479.487446887211</v>
      </c>
      <c r="BU3079" s="1102">
        <v>11450.901780295932</v>
      </c>
      <c r="BV3079" s="1102">
        <v>12214.408622491819</v>
      </c>
      <c r="BW3079" s="1102">
        <v>21929.742273107684</v>
      </c>
      <c r="BX3079" s="1102">
        <v>24735.538312001849</v>
      </c>
      <c r="BY3079" s="1102">
        <v>23662.050293136363</v>
      </c>
      <c r="BZ3079" s="1102">
        <v>20198.789772472781</v>
      </c>
      <c r="CA3079" s="1102">
        <v>15328.517703457681</v>
      </c>
      <c r="CB3079" s="1102">
        <v>9742.1879571072423</v>
      </c>
      <c r="CC3079" s="1102">
        <v>12845.456921909068</v>
      </c>
      <c r="CD3079" s="1102">
        <v>16516.335778800571</v>
      </c>
      <c r="CE3079" s="1102">
        <v>25425.424907870398</v>
      </c>
      <c r="CF3079" s="1102">
        <v>17963.420570562645</v>
      </c>
      <c r="CG3079" s="1102">
        <v>14303.013684121204</v>
      </c>
      <c r="CH3079" s="1102">
        <v>16359.171629872046</v>
      </c>
      <c r="CI3079" s="1102">
        <v>23236.739802169541</v>
      </c>
      <c r="CJ3079" s="1102">
        <v>25577.650921606495</v>
      </c>
      <c r="CK3079" s="1102">
        <v>24202.091687526558</v>
      </c>
      <c r="CL3079" s="1102">
        <v>19453.912931490249</v>
      </c>
      <c r="CM3079" s="1102">
        <v>23125.290661222269</v>
      </c>
      <c r="CN3079" s="1102">
        <v>21188.738379182454</v>
      </c>
      <c r="CO3079" s="1102">
        <v>22606.414137519088</v>
      </c>
      <c r="CP3079" s="1102">
        <v>24200.498633644427</v>
      </c>
      <c r="CQ3079" s="1106">
        <f t="shared" si="247"/>
        <v>26676.483351505798</v>
      </c>
      <c r="CR3079" s="23" t="s">
        <v>544</v>
      </c>
      <c r="DQ3079"/>
      <c r="DR3079"/>
    </row>
    <row r="3080" spans="58:122" ht="13">
      <c r="BF3080" s="1135">
        <v>3072</v>
      </c>
      <c r="BG3080" s="1102">
        <v>66225.745190004847</v>
      </c>
      <c r="BH3080" s="1102">
        <v>68873.525154861811</v>
      </c>
      <c r="BI3080" s="1102">
        <v>55863.928611601594</v>
      </c>
      <c r="BJ3080" s="1102">
        <v>57677.433453818048</v>
      </c>
      <c r="BK3080" s="1102">
        <v>73971.104652649825</v>
      </c>
      <c r="BL3080" s="1102">
        <v>93392.270290803426</v>
      </c>
      <c r="BM3080" s="1102">
        <v>75372.80645140924</v>
      </c>
      <c r="BN3080" s="1102">
        <v>84648.979968481784</v>
      </c>
      <c r="BO3080" s="1102">
        <v>108455.88593720389</v>
      </c>
      <c r="BP3080" s="1102">
        <v>103218.34046007025</v>
      </c>
      <c r="BQ3080" s="1102">
        <v>78255.232930437371</v>
      </c>
      <c r="BR3080" s="1102">
        <v>64635.183610578766</v>
      </c>
      <c r="BS3080" s="1102">
        <v>74312.568099403346</v>
      </c>
      <c r="BT3080" s="1102">
        <v>30381.392965035961</v>
      </c>
      <c r="BU3080" s="1102">
        <v>13756.71568359688</v>
      </c>
      <c r="BV3080" s="1102">
        <v>13796.238347992798</v>
      </c>
      <c r="BW3080" s="1102">
        <v>23284.99757999989</v>
      </c>
      <c r="BX3080" s="1102">
        <v>25595.606582455723</v>
      </c>
      <c r="BY3080" s="1102">
        <v>24307.193029292241</v>
      </c>
      <c r="BZ3080" s="1102">
        <v>22655.228680248965</v>
      </c>
      <c r="CA3080" s="1102">
        <v>15330.838414496846</v>
      </c>
      <c r="CB3080" s="1102">
        <v>9760.2099458625835</v>
      </c>
      <c r="CC3080" s="1102">
        <v>9415.9732953027578</v>
      </c>
      <c r="CD3080" s="1102">
        <v>11479.529836582878</v>
      </c>
      <c r="CE3080" s="1102">
        <v>19601.518217052406</v>
      </c>
      <c r="CF3080" s="1102">
        <v>15214.299350296151</v>
      </c>
      <c r="CG3080" s="1102">
        <v>13221.417459963301</v>
      </c>
      <c r="CH3080" s="1102">
        <v>15087.65870280249</v>
      </c>
      <c r="CI3080" s="1102">
        <v>20039.221322167599</v>
      </c>
      <c r="CJ3080" s="1102">
        <v>22267.420458796783</v>
      </c>
      <c r="CK3080" s="1102">
        <v>21685.288818762772</v>
      </c>
      <c r="CL3080" s="1102">
        <v>15677.599882430193</v>
      </c>
      <c r="CM3080" s="1102">
        <v>17658.642487257883</v>
      </c>
      <c r="CN3080" s="1102">
        <v>21373.466028264993</v>
      </c>
      <c r="CO3080" s="1102">
        <v>27723.348581012626</v>
      </c>
      <c r="CP3080" s="1102">
        <v>20810.727030285449</v>
      </c>
      <c r="CQ3080" s="1106">
        <f t="shared" si="247"/>
        <v>22939.899774806359</v>
      </c>
      <c r="CR3080" s="23" t="s">
        <v>544</v>
      </c>
      <c r="DQ3080"/>
      <c r="DR3080"/>
    </row>
    <row r="3081" spans="58:122" ht="13">
      <c r="BF3081" s="1135">
        <v>3073</v>
      </c>
      <c r="BG3081" s="1102">
        <v>57557.504420603713</v>
      </c>
      <c r="BH3081" s="1102">
        <v>70376.856184940916</v>
      </c>
      <c r="BI3081" s="1102">
        <v>70936.561377147955</v>
      </c>
      <c r="BJ3081" s="1102">
        <v>81461.464632737392</v>
      </c>
      <c r="BK3081" s="1102">
        <v>84500.112295028055</v>
      </c>
      <c r="BL3081" s="1102">
        <v>102035.68013719248</v>
      </c>
      <c r="BM3081" s="1102">
        <v>82953.295717463072</v>
      </c>
      <c r="BN3081" s="1102">
        <v>91658.291995350985</v>
      </c>
      <c r="BO3081" s="1102">
        <v>115635.74059455885</v>
      </c>
      <c r="BP3081" s="1102">
        <v>130234.79334333818</v>
      </c>
      <c r="BQ3081" s="1102">
        <v>101037.61931086077</v>
      </c>
      <c r="BR3081" s="1102">
        <v>82153.773514344037</v>
      </c>
      <c r="BS3081" s="1102">
        <v>87640.634021076679</v>
      </c>
      <c r="BT3081" s="1102">
        <v>36096.544757264281</v>
      </c>
      <c r="BU3081" s="1102">
        <v>15671.529927955169</v>
      </c>
      <c r="BV3081" s="1102">
        <v>16450.78008428893</v>
      </c>
      <c r="BW3081" s="1102">
        <v>19212.952390640352</v>
      </c>
      <c r="BX3081" s="1102">
        <v>22853.045638564228</v>
      </c>
      <c r="BY3081" s="1102">
        <v>24233.364693979926</v>
      </c>
      <c r="BZ3081" s="1102">
        <v>22930.14751236391</v>
      </c>
      <c r="CA3081" s="1102">
        <v>15340.912988620907</v>
      </c>
      <c r="CB3081" s="1102">
        <v>8224.6263392071214</v>
      </c>
      <c r="CC3081" s="1102">
        <v>9401.2172233711644</v>
      </c>
      <c r="CD3081" s="1102">
        <v>13401.91836736816</v>
      </c>
      <c r="CE3081" s="1102">
        <v>24188.707425873337</v>
      </c>
      <c r="CF3081" s="1102">
        <v>18589.425760777536</v>
      </c>
      <c r="CG3081" s="1102">
        <v>13882.954490272617</v>
      </c>
      <c r="CH3081" s="1102">
        <v>14792.508225362095</v>
      </c>
      <c r="CI3081" s="1102">
        <v>20465.69178209838</v>
      </c>
      <c r="CJ3081" s="1102">
        <v>26030.439085841215</v>
      </c>
      <c r="CK3081" s="1102">
        <v>27994.045921128505</v>
      </c>
      <c r="CL3081" s="1102">
        <v>22179.047258105136</v>
      </c>
      <c r="CM3081" s="1102">
        <v>24121.179627040266</v>
      </c>
      <c r="CN3081" s="1102">
        <v>20460.743019890993</v>
      </c>
      <c r="CO3081" s="1102">
        <v>22937.152809352297</v>
      </c>
      <c r="CP3081" s="1102">
        <v>21774.554049205843</v>
      </c>
      <c r="CQ3081" s="1106">
        <f t="shared" si="247"/>
        <v>24002.337198645895</v>
      </c>
      <c r="CR3081" s="23" t="s">
        <v>544</v>
      </c>
      <c r="DQ3081"/>
      <c r="DR3081"/>
    </row>
    <row r="3082" spans="58:122" ht="13">
      <c r="BF3082" s="1135">
        <v>3074</v>
      </c>
      <c r="BG3082" s="1102">
        <v>65468.12547835421</v>
      </c>
      <c r="BH3082" s="1102">
        <v>69769.068854668862</v>
      </c>
      <c r="BI3082" s="1102">
        <v>61647.616217620918</v>
      </c>
      <c r="BJ3082" s="1102">
        <v>65240.512752417933</v>
      </c>
      <c r="BK3082" s="1102">
        <v>75621.57313765146</v>
      </c>
      <c r="BL3082" s="1102">
        <v>100472.9973206752</v>
      </c>
      <c r="BM3082" s="1102">
        <v>93502.594020467513</v>
      </c>
      <c r="BN3082" s="1102">
        <v>98827.354436524227</v>
      </c>
      <c r="BO3082" s="1102">
        <v>110057.61426935483</v>
      </c>
      <c r="BP3082" s="1102">
        <v>115673.71539454928</v>
      </c>
      <c r="BQ3082" s="1102">
        <v>93015.397521195788</v>
      </c>
      <c r="BR3082" s="1102">
        <v>75608.639402551606</v>
      </c>
      <c r="BS3082" s="1102">
        <v>64381.660522947757</v>
      </c>
      <c r="BT3082" s="1102">
        <v>39261.17931365691</v>
      </c>
      <c r="BU3082" s="1102">
        <v>18946.349946726346</v>
      </c>
      <c r="BV3082" s="1102">
        <v>15893.400328555977</v>
      </c>
      <c r="BW3082" s="1102">
        <v>16821.769023384993</v>
      </c>
      <c r="BX3082" s="1102">
        <v>25763.781922154005</v>
      </c>
      <c r="BY3082" s="1102">
        <v>28921.169835363613</v>
      </c>
      <c r="BZ3082" s="1102">
        <v>24359.758497171486</v>
      </c>
      <c r="CA3082" s="1102">
        <v>15341.125043795861</v>
      </c>
      <c r="CB3082" s="1102">
        <v>8583.5660372991242</v>
      </c>
      <c r="CC3082" s="1102">
        <v>10713.523559489036</v>
      </c>
      <c r="CD3082" s="1102">
        <v>16280.952008182299</v>
      </c>
      <c r="CE3082" s="1102">
        <v>21843.189405377521</v>
      </c>
      <c r="CF3082" s="1102">
        <v>14623.995335347714</v>
      </c>
      <c r="CG3082" s="1102">
        <v>11999.715367297667</v>
      </c>
      <c r="CH3082" s="1102">
        <v>16164.605737810616</v>
      </c>
      <c r="CI3082" s="1102">
        <v>23666.860980783353</v>
      </c>
      <c r="CJ3082" s="1102">
        <v>25871.805255849085</v>
      </c>
      <c r="CK3082" s="1102">
        <v>25217.153908929737</v>
      </c>
      <c r="CL3082" s="1102">
        <v>20198.507004239433</v>
      </c>
      <c r="CM3082" s="1102">
        <v>20466.97429440542</v>
      </c>
      <c r="CN3082" s="1102">
        <v>19480.673677796007</v>
      </c>
      <c r="CO3082" s="1102">
        <v>19403.721763045771</v>
      </c>
      <c r="CP3082" s="1102">
        <v>19799.083985102112</v>
      </c>
      <c r="CQ3082" s="1106">
        <f t="shared" ref="CQ3082:CQ3145" si="248">CP3082*1.10231131</f>
        <v>21824.754204417928</v>
      </c>
      <c r="CR3082" s="23" t="s">
        <v>544</v>
      </c>
      <c r="DQ3082"/>
      <c r="DR3082"/>
    </row>
    <row r="3083" spans="58:122" ht="13">
      <c r="BF3083" s="1135">
        <v>3075</v>
      </c>
      <c r="BG3083" s="1102">
        <v>63724.307810967039</v>
      </c>
      <c r="BH3083" s="1102">
        <v>66980.400526896265</v>
      </c>
      <c r="BI3083" s="1102">
        <v>61746.531167186462</v>
      </c>
      <c r="BJ3083" s="1102">
        <v>75203.619870250535</v>
      </c>
      <c r="BK3083" s="1102">
        <v>91498.70361059712</v>
      </c>
      <c r="BL3083" s="1102">
        <v>125177.05567077307</v>
      </c>
      <c r="BM3083" s="1102">
        <v>110787.14062447095</v>
      </c>
      <c r="BN3083" s="1102">
        <v>123364.3089603015</v>
      </c>
      <c r="BO3083" s="1102">
        <v>150324.22188102108</v>
      </c>
      <c r="BP3083" s="1102">
        <v>136763.24720375525</v>
      </c>
      <c r="BQ3083" s="1102">
        <v>103838.52037557951</v>
      </c>
      <c r="BR3083" s="1102">
        <v>77845.118075442151</v>
      </c>
      <c r="BS3083" s="1102">
        <v>69862.586018433882</v>
      </c>
      <c r="BT3083" s="1102">
        <v>31403.217738940715</v>
      </c>
      <c r="BU3083" s="1102">
        <v>11419.531575227564</v>
      </c>
      <c r="BV3083" s="1102">
        <v>14463.710388331248</v>
      </c>
      <c r="BW3083" s="1102">
        <v>23582.939469261841</v>
      </c>
      <c r="BX3083" s="1102">
        <v>29272.719909332074</v>
      </c>
      <c r="BY3083" s="1102">
        <v>27289.603410956763</v>
      </c>
      <c r="BZ3083" s="1102">
        <v>22415.743871395189</v>
      </c>
      <c r="CA3083" s="1102">
        <v>15351.392590742471</v>
      </c>
      <c r="CB3083" s="1102">
        <v>9683.496958120395</v>
      </c>
      <c r="CC3083" s="1102">
        <v>9717.4376360835995</v>
      </c>
      <c r="CD3083" s="1102">
        <v>15317.494583543445</v>
      </c>
      <c r="CE3083" s="1102">
        <v>21537.024487622348</v>
      </c>
      <c r="CF3083" s="1102">
        <v>16418.465323052351</v>
      </c>
      <c r="CG3083" s="1102">
        <v>13016.83997430646</v>
      </c>
      <c r="CH3083" s="1102">
        <v>15727.612774907711</v>
      </c>
      <c r="CI3083" s="1102">
        <v>23741.333262253633</v>
      </c>
      <c r="CJ3083" s="1102">
        <v>25785.27859312794</v>
      </c>
      <c r="CK3083" s="1102">
        <v>24929.912744538709</v>
      </c>
      <c r="CL3083" s="1102">
        <v>21186.48172362932</v>
      </c>
      <c r="CM3083" s="1102">
        <v>23359.400351104927</v>
      </c>
      <c r="CN3083" s="1102">
        <v>23549.722042547277</v>
      </c>
      <c r="CO3083" s="1102">
        <v>21007.468870623794</v>
      </c>
      <c r="CP3083" s="1102">
        <v>25351.64739546676</v>
      </c>
      <c r="CQ3083" s="1106">
        <f t="shared" si="248"/>
        <v>27945.407651155052</v>
      </c>
      <c r="CR3083" s="23" t="s">
        <v>544</v>
      </c>
      <c r="DQ3083"/>
      <c r="DR3083"/>
    </row>
    <row r="3084" spans="58:122" ht="13">
      <c r="BF3084" s="1135">
        <v>3076</v>
      </c>
      <c r="BG3084" s="1102">
        <v>69762.200732037818</v>
      </c>
      <c r="BH3084" s="1102">
        <v>76261.292039292486</v>
      </c>
      <c r="BI3084" s="1102">
        <v>62411.284895176876</v>
      </c>
      <c r="BJ3084" s="1102">
        <v>62899.513290499781</v>
      </c>
      <c r="BK3084" s="1102">
        <v>82123.142454300352</v>
      </c>
      <c r="BL3084" s="1102">
        <v>115379.51665861416</v>
      </c>
      <c r="BM3084" s="1102">
        <v>104167.85132521324</v>
      </c>
      <c r="BN3084" s="1102">
        <v>112318.91295962095</v>
      </c>
      <c r="BO3084" s="1102">
        <v>150306.31319284721</v>
      </c>
      <c r="BP3084" s="1102">
        <v>138901.29042737864</v>
      </c>
      <c r="BQ3084" s="1102">
        <v>111961.2839897403</v>
      </c>
      <c r="BR3084" s="1102">
        <v>91459.029617054883</v>
      </c>
      <c r="BS3084" s="1102">
        <v>98781.304462487911</v>
      </c>
      <c r="BT3084" s="1102">
        <v>42812.173160699327</v>
      </c>
      <c r="BU3084" s="1102">
        <v>19505.365532635529</v>
      </c>
      <c r="BV3084" s="1102">
        <v>19012.634197565581</v>
      </c>
      <c r="BW3084" s="1102">
        <v>19999.256149731013</v>
      </c>
      <c r="BX3084" s="1102">
        <v>27482.443249367683</v>
      </c>
      <c r="BY3084" s="1102">
        <v>27879.70246922665</v>
      </c>
      <c r="BZ3084" s="1102">
        <v>22338.966873860325</v>
      </c>
      <c r="CA3084" s="1102">
        <v>15353.822556486899</v>
      </c>
      <c r="CB3084" s="1102">
        <v>9692.8809357359278</v>
      </c>
      <c r="CC3084" s="1102">
        <v>9085.9343432267233</v>
      </c>
      <c r="CD3084" s="1102">
        <v>14199.942360542856</v>
      </c>
      <c r="CE3084" s="1102">
        <v>23345.168703490108</v>
      </c>
      <c r="CF3084" s="1102">
        <v>21075.931783708733</v>
      </c>
      <c r="CG3084" s="1102">
        <v>16302.056129261402</v>
      </c>
      <c r="CH3084" s="1102">
        <v>15433.751909414854</v>
      </c>
      <c r="CI3084" s="1102">
        <v>18859.036765932975</v>
      </c>
      <c r="CJ3084" s="1102">
        <v>21690.07046691978</v>
      </c>
      <c r="CK3084" s="1102">
        <v>22928.80894361512</v>
      </c>
      <c r="CL3084" s="1102">
        <v>20565.623089193989</v>
      </c>
      <c r="CM3084" s="1102">
        <v>24250.479552313613</v>
      </c>
      <c r="CN3084" s="1102">
        <v>27639.321142752644</v>
      </c>
      <c r="CO3084" s="1102">
        <v>26676.413547803855</v>
      </c>
      <c r="CP3084" s="1102">
        <v>28644.781627060944</v>
      </c>
      <c r="CQ3084" s="1106">
        <f t="shared" si="248"/>
        <v>31575.466759989478</v>
      </c>
      <c r="CR3084" s="23" t="s">
        <v>544</v>
      </c>
      <c r="DQ3084"/>
      <c r="DR3084"/>
    </row>
    <row r="3085" spans="58:122" ht="13">
      <c r="BF3085" s="1135">
        <v>3077</v>
      </c>
      <c r="BG3085" s="1102">
        <v>59416.790073480159</v>
      </c>
      <c r="BH3085" s="1102">
        <v>67606.012468200061</v>
      </c>
      <c r="BI3085" s="1102">
        <v>62781.96794812852</v>
      </c>
      <c r="BJ3085" s="1102">
        <v>67576.690418195532</v>
      </c>
      <c r="BK3085" s="1102">
        <v>84573.825909223713</v>
      </c>
      <c r="BL3085" s="1102">
        <v>115602.4865875137</v>
      </c>
      <c r="BM3085" s="1102">
        <v>107809.62330487854</v>
      </c>
      <c r="BN3085" s="1102">
        <v>117439.65687522071</v>
      </c>
      <c r="BO3085" s="1102">
        <v>144775.55178928919</v>
      </c>
      <c r="BP3085" s="1102">
        <v>139936.0270591547</v>
      </c>
      <c r="BQ3085" s="1102">
        <v>110549.09093207396</v>
      </c>
      <c r="BR3085" s="1102">
        <v>88010.948870353401</v>
      </c>
      <c r="BS3085" s="1102">
        <v>89421.66440582514</v>
      </c>
      <c r="BT3085" s="1102">
        <v>32752.406812373687</v>
      </c>
      <c r="BU3085" s="1102">
        <v>16859.37821179489</v>
      </c>
      <c r="BV3085" s="1102">
        <v>15967.543365355532</v>
      </c>
      <c r="BW3085" s="1102">
        <v>24218.141586793485</v>
      </c>
      <c r="BX3085" s="1102">
        <v>29293.886970649142</v>
      </c>
      <c r="BY3085" s="1102">
        <v>26443.493059454322</v>
      </c>
      <c r="BZ3085" s="1102">
        <v>23616.387203664333</v>
      </c>
      <c r="CA3085" s="1102">
        <v>15364.770587271272</v>
      </c>
      <c r="CB3085" s="1102">
        <v>9271.7313930495293</v>
      </c>
      <c r="CC3085" s="1102">
        <v>10380.48680969612</v>
      </c>
      <c r="CD3085" s="1102">
        <v>12352.876630454775</v>
      </c>
      <c r="CE3085" s="1102">
        <v>22155.468920268115</v>
      </c>
      <c r="CF3085" s="1102">
        <v>17887.935339037052</v>
      </c>
      <c r="CG3085" s="1102">
        <v>13695.922247504765</v>
      </c>
      <c r="CH3085" s="1102">
        <v>13646.01137815816</v>
      </c>
      <c r="CI3085" s="1102">
        <v>18654.604066153566</v>
      </c>
      <c r="CJ3085" s="1102">
        <v>24449.952308110234</v>
      </c>
      <c r="CK3085" s="1102">
        <v>27046.383088887469</v>
      </c>
      <c r="CL3085" s="1102">
        <v>21409.754417955552</v>
      </c>
      <c r="CM3085" s="1102">
        <v>27094.669172814585</v>
      </c>
      <c r="CN3085" s="1102">
        <v>22691.653577088397</v>
      </c>
      <c r="CO3085" s="1102">
        <v>27664.710833664576</v>
      </c>
      <c r="CP3085" s="1102">
        <v>23851.564733606836</v>
      </c>
      <c r="CQ3085" s="1106">
        <f t="shared" si="248"/>
        <v>26291.849567051951</v>
      </c>
      <c r="CR3085" s="23" t="s">
        <v>544</v>
      </c>
      <c r="DQ3085"/>
      <c r="DR3085"/>
    </row>
    <row r="3086" spans="58:122" ht="13">
      <c r="BF3086" s="1135">
        <v>3078</v>
      </c>
      <c r="BG3086" s="1102">
        <v>76616.768190244155</v>
      </c>
      <c r="BH3086" s="1102">
        <v>87825.032860066334</v>
      </c>
      <c r="BI3086" s="1102">
        <v>85126.313603184186</v>
      </c>
      <c r="BJ3086" s="1102">
        <v>91548.824996841227</v>
      </c>
      <c r="BK3086" s="1102">
        <v>102347.63263649894</v>
      </c>
      <c r="BL3086" s="1102">
        <v>121089.22321432954</v>
      </c>
      <c r="BM3086" s="1102">
        <v>103535.09671549643</v>
      </c>
      <c r="BN3086" s="1102">
        <v>103423.88976348567</v>
      </c>
      <c r="BO3086" s="1102">
        <v>147557.80337914286</v>
      </c>
      <c r="BP3086" s="1102">
        <v>155303.37524702266</v>
      </c>
      <c r="BQ3086" s="1102">
        <v>129587.31667782903</v>
      </c>
      <c r="BR3086" s="1102">
        <v>99865.626640673087</v>
      </c>
      <c r="BS3086" s="1102">
        <v>98105.404233425521</v>
      </c>
      <c r="BT3086" s="1102">
        <v>37812.235099107289</v>
      </c>
      <c r="BU3086" s="1102">
        <v>15605.801643314364</v>
      </c>
      <c r="BV3086" s="1102">
        <v>17785.411522423346</v>
      </c>
      <c r="BW3086" s="1102">
        <v>17118.720150009442</v>
      </c>
      <c r="BX3086" s="1102">
        <v>27232.016149751053</v>
      </c>
      <c r="BY3086" s="1102">
        <v>23942.417177065046</v>
      </c>
      <c r="BZ3086" s="1102">
        <v>20221.570022892003</v>
      </c>
      <c r="CA3086" s="1102">
        <v>15368.706919999633</v>
      </c>
      <c r="CB3086" s="1102">
        <v>9306.5579586216554</v>
      </c>
      <c r="CC3086" s="1102">
        <v>13527.927589009832</v>
      </c>
      <c r="CD3086" s="1102">
        <v>16996.471958202095</v>
      </c>
      <c r="CE3086" s="1102">
        <v>25158.974434179068</v>
      </c>
      <c r="CF3086" s="1102">
        <v>19243.035612907617</v>
      </c>
      <c r="CG3086" s="1102">
        <v>14827.537692233334</v>
      </c>
      <c r="CH3086" s="1102">
        <v>18747.752818837122</v>
      </c>
      <c r="CI3086" s="1102">
        <v>24292.341138159991</v>
      </c>
      <c r="CJ3086" s="1102">
        <v>29189.377339615428</v>
      </c>
      <c r="CK3086" s="1102">
        <v>30684.856363050883</v>
      </c>
      <c r="CL3086" s="1102">
        <v>26346.647116271946</v>
      </c>
      <c r="CM3086" s="1102">
        <v>27739.901226782389</v>
      </c>
      <c r="CN3086" s="1102">
        <v>22585.538690526235</v>
      </c>
      <c r="CO3086" s="1102">
        <v>21721.04931422128</v>
      </c>
      <c r="CP3086" s="1102">
        <v>25081.086643678573</v>
      </c>
      <c r="CQ3086" s="1106">
        <f t="shared" si="248"/>
        <v>27647.16547441683</v>
      </c>
      <c r="CR3086" s="23" t="s">
        <v>544</v>
      </c>
      <c r="DQ3086"/>
      <c r="DR3086"/>
    </row>
    <row r="3087" spans="58:122" ht="13">
      <c r="BF3087" s="1135">
        <v>3079</v>
      </c>
      <c r="BG3087" s="1102">
        <v>56188.025448611559</v>
      </c>
      <c r="BH3087" s="1102">
        <v>55961.403704259144</v>
      </c>
      <c r="BI3087" s="1102">
        <v>50262.940498349875</v>
      </c>
      <c r="BJ3087" s="1102">
        <v>57226.494107749044</v>
      </c>
      <c r="BK3087" s="1102">
        <v>72941.205812738335</v>
      </c>
      <c r="BL3087" s="1102">
        <v>91945.230730253417</v>
      </c>
      <c r="BM3087" s="1102">
        <v>81549.523347532435</v>
      </c>
      <c r="BN3087" s="1102">
        <v>91781.987129560308</v>
      </c>
      <c r="BO3087" s="1102">
        <v>114397.8502746108</v>
      </c>
      <c r="BP3087" s="1102">
        <v>105010.37211354883</v>
      </c>
      <c r="BQ3087" s="1102">
        <v>78062.607704485112</v>
      </c>
      <c r="BR3087" s="1102">
        <v>60467.684739717195</v>
      </c>
      <c r="BS3087" s="1102">
        <v>59309.043389356149</v>
      </c>
      <c r="BT3087" s="1102">
        <v>34365.041353873334</v>
      </c>
      <c r="BU3087" s="1102">
        <v>15811.459950663433</v>
      </c>
      <c r="BV3087" s="1102">
        <v>13593.920600108102</v>
      </c>
      <c r="BW3087" s="1102">
        <v>28114.065926106578</v>
      </c>
      <c r="BX3087" s="1102">
        <v>27969.331110713669</v>
      </c>
      <c r="BY3087" s="1102">
        <v>36458.817169916627</v>
      </c>
      <c r="BZ3087" s="1102">
        <v>19626.229659378005</v>
      </c>
      <c r="CA3087" s="1102">
        <v>15375.064446084949</v>
      </c>
      <c r="CB3087" s="1102">
        <v>7621.3688354056576</v>
      </c>
      <c r="CC3087" s="1102">
        <v>9129.3434201295095</v>
      </c>
      <c r="CD3087" s="1102">
        <v>11901.278894028414</v>
      </c>
      <c r="CE3087" s="1102">
        <v>24246.783479776048</v>
      </c>
      <c r="CF3087" s="1102">
        <v>15245.698902736571</v>
      </c>
      <c r="CG3087" s="1102">
        <v>11502.908844532672</v>
      </c>
      <c r="CH3087" s="1102">
        <v>14601.184567966759</v>
      </c>
      <c r="CI3087" s="1102">
        <v>20810.546385761689</v>
      </c>
      <c r="CJ3087" s="1102">
        <v>23712.337939486479</v>
      </c>
      <c r="CK3087" s="1102">
        <v>20852.022919552503</v>
      </c>
      <c r="CL3087" s="1102">
        <v>17697.579803687</v>
      </c>
      <c r="CM3087" s="1102">
        <v>25889.982208571219</v>
      </c>
      <c r="CN3087" s="1102">
        <v>20050.487563699262</v>
      </c>
      <c r="CO3087" s="1102">
        <v>24423.555276787778</v>
      </c>
      <c r="CP3087" s="1102">
        <v>21629.571467557558</v>
      </c>
      <c r="CQ3087" s="1106">
        <f t="shared" si="248"/>
        <v>23842.521259141991</v>
      </c>
      <c r="CR3087" s="23" t="s">
        <v>544</v>
      </c>
      <c r="DQ3087"/>
      <c r="DR3087"/>
    </row>
    <row r="3088" spans="58:122" ht="13">
      <c r="BF3088" s="1135">
        <v>3080</v>
      </c>
      <c r="BG3088" s="1102">
        <v>63088.431148882963</v>
      </c>
      <c r="BH3088" s="1102">
        <v>66705.909543041562</v>
      </c>
      <c r="BI3088" s="1102">
        <v>62569.05192700334</v>
      </c>
      <c r="BJ3088" s="1102">
        <v>73468.736136010062</v>
      </c>
      <c r="BK3088" s="1102">
        <v>83818.959612740582</v>
      </c>
      <c r="BL3088" s="1102">
        <v>100355.79653570757</v>
      </c>
      <c r="BM3088" s="1102">
        <v>84466.350294464472</v>
      </c>
      <c r="BN3088" s="1102">
        <v>93518.318834063801</v>
      </c>
      <c r="BO3088" s="1102">
        <v>118897.07608799075</v>
      </c>
      <c r="BP3088" s="1102">
        <v>117790.17903594178</v>
      </c>
      <c r="BQ3088" s="1102">
        <v>93558.65938173802</v>
      </c>
      <c r="BR3088" s="1102">
        <v>88564.026445219919</v>
      </c>
      <c r="BS3088" s="1102">
        <v>106099.89954665005</v>
      </c>
      <c r="BT3088" s="1102">
        <v>34914.95464876078</v>
      </c>
      <c r="BU3088" s="1102">
        <v>14770.748810313087</v>
      </c>
      <c r="BV3088" s="1102">
        <v>18227.550488823003</v>
      </c>
      <c r="BW3088" s="1102">
        <v>31623.483377756118</v>
      </c>
      <c r="BX3088" s="1102">
        <v>27581.286496050139</v>
      </c>
      <c r="BY3088" s="1102">
        <v>33417.874191354524</v>
      </c>
      <c r="BZ3088" s="1102">
        <v>20417.865296195636</v>
      </c>
      <c r="CA3088" s="1102">
        <v>15382.573114924453</v>
      </c>
      <c r="CB3088" s="1102">
        <v>10558.667838967986</v>
      </c>
      <c r="CC3088" s="1102">
        <v>11244.273887786365</v>
      </c>
      <c r="CD3088" s="1102">
        <v>12112.255900710014</v>
      </c>
      <c r="CE3088" s="1102">
        <v>24529.845538371996</v>
      </c>
      <c r="CF3088" s="1102">
        <v>18145.327508112736</v>
      </c>
      <c r="CG3088" s="1102">
        <v>13701.945246517227</v>
      </c>
      <c r="CH3088" s="1102">
        <v>13731.617577971254</v>
      </c>
      <c r="CI3088" s="1102">
        <v>23574.929531573023</v>
      </c>
      <c r="CJ3088" s="1102">
        <v>28940.939678279807</v>
      </c>
      <c r="CK3088" s="1102">
        <v>32422.427209417205</v>
      </c>
      <c r="CL3088" s="1102">
        <v>24458.07672092503</v>
      </c>
      <c r="CM3088" s="1102">
        <v>25340.294758599375</v>
      </c>
      <c r="CN3088" s="1102">
        <v>18415.575615183287</v>
      </c>
      <c r="CO3088" s="1102">
        <v>23764.132474373175</v>
      </c>
      <c r="CP3088" s="1102">
        <v>20547.049058284319</v>
      </c>
      <c r="CQ3088" s="1106">
        <f t="shared" si="248"/>
        <v>22649.244564071654</v>
      </c>
      <c r="CR3088" s="23" t="s">
        <v>544</v>
      </c>
      <c r="DQ3088"/>
      <c r="DR3088"/>
    </row>
    <row r="3089" spans="58:122" ht="13">
      <c r="BF3089" s="1135">
        <v>3081</v>
      </c>
      <c r="BG3089" s="1102">
        <v>67225.337137617054</v>
      </c>
      <c r="BH3089" s="1102">
        <v>64547.421643817426</v>
      </c>
      <c r="BI3089" s="1102">
        <v>55870.211515199284</v>
      </c>
      <c r="BJ3089" s="1102">
        <v>68391.446219265999</v>
      </c>
      <c r="BK3089" s="1102">
        <v>81071.549851346324</v>
      </c>
      <c r="BL3089" s="1102">
        <v>102124.98442335491</v>
      </c>
      <c r="BM3089" s="1102">
        <v>100572.13711730973</v>
      </c>
      <c r="BN3089" s="1102">
        <v>135962.34586804727</v>
      </c>
      <c r="BO3089" s="1102">
        <v>143447.96137416342</v>
      </c>
      <c r="BP3089" s="1102">
        <v>132318.90754457214</v>
      </c>
      <c r="BQ3089" s="1102">
        <v>103366.11356271942</v>
      </c>
      <c r="BR3089" s="1102">
        <v>99322.449686939595</v>
      </c>
      <c r="BS3089" s="1102">
        <v>92253.694451148011</v>
      </c>
      <c r="BT3089" s="1102">
        <v>30919.978559665513</v>
      </c>
      <c r="BU3089" s="1102">
        <v>12513.844638054739</v>
      </c>
      <c r="BV3089" s="1102">
        <v>13009.139885427629</v>
      </c>
      <c r="BW3089" s="1102">
        <v>22340.939976347425</v>
      </c>
      <c r="BX3089" s="1102">
        <v>25403.666502925422</v>
      </c>
      <c r="BY3089" s="1102">
        <v>25143.266533246497</v>
      </c>
      <c r="BZ3089" s="1102">
        <v>20407.089813749972</v>
      </c>
      <c r="CA3089" s="1102">
        <v>15383.824427079458</v>
      </c>
      <c r="CB3089" s="1102">
        <v>9070.2294847982084</v>
      </c>
      <c r="CC3089" s="1102">
        <v>11005.364187488241</v>
      </c>
      <c r="CD3089" s="1102">
        <v>17496.272160385422</v>
      </c>
      <c r="CE3089" s="1102">
        <v>23334.755251375787</v>
      </c>
      <c r="CF3089" s="1102">
        <v>15809.104051778329</v>
      </c>
      <c r="CG3089" s="1102">
        <v>14354.315313180008</v>
      </c>
      <c r="CH3089" s="1102">
        <v>18788.506719344718</v>
      </c>
      <c r="CI3089" s="1102">
        <v>29220.852724412289</v>
      </c>
      <c r="CJ3089" s="1102">
        <v>28834.06627525148</v>
      </c>
      <c r="CK3089" s="1102">
        <v>26057.930738615396</v>
      </c>
      <c r="CL3089" s="1102">
        <v>20580.057374938577</v>
      </c>
      <c r="CM3089" s="1102">
        <v>21499.200442307196</v>
      </c>
      <c r="CN3089" s="1102">
        <v>20993.050443222441</v>
      </c>
      <c r="CO3089" s="1102">
        <v>20460.021296140021</v>
      </c>
      <c r="CP3089" s="1102">
        <v>22450.069756849629</v>
      </c>
      <c r="CQ3089" s="1106">
        <f t="shared" si="248"/>
        <v>24746.965803264295</v>
      </c>
      <c r="CR3089" s="23" t="s">
        <v>544</v>
      </c>
      <c r="DQ3089"/>
      <c r="DR3089"/>
    </row>
    <row r="3090" spans="58:122" ht="13">
      <c r="BF3090" s="1135">
        <v>3082</v>
      </c>
      <c r="BG3090" s="1102">
        <v>54840.750028820061</v>
      </c>
      <c r="BH3090" s="1102">
        <v>56137.860887106894</v>
      </c>
      <c r="BI3090" s="1102">
        <v>52220.65052944178</v>
      </c>
      <c r="BJ3090" s="1102">
        <v>51840.121586330279</v>
      </c>
      <c r="BK3090" s="1102">
        <v>67259.826803775955</v>
      </c>
      <c r="BL3090" s="1102">
        <v>96720.609687206903</v>
      </c>
      <c r="BM3090" s="1102">
        <v>74126.890534593826</v>
      </c>
      <c r="BN3090" s="1102">
        <v>83082.423228498898</v>
      </c>
      <c r="BO3090" s="1102">
        <v>138278.46701210123</v>
      </c>
      <c r="BP3090" s="1102">
        <v>136010.43671213818</v>
      </c>
      <c r="BQ3090" s="1102">
        <v>109208.87264373555</v>
      </c>
      <c r="BR3090" s="1102">
        <v>78300.693781168957</v>
      </c>
      <c r="BS3090" s="1102">
        <v>77901.052081994276</v>
      </c>
      <c r="BT3090" s="1102">
        <v>40570.974404541921</v>
      </c>
      <c r="BU3090" s="1102">
        <v>18370.680478764585</v>
      </c>
      <c r="BV3090" s="1102">
        <v>17771.569388190539</v>
      </c>
      <c r="BW3090" s="1102">
        <v>17596.65736163369</v>
      </c>
      <c r="BX3090" s="1102">
        <v>37508.80215984238</v>
      </c>
      <c r="BY3090" s="1102">
        <v>26712.874265521743</v>
      </c>
      <c r="BZ3090" s="1102">
        <v>19305.856977866271</v>
      </c>
      <c r="CA3090" s="1102">
        <v>15397.450325515298</v>
      </c>
      <c r="CB3090" s="1102">
        <v>9751.2550904118925</v>
      </c>
      <c r="CC3090" s="1102">
        <v>15668.285857577637</v>
      </c>
      <c r="CD3090" s="1102">
        <v>13176.382223400395</v>
      </c>
      <c r="CE3090" s="1102">
        <v>20826.483079881291</v>
      </c>
      <c r="CF3090" s="1102">
        <v>15778.341079861615</v>
      </c>
      <c r="CG3090" s="1102">
        <v>12446.732658288276</v>
      </c>
      <c r="CH3090" s="1102">
        <v>17737.680485142209</v>
      </c>
      <c r="CI3090" s="1102">
        <v>20264.760887326906</v>
      </c>
      <c r="CJ3090" s="1102">
        <v>22846.669129965761</v>
      </c>
      <c r="CK3090" s="1102">
        <v>25020.696608424481</v>
      </c>
      <c r="CL3090" s="1102">
        <v>17732.332890499783</v>
      </c>
      <c r="CM3090" s="1102">
        <v>22803.906688512834</v>
      </c>
      <c r="CN3090" s="1102">
        <v>18640.943024695622</v>
      </c>
      <c r="CO3090" s="1102">
        <v>22511.506139145346</v>
      </c>
      <c r="CP3090" s="1102">
        <v>19021.996552272427</v>
      </c>
      <c r="CQ3090" s="1106">
        <f t="shared" si="248"/>
        <v>20968.161938350902</v>
      </c>
      <c r="CR3090" s="23" t="s">
        <v>544</v>
      </c>
      <c r="DQ3090"/>
      <c r="DR3090"/>
    </row>
    <row r="3091" spans="58:122" ht="13">
      <c r="BF3091" s="1135">
        <v>3083</v>
      </c>
      <c r="BG3091" s="1102">
        <v>49318.123055750017</v>
      </c>
      <c r="BH3091" s="1102">
        <v>67411.508895435065</v>
      </c>
      <c r="BI3091" s="1102">
        <v>68524.823679424444</v>
      </c>
      <c r="BJ3091" s="1102">
        <v>81015.900634296777</v>
      </c>
      <c r="BK3091" s="1102">
        <v>96041.468179713702</v>
      </c>
      <c r="BL3091" s="1102">
        <v>123342.21333772091</v>
      </c>
      <c r="BM3091" s="1102">
        <v>110116.23092743564</v>
      </c>
      <c r="BN3091" s="1102">
        <v>105388.50953624022</v>
      </c>
      <c r="BO3091" s="1102">
        <v>147680.5885087637</v>
      </c>
      <c r="BP3091" s="1102">
        <v>137889.65362481418</v>
      </c>
      <c r="BQ3091" s="1102">
        <v>105699.83728517024</v>
      </c>
      <c r="BR3091" s="1102">
        <v>76602.933618621144</v>
      </c>
      <c r="BS3091" s="1102">
        <v>91784.692975460755</v>
      </c>
      <c r="BT3091" s="1102">
        <v>51224.840580192569</v>
      </c>
      <c r="BU3091" s="1102">
        <v>14481.666141982869</v>
      </c>
      <c r="BV3091" s="1102">
        <v>13271.652467455333</v>
      </c>
      <c r="BW3091" s="1102">
        <v>26122.917543645915</v>
      </c>
      <c r="BX3091" s="1102">
        <v>27122.522130175756</v>
      </c>
      <c r="BY3091" s="1102">
        <v>25922.181328196246</v>
      </c>
      <c r="BZ3091" s="1102">
        <v>17423.302473592492</v>
      </c>
      <c r="CA3091" s="1102">
        <v>15397.944321768491</v>
      </c>
      <c r="CB3091" s="1102">
        <v>11994.173473886029</v>
      </c>
      <c r="CC3091" s="1102">
        <v>12649.129646842477</v>
      </c>
      <c r="CD3091" s="1102">
        <v>13941.144958897607</v>
      </c>
      <c r="CE3091" s="1102">
        <v>24388.541223395398</v>
      </c>
      <c r="CF3091" s="1102">
        <v>17936.12065350631</v>
      </c>
      <c r="CG3091" s="1102">
        <v>13248.576043145507</v>
      </c>
      <c r="CH3091" s="1102">
        <v>11912.074745150398</v>
      </c>
      <c r="CI3091" s="1102">
        <v>16921.317452137951</v>
      </c>
      <c r="CJ3091" s="1102">
        <v>19021.940629012068</v>
      </c>
      <c r="CK3091" s="1102">
        <v>24444.117396048732</v>
      </c>
      <c r="CL3091" s="1102">
        <v>20178.855072213533</v>
      </c>
      <c r="CM3091" s="1102">
        <v>29346.875820376295</v>
      </c>
      <c r="CN3091" s="1102">
        <v>25842.021477747698</v>
      </c>
      <c r="CO3091" s="1102">
        <v>29774.386948887099</v>
      </c>
      <c r="CP3091" s="1102">
        <v>27204.306992513</v>
      </c>
      <c r="CQ3091" s="1106">
        <f t="shared" si="248"/>
        <v>29987.615278559162</v>
      </c>
      <c r="CR3091" s="23" t="s">
        <v>544</v>
      </c>
      <c r="DQ3091"/>
      <c r="DR3091"/>
    </row>
    <row r="3092" spans="58:122" ht="13">
      <c r="BF3092" s="1135">
        <v>3084</v>
      </c>
      <c r="BG3092" s="1102">
        <v>88802.472545675919</v>
      </c>
      <c r="BH3092" s="1102">
        <v>88586.485990210145</v>
      </c>
      <c r="BI3092" s="1102">
        <v>80377.382932021981</v>
      </c>
      <c r="BJ3092" s="1102">
        <v>83325.333989452542</v>
      </c>
      <c r="BK3092" s="1102">
        <v>89638.638861770247</v>
      </c>
      <c r="BL3092" s="1102">
        <v>101159.08484321757</v>
      </c>
      <c r="BM3092" s="1102">
        <v>85984.644956432094</v>
      </c>
      <c r="BN3092" s="1102">
        <v>104091.41301584708</v>
      </c>
      <c r="BO3092" s="1102">
        <v>136791.30220650442</v>
      </c>
      <c r="BP3092" s="1102">
        <v>126576.35591997113</v>
      </c>
      <c r="BQ3092" s="1102">
        <v>100909.67946949109</v>
      </c>
      <c r="BR3092" s="1102">
        <v>87326.789099799658</v>
      </c>
      <c r="BS3092" s="1102">
        <v>95018.460675248294</v>
      </c>
      <c r="BT3092" s="1102">
        <v>43120.548193139533</v>
      </c>
      <c r="BU3092" s="1102">
        <v>19354.570862367593</v>
      </c>
      <c r="BV3092" s="1102">
        <v>15307.13722554376</v>
      </c>
      <c r="BW3092" s="1102">
        <v>20363.809695281067</v>
      </c>
      <c r="BX3092" s="1102">
        <v>31858.101951804558</v>
      </c>
      <c r="BY3092" s="1102">
        <v>26696.922920598445</v>
      </c>
      <c r="BZ3092" s="1102">
        <v>21670.65651775261</v>
      </c>
      <c r="CA3092" s="1102">
        <v>15399.893363066167</v>
      </c>
      <c r="CB3092" s="1102">
        <v>10347.430488499313</v>
      </c>
      <c r="CC3092" s="1102">
        <v>13426.031068036718</v>
      </c>
      <c r="CD3092" s="1102">
        <v>17458.732055625544</v>
      </c>
      <c r="CE3092" s="1102">
        <v>27241.81950702516</v>
      </c>
      <c r="CF3092" s="1102">
        <v>22552.061339806034</v>
      </c>
      <c r="CG3092" s="1102">
        <v>17646.226280775591</v>
      </c>
      <c r="CH3092" s="1102">
        <v>19384.485825548869</v>
      </c>
      <c r="CI3092" s="1102">
        <v>25137.793671077536</v>
      </c>
      <c r="CJ3092" s="1102">
        <v>29689.028932389112</v>
      </c>
      <c r="CK3092" s="1102">
        <v>29454.492833579723</v>
      </c>
      <c r="CL3092" s="1102">
        <v>23161.993422165961</v>
      </c>
      <c r="CM3092" s="1102">
        <v>22919.578214556153</v>
      </c>
      <c r="CN3092" s="1102">
        <v>20533.06723156352</v>
      </c>
      <c r="CO3092" s="1102">
        <v>21421.903047953077</v>
      </c>
      <c r="CP3092" s="1102">
        <v>20690.284516364893</v>
      </c>
      <c r="CQ3092" s="1106">
        <f t="shared" si="248"/>
        <v>22807.134629506902</v>
      </c>
      <c r="CR3092" s="23" t="s">
        <v>544</v>
      </c>
      <c r="DQ3092"/>
      <c r="DR3092"/>
    </row>
    <row r="3093" spans="58:122" ht="13">
      <c r="BF3093" s="1135">
        <v>3085</v>
      </c>
      <c r="BG3093" s="1102">
        <v>65020.117511225122</v>
      </c>
      <c r="BH3093" s="1102">
        <v>80955.429902233824</v>
      </c>
      <c r="BI3093" s="1102">
        <v>73543.951087928872</v>
      </c>
      <c r="BJ3093" s="1102">
        <v>74706.023788687133</v>
      </c>
      <c r="BK3093" s="1102">
        <v>90493.543762964764</v>
      </c>
      <c r="BL3093" s="1102">
        <v>117934.04867909505</v>
      </c>
      <c r="BM3093" s="1102">
        <v>99284.840429909847</v>
      </c>
      <c r="BN3093" s="1102">
        <v>96194.289490081006</v>
      </c>
      <c r="BO3093" s="1102">
        <v>118022.52735767241</v>
      </c>
      <c r="BP3093" s="1102">
        <v>129785.59825400126</v>
      </c>
      <c r="BQ3093" s="1102">
        <v>98338.834228444481</v>
      </c>
      <c r="BR3093" s="1102">
        <v>77929.630676483081</v>
      </c>
      <c r="BS3093" s="1102">
        <v>90657.576448343199</v>
      </c>
      <c r="BT3093" s="1102">
        <v>35739.789195458558</v>
      </c>
      <c r="BU3093" s="1102">
        <v>18318.216444034046</v>
      </c>
      <c r="BV3093" s="1102">
        <v>18226.740202792007</v>
      </c>
      <c r="BW3093" s="1102">
        <v>22771.058596434385</v>
      </c>
      <c r="BX3093" s="1102">
        <v>30657.079033874401</v>
      </c>
      <c r="BY3093" s="1102">
        <v>28963.714013108711</v>
      </c>
      <c r="BZ3093" s="1102">
        <v>23697.550089661858</v>
      </c>
      <c r="CA3093" s="1102">
        <v>15404.908426253462</v>
      </c>
      <c r="CB3093" s="1102">
        <v>9358.1869784928276</v>
      </c>
      <c r="CC3093" s="1102">
        <v>9790.6190023959134</v>
      </c>
      <c r="CD3093" s="1102">
        <v>15563.472462525151</v>
      </c>
      <c r="CE3093" s="1102">
        <v>24301.074667767978</v>
      </c>
      <c r="CF3093" s="1102">
        <v>17865.334637063868</v>
      </c>
      <c r="CG3093" s="1102">
        <v>13256.153821364054</v>
      </c>
      <c r="CH3093" s="1102">
        <v>14027.360528789475</v>
      </c>
      <c r="CI3093" s="1102">
        <v>22636.377574455713</v>
      </c>
      <c r="CJ3093" s="1102">
        <v>27374.263698074119</v>
      </c>
      <c r="CK3093" s="1102">
        <v>27037.107338632974</v>
      </c>
      <c r="CL3093" s="1102">
        <v>23070.327051091626</v>
      </c>
      <c r="CM3093" s="1102">
        <v>27940.194930842325</v>
      </c>
      <c r="CN3093" s="1102">
        <v>29626.676634648487</v>
      </c>
      <c r="CO3093" s="1102">
        <v>33997.552811786954</v>
      </c>
      <c r="CP3093" s="1102">
        <v>30899.176128009181</v>
      </c>
      <c r="CQ3093" s="1106">
        <f t="shared" si="248"/>
        <v>34060.511315586526</v>
      </c>
      <c r="CR3093" s="23" t="s">
        <v>544</v>
      </c>
      <c r="DQ3093"/>
      <c r="DR3093"/>
    </row>
    <row r="3094" spans="58:122" ht="13">
      <c r="BF3094" s="1135">
        <v>3086</v>
      </c>
      <c r="BG3094" s="1102">
        <v>63112.003496051017</v>
      </c>
      <c r="BH3094" s="1102">
        <v>75908.992519953754</v>
      </c>
      <c r="BI3094" s="1102">
        <v>75888.947769056787</v>
      </c>
      <c r="BJ3094" s="1102">
        <v>84902.477177901499</v>
      </c>
      <c r="BK3094" s="1102">
        <v>95183.808465460286</v>
      </c>
      <c r="BL3094" s="1102">
        <v>127321.22265432253</v>
      </c>
      <c r="BM3094" s="1102">
        <v>116327.80413911838</v>
      </c>
      <c r="BN3094" s="1102">
        <v>107073.61788850986</v>
      </c>
      <c r="BO3094" s="1102">
        <v>149088.3095361212</v>
      </c>
      <c r="BP3094" s="1102">
        <v>147352.53881270078</v>
      </c>
      <c r="BQ3094" s="1102">
        <v>113578.76524638987</v>
      </c>
      <c r="BR3094" s="1102">
        <v>83966.919088669601</v>
      </c>
      <c r="BS3094" s="1102">
        <v>92442.44892665818</v>
      </c>
      <c r="BT3094" s="1102">
        <v>34969.272959353279</v>
      </c>
      <c r="BU3094" s="1102">
        <v>16286.032264626636</v>
      </c>
      <c r="BV3094" s="1102">
        <v>16199.680132977108</v>
      </c>
      <c r="BW3094" s="1102">
        <v>16898.81679988989</v>
      </c>
      <c r="BX3094" s="1102">
        <v>30881.935333422931</v>
      </c>
      <c r="BY3094" s="1102">
        <v>26369.426559862062</v>
      </c>
      <c r="BZ3094" s="1102">
        <v>21830.081008173674</v>
      </c>
      <c r="CA3094" s="1102">
        <v>15405.811476947531</v>
      </c>
      <c r="CB3094" s="1102">
        <v>10774.594534960561</v>
      </c>
      <c r="CC3094" s="1102">
        <v>12797.370002631189</v>
      </c>
      <c r="CD3094" s="1102">
        <v>14709.628660164932</v>
      </c>
      <c r="CE3094" s="1102">
        <v>21086.867960037674</v>
      </c>
      <c r="CF3094" s="1102">
        <v>17902.192106893152</v>
      </c>
      <c r="CG3094" s="1102">
        <v>17491.581537308532</v>
      </c>
      <c r="CH3094" s="1102">
        <v>20772.650631392986</v>
      </c>
      <c r="CI3094" s="1102">
        <v>26432.776325149753</v>
      </c>
      <c r="CJ3094" s="1102">
        <v>27545.463752165007</v>
      </c>
      <c r="CK3094" s="1102">
        <v>27994.343417873624</v>
      </c>
      <c r="CL3094" s="1102">
        <v>22651.052387988657</v>
      </c>
      <c r="CM3094" s="1102">
        <v>26281.072110947945</v>
      </c>
      <c r="CN3094" s="1102">
        <v>26369.677247336651</v>
      </c>
      <c r="CO3094" s="1102">
        <v>25931.443894619017</v>
      </c>
      <c r="CP3094" s="1102">
        <v>28761.977759321773</v>
      </c>
      <c r="CQ3094" s="1106">
        <f t="shared" si="248"/>
        <v>31704.653382068846</v>
      </c>
      <c r="CR3094" s="23" t="s">
        <v>544</v>
      </c>
      <c r="DQ3094"/>
      <c r="DR3094"/>
    </row>
    <row r="3095" spans="58:122" ht="13">
      <c r="BF3095" s="1135">
        <v>3087</v>
      </c>
      <c r="BG3095" s="1102">
        <v>66810.69200766024</v>
      </c>
      <c r="BH3095" s="1102">
        <v>62716.575592132598</v>
      </c>
      <c r="BI3095" s="1102">
        <v>53073.867427187142</v>
      </c>
      <c r="BJ3095" s="1102">
        <v>64250.749629953876</v>
      </c>
      <c r="BK3095" s="1102">
        <v>79058.660901983792</v>
      </c>
      <c r="BL3095" s="1102">
        <v>106749.74661574734</v>
      </c>
      <c r="BM3095" s="1102">
        <v>99605.390086689586</v>
      </c>
      <c r="BN3095" s="1102">
        <v>114892.88608212021</v>
      </c>
      <c r="BO3095" s="1102">
        <v>135488.75112754229</v>
      </c>
      <c r="BP3095" s="1102">
        <v>123865.6915815735</v>
      </c>
      <c r="BQ3095" s="1102">
        <v>95654.94473294921</v>
      </c>
      <c r="BR3095" s="1102">
        <v>76076.930088560286</v>
      </c>
      <c r="BS3095" s="1102">
        <v>66799.320547329859</v>
      </c>
      <c r="BT3095" s="1102">
        <v>34866.616519449679</v>
      </c>
      <c r="BU3095" s="1102">
        <v>16719.807299005079</v>
      </c>
      <c r="BV3095" s="1102">
        <v>16323.14019448581</v>
      </c>
      <c r="BW3095" s="1102">
        <v>23071.457416098685</v>
      </c>
      <c r="BX3095" s="1102">
        <v>23252.534403608184</v>
      </c>
      <c r="BY3095" s="1102">
        <v>22290.592838456356</v>
      </c>
      <c r="BZ3095" s="1102">
        <v>20022.740342439585</v>
      </c>
      <c r="CA3095" s="1102">
        <v>15413.669248499689</v>
      </c>
      <c r="CB3095" s="1102">
        <v>10149.364416541222</v>
      </c>
      <c r="CC3095" s="1102">
        <v>10442.52783402607</v>
      </c>
      <c r="CD3095" s="1102">
        <v>13301.733756116422</v>
      </c>
      <c r="CE3095" s="1102">
        <v>20041.691889283175</v>
      </c>
      <c r="CF3095" s="1102">
        <v>16688.543671491225</v>
      </c>
      <c r="CG3095" s="1102">
        <v>13265.395152711793</v>
      </c>
      <c r="CH3095" s="1102">
        <v>14282.490122939949</v>
      </c>
      <c r="CI3095" s="1102">
        <v>16482.693461326919</v>
      </c>
      <c r="CJ3095" s="1102">
        <v>18048.281283973618</v>
      </c>
      <c r="CK3095" s="1102">
        <v>18525.353689215844</v>
      </c>
      <c r="CL3095" s="1102">
        <v>15807.376645490644</v>
      </c>
      <c r="CM3095" s="1102">
        <v>19523.879611239317</v>
      </c>
      <c r="CN3095" s="1102">
        <v>20000.791956287489</v>
      </c>
      <c r="CO3095" s="1102">
        <v>24154.993344381372</v>
      </c>
      <c r="CP3095" s="1102">
        <v>21364.039875265054</v>
      </c>
      <c r="CQ3095" s="1106">
        <f t="shared" si="248"/>
        <v>23549.822781795658</v>
      </c>
      <c r="CR3095" s="23" t="s">
        <v>544</v>
      </c>
      <c r="DQ3095"/>
      <c r="DR3095"/>
    </row>
    <row r="3096" spans="58:122" ht="13">
      <c r="BF3096" s="1135">
        <v>3088</v>
      </c>
      <c r="BG3096" s="1102">
        <v>64344.27153253751</v>
      </c>
      <c r="BH3096" s="1102">
        <v>71777.611524305059</v>
      </c>
      <c r="BI3096" s="1102">
        <v>67655.300369605291</v>
      </c>
      <c r="BJ3096" s="1102">
        <v>67306.841375035976</v>
      </c>
      <c r="BK3096" s="1102">
        <v>78379.424624215215</v>
      </c>
      <c r="BL3096" s="1102">
        <v>104988.10829783839</v>
      </c>
      <c r="BM3096" s="1102">
        <v>101462.39250132148</v>
      </c>
      <c r="BN3096" s="1102">
        <v>107798.15215471825</v>
      </c>
      <c r="BO3096" s="1102">
        <v>149524.08932589885</v>
      </c>
      <c r="BP3096" s="1102">
        <v>137087.94473908504</v>
      </c>
      <c r="BQ3096" s="1102">
        <v>106433.23209872073</v>
      </c>
      <c r="BR3096" s="1102">
        <v>83732.720918512161</v>
      </c>
      <c r="BS3096" s="1102">
        <v>108580.20760767773</v>
      </c>
      <c r="BT3096" s="1102">
        <v>37940.088173128075</v>
      </c>
      <c r="BU3096" s="1102">
        <v>13357.456689558627</v>
      </c>
      <c r="BV3096" s="1102">
        <v>15506.14068761208</v>
      </c>
      <c r="BW3096" s="1102">
        <v>26879.283252088804</v>
      </c>
      <c r="BX3096" s="1102">
        <v>28932.598934117977</v>
      </c>
      <c r="BY3096" s="1102">
        <v>27326.558920394276</v>
      </c>
      <c r="BZ3096" s="1102">
        <v>23569.22831379377</v>
      </c>
      <c r="CA3096" s="1102">
        <v>15429.842991964662</v>
      </c>
      <c r="CB3096" s="1102">
        <v>9298.9995568671002</v>
      </c>
      <c r="CC3096" s="1102">
        <v>9992.3891669644727</v>
      </c>
      <c r="CD3096" s="1102">
        <v>12292.485298233869</v>
      </c>
      <c r="CE3096" s="1102">
        <v>23040.640129175536</v>
      </c>
      <c r="CF3096" s="1102">
        <v>18674.949809901544</v>
      </c>
      <c r="CG3096" s="1102">
        <v>15455.298988432547</v>
      </c>
      <c r="CH3096" s="1102">
        <v>16079.472569240685</v>
      </c>
      <c r="CI3096" s="1102">
        <v>21772.185055392347</v>
      </c>
      <c r="CJ3096" s="1102">
        <v>23707.744226422721</v>
      </c>
      <c r="CK3096" s="1102">
        <v>27677.015543906517</v>
      </c>
      <c r="CL3096" s="1102">
        <v>20007.4135299769</v>
      </c>
      <c r="CM3096" s="1102">
        <v>25754.546827643004</v>
      </c>
      <c r="CN3096" s="1102">
        <v>21723.991774990878</v>
      </c>
      <c r="CO3096" s="1102">
        <v>26313.716745822298</v>
      </c>
      <c r="CP3096" s="1102">
        <v>23343.518464607183</v>
      </c>
      <c r="CQ3096" s="1106">
        <f t="shared" si="248"/>
        <v>25731.824418730332</v>
      </c>
      <c r="CR3096" s="23" t="s">
        <v>544</v>
      </c>
      <c r="DQ3096"/>
      <c r="DR3096"/>
    </row>
    <row r="3097" spans="58:122" ht="13">
      <c r="BF3097" s="1135">
        <v>3089</v>
      </c>
      <c r="BG3097" s="1102">
        <v>50421.475478820961</v>
      </c>
      <c r="BH3097" s="1102">
        <v>58584.565503440928</v>
      </c>
      <c r="BI3097" s="1102">
        <v>52761.937721156988</v>
      </c>
      <c r="BJ3097" s="1102">
        <v>59627.005452082922</v>
      </c>
      <c r="BK3097" s="1102">
        <v>72423.839028238479</v>
      </c>
      <c r="BL3097" s="1102">
        <v>98534.565957954226</v>
      </c>
      <c r="BM3097" s="1102">
        <v>95582.298753823212</v>
      </c>
      <c r="BN3097" s="1102">
        <v>107594.91550308652</v>
      </c>
      <c r="BO3097" s="1102">
        <v>132515.26863365568</v>
      </c>
      <c r="BP3097" s="1102">
        <v>148397.85304847089</v>
      </c>
      <c r="BQ3097" s="1102">
        <v>114730.35715514659</v>
      </c>
      <c r="BR3097" s="1102">
        <v>86446.595577364278</v>
      </c>
      <c r="BS3097" s="1102">
        <v>74782.351507068553</v>
      </c>
      <c r="BT3097" s="1102">
        <v>25698.36339198253</v>
      </c>
      <c r="BU3097" s="1102">
        <v>11241.816324396606</v>
      </c>
      <c r="BV3097" s="1102">
        <v>15053.946713960366</v>
      </c>
      <c r="BW3097" s="1102">
        <v>21950.663320772244</v>
      </c>
      <c r="BX3097" s="1102">
        <v>30290.214940319966</v>
      </c>
      <c r="BY3097" s="1102">
        <v>31017.684653884698</v>
      </c>
      <c r="BZ3097" s="1102">
        <v>24032.374469205326</v>
      </c>
      <c r="CA3097" s="1102">
        <v>15434.474794987065</v>
      </c>
      <c r="CB3097" s="1102">
        <v>8972.0563893695908</v>
      </c>
      <c r="CC3097" s="1102">
        <v>8822.6146279341738</v>
      </c>
      <c r="CD3097" s="1102">
        <v>13462.685429686264</v>
      </c>
      <c r="CE3097" s="1102">
        <v>20641.053469356524</v>
      </c>
      <c r="CF3097" s="1102">
        <v>16371.105823358344</v>
      </c>
      <c r="CG3097" s="1102">
        <v>12716.030802388683</v>
      </c>
      <c r="CH3097" s="1102">
        <v>16991.667873674392</v>
      </c>
      <c r="CI3097" s="1102">
        <v>25124.582630742243</v>
      </c>
      <c r="CJ3097" s="1102">
        <v>30099.954506123337</v>
      </c>
      <c r="CK3097" s="1102">
        <v>25700.294742581751</v>
      </c>
      <c r="CL3097" s="1102">
        <v>18202.840266927968</v>
      </c>
      <c r="CM3097" s="1102">
        <v>19575.019385198921</v>
      </c>
      <c r="CN3097" s="1102">
        <v>24788.349442701801</v>
      </c>
      <c r="CO3097" s="1102">
        <v>28637.780903684004</v>
      </c>
      <c r="CP3097" s="1102">
        <v>23463.404919977824</v>
      </c>
      <c r="CQ3097" s="1106">
        <f t="shared" si="248"/>
        <v>25863.976614401199</v>
      </c>
      <c r="CR3097" s="23" t="s">
        <v>544</v>
      </c>
      <c r="DQ3097"/>
      <c r="DR3097"/>
    </row>
    <row r="3098" spans="58:122" ht="13">
      <c r="BF3098" s="1135">
        <v>3090</v>
      </c>
      <c r="BG3098" s="1102">
        <v>63344.389889111968</v>
      </c>
      <c r="BH3098" s="1102">
        <v>73725.247215559255</v>
      </c>
      <c r="BI3098" s="1102">
        <v>70538.643450607808</v>
      </c>
      <c r="BJ3098" s="1102">
        <v>74655.399409469508</v>
      </c>
      <c r="BK3098" s="1102">
        <v>89087.336784808445</v>
      </c>
      <c r="BL3098" s="1102">
        <v>112478.12858140442</v>
      </c>
      <c r="BM3098" s="1102">
        <v>97086.55443450938</v>
      </c>
      <c r="BN3098" s="1102">
        <v>103818.72610228676</v>
      </c>
      <c r="BO3098" s="1102">
        <v>148901.35398559825</v>
      </c>
      <c r="BP3098" s="1102">
        <v>140957.56510366907</v>
      </c>
      <c r="BQ3098" s="1102">
        <v>116951.0332712004</v>
      </c>
      <c r="BR3098" s="1102">
        <v>87236.167842916824</v>
      </c>
      <c r="BS3098" s="1102">
        <v>69704.486577287971</v>
      </c>
      <c r="BT3098" s="1102">
        <v>31561.523479537755</v>
      </c>
      <c r="BU3098" s="1102">
        <v>14451.39140480161</v>
      </c>
      <c r="BV3098" s="1102">
        <v>12618.616954640758</v>
      </c>
      <c r="BW3098" s="1102">
        <v>21290.922675379028</v>
      </c>
      <c r="BX3098" s="1102">
        <v>28477.253572308244</v>
      </c>
      <c r="BY3098" s="1102">
        <v>27886.663273273374</v>
      </c>
      <c r="BZ3098" s="1102">
        <v>23783.060546625453</v>
      </c>
      <c r="CA3098" s="1102">
        <v>15435.547914375142</v>
      </c>
      <c r="CB3098" s="1102">
        <v>9231.0960534958485</v>
      </c>
      <c r="CC3098" s="1102">
        <v>10087.443416639198</v>
      </c>
      <c r="CD3098" s="1102">
        <v>14249.594443936219</v>
      </c>
      <c r="CE3098" s="1102">
        <v>21340.549153066171</v>
      </c>
      <c r="CF3098" s="1102">
        <v>19289.871795112878</v>
      </c>
      <c r="CG3098" s="1102">
        <v>15379.75862560411</v>
      </c>
      <c r="CH3098" s="1102">
        <v>21122.877205190918</v>
      </c>
      <c r="CI3098" s="1102">
        <v>27377.048630279427</v>
      </c>
      <c r="CJ3098" s="1102">
        <v>31182.743473137769</v>
      </c>
      <c r="CK3098" s="1102">
        <v>28185.109161076794</v>
      </c>
      <c r="CL3098" s="1102">
        <v>21594.759746671993</v>
      </c>
      <c r="CM3098" s="1102">
        <v>23140.15511047198</v>
      </c>
      <c r="CN3098" s="1102">
        <v>22194.798989885741</v>
      </c>
      <c r="CO3098" s="1102">
        <v>25801.475872753283</v>
      </c>
      <c r="CP3098" s="1102">
        <v>24279.233056796769</v>
      </c>
      <c r="CQ3098" s="1106">
        <f t="shared" si="248"/>
        <v>26763.273196632948</v>
      </c>
      <c r="CR3098" s="23" t="s">
        <v>544</v>
      </c>
      <c r="DQ3098"/>
      <c r="DR3098"/>
    </row>
    <row r="3099" spans="58:122" ht="13">
      <c r="BF3099" s="1135">
        <v>3091</v>
      </c>
      <c r="BG3099" s="1102">
        <v>62609.190092809804</v>
      </c>
      <c r="BH3099" s="1102">
        <v>57010.137791468311</v>
      </c>
      <c r="BI3099" s="1102">
        <v>47185.577106554076</v>
      </c>
      <c r="BJ3099" s="1102">
        <v>54389.626749425704</v>
      </c>
      <c r="BK3099" s="1102">
        <v>72081.287795258322</v>
      </c>
      <c r="BL3099" s="1102">
        <v>96046.910650331411</v>
      </c>
      <c r="BM3099" s="1102">
        <v>87004.545409518047</v>
      </c>
      <c r="BN3099" s="1102">
        <v>118225.58351970126</v>
      </c>
      <c r="BO3099" s="1102">
        <v>149713.43189026439</v>
      </c>
      <c r="BP3099" s="1102">
        <v>139335.84517781821</v>
      </c>
      <c r="BQ3099" s="1102">
        <v>111014.19534086018</v>
      </c>
      <c r="BR3099" s="1102">
        <v>96447.094637386035</v>
      </c>
      <c r="BS3099" s="1102">
        <v>90107.315047752782</v>
      </c>
      <c r="BT3099" s="1102">
        <v>48096.305235094318</v>
      </c>
      <c r="BU3099" s="1102">
        <v>26369.663647941332</v>
      </c>
      <c r="BV3099" s="1102">
        <v>19537.857840291123</v>
      </c>
      <c r="BW3099" s="1102">
        <v>22039.414045074318</v>
      </c>
      <c r="BX3099" s="1102">
        <v>29224.845857740616</v>
      </c>
      <c r="BY3099" s="1102">
        <v>25996.773340471194</v>
      </c>
      <c r="BZ3099" s="1102">
        <v>22329.22473047944</v>
      </c>
      <c r="CA3099" s="1102">
        <v>15441.994451447981</v>
      </c>
      <c r="CB3099" s="1102">
        <v>9978.0413785151341</v>
      </c>
      <c r="CC3099" s="1102">
        <v>11798.95859248649</v>
      </c>
      <c r="CD3099" s="1102">
        <v>14532.506235444607</v>
      </c>
      <c r="CE3099" s="1102">
        <v>21066.11653971015</v>
      </c>
      <c r="CF3099" s="1102">
        <v>17613.962802929473</v>
      </c>
      <c r="CG3099" s="1102">
        <v>13225.112908275154</v>
      </c>
      <c r="CH3099" s="1102">
        <v>15745.387823213403</v>
      </c>
      <c r="CI3099" s="1102">
        <v>20673.541219881496</v>
      </c>
      <c r="CJ3099" s="1102">
        <v>24822.206604934559</v>
      </c>
      <c r="CK3099" s="1102">
        <v>25931.558594761831</v>
      </c>
      <c r="CL3099" s="1102">
        <v>20966.577513358632</v>
      </c>
      <c r="CM3099" s="1102">
        <v>23544.976504918443</v>
      </c>
      <c r="CN3099" s="1102">
        <v>21854.288542919614</v>
      </c>
      <c r="CO3099" s="1102">
        <v>24900.918707530731</v>
      </c>
      <c r="CP3099" s="1102">
        <v>22393.938794439749</v>
      </c>
      <c r="CQ3099" s="1106">
        <f t="shared" si="248"/>
        <v>24685.092008558699</v>
      </c>
      <c r="CR3099" s="23" t="s">
        <v>544</v>
      </c>
      <c r="DQ3099"/>
      <c r="DR3099"/>
    </row>
    <row r="3100" spans="58:122" ht="13">
      <c r="BF3100" s="1135">
        <v>3092</v>
      </c>
      <c r="BG3100" s="1102">
        <v>89131.598642183599</v>
      </c>
      <c r="BH3100" s="1102">
        <v>82476.329354707414</v>
      </c>
      <c r="BI3100" s="1102">
        <v>66456.578627875148</v>
      </c>
      <c r="BJ3100" s="1102">
        <v>67900.525526797806</v>
      </c>
      <c r="BK3100" s="1102">
        <v>89932.27164817178</v>
      </c>
      <c r="BL3100" s="1102">
        <v>114844.75817775</v>
      </c>
      <c r="BM3100" s="1102">
        <v>108494.59334905344</v>
      </c>
      <c r="BN3100" s="1102">
        <v>111722.98342010751</v>
      </c>
      <c r="BO3100" s="1102">
        <v>136059.6568931868</v>
      </c>
      <c r="BP3100" s="1102">
        <v>124101.91410571245</v>
      </c>
      <c r="BQ3100" s="1102">
        <v>95145.39784080314</v>
      </c>
      <c r="BR3100" s="1102">
        <v>82375.957086998445</v>
      </c>
      <c r="BS3100" s="1102">
        <v>113377.88072508134</v>
      </c>
      <c r="BT3100" s="1102">
        <v>51922.376653979161</v>
      </c>
      <c r="BU3100" s="1102">
        <v>25248.720159231238</v>
      </c>
      <c r="BV3100" s="1102">
        <v>19188.283066939177</v>
      </c>
      <c r="BW3100" s="1102">
        <v>16702.558531030503</v>
      </c>
      <c r="BX3100" s="1102">
        <v>18842.063657381063</v>
      </c>
      <c r="BY3100" s="1102">
        <v>22348.712510606863</v>
      </c>
      <c r="BZ3100" s="1102">
        <v>22435.338020343352</v>
      </c>
      <c r="CA3100" s="1102">
        <v>15455.671696620986</v>
      </c>
      <c r="CB3100" s="1102">
        <v>10789.062622484595</v>
      </c>
      <c r="CC3100" s="1102">
        <v>10725.575398553225</v>
      </c>
      <c r="CD3100" s="1102">
        <v>13611.986721925958</v>
      </c>
      <c r="CE3100" s="1102">
        <v>23174.992992748423</v>
      </c>
      <c r="CF3100" s="1102">
        <v>19510.70502944414</v>
      </c>
      <c r="CG3100" s="1102">
        <v>15386.427064406946</v>
      </c>
      <c r="CH3100" s="1102">
        <v>16764.458764611783</v>
      </c>
      <c r="CI3100" s="1102">
        <v>23740.501713720143</v>
      </c>
      <c r="CJ3100" s="1102">
        <v>26825.972997127399</v>
      </c>
      <c r="CK3100" s="1102">
        <v>27495.363530696384</v>
      </c>
      <c r="CL3100" s="1102">
        <v>20818.304872332916</v>
      </c>
      <c r="CM3100" s="1102">
        <v>26862.458376071019</v>
      </c>
      <c r="CN3100" s="1102">
        <v>27228.276183710135</v>
      </c>
      <c r="CO3100" s="1102">
        <v>31897.635519344651</v>
      </c>
      <c r="CP3100" s="1102">
        <v>27525.960540817403</v>
      </c>
      <c r="CQ3100" s="1106">
        <f t="shared" si="248"/>
        <v>30342.177622756739</v>
      </c>
      <c r="CR3100" s="23" t="s">
        <v>544</v>
      </c>
      <c r="DQ3100"/>
      <c r="DR3100"/>
    </row>
    <row r="3101" spans="58:122" ht="13">
      <c r="BF3101" s="1135">
        <v>3093</v>
      </c>
      <c r="BG3101" s="1102">
        <v>73743.643726124021</v>
      </c>
      <c r="BH3101" s="1102">
        <v>81913.078550695936</v>
      </c>
      <c r="BI3101" s="1102">
        <v>65557.293982560586</v>
      </c>
      <c r="BJ3101" s="1102">
        <v>64809.43603109882</v>
      </c>
      <c r="BK3101" s="1102">
        <v>81850.555672938804</v>
      </c>
      <c r="BL3101" s="1102">
        <v>110878.26073088925</v>
      </c>
      <c r="BM3101" s="1102">
        <v>101487.08715516875</v>
      </c>
      <c r="BN3101" s="1102">
        <v>110038.11030155522</v>
      </c>
      <c r="BO3101" s="1102">
        <v>137183.15912860385</v>
      </c>
      <c r="BP3101" s="1102">
        <v>125804.00964494667</v>
      </c>
      <c r="BQ3101" s="1102">
        <v>95506.717725473412</v>
      </c>
      <c r="BR3101" s="1102">
        <v>69909.760779621807</v>
      </c>
      <c r="BS3101" s="1102">
        <v>69651.291062020377</v>
      </c>
      <c r="BT3101" s="1102">
        <v>35578.611055089284</v>
      </c>
      <c r="BU3101" s="1102">
        <v>14664.703257808796</v>
      </c>
      <c r="BV3101" s="1102">
        <v>14145.602570622297</v>
      </c>
      <c r="BW3101" s="1102">
        <v>23731.681578965548</v>
      </c>
      <c r="BX3101" s="1102">
        <v>29680.219496352442</v>
      </c>
      <c r="BY3101" s="1102">
        <v>26165.967484926849</v>
      </c>
      <c r="BZ3101" s="1102">
        <v>21678.725506207207</v>
      </c>
      <c r="CA3101" s="1102">
        <v>15458.230049725293</v>
      </c>
      <c r="CB3101" s="1102">
        <v>10748.104389197333</v>
      </c>
      <c r="CC3101" s="1102">
        <v>13177.602383811376</v>
      </c>
      <c r="CD3101" s="1102">
        <v>15030.684750664357</v>
      </c>
      <c r="CE3101" s="1102">
        <v>22761.87512107817</v>
      </c>
      <c r="CF3101" s="1102">
        <v>18449.663854160615</v>
      </c>
      <c r="CG3101" s="1102">
        <v>15328.526178769151</v>
      </c>
      <c r="CH3101" s="1102">
        <v>17332.207931772798</v>
      </c>
      <c r="CI3101" s="1102">
        <v>19986.028098989849</v>
      </c>
      <c r="CJ3101" s="1102">
        <v>21881.090296758844</v>
      </c>
      <c r="CK3101" s="1102">
        <v>23721.21036556951</v>
      </c>
      <c r="CL3101" s="1102">
        <v>21083.878879188334</v>
      </c>
      <c r="CM3101" s="1102">
        <v>26495.227301206291</v>
      </c>
      <c r="CN3101" s="1102">
        <v>25105.190409424671</v>
      </c>
      <c r="CO3101" s="1102">
        <v>30049.36809654309</v>
      </c>
      <c r="CP3101" s="1102">
        <v>26836.983419109776</v>
      </c>
      <c r="CQ3101" s="1106">
        <f t="shared" si="248"/>
        <v>29582.710349167173</v>
      </c>
      <c r="CR3101" s="23" t="s">
        <v>544</v>
      </c>
      <c r="DQ3101"/>
      <c r="DR3101"/>
    </row>
    <row r="3102" spans="58:122" ht="13">
      <c r="BF3102" s="1135">
        <v>3094</v>
      </c>
      <c r="BG3102" s="1102">
        <v>71681.033502669365</v>
      </c>
      <c r="BH3102" s="1102">
        <v>77718.986855790004</v>
      </c>
      <c r="BI3102" s="1102">
        <v>76571.811503128323</v>
      </c>
      <c r="BJ3102" s="1102">
        <v>81542.961171425544</v>
      </c>
      <c r="BK3102" s="1102">
        <v>95519.207363604874</v>
      </c>
      <c r="BL3102" s="1102">
        <v>107921.48205394259</v>
      </c>
      <c r="BM3102" s="1102">
        <v>81728.105367645418</v>
      </c>
      <c r="BN3102" s="1102">
        <v>89674.805430186738</v>
      </c>
      <c r="BO3102" s="1102">
        <v>128787.72321664299</v>
      </c>
      <c r="BP3102" s="1102">
        <v>123681.71771690392</v>
      </c>
      <c r="BQ3102" s="1102">
        <v>96897.943878886639</v>
      </c>
      <c r="BR3102" s="1102">
        <v>87555.066966102153</v>
      </c>
      <c r="BS3102" s="1102">
        <v>109433.49410809101</v>
      </c>
      <c r="BT3102" s="1102">
        <v>38289.782439426672</v>
      </c>
      <c r="BU3102" s="1102">
        <v>17846.569871833555</v>
      </c>
      <c r="BV3102" s="1102">
        <v>15139.693614935592</v>
      </c>
      <c r="BW3102" s="1102">
        <v>23338.619456789998</v>
      </c>
      <c r="BX3102" s="1102">
        <v>27422.719107155051</v>
      </c>
      <c r="BY3102" s="1102">
        <v>26558.293200225104</v>
      </c>
      <c r="BZ3102" s="1102">
        <v>24431.989457778585</v>
      </c>
      <c r="CA3102" s="1102">
        <v>15458.506808435457</v>
      </c>
      <c r="CB3102" s="1102">
        <v>8884.3430052914828</v>
      </c>
      <c r="CC3102" s="1102">
        <v>9911.032890579012</v>
      </c>
      <c r="CD3102" s="1102">
        <v>13669.353149455859</v>
      </c>
      <c r="CE3102" s="1102">
        <v>23715.905264120138</v>
      </c>
      <c r="CF3102" s="1102">
        <v>18550.512255345671</v>
      </c>
      <c r="CG3102" s="1102">
        <v>15089.481853224121</v>
      </c>
      <c r="CH3102" s="1102">
        <v>13941.441170444734</v>
      </c>
      <c r="CI3102" s="1102">
        <v>21144.713171240041</v>
      </c>
      <c r="CJ3102" s="1102">
        <v>25486.092969404726</v>
      </c>
      <c r="CK3102" s="1102">
        <v>29418.994712623273</v>
      </c>
      <c r="CL3102" s="1102">
        <v>25097.832139582242</v>
      </c>
      <c r="CM3102" s="1102">
        <v>26353.700672672676</v>
      </c>
      <c r="CN3102" s="1102">
        <v>21700.168449309895</v>
      </c>
      <c r="CO3102" s="1102">
        <v>20665.80156628511</v>
      </c>
      <c r="CP3102" s="1102">
        <v>23781.645456318405</v>
      </c>
      <c r="CQ3102" s="1106">
        <f t="shared" si="248"/>
        <v>26214.776756909887</v>
      </c>
      <c r="CR3102" s="23" t="s">
        <v>544</v>
      </c>
      <c r="DQ3102"/>
      <c r="DR3102"/>
    </row>
    <row r="3103" spans="58:122" ht="13">
      <c r="BF3103" s="1135">
        <v>3095</v>
      </c>
      <c r="BG3103" s="1102">
        <v>63074.296030308571</v>
      </c>
      <c r="BH3103" s="1102">
        <v>66770.034394253031</v>
      </c>
      <c r="BI3103" s="1102">
        <v>58911.502390315858</v>
      </c>
      <c r="BJ3103" s="1102">
        <v>63375.811480505436</v>
      </c>
      <c r="BK3103" s="1102">
        <v>79386.783259479169</v>
      </c>
      <c r="BL3103" s="1102">
        <v>104315.9173905885</v>
      </c>
      <c r="BM3103" s="1102">
        <v>91217.357975236766</v>
      </c>
      <c r="BN3103" s="1102">
        <v>104393.18063699329</v>
      </c>
      <c r="BO3103" s="1102">
        <v>135182.61279205166</v>
      </c>
      <c r="BP3103" s="1102">
        <v>124660.34881838469</v>
      </c>
      <c r="BQ3103" s="1102">
        <v>95507.863404715361</v>
      </c>
      <c r="BR3103" s="1102">
        <v>74693.098950744519</v>
      </c>
      <c r="BS3103" s="1102">
        <v>76990.923770528971</v>
      </c>
      <c r="BT3103" s="1102">
        <v>34141.667771449407</v>
      </c>
      <c r="BU3103" s="1102">
        <v>11373.400867987564</v>
      </c>
      <c r="BV3103" s="1102">
        <v>12083.441011593473</v>
      </c>
      <c r="BW3103" s="1102">
        <v>21650.671281646693</v>
      </c>
      <c r="BX3103" s="1102">
        <v>28052.093638501468</v>
      </c>
      <c r="BY3103" s="1102">
        <v>24784.092341984895</v>
      </c>
      <c r="BZ3103" s="1102">
        <v>19287.600491319874</v>
      </c>
      <c r="CA3103" s="1102">
        <v>15466.535630388196</v>
      </c>
      <c r="CB3103" s="1102">
        <v>9460.5546116010119</v>
      </c>
      <c r="CC3103" s="1102">
        <v>9077.4226300679256</v>
      </c>
      <c r="CD3103" s="1102">
        <v>14381.479898613037</v>
      </c>
      <c r="CE3103" s="1102">
        <v>20319.916928205355</v>
      </c>
      <c r="CF3103" s="1102">
        <v>14658.205504309535</v>
      </c>
      <c r="CG3103" s="1102">
        <v>10352.993478346856</v>
      </c>
      <c r="CH3103" s="1102">
        <v>11877.467810151376</v>
      </c>
      <c r="CI3103" s="1102">
        <v>19159.566082327874</v>
      </c>
      <c r="CJ3103" s="1102">
        <v>22523.865652490727</v>
      </c>
      <c r="CK3103" s="1102">
        <v>20631.936609045664</v>
      </c>
      <c r="CL3103" s="1102">
        <v>17122.649557751374</v>
      </c>
      <c r="CM3103" s="1102">
        <v>18295.200830419009</v>
      </c>
      <c r="CN3103" s="1102">
        <v>18439.258461402151</v>
      </c>
      <c r="CO3103" s="1102">
        <v>19553.295493888647</v>
      </c>
      <c r="CP3103" s="1102">
        <v>19668.063755386294</v>
      </c>
      <c r="CQ3103" s="1106">
        <f t="shared" si="248"/>
        <v>21680.329123363383</v>
      </c>
      <c r="CR3103" s="23" t="s">
        <v>544</v>
      </c>
      <c r="DQ3103"/>
      <c r="DR3103"/>
    </row>
    <row r="3104" spans="58:122" ht="13">
      <c r="BF3104" s="1135">
        <v>3096</v>
      </c>
      <c r="BG3104" s="1102">
        <v>58012.817215474941</v>
      </c>
      <c r="BH3104" s="1102">
        <v>65014.23935057404</v>
      </c>
      <c r="BI3104" s="1102">
        <v>58388.04368832599</v>
      </c>
      <c r="BJ3104" s="1102">
        <v>57200.193011171847</v>
      </c>
      <c r="BK3104" s="1102">
        <v>79995.15153477389</v>
      </c>
      <c r="BL3104" s="1102">
        <v>135674.5076567326</v>
      </c>
      <c r="BM3104" s="1102">
        <v>123671.76173328084</v>
      </c>
      <c r="BN3104" s="1102">
        <v>111276.54559747204</v>
      </c>
      <c r="BO3104" s="1102">
        <v>143565.52350308371</v>
      </c>
      <c r="BP3104" s="1102">
        <v>131306.62697743854</v>
      </c>
      <c r="BQ3104" s="1102">
        <v>96980.306285729268</v>
      </c>
      <c r="BR3104" s="1102">
        <v>65336.266184537722</v>
      </c>
      <c r="BS3104" s="1102">
        <v>117217.45805009773</v>
      </c>
      <c r="BT3104" s="1102">
        <v>41703.056278491247</v>
      </c>
      <c r="BU3104" s="1102">
        <v>17241.609446234939</v>
      </c>
      <c r="BV3104" s="1102">
        <v>12330.115104919631</v>
      </c>
      <c r="BW3104" s="1102">
        <v>22334.119599506568</v>
      </c>
      <c r="BX3104" s="1102">
        <v>26271.46567871271</v>
      </c>
      <c r="BY3104" s="1102">
        <v>26812.111630281794</v>
      </c>
      <c r="BZ3104" s="1102">
        <v>26953.590086065175</v>
      </c>
      <c r="CA3104" s="1102">
        <v>15468.444751751558</v>
      </c>
      <c r="CB3104" s="1102">
        <v>10699.346161936804</v>
      </c>
      <c r="CC3104" s="1102">
        <v>10352.726150355385</v>
      </c>
      <c r="CD3104" s="1102">
        <v>12979.847477384663</v>
      </c>
      <c r="CE3104" s="1102">
        <v>31124.563352092329</v>
      </c>
      <c r="CF3104" s="1102">
        <v>20431.735135613872</v>
      </c>
      <c r="CG3104" s="1102">
        <v>12557.648949495013</v>
      </c>
      <c r="CH3104" s="1102">
        <v>15054.500838195603</v>
      </c>
      <c r="CI3104" s="1102">
        <v>19466.74727544827</v>
      </c>
      <c r="CJ3104" s="1102">
        <v>30360.659640462007</v>
      </c>
      <c r="CK3104" s="1102">
        <v>26113.960324336796</v>
      </c>
      <c r="CL3104" s="1102">
        <v>21917.544405582139</v>
      </c>
      <c r="CM3104" s="1102">
        <v>26967.061490950819</v>
      </c>
      <c r="CN3104" s="1102">
        <v>18208.90468482369</v>
      </c>
      <c r="CO3104" s="1102">
        <v>33095.091084340595</v>
      </c>
      <c r="CP3104" s="1102">
        <v>19971.774140745565</v>
      </c>
      <c r="CQ3104" s="1106">
        <f t="shared" si="248"/>
        <v>22015.112516109366</v>
      </c>
      <c r="CR3104" s="23" t="s">
        <v>544</v>
      </c>
      <c r="DQ3104"/>
      <c r="DR3104"/>
    </row>
    <row r="3105" spans="58:122" ht="13">
      <c r="BF3105" s="1135">
        <v>3097</v>
      </c>
      <c r="BG3105" s="1102">
        <v>77215.132065504775</v>
      </c>
      <c r="BH3105" s="1102">
        <v>95779.227397640992</v>
      </c>
      <c r="BI3105" s="1102">
        <v>88574.789023853606</v>
      </c>
      <c r="BJ3105" s="1102">
        <v>95640.239111631861</v>
      </c>
      <c r="BK3105" s="1102">
        <v>111449.27197400638</v>
      </c>
      <c r="BL3105" s="1102">
        <v>133604.43254166411</v>
      </c>
      <c r="BM3105" s="1102">
        <v>106898.20374327028</v>
      </c>
      <c r="BN3105" s="1102">
        <v>108387.84407504484</v>
      </c>
      <c r="BO3105" s="1102">
        <v>126519.57490908085</v>
      </c>
      <c r="BP3105" s="1102">
        <v>136478.4103776509</v>
      </c>
      <c r="BQ3105" s="1102">
        <v>105919.32914210559</v>
      </c>
      <c r="BR3105" s="1102">
        <v>89223.2608295635</v>
      </c>
      <c r="BS3105" s="1102">
        <v>93009.205448233435</v>
      </c>
      <c r="BT3105" s="1102">
        <v>37823.345143945407</v>
      </c>
      <c r="BU3105" s="1102">
        <v>17238.957640397588</v>
      </c>
      <c r="BV3105" s="1102">
        <v>14959.304658703068</v>
      </c>
      <c r="BW3105" s="1102">
        <v>23195.633773313504</v>
      </c>
      <c r="BX3105" s="1102">
        <v>32460.661345556986</v>
      </c>
      <c r="BY3105" s="1102">
        <v>29478.204518067654</v>
      </c>
      <c r="BZ3105" s="1102">
        <v>24788.303630827613</v>
      </c>
      <c r="CA3105" s="1102">
        <v>15485.270583634077</v>
      </c>
      <c r="CB3105" s="1102">
        <v>10554.129742706298</v>
      </c>
      <c r="CC3105" s="1102">
        <v>12081.657747747484</v>
      </c>
      <c r="CD3105" s="1102">
        <v>16473.750363125226</v>
      </c>
      <c r="CE3105" s="1102">
        <v>24944.999817237909</v>
      </c>
      <c r="CF3105" s="1102">
        <v>19873.644180825584</v>
      </c>
      <c r="CG3105" s="1102">
        <v>15727.299575070723</v>
      </c>
      <c r="CH3105" s="1102">
        <v>18591.085920086651</v>
      </c>
      <c r="CI3105" s="1102">
        <v>23556.014258319159</v>
      </c>
      <c r="CJ3105" s="1102">
        <v>28583.899622504323</v>
      </c>
      <c r="CK3105" s="1102">
        <v>32059.013497507181</v>
      </c>
      <c r="CL3105" s="1102">
        <v>25129.685801348594</v>
      </c>
      <c r="CM3105" s="1102">
        <v>27619.902981045838</v>
      </c>
      <c r="CN3105" s="1102">
        <v>24156.612729448119</v>
      </c>
      <c r="CO3105" s="1102">
        <v>28894.008404340166</v>
      </c>
      <c r="CP3105" s="1102">
        <v>24855.435368044171</v>
      </c>
      <c r="CQ3105" s="1106">
        <f t="shared" si="248"/>
        <v>27398.427521169102</v>
      </c>
      <c r="CR3105" s="23" t="s">
        <v>544</v>
      </c>
      <c r="DQ3105"/>
      <c r="DR3105"/>
    </row>
    <row r="3106" spans="58:122" ht="13">
      <c r="BF3106" s="1135">
        <v>3098</v>
      </c>
      <c r="BG3106" s="1102">
        <v>68123.850576562967</v>
      </c>
      <c r="BH3106" s="1102">
        <v>69355.769290383148</v>
      </c>
      <c r="BI3106" s="1102">
        <v>54422.052288121551</v>
      </c>
      <c r="BJ3106" s="1102">
        <v>59522.452517056619</v>
      </c>
      <c r="BK3106" s="1102">
        <v>77881.613878585718</v>
      </c>
      <c r="BL3106" s="1102">
        <v>94374.365766238669</v>
      </c>
      <c r="BM3106" s="1102">
        <v>80729.075394931424</v>
      </c>
      <c r="BN3106" s="1102">
        <v>100534.20612437901</v>
      </c>
      <c r="BO3106" s="1102">
        <v>144201.6956399827</v>
      </c>
      <c r="BP3106" s="1102">
        <v>135375.0584338133</v>
      </c>
      <c r="BQ3106" s="1102">
        <v>110212.44993277043</v>
      </c>
      <c r="BR3106" s="1102">
        <v>85108.564064240723</v>
      </c>
      <c r="BS3106" s="1102">
        <v>69153.464724230405</v>
      </c>
      <c r="BT3106" s="1102">
        <v>43072.604560290878</v>
      </c>
      <c r="BU3106" s="1102">
        <v>24962.883437557346</v>
      </c>
      <c r="BV3106" s="1102">
        <v>18181.742347812189</v>
      </c>
      <c r="BW3106" s="1102">
        <v>18098.771170768308</v>
      </c>
      <c r="BX3106" s="1102">
        <v>24221.082146834717</v>
      </c>
      <c r="BY3106" s="1102">
        <v>24344.599154222062</v>
      </c>
      <c r="BZ3106" s="1102">
        <v>20027.274032802794</v>
      </c>
      <c r="CA3106" s="1102">
        <v>15490.799297877558</v>
      </c>
      <c r="CB3106" s="1102">
        <v>9997.2755057616196</v>
      </c>
      <c r="CC3106" s="1102">
        <v>10749.658369826229</v>
      </c>
      <c r="CD3106" s="1102">
        <v>18332.788631204956</v>
      </c>
      <c r="CE3106" s="1102">
        <v>26098.991785331295</v>
      </c>
      <c r="CF3106" s="1102">
        <v>19812.701713624727</v>
      </c>
      <c r="CG3106" s="1102">
        <v>14801.113998449391</v>
      </c>
      <c r="CH3106" s="1102">
        <v>17381.585035039523</v>
      </c>
      <c r="CI3106" s="1102">
        <v>27376.638589433398</v>
      </c>
      <c r="CJ3106" s="1102">
        <v>31102.248982703222</v>
      </c>
      <c r="CK3106" s="1102">
        <v>30018.966060796669</v>
      </c>
      <c r="CL3106" s="1102">
        <v>25865.495218368676</v>
      </c>
      <c r="CM3106" s="1102">
        <v>27951.320352917221</v>
      </c>
      <c r="CN3106" s="1102">
        <v>28516.183078339931</v>
      </c>
      <c r="CO3106" s="1102">
        <v>27847.53239356562</v>
      </c>
      <c r="CP3106" s="1102">
        <v>29848.581932552053</v>
      </c>
      <c r="CQ3106" s="1106">
        <f t="shared" si="248"/>
        <v>32902.429451713782</v>
      </c>
      <c r="CR3106" s="23" t="s">
        <v>544</v>
      </c>
      <c r="DQ3106"/>
      <c r="DR3106"/>
    </row>
    <row r="3107" spans="58:122" ht="13">
      <c r="BF3107" s="1135">
        <v>3099</v>
      </c>
      <c r="BG3107" s="1102">
        <v>82787.645267003594</v>
      </c>
      <c r="BH3107" s="1102">
        <v>84688.435774310507</v>
      </c>
      <c r="BI3107" s="1102">
        <v>71376.209456577053</v>
      </c>
      <c r="BJ3107" s="1102">
        <v>77102.812800209329</v>
      </c>
      <c r="BK3107" s="1102">
        <v>89615.109151716024</v>
      </c>
      <c r="BL3107" s="1102">
        <v>108329.38437616482</v>
      </c>
      <c r="BM3107" s="1102">
        <v>92083.431224947679</v>
      </c>
      <c r="BN3107" s="1102">
        <v>94780.379184845646</v>
      </c>
      <c r="BO3107" s="1102">
        <v>129529.80764938667</v>
      </c>
      <c r="BP3107" s="1102">
        <v>121797.02081074001</v>
      </c>
      <c r="BQ3107" s="1102">
        <v>97217.076664435168</v>
      </c>
      <c r="BR3107" s="1102">
        <v>74718.737084669454</v>
      </c>
      <c r="BS3107" s="1102">
        <v>83602.061947773298</v>
      </c>
      <c r="BT3107" s="1102">
        <v>33550.583972036082</v>
      </c>
      <c r="BU3107" s="1102">
        <v>14205.398440086685</v>
      </c>
      <c r="BV3107" s="1102">
        <v>14018.608776899866</v>
      </c>
      <c r="BW3107" s="1102">
        <v>28955.506427056593</v>
      </c>
      <c r="BX3107" s="1102">
        <v>34565.54029329402</v>
      </c>
      <c r="BY3107" s="1102">
        <v>28585.145829917528</v>
      </c>
      <c r="BZ3107" s="1102">
        <v>23685.325783345219</v>
      </c>
      <c r="CA3107" s="1102">
        <v>15491.56321231636</v>
      </c>
      <c r="CB3107" s="1102">
        <v>9490.8146426191815</v>
      </c>
      <c r="CC3107" s="1102">
        <v>13092.805353989046</v>
      </c>
      <c r="CD3107" s="1102">
        <v>17419.762529081792</v>
      </c>
      <c r="CE3107" s="1102">
        <v>26824.55713084912</v>
      </c>
      <c r="CF3107" s="1102">
        <v>19078.97085931465</v>
      </c>
      <c r="CG3107" s="1102">
        <v>14247.041317865021</v>
      </c>
      <c r="CH3107" s="1102">
        <v>17600.928444540561</v>
      </c>
      <c r="CI3107" s="1102">
        <v>23813.624205892156</v>
      </c>
      <c r="CJ3107" s="1102">
        <v>27686.007837080462</v>
      </c>
      <c r="CK3107" s="1102">
        <v>27006.989787748946</v>
      </c>
      <c r="CL3107" s="1102">
        <v>22605.386616797463</v>
      </c>
      <c r="CM3107" s="1102">
        <v>28567.324668130277</v>
      </c>
      <c r="CN3107" s="1102">
        <v>28564.794688716451</v>
      </c>
      <c r="CO3107" s="1102">
        <v>28123.862022586298</v>
      </c>
      <c r="CP3107" s="1102">
        <v>31092.930116536438</v>
      </c>
      <c r="CQ3107" s="1106">
        <f t="shared" si="248"/>
        <v>34274.088528497734</v>
      </c>
      <c r="CR3107" s="23" t="s">
        <v>544</v>
      </c>
      <c r="DQ3107"/>
      <c r="DR3107"/>
    </row>
    <row r="3108" spans="58:122" ht="13">
      <c r="BF3108" s="1135">
        <v>3100</v>
      </c>
      <c r="BG3108" s="1102">
        <v>77018.484507359128</v>
      </c>
      <c r="BH3108" s="1102">
        <v>83076.352019766986</v>
      </c>
      <c r="BI3108" s="1102">
        <v>80044.563239789451</v>
      </c>
      <c r="BJ3108" s="1102">
        <v>96823.348918347067</v>
      </c>
      <c r="BK3108" s="1102">
        <v>113221.1042098116</v>
      </c>
      <c r="BL3108" s="1102">
        <v>132735.02947309244</v>
      </c>
      <c r="BM3108" s="1102">
        <v>116223.25437202139</v>
      </c>
      <c r="BN3108" s="1102">
        <v>129229.36678210707</v>
      </c>
      <c r="BO3108" s="1102">
        <v>160820.75346585159</v>
      </c>
      <c r="BP3108" s="1102">
        <v>149809.98891523658</v>
      </c>
      <c r="BQ3108" s="1102">
        <v>120904.97902308583</v>
      </c>
      <c r="BR3108" s="1102">
        <v>105589.54760309386</v>
      </c>
      <c r="BS3108" s="1102">
        <v>115823.39534176799</v>
      </c>
      <c r="BT3108" s="1102">
        <v>37699.945950528556</v>
      </c>
      <c r="BU3108" s="1102">
        <v>13993.114982671917</v>
      </c>
      <c r="BV3108" s="1102">
        <v>13357.119589932674</v>
      </c>
      <c r="BW3108" s="1102">
        <v>29468.252692185441</v>
      </c>
      <c r="BX3108" s="1102">
        <v>34441.861196869759</v>
      </c>
      <c r="BY3108" s="1102">
        <v>29264.423655158531</v>
      </c>
      <c r="BZ3108" s="1102">
        <v>18452.459100888242</v>
      </c>
      <c r="CA3108" s="1102">
        <v>15507.069576417391</v>
      </c>
      <c r="CB3108" s="1102">
        <v>9737.7825147712119</v>
      </c>
      <c r="CC3108" s="1102">
        <v>12785.042486270608</v>
      </c>
      <c r="CD3108" s="1102">
        <v>21234.417114658034</v>
      </c>
      <c r="CE3108" s="1102">
        <v>32271.405817651856</v>
      </c>
      <c r="CF3108" s="1102">
        <v>20578.150105166111</v>
      </c>
      <c r="CG3108" s="1102">
        <v>15807.002412243104</v>
      </c>
      <c r="CH3108" s="1102">
        <v>18781.822384542716</v>
      </c>
      <c r="CI3108" s="1102">
        <v>26119.006773912723</v>
      </c>
      <c r="CJ3108" s="1102">
        <v>27371.844116687549</v>
      </c>
      <c r="CK3108" s="1102">
        <v>27654.605144306097</v>
      </c>
      <c r="CL3108" s="1102">
        <v>24038.495511227346</v>
      </c>
      <c r="CM3108" s="1102">
        <v>28055.856468200924</v>
      </c>
      <c r="CN3108" s="1102">
        <v>26034.763417193408</v>
      </c>
      <c r="CO3108" s="1102">
        <v>25969.332114088396</v>
      </c>
      <c r="CP3108" s="1102">
        <v>28884.194993196252</v>
      </c>
      <c r="CQ3108" s="1106">
        <f t="shared" si="248"/>
        <v>31839.374821245601</v>
      </c>
      <c r="CR3108" s="23" t="s">
        <v>544</v>
      </c>
      <c r="DQ3108"/>
      <c r="DR3108"/>
    </row>
    <row r="3109" spans="58:122" ht="13">
      <c r="BF3109" s="1135">
        <v>3101</v>
      </c>
      <c r="BG3109" s="1102">
        <v>82581.499559946053</v>
      </c>
      <c r="BH3109" s="1102">
        <v>65076.415495170811</v>
      </c>
      <c r="BI3109" s="1102">
        <v>61307.342805360182</v>
      </c>
      <c r="BJ3109" s="1102">
        <v>76268.203792950473</v>
      </c>
      <c r="BK3109" s="1102">
        <v>91339.939462600989</v>
      </c>
      <c r="BL3109" s="1102">
        <v>110664.48947369195</v>
      </c>
      <c r="BM3109" s="1102">
        <v>97330.926203511335</v>
      </c>
      <c r="BN3109" s="1102">
        <v>109754.21774570494</v>
      </c>
      <c r="BO3109" s="1102">
        <v>141932.90666514079</v>
      </c>
      <c r="BP3109" s="1102">
        <v>130682.60603029696</v>
      </c>
      <c r="BQ3109" s="1102">
        <v>103760.76469656764</v>
      </c>
      <c r="BR3109" s="1102">
        <v>83971.23361960749</v>
      </c>
      <c r="BS3109" s="1102">
        <v>78974.749933513565</v>
      </c>
      <c r="BT3109" s="1102">
        <v>44379.229220929563</v>
      </c>
      <c r="BU3109" s="1102">
        <v>22736.739717369761</v>
      </c>
      <c r="BV3109" s="1102">
        <v>16663.600512356224</v>
      </c>
      <c r="BW3109" s="1102">
        <v>15506.196495063195</v>
      </c>
      <c r="BX3109" s="1102">
        <v>18740.197318253293</v>
      </c>
      <c r="BY3109" s="1102">
        <v>22970.034311853386</v>
      </c>
      <c r="BZ3109" s="1102">
        <v>24040.788116706855</v>
      </c>
      <c r="CA3109" s="1102">
        <v>15528.769594010424</v>
      </c>
      <c r="CB3109" s="1102">
        <v>9056.5782603350126</v>
      </c>
      <c r="CC3109" s="1102">
        <v>11938.713769785223</v>
      </c>
      <c r="CD3109" s="1102">
        <v>15641.221576489217</v>
      </c>
      <c r="CE3109" s="1102">
        <v>29609.88653367474</v>
      </c>
      <c r="CF3109" s="1102">
        <v>22568.382310989349</v>
      </c>
      <c r="CG3109" s="1102">
        <v>16347.856416905594</v>
      </c>
      <c r="CH3109" s="1102">
        <v>15478.813095164483</v>
      </c>
      <c r="CI3109" s="1102">
        <v>21567.143758881113</v>
      </c>
      <c r="CJ3109" s="1102">
        <v>26390.230147347713</v>
      </c>
      <c r="CK3109" s="1102">
        <v>25798.180092674858</v>
      </c>
      <c r="CL3109" s="1102">
        <v>21151.217324878358</v>
      </c>
      <c r="CM3109" s="1102">
        <v>23031.230011272819</v>
      </c>
      <c r="CN3109" s="1102">
        <v>19580.781461337989</v>
      </c>
      <c r="CO3109" s="1102">
        <v>24059.371392710211</v>
      </c>
      <c r="CP3109" s="1102">
        <v>21611.4726923585</v>
      </c>
      <c r="CQ3109" s="1106">
        <f t="shared" si="248"/>
        <v>23822.570774542924</v>
      </c>
      <c r="CR3109" s="23" t="s">
        <v>544</v>
      </c>
      <c r="DQ3109"/>
      <c r="DR3109"/>
    </row>
    <row r="3110" spans="58:122" ht="13">
      <c r="BF3110" s="1135">
        <v>3102</v>
      </c>
      <c r="BG3110" s="1102">
        <v>71490.177102207948</v>
      </c>
      <c r="BH3110" s="1102">
        <v>66746.525017601918</v>
      </c>
      <c r="BI3110" s="1102">
        <v>52506.196450511983</v>
      </c>
      <c r="BJ3110" s="1102">
        <v>54477.338502268205</v>
      </c>
      <c r="BK3110" s="1102">
        <v>73043.816617098768</v>
      </c>
      <c r="BL3110" s="1102">
        <v>95289.862133476301</v>
      </c>
      <c r="BM3110" s="1102">
        <v>86352.626805660111</v>
      </c>
      <c r="BN3110" s="1102">
        <v>99134.025610170153</v>
      </c>
      <c r="BO3110" s="1102">
        <v>129225.21774862242</v>
      </c>
      <c r="BP3110" s="1102">
        <v>120412.94169158982</v>
      </c>
      <c r="BQ3110" s="1102">
        <v>96902.59531773036</v>
      </c>
      <c r="BR3110" s="1102">
        <v>79579.600926849569</v>
      </c>
      <c r="BS3110" s="1102">
        <v>85488.992440789487</v>
      </c>
      <c r="BT3110" s="1102">
        <v>47612.785363038223</v>
      </c>
      <c r="BU3110" s="1102">
        <v>22384.867102400593</v>
      </c>
      <c r="BV3110" s="1102">
        <v>21381.847163603488</v>
      </c>
      <c r="BW3110" s="1102">
        <v>21518.094318787593</v>
      </c>
      <c r="BX3110" s="1102">
        <v>27722.359793899413</v>
      </c>
      <c r="BY3110" s="1102">
        <v>25415.735022337278</v>
      </c>
      <c r="BZ3110" s="1102">
        <v>22438.384727049808</v>
      </c>
      <c r="CA3110" s="1102">
        <v>15529.808245065693</v>
      </c>
      <c r="CB3110" s="1102">
        <v>9865.3570334188516</v>
      </c>
      <c r="CC3110" s="1102">
        <v>10106.961202125398</v>
      </c>
      <c r="CD3110" s="1102">
        <v>11562.336137298409</v>
      </c>
      <c r="CE3110" s="1102">
        <v>19568.741374659607</v>
      </c>
      <c r="CF3110" s="1102">
        <v>16039.541414122728</v>
      </c>
      <c r="CG3110" s="1102">
        <v>12233.49898226631</v>
      </c>
      <c r="CH3110" s="1102">
        <v>12968.248209023192</v>
      </c>
      <c r="CI3110" s="1102">
        <v>16383.911832729726</v>
      </c>
      <c r="CJ3110" s="1102">
        <v>22910.636446218181</v>
      </c>
      <c r="CK3110" s="1102">
        <v>24956.250671862595</v>
      </c>
      <c r="CL3110" s="1102">
        <v>21742.224410016039</v>
      </c>
      <c r="CM3110" s="1102">
        <v>24578.919626596969</v>
      </c>
      <c r="CN3110" s="1102">
        <v>20613.449809462782</v>
      </c>
      <c r="CO3110" s="1102">
        <v>23836.531579782546</v>
      </c>
      <c r="CP3110" s="1102">
        <v>20944.718169147414</v>
      </c>
      <c r="CQ3110" s="1106">
        <f t="shared" si="248"/>
        <v>23087.599722613686</v>
      </c>
      <c r="CR3110" s="23" t="s">
        <v>544</v>
      </c>
      <c r="DQ3110"/>
      <c r="DR3110"/>
    </row>
    <row r="3111" spans="58:122" ht="13">
      <c r="BF3111" s="1135">
        <v>3103</v>
      </c>
      <c r="BG3111" s="1102">
        <v>59424.372196502518</v>
      </c>
      <c r="BH3111" s="1102">
        <v>62642.956521272055</v>
      </c>
      <c r="BI3111" s="1102">
        <v>58879.585852406912</v>
      </c>
      <c r="BJ3111" s="1102">
        <v>72100.934943406537</v>
      </c>
      <c r="BK3111" s="1102">
        <v>88003.917230106395</v>
      </c>
      <c r="BL3111" s="1102">
        <v>115357.84065617996</v>
      </c>
      <c r="BM3111" s="1102">
        <v>84812.738649726205</v>
      </c>
      <c r="BN3111" s="1102">
        <v>83899.923933971819</v>
      </c>
      <c r="BO3111" s="1102">
        <v>131324.42765718565</v>
      </c>
      <c r="BP3111" s="1102">
        <v>119744.88364550949</v>
      </c>
      <c r="BQ3111" s="1102">
        <v>91851.743523678393</v>
      </c>
      <c r="BR3111" s="1102">
        <v>65798.23965999439</v>
      </c>
      <c r="BS3111" s="1102">
        <v>88349.540715994939</v>
      </c>
      <c r="BT3111" s="1102">
        <v>35870.750305627691</v>
      </c>
      <c r="BU3111" s="1102">
        <v>16440.970778574971</v>
      </c>
      <c r="BV3111" s="1102">
        <v>11968.655532644487</v>
      </c>
      <c r="BW3111" s="1102">
        <v>22327.058943065502</v>
      </c>
      <c r="BX3111" s="1102">
        <v>25058.918406533154</v>
      </c>
      <c r="BY3111" s="1102">
        <v>28440.322393936738</v>
      </c>
      <c r="BZ3111" s="1102">
        <v>25875.386171870134</v>
      </c>
      <c r="CA3111" s="1102">
        <v>15535.286524374829</v>
      </c>
      <c r="CB3111" s="1102">
        <v>10020.811895911371</v>
      </c>
      <c r="CC3111" s="1102">
        <v>8860.1071949488942</v>
      </c>
      <c r="CD3111" s="1102">
        <v>11474.434907471674</v>
      </c>
      <c r="CE3111" s="1102">
        <v>28189.099768342334</v>
      </c>
      <c r="CF3111" s="1102">
        <v>19638.040278075779</v>
      </c>
      <c r="CG3111" s="1102">
        <v>12545.351069010565</v>
      </c>
      <c r="CH3111" s="1102">
        <v>11737.229878732338</v>
      </c>
      <c r="CI3111" s="1102">
        <v>21823.370074746133</v>
      </c>
      <c r="CJ3111" s="1102">
        <v>29400.347412827141</v>
      </c>
      <c r="CK3111" s="1102">
        <v>27713.007153652194</v>
      </c>
      <c r="CL3111" s="1102">
        <v>19374.478896412256</v>
      </c>
      <c r="CM3111" s="1102">
        <v>20921.490702809366</v>
      </c>
      <c r="CN3111" s="1102">
        <v>21665.883521693464</v>
      </c>
      <c r="CO3111" s="1102">
        <v>34398.94525055962</v>
      </c>
      <c r="CP3111" s="1102">
        <v>23018.359378235658</v>
      </c>
      <c r="CQ3111" s="1106">
        <f t="shared" si="248"/>
        <v>25373.397880273733</v>
      </c>
      <c r="CR3111" s="23" t="s">
        <v>544</v>
      </c>
      <c r="DQ3111"/>
      <c r="DR3111"/>
    </row>
    <row r="3112" spans="58:122" ht="13">
      <c r="BF3112" s="1135">
        <v>3104</v>
      </c>
      <c r="BG3112" s="1102">
        <v>79835.156675909384</v>
      </c>
      <c r="BH3112" s="1102">
        <v>80390.860230301347</v>
      </c>
      <c r="BI3112" s="1102">
        <v>70053.209689512645</v>
      </c>
      <c r="BJ3112" s="1102">
        <v>72139.111027095263</v>
      </c>
      <c r="BK3112" s="1102">
        <v>87623.277864194562</v>
      </c>
      <c r="BL3112" s="1102">
        <v>114842.21199758358</v>
      </c>
      <c r="BM3112" s="1102">
        <v>107904.48295681945</v>
      </c>
      <c r="BN3112" s="1102">
        <v>124222.5670772711</v>
      </c>
      <c r="BO3112" s="1102">
        <v>162259.43978967491</v>
      </c>
      <c r="BP3112" s="1102">
        <v>150739.09708700824</v>
      </c>
      <c r="BQ3112" s="1102">
        <v>123012.42726037523</v>
      </c>
      <c r="BR3112" s="1102">
        <v>95088.264201894286</v>
      </c>
      <c r="BS3112" s="1102">
        <v>80607.741509406085</v>
      </c>
      <c r="BT3112" s="1102">
        <v>31338.660989702112</v>
      </c>
      <c r="BU3112" s="1102">
        <v>13153.405637011196</v>
      </c>
      <c r="BV3112" s="1102">
        <v>12789.581453334486</v>
      </c>
      <c r="BW3112" s="1102">
        <v>22390.859608838691</v>
      </c>
      <c r="BX3112" s="1102">
        <v>34726.113633995701</v>
      </c>
      <c r="BY3112" s="1102">
        <v>27611.342334742112</v>
      </c>
      <c r="BZ3112" s="1102">
        <v>22648.537909927061</v>
      </c>
      <c r="CA3112" s="1102">
        <v>15535.498631383087</v>
      </c>
      <c r="CB3112" s="1102">
        <v>10026.74993260263</v>
      </c>
      <c r="CC3112" s="1102">
        <v>11273.970510976553</v>
      </c>
      <c r="CD3112" s="1102">
        <v>13631.328183564765</v>
      </c>
      <c r="CE3112" s="1102">
        <v>18736.339535337152</v>
      </c>
      <c r="CF3112" s="1102">
        <v>15797.737008448745</v>
      </c>
      <c r="CG3112" s="1102">
        <v>13589.961532599107</v>
      </c>
      <c r="CH3112" s="1102">
        <v>16853.760776374289</v>
      </c>
      <c r="CI3112" s="1102">
        <v>20936.884791475863</v>
      </c>
      <c r="CJ3112" s="1102">
        <v>21529.787739907955</v>
      </c>
      <c r="CK3112" s="1102">
        <v>21802.77516266262</v>
      </c>
      <c r="CL3112" s="1102">
        <v>17629.455518469589</v>
      </c>
      <c r="CM3112" s="1102">
        <v>22642.820423825582</v>
      </c>
      <c r="CN3112" s="1102">
        <v>21544.247974643717</v>
      </c>
      <c r="CO3112" s="1102">
        <v>23931.711985012818</v>
      </c>
      <c r="CP3112" s="1102">
        <v>23020.104627960467</v>
      </c>
      <c r="CQ3112" s="1106">
        <f t="shared" si="248"/>
        <v>25375.321688784163</v>
      </c>
      <c r="CR3112" s="23" t="s">
        <v>544</v>
      </c>
      <c r="DQ3112"/>
      <c r="DR3112"/>
    </row>
    <row r="3113" spans="58:122" ht="13">
      <c r="BF3113" s="1135">
        <v>3105</v>
      </c>
      <c r="BG3113" s="1102">
        <v>63520.698791657327</v>
      </c>
      <c r="BH3113" s="1102">
        <v>57723.828544499484</v>
      </c>
      <c r="BI3113" s="1102">
        <v>45375.452552149553</v>
      </c>
      <c r="BJ3113" s="1102">
        <v>52807.477856558675</v>
      </c>
      <c r="BK3113" s="1102">
        <v>72448.094156511332</v>
      </c>
      <c r="BL3113" s="1102">
        <v>96682.382528441027</v>
      </c>
      <c r="BM3113" s="1102">
        <v>87638.103449164555</v>
      </c>
      <c r="BN3113" s="1102">
        <v>119564.54554922452</v>
      </c>
      <c r="BO3113" s="1102">
        <v>149571.79188826424</v>
      </c>
      <c r="BP3113" s="1102">
        <v>139314.08428128317</v>
      </c>
      <c r="BQ3113" s="1102">
        <v>110966.5019034486</v>
      </c>
      <c r="BR3113" s="1102">
        <v>97243.886788686723</v>
      </c>
      <c r="BS3113" s="1102">
        <v>91118.703013328413</v>
      </c>
      <c r="BT3113" s="1102">
        <v>44152.426911838142</v>
      </c>
      <c r="BU3113" s="1102">
        <v>23420.954258571634</v>
      </c>
      <c r="BV3113" s="1102">
        <v>20680.814904288058</v>
      </c>
      <c r="BW3113" s="1102">
        <v>23695.889803453912</v>
      </c>
      <c r="BX3113" s="1102">
        <v>29651.447619835191</v>
      </c>
      <c r="BY3113" s="1102">
        <v>26138.73305094739</v>
      </c>
      <c r="BZ3113" s="1102">
        <v>22257.903365384489</v>
      </c>
      <c r="CA3113" s="1102">
        <v>15535.940597728224</v>
      </c>
      <c r="CB3113" s="1102">
        <v>10008.657605432927</v>
      </c>
      <c r="CC3113" s="1102">
        <v>11581.547564750641</v>
      </c>
      <c r="CD3113" s="1102">
        <v>14491.060469960419</v>
      </c>
      <c r="CE3113" s="1102">
        <v>21610.774077793209</v>
      </c>
      <c r="CF3113" s="1102">
        <v>17800.294066135859</v>
      </c>
      <c r="CG3113" s="1102">
        <v>13487.908511284553</v>
      </c>
      <c r="CH3113" s="1102">
        <v>14691.230150048312</v>
      </c>
      <c r="CI3113" s="1102">
        <v>20679.911201208764</v>
      </c>
      <c r="CJ3113" s="1102">
        <v>25335.053960540998</v>
      </c>
      <c r="CK3113" s="1102">
        <v>26243.776729933707</v>
      </c>
      <c r="CL3113" s="1102">
        <v>21202.50817496482</v>
      </c>
      <c r="CM3113" s="1102">
        <v>23490.511629645007</v>
      </c>
      <c r="CN3113" s="1102">
        <v>21865.874926035336</v>
      </c>
      <c r="CO3113" s="1102">
        <v>25214.918306505206</v>
      </c>
      <c r="CP3113" s="1102">
        <v>22471.406077144165</v>
      </c>
      <c r="CQ3113" s="1106">
        <f t="shared" si="248"/>
        <v>24770.485070438746</v>
      </c>
      <c r="CR3113" s="23" t="s">
        <v>544</v>
      </c>
      <c r="DQ3113"/>
      <c r="DR3113"/>
    </row>
    <row r="3114" spans="58:122" ht="13">
      <c r="BF3114" s="1135">
        <v>3106</v>
      </c>
      <c r="BG3114" s="1102">
        <v>51054.995031955696</v>
      </c>
      <c r="BH3114" s="1102">
        <v>58301.886332449831</v>
      </c>
      <c r="BI3114" s="1102">
        <v>48607.456556020341</v>
      </c>
      <c r="BJ3114" s="1102">
        <v>59048.248576760816</v>
      </c>
      <c r="BK3114" s="1102">
        <v>73116.479693912595</v>
      </c>
      <c r="BL3114" s="1102">
        <v>97239.324012824145</v>
      </c>
      <c r="BM3114" s="1102">
        <v>89824.463747830319</v>
      </c>
      <c r="BN3114" s="1102">
        <v>96492.468699600257</v>
      </c>
      <c r="BO3114" s="1102">
        <v>146190.39096167171</v>
      </c>
      <c r="BP3114" s="1102">
        <v>142187.9038610952</v>
      </c>
      <c r="BQ3114" s="1102">
        <v>115935.7720469304</v>
      </c>
      <c r="BR3114" s="1102">
        <v>88192.831137622896</v>
      </c>
      <c r="BS3114" s="1102">
        <v>90215.602484229283</v>
      </c>
      <c r="BT3114" s="1102">
        <v>35058.52003563258</v>
      </c>
      <c r="BU3114" s="1102">
        <v>14694.764156470992</v>
      </c>
      <c r="BV3114" s="1102">
        <v>14460.844813127376</v>
      </c>
      <c r="BW3114" s="1102">
        <v>22487.353917443324</v>
      </c>
      <c r="BX3114" s="1102">
        <v>28074.215053538486</v>
      </c>
      <c r="BY3114" s="1102">
        <v>25831.830391816766</v>
      </c>
      <c r="BZ3114" s="1102">
        <v>18297.93917577196</v>
      </c>
      <c r="CA3114" s="1102">
        <v>15540.810958199676</v>
      </c>
      <c r="CB3114" s="1102">
        <v>10665.354380950344</v>
      </c>
      <c r="CC3114" s="1102">
        <v>9224.3177412368404</v>
      </c>
      <c r="CD3114" s="1102">
        <v>14401.053989311144</v>
      </c>
      <c r="CE3114" s="1102">
        <v>21531.021177099497</v>
      </c>
      <c r="CF3114" s="1102">
        <v>16594.928753697623</v>
      </c>
      <c r="CG3114" s="1102">
        <v>12686.922272463638</v>
      </c>
      <c r="CH3114" s="1102">
        <v>13925.729148510751</v>
      </c>
      <c r="CI3114" s="1102">
        <v>20917.735500481736</v>
      </c>
      <c r="CJ3114" s="1102">
        <v>24460.946259693312</v>
      </c>
      <c r="CK3114" s="1102">
        <v>25074.158532176287</v>
      </c>
      <c r="CL3114" s="1102">
        <v>21538.041911369706</v>
      </c>
      <c r="CM3114" s="1102">
        <v>22851.788137236807</v>
      </c>
      <c r="CN3114" s="1102">
        <v>23763.015547784973</v>
      </c>
      <c r="CO3114" s="1102">
        <v>24338.637954762929</v>
      </c>
      <c r="CP3114" s="1102">
        <v>23844.342320484811</v>
      </c>
      <c r="CQ3114" s="1106">
        <f t="shared" si="248"/>
        <v>26283.88821938205</v>
      </c>
      <c r="CR3114" s="23" t="s">
        <v>544</v>
      </c>
      <c r="DQ3114"/>
      <c r="DR3114"/>
    </row>
    <row r="3115" spans="58:122" ht="13">
      <c r="BF3115" s="1135">
        <v>3107</v>
      </c>
      <c r="BG3115" s="1102">
        <v>59755.199806690565</v>
      </c>
      <c r="BH3115" s="1102">
        <v>69505.504905945141</v>
      </c>
      <c r="BI3115" s="1102">
        <v>66412.907461237046</v>
      </c>
      <c r="BJ3115" s="1102">
        <v>72541.747234340568</v>
      </c>
      <c r="BK3115" s="1102">
        <v>79995.889274819696</v>
      </c>
      <c r="BL3115" s="1102">
        <v>98113.83365281258</v>
      </c>
      <c r="BM3115" s="1102">
        <v>86221.532495842112</v>
      </c>
      <c r="BN3115" s="1102">
        <v>91941.22723293076</v>
      </c>
      <c r="BO3115" s="1102">
        <v>131924.71100226094</v>
      </c>
      <c r="BP3115" s="1102">
        <v>131583.73004787989</v>
      </c>
      <c r="BQ3115" s="1102">
        <v>103707.70385231952</v>
      </c>
      <c r="BR3115" s="1102">
        <v>79257.056506395209</v>
      </c>
      <c r="BS3115" s="1102">
        <v>83570.398643996712</v>
      </c>
      <c r="BT3115" s="1102">
        <v>33239.927001999931</v>
      </c>
      <c r="BU3115" s="1102">
        <v>15362.258991464903</v>
      </c>
      <c r="BV3115" s="1102">
        <v>15034.188249916228</v>
      </c>
      <c r="BW3115" s="1102">
        <v>27657.878887019848</v>
      </c>
      <c r="BX3115" s="1102">
        <v>26674.615796057078</v>
      </c>
      <c r="BY3115" s="1102">
        <v>29146.544235842663</v>
      </c>
      <c r="BZ3115" s="1102">
        <v>17241.945382531718</v>
      </c>
      <c r="CA3115" s="1102">
        <v>15548.419796490291</v>
      </c>
      <c r="CB3115" s="1102">
        <v>8900.7341374564821</v>
      </c>
      <c r="CC3115" s="1102">
        <v>11263.758370734204</v>
      </c>
      <c r="CD3115" s="1102">
        <v>13489.004234072971</v>
      </c>
      <c r="CE3115" s="1102">
        <v>29573.669965622321</v>
      </c>
      <c r="CF3115" s="1102">
        <v>21435.192357501681</v>
      </c>
      <c r="CG3115" s="1102">
        <v>13782.891446655403</v>
      </c>
      <c r="CH3115" s="1102">
        <v>13634.247181625591</v>
      </c>
      <c r="CI3115" s="1102">
        <v>19216.127000568151</v>
      </c>
      <c r="CJ3115" s="1102">
        <v>28383.585982012315</v>
      </c>
      <c r="CK3115" s="1102">
        <v>29379.162403288487</v>
      </c>
      <c r="CL3115" s="1102">
        <v>23716.322558032793</v>
      </c>
      <c r="CM3115" s="1102">
        <v>29189.70624201078</v>
      </c>
      <c r="CN3115" s="1102">
        <v>23661.331274340759</v>
      </c>
      <c r="CO3115" s="1102">
        <v>30306.743588789439</v>
      </c>
      <c r="CP3115" s="1102">
        <v>24109.877059221988</v>
      </c>
      <c r="CQ3115" s="1106">
        <f t="shared" si="248"/>
        <v>26576.590165089936</v>
      </c>
      <c r="CR3115" s="23" t="s">
        <v>544</v>
      </c>
      <c r="DQ3115"/>
      <c r="DR3115"/>
    </row>
    <row r="3116" spans="58:122" ht="13">
      <c r="BF3116" s="1135">
        <v>3108</v>
      </c>
      <c r="BG3116" s="1102">
        <v>83859.245393225414</v>
      </c>
      <c r="BH3116" s="1102">
        <v>85769.451745595114</v>
      </c>
      <c r="BI3116" s="1102">
        <v>78197.105166289417</v>
      </c>
      <c r="BJ3116" s="1102">
        <v>92118.877397136603</v>
      </c>
      <c r="BK3116" s="1102">
        <v>108623.79942455431</v>
      </c>
      <c r="BL3116" s="1102">
        <v>143169.03794975864</v>
      </c>
      <c r="BM3116" s="1102">
        <v>118918.54766928598</v>
      </c>
      <c r="BN3116" s="1102">
        <v>119124.7088618648</v>
      </c>
      <c r="BO3116" s="1102">
        <v>150280.70208969232</v>
      </c>
      <c r="BP3116" s="1102">
        <v>135965.39269857435</v>
      </c>
      <c r="BQ3116" s="1102">
        <v>101081.30667321516</v>
      </c>
      <c r="BR3116" s="1102">
        <v>77527.79499698439</v>
      </c>
      <c r="BS3116" s="1102">
        <v>100000.59693942039</v>
      </c>
      <c r="BT3116" s="1102">
        <v>39880.524250877948</v>
      </c>
      <c r="BU3116" s="1102">
        <v>21871.622602825442</v>
      </c>
      <c r="BV3116" s="1102">
        <v>16668.338807526114</v>
      </c>
      <c r="BW3116" s="1102">
        <v>16945.954831689422</v>
      </c>
      <c r="BX3116" s="1102">
        <v>29046.40896340584</v>
      </c>
      <c r="BY3116" s="1102">
        <v>26905.587416059552</v>
      </c>
      <c r="BZ3116" s="1102">
        <v>23123.796876890592</v>
      </c>
      <c r="CA3116" s="1102">
        <v>15554.884304886507</v>
      </c>
      <c r="CB3116" s="1102">
        <v>9917.3538083076073</v>
      </c>
      <c r="CC3116" s="1102">
        <v>13762.219884394974</v>
      </c>
      <c r="CD3116" s="1102">
        <v>18023.031928226028</v>
      </c>
      <c r="CE3116" s="1102">
        <v>23614.133904653656</v>
      </c>
      <c r="CF3116" s="1102">
        <v>16303.931578306281</v>
      </c>
      <c r="CG3116" s="1102">
        <v>13174.048683074434</v>
      </c>
      <c r="CH3116" s="1102">
        <v>16108.753644804847</v>
      </c>
      <c r="CI3116" s="1102">
        <v>24558.846453425253</v>
      </c>
      <c r="CJ3116" s="1102">
        <v>26255.845529284557</v>
      </c>
      <c r="CK3116" s="1102">
        <v>27076.546900032161</v>
      </c>
      <c r="CL3116" s="1102">
        <v>22884.936989557391</v>
      </c>
      <c r="CM3116" s="1102">
        <v>25721.825083887386</v>
      </c>
      <c r="CN3116" s="1102">
        <v>25238.822913363121</v>
      </c>
      <c r="CO3116" s="1102">
        <v>22973.188170377001</v>
      </c>
      <c r="CP3116" s="1102">
        <v>26399.238963753331</v>
      </c>
      <c r="CQ3116" s="1106">
        <f t="shared" si="248"/>
        <v>29100.179685137973</v>
      </c>
      <c r="CR3116" s="23" t="s">
        <v>544</v>
      </c>
      <c r="DQ3116"/>
      <c r="DR3116"/>
    </row>
    <row r="3117" spans="58:122" ht="13">
      <c r="BF3117" s="1135">
        <v>3109</v>
      </c>
      <c r="BG3117" s="1102">
        <v>61484.357610431725</v>
      </c>
      <c r="BH3117" s="1102">
        <v>63029.951876320265</v>
      </c>
      <c r="BI3117" s="1102">
        <v>56615.576734545975</v>
      </c>
      <c r="BJ3117" s="1102">
        <v>68852.722888538658</v>
      </c>
      <c r="BK3117" s="1102">
        <v>89130.762844032433</v>
      </c>
      <c r="BL3117" s="1102">
        <v>118077.66621698887</v>
      </c>
      <c r="BM3117" s="1102">
        <v>101675.97878838507</v>
      </c>
      <c r="BN3117" s="1102">
        <v>108893.33889078103</v>
      </c>
      <c r="BO3117" s="1102">
        <v>147509.49300731311</v>
      </c>
      <c r="BP3117" s="1102">
        <v>135443.0347729655</v>
      </c>
      <c r="BQ3117" s="1102">
        <v>100796.69587006653</v>
      </c>
      <c r="BR3117" s="1102">
        <v>80402.285940407062</v>
      </c>
      <c r="BS3117" s="1102">
        <v>81538.194464298067</v>
      </c>
      <c r="BT3117" s="1102">
        <v>35917.288493068794</v>
      </c>
      <c r="BU3117" s="1102">
        <v>17297.53634629328</v>
      </c>
      <c r="BV3117" s="1102">
        <v>15182.961123718611</v>
      </c>
      <c r="BW3117" s="1102">
        <v>21472.914950600196</v>
      </c>
      <c r="BX3117" s="1102">
        <v>27384.365768833963</v>
      </c>
      <c r="BY3117" s="1102">
        <v>25381.756004051545</v>
      </c>
      <c r="BZ3117" s="1102">
        <v>23296.010965771195</v>
      </c>
      <c r="CA3117" s="1102">
        <v>15556.421468580562</v>
      </c>
      <c r="CB3117" s="1102">
        <v>10744.61764931841</v>
      </c>
      <c r="CC3117" s="1102">
        <v>10358.144231804925</v>
      </c>
      <c r="CD3117" s="1102">
        <v>14651.682672447778</v>
      </c>
      <c r="CE3117" s="1102">
        <v>23392.47708667591</v>
      </c>
      <c r="CF3117" s="1102">
        <v>17918.147042443998</v>
      </c>
      <c r="CG3117" s="1102">
        <v>13769.943752082552</v>
      </c>
      <c r="CH3117" s="1102">
        <v>14232.016237044085</v>
      </c>
      <c r="CI3117" s="1102">
        <v>20519.049362823051</v>
      </c>
      <c r="CJ3117" s="1102">
        <v>24926.172799730542</v>
      </c>
      <c r="CK3117" s="1102">
        <v>28345.531998869552</v>
      </c>
      <c r="CL3117" s="1102">
        <v>24264.809908403095</v>
      </c>
      <c r="CM3117" s="1102">
        <v>23540.231389338944</v>
      </c>
      <c r="CN3117" s="1102">
        <v>19398.122280689971</v>
      </c>
      <c r="CO3117" s="1102">
        <v>20268.374028736758</v>
      </c>
      <c r="CP3117" s="1102">
        <v>21467.650149995843</v>
      </c>
      <c r="CQ3117" s="1106">
        <f t="shared" si="248"/>
        <v>23664.033559463613</v>
      </c>
      <c r="CR3117" s="23" t="s">
        <v>544</v>
      </c>
      <c r="DQ3117"/>
      <c r="DR3117"/>
    </row>
    <row r="3118" spans="58:122" ht="13">
      <c r="BF3118" s="1135">
        <v>3110</v>
      </c>
      <c r="BG3118" s="1102">
        <v>64432.536441409589</v>
      </c>
      <c r="BH3118" s="1102">
        <v>67163.712360642254</v>
      </c>
      <c r="BI3118" s="1102">
        <v>61978.427530366367</v>
      </c>
      <c r="BJ3118" s="1102">
        <v>75641.924572095173</v>
      </c>
      <c r="BK3118" s="1102">
        <v>91683.483553845086</v>
      </c>
      <c r="BL3118" s="1102">
        <v>123913.2126660331</v>
      </c>
      <c r="BM3118" s="1102">
        <v>110304.71289011801</v>
      </c>
      <c r="BN3118" s="1102">
        <v>124613.73738753353</v>
      </c>
      <c r="BO3118" s="1102">
        <v>149956.42086711139</v>
      </c>
      <c r="BP3118" s="1102">
        <v>136381.29958791652</v>
      </c>
      <c r="BQ3118" s="1102">
        <v>104150.05252024753</v>
      </c>
      <c r="BR3118" s="1102">
        <v>79438.46466239728</v>
      </c>
      <c r="BS3118" s="1102">
        <v>69799.966423927603</v>
      </c>
      <c r="BT3118" s="1102">
        <v>31617.750421168024</v>
      </c>
      <c r="BU3118" s="1102">
        <v>12583.143664131178</v>
      </c>
      <c r="BV3118" s="1102">
        <v>13564.017306424012</v>
      </c>
      <c r="BW3118" s="1102">
        <v>23234.666080453753</v>
      </c>
      <c r="BX3118" s="1102">
        <v>28266.084421011179</v>
      </c>
      <c r="BY3118" s="1102">
        <v>27681.743420478484</v>
      </c>
      <c r="BZ3118" s="1102">
        <v>23431.547735092612</v>
      </c>
      <c r="CA3118" s="1102">
        <v>15561.792779796791</v>
      </c>
      <c r="CB3118" s="1102">
        <v>9589.8744120164865</v>
      </c>
      <c r="CC3118" s="1102">
        <v>9742.3938134136824</v>
      </c>
      <c r="CD3118" s="1102">
        <v>15713.786539891944</v>
      </c>
      <c r="CE3118" s="1102">
        <v>21906.674203106562</v>
      </c>
      <c r="CF3118" s="1102">
        <v>16205.357948750099</v>
      </c>
      <c r="CG3118" s="1102">
        <v>12808.849238990741</v>
      </c>
      <c r="CH3118" s="1102">
        <v>15825.571272939205</v>
      </c>
      <c r="CI3118" s="1102">
        <v>23923.855904610671</v>
      </c>
      <c r="CJ3118" s="1102">
        <v>25770.627150272827</v>
      </c>
      <c r="CK3118" s="1102">
        <v>24625.518209894253</v>
      </c>
      <c r="CL3118" s="1102">
        <v>21037.315591747567</v>
      </c>
      <c r="CM3118" s="1102">
        <v>23481.337970097913</v>
      </c>
      <c r="CN3118" s="1102">
        <v>23842.182137085099</v>
      </c>
      <c r="CO3118" s="1102">
        <v>20675.26487731266</v>
      </c>
      <c r="CP3118" s="1102">
        <v>25884.563086635982</v>
      </c>
      <c r="CQ3118" s="1106">
        <f t="shared" si="248"/>
        <v>28532.846644807352</v>
      </c>
      <c r="CR3118" s="23" t="s">
        <v>544</v>
      </c>
      <c r="DQ3118"/>
      <c r="DR3118"/>
    </row>
    <row r="3119" spans="58:122" ht="13">
      <c r="BF3119" s="1135">
        <v>3111</v>
      </c>
      <c r="BG3119" s="1102">
        <v>63889.84803818044</v>
      </c>
      <c r="BH3119" s="1102">
        <v>66559.886645555453</v>
      </c>
      <c r="BI3119" s="1102">
        <v>58533.35012850364</v>
      </c>
      <c r="BJ3119" s="1102">
        <v>58322.879623461267</v>
      </c>
      <c r="BK3119" s="1102">
        <v>68108.57988666145</v>
      </c>
      <c r="BL3119" s="1102">
        <v>91569.727729863051</v>
      </c>
      <c r="BM3119" s="1102">
        <v>81957.933302590449</v>
      </c>
      <c r="BN3119" s="1102">
        <v>91921.131413970143</v>
      </c>
      <c r="BO3119" s="1102">
        <v>125306.1204169291</v>
      </c>
      <c r="BP3119" s="1102">
        <v>124330.6643977605</v>
      </c>
      <c r="BQ3119" s="1102">
        <v>97174.372113796591</v>
      </c>
      <c r="BR3119" s="1102">
        <v>81255.720495076923</v>
      </c>
      <c r="BS3119" s="1102">
        <v>100431.43553428343</v>
      </c>
      <c r="BT3119" s="1102">
        <v>35006.080299019661</v>
      </c>
      <c r="BU3119" s="1102">
        <v>15071.623870291412</v>
      </c>
      <c r="BV3119" s="1102">
        <v>13429.807180652575</v>
      </c>
      <c r="BW3119" s="1102">
        <v>23481.571112904599</v>
      </c>
      <c r="BX3119" s="1102">
        <v>25141.319318311613</v>
      </c>
      <c r="BY3119" s="1102">
        <v>29875.653698699276</v>
      </c>
      <c r="BZ3119" s="1102">
        <v>18861.143770449733</v>
      </c>
      <c r="CA3119" s="1102">
        <v>15569.376437251443</v>
      </c>
      <c r="CB3119" s="1102">
        <v>9902.1151501878321</v>
      </c>
      <c r="CC3119" s="1102">
        <v>11558.474382050272</v>
      </c>
      <c r="CD3119" s="1102">
        <v>12164.813838191551</v>
      </c>
      <c r="CE3119" s="1102">
        <v>22364.989215310994</v>
      </c>
      <c r="CF3119" s="1102">
        <v>15920.557269372759</v>
      </c>
      <c r="CG3119" s="1102">
        <v>14030.308895024749</v>
      </c>
      <c r="CH3119" s="1102">
        <v>14299.942498631061</v>
      </c>
      <c r="CI3119" s="1102">
        <v>22455.185142689348</v>
      </c>
      <c r="CJ3119" s="1102">
        <v>23657.770548446002</v>
      </c>
      <c r="CK3119" s="1102">
        <v>25022.279137206377</v>
      </c>
      <c r="CL3119" s="1102">
        <v>19634.246862730699</v>
      </c>
      <c r="CM3119" s="1102">
        <v>26743.401176508694</v>
      </c>
      <c r="CN3119" s="1102">
        <v>21287.035238122055</v>
      </c>
      <c r="CO3119" s="1102">
        <v>25016.240128151821</v>
      </c>
      <c r="CP3119" s="1102">
        <v>22583.214367335673</v>
      </c>
      <c r="CQ3119" s="1106">
        <f t="shared" si="248"/>
        <v>24893.732613268607</v>
      </c>
      <c r="CR3119" s="23" t="s">
        <v>544</v>
      </c>
      <c r="DQ3119"/>
      <c r="DR3119"/>
    </row>
    <row r="3120" spans="58:122" ht="13">
      <c r="BF3120" s="1135">
        <v>3112</v>
      </c>
      <c r="BG3120" s="1102">
        <v>86737.167186995095</v>
      </c>
      <c r="BH3120" s="1102">
        <v>90964.052292148059</v>
      </c>
      <c r="BI3120" s="1102">
        <v>84321.129398543097</v>
      </c>
      <c r="BJ3120" s="1102">
        <v>86746.28660331195</v>
      </c>
      <c r="BK3120" s="1102">
        <v>100157.24857392858</v>
      </c>
      <c r="BL3120" s="1102">
        <v>112710.82731891636</v>
      </c>
      <c r="BM3120" s="1102">
        <v>87574.056238430581</v>
      </c>
      <c r="BN3120" s="1102">
        <v>96677.297285952664</v>
      </c>
      <c r="BO3120" s="1102">
        <v>127106.78106873205</v>
      </c>
      <c r="BP3120" s="1102">
        <v>115803.7971216303</v>
      </c>
      <c r="BQ3120" s="1102">
        <v>88099.470802146883</v>
      </c>
      <c r="BR3120" s="1102">
        <v>80784.97196801714</v>
      </c>
      <c r="BS3120" s="1102">
        <v>119629.56268516937</v>
      </c>
      <c r="BT3120" s="1102">
        <v>39444.364650221076</v>
      </c>
      <c r="BU3120" s="1102">
        <v>15542.50148236617</v>
      </c>
      <c r="BV3120" s="1102">
        <v>15282.471702906914</v>
      </c>
      <c r="BW3120" s="1102">
        <v>16053.218256097078</v>
      </c>
      <c r="BX3120" s="1102">
        <v>32159.292036836636</v>
      </c>
      <c r="BY3120" s="1102">
        <v>26972.310651531319</v>
      </c>
      <c r="BZ3120" s="1102">
        <v>23442.631335298869</v>
      </c>
      <c r="CA3120" s="1102">
        <v>15574.612615257996</v>
      </c>
      <c r="CB3120" s="1102">
        <v>10663.822979795366</v>
      </c>
      <c r="CC3120" s="1102">
        <v>11018.207144487438</v>
      </c>
      <c r="CD3120" s="1102">
        <v>14680.288805655122</v>
      </c>
      <c r="CE3120" s="1102">
        <v>22033.858655024778</v>
      </c>
      <c r="CF3120" s="1102">
        <v>18599.834089508156</v>
      </c>
      <c r="CG3120" s="1102">
        <v>15913.163765612528</v>
      </c>
      <c r="CH3120" s="1102">
        <v>16773.44101902669</v>
      </c>
      <c r="CI3120" s="1102">
        <v>21748.219734314498</v>
      </c>
      <c r="CJ3120" s="1102">
        <v>24562.278868488513</v>
      </c>
      <c r="CK3120" s="1102">
        <v>25501.269151566783</v>
      </c>
      <c r="CL3120" s="1102">
        <v>23338.066861407446</v>
      </c>
      <c r="CM3120" s="1102">
        <v>27157.241843225158</v>
      </c>
      <c r="CN3120" s="1102">
        <v>28407.300284310066</v>
      </c>
      <c r="CO3120" s="1102">
        <v>27185.685987145891</v>
      </c>
      <c r="CP3120" s="1102">
        <v>29710.44231954822</v>
      </c>
      <c r="CQ3120" s="1106">
        <f t="shared" si="248"/>
        <v>32750.156593940636</v>
      </c>
      <c r="CR3120" s="23" t="s">
        <v>544</v>
      </c>
      <c r="DQ3120"/>
      <c r="DR3120"/>
    </row>
    <row r="3121" spans="58:122" ht="13">
      <c r="BF3121" s="1135">
        <v>3113</v>
      </c>
      <c r="BG3121" s="1102">
        <v>64329.129644006571</v>
      </c>
      <c r="BH3121" s="1102">
        <v>78533.787557848089</v>
      </c>
      <c r="BI3121" s="1102">
        <v>72563.674939282777</v>
      </c>
      <c r="BJ3121" s="1102">
        <v>75427.407266934315</v>
      </c>
      <c r="BK3121" s="1102">
        <v>87684.423402061773</v>
      </c>
      <c r="BL3121" s="1102">
        <v>112202.49197100924</v>
      </c>
      <c r="BM3121" s="1102">
        <v>100619.31256752052</v>
      </c>
      <c r="BN3121" s="1102">
        <v>109625.92844030453</v>
      </c>
      <c r="BO3121" s="1102">
        <v>126279.44789719771</v>
      </c>
      <c r="BP3121" s="1102">
        <v>141405.05134304886</v>
      </c>
      <c r="BQ3121" s="1102">
        <v>113356.14370536627</v>
      </c>
      <c r="BR3121" s="1102">
        <v>93905.529699892475</v>
      </c>
      <c r="BS3121" s="1102">
        <v>85306.750044470566</v>
      </c>
      <c r="BT3121" s="1102">
        <v>30632.263549423944</v>
      </c>
      <c r="BU3121" s="1102">
        <v>15082.571055604538</v>
      </c>
      <c r="BV3121" s="1102">
        <v>17727.270069185277</v>
      </c>
      <c r="BW3121" s="1102">
        <v>24928.752239798949</v>
      </c>
      <c r="BX3121" s="1102">
        <v>29642.302661839931</v>
      </c>
      <c r="BY3121" s="1102">
        <v>25011.926242163114</v>
      </c>
      <c r="BZ3121" s="1102">
        <v>18563.418483047859</v>
      </c>
      <c r="CA3121" s="1102">
        <v>15580.993949855079</v>
      </c>
      <c r="CB3121" s="1102">
        <v>11163.811530713643</v>
      </c>
      <c r="CC3121" s="1102">
        <v>14116.472088167229</v>
      </c>
      <c r="CD3121" s="1102">
        <v>22065.676255527407</v>
      </c>
      <c r="CE3121" s="1102">
        <v>28206.760759651112</v>
      </c>
      <c r="CF3121" s="1102">
        <v>20226.279712527386</v>
      </c>
      <c r="CG3121" s="1102">
        <v>16677.878762787866</v>
      </c>
      <c r="CH3121" s="1102">
        <v>20860.027723075342</v>
      </c>
      <c r="CI3121" s="1102">
        <v>30587.243744292686</v>
      </c>
      <c r="CJ3121" s="1102">
        <v>32764.335918180666</v>
      </c>
      <c r="CK3121" s="1102">
        <v>32373.187039677272</v>
      </c>
      <c r="CL3121" s="1102">
        <v>27057.145621078984</v>
      </c>
      <c r="CM3121" s="1102">
        <v>30876.419805334004</v>
      </c>
      <c r="CN3121" s="1102">
        <v>31435.152968574115</v>
      </c>
      <c r="CO3121" s="1102">
        <v>29400.746967942243</v>
      </c>
      <c r="CP3121" s="1102">
        <v>33386.597037130559</v>
      </c>
      <c r="CQ3121" s="1106">
        <f t="shared" si="248"/>
        <v>36802.4235164415</v>
      </c>
      <c r="CR3121" s="23" t="s">
        <v>544</v>
      </c>
      <c r="DQ3121"/>
      <c r="DR3121"/>
    </row>
    <row r="3122" spans="58:122" ht="13">
      <c r="BF3122" s="1135">
        <v>3114</v>
      </c>
      <c r="BG3122" s="1102">
        <v>54188.355861187934</v>
      </c>
      <c r="BH3122" s="1102">
        <v>60971.631576005704</v>
      </c>
      <c r="BI3122" s="1102">
        <v>60939.257096331065</v>
      </c>
      <c r="BJ3122" s="1102">
        <v>70712.821768737951</v>
      </c>
      <c r="BK3122" s="1102">
        <v>90558.695780266207</v>
      </c>
      <c r="BL3122" s="1102">
        <v>123517.96620973463</v>
      </c>
      <c r="BM3122" s="1102">
        <v>116819.36871157217</v>
      </c>
      <c r="BN3122" s="1102">
        <v>119189.88703133556</v>
      </c>
      <c r="BO3122" s="1102">
        <v>128994.92763298545</v>
      </c>
      <c r="BP3122" s="1102">
        <v>124594.03400642661</v>
      </c>
      <c r="BQ3122" s="1102">
        <v>90381.512112786237</v>
      </c>
      <c r="BR3122" s="1102">
        <v>72490.66730902213</v>
      </c>
      <c r="BS3122" s="1102">
        <v>89033.330294503845</v>
      </c>
      <c r="BT3122" s="1102">
        <v>37710.787572669229</v>
      </c>
      <c r="BU3122" s="1102">
        <v>15392.617139424514</v>
      </c>
      <c r="BV3122" s="1102">
        <v>15737.8604367595</v>
      </c>
      <c r="BW3122" s="1102">
        <v>16901.002581391349</v>
      </c>
      <c r="BX3122" s="1102">
        <v>25178.482397499534</v>
      </c>
      <c r="BY3122" s="1102">
        <v>26547.608985329767</v>
      </c>
      <c r="BZ3122" s="1102">
        <v>21037.230026097732</v>
      </c>
      <c r="CA3122" s="1102">
        <v>15582.310239631297</v>
      </c>
      <c r="CB3122" s="1102">
        <v>8432.1118301172028</v>
      </c>
      <c r="CC3122" s="1102">
        <v>14962.740301292122</v>
      </c>
      <c r="CD3122" s="1102">
        <v>17435.778405273257</v>
      </c>
      <c r="CE3122" s="1102">
        <v>24134.066966084087</v>
      </c>
      <c r="CF3122" s="1102">
        <v>16943.437449887693</v>
      </c>
      <c r="CG3122" s="1102">
        <v>11896.275564622771</v>
      </c>
      <c r="CH3122" s="1102">
        <v>16438.359087977962</v>
      </c>
      <c r="CI3122" s="1102">
        <v>19849.357374428248</v>
      </c>
      <c r="CJ3122" s="1102">
        <v>22185.984145636256</v>
      </c>
      <c r="CK3122" s="1102">
        <v>22773.563170053068</v>
      </c>
      <c r="CL3122" s="1102">
        <v>17767.781699297906</v>
      </c>
      <c r="CM3122" s="1102">
        <v>23798.467648935006</v>
      </c>
      <c r="CN3122" s="1102">
        <v>19110.55762331227</v>
      </c>
      <c r="CO3122" s="1102">
        <v>22973.563423856009</v>
      </c>
      <c r="CP3122" s="1102">
        <v>20670.812920641281</v>
      </c>
      <c r="CQ3122" s="1106">
        <f t="shared" si="248"/>
        <v>22785.670869317015</v>
      </c>
      <c r="CR3122" s="23" t="s">
        <v>544</v>
      </c>
      <c r="DQ3122"/>
      <c r="DR3122"/>
    </row>
    <row r="3123" spans="58:122" ht="13">
      <c r="BF3123" s="1135">
        <v>3115</v>
      </c>
      <c r="BG3123" s="1102">
        <v>66159.282561976608</v>
      </c>
      <c r="BH3123" s="1102">
        <v>72120.825347726044</v>
      </c>
      <c r="BI3123" s="1102">
        <v>68316.978476675533</v>
      </c>
      <c r="BJ3123" s="1102">
        <v>80722.622919162794</v>
      </c>
      <c r="BK3123" s="1102">
        <v>95250.46009111582</v>
      </c>
      <c r="BL3123" s="1102">
        <v>123595.43460306111</v>
      </c>
      <c r="BM3123" s="1102">
        <v>106260.81722540324</v>
      </c>
      <c r="BN3123" s="1102">
        <v>113966.93544640373</v>
      </c>
      <c r="BO3123" s="1102">
        <v>130236.38122353111</v>
      </c>
      <c r="BP3123" s="1102">
        <v>127812.10086591943</v>
      </c>
      <c r="BQ3123" s="1102">
        <v>97864.438846197372</v>
      </c>
      <c r="BR3123" s="1102">
        <v>79341.975916761949</v>
      </c>
      <c r="BS3123" s="1102">
        <v>78321.164713578386</v>
      </c>
      <c r="BT3123" s="1102">
        <v>42186.281043271229</v>
      </c>
      <c r="BU3123" s="1102">
        <v>11936.198779379165</v>
      </c>
      <c r="BV3123" s="1102">
        <v>14635.180611157148</v>
      </c>
      <c r="BW3123" s="1102">
        <v>27624.648154225746</v>
      </c>
      <c r="BX3123" s="1102">
        <v>28923.781305658835</v>
      </c>
      <c r="BY3123" s="1102">
        <v>27791.256426705655</v>
      </c>
      <c r="BZ3123" s="1102">
        <v>17656.064337397147</v>
      </c>
      <c r="CA3123" s="1102">
        <v>15584.871211463134</v>
      </c>
      <c r="CB3123" s="1102">
        <v>9790.5837758461166</v>
      </c>
      <c r="CC3123" s="1102">
        <v>15060.497962758711</v>
      </c>
      <c r="CD3123" s="1102">
        <v>17104.346003234481</v>
      </c>
      <c r="CE3123" s="1102">
        <v>25947.226499928656</v>
      </c>
      <c r="CF3123" s="1102">
        <v>18790.788682206876</v>
      </c>
      <c r="CG3123" s="1102">
        <v>14568.515389033559</v>
      </c>
      <c r="CH3123" s="1102">
        <v>19630.561540604922</v>
      </c>
      <c r="CI3123" s="1102">
        <v>23273.731241527283</v>
      </c>
      <c r="CJ3123" s="1102">
        <v>25397.84489956894</v>
      </c>
      <c r="CK3123" s="1102">
        <v>24627.988563347146</v>
      </c>
      <c r="CL3123" s="1102">
        <v>19318.197417889834</v>
      </c>
      <c r="CM3123" s="1102">
        <v>22487.737392182287</v>
      </c>
      <c r="CN3123" s="1102">
        <v>20725.846581435464</v>
      </c>
      <c r="CO3123" s="1102">
        <v>22966.672750957554</v>
      </c>
      <c r="CP3123" s="1102">
        <v>20999.456801463573</v>
      </c>
      <c r="CQ3123" s="1106">
        <f t="shared" si="248"/>
        <v>23147.938736109722</v>
      </c>
      <c r="CR3123" s="23" t="s">
        <v>544</v>
      </c>
      <c r="DQ3123"/>
      <c r="DR3123"/>
    </row>
    <row r="3124" spans="58:122" ht="13">
      <c r="BF3124" s="1135">
        <v>3116</v>
      </c>
      <c r="BG3124" s="1102">
        <v>75632.277182099744</v>
      </c>
      <c r="BH3124" s="1102">
        <v>68736.827144654322</v>
      </c>
      <c r="BI3124" s="1102">
        <v>63175.559525851844</v>
      </c>
      <c r="BJ3124" s="1102">
        <v>74793.44881603714</v>
      </c>
      <c r="BK3124" s="1102">
        <v>87984.087625599786</v>
      </c>
      <c r="BL3124" s="1102">
        <v>104095.54002966423</v>
      </c>
      <c r="BM3124" s="1102">
        <v>77229.037793956348</v>
      </c>
      <c r="BN3124" s="1102">
        <v>92611.806809063113</v>
      </c>
      <c r="BO3124" s="1102">
        <v>132498.6516250296</v>
      </c>
      <c r="BP3124" s="1102">
        <v>122618.62254051333</v>
      </c>
      <c r="BQ3124" s="1102">
        <v>95663.527501900331</v>
      </c>
      <c r="BR3124" s="1102">
        <v>73229.905825128197</v>
      </c>
      <c r="BS3124" s="1102">
        <v>78962.459511419904</v>
      </c>
      <c r="BT3124" s="1102">
        <v>29206.283899257465</v>
      </c>
      <c r="BU3124" s="1102">
        <v>13632.100776185056</v>
      </c>
      <c r="BV3124" s="1102">
        <v>14325.762320065007</v>
      </c>
      <c r="BW3124" s="1102">
        <v>20083.606943817391</v>
      </c>
      <c r="BX3124" s="1102">
        <v>25107.8242497953</v>
      </c>
      <c r="BY3124" s="1102">
        <v>22592.777335304934</v>
      </c>
      <c r="BZ3124" s="1102">
        <v>19309.280998998653</v>
      </c>
      <c r="CA3124" s="1102">
        <v>15616.670243752282</v>
      </c>
      <c r="CB3124" s="1102">
        <v>9986.2393022704691</v>
      </c>
      <c r="CC3124" s="1102">
        <v>12194.792333250914</v>
      </c>
      <c r="CD3124" s="1102">
        <v>13339.767484588738</v>
      </c>
      <c r="CE3124" s="1102">
        <v>21395.376485892211</v>
      </c>
      <c r="CF3124" s="1102">
        <v>17534.204674268316</v>
      </c>
      <c r="CG3124" s="1102">
        <v>15409.76445730343</v>
      </c>
      <c r="CH3124" s="1102">
        <v>16103.377852839862</v>
      </c>
      <c r="CI3124" s="1102">
        <v>21648.047088843432</v>
      </c>
      <c r="CJ3124" s="1102">
        <v>23201.748245579176</v>
      </c>
      <c r="CK3124" s="1102">
        <v>25231.173063272563</v>
      </c>
      <c r="CL3124" s="1102">
        <v>18337.614429753296</v>
      </c>
      <c r="CM3124" s="1102">
        <v>26297.091405157538</v>
      </c>
      <c r="CN3124" s="1102">
        <v>23906.245416776648</v>
      </c>
      <c r="CO3124" s="1102">
        <v>29288.907832592326</v>
      </c>
      <c r="CP3124" s="1102">
        <v>24250.987106179309</v>
      </c>
      <c r="CQ3124" s="1106">
        <f t="shared" si="248"/>
        <v>26732.137365805622</v>
      </c>
      <c r="CR3124" s="23" t="s">
        <v>544</v>
      </c>
      <c r="DQ3124"/>
      <c r="DR3124"/>
    </row>
    <row r="3125" spans="58:122" ht="13">
      <c r="BF3125" s="1135">
        <v>3117</v>
      </c>
      <c r="BG3125" s="1102">
        <v>44652.207190321926</v>
      </c>
      <c r="BH3125" s="1102">
        <v>59151.50284221935</v>
      </c>
      <c r="BI3125" s="1102">
        <v>60255.693214696206</v>
      </c>
      <c r="BJ3125" s="1102">
        <v>70982.0667229424</v>
      </c>
      <c r="BK3125" s="1102">
        <v>80287.223157357861</v>
      </c>
      <c r="BL3125" s="1102">
        <v>104254.10082468211</v>
      </c>
      <c r="BM3125" s="1102">
        <v>91402.374989918768</v>
      </c>
      <c r="BN3125" s="1102">
        <v>91892.412327139682</v>
      </c>
      <c r="BO3125" s="1102">
        <v>109930.05977090792</v>
      </c>
      <c r="BP3125" s="1102">
        <v>122764.08464522471</v>
      </c>
      <c r="BQ3125" s="1102">
        <v>92087.823834551222</v>
      </c>
      <c r="BR3125" s="1102">
        <v>66483.067836886796</v>
      </c>
      <c r="BS3125" s="1102">
        <v>62685.507088361315</v>
      </c>
      <c r="BT3125" s="1102">
        <v>31527.29849576639</v>
      </c>
      <c r="BU3125" s="1102">
        <v>14400.084082827341</v>
      </c>
      <c r="BV3125" s="1102">
        <v>15329.744087274759</v>
      </c>
      <c r="BW3125" s="1102">
        <v>19360.050161664487</v>
      </c>
      <c r="BX3125" s="1102">
        <v>24874.904216957599</v>
      </c>
      <c r="BY3125" s="1102">
        <v>29648.404541337757</v>
      </c>
      <c r="BZ3125" s="1102">
        <v>26229.326008551208</v>
      </c>
      <c r="CA3125" s="1102">
        <v>15622.203160118883</v>
      </c>
      <c r="CB3125" s="1102">
        <v>7908.869448825526</v>
      </c>
      <c r="CC3125" s="1102">
        <v>8467.9350749681798</v>
      </c>
      <c r="CD3125" s="1102">
        <v>10287.809828029673</v>
      </c>
      <c r="CE3125" s="1102">
        <v>18652.52797493642</v>
      </c>
      <c r="CF3125" s="1102">
        <v>13072.200624938845</v>
      </c>
      <c r="CG3125" s="1102">
        <v>9300.5141636638564</v>
      </c>
      <c r="CH3125" s="1102">
        <v>14640.239426639982</v>
      </c>
      <c r="CI3125" s="1102">
        <v>19369.470215022699</v>
      </c>
      <c r="CJ3125" s="1102">
        <v>25671.63815654772</v>
      </c>
      <c r="CK3125" s="1102">
        <v>23853.129561527538</v>
      </c>
      <c r="CL3125" s="1102">
        <v>17718.642845046474</v>
      </c>
      <c r="CM3125" s="1102">
        <v>23791.036083154762</v>
      </c>
      <c r="CN3125" s="1102">
        <v>21527.897118932135</v>
      </c>
      <c r="CO3125" s="1102">
        <v>26228.011875308363</v>
      </c>
      <c r="CP3125" s="1102">
        <v>23018.286657876259</v>
      </c>
      <c r="CQ3125" s="1106">
        <f t="shared" si="248"/>
        <v>25373.317719799099</v>
      </c>
      <c r="CR3125" s="23" t="s">
        <v>544</v>
      </c>
      <c r="DQ3125"/>
      <c r="DR3125"/>
    </row>
    <row r="3126" spans="58:122" ht="13">
      <c r="BF3126" s="1135">
        <v>3118</v>
      </c>
      <c r="BG3126" s="1102">
        <v>67768.035545403778</v>
      </c>
      <c r="BH3126" s="1102">
        <v>68739.708554696103</v>
      </c>
      <c r="BI3126" s="1102">
        <v>61629.770425215116</v>
      </c>
      <c r="BJ3126" s="1102">
        <v>67711.896215981164</v>
      </c>
      <c r="BK3126" s="1102">
        <v>80382.451085943743</v>
      </c>
      <c r="BL3126" s="1102">
        <v>94744.250783321462</v>
      </c>
      <c r="BM3126" s="1102">
        <v>80437.048974172067</v>
      </c>
      <c r="BN3126" s="1102">
        <v>95654.215690260797</v>
      </c>
      <c r="BO3126" s="1102">
        <v>123014.16126421865</v>
      </c>
      <c r="BP3126" s="1102">
        <v>115758.85534440177</v>
      </c>
      <c r="BQ3126" s="1102">
        <v>90934.484441593871</v>
      </c>
      <c r="BR3126" s="1102">
        <v>84325.028817140177</v>
      </c>
      <c r="BS3126" s="1102">
        <v>105007.17718546829</v>
      </c>
      <c r="BT3126" s="1102">
        <v>38609.216348708745</v>
      </c>
      <c r="BU3126" s="1102">
        <v>19279.602140555922</v>
      </c>
      <c r="BV3126" s="1102">
        <v>18880.149691767681</v>
      </c>
      <c r="BW3126" s="1102">
        <v>23192.208715813715</v>
      </c>
      <c r="BX3126" s="1102">
        <v>26727.261202116904</v>
      </c>
      <c r="BY3126" s="1102">
        <v>28012.128768675462</v>
      </c>
      <c r="BZ3126" s="1102">
        <v>23635.119106337439</v>
      </c>
      <c r="CA3126" s="1102">
        <v>15626.704020206134</v>
      </c>
      <c r="CB3126" s="1102">
        <v>9357.7558682521976</v>
      </c>
      <c r="CC3126" s="1102">
        <v>10405.349136394314</v>
      </c>
      <c r="CD3126" s="1102">
        <v>12790.89198526047</v>
      </c>
      <c r="CE3126" s="1102">
        <v>22669.508040279929</v>
      </c>
      <c r="CF3126" s="1102">
        <v>17131.458417650418</v>
      </c>
      <c r="CG3126" s="1102">
        <v>13408.940712391099</v>
      </c>
      <c r="CH3126" s="1102">
        <v>13889.841999143395</v>
      </c>
      <c r="CI3126" s="1102">
        <v>23165.440933383943</v>
      </c>
      <c r="CJ3126" s="1102">
        <v>28171.421297237044</v>
      </c>
      <c r="CK3126" s="1102">
        <v>30956.263779733526</v>
      </c>
      <c r="CL3126" s="1102">
        <v>23779.771038615898</v>
      </c>
      <c r="CM3126" s="1102">
        <v>24038.213405256196</v>
      </c>
      <c r="CN3126" s="1102">
        <v>19020.49567496961</v>
      </c>
      <c r="CO3126" s="1102">
        <v>21886.332145057237</v>
      </c>
      <c r="CP3126" s="1102">
        <v>20786.714073909028</v>
      </c>
      <c r="CQ3126" s="1106">
        <f t="shared" si="248"/>
        <v>22913.430021406097</v>
      </c>
      <c r="CR3126" s="23" t="s">
        <v>544</v>
      </c>
      <c r="DQ3126"/>
      <c r="DR3126"/>
    </row>
    <row r="3127" spans="58:122" ht="13">
      <c r="BF3127" s="1135">
        <v>3119</v>
      </c>
      <c r="BG3127" s="1102">
        <v>54757.336243981466</v>
      </c>
      <c r="BH3127" s="1102">
        <v>61268.849086576978</v>
      </c>
      <c r="BI3127" s="1102">
        <v>58703.13211947227</v>
      </c>
      <c r="BJ3127" s="1102">
        <v>62205.40053697089</v>
      </c>
      <c r="BK3127" s="1102">
        <v>79798.458864152635</v>
      </c>
      <c r="BL3127" s="1102">
        <v>107367.58671979643</v>
      </c>
      <c r="BM3127" s="1102">
        <v>92685.021352236916</v>
      </c>
      <c r="BN3127" s="1102">
        <v>84705.538736140647</v>
      </c>
      <c r="BO3127" s="1102">
        <v>109641.20754976364</v>
      </c>
      <c r="BP3127" s="1102">
        <v>106213.0547708361</v>
      </c>
      <c r="BQ3127" s="1102">
        <v>79755.749325448356</v>
      </c>
      <c r="BR3127" s="1102">
        <v>57336.124075092492</v>
      </c>
      <c r="BS3127" s="1102">
        <v>66157.004892553567</v>
      </c>
      <c r="BT3127" s="1102">
        <v>27544.794002246636</v>
      </c>
      <c r="BU3127" s="1102">
        <v>12127.595560944765</v>
      </c>
      <c r="BV3127" s="1102">
        <v>9447.1686692869971</v>
      </c>
      <c r="BW3127" s="1102">
        <v>15866.908517247244</v>
      </c>
      <c r="BX3127" s="1102">
        <v>26007.201069915707</v>
      </c>
      <c r="BY3127" s="1102">
        <v>24806.085488954435</v>
      </c>
      <c r="BZ3127" s="1102">
        <v>20263.644866982042</v>
      </c>
      <c r="CA3127" s="1102">
        <v>15628.055715863309</v>
      </c>
      <c r="CB3127" s="1102">
        <v>8745.9882636820003</v>
      </c>
      <c r="CC3127" s="1102">
        <v>10710.151680751076</v>
      </c>
      <c r="CD3127" s="1102">
        <v>10919.28054298013</v>
      </c>
      <c r="CE3127" s="1102">
        <v>20308.070445230755</v>
      </c>
      <c r="CF3127" s="1102">
        <v>15477.42048115658</v>
      </c>
      <c r="CG3127" s="1102">
        <v>12462.952847983282</v>
      </c>
      <c r="CH3127" s="1102">
        <v>14938.863736414387</v>
      </c>
      <c r="CI3127" s="1102">
        <v>19977.522987108376</v>
      </c>
      <c r="CJ3127" s="1102">
        <v>24687.863656180525</v>
      </c>
      <c r="CK3127" s="1102">
        <v>28360.139072569411</v>
      </c>
      <c r="CL3127" s="1102">
        <v>19768.102968606549</v>
      </c>
      <c r="CM3127" s="1102">
        <v>23176.733219668444</v>
      </c>
      <c r="CN3127" s="1102">
        <v>16760.122993309713</v>
      </c>
      <c r="CO3127" s="1102">
        <v>23489.533840463806</v>
      </c>
      <c r="CP3127" s="1102">
        <v>18153.871993023742</v>
      </c>
      <c r="CQ3127" s="1106">
        <f t="shared" si="248"/>
        <v>20011.218418202312</v>
      </c>
      <c r="CR3127" s="23" t="s">
        <v>544</v>
      </c>
      <c r="DQ3127"/>
      <c r="DR3127"/>
    </row>
    <row r="3128" spans="58:122" ht="13">
      <c r="BF3128" s="1135">
        <v>3120</v>
      </c>
      <c r="BG3128" s="1102">
        <v>62088.606460047908</v>
      </c>
      <c r="BH3128" s="1102">
        <v>79279.609389888356</v>
      </c>
      <c r="BI3128" s="1102">
        <v>79807.279021991082</v>
      </c>
      <c r="BJ3128" s="1102">
        <v>83593.147580598306</v>
      </c>
      <c r="BK3128" s="1102">
        <v>98601.100717155263</v>
      </c>
      <c r="BL3128" s="1102">
        <v>135326.94441380978</v>
      </c>
      <c r="BM3128" s="1102">
        <v>110720.54454214723</v>
      </c>
      <c r="BN3128" s="1102">
        <v>97306.759002720981</v>
      </c>
      <c r="BO3128" s="1102">
        <v>122762.10577291985</v>
      </c>
      <c r="BP3128" s="1102">
        <v>127618.38812074042</v>
      </c>
      <c r="BQ3128" s="1102">
        <v>98615.612641260406</v>
      </c>
      <c r="BR3128" s="1102">
        <v>74213.146897111408</v>
      </c>
      <c r="BS3128" s="1102">
        <v>94866.656771007139</v>
      </c>
      <c r="BT3128" s="1102">
        <v>34204.307104054031</v>
      </c>
      <c r="BU3128" s="1102">
        <v>13305.46560272717</v>
      </c>
      <c r="BV3128" s="1102">
        <v>15295.838132099703</v>
      </c>
      <c r="BW3128" s="1102">
        <v>21801.196551154662</v>
      </c>
      <c r="BX3128" s="1102">
        <v>28432.212305267189</v>
      </c>
      <c r="BY3128" s="1102">
        <v>27113.905277418668</v>
      </c>
      <c r="BZ3128" s="1102">
        <v>22894.305266346051</v>
      </c>
      <c r="CA3128" s="1102">
        <v>15651.682095534421</v>
      </c>
      <c r="CB3128" s="1102">
        <v>9784.3836943486949</v>
      </c>
      <c r="CC3128" s="1102">
        <v>10836.627290335848</v>
      </c>
      <c r="CD3128" s="1102">
        <v>11940.434983839496</v>
      </c>
      <c r="CE3128" s="1102">
        <v>23446.479756744931</v>
      </c>
      <c r="CF3128" s="1102">
        <v>19453.607648172998</v>
      </c>
      <c r="CG3128" s="1102">
        <v>14717.099602000075</v>
      </c>
      <c r="CH3128" s="1102">
        <v>14805.902232781762</v>
      </c>
      <c r="CI3128" s="1102">
        <v>19845.967511246305</v>
      </c>
      <c r="CJ3128" s="1102">
        <v>23448.713763418149</v>
      </c>
      <c r="CK3128" s="1102">
        <v>25579.310789009833</v>
      </c>
      <c r="CL3128" s="1102">
        <v>19664.848883755407</v>
      </c>
      <c r="CM3128" s="1102">
        <v>28452.281813671179</v>
      </c>
      <c r="CN3128" s="1102">
        <v>25519.771073877368</v>
      </c>
      <c r="CO3128" s="1102">
        <v>32183.119181739272</v>
      </c>
      <c r="CP3128" s="1102">
        <v>27182.736014114267</v>
      </c>
      <c r="CQ3128" s="1106">
        <f t="shared" si="248"/>
        <v>29963.837345102475</v>
      </c>
      <c r="CR3128" s="23" t="s">
        <v>544</v>
      </c>
      <c r="DQ3128"/>
      <c r="DR3128"/>
    </row>
    <row r="3129" spans="58:122" ht="13">
      <c r="BF3129" s="1135">
        <v>3121</v>
      </c>
      <c r="BG3129" s="1102">
        <v>79436.552121681365</v>
      </c>
      <c r="BH3129" s="1102">
        <v>84593.579098394723</v>
      </c>
      <c r="BI3129" s="1102">
        <v>80279.096537980047</v>
      </c>
      <c r="BJ3129" s="1102">
        <v>96865.779039882473</v>
      </c>
      <c r="BK3129" s="1102">
        <v>113418.18371541487</v>
      </c>
      <c r="BL3129" s="1102">
        <v>133170.54899689974</v>
      </c>
      <c r="BM3129" s="1102">
        <v>116796.70812397299</v>
      </c>
      <c r="BN3129" s="1102">
        <v>129955.60830250659</v>
      </c>
      <c r="BO3129" s="1102">
        <v>160767.96373665758</v>
      </c>
      <c r="BP3129" s="1102">
        <v>150882.72933811895</v>
      </c>
      <c r="BQ3129" s="1102">
        <v>121606.2242183496</v>
      </c>
      <c r="BR3129" s="1102">
        <v>106333.17598008676</v>
      </c>
      <c r="BS3129" s="1102">
        <v>116476.83319817879</v>
      </c>
      <c r="BT3129" s="1102">
        <v>37743.152440197948</v>
      </c>
      <c r="BU3129" s="1102">
        <v>14138.495669042535</v>
      </c>
      <c r="BV3129" s="1102">
        <v>13444.823076571733</v>
      </c>
      <c r="BW3129" s="1102">
        <v>29326.725176938311</v>
      </c>
      <c r="BX3129" s="1102">
        <v>34367.617876879413</v>
      </c>
      <c r="BY3129" s="1102">
        <v>30089.475138169142</v>
      </c>
      <c r="BZ3129" s="1102">
        <v>18828.937881277554</v>
      </c>
      <c r="CA3129" s="1102">
        <v>15655.16351219669</v>
      </c>
      <c r="CB3129" s="1102">
        <v>9740.1917832074723</v>
      </c>
      <c r="CC3129" s="1102">
        <v>12789.541843532688</v>
      </c>
      <c r="CD3129" s="1102">
        <v>21512.188450609276</v>
      </c>
      <c r="CE3129" s="1102">
        <v>32757.027980763756</v>
      </c>
      <c r="CF3129" s="1102">
        <v>20659.875783007788</v>
      </c>
      <c r="CG3129" s="1102">
        <v>15668.853408656549</v>
      </c>
      <c r="CH3129" s="1102">
        <v>18991.377653458148</v>
      </c>
      <c r="CI3129" s="1102">
        <v>26344.271210681931</v>
      </c>
      <c r="CJ3129" s="1102">
        <v>27488.403752055554</v>
      </c>
      <c r="CK3129" s="1102">
        <v>27713.545567226502</v>
      </c>
      <c r="CL3129" s="1102">
        <v>24150.189573929732</v>
      </c>
      <c r="CM3129" s="1102">
        <v>28268.7130386713</v>
      </c>
      <c r="CN3129" s="1102">
        <v>26379.37781371997</v>
      </c>
      <c r="CO3129" s="1102">
        <v>26046.935990909809</v>
      </c>
      <c r="CP3129" s="1102">
        <v>29349.775015483996</v>
      </c>
      <c r="CQ3129" s="1106">
        <f t="shared" si="248"/>
        <v>32352.588945523432</v>
      </c>
      <c r="CR3129" s="23" t="s">
        <v>544</v>
      </c>
      <c r="DQ3129"/>
      <c r="DR3129"/>
    </row>
    <row r="3130" spans="58:122" ht="13">
      <c r="BF3130" s="1135">
        <v>3122</v>
      </c>
      <c r="BG3130" s="1102">
        <v>60978.507119106034</v>
      </c>
      <c r="BH3130" s="1102">
        <v>67487.000192900974</v>
      </c>
      <c r="BI3130" s="1102">
        <v>64496.032789357305</v>
      </c>
      <c r="BJ3130" s="1102">
        <v>65282.854803553848</v>
      </c>
      <c r="BK3130" s="1102">
        <v>89166.241162653954</v>
      </c>
      <c r="BL3130" s="1102">
        <v>126483.26029890412</v>
      </c>
      <c r="BM3130" s="1102">
        <v>109083.96071888949</v>
      </c>
      <c r="BN3130" s="1102">
        <v>106507.09602924563</v>
      </c>
      <c r="BO3130" s="1102">
        <v>152683.88306141616</v>
      </c>
      <c r="BP3130" s="1102">
        <v>140451.38392463146</v>
      </c>
      <c r="BQ3130" s="1102">
        <v>109669.87207779515</v>
      </c>
      <c r="BR3130" s="1102">
        <v>77214.475526371811</v>
      </c>
      <c r="BS3130" s="1102">
        <v>83176.424467470177</v>
      </c>
      <c r="BT3130" s="1102">
        <v>35047.825315043752</v>
      </c>
      <c r="BU3130" s="1102">
        <v>13350.666609287398</v>
      </c>
      <c r="BV3130" s="1102">
        <v>11309.289877504889</v>
      </c>
      <c r="BW3130" s="1102">
        <v>24206.496392372621</v>
      </c>
      <c r="BX3130" s="1102">
        <v>37740.308760104723</v>
      </c>
      <c r="BY3130" s="1102">
        <v>28742.476568111786</v>
      </c>
      <c r="BZ3130" s="1102">
        <v>25117.567251041179</v>
      </c>
      <c r="CA3130" s="1102">
        <v>15656.452578279557</v>
      </c>
      <c r="CB3130" s="1102">
        <v>8861.1169124252556</v>
      </c>
      <c r="CC3130" s="1102">
        <v>12631.798624483219</v>
      </c>
      <c r="CD3130" s="1102">
        <v>11097.619103124725</v>
      </c>
      <c r="CE3130" s="1102">
        <v>24096.700211179865</v>
      </c>
      <c r="CF3130" s="1102">
        <v>17350.620692436532</v>
      </c>
      <c r="CG3130" s="1102">
        <v>17001.42353755451</v>
      </c>
      <c r="CH3130" s="1102">
        <v>19083.540835075266</v>
      </c>
      <c r="CI3130" s="1102">
        <v>25671.887150817594</v>
      </c>
      <c r="CJ3130" s="1102">
        <v>29779.512296344608</v>
      </c>
      <c r="CK3130" s="1102">
        <v>35232.149480768494</v>
      </c>
      <c r="CL3130" s="1102">
        <v>26492.942587480742</v>
      </c>
      <c r="CM3130" s="1102">
        <v>32527.120944059396</v>
      </c>
      <c r="CN3130" s="1102">
        <v>25766.237951145093</v>
      </c>
      <c r="CO3130" s="1102">
        <v>30314.936613363265</v>
      </c>
      <c r="CP3130" s="1102">
        <v>27425.255091990941</v>
      </c>
      <c r="CQ3130" s="1106">
        <f t="shared" si="248"/>
        <v>30231.168867536704</v>
      </c>
      <c r="CR3130" s="23" t="s">
        <v>544</v>
      </c>
      <c r="DQ3130"/>
      <c r="DR3130"/>
    </row>
    <row r="3131" spans="58:122" ht="13">
      <c r="BF3131" s="1135">
        <v>3123</v>
      </c>
      <c r="BG3131" s="1102">
        <v>61830.416193678335</v>
      </c>
      <c r="BH3131" s="1102">
        <v>61938.971583051578</v>
      </c>
      <c r="BI3131" s="1102">
        <v>53332.406299331626</v>
      </c>
      <c r="BJ3131" s="1102">
        <v>68387.774350994907</v>
      </c>
      <c r="BK3131" s="1102">
        <v>89103.599626423384</v>
      </c>
      <c r="BL3131" s="1102">
        <v>119935.74059527901</v>
      </c>
      <c r="BM3131" s="1102">
        <v>117328.68822672209</v>
      </c>
      <c r="BN3131" s="1102">
        <v>143278.42973296967</v>
      </c>
      <c r="BO3131" s="1102">
        <v>179626.16214878589</v>
      </c>
      <c r="BP3131" s="1102">
        <v>176794.31452405363</v>
      </c>
      <c r="BQ3131" s="1102">
        <v>144635.80353709427</v>
      </c>
      <c r="BR3131" s="1102">
        <v>121754.12824202607</v>
      </c>
      <c r="BS3131" s="1102">
        <v>110986.08169313928</v>
      </c>
      <c r="BT3131" s="1102">
        <v>35046.894825894211</v>
      </c>
      <c r="BU3131" s="1102">
        <v>15131.381783686351</v>
      </c>
      <c r="BV3131" s="1102">
        <v>16338.21436459189</v>
      </c>
      <c r="BW3131" s="1102">
        <v>18817.496529149044</v>
      </c>
      <c r="BX3131" s="1102">
        <v>25775.475706567362</v>
      </c>
      <c r="BY3131" s="1102">
        <v>24869.930803195952</v>
      </c>
      <c r="BZ3131" s="1102">
        <v>22685.60137283093</v>
      </c>
      <c r="CA3131" s="1102">
        <v>15661.018727189517</v>
      </c>
      <c r="CB3131" s="1102">
        <v>11041.668568573688</v>
      </c>
      <c r="CC3131" s="1102">
        <v>13330.181103335564</v>
      </c>
      <c r="CD3131" s="1102">
        <v>16175.756091147485</v>
      </c>
      <c r="CE3131" s="1102">
        <v>21420.009269693179</v>
      </c>
      <c r="CF3131" s="1102">
        <v>16135.936947543943</v>
      </c>
      <c r="CG3131" s="1102">
        <v>11560.972178100181</v>
      </c>
      <c r="CH3131" s="1102">
        <v>16335.982870040321</v>
      </c>
      <c r="CI3131" s="1102">
        <v>21193.596965337369</v>
      </c>
      <c r="CJ3131" s="1102">
        <v>27088.811387718881</v>
      </c>
      <c r="CK3131" s="1102">
        <v>29688.024054220572</v>
      </c>
      <c r="CL3131" s="1102">
        <v>25360.610323761794</v>
      </c>
      <c r="CM3131" s="1102">
        <v>28743.258806123402</v>
      </c>
      <c r="CN3131" s="1102">
        <v>22674.239397021516</v>
      </c>
      <c r="CO3131" s="1102">
        <v>23698.327894573853</v>
      </c>
      <c r="CP3131" s="1102">
        <v>24772.641275625432</v>
      </c>
      <c r="CQ3131" s="1106">
        <f t="shared" si="248"/>
        <v>27307.162656694738</v>
      </c>
      <c r="CR3131" s="23" t="s">
        <v>544</v>
      </c>
      <c r="DQ3131"/>
      <c r="DR3131"/>
    </row>
    <row r="3132" spans="58:122" ht="13">
      <c r="BF3132" s="1135">
        <v>3124</v>
      </c>
      <c r="BG3132" s="1102">
        <v>63030.779901858143</v>
      </c>
      <c r="BH3132" s="1102">
        <v>66011.633247623351</v>
      </c>
      <c r="BI3132" s="1102">
        <v>57905.395435156446</v>
      </c>
      <c r="BJ3132" s="1102">
        <v>60647.835526853502</v>
      </c>
      <c r="BK3132" s="1102">
        <v>77102.499568685467</v>
      </c>
      <c r="BL3132" s="1102">
        <v>102831.01320982679</v>
      </c>
      <c r="BM3132" s="1102">
        <v>90882.985477162423</v>
      </c>
      <c r="BN3132" s="1102">
        <v>101183.24448733433</v>
      </c>
      <c r="BO3132" s="1102">
        <v>135353.54761045205</v>
      </c>
      <c r="BP3132" s="1102">
        <v>125018.77141401624</v>
      </c>
      <c r="BQ3132" s="1102">
        <v>94707.412269981767</v>
      </c>
      <c r="BR3132" s="1102">
        <v>70433.592851339636</v>
      </c>
      <c r="BS3132" s="1102">
        <v>72578.556344108059</v>
      </c>
      <c r="BT3132" s="1102">
        <v>33583.776745756972</v>
      </c>
      <c r="BU3132" s="1102">
        <v>15116.290906390439</v>
      </c>
      <c r="BV3132" s="1102">
        <v>13884.945611631174</v>
      </c>
      <c r="BW3132" s="1102">
        <v>22190.644362938638</v>
      </c>
      <c r="BX3132" s="1102">
        <v>25392.506596340205</v>
      </c>
      <c r="BY3132" s="1102">
        <v>25908.135037167591</v>
      </c>
      <c r="BZ3132" s="1102">
        <v>24847.479388985554</v>
      </c>
      <c r="CA3132" s="1102">
        <v>15663.351344222003</v>
      </c>
      <c r="CB3132" s="1102">
        <v>8994.13114244807</v>
      </c>
      <c r="CC3132" s="1102">
        <v>8920.3271610631091</v>
      </c>
      <c r="CD3132" s="1102">
        <v>10877.451690792541</v>
      </c>
      <c r="CE3132" s="1102">
        <v>21469.95095869165</v>
      </c>
      <c r="CF3132" s="1102">
        <v>17606.787463054625</v>
      </c>
      <c r="CG3132" s="1102">
        <v>12281.808185430962</v>
      </c>
      <c r="CH3132" s="1102">
        <v>13647.252766240572</v>
      </c>
      <c r="CI3132" s="1102">
        <v>18432.583925427502</v>
      </c>
      <c r="CJ3132" s="1102">
        <v>25565.225467248132</v>
      </c>
      <c r="CK3132" s="1102">
        <v>22838.91716380982</v>
      </c>
      <c r="CL3132" s="1102">
        <v>18688.855885369099</v>
      </c>
      <c r="CM3132" s="1102">
        <v>18732.569285451977</v>
      </c>
      <c r="CN3132" s="1102">
        <v>19365.084420765314</v>
      </c>
      <c r="CO3132" s="1102">
        <v>22622.479370834411</v>
      </c>
      <c r="CP3132" s="1102">
        <v>19435.365258722606</v>
      </c>
      <c r="CQ3132" s="1106">
        <f t="shared" si="248"/>
        <v>21423.822938671005</v>
      </c>
      <c r="CR3132" s="23" t="s">
        <v>544</v>
      </c>
      <c r="DQ3132"/>
      <c r="DR3132"/>
    </row>
    <row r="3133" spans="58:122" ht="13">
      <c r="BF3133" s="1135">
        <v>3125</v>
      </c>
      <c r="BG3133" s="1102">
        <v>89490.174637038814</v>
      </c>
      <c r="BH3133" s="1102">
        <v>103161.94908499575</v>
      </c>
      <c r="BI3133" s="1102">
        <v>104928.83437284477</v>
      </c>
      <c r="BJ3133" s="1102">
        <v>134985.67187613112</v>
      </c>
      <c r="BK3133" s="1102">
        <v>141735.69499110742</v>
      </c>
      <c r="BL3133" s="1102">
        <v>151052.48820047831</v>
      </c>
      <c r="BM3133" s="1102">
        <v>115919.7481926935</v>
      </c>
      <c r="BN3133" s="1102">
        <v>121497.08753865931</v>
      </c>
      <c r="BO3133" s="1102">
        <v>121718.72547516081</v>
      </c>
      <c r="BP3133" s="1102">
        <v>116394.69183046816</v>
      </c>
      <c r="BQ3133" s="1102">
        <v>88412.577736491192</v>
      </c>
      <c r="BR3133" s="1102">
        <v>82296.748808072633</v>
      </c>
      <c r="BS3133" s="1102">
        <v>79538.8366054371</v>
      </c>
      <c r="BT3133" s="1102">
        <v>41191.545969429368</v>
      </c>
      <c r="BU3133" s="1102">
        <v>19452.132298386332</v>
      </c>
      <c r="BV3133" s="1102">
        <v>17361.556212844087</v>
      </c>
      <c r="BW3133" s="1102">
        <v>27700.688352279198</v>
      </c>
      <c r="BX3133" s="1102">
        <v>41653.294526514095</v>
      </c>
      <c r="BY3133" s="1102">
        <v>28727.599448970654</v>
      </c>
      <c r="BZ3133" s="1102">
        <v>20265.504565055755</v>
      </c>
      <c r="CA3133" s="1102">
        <v>15666.794683567614</v>
      </c>
      <c r="CB3133" s="1102">
        <v>11180.395291122815</v>
      </c>
      <c r="CC3133" s="1102">
        <v>13795.583812256944</v>
      </c>
      <c r="CD3133" s="1102">
        <v>19355.537673113638</v>
      </c>
      <c r="CE3133" s="1102">
        <v>27044.564862324896</v>
      </c>
      <c r="CF3133" s="1102">
        <v>22270.985726383537</v>
      </c>
      <c r="CG3133" s="1102">
        <v>18768.660401518828</v>
      </c>
      <c r="CH3133" s="1102">
        <v>21785.188601485268</v>
      </c>
      <c r="CI3133" s="1102">
        <v>27933.666994550884</v>
      </c>
      <c r="CJ3133" s="1102">
        <v>28727.918246399255</v>
      </c>
      <c r="CK3133" s="1102">
        <v>27844.192723101733</v>
      </c>
      <c r="CL3133" s="1102">
        <v>22292.623677897027</v>
      </c>
      <c r="CM3133" s="1102">
        <v>25753.589454775152</v>
      </c>
      <c r="CN3133" s="1102">
        <v>26644.128046660819</v>
      </c>
      <c r="CO3133" s="1102">
        <v>28243.198626574675</v>
      </c>
      <c r="CP3133" s="1102">
        <v>26947.495277318256</v>
      </c>
      <c r="CQ3133" s="1106">
        <f t="shared" si="248"/>
        <v>29704.528820359497</v>
      </c>
      <c r="CR3133" s="23" t="s">
        <v>544</v>
      </c>
      <c r="DQ3133"/>
      <c r="DR3133"/>
    </row>
    <row r="3134" spans="58:122" ht="13">
      <c r="BF3134" s="1135">
        <v>3126</v>
      </c>
      <c r="BG3134" s="1102">
        <v>59167.930517720633</v>
      </c>
      <c r="BH3134" s="1102">
        <v>64305.421966317655</v>
      </c>
      <c r="BI3134" s="1102">
        <v>61710.130014292641</v>
      </c>
      <c r="BJ3134" s="1102">
        <v>66594.149898428732</v>
      </c>
      <c r="BK3134" s="1102">
        <v>80228.362052534168</v>
      </c>
      <c r="BL3134" s="1102">
        <v>101387.36415597094</v>
      </c>
      <c r="BM3134" s="1102">
        <v>88481.144781598021</v>
      </c>
      <c r="BN3134" s="1102">
        <v>96380.899858230361</v>
      </c>
      <c r="BO3134" s="1102">
        <v>129095.42726827909</v>
      </c>
      <c r="BP3134" s="1102">
        <v>123279.48105965661</v>
      </c>
      <c r="BQ3134" s="1102">
        <v>94241.848422600247</v>
      </c>
      <c r="BR3134" s="1102">
        <v>75463.936172229514</v>
      </c>
      <c r="BS3134" s="1102">
        <v>85057.752670294969</v>
      </c>
      <c r="BT3134" s="1102">
        <v>37134.370363508511</v>
      </c>
      <c r="BU3134" s="1102">
        <v>15565.67558873754</v>
      </c>
      <c r="BV3134" s="1102">
        <v>13805.884833630234</v>
      </c>
      <c r="BW3134" s="1102">
        <v>19527.152293673204</v>
      </c>
      <c r="BX3134" s="1102">
        <v>28855.928416661347</v>
      </c>
      <c r="BY3134" s="1102">
        <v>27079.605690855333</v>
      </c>
      <c r="BZ3134" s="1102">
        <v>22596.612235762786</v>
      </c>
      <c r="CA3134" s="1102">
        <v>15668.075179995185</v>
      </c>
      <c r="CB3134" s="1102">
        <v>10248.534936108164</v>
      </c>
      <c r="CC3134" s="1102">
        <v>9909.0764129980907</v>
      </c>
      <c r="CD3134" s="1102">
        <v>13041.259425882161</v>
      </c>
      <c r="CE3134" s="1102">
        <v>18528.956198741667</v>
      </c>
      <c r="CF3134" s="1102">
        <v>16256.591595914837</v>
      </c>
      <c r="CG3134" s="1102">
        <v>14766.314427461259</v>
      </c>
      <c r="CH3134" s="1102">
        <v>16757.966205035704</v>
      </c>
      <c r="CI3134" s="1102">
        <v>21338.438902873986</v>
      </c>
      <c r="CJ3134" s="1102">
        <v>21817.840771279247</v>
      </c>
      <c r="CK3134" s="1102">
        <v>21474.872077063355</v>
      </c>
      <c r="CL3134" s="1102">
        <v>17949.95160613336</v>
      </c>
      <c r="CM3134" s="1102">
        <v>22735.964432136032</v>
      </c>
      <c r="CN3134" s="1102">
        <v>22522.018244622072</v>
      </c>
      <c r="CO3134" s="1102">
        <v>24492.590555011615</v>
      </c>
      <c r="CP3134" s="1102">
        <v>23011.833506635558</v>
      </c>
      <c r="CQ3134" s="1106">
        <f t="shared" si="248"/>
        <v>25366.204338201333</v>
      </c>
      <c r="CR3134" s="23" t="s">
        <v>544</v>
      </c>
      <c r="DQ3134"/>
      <c r="DR3134"/>
    </row>
    <row r="3135" spans="58:122" ht="13">
      <c r="BF3135" s="1135">
        <v>3127</v>
      </c>
      <c r="BG3135" s="1102">
        <v>65232.076543173804</v>
      </c>
      <c r="BH3135" s="1102">
        <v>62196.3503560721</v>
      </c>
      <c r="BI3135" s="1102">
        <v>58109.996495335305</v>
      </c>
      <c r="BJ3135" s="1102">
        <v>66966.573740011867</v>
      </c>
      <c r="BK3135" s="1102">
        <v>71953.744323472099</v>
      </c>
      <c r="BL3135" s="1102">
        <v>86394.158465915301</v>
      </c>
      <c r="BM3135" s="1102">
        <v>77297.95312338337</v>
      </c>
      <c r="BN3135" s="1102">
        <v>86405.692086535608</v>
      </c>
      <c r="BO3135" s="1102">
        <v>105353.06274509095</v>
      </c>
      <c r="BP3135" s="1102">
        <v>97290.267606834386</v>
      </c>
      <c r="BQ3135" s="1102">
        <v>77433.604499369714</v>
      </c>
      <c r="BR3135" s="1102">
        <v>63072.270196116609</v>
      </c>
      <c r="BS3135" s="1102">
        <v>68555.443638663128</v>
      </c>
      <c r="BT3135" s="1102">
        <v>28469.893298232331</v>
      </c>
      <c r="BU3135" s="1102">
        <v>15417.704274089187</v>
      </c>
      <c r="BV3135" s="1102">
        <v>14954.213030188961</v>
      </c>
      <c r="BW3135" s="1102">
        <v>23471.37653196563</v>
      </c>
      <c r="BX3135" s="1102">
        <v>25996.785729792238</v>
      </c>
      <c r="BY3135" s="1102">
        <v>26838.056127432741</v>
      </c>
      <c r="BZ3135" s="1102">
        <v>24101.418597337983</v>
      </c>
      <c r="CA3135" s="1102">
        <v>15672.938504182413</v>
      </c>
      <c r="CB3135" s="1102">
        <v>9381.866895767962</v>
      </c>
      <c r="CC3135" s="1102">
        <v>9191.7114251225121</v>
      </c>
      <c r="CD3135" s="1102">
        <v>12485.976659523578</v>
      </c>
      <c r="CE3135" s="1102">
        <v>20720.350359134645</v>
      </c>
      <c r="CF3135" s="1102">
        <v>15590.668321634752</v>
      </c>
      <c r="CG3135" s="1102">
        <v>12491.250867381155</v>
      </c>
      <c r="CH3135" s="1102">
        <v>16748.749242613943</v>
      </c>
      <c r="CI3135" s="1102">
        <v>23808.640385312607</v>
      </c>
      <c r="CJ3135" s="1102">
        <v>28416.789305156297</v>
      </c>
      <c r="CK3135" s="1102">
        <v>26979.51967994728</v>
      </c>
      <c r="CL3135" s="1102">
        <v>20478.581679769686</v>
      </c>
      <c r="CM3135" s="1102">
        <v>21275.334572916676</v>
      </c>
      <c r="CN3135" s="1102">
        <v>19143.051547979921</v>
      </c>
      <c r="CO3135" s="1102">
        <v>24914.885828066115</v>
      </c>
      <c r="CP3135" s="1102">
        <v>19835.523962881569</v>
      </c>
      <c r="CQ3135" s="1106">
        <f t="shared" si="248"/>
        <v>21864.922404060373</v>
      </c>
      <c r="CR3135" s="23" t="s">
        <v>544</v>
      </c>
      <c r="DQ3135"/>
      <c r="DR3135"/>
    </row>
    <row r="3136" spans="58:122" ht="13">
      <c r="BF3136" s="1135">
        <v>3128</v>
      </c>
      <c r="BG3136" s="1102">
        <v>56715.290985835105</v>
      </c>
      <c r="BH3136" s="1102">
        <v>54768.32690248682</v>
      </c>
      <c r="BI3136" s="1102">
        <v>50350.423771167058</v>
      </c>
      <c r="BJ3136" s="1102">
        <v>62717.484816120203</v>
      </c>
      <c r="BK3136" s="1102">
        <v>79884.150251993211</v>
      </c>
      <c r="BL3136" s="1102">
        <v>103554.59608977824</v>
      </c>
      <c r="BM3136" s="1102">
        <v>90905.217891048829</v>
      </c>
      <c r="BN3136" s="1102">
        <v>95729.766818390286</v>
      </c>
      <c r="BO3136" s="1102">
        <v>126685.40674999815</v>
      </c>
      <c r="BP3136" s="1102">
        <v>120888.38740756032</v>
      </c>
      <c r="BQ3136" s="1102">
        <v>94276.320401351462</v>
      </c>
      <c r="BR3136" s="1102">
        <v>74558.568454493856</v>
      </c>
      <c r="BS3136" s="1102">
        <v>82270.612848930759</v>
      </c>
      <c r="BT3136" s="1102">
        <v>33131.275853774205</v>
      </c>
      <c r="BU3136" s="1102">
        <v>14827.422974412706</v>
      </c>
      <c r="BV3136" s="1102">
        <v>14103.714912043477</v>
      </c>
      <c r="BW3136" s="1102">
        <v>23976.332941864908</v>
      </c>
      <c r="BX3136" s="1102">
        <v>32269.94667922896</v>
      </c>
      <c r="BY3136" s="1102">
        <v>25223.764381822162</v>
      </c>
      <c r="BZ3136" s="1102">
        <v>18512.238843653489</v>
      </c>
      <c r="CA3136" s="1102">
        <v>15673.027425085014</v>
      </c>
      <c r="CB3136" s="1102">
        <v>10255.784104404529</v>
      </c>
      <c r="CC3136" s="1102">
        <v>11828.064974410217</v>
      </c>
      <c r="CD3136" s="1102">
        <v>14910.236095643275</v>
      </c>
      <c r="CE3136" s="1102">
        <v>24227.853113323239</v>
      </c>
      <c r="CF3136" s="1102">
        <v>19471.714863826528</v>
      </c>
      <c r="CG3136" s="1102">
        <v>15587.271070264553</v>
      </c>
      <c r="CH3136" s="1102">
        <v>15391.997889085185</v>
      </c>
      <c r="CI3136" s="1102">
        <v>20389.966466529018</v>
      </c>
      <c r="CJ3136" s="1102">
        <v>23605.722071215387</v>
      </c>
      <c r="CK3136" s="1102">
        <v>24358.010531415213</v>
      </c>
      <c r="CL3136" s="1102">
        <v>19937.717767138718</v>
      </c>
      <c r="CM3136" s="1102">
        <v>23306.304479656726</v>
      </c>
      <c r="CN3136" s="1102">
        <v>25298.325913713856</v>
      </c>
      <c r="CO3136" s="1102">
        <v>32285.9511521393</v>
      </c>
      <c r="CP3136" s="1102">
        <v>26169.187817831746</v>
      </c>
      <c r="CQ3136" s="1106">
        <f t="shared" si="248"/>
        <v>28846.59170511015</v>
      </c>
      <c r="CR3136" s="23" t="s">
        <v>544</v>
      </c>
      <c r="DQ3136"/>
      <c r="DR3136"/>
    </row>
    <row r="3137" spans="58:122" ht="13">
      <c r="BF3137" s="1135">
        <v>3129</v>
      </c>
      <c r="BG3137" s="1102">
        <v>57450.124806902029</v>
      </c>
      <c r="BH3137" s="1102">
        <v>76353.651567538269</v>
      </c>
      <c r="BI3137" s="1102">
        <v>80427.539769424155</v>
      </c>
      <c r="BJ3137" s="1102">
        <v>95960.473951060878</v>
      </c>
      <c r="BK3137" s="1102">
        <v>107397.99214202438</v>
      </c>
      <c r="BL3137" s="1102">
        <v>135673.30453884212</v>
      </c>
      <c r="BM3137" s="1102">
        <v>106584.14569491096</v>
      </c>
      <c r="BN3137" s="1102">
        <v>96298.47021112428</v>
      </c>
      <c r="BO3137" s="1102">
        <v>109374.75139340582</v>
      </c>
      <c r="BP3137" s="1102">
        <v>110572.53566036168</v>
      </c>
      <c r="BQ3137" s="1102">
        <v>77873.119115727182</v>
      </c>
      <c r="BR3137" s="1102">
        <v>56613.022927679034</v>
      </c>
      <c r="BS3137" s="1102">
        <v>68159.309980433551</v>
      </c>
      <c r="BT3137" s="1102">
        <v>34122.63376457429</v>
      </c>
      <c r="BU3137" s="1102">
        <v>17659.766275145153</v>
      </c>
      <c r="BV3137" s="1102">
        <v>16022.586107123747</v>
      </c>
      <c r="BW3137" s="1102">
        <v>21694.603949814988</v>
      </c>
      <c r="BX3137" s="1102">
        <v>29402.083435545544</v>
      </c>
      <c r="BY3137" s="1102">
        <v>23422.448786130066</v>
      </c>
      <c r="BZ3137" s="1102">
        <v>21254.39997707602</v>
      </c>
      <c r="CA3137" s="1102">
        <v>15673.205670889292</v>
      </c>
      <c r="CB3137" s="1102">
        <v>11394.6956903152</v>
      </c>
      <c r="CC3137" s="1102">
        <v>15206.038321201364</v>
      </c>
      <c r="CD3137" s="1102">
        <v>14225.587546590104</v>
      </c>
      <c r="CE3137" s="1102">
        <v>21814.253819571732</v>
      </c>
      <c r="CF3137" s="1102">
        <v>19033.999440856689</v>
      </c>
      <c r="CG3137" s="1102">
        <v>17030.736760701304</v>
      </c>
      <c r="CH3137" s="1102">
        <v>19222.79608995757</v>
      </c>
      <c r="CI3137" s="1102">
        <v>22040.570513073915</v>
      </c>
      <c r="CJ3137" s="1102">
        <v>20687.820943501232</v>
      </c>
      <c r="CK3137" s="1102">
        <v>22277.437401240408</v>
      </c>
      <c r="CL3137" s="1102">
        <v>18284.542582964532</v>
      </c>
      <c r="CM3137" s="1102">
        <v>23910.312801926597</v>
      </c>
      <c r="CN3137" s="1102">
        <v>21159.538057541144</v>
      </c>
      <c r="CO3137" s="1102">
        <v>27892.978740935116</v>
      </c>
      <c r="CP3137" s="1102">
        <v>23939.99606034618</v>
      </c>
      <c r="CQ3137" s="1106">
        <f t="shared" si="248"/>
        <v>26389.328418675035</v>
      </c>
      <c r="CR3137" s="23" t="s">
        <v>544</v>
      </c>
      <c r="DQ3137"/>
      <c r="DR3137"/>
    </row>
    <row r="3138" spans="58:122" ht="13">
      <c r="BF3138" s="1135">
        <v>3130</v>
      </c>
      <c r="BG3138" s="1102">
        <v>62208.872697583276</v>
      </c>
      <c r="BH3138" s="1102">
        <v>60849.9991260444</v>
      </c>
      <c r="BI3138" s="1102">
        <v>55267.796903113398</v>
      </c>
      <c r="BJ3138" s="1102">
        <v>55224.147713472135</v>
      </c>
      <c r="BK3138" s="1102">
        <v>69531.126955573302</v>
      </c>
      <c r="BL3138" s="1102">
        <v>101368.20269059451</v>
      </c>
      <c r="BM3138" s="1102">
        <v>99530.968096774974</v>
      </c>
      <c r="BN3138" s="1102">
        <v>105491.4297774102</v>
      </c>
      <c r="BO3138" s="1102">
        <v>139401.70918231067</v>
      </c>
      <c r="BP3138" s="1102">
        <v>127897.01162959414</v>
      </c>
      <c r="BQ3138" s="1102">
        <v>99442.944664212293</v>
      </c>
      <c r="BR3138" s="1102">
        <v>73072.520554191957</v>
      </c>
      <c r="BS3138" s="1102">
        <v>64442.979145725083</v>
      </c>
      <c r="BT3138" s="1102">
        <v>40768.848305051193</v>
      </c>
      <c r="BU3138" s="1102">
        <v>17372.792802619886</v>
      </c>
      <c r="BV3138" s="1102">
        <v>16211.172545177375</v>
      </c>
      <c r="BW3138" s="1102">
        <v>32007.21631085447</v>
      </c>
      <c r="BX3138" s="1102">
        <v>31043.627047121303</v>
      </c>
      <c r="BY3138" s="1102">
        <v>31263.433497874958</v>
      </c>
      <c r="BZ3138" s="1102">
        <v>18962.859402270726</v>
      </c>
      <c r="CA3138" s="1102">
        <v>15675.247108305679</v>
      </c>
      <c r="CB3138" s="1102">
        <v>9416.7375448204348</v>
      </c>
      <c r="CC3138" s="1102">
        <v>10105.46179604992</v>
      </c>
      <c r="CD3138" s="1102">
        <v>11557.301473393876</v>
      </c>
      <c r="CE3138" s="1102">
        <v>22142.235134269227</v>
      </c>
      <c r="CF3138" s="1102">
        <v>16442.110205029672</v>
      </c>
      <c r="CG3138" s="1102">
        <v>12406.915503797636</v>
      </c>
      <c r="CH3138" s="1102">
        <v>17086.007644031157</v>
      </c>
      <c r="CI3138" s="1102">
        <v>19559.638742866231</v>
      </c>
      <c r="CJ3138" s="1102">
        <v>24230.912303094799</v>
      </c>
      <c r="CK3138" s="1102">
        <v>24288.51341815553</v>
      </c>
      <c r="CL3138" s="1102">
        <v>19576.461194294563</v>
      </c>
      <c r="CM3138" s="1102">
        <v>25860.81830238922</v>
      </c>
      <c r="CN3138" s="1102">
        <v>23496.643799010119</v>
      </c>
      <c r="CO3138" s="1102">
        <v>31799.079622584781</v>
      </c>
      <c r="CP3138" s="1102">
        <v>23925.197244123046</v>
      </c>
      <c r="CQ3138" s="1106">
        <f t="shared" si="248"/>
        <v>26373.015516177664</v>
      </c>
      <c r="CR3138" s="23" t="s">
        <v>544</v>
      </c>
      <c r="DQ3138"/>
      <c r="DR3138"/>
    </row>
    <row r="3139" spans="58:122" ht="13">
      <c r="BF3139" s="1135">
        <v>3131</v>
      </c>
      <c r="BG3139" s="1102">
        <v>61346.992527366107</v>
      </c>
      <c r="BH3139" s="1102">
        <v>67417.77651904845</v>
      </c>
      <c r="BI3139" s="1102">
        <v>63849.274961153773</v>
      </c>
      <c r="BJ3139" s="1102">
        <v>65832.260609153207</v>
      </c>
      <c r="BK3139" s="1102">
        <v>86355.135131605799</v>
      </c>
      <c r="BL3139" s="1102">
        <v>116725.74064328951</v>
      </c>
      <c r="BM3139" s="1102">
        <v>88126.603491619535</v>
      </c>
      <c r="BN3139" s="1102">
        <v>80131.672987124228</v>
      </c>
      <c r="BO3139" s="1102">
        <v>124456.1126298453</v>
      </c>
      <c r="BP3139" s="1102">
        <v>123836.93503428536</v>
      </c>
      <c r="BQ3139" s="1102">
        <v>93751.377884456204</v>
      </c>
      <c r="BR3139" s="1102">
        <v>68330.508641380977</v>
      </c>
      <c r="BS3139" s="1102">
        <v>88831.379676899989</v>
      </c>
      <c r="BT3139" s="1102">
        <v>35209.442312672079</v>
      </c>
      <c r="BU3139" s="1102">
        <v>16412.550793840248</v>
      </c>
      <c r="BV3139" s="1102">
        <v>12333.249217303754</v>
      </c>
      <c r="BW3139" s="1102">
        <v>21966.503125444877</v>
      </c>
      <c r="BX3139" s="1102">
        <v>25382.863346010272</v>
      </c>
      <c r="BY3139" s="1102">
        <v>28754.993418267022</v>
      </c>
      <c r="BZ3139" s="1102">
        <v>26087.3991947785</v>
      </c>
      <c r="CA3139" s="1102">
        <v>15678.338264366699</v>
      </c>
      <c r="CB3139" s="1102">
        <v>10112.97048173188</v>
      </c>
      <c r="CC3139" s="1102">
        <v>8994.849615152094</v>
      </c>
      <c r="CD3139" s="1102">
        <v>11620.955913935248</v>
      </c>
      <c r="CE3139" s="1102">
        <v>28392.398393978852</v>
      </c>
      <c r="CF3139" s="1102">
        <v>19813.682793163807</v>
      </c>
      <c r="CG3139" s="1102">
        <v>12683.234897413109</v>
      </c>
      <c r="CH3139" s="1102">
        <v>11865.00642371393</v>
      </c>
      <c r="CI3139" s="1102">
        <v>22014.878482195996</v>
      </c>
      <c r="CJ3139" s="1102">
        <v>29689.279570234045</v>
      </c>
      <c r="CK3139" s="1102">
        <v>28026.80838632771</v>
      </c>
      <c r="CL3139" s="1102">
        <v>19602.241772838988</v>
      </c>
      <c r="CM3139" s="1102">
        <v>21005.057751196509</v>
      </c>
      <c r="CN3139" s="1102">
        <v>21929.093806590714</v>
      </c>
      <c r="CO3139" s="1102">
        <v>34458.963004230012</v>
      </c>
      <c r="CP3139" s="1102">
        <v>22915.476435333199</v>
      </c>
      <c r="CQ3139" s="1106">
        <f t="shared" si="248"/>
        <v>25259.988848706267</v>
      </c>
      <c r="CR3139" s="23" t="s">
        <v>544</v>
      </c>
      <c r="DQ3139"/>
      <c r="DR3139"/>
    </row>
    <row r="3140" spans="58:122" ht="13">
      <c r="BF3140" s="1135">
        <v>3132</v>
      </c>
      <c r="BG3140" s="1102">
        <v>76133.10868153561</v>
      </c>
      <c r="BH3140" s="1102">
        <v>74185.718279096458</v>
      </c>
      <c r="BI3140" s="1102">
        <v>68090.090308949206</v>
      </c>
      <c r="BJ3140" s="1102">
        <v>67325.45476954116</v>
      </c>
      <c r="BK3140" s="1102">
        <v>82711.225250582997</v>
      </c>
      <c r="BL3140" s="1102">
        <v>111696.08490287658</v>
      </c>
      <c r="BM3140" s="1102">
        <v>99919.231466106852</v>
      </c>
      <c r="BN3140" s="1102">
        <v>108977.09615096677</v>
      </c>
      <c r="BO3140" s="1102">
        <v>149942.06892803084</v>
      </c>
      <c r="BP3140" s="1102">
        <v>139085.97619908498</v>
      </c>
      <c r="BQ3140" s="1102">
        <v>110416.41039478398</v>
      </c>
      <c r="BR3140" s="1102">
        <v>80189.557195643167</v>
      </c>
      <c r="BS3140" s="1102">
        <v>81321.015009748051</v>
      </c>
      <c r="BT3140" s="1102">
        <v>48919.62075380922</v>
      </c>
      <c r="BU3140" s="1102">
        <v>19219.768563855472</v>
      </c>
      <c r="BV3140" s="1102">
        <v>16392.776944259123</v>
      </c>
      <c r="BW3140" s="1102">
        <v>29236.185345684095</v>
      </c>
      <c r="BX3140" s="1102">
        <v>29885.114298449334</v>
      </c>
      <c r="BY3140" s="1102">
        <v>29283.728885704099</v>
      </c>
      <c r="BZ3140" s="1102">
        <v>18447.040513799588</v>
      </c>
      <c r="CA3140" s="1102">
        <v>15689.402262886126</v>
      </c>
      <c r="CB3140" s="1102">
        <v>10596.978688541862</v>
      </c>
      <c r="CC3140" s="1102">
        <v>11635.109684343877</v>
      </c>
      <c r="CD3140" s="1102">
        <v>14729.634127704892</v>
      </c>
      <c r="CE3140" s="1102">
        <v>26325.658491992781</v>
      </c>
      <c r="CF3140" s="1102">
        <v>19081.490402358384</v>
      </c>
      <c r="CG3140" s="1102">
        <v>13498.121428927763</v>
      </c>
      <c r="CH3140" s="1102">
        <v>16111.278197108388</v>
      </c>
      <c r="CI3140" s="1102">
        <v>21666.668694914431</v>
      </c>
      <c r="CJ3140" s="1102">
        <v>25552.582131762021</v>
      </c>
      <c r="CK3140" s="1102">
        <v>25656.84055687649</v>
      </c>
      <c r="CL3140" s="1102">
        <v>17484.940627430438</v>
      </c>
      <c r="CM3140" s="1102">
        <v>23189.052769736289</v>
      </c>
      <c r="CN3140" s="1102">
        <v>20513.49821282172</v>
      </c>
      <c r="CO3140" s="1102">
        <v>27247.146101318362</v>
      </c>
      <c r="CP3140" s="1102">
        <v>20528.484779009876</v>
      </c>
      <c r="CQ3140" s="1106">
        <f t="shared" si="248"/>
        <v>22628.780949065436</v>
      </c>
      <c r="CR3140" s="23" t="s">
        <v>544</v>
      </c>
      <c r="DQ3140"/>
      <c r="DR3140"/>
    </row>
    <row r="3141" spans="58:122" ht="13">
      <c r="BF3141" s="1135">
        <v>3133</v>
      </c>
      <c r="BG3141" s="1102">
        <v>63202.594238567792</v>
      </c>
      <c r="BH3141" s="1102">
        <v>67632.701178098636</v>
      </c>
      <c r="BI3141" s="1102">
        <v>58531.342081533454</v>
      </c>
      <c r="BJ3141" s="1102">
        <v>67069.735440944132</v>
      </c>
      <c r="BK3141" s="1102">
        <v>81138.22361577503</v>
      </c>
      <c r="BL3141" s="1102">
        <v>99722.788012167672</v>
      </c>
      <c r="BM3141" s="1102">
        <v>76399.065552509564</v>
      </c>
      <c r="BN3141" s="1102">
        <v>78685.791201182801</v>
      </c>
      <c r="BO3141" s="1102">
        <v>122992.78669642664</v>
      </c>
      <c r="BP3141" s="1102">
        <v>135871.45722441352</v>
      </c>
      <c r="BQ3141" s="1102">
        <v>109015.73969558715</v>
      </c>
      <c r="BR3141" s="1102">
        <v>81846.396529011967</v>
      </c>
      <c r="BS3141" s="1102">
        <v>74991.649040545031</v>
      </c>
      <c r="BT3141" s="1102">
        <v>34307.230888482634</v>
      </c>
      <c r="BU3141" s="1102">
        <v>13683.351739338626</v>
      </c>
      <c r="BV3141" s="1102">
        <v>11960.436319183715</v>
      </c>
      <c r="BW3141" s="1102">
        <v>18515.789120616271</v>
      </c>
      <c r="BX3141" s="1102">
        <v>25210.221236790323</v>
      </c>
      <c r="BY3141" s="1102">
        <v>24104.021044468762</v>
      </c>
      <c r="BZ3141" s="1102">
        <v>22092.06115611198</v>
      </c>
      <c r="CA3141" s="1102">
        <v>15695.916376820909</v>
      </c>
      <c r="CB3141" s="1102">
        <v>8697.7676618183432</v>
      </c>
      <c r="CC3141" s="1102">
        <v>9000.5954768258089</v>
      </c>
      <c r="CD3141" s="1102">
        <v>14065.940692142289</v>
      </c>
      <c r="CE3141" s="1102">
        <v>21254.315498705386</v>
      </c>
      <c r="CF3141" s="1102">
        <v>15662.731207036124</v>
      </c>
      <c r="CG3141" s="1102">
        <v>12491.273492231223</v>
      </c>
      <c r="CH3141" s="1102">
        <v>14766.901487213881</v>
      </c>
      <c r="CI3141" s="1102">
        <v>22046.377422206613</v>
      </c>
      <c r="CJ3141" s="1102">
        <v>24344.643324327542</v>
      </c>
      <c r="CK3141" s="1102">
        <v>23785.15584682101</v>
      </c>
      <c r="CL3141" s="1102">
        <v>20409.238038186922</v>
      </c>
      <c r="CM3141" s="1102">
        <v>24027.843321575619</v>
      </c>
      <c r="CN3141" s="1102">
        <v>23857.841849370881</v>
      </c>
      <c r="CO3141" s="1102">
        <v>19656.799579665723</v>
      </c>
      <c r="CP3141" s="1102">
        <v>26316.161120683202</v>
      </c>
      <c r="CQ3141" s="1106">
        <f t="shared" si="248"/>
        <v>29008.602039111367</v>
      </c>
      <c r="CR3141" s="23" t="s">
        <v>544</v>
      </c>
      <c r="DQ3141"/>
      <c r="DR3141"/>
    </row>
    <row r="3142" spans="58:122" ht="13">
      <c r="BF3142" s="1135">
        <v>3134</v>
      </c>
      <c r="BG3142" s="1102">
        <v>56242.127048675102</v>
      </c>
      <c r="BH3142" s="1102">
        <v>54009.155838565574</v>
      </c>
      <c r="BI3142" s="1102">
        <v>51423.782043311767</v>
      </c>
      <c r="BJ3142" s="1102">
        <v>71890.045597631703</v>
      </c>
      <c r="BK3142" s="1102">
        <v>82851.445575781603</v>
      </c>
      <c r="BL3142" s="1102">
        <v>92278.940500109544</v>
      </c>
      <c r="BM3142" s="1102">
        <v>67971.372494660463</v>
      </c>
      <c r="BN3142" s="1102">
        <v>90528.912638816255</v>
      </c>
      <c r="BO3142" s="1102">
        <v>111050.14132792919</v>
      </c>
      <c r="BP3142" s="1102">
        <v>107583.05398792647</v>
      </c>
      <c r="BQ3142" s="1102">
        <v>84212.20778435086</v>
      </c>
      <c r="BR3142" s="1102">
        <v>71262.815441375235</v>
      </c>
      <c r="BS3142" s="1102">
        <v>60113.25184154803</v>
      </c>
      <c r="BT3142" s="1102">
        <v>29009.04690850051</v>
      </c>
      <c r="BU3142" s="1102">
        <v>14165.484502590094</v>
      </c>
      <c r="BV3142" s="1102">
        <v>16416.959493375274</v>
      </c>
      <c r="BW3142" s="1102">
        <v>26433.010491211091</v>
      </c>
      <c r="BX3142" s="1102">
        <v>33166.420051951602</v>
      </c>
      <c r="BY3142" s="1102">
        <v>27149.101582755895</v>
      </c>
      <c r="BZ3142" s="1102">
        <v>22532.63087841215</v>
      </c>
      <c r="CA3142" s="1102">
        <v>15702.518869842497</v>
      </c>
      <c r="CB3142" s="1102">
        <v>10840.365544200447</v>
      </c>
      <c r="CC3142" s="1102">
        <v>11366.052969849203</v>
      </c>
      <c r="CD3142" s="1102">
        <v>14932.301326429086</v>
      </c>
      <c r="CE3142" s="1102">
        <v>20384.342212427469</v>
      </c>
      <c r="CF3142" s="1102">
        <v>17317.457084156089</v>
      </c>
      <c r="CG3142" s="1102">
        <v>15137.096319522172</v>
      </c>
      <c r="CH3142" s="1102">
        <v>17581.463365930424</v>
      </c>
      <c r="CI3142" s="1102">
        <v>22122.307589741766</v>
      </c>
      <c r="CJ3142" s="1102">
        <v>22355.959137317383</v>
      </c>
      <c r="CK3142" s="1102">
        <v>22036.390476296256</v>
      </c>
      <c r="CL3142" s="1102">
        <v>18140.10413562032</v>
      </c>
      <c r="CM3142" s="1102">
        <v>20722.727326742934</v>
      </c>
      <c r="CN3142" s="1102">
        <v>21369.832026717788</v>
      </c>
      <c r="CO3142" s="1102">
        <v>22904.755183431622</v>
      </c>
      <c r="CP3142" s="1102">
        <v>22496.829103318723</v>
      </c>
      <c r="CQ3142" s="1106">
        <f t="shared" si="248"/>
        <v>24798.509159725385</v>
      </c>
      <c r="CR3142" s="23" t="s">
        <v>544</v>
      </c>
      <c r="DQ3142"/>
      <c r="DR3142"/>
    </row>
    <row r="3143" spans="58:122" ht="13">
      <c r="BF3143" s="1135">
        <v>3135</v>
      </c>
      <c r="BG3143" s="1102">
        <v>60488.867261526902</v>
      </c>
      <c r="BH3143" s="1102">
        <v>70629.108289275042</v>
      </c>
      <c r="BI3143" s="1102">
        <v>66376.667038864762</v>
      </c>
      <c r="BJ3143" s="1102">
        <v>77210.88461369893</v>
      </c>
      <c r="BK3143" s="1102">
        <v>88280.599053259532</v>
      </c>
      <c r="BL3143" s="1102">
        <v>111750.55481583092</v>
      </c>
      <c r="BM3143" s="1102">
        <v>99492.882455032712</v>
      </c>
      <c r="BN3143" s="1102">
        <v>98848.358300071137</v>
      </c>
      <c r="BO3143" s="1102">
        <v>118631.50812746509</v>
      </c>
      <c r="BP3143" s="1102">
        <v>106390.40431959431</v>
      </c>
      <c r="BQ3143" s="1102">
        <v>78756.894194846755</v>
      </c>
      <c r="BR3143" s="1102">
        <v>67714.824304637194</v>
      </c>
      <c r="BS3143" s="1102">
        <v>96026.705543689852</v>
      </c>
      <c r="BT3143" s="1102">
        <v>32743.805633704036</v>
      </c>
      <c r="BU3143" s="1102">
        <v>13045.542858272134</v>
      </c>
      <c r="BV3143" s="1102">
        <v>12734.11924805663</v>
      </c>
      <c r="BW3143" s="1102">
        <v>25118.950094963235</v>
      </c>
      <c r="BX3143" s="1102">
        <v>32249.232520935915</v>
      </c>
      <c r="BY3143" s="1102">
        <v>28812.773595912793</v>
      </c>
      <c r="BZ3143" s="1102">
        <v>24241.049506500152</v>
      </c>
      <c r="CA3143" s="1102">
        <v>15705.45259740326</v>
      </c>
      <c r="CB3143" s="1102">
        <v>9374.2442454569009</v>
      </c>
      <c r="CC3143" s="1102">
        <v>8649.5046419439404</v>
      </c>
      <c r="CD3143" s="1102">
        <v>11628.903436645653</v>
      </c>
      <c r="CE3143" s="1102">
        <v>21341.815513742786</v>
      </c>
      <c r="CF3143" s="1102">
        <v>17511.974678756185</v>
      </c>
      <c r="CG3143" s="1102">
        <v>13280.665265984451</v>
      </c>
      <c r="CH3143" s="1102">
        <v>15270.628060469213</v>
      </c>
      <c r="CI3143" s="1102">
        <v>23129.906529548956</v>
      </c>
      <c r="CJ3143" s="1102">
        <v>29234.614206227587</v>
      </c>
      <c r="CK3143" s="1102">
        <v>24657.188779616328</v>
      </c>
      <c r="CL3143" s="1102">
        <v>18386.081173204559</v>
      </c>
      <c r="CM3143" s="1102">
        <v>20684.859992418988</v>
      </c>
      <c r="CN3143" s="1102">
        <v>19140.550224585637</v>
      </c>
      <c r="CO3143" s="1102">
        <v>24656.155229295269</v>
      </c>
      <c r="CP3143" s="1102">
        <v>19336.69278575018</v>
      </c>
      <c r="CQ3143" s="1106">
        <f t="shared" si="248"/>
        <v>21315.055155727827</v>
      </c>
      <c r="CR3143" s="23" t="s">
        <v>544</v>
      </c>
      <c r="DQ3143"/>
      <c r="DR3143"/>
    </row>
    <row r="3144" spans="58:122" ht="13">
      <c r="BF3144" s="1135">
        <v>3136</v>
      </c>
      <c r="BG3144" s="1102">
        <v>49733.111501712796</v>
      </c>
      <c r="BH3144" s="1102">
        <v>63888.049328575478</v>
      </c>
      <c r="BI3144" s="1102">
        <v>60640.528523871995</v>
      </c>
      <c r="BJ3144" s="1102">
        <v>62138.664043751305</v>
      </c>
      <c r="BK3144" s="1102">
        <v>73668.90347439755</v>
      </c>
      <c r="BL3144" s="1102">
        <v>100812.4855646267</v>
      </c>
      <c r="BM3144" s="1102">
        <v>89890.458521990047</v>
      </c>
      <c r="BN3144" s="1102">
        <v>93199.419776442606</v>
      </c>
      <c r="BO3144" s="1102">
        <v>123049.33847551326</v>
      </c>
      <c r="BP3144" s="1102">
        <v>125086.36254918974</v>
      </c>
      <c r="BQ3144" s="1102">
        <v>101522.71175334476</v>
      </c>
      <c r="BR3144" s="1102">
        <v>80835.332680191801</v>
      </c>
      <c r="BS3144" s="1102">
        <v>101276.30265117333</v>
      </c>
      <c r="BT3144" s="1102">
        <v>30664.696077827884</v>
      </c>
      <c r="BU3144" s="1102">
        <v>12852.881277305894</v>
      </c>
      <c r="BV3144" s="1102">
        <v>14349.352129685469</v>
      </c>
      <c r="BW3144" s="1102">
        <v>20059.005587999804</v>
      </c>
      <c r="BX3144" s="1102">
        <v>26604.514400158132</v>
      </c>
      <c r="BY3144" s="1102">
        <v>25844.001506203091</v>
      </c>
      <c r="BZ3144" s="1102">
        <v>24083.215102313465</v>
      </c>
      <c r="CA3144" s="1102">
        <v>15706.72654446104</v>
      </c>
      <c r="CB3144" s="1102">
        <v>9220.5953891334666</v>
      </c>
      <c r="CC3144" s="1102">
        <v>11398.882835120468</v>
      </c>
      <c r="CD3144" s="1102">
        <v>13652.398272353214</v>
      </c>
      <c r="CE3144" s="1102">
        <v>24069.240617585794</v>
      </c>
      <c r="CF3144" s="1102">
        <v>17694.009246961486</v>
      </c>
      <c r="CG3144" s="1102">
        <v>12448.707788666126</v>
      </c>
      <c r="CH3144" s="1102">
        <v>14587.565905601234</v>
      </c>
      <c r="CI3144" s="1102">
        <v>18557.642210033919</v>
      </c>
      <c r="CJ3144" s="1102">
        <v>22813.51711388546</v>
      </c>
      <c r="CK3144" s="1102">
        <v>25288.531322939485</v>
      </c>
      <c r="CL3144" s="1102">
        <v>21794.640814101065</v>
      </c>
      <c r="CM3144" s="1102">
        <v>27117.240141631919</v>
      </c>
      <c r="CN3144" s="1102">
        <v>26288.590083728228</v>
      </c>
      <c r="CO3144" s="1102">
        <v>26479.751203434709</v>
      </c>
      <c r="CP3144" s="1102">
        <v>27074.859469703195</v>
      </c>
      <c r="CQ3144" s="1106">
        <f t="shared" si="248"/>
        <v>29844.923810114433</v>
      </c>
      <c r="CR3144" s="23" t="s">
        <v>544</v>
      </c>
      <c r="DQ3144"/>
      <c r="DR3144"/>
    </row>
    <row r="3145" spans="58:122" ht="13">
      <c r="BF3145" s="1135">
        <v>3137</v>
      </c>
      <c r="BG3145" s="1102">
        <v>75367.915026032351</v>
      </c>
      <c r="BH3145" s="1102">
        <v>90249.75858808661</v>
      </c>
      <c r="BI3145" s="1102">
        <v>86332.044787866078</v>
      </c>
      <c r="BJ3145" s="1102">
        <v>94908.397058776318</v>
      </c>
      <c r="BK3145" s="1102">
        <v>107210.95947524752</v>
      </c>
      <c r="BL3145" s="1102">
        <v>116691.12548159948</v>
      </c>
      <c r="BM3145" s="1102">
        <v>91660.275475865958</v>
      </c>
      <c r="BN3145" s="1102">
        <v>103614.21463240808</v>
      </c>
      <c r="BO3145" s="1102">
        <v>129648.3156952775</v>
      </c>
      <c r="BP3145" s="1102">
        <v>118928.19106707262</v>
      </c>
      <c r="BQ3145" s="1102">
        <v>92883.219610597298</v>
      </c>
      <c r="BR3145" s="1102">
        <v>74183.365224310764</v>
      </c>
      <c r="BS3145" s="1102">
        <v>72764.833770106387</v>
      </c>
      <c r="BT3145" s="1102">
        <v>32129.082525435435</v>
      </c>
      <c r="BU3145" s="1102">
        <v>14808.412162715647</v>
      </c>
      <c r="BV3145" s="1102">
        <v>14832.899572584945</v>
      </c>
      <c r="BW3145" s="1102">
        <v>25115.639937406169</v>
      </c>
      <c r="BX3145" s="1102">
        <v>25825.087686639876</v>
      </c>
      <c r="BY3145" s="1102">
        <v>24839.525995291184</v>
      </c>
      <c r="BZ3145" s="1102">
        <v>22563.903573008345</v>
      </c>
      <c r="CA3145" s="1102">
        <v>15707.219899728965</v>
      </c>
      <c r="CB3145" s="1102">
        <v>12986.957760665857</v>
      </c>
      <c r="CC3145" s="1102">
        <v>13737.634781085837</v>
      </c>
      <c r="CD3145" s="1102">
        <v>18198.280012802861</v>
      </c>
      <c r="CE3145" s="1102">
        <v>28174.521366549921</v>
      </c>
      <c r="CF3145" s="1102">
        <v>22213.526964754732</v>
      </c>
      <c r="CG3145" s="1102">
        <v>14932.075410089803</v>
      </c>
      <c r="CH3145" s="1102">
        <v>15289.649984237667</v>
      </c>
      <c r="CI3145" s="1102">
        <v>21647.610822561648</v>
      </c>
      <c r="CJ3145" s="1102">
        <v>28844.150491044802</v>
      </c>
      <c r="CK3145" s="1102">
        <v>31425.277061909899</v>
      </c>
      <c r="CL3145" s="1102">
        <v>25131.295878052148</v>
      </c>
      <c r="CM3145" s="1102">
        <v>28243.151635390313</v>
      </c>
      <c r="CN3145" s="1102">
        <v>22804.776065488444</v>
      </c>
      <c r="CO3145" s="1102">
        <v>27322.258498112653</v>
      </c>
      <c r="CP3145" s="1102">
        <v>23556.520609792246</v>
      </c>
      <c r="CQ3145" s="1106">
        <f t="shared" si="248"/>
        <v>25966.619092422086</v>
      </c>
      <c r="CR3145" s="23" t="s">
        <v>544</v>
      </c>
      <c r="DQ3145"/>
      <c r="DR3145"/>
    </row>
    <row r="3146" spans="58:122" ht="13">
      <c r="BF3146" s="1135">
        <v>3138</v>
      </c>
      <c r="BG3146" s="1102">
        <v>68089.350164341318</v>
      </c>
      <c r="BH3146" s="1102">
        <v>73497.526140146962</v>
      </c>
      <c r="BI3146" s="1102">
        <v>64816.311925504524</v>
      </c>
      <c r="BJ3146" s="1102">
        <v>62688.905659632466</v>
      </c>
      <c r="BK3146" s="1102">
        <v>75945.418414060056</v>
      </c>
      <c r="BL3146" s="1102">
        <v>94808.826191138069</v>
      </c>
      <c r="BM3146" s="1102">
        <v>85736.377354566532</v>
      </c>
      <c r="BN3146" s="1102">
        <v>89707.675069854726</v>
      </c>
      <c r="BO3146" s="1102">
        <v>137415.87647186246</v>
      </c>
      <c r="BP3146" s="1102">
        <v>129270.75582683887</v>
      </c>
      <c r="BQ3146" s="1102">
        <v>107627.17099997352</v>
      </c>
      <c r="BR3146" s="1102">
        <v>86474.320804791365</v>
      </c>
      <c r="BS3146" s="1102">
        <v>117029.9138665396</v>
      </c>
      <c r="BT3146" s="1102">
        <v>38067.150638622923</v>
      </c>
      <c r="BU3146" s="1102">
        <v>16958.987862651466</v>
      </c>
      <c r="BV3146" s="1102">
        <v>20444.054818315977</v>
      </c>
      <c r="BW3146" s="1102">
        <v>18750.351065835839</v>
      </c>
      <c r="BX3146" s="1102">
        <v>27343.076217348957</v>
      </c>
      <c r="BY3146" s="1102">
        <v>27901.712354713687</v>
      </c>
      <c r="BZ3146" s="1102">
        <v>25433.208111380281</v>
      </c>
      <c r="CA3146" s="1102">
        <v>15716.539720677747</v>
      </c>
      <c r="CB3146" s="1102">
        <v>8483.2854763664</v>
      </c>
      <c r="CC3146" s="1102">
        <v>12478.125893970755</v>
      </c>
      <c r="CD3146" s="1102">
        <v>15025.248571634416</v>
      </c>
      <c r="CE3146" s="1102">
        <v>24936.125853931393</v>
      </c>
      <c r="CF3146" s="1102">
        <v>19285.662539685542</v>
      </c>
      <c r="CG3146" s="1102">
        <v>15338.788014397114</v>
      </c>
      <c r="CH3146" s="1102">
        <v>20318.457352129753</v>
      </c>
      <c r="CI3146" s="1102">
        <v>22670.446061714036</v>
      </c>
      <c r="CJ3146" s="1102">
        <v>25689.4444739424</v>
      </c>
      <c r="CK3146" s="1102">
        <v>24795.008657237791</v>
      </c>
      <c r="CL3146" s="1102">
        <v>21456.90607439497</v>
      </c>
      <c r="CM3146" s="1102">
        <v>27431.105416602797</v>
      </c>
      <c r="CN3146" s="1102">
        <v>24203.896697090062</v>
      </c>
      <c r="CO3146" s="1102">
        <v>25754.095310080098</v>
      </c>
      <c r="CP3146" s="1102">
        <v>27133.726856948419</v>
      </c>
      <c r="CQ3146" s="1106">
        <f t="shared" ref="CQ3146:CQ3209" si="249">CP3146*1.10231131</f>
        <v>29909.813996864992</v>
      </c>
      <c r="CR3146" s="23" t="s">
        <v>544</v>
      </c>
      <c r="DQ3146"/>
      <c r="DR3146"/>
    </row>
    <row r="3147" spans="58:122" ht="13">
      <c r="BF3147" s="1135">
        <v>3139</v>
      </c>
      <c r="BG3147" s="1102">
        <v>53471.30812522614</v>
      </c>
      <c r="BH3147" s="1102">
        <v>54170.802609765437</v>
      </c>
      <c r="BI3147" s="1102">
        <v>52180.221938423339</v>
      </c>
      <c r="BJ3147" s="1102">
        <v>68746.062954480934</v>
      </c>
      <c r="BK3147" s="1102">
        <v>80908.27032132665</v>
      </c>
      <c r="BL3147" s="1102">
        <v>106682.7730113748</v>
      </c>
      <c r="BM3147" s="1102">
        <v>101785.84144238189</v>
      </c>
      <c r="BN3147" s="1102">
        <v>128715.47751162865</v>
      </c>
      <c r="BO3147" s="1102">
        <v>137220.2357778952</v>
      </c>
      <c r="BP3147" s="1102">
        <v>135922.13263426203</v>
      </c>
      <c r="BQ3147" s="1102">
        <v>103700.0980811881</v>
      </c>
      <c r="BR3147" s="1102">
        <v>87530.494591376075</v>
      </c>
      <c r="BS3147" s="1102">
        <v>73080.53895668617</v>
      </c>
      <c r="BT3147" s="1102">
        <v>35107.423618863904</v>
      </c>
      <c r="BU3147" s="1102">
        <v>15887.631746968567</v>
      </c>
      <c r="BV3147" s="1102">
        <v>14231.73217555964</v>
      </c>
      <c r="BW3147" s="1102">
        <v>17688.590999403135</v>
      </c>
      <c r="BX3147" s="1102">
        <v>21431.167047229086</v>
      </c>
      <c r="BY3147" s="1102">
        <v>22682.086942243615</v>
      </c>
      <c r="BZ3147" s="1102">
        <v>20737.85742008845</v>
      </c>
      <c r="CA3147" s="1102">
        <v>15717.955393272974</v>
      </c>
      <c r="CB3147" s="1102">
        <v>9373.8499214434541</v>
      </c>
      <c r="CC3147" s="1102">
        <v>11077.928136899283</v>
      </c>
      <c r="CD3147" s="1102">
        <v>13526.494017258177</v>
      </c>
      <c r="CE3147" s="1102">
        <v>18619.77683671717</v>
      </c>
      <c r="CF3147" s="1102">
        <v>13935.31211666691</v>
      </c>
      <c r="CG3147" s="1102">
        <v>10704.071702500281</v>
      </c>
      <c r="CH3147" s="1102">
        <v>14816.676178490226</v>
      </c>
      <c r="CI3147" s="1102">
        <v>20557.85912806958</v>
      </c>
      <c r="CJ3147" s="1102">
        <v>23757.17022469081</v>
      </c>
      <c r="CK3147" s="1102">
        <v>24951.605724362711</v>
      </c>
      <c r="CL3147" s="1102">
        <v>20493.543162126658</v>
      </c>
      <c r="CM3147" s="1102">
        <v>22664.246909020607</v>
      </c>
      <c r="CN3147" s="1102">
        <v>19671.59692253438</v>
      </c>
      <c r="CO3147" s="1102">
        <v>17081.838746730551</v>
      </c>
      <c r="CP3147" s="1102">
        <v>20197.870897507266</v>
      </c>
      <c r="CQ3147" s="1106">
        <f t="shared" si="249"/>
        <v>22264.341528242108</v>
      </c>
      <c r="CR3147" s="23" t="s">
        <v>544</v>
      </c>
      <c r="DQ3147"/>
      <c r="DR3147"/>
    </row>
    <row r="3148" spans="58:122" ht="13">
      <c r="BF3148" s="1135">
        <v>3140</v>
      </c>
      <c r="BG3148" s="1102">
        <v>68503.07830476806</v>
      </c>
      <c r="BH3148" s="1102">
        <v>69908.761927013547</v>
      </c>
      <c r="BI3148" s="1102">
        <v>62813.246667485444</v>
      </c>
      <c r="BJ3148" s="1102">
        <v>65295.518805025073</v>
      </c>
      <c r="BK3148" s="1102">
        <v>76722.46796673807</v>
      </c>
      <c r="BL3148" s="1102">
        <v>96022.978556508577</v>
      </c>
      <c r="BM3148" s="1102">
        <v>84889.134911918271</v>
      </c>
      <c r="BN3148" s="1102">
        <v>95781.100622053898</v>
      </c>
      <c r="BO3148" s="1102">
        <v>123351.83318620734</v>
      </c>
      <c r="BP3148" s="1102">
        <v>113506.74264780337</v>
      </c>
      <c r="BQ3148" s="1102">
        <v>86010.178119534787</v>
      </c>
      <c r="BR3148" s="1102">
        <v>70309.809298606633</v>
      </c>
      <c r="BS3148" s="1102">
        <v>78650.885306669166</v>
      </c>
      <c r="BT3148" s="1102">
        <v>28572.823184947014</v>
      </c>
      <c r="BU3148" s="1102">
        <v>14165.959064216113</v>
      </c>
      <c r="BV3148" s="1102">
        <v>16952.630541789389</v>
      </c>
      <c r="BW3148" s="1102">
        <v>23535.675451000123</v>
      </c>
      <c r="BX3148" s="1102">
        <v>28393.920068824733</v>
      </c>
      <c r="BY3148" s="1102">
        <v>24926.742088419243</v>
      </c>
      <c r="BZ3148" s="1102">
        <v>24749.497234098442</v>
      </c>
      <c r="CA3148" s="1102">
        <v>15718.474618154769</v>
      </c>
      <c r="CB3148" s="1102">
        <v>8842.9614147889151</v>
      </c>
      <c r="CC3148" s="1102">
        <v>13254.427744586774</v>
      </c>
      <c r="CD3148" s="1102">
        <v>13382.268272538986</v>
      </c>
      <c r="CE3148" s="1102">
        <v>24316.669606059135</v>
      </c>
      <c r="CF3148" s="1102">
        <v>17801.399326060535</v>
      </c>
      <c r="CG3148" s="1102">
        <v>13671.048743160471</v>
      </c>
      <c r="CH3148" s="1102">
        <v>17612.836583897097</v>
      </c>
      <c r="CI3148" s="1102">
        <v>19788.527804669506</v>
      </c>
      <c r="CJ3148" s="1102">
        <v>22420.650314578357</v>
      </c>
      <c r="CK3148" s="1102">
        <v>24733.834385687696</v>
      </c>
      <c r="CL3148" s="1102">
        <v>19371.245797764532</v>
      </c>
      <c r="CM3148" s="1102">
        <v>29132.934915992624</v>
      </c>
      <c r="CN3148" s="1102">
        <v>23780.370176159464</v>
      </c>
      <c r="CO3148" s="1102">
        <v>28428.952561143575</v>
      </c>
      <c r="CP3148" s="1102">
        <v>24464.689694660883</v>
      </c>
      <c r="CQ3148" s="1106">
        <f t="shared" si="249"/>
        <v>26967.704146065138</v>
      </c>
      <c r="CR3148" s="23" t="s">
        <v>544</v>
      </c>
      <c r="DQ3148"/>
      <c r="DR3148"/>
    </row>
    <row r="3149" spans="58:122" ht="13">
      <c r="BF3149" s="1135">
        <v>3141</v>
      </c>
      <c r="BG3149" s="1102">
        <v>63412.23227164532</v>
      </c>
      <c r="BH3149" s="1102">
        <v>74658.740634202652</v>
      </c>
      <c r="BI3149" s="1102">
        <v>73137.095790008127</v>
      </c>
      <c r="BJ3149" s="1102">
        <v>85521.217200115061</v>
      </c>
      <c r="BK3149" s="1102">
        <v>105931.90098650384</v>
      </c>
      <c r="BL3149" s="1102">
        <v>138709.66493951785</v>
      </c>
      <c r="BM3149" s="1102">
        <v>121705.75964457048</v>
      </c>
      <c r="BN3149" s="1102">
        <v>113921.76655610131</v>
      </c>
      <c r="BO3149" s="1102">
        <v>140172.99771499066</v>
      </c>
      <c r="BP3149" s="1102">
        <v>140193.01624700817</v>
      </c>
      <c r="BQ3149" s="1102">
        <v>101579.11521609654</v>
      </c>
      <c r="BR3149" s="1102">
        <v>71577.18628230282</v>
      </c>
      <c r="BS3149" s="1102">
        <v>83226.907614339361</v>
      </c>
      <c r="BT3149" s="1102">
        <v>33331.419262207091</v>
      </c>
      <c r="BU3149" s="1102">
        <v>15305.544232058464</v>
      </c>
      <c r="BV3149" s="1102">
        <v>18033.308118678488</v>
      </c>
      <c r="BW3149" s="1102">
        <v>18961.365057642332</v>
      </c>
      <c r="BX3149" s="1102">
        <v>24604.488193400302</v>
      </c>
      <c r="BY3149" s="1102">
        <v>25771.006061737909</v>
      </c>
      <c r="BZ3149" s="1102">
        <v>25286.585467578443</v>
      </c>
      <c r="CA3149" s="1102">
        <v>15719.294044895105</v>
      </c>
      <c r="CB3149" s="1102">
        <v>8283.0910676283856</v>
      </c>
      <c r="CC3149" s="1102">
        <v>10140.154606683105</v>
      </c>
      <c r="CD3149" s="1102">
        <v>11075.385167161647</v>
      </c>
      <c r="CE3149" s="1102">
        <v>21717.822135251248</v>
      </c>
      <c r="CF3149" s="1102">
        <v>15492.452987540317</v>
      </c>
      <c r="CG3149" s="1102">
        <v>13204.189200709377</v>
      </c>
      <c r="CH3149" s="1102">
        <v>15144.109619760913</v>
      </c>
      <c r="CI3149" s="1102">
        <v>21288.969927097954</v>
      </c>
      <c r="CJ3149" s="1102">
        <v>23794.935164540795</v>
      </c>
      <c r="CK3149" s="1102">
        <v>22053.600674947862</v>
      </c>
      <c r="CL3149" s="1102">
        <v>18283.700362924916</v>
      </c>
      <c r="CM3149" s="1102">
        <v>22346.355532702699</v>
      </c>
      <c r="CN3149" s="1102">
        <v>18725.614316522006</v>
      </c>
      <c r="CO3149" s="1102">
        <v>22240.766600141407</v>
      </c>
      <c r="CP3149" s="1102">
        <v>19152.715507975077</v>
      </c>
      <c r="CQ3149" s="1106">
        <f t="shared" si="249"/>
        <v>21112.254921653323</v>
      </c>
      <c r="CR3149" s="23" t="s">
        <v>544</v>
      </c>
      <c r="DQ3149"/>
      <c r="DR3149"/>
    </row>
    <row r="3150" spans="58:122" ht="13">
      <c r="BF3150" s="1135">
        <v>3142</v>
      </c>
      <c r="BG3150" s="1102">
        <v>90816.083448178892</v>
      </c>
      <c r="BH3150" s="1102">
        <v>93612.06420855764</v>
      </c>
      <c r="BI3150" s="1102">
        <v>86075.258031954829</v>
      </c>
      <c r="BJ3150" s="1102">
        <v>92951.329201437431</v>
      </c>
      <c r="BK3150" s="1102">
        <v>102888.59610195732</v>
      </c>
      <c r="BL3150" s="1102">
        <v>119268.20425070454</v>
      </c>
      <c r="BM3150" s="1102">
        <v>106205.83817095346</v>
      </c>
      <c r="BN3150" s="1102">
        <v>121648.73641925471</v>
      </c>
      <c r="BO3150" s="1102">
        <v>145321.07578274497</v>
      </c>
      <c r="BP3150" s="1102">
        <v>137634.01161551091</v>
      </c>
      <c r="BQ3150" s="1102">
        <v>113298.85447418925</v>
      </c>
      <c r="BR3150" s="1102">
        <v>101607.3139334773</v>
      </c>
      <c r="BS3150" s="1102">
        <v>106210.25692458815</v>
      </c>
      <c r="BT3150" s="1102">
        <v>31803.443287928545</v>
      </c>
      <c r="BU3150" s="1102">
        <v>13431.582796080966</v>
      </c>
      <c r="BV3150" s="1102">
        <v>15715.58897143017</v>
      </c>
      <c r="BW3150" s="1102">
        <v>22180.324758449009</v>
      </c>
      <c r="BX3150" s="1102">
        <v>31137.143294109883</v>
      </c>
      <c r="BY3150" s="1102">
        <v>24658.628317103554</v>
      </c>
      <c r="BZ3150" s="1102">
        <v>21397.932282245776</v>
      </c>
      <c r="CA3150" s="1102">
        <v>15723.342278691091</v>
      </c>
      <c r="CB3150" s="1102">
        <v>11716.624595332352</v>
      </c>
      <c r="CC3150" s="1102">
        <v>11699.014829485992</v>
      </c>
      <c r="CD3150" s="1102">
        <v>14633.50237566676</v>
      </c>
      <c r="CE3150" s="1102">
        <v>19021.861690374386</v>
      </c>
      <c r="CF3150" s="1102">
        <v>13709.706950547703</v>
      </c>
      <c r="CG3150" s="1102">
        <v>11162.973291624898</v>
      </c>
      <c r="CH3150" s="1102">
        <v>15589.30743125321</v>
      </c>
      <c r="CI3150" s="1102">
        <v>25302.101739483336</v>
      </c>
      <c r="CJ3150" s="1102">
        <v>29928.406727384041</v>
      </c>
      <c r="CK3150" s="1102">
        <v>29797.834735594883</v>
      </c>
      <c r="CL3150" s="1102">
        <v>23831.116704320877</v>
      </c>
      <c r="CM3150" s="1102">
        <v>27946.316678335112</v>
      </c>
      <c r="CN3150" s="1102">
        <v>29556.216544156843</v>
      </c>
      <c r="CO3150" s="1102">
        <v>32770.460874003933</v>
      </c>
      <c r="CP3150" s="1102">
        <v>30301.268640368253</v>
      </c>
      <c r="CQ3150" s="1106">
        <f t="shared" si="249"/>
        <v>33401.431129626246</v>
      </c>
      <c r="CR3150" s="23" t="s">
        <v>544</v>
      </c>
      <c r="DQ3150"/>
      <c r="DR3150"/>
    </row>
    <row r="3151" spans="58:122" ht="13">
      <c r="BF3151" s="1135">
        <v>3143</v>
      </c>
      <c r="BG3151" s="1102">
        <v>67414.726556695663</v>
      </c>
      <c r="BH3151" s="1102">
        <v>50672.380358097464</v>
      </c>
      <c r="BI3151" s="1102">
        <v>46562.260205865998</v>
      </c>
      <c r="BJ3151" s="1102">
        <v>59843.413022656488</v>
      </c>
      <c r="BK3151" s="1102">
        <v>75878.594643833945</v>
      </c>
      <c r="BL3151" s="1102">
        <v>97934.594765317917</v>
      </c>
      <c r="BM3151" s="1102">
        <v>80183.781545277321</v>
      </c>
      <c r="BN3151" s="1102">
        <v>95581.843428753738</v>
      </c>
      <c r="BO3151" s="1102">
        <v>120171.93752720735</v>
      </c>
      <c r="BP3151" s="1102">
        <v>109931.13318905147</v>
      </c>
      <c r="BQ3151" s="1102">
        <v>80455.921307122364</v>
      </c>
      <c r="BR3151" s="1102">
        <v>60195.036844790397</v>
      </c>
      <c r="BS3151" s="1102">
        <v>62220.018179009727</v>
      </c>
      <c r="BT3151" s="1102">
        <v>27758.985058216953</v>
      </c>
      <c r="BU3151" s="1102">
        <v>11462.899743003218</v>
      </c>
      <c r="BV3151" s="1102">
        <v>10348.968717300191</v>
      </c>
      <c r="BW3151" s="1102">
        <v>20393.275475248236</v>
      </c>
      <c r="BX3151" s="1102">
        <v>25536.478343965315</v>
      </c>
      <c r="BY3151" s="1102">
        <v>25202.864619381591</v>
      </c>
      <c r="BZ3151" s="1102">
        <v>21196.457092119508</v>
      </c>
      <c r="CA3151" s="1102">
        <v>15725.726095752372</v>
      </c>
      <c r="CB3151" s="1102">
        <v>8400.6261875204164</v>
      </c>
      <c r="CC3151" s="1102">
        <v>12432.886409998018</v>
      </c>
      <c r="CD3151" s="1102">
        <v>10805.298045881465</v>
      </c>
      <c r="CE3151" s="1102">
        <v>23877.27492678921</v>
      </c>
      <c r="CF3151" s="1102">
        <v>14371.210305075918</v>
      </c>
      <c r="CG3151" s="1102">
        <v>11308.011608571589</v>
      </c>
      <c r="CH3151" s="1102">
        <v>14112.966071638844</v>
      </c>
      <c r="CI3151" s="1102">
        <v>17213.299206153904</v>
      </c>
      <c r="CJ3151" s="1102">
        <v>21967.199038964412</v>
      </c>
      <c r="CK3151" s="1102">
        <v>20500.080800707234</v>
      </c>
      <c r="CL3151" s="1102">
        <v>17213.287586474227</v>
      </c>
      <c r="CM3151" s="1102">
        <v>21466.386730031823</v>
      </c>
      <c r="CN3151" s="1102">
        <v>19671.445454520079</v>
      </c>
      <c r="CO3151" s="1102">
        <v>25092.084523537735</v>
      </c>
      <c r="CP3151" s="1102">
        <v>21446.782318205973</v>
      </c>
      <c r="CQ3151" s="1106">
        <f t="shared" si="249"/>
        <v>23641.030712466461</v>
      </c>
      <c r="CR3151" s="23" t="s">
        <v>544</v>
      </c>
      <c r="DQ3151"/>
      <c r="DR3151"/>
    </row>
    <row r="3152" spans="58:122" ht="13">
      <c r="BF3152" s="1135">
        <v>3144</v>
      </c>
      <c r="BG3152" s="1102">
        <v>61890.322500495611</v>
      </c>
      <c r="BH3152" s="1102">
        <v>63010.944322487419</v>
      </c>
      <c r="BI3152" s="1102">
        <v>56799.084568631893</v>
      </c>
      <c r="BJ3152" s="1102">
        <v>62008.66209311183</v>
      </c>
      <c r="BK3152" s="1102">
        <v>77771.778218703475</v>
      </c>
      <c r="BL3152" s="1102">
        <v>98071.156196032258</v>
      </c>
      <c r="BM3152" s="1102">
        <v>83023.125057356971</v>
      </c>
      <c r="BN3152" s="1102">
        <v>89109.572955133219</v>
      </c>
      <c r="BO3152" s="1102">
        <v>123381.32378186054</v>
      </c>
      <c r="BP3152" s="1102">
        <v>115838.78052284266</v>
      </c>
      <c r="BQ3152" s="1102">
        <v>95549.824768265345</v>
      </c>
      <c r="BR3152" s="1102">
        <v>81808.011503668386</v>
      </c>
      <c r="BS3152" s="1102">
        <v>91862.875692800211</v>
      </c>
      <c r="BT3152" s="1102">
        <v>30178.268905576151</v>
      </c>
      <c r="BU3152" s="1102">
        <v>13636.207958869029</v>
      </c>
      <c r="BV3152" s="1102">
        <v>13796.293201366769</v>
      </c>
      <c r="BW3152" s="1102">
        <v>26369.283277664261</v>
      </c>
      <c r="BX3152" s="1102">
        <v>25830.888364057981</v>
      </c>
      <c r="BY3152" s="1102">
        <v>25869.155566227473</v>
      </c>
      <c r="BZ3152" s="1102">
        <v>24350.019284114274</v>
      </c>
      <c r="CA3152" s="1102">
        <v>15730.788344992536</v>
      </c>
      <c r="CB3152" s="1102">
        <v>11774.458933061294</v>
      </c>
      <c r="CC3152" s="1102">
        <v>11186.130203881003</v>
      </c>
      <c r="CD3152" s="1102">
        <v>10892.278881765609</v>
      </c>
      <c r="CE3152" s="1102">
        <v>24074.18774202518</v>
      </c>
      <c r="CF3152" s="1102">
        <v>18519.264693208675</v>
      </c>
      <c r="CG3152" s="1102">
        <v>15872.150391336849</v>
      </c>
      <c r="CH3152" s="1102">
        <v>16585.99840644599</v>
      </c>
      <c r="CI3152" s="1102">
        <v>22530.074053407032</v>
      </c>
      <c r="CJ3152" s="1102">
        <v>25703.048227882191</v>
      </c>
      <c r="CK3152" s="1102">
        <v>29503.97754928979</v>
      </c>
      <c r="CL3152" s="1102">
        <v>20036.876247852146</v>
      </c>
      <c r="CM3152" s="1102">
        <v>27750.088434238558</v>
      </c>
      <c r="CN3152" s="1102">
        <v>20925.476658270494</v>
      </c>
      <c r="CO3152" s="1102">
        <v>22857.576071383748</v>
      </c>
      <c r="CP3152" s="1102">
        <v>22956.427996556089</v>
      </c>
      <c r="CQ3152" s="1106">
        <f t="shared" si="249"/>
        <v>25305.130217804417</v>
      </c>
      <c r="CR3152" s="23" t="s">
        <v>544</v>
      </c>
      <c r="DQ3152"/>
      <c r="DR3152"/>
    </row>
    <row r="3153" spans="58:122" ht="13">
      <c r="BF3153" s="1135">
        <v>3145</v>
      </c>
      <c r="BG3153" s="1102">
        <v>55558.321167006565</v>
      </c>
      <c r="BH3153" s="1102">
        <v>66386.148889089935</v>
      </c>
      <c r="BI3153" s="1102">
        <v>64347.131134013958</v>
      </c>
      <c r="BJ3153" s="1102">
        <v>77248.023356917343</v>
      </c>
      <c r="BK3153" s="1102">
        <v>90301.400207365121</v>
      </c>
      <c r="BL3153" s="1102">
        <v>113856.38772428349</v>
      </c>
      <c r="BM3153" s="1102">
        <v>102750.93139355787</v>
      </c>
      <c r="BN3153" s="1102">
        <v>105754.44213649901</v>
      </c>
      <c r="BO3153" s="1102">
        <v>119219.9035174601</v>
      </c>
      <c r="BP3153" s="1102">
        <v>116083.14713706079</v>
      </c>
      <c r="BQ3153" s="1102">
        <v>85019.766882702766</v>
      </c>
      <c r="BR3153" s="1102">
        <v>63803.827363698496</v>
      </c>
      <c r="BS3153" s="1102">
        <v>62037.265108175685</v>
      </c>
      <c r="BT3153" s="1102">
        <v>29516.963289310319</v>
      </c>
      <c r="BU3153" s="1102">
        <v>14492.807937536914</v>
      </c>
      <c r="BV3153" s="1102">
        <v>13001.822104659255</v>
      </c>
      <c r="BW3153" s="1102">
        <v>20522.435514990138</v>
      </c>
      <c r="BX3153" s="1102">
        <v>26954.67910936983</v>
      </c>
      <c r="BY3153" s="1102">
        <v>26185.161876394457</v>
      </c>
      <c r="BZ3153" s="1102">
        <v>25514.688302099126</v>
      </c>
      <c r="CA3153" s="1102">
        <v>15739.604964748409</v>
      </c>
      <c r="CB3153" s="1102">
        <v>8689.0558487282688</v>
      </c>
      <c r="CC3153" s="1102">
        <v>10117.663198879522</v>
      </c>
      <c r="CD3153" s="1102">
        <v>14127.337554635675</v>
      </c>
      <c r="CE3153" s="1102">
        <v>24563.804084345124</v>
      </c>
      <c r="CF3153" s="1102">
        <v>15018.153468192293</v>
      </c>
      <c r="CG3153" s="1102">
        <v>11567.294885146179</v>
      </c>
      <c r="CH3153" s="1102">
        <v>14191.982700230352</v>
      </c>
      <c r="CI3153" s="1102">
        <v>22353.933544737927</v>
      </c>
      <c r="CJ3153" s="1102">
        <v>25588.445247325093</v>
      </c>
      <c r="CK3153" s="1102">
        <v>22321.746708748517</v>
      </c>
      <c r="CL3153" s="1102">
        <v>16903.118632631624</v>
      </c>
      <c r="CM3153" s="1102">
        <v>18507.225807478342</v>
      </c>
      <c r="CN3153" s="1102">
        <v>19506.104583649594</v>
      </c>
      <c r="CO3153" s="1102">
        <v>23602.746334956988</v>
      </c>
      <c r="CP3153" s="1102">
        <v>19529.68540665472</v>
      </c>
      <c r="CQ3153" s="1106">
        <f t="shared" si="249"/>
        <v>21527.793104497447</v>
      </c>
      <c r="CR3153" s="23" t="s">
        <v>544</v>
      </c>
      <c r="DQ3153"/>
      <c r="DR3153"/>
    </row>
    <row r="3154" spans="58:122" ht="13">
      <c r="BF3154" s="1135">
        <v>3146</v>
      </c>
      <c r="BG3154" s="1102">
        <v>57727.555485157653</v>
      </c>
      <c r="BH3154" s="1102">
        <v>70091.720346660033</v>
      </c>
      <c r="BI3154" s="1102">
        <v>67676.398802348194</v>
      </c>
      <c r="BJ3154" s="1102">
        <v>73297.263051196729</v>
      </c>
      <c r="BK3154" s="1102">
        <v>94891.667292762737</v>
      </c>
      <c r="BL3154" s="1102">
        <v>124012.24922343715</v>
      </c>
      <c r="BM3154" s="1102">
        <v>99839.772072336025</v>
      </c>
      <c r="BN3154" s="1102">
        <v>99244.912019192649</v>
      </c>
      <c r="BO3154" s="1102">
        <v>126568.33024246061</v>
      </c>
      <c r="BP3154" s="1102">
        <v>124669.67605445276</v>
      </c>
      <c r="BQ3154" s="1102">
        <v>91775.963516622956</v>
      </c>
      <c r="BR3154" s="1102">
        <v>68424.88365946163</v>
      </c>
      <c r="BS3154" s="1102">
        <v>89848.302194892662</v>
      </c>
      <c r="BT3154" s="1102">
        <v>32427.990399083406</v>
      </c>
      <c r="BU3154" s="1102">
        <v>12984.313833030796</v>
      </c>
      <c r="BV3154" s="1102">
        <v>12123.299736974199</v>
      </c>
      <c r="BW3154" s="1102">
        <v>23890.284569702078</v>
      </c>
      <c r="BX3154" s="1102">
        <v>32171.950991064259</v>
      </c>
      <c r="BY3154" s="1102">
        <v>28189.531230229619</v>
      </c>
      <c r="BZ3154" s="1102">
        <v>25100.116469895907</v>
      </c>
      <c r="CA3154" s="1102">
        <v>15769.399075098698</v>
      </c>
      <c r="CB3154" s="1102">
        <v>9023.189304679192</v>
      </c>
      <c r="CC3154" s="1102">
        <v>11254.461334065747</v>
      </c>
      <c r="CD3154" s="1102">
        <v>15656.685255633318</v>
      </c>
      <c r="CE3154" s="1102">
        <v>30686.187537701873</v>
      </c>
      <c r="CF3154" s="1102">
        <v>22158.116420584658</v>
      </c>
      <c r="CG3154" s="1102">
        <v>12846.036766099462</v>
      </c>
      <c r="CH3154" s="1102">
        <v>11188.749331173654</v>
      </c>
      <c r="CI3154" s="1102">
        <v>15905.769345255836</v>
      </c>
      <c r="CJ3154" s="1102">
        <v>22448.005412062303</v>
      </c>
      <c r="CK3154" s="1102">
        <v>23969.627149459531</v>
      </c>
      <c r="CL3154" s="1102">
        <v>18371.058504375265</v>
      </c>
      <c r="CM3154" s="1102">
        <v>21474.317184993055</v>
      </c>
      <c r="CN3154" s="1102">
        <v>23360.834941298279</v>
      </c>
      <c r="CO3154" s="1102">
        <v>31342.034553319321</v>
      </c>
      <c r="CP3154" s="1102">
        <v>22829.568679055617</v>
      </c>
      <c r="CQ3154" s="1106">
        <f t="shared" si="249"/>
        <v>25165.291757344767</v>
      </c>
      <c r="CR3154" s="23" t="s">
        <v>544</v>
      </c>
      <c r="DQ3154"/>
      <c r="DR3154"/>
    </row>
    <row r="3155" spans="58:122" ht="13">
      <c r="BF3155" s="1135">
        <v>3147</v>
      </c>
      <c r="BG3155" s="1102">
        <v>82846.191035665383</v>
      </c>
      <c r="BH3155" s="1102">
        <v>84939.154568276383</v>
      </c>
      <c r="BI3155" s="1102">
        <v>68753.696528516652</v>
      </c>
      <c r="BJ3155" s="1102">
        <v>69846.419589673285</v>
      </c>
      <c r="BK3155" s="1102">
        <v>85132.277344786664</v>
      </c>
      <c r="BL3155" s="1102">
        <v>111230.87943352509</v>
      </c>
      <c r="BM3155" s="1102">
        <v>101204.62675273189</v>
      </c>
      <c r="BN3155" s="1102">
        <v>121692.96217785103</v>
      </c>
      <c r="BO3155" s="1102">
        <v>158481.4651580083</v>
      </c>
      <c r="BP3155" s="1102">
        <v>152486.31989966036</v>
      </c>
      <c r="BQ3155" s="1102">
        <v>122085.21541159408</v>
      </c>
      <c r="BR3155" s="1102">
        <v>96699.667154413255</v>
      </c>
      <c r="BS3155" s="1102">
        <v>89216.760882614457</v>
      </c>
      <c r="BT3155" s="1102">
        <v>35981.626129106393</v>
      </c>
      <c r="BU3155" s="1102">
        <v>17647.010542104857</v>
      </c>
      <c r="BV3155" s="1102">
        <v>18037.139138483555</v>
      </c>
      <c r="BW3155" s="1102">
        <v>19918.932560014426</v>
      </c>
      <c r="BX3155" s="1102">
        <v>27130.147072954063</v>
      </c>
      <c r="BY3155" s="1102">
        <v>28126.625384866307</v>
      </c>
      <c r="BZ3155" s="1102">
        <v>25558.042399007081</v>
      </c>
      <c r="CA3155" s="1102">
        <v>15770.21540221595</v>
      </c>
      <c r="CB3155" s="1102">
        <v>8462.5017670915477</v>
      </c>
      <c r="CC3155" s="1102">
        <v>11333.205981453071</v>
      </c>
      <c r="CD3155" s="1102">
        <v>16376.861610718326</v>
      </c>
      <c r="CE3155" s="1102">
        <v>28488.979154508968</v>
      </c>
      <c r="CF3155" s="1102">
        <v>20080.158120821281</v>
      </c>
      <c r="CG3155" s="1102">
        <v>15002.597761816869</v>
      </c>
      <c r="CH3155" s="1102">
        <v>15958.658793717694</v>
      </c>
      <c r="CI3155" s="1102">
        <v>22044.281461049421</v>
      </c>
      <c r="CJ3155" s="1102">
        <v>25813.532969743854</v>
      </c>
      <c r="CK3155" s="1102">
        <v>25857.012126310441</v>
      </c>
      <c r="CL3155" s="1102">
        <v>20994.771386403187</v>
      </c>
      <c r="CM3155" s="1102">
        <v>26454.2742038178</v>
      </c>
      <c r="CN3155" s="1102">
        <v>27245.472800211148</v>
      </c>
      <c r="CO3155" s="1102">
        <v>29843.913927803245</v>
      </c>
      <c r="CP3155" s="1102">
        <v>28789.358190689807</v>
      </c>
      <c r="CQ3155" s="1106">
        <f t="shared" si="249"/>
        <v>31734.835141238509</v>
      </c>
      <c r="CR3155" s="23" t="s">
        <v>544</v>
      </c>
      <c r="DQ3155"/>
      <c r="DR3155"/>
    </row>
    <row r="3156" spans="58:122" ht="13">
      <c r="BF3156" s="1135">
        <v>3148</v>
      </c>
      <c r="BG3156" s="1102">
        <v>67605.295257235135</v>
      </c>
      <c r="BH3156" s="1102">
        <v>65906.927969698489</v>
      </c>
      <c r="BI3156" s="1102">
        <v>56654.885917876571</v>
      </c>
      <c r="BJ3156" s="1102">
        <v>60412.109217322009</v>
      </c>
      <c r="BK3156" s="1102">
        <v>71271.390375278133</v>
      </c>
      <c r="BL3156" s="1102">
        <v>93876.048441315332</v>
      </c>
      <c r="BM3156" s="1102">
        <v>80239.00839346119</v>
      </c>
      <c r="BN3156" s="1102">
        <v>94438.762574230757</v>
      </c>
      <c r="BO3156" s="1102">
        <v>133446.47065620273</v>
      </c>
      <c r="BP3156" s="1102">
        <v>123162.35935852124</v>
      </c>
      <c r="BQ3156" s="1102">
        <v>95789.536524142371</v>
      </c>
      <c r="BR3156" s="1102">
        <v>80087.164919123243</v>
      </c>
      <c r="BS3156" s="1102">
        <v>100143.1793121705</v>
      </c>
      <c r="BT3156" s="1102">
        <v>37494.469515839613</v>
      </c>
      <c r="BU3156" s="1102">
        <v>15990.21940617908</v>
      </c>
      <c r="BV3156" s="1102">
        <v>13517.084146665773</v>
      </c>
      <c r="BW3156" s="1102">
        <v>21404.916738661352</v>
      </c>
      <c r="BX3156" s="1102">
        <v>27431.232584854199</v>
      </c>
      <c r="BY3156" s="1102">
        <v>26004.058420940237</v>
      </c>
      <c r="BZ3156" s="1102">
        <v>21252.19536910372</v>
      </c>
      <c r="CA3156" s="1102">
        <v>15776.979785427273</v>
      </c>
      <c r="CB3156" s="1102">
        <v>9483.03962407976</v>
      </c>
      <c r="CC3156" s="1102">
        <v>11461.02032156389</v>
      </c>
      <c r="CD3156" s="1102">
        <v>12627.350303138319</v>
      </c>
      <c r="CE3156" s="1102">
        <v>22090.178357200661</v>
      </c>
      <c r="CF3156" s="1102">
        <v>15638.127186523459</v>
      </c>
      <c r="CG3156" s="1102">
        <v>13728.077447176878</v>
      </c>
      <c r="CH3156" s="1102">
        <v>15634.974049297369</v>
      </c>
      <c r="CI3156" s="1102">
        <v>22713.976167313827</v>
      </c>
      <c r="CJ3156" s="1102">
        <v>23665.094047383362</v>
      </c>
      <c r="CK3156" s="1102">
        <v>24413.647445183793</v>
      </c>
      <c r="CL3156" s="1102">
        <v>19968.287064691303</v>
      </c>
      <c r="CM3156" s="1102">
        <v>26426.557730074921</v>
      </c>
      <c r="CN3156" s="1102">
        <v>22535.919219850315</v>
      </c>
      <c r="CO3156" s="1102">
        <v>24710.598968541279</v>
      </c>
      <c r="CP3156" s="1102">
        <v>24273.091037559272</v>
      </c>
      <c r="CQ3156" s="1106">
        <f t="shared" si="249"/>
        <v>26756.502779361217</v>
      </c>
      <c r="CR3156" s="23" t="s">
        <v>544</v>
      </c>
      <c r="DQ3156"/>
      <c r="DR3156"/>
    </row>
    <row r="3157" spans="58:122" ht="13">
      <c r="BF3157" s="1135">
        <v>3149</v>
      </c>
      <c r="BG3157" s="1102">
        <v>68510.296509837295</v>
      </c>
      <c r="BH3157" s="1102">
        <v>68199.454990993632</v>
      </c>
      <c r="BI3157" s="1102">
        <v>53699.560972271807</v>
      </c>
      <c r="BJ3157" s="1102">
        <v>52078.846985993594</v>
      </c>
      <c r="BK3157" s="1102">
        <v>61849.732546580948</v>
      </c>
      <c r="BL3157" s="1102">
        <v>79620.48850850304</v>
      </c>
      <c r="BM3157" s="1102">
        <v>69393.610120093537</v>
      </c>
      <c r="BN3157" s="1102">
        <v>82513.606913417767</v>
      </c>
      <c r="BO3157" s="1102">
        <v>116095.47188191973</v>
      </c>
      <c r="BP3157" s="1102">
        <v>109316.61642547631</v>
      </c>
      <c r="BQ3157" s="1102">
        <v>89922.000015855185</v>
      </c>
      <c r="BR3157" s="1102">
        <v>72306.927053790627</v>
      </c>
      <c r="BS3157" s="1102">
        <v>78368.325882103411</v>
      </c>
      <c r="BT3157" s="1102">
        <v>33621.010763753133</v>
      </c>
      <c r="BU3157" s="1102">
        <v>14729.196048003987</v>
      </c>
      <c r="BV3157" s="1102">
        <v>13010.796774863664</v>
      </c>
      <c r="BW3157" s="1102">
        <v>21173.223741670292</v>
      </c>
      <c r="BX3157" s="1102">
        <v>28462.248179182472</v>
      </c>
      <c r="BY3157" s="1102">
        <v>24616.274031897257</v>
      </c>
      <c r="BZ3157" s="1102">
        <v>20123.80923440426</v>
      </c>
      <c r="CA3157" s="1102">
        <v>15781.196720125459</v>
      </c>
      <c r="CB3157" s="1102">
        <v>10035.847563817748</v>
      </c>
      <c r="CC3157" s="1102">
        <v>11523.882986919492</v>
      </c>
      <c r="CD3157" s="1102">
        <v>13611.654161736855</v>
      </c>
      <c r="CE3157" s="1102">
        <v>23688.654121418211</v>
      </c>
      <c r="CF3157" s="1102">
        <v>19519.667431900994</v>
      </c>
      <c r="CG3157" s="1102">
        <v>15521.673037118295</v>
      </c>
      <c r="CH3157" s="1102">
        <v>17691.755168231062</v>
      </c>
      <c r="CI3157" s="1102">
        <v>24032.942202337203</v>
      </c>
      <c r="CJ3157" s="1102">
        <v>27970.768469492217</v>
      </c>
      <c r="CK3157" s="1102">
        <v>27528.079059767093</v>
      </c>
      <c r="CL3157" s="1102">
        <v>22062.48130379244</v>
      </c>
      <c r="CM3157" s="1102">
        <v>23250.832651884692</v>
      </c>
      <c r="CN3157" s="1102">
        <v>18782.917170809167</v>
      </c>
      <c r="CO3157" s="1102">
        <v>21287.179155431775</v>
      </c>
      <c r="CP3157" s="1102">
        <v>20755.308248019475</v>
      </c>
      <c r="CQ3157" s="1106">
        <f t="shared" si="249"/>
        <v>22878.811024328152</v>
      </c>
      <c r="CR3157" s="23" t="s">
        <v>544</v>
      </c>
      <c r="DQ3157"/>
      <c r="DR3157"/>
    </row>
    <row r="3158" spans="58:122" ht="13">
      <c r="BF3158" s="1135">
        <v>3150</v>
      </c>
      <c r="BG3158" s="1102">
        <v>63698.572484501114</v>
      </c>
      <c r="BH3158" s="1102">
        <v>64038.211824265629</v>
      </c>
      <c r="BI3158" s="1102">
        <v>56818.568035109085</v>
      </c>
      <c r="BJ3158" s="1102">
        <v>61371.674347496715</v>
      </c>
      <c r="BK3158" s="1102">
        <v>77960.082103357781</v>
      </c>
      <c r="BL3158" s="1102">
        <v>98960.655571559764</v>
      </c>
      <c r="BM3158" s="1102">
        <v>83588.15961225683</v>
      </c>
      <c r="BN3158" s="1102">
        <v>88132.194200287704</v>
      </c>
      <c r="BO3158" s="1102">
        <v>125175.88020089356</v>
      </c>
      <c r="BP3158" s="1102">
        <v>117343.97990813415</v>
      </c>
      <c r="BQ3158" s="1102">
        <v>96227.54732104679</v>
      </c>
      <c r="BR3158" s="1102">
        <v>81057.767757991271</v>
      </c>
      <c r="BS3158" s="1102">
        <v>92280.324520756578</v>
      </c>
      <c r="BT3158" s="1102">
        <v>28216.360672489605</v>
      </c>
      <c r="BU3158" s="1102">
        <v>13588.233062986523</v>
      </c>
      <c r="BV3158" s="1102">
        <v>14489.002577846677</v>
      </c>
      <c r="BW3158" s="1102">
        <v>26288.690376843115</v>
      </c>
      <c r="BX3158" s="1102">
        <v>25812.176021388386</v>
      </c>
      <c r="BY3158" s="1102">
        <v>25784.759762032889</v>
      </c>
      <c r="BZ3158" s="1102">
        <v>24433.27689112084</v>
      </c>
      <c r="CA3158" s="1102">
        <v>15783.647955564129</v>
      </c>
      <c r="CB3158" s="1102">
        <v>11842.540231591945</v>
      </c>
      <c r="CC3158" s="1102">
        <v>11219.28384826601</v>
      </c>
      <c r="CD3158" s="1102">
        <v>10920.110154913809</v>
      </c>
      <c r="CE3158" s="1102">
        <v>24131.913394926778</v>
      </c>
      <c r="CF3158" s="1102">
        <v>18624.058197669223</v>
      </c>
      <c r="CG3158" s="1102">
        <v>15910.875170424288</v>
      </c>
      <c r="CH3158" s="1102">
        <v>16672.441988146424</v>
      </c>
      <c r="CI3158" s="1102">
        <v>22534.02983033796</v>
      </c>
      <c r="CJ3158" s="1102">
        <v>25704.584757870711</v>
      </c>
      <c r="CK3158" s="1102">
        <v>29604.479290080042</v>
      </c>
      <c r="CL3158" s="1102">
        <v>20136.530149369297</v>
      </c>
      <c r="CM3158" s="1102">
        <v>27823.069575333579</v>
      </c>
      <c r="CN3158" s="1102">
        <v>20983.069544998732</v>
      </c>
      <c r="CO3158" s="1102">
        <v>22903.348348544623</v>
      </c>
      <c r="CP3158" s="1102">
        <v>22997.060190613658</v>
      </c>
      <c r="CQ3158" s="1106">
        <f t="shared" si="249"/>
        <v>25349.919544864191</v>
      </c>
      <c r="CR3158" s="23" t="s">
        <v>544</v>
      </c>
      <c r="DQ3158"/>
      <c r="DR3158"/>
    </row>
    <row r="3159" spans="58:122" ht="13">
      <c r="BF3159" s="1135">
        <v>3151</v>
      </c>
      <c r="BG3159" s="1102">
        <v>63208.505678723508</v>
      </c>
      <c r="BH3159" s="1102">
        <v>66899.427904860888</v>
      </c>
      <c r="BI3159" s="1102">
        <v>63065.184919855012</v>
      </c>
      <c r="BJ3159" s="1102">
        <v>73976.015686049403</v>
      </c>
      <c r="BK3159" s="1102">
        <v>87876.939975708083</v>
      </c>
      <c r="BL3159" s="1102">
        <v>111974.32339628262</v>
      </c>
      <c r="BM3159" s="1102">
        <v>94610.469820101134</v>
      </c>
      <c r="BN3159" s="1102">
        <v>97667.078778371171</v>
      </c>
      <c r="BO3159" s="1102">
        <v>150054.2442261808</v>
      </c>
      <c r="BP3159" s="1102">
        <v>143808.9652624859</v>
      </c>
      <c r="BQ3159" s="1102">
        <v>116453.28132571321</v>
      </c>
      <c r="BR3159" s="1102">
        <v>94723.621397321651</v>
      </c>
      <c r="BS3159" s="1102">
        <v>137136.06530348948</v>
      </c>
      <c r="BT3159" s="1102">
        <v>48280.020904692501</v>
      </c>
      <c r="BU3159" s="1102">
        <v>20037.866308935405</v>
      </c>
      <c r="BV3159" s="1102">
        <v>13931.001517854256</v>
      </c>
      <c r="BW3159" s="1102">
        <v>23690.138292222942</v>
      </c>
      <c r="BX3159" s="1102">
        <v>26823.730071057664</v>
      </c>
      <c r="BY3159" s="1102">
        <v>30320.676390655302</v>
      </c>
      <c r="BZ3159" s="1102">
        <v>16440.030525345319</v>
      </c>
      <c r="CA3159" s="1102">
        <v>15784.79386019443</v>
      </c>
      <c r="CB3159" s="1102">
        <v>7217.1936593394039</v>
      </c>
      <c r="CC3159" s="1102">
        <v>10708.700992036849</v>
      </c>
      <c r="CD3159" s="1102">
        <v>14135.860797163476</v>
      </c>
      <c r="CE3159" s="1102">
        <v>26149.084526064129</v>
      </c>
      <c r="CF3159" s="1102">
        <v>16408.200993988616</v>
      </c>
      <c r="CG3159" s="1102">
        <v>11419.196165383424</v>
      </c>
      <c r="CH3159" s="1102">
        <v>13350.987553386631</v>
      </c>
      <c r="CI3159" s="1102">
        <v>21095.058118793342</v>
      </c>
      <c r="CJ3159" s="1102">
        <v>22087.756455413746</v>
      </c>
      <c r="CK3159" s="1102">
        <v>27442.930986917108</v>
      </c>
      <c r="CL3159" s="1102">
        <v>20819.556505316505</v>
      </c>
      <c r="CM3159" s="1102">
        <v>26282.830175225739</v>
      </c>
      <c r="CN3159" s="1102">
        <v>22964.792637304854</v>
      </c>
      <c r="CO3159" s="1102">
        <v>25366.857269976157</v>
      </c>
      <c r="CP3159" s="1102">
        <v>25494.196661787915</v>
      </c>
      <c r="CQ3159" s="1106">
        <f t="shared" si="249"/>
        <v>28102.541319653061</v>
      </c>
      <c r="CR3159" s="23" t="s">
        <v>544</v>
      </c>
      <c r="DQ3159"/>
      <c r="DR3159"/>
    </row>
    <row r="3160" spans="58:122" ht="13">
      <c r="BF3160" s="1135">
        <v>3152</v>
      </c>
      <c r="BG3160" s="1102">
        <v>55663.635487187545</v>
      </c>
      <c r="BH3160" s="1102">
        <v>62369.680303086425</v>
      </c>
      <c r="BI3160" s="1102">
        <v>58662.518881886193</v>
      </c>
      <c r="BJ3160" s="1102">
        <v>73340.203340817709</v>
      </c>
      <c r="BK3160" s="1102">
        <v>90667.736685485215</v>
      </c>
      <c r="BL3160" s="1102">
        <v>117815.48639646985</v>
      </c>
      <c r="BM3160" s="1102">
        <v>102141.49641585362</v>
      </c>
      <c r="BN3160" s="1102">
        <v>106335.14129928917</v>
      </c>
      <c r="BO3160" s="1102">
        <v>129796.53604289249</v>
      </c>
      <c r="BP3160" s="1102">
        <v>142604.76547647742</v>
      </c>
      <c r="BQ3160" s="1102">
        <v>107472.96822982113</v>
      </c>
      <c r="BR3160" s="1102">
        <v>81458.01131118706</v>
      </c>
      <c r="BS3160" s="1102">
        <v>86272.655201656889</v>
      </c>
      <c r="BT3160" s="1102">
        <v>41707.340888505547</v>
      </c>
      <c r="BU3160" s="1102">
        <v>22701.756710994345</v>
      </c>
      <c r="BV3160" s="1102">
        <v>21355.782297481372</v>
      </c>
      <c r="BW3160" s="1102">
        <v>18633.171703555909</v>
      </c>
      <c r="BX3160" s="1102">
        <v>23097.656647723241</v>
      </c>
      <c r="BY3160" s="1102">
        <v>25714.248515586081</v>
      </c>
      <c r="BZ3160" s="1102">
        <v>25155.501834629613</v>
      </c>
      <c r="CA3160" s="1102">
        <v>15799.693563234481</v>
      </c>
      <c r="CB3160" s="1102">
        <v>9285.7816185064094</v>
      </c>
      <c r="CC3160" s="1102">
        <v>10769.237701829603</v>
      </c>
      <c r="CD3160" s="1102">
        <v>11722.394255421859</v>
      </c>
      <c r="CE3160" s="1102">
        <v>20427.648756176681</v>
      </c>
      <c r="CF3160" s="1102">
        <v>14724.618723297835</v>
      </c>
      <c r="CG3160" s="1102">
        <v>11818.89815173062</v>
      </c>
      <c r="CH3160" s="1102">
        <v>13075.230433938546</v>
      </c>
      <c r="CI3160" s="1102">
        <v>19704.7643408</v>
      </c>
      <c r="CJ3160" s="1102">
        <v>22554.720496195492</v>
      </c>
      <c r="CK3160" s="1102">
        <v>24241.887550462288</v>
      </c>
      <c r="CL3160" s="1102">
        <v>19431.521767100505</v>
      </c>
      <c r="CM3160" s="1102">
        <v>23700.07536739227</v>
      </c>
      <c r="CN3160" s="1102">
        <v>20744.961976458941</v>
      </c>
      <c r="CO3160" s="1102">
        <v>27618.795330395427</v>
      </c>
      <c r="CP3160" s="1102">
        <v>22716.292332414199</v>
      </c>
      <c r="CQ3160" s="1106">
        <f t="shared" si="249"/>
        <v>25040.425959286451</v>
      </c>
      <c r="CR3160" s="23" t="s">
        <v>544</v>
      </c>
      <c r="DQ3160"/>
      <c r="DR3160"/>
    </row>
    <row r="3161" spans="58:122" ht="13">
      <c r="BF3161" s="1135">
        <v>3153</v>
      </c>
      <c r="BG3161" s="1102">
        <v>65935.906852988395</v>
      </c>
      <c r="BH3161" s="1102">
        <v>62958.242295356446</v>
      </c>
      <c r="BI3161" s="1102">
        <v>56058.385061518435</v>
      </c>
      <c r="BJ3161" s="1102">
        <v>66647.745422526932</v>
      </c>
      <c r="BK3161" s="1102">
        <v>80686.17660669169</v>
      </c>
      <c r="BL3161" s="1102">
        <v>108548.42638967221</v>
      </c>
      <c r="BM3161" s="1102">
        <v>101053.3888040445</v>
      </c>
      <c r="BN3161" s="1102">
        <v>116492.20522473754</v>
      </c>
      <c r="BO3161" s="1102">
        <v>137113.1775493859</v>
      </c>
      <c r="BP3161" s="1102">
        <v>125561.75977440362</v>
      </c>
      <c r="BQ3161" s="1102">
        <v>97593.200036469221</v>
      </c>
      <c r="BR3161" s="1102">
        <v>77466.66712633014</v>
      </c>
      <c r="BS3161" s="1102">
        <v>67591.334855669091</v>
      </c>
      <c r="BT3161" s="1102">
        <v>35553.747451442483</v>
      </c>
      <c r="BU3161" s="1102">
        <v>17023.087777506866</v>
      </c>
      <c r="BV3161" s="1102">
        <v>16641.06909339752</v>
      </c>
      <c r="BW3161" s="1102">
        <v>23573.287699914825</v>
      </c>
      <c r="BX3161" s="1102">
        <v>23777.795096121648</v>
      </c>
      <c r="BY3161" s="1102">
        <v>22859.52925047453</v>
      </c>
      <c r="BZ3161" s="1102">
        <v>20547.446750024345</v>
      </c>
      <c r="CA3161" s="1102">
        <v>15803.451527804411</v>
      </c>
      <c r="CB3161" s="1102">
        <v>10404.257520578745</v>
      </c>
      <c r="CC3161" s="1102">
        <v>10655.500854164593</v>
      </c>
      <c r="CD3161" s="1102">
        <v>13583.426553524469</v>
      </c>
      <c r="CE3161" s="1102">
        <v>20518.916253752264</v>
      </c>
      <c r="CF3161" s="1102">
        <v>17091.526276784927</v>
      </c>
      <c r="CG3161" s="1102">
        <v>13543.147081955112</v>
      </c>
      <c r="CH3161" s="1102">
        <v>14595.030576974277</v>
      </c>
      <c r="CI3161" s="1102">
        <v>16876.049791352107</v>
      </c>
      <c r="CJ3161" s="1102">
        <v>18507.417026590367</v>
      </c>
      <c r="CK3161" s="1102">
        <v>18849.936919595955</v>
      </c>
      <c r="CL3161" s="1102">
        <v>16196.630661209347</v>
      </c>
      <c r="CM3161" s="1102">
        <v>19894.074431958008</v>
      </c>
      <c r="CN3161" s="1102">
        <v>20842.874690822347</v>
      </c>
      <c r="CO3161" s="1102">
        <v>24586.321784635824</v>
      </c>
      <c r="CP3161" s="1102">
        <v>22269.985591990062</v>
      </c>
      <c r="CQ3161" s="1106">
        <f t="shared" si="249"/>
        <v>24548.456991587689</v>
      </c>
      <c r="CR3161" s="23" t="s">
        <v>544</v>
      </c>
      <c r="DQ3161"/>
      <c r="DR3161"/>
    </row>
    <row r="3162" spans="58:122" ht="13">
      <c r="BF3162" s="1135">
        <v>3154</v>
      </c>
      <c r="BG3162" s="1102">
        <v>56164.713020337658</v>
      </c>
      <c r="BH3162" s="1102">
        <v>66806.691603570769</v>
      </c>
      <c r="BI3162" s="1102">
        <v>64395.921308317455</v>
      </c>
      <c r="BJ3162" s="1102">
        <v>77849.094837767392</v>
      </c>
      <c r="BK3162" s="1102">
        <v>91416.552182782121</v>
      </c>
      <c r="BL3162" s="1102">
        <v>114464.82726250055</v>
      </c>
      <c r="BM3162" s="1102">
        <v>101203.67665380822</v>
      </c>
      <c r="BN3162" s="1102">
        <v>102075.97003419367</v>
      </c>
      <c r="BO3162" s="1102">
        <v>117497.81833348071</v>
      </c>
      <c r="BP3162" s="1102">
        <v>117291.71433794846</v>
      </c>
      <c r="BQ3162" s="1102">
        <v>87269.331715604552</v>
      </c>
      <c r="BR3162" s="1102">
        <v>64680.218959260434</v>
      </c>
      <c r="BS3162" s="1102">
        <v>62033.224029202967</v>
      </c>
      <c r="BT3162" s="1102">
        <v>29242.947420782242</v>
      </c>
      <c r="BU3162" s="1102">
        <v>14618.020604005564</v>
      </c>
      <c r="BV3162" s="1102">
        <v>13004.972765429695</v>
      </c>
      <c r="BW3162" s="1102">
        <v>20925.470605127972</v>
      </c>
      <c r="BX3162" s="1102">
        <v>27017.796593984196</v>
      </c>
      <c r="BY3162" s="1102">
        <v>26275.840938582998</v>
      </c>
      <c r="BZ3162" s="1102">
        <v>25684.311924435213</v>
      </c>
      <c r="CA3162" s="1102">
        <v>15810.714713192365</v>
      </c>
      <c r="CB3162" s="1102">
        <v>8699.4343653532414</v>
      </c>
      <c r="CC3162" s="1102">
        <v>10123.057683437492</v>
      </c>
      <c r="CD3162" s="1102">
        <v>14142.183825081389</v>
      </c>
      <c r="CE3162" s="1102">
        <v>24686.68918239879</v>
      </c>
      <c r="CF3162" s="1102">
        <v>15059.159619051967</v>
      </c>
      <c r="CG3162" s="1102">
        <v>11618.988623477091</v>
      </c>
      <c r="CH3162" s="1102">
        <v>14252.040275339701</v>
      </c>
      <c r="CI3162" s="1102">
        <v>22464.916039329863</v>
      </c>
      <c r="CJ3162" s="1102">
        <v>25701.618954954058</v>
      </c>
      <c r="CK3162" s="1102">
        <v>22338.360769279574</v>
      </c>
      <c r="CL3162" s="1102">
        <v>16941.856713346679</v>
      </c>
      <c r="CM3162" s="1102">
        <v>18556.955767045169</v>
      </c>
      <c r="CN3162" s="1102">
        <v>19722.643603796689</v>
      </c>
      <c r="CO3162" s="1102">
        <v>23643.241498770865</v>
      </c>
      <c r="CP3162" s="1102">
        <v>19721.356853757105</v>
      </c>
      <c r="CQ3162" s="1106">
        <f t="shared" si="249"/>
        <v>21739.074708442469</v>
      </c>
      <c r="CR3162" s="23" t="s">
        <v>544</v>
      </c>
      <c r="DQ3162"/>
      <c r="DR3162"/>
    </row>
    <row r="3163" spans="58:122" ht="13">
      <c r="BF3163" s="1135">
        <v>3155</v>
      </c>
      <c r="BG3163" s="1102">
        <v>90961.057004935225</v>
      </c>
      <c r="BH3163" s="1102">
        <v>93760.106355692042</v>
      </c>
      <c r="BI3163" s="1102">
        <v>86257.407495558655</v>
      </c>
      <c r="BJ3163" s="1102">
        <v>93209.480092477053</v>
      </c>
      <c r="BK3163" s="1102">
        <v>103175.3832683275</v>
      </c>
      <c r="BL3163" s="1102">
        <v>119539.66915424202</v>
      </c>
      <c r="BM3163" s="1102">
        <v>106315.31580350001</v>
      </c>
      <c r="BN3163" s="1102">
        <v>121673.81332642934</v>
      </c>
      <c r="BO3163" s="1102">
        <v>145568.16173290042</v>
      </c>
      <c r="BP3163" s="1102">
        <v>138399.06332427819</v>
      </c>
      <c r="BQ3163" s="1102">
        <v>113888.84466800297</v>
      </c>
      <c r="BR3163" s="1102">
        <v>102148.07276000854</v>
      </c>
      <c r="BS3163" s="1102">
        <v>106656.84777478676</v>
      </c>
      <c r="BT3163" s="1102">
        <v>31782.87942138403</v>
      </c>
      <c r="BU3163" s="1102">
        <v>13471.862864782903</v>
      </c>
      <c r="BV3163" s="1102">
        <v>15759.641231269519</v>
      </c>
      <c r="BW3163" s="1102">
        <v>22213.028868603356</v>
      </c>
      <c r="BX3163" s="1102">
        <v>31124.276396461155</v>
      </c>
      <c r="BY3163" s="1102">
        <v>24725.248488858721</v>
      </c>
      <c r="BZ3163" s="1102">
        <v>21487.352781718619</v>
      </c>
      <c r="CA3163" s="1102">
        <v>15813.239979038661</v>
      </c>
      <c r="CB3163" s="1102">
        <v>11743.807076436457</v>
      </c>
      <c r="CC3163" s="1102">
        <v>11712.176536571384</v>
      </c>
      <c r="CD3163" s="1102">
        <v>14634.810639814697</v>
      </c>
      <c r="CE3163" s="1102">
        <v>19054.7037989618</v>
      </c>
      <c r="CF3163" s="1102">
        <v>13745.819060619988</v>
      </c>
      <c r="CG3163" s="1102">
        <v>11201.445915448325</v>
      </c>
      <c r="CH3163" s="1102">
        <v>15638.462199286614</v>
      </c>
      <c r="CI3163" s="1102">
        <v>25367.324580260352</v>
      </c>
      <c r="CJ3163" s="1102">
        <v>29953.06611120002</v>
      </c>
      <c r="CK3163" s="1102">
        <v>29761.442419597763</v>
      </c>
      <c r="CL3163" s="1102">
        <v>23872.834993106298</v>
      </c>
      <c r="CM3163" s="1102">
        <v>28059.592448130603</v>
      </c>
      <c r="CN3163" s="1102">
        <v>30012.215607767608</v>
      </c>
      <c r="CO3163" s="1102">
        <v>32745.468731654579</v>
      </c>
      <c r="CP3163" s="1102">
        <v>30714.344993133433</v>
      </c>
      <c r="CQ3163" s="1106">
        <f t="shared" si="249"/>
        <v>33856.76986517285</v>
      </c>
      <c r="CR3163" s="23" t="s">
        <v>544</v>
      </c>
      <c r="DQ3163"/>
      <c r="DR3163"/>
    </row>
    <row r="3164" spans="58:122" ht="13">
      <c r="BF3164" s="1135">
        <v>3156</v>
      </c>
      <c r="BG3164" s="1102">
        <v>73051.587530244302</v>
      </c>
      <c r="BH3164" s="1102">
        <v>75380.579735397609</v>
      </c>
      <c r="BI3164" s="1102">
        <v>68000.769823700582</v>
      </c>
      <c r="BJ3164" s="1102">
        <v>75079.168301053753</v>
      </c>
      <c r="BK3164" s="1102">
        <v>82416.918970533094</v>
      </c>
      <c r="BL3164" s="1102">
        <v>106244.97399774761</v>
      </c>
      <c r="BM3164" s="1102">
        <v>91671.695435666203</v>
      </c>
      <c r="BN3164" s="1102">
        <v>100124.96161222574</v>
      </c>
      <c r="BO3164" s="1102">
        <v>145631.87033380484</v>
      </c>
      <c r="BP3164" s="1102">
        <v>134075.40778569528</v>
      </c>
      <c r="BQ3164" s="1102">
        <v>108091.44892568787</v>
      </c>
      <c r="BR3164" s="1102">
        <v>85854.210637135839</v>
      </c>
      <c r="BS3164" s="1102">
        <v>101541.20927822229</v>
      </c>
      <c r="BT3164" s="1102">
        <v>32911.448181528169</v>
      </c>
      <c r="BU3164" s="1102">
        <v>13700.406775543119</v>
      </c>
      <c r="BV3164" s="1102">
        <v>13061.869209820672</v>
      </c>
      <c r="BW3164" s="1102">
        <v>24557.162178230137</v>
      </c>
      <c r="BX3164" s="1102">
        <v>27282.295705075954</v>
      </c>
      <c r="BY3164" s="1102">
        <v>26309.602676241106</v>
      </c>
      <c r="BZ3164" s="1102">
        <v>23062.68902247593</v>
      </c>
      <c r="CA3164" s="1102">
        <v>15817.745468243093</v>
      </c>
      <c r="CB3164" s="1102">
        <v>10347.829653130178</v>
      </c>
      <c r="CC3164" s="1102">
        <v>9743.8816215978331</v>
      </c>
      <c r="CD3164" s="1102">
        <v>11514.669513857558</v>
      </c>
      <c r="CE3164" s="1102">
        <v>19031.953603901518</v>
      </c>
      <c r="CF3164" s="1102">
        <v>19556.309491162483</v>
      </c>
      <c r="CG3164" s="1102">
        <v>17315.666503105556</v>
      </c>
      <c r="CH3164" s="1102">
        <v>19813.154058200613</v>
      </c>
      <c r="CI3164" s="1102">
        <v>21923.047697711223</v>
      </c>
      <c r="CJ3164" s="1102">
        <v>23520.153434257823</v>
      </c>
      <c r="CK3164" s="1102">
        <v>25649.689286552028</v>
      </c>
      <c r="CL3164" s="1102">
        <v>19570.613360633561</v>
      </c>
      <c r="CM3164" s="1102">
        <v>25124.654511003435</v>
      </c>
      <c r="CN3164" s="1102">
        <v>23617.320631588867</v>
      </c>
      <c r="CO3164" s="1102">
        <v>28639.295034464049</v>
      </c>
      <c r="CP3164" s="1102">
        <v>23946.380602257566</v>
      </c>
      <c r="CQ3164" s="1106">
        <f t="shared" si="249"/>
        <v>26396.366171433125</v>
      </c>
      <c r="CR3164" s="23" t="s">
        <v>544</v>
      </c>
      <c r="DQ3164"/>
      <c r="DR3164"/>
    </row>
    <row r="3165" spans="58:122" ht="13">
      <c r="BF3165" s="1135">
        <v>3157</v>
      </c>
      <c r="BG3165" s="1102">
        <v>63182.843161461751</v>
      </c>
      <c r="BH3165" s="1102">
        <v>66224.418566940949</v>
      </c>
      <c r="BI3165" s="1102">
        <v>58172.679112933241</v>
      </c>
      <c r="BJ3165" s="1102">
        <v>60944.151720389251</v>
      </c>
      <c r="BK3165" s="1102">
        <v>77528.723786577335</v>
      </c>
      <c r="BL3165" s="1102">
        <v>103498.37047978071</v>
      </c>
      <c r="BM3165" s="1102">
        <v>91257.751877371542</v>
      </c>
      <c r="BN3165" s="1102">
        <v>101634.51511532068</v>
      </c>
      <c r="BO3165" s="1102">
        <v>136033.02523887914</v>
      </c>
      <c r="BP3165" s="1102">
        <v>125738.18334191202</v>
      </c>
      <c r="BQ3165" s="1102">
        <v>95124.033793642579</v>
      </c>
      <c r="BR3165" s="1102">
        <v>70617.082254469075</v>
      </c>
      <c r="BS3165" s="1102">
        <v>72855.960383372061</v>
      </c>
      <c r="BT3165" s="1102">
        <v>33354.333404865545</v>
      </c>
      <c r="BU3165" s="1102">
        <v>15135.60806971734</v>
      </c>
      <c r="BV3165" s="1102">
        <v>14072.1244449326</v>
      </c>
      <c r="BW3165" s="1102">
        <v>22250.846159818644</v>
      </c>
      <c r="BX3165" s="1102">
        <v>25065.541854667634</v>
      </c>
      <c r="BY3165" s="1102">
        <v>26251.997271140495</v>
      </c>
      <c r="BZ3165" s="1102">
        <v>25316.019988099757</v>
      </c>
      <c r="CA3165" s="1102">
        <v>15820.022445029814</v>
      </c>
      <c r="CB3165" s="1102">
        <v>8972.7076309369386</v>
      </c>
      <c r="CC3165" s="1102">
        <v>8952.676949085564</v>
      </c>
      <c r="CD3165" s="1102">
        <v>10974.071210012269</v>
      </c>
      <c r="CE3165" s="1102">
        <v>21739.132025316216</v>
      </c>
      <c r="CF3165" s="1102">
        <v>17630.407952849127</v>
      </c>
      <c r="CG3165" s="1102">
        <v>12259.573025921914</v>
      </c>
      <c r="CH3165" s="1102">
        <v>13782.300618091116</v>
      </c>
      <c r="CI3165" s="1102">
        <v>18490.284550423406</v>
      </c>
      <c r="CJ3165" s="1102">
        <v>25630.757784861213</v>
      </c>
      <c r="CK3165" s="1102">
        <v>22749.556847292522</v>
      </c>
      <c r="CL3165" s="1102">
        <v>18672.669596841639</v>
      </c>
      <c r="CM3165" s="1102">
        <v>18751.813898882712</v>
      </c>
      <c r="CN3165" s="1102">
        <v>19644.081642415869</v>
      </c>
      <c r="CO3165" s="1102">
        <v>22599.730526856445</v>
      </c>
      <c r="CP3165" s="1102">
        <v>19729.164805250253</v>
      </c>
      <c r="CQ3165" s="1106">
        <f t="shared" si="249"/>
        <v>21747.681501681302</v>
      </c>
      <c r="CR3165" s="23" t="s">
        <v>544</v>
      </c>
      <c r="DQ3165"/>
      <c r="DR3165"/>
    </row>
    <row r="3166" spans="58:122" ht="13">
      <c r="BF3166" s="1135">
        <v>3158</v>
      </c>
      <c r="BG3166" s="1102">
        <v>53582.623879678227</v>
      </c>
      <c r="BH3166" s="1102">
        <v>54515.870038336165</v>
      </c>
      <c r="BI3166" s="1102">
        <v>52555.03182026407</v>
      </c>
      <c r="BJ3166" s="1102">
        <v>69175.582572188272</v>
      </c>
      <c r="BK3166" s="1102">
        <v>81278.4808584727</v>
      </c>
      <c r="BL3166" s="1102">
        <v>107132.28001150744</v>
      </c>
      <c r="BM3166" s="1102">
        <v>102474.64417932408</v>
      </c>
      <c r="BN3166" s="1102">
        <v>129986.03230049695</v>
      </c>
      <c r="BO3166" s="1102">
        <v>138161.21215534033</v>
      </c>
      <c r="BP3166" s="1102">
        <v>136615.48624241826</v>
      </c>
      <c r="BQ3166" s="1102">
        <v>103860.05809694128</v>
      </c>
      <c r="BR3166" s="1102">
        <v>87819.968254271065</v>
      </c>
      <c r="BS3166" s="1102">
        <v>73039.154507711515</v>
      </c>
      <c r="BT3166" s="1102">
        <v>35538.772438958578</v>
      </c>
      <c r="BU3166" s="1102">
        <v>15939.335956650628</v>
      </c>
      <c r="BV3166" s="1102">
        <v>14273.829407980862</v>
      </c>
      <c r="BW3166" s="1102">
        <v>17823.884553910772</v>
      </c>
      <c r="BX3166" s="1102">
        <v>21536.067769252564</v>
      </c>
      <c r="BY3166" s="1102">
        <v>22823.905385092643</v>
      </c>
      <c r="BZ3166" s="1102">
        <v>20882.439622650374</v>
      </c>
      <c r="CA3166" s="1102">
        <v>15820.270474496272</v>
      </c>
      <c r="CB3166" s="1102">
        <v>9424.5756014549952</v>
      </c>
      <c r="CC3166" s="1102">
        <v>11131.75927779535</v>
      </c>
      <c r="CD3166" s="1102">
        <v>13600.992642683266</v>
      </c>
      <c r="CE3166" s="1102">
        <v>18754.660105933959</v>
      </c>
      <c r="CF3166" s="1102">
        <v>14017.491534251194</v>
      </c>
      <c r="CG3166" s="1102">
        <v>10760.937248534317</v>
      </c>
      <c r="CH3166" s="1102">
        <v>14895.085881269872</v>
      </c>
      <c r="CI3166" s="1102">
        <v>20699.074951020353</v>
      </c>
      <c r="CJ3166" s="1102">
        <v>23953.172312408537</v>
      </c>
      <c r="CK3166" s="1102">
        <v>25117.33666698392</v>
      </c>
      <c r="CL3166" s="1102">
        <v>20617.15026161644</v>
      </c>
      <c r="CM3166" s="1102">
        <v>22786.450785390225</v>
      </c>
      <c r="CN3166" s="1102">
        <v>19797.263060159177</v>
      </c>
      <c r="CO3166" s="1102">
        <v>17205.722621970006</v>
      </c>
      <c r="CP3166" s="1102">
        <v>20303.391823039932</v>
      </c>
      <c r="CQ3166" s="1106">
        <f t="shared" si="249"/>
        <v>22380.658437898433</v>
      </c>
      <c r="CR3166" s="23" t="s">
        <v>544</v>
      </c>
      <c r="DQ3166"/>
      <c r="DR3166"/>
    </row>
    <row r="3167" spans="58:122" ht="13">
      <c r="BF3167" s="1135">
        <v>3159</v>
      </c>
      <c r="BG3167" s="1102">
        <v>68100.56879061056</v>
      </c>
      <c r="BH3167" s="1102">
        <v>63908.944614983542</v>
      </c>
      <c r="BI3167" s="1102">
        <v>58440.043374574452</v>
      </c>
      <c r="BJ3167" s="1102">
        <v>67027.046294094602</v>
      </c>
      <c r="BK3167" s="1102">
        <v>72254.682240144903</v>
      </c>
      <c r="BL3167" s="1102">
        <v>86766.174419451738</v>
      </c>
      <c r="BM3167" s="1102">
        <v>77678.892745579738</v>
      </c>
      <c r="BN3167" s="1102">
        <v>86592.545730179932</v>
      </c>
      <c r="BO3167" s="1102">
        <v>105029.06474113831</v>
      </c>
      <c r="BP3167" s="1102">
        <v>96737.020086120698</v>
      </c>
      <c r="BQ3167" s="1102">
        <v>76885.569934464467</v>
      </c>
      <c r="BR3167" s="1102">
        <v>64694.888486623342</v>
      </c>
      <c r="BS3167" s="1102">
        <v>68670.822736390313</v>
      </c>
      <c r="BT3167" s="1102">
        <v>30982.274980456023</v>
      </c>
      <c r="BU3167" s="1102">
        <v>15727.683464264039</v>
      </c>
      <c r="BV3167" s="1102">
        <v>14503.028783985159</v>
      </c>
      <c r="BW3167" s="1102">
        <v>23514.122455807817</v>
      </c>
      <c r="BX3167" s="1102">
        <v>26266.77371022469</v>
      </c>
      <c r="BY3167" s="1102">
        <v>27252.018464547295</v>
      </c>
      <c r="BZ3167" s="1102">
        <v>24320.153814430265</v>
      </c>
      <c r="CA3167" s="1102">
        <v>15821.060374138082</v>
      </c>
      <c r="CB3167" s="1102">
        <v>9476.9870516943593</v>
      </c>
      <c r="CC3167" s="1102">
        <v>9287.8860607914121</v>
      </c>
      <c r="CD3167" s="1102">
        <v>12626.279223835671</v>
      </c>
      <c r="CE3167" s="1102">
        <v>20915.975884635845</v>
      </c>
      <c r="CF3167" s="1102">
        <v>15722.829688128246</v>
      </c>
      <c r="CG3167" s="1102">
        <v>12584.435647416425</v>
      </c>
      <c r="CH3167" s="1102">
        <v>16931.622917143301</v>
      </c>
      <c r="CI3167" s="1102">
        <v>24082.610058702085</v>
      </c>
      <c r="CJ3167" s="1102">
        <v>28788.137512494148</v>
      </c>
      <c r="CK3167" s="1102">
        <v>27248.302775622917</v>
      </c>
      <c r="CL3167" s="1102">
        <v>20670.001684719344</v>
      </c>
      <c r="CM3167" s="1102">
        <v>21480.556608146257</v>
      </c>
      <c r="CN3167" s="1102">
        <v>19316.034257111554</v>
      </c>
      <c r="CO3167" s="1102">
        <v>25101.164448361782</v>
      </c>
      <c r="CP3167" s="1102">
        <v>20008.722266889166</v>
      </c>
      <c r="CQ3167" s="1106">
        <f t="shared" si="249"/>
        <v>22055.840853440764</v>
      </c>
      <c r="CR3167" s="23" t="s">
        <v>544</v>
      </c>
      <c r="DQ3167"/>
      <c r="DR3167"/>
    </row>
    <row r="3168" spans="58:122" ht="13">
      <c r="BF3168" s="1135">
        <v>3160</v>
      </c>
      <c r="BG3168" s="1102">
        <v>78768.41383891087</v>
      </c>
      <c r="BH3168" s="1102">
        <v>71190.402515157184</v>
      </c>
      <c r="BI3168" s="1102">
        <v>64066.095862451919</v>
      </c>
      <c r="BJ3168" s="1102">
        <v>76869.200734795668</v>
      </c>
      <c r="BK3168" s="1102">
        <v>91724.612226714278</v>
      </c>
      <c r="BL3168" s="1102">
        <v>111920.9644431324</v>
      </c>
      <c r="BM3168" s="1102">
        <v>99358.779505062295</v>
      </c>
      <c r="BN3168" s="1102">
        <v>112270.58590632529</v>
      </c>
      <c r="BO3168" s="1102">
        <v>145795.41684415445</v>
      </c>
      <c r="BP3168" s="1102">
        <v>133635.66329536849</v>
      </c>
      <c r="BQ3168" s="1102">
        <v>104520.97693891225</v>
      </c>
      <c r="BR3168" s="1102">
        <v>83580.130029395819</v>
      </c>
      <c r="BS3168" s="1102">
        <v>80665.775726853331</v>
      </c>
      <c r="BT3168" s="1102">
        <v>45208.857636896995</v>
      </c>
      <c r="BU3168" s="1102">
        <v>22975.68859988925</v>
      </c>
      <c r="BV3168" s="1102">
        <v>16883.827315381204</v>
      </c>
      <c r="BW3168" s="1102">
        <v>16029.87821384619</v>
      </c>
      <c r="BX3168" s="1102">
        <v>19196.088255702321</v>
      </c>
      <c r="BY3168" s="1102">
        <v>23118.692708751023</v>
      </c>
      <c r="BZ3168" s="1102">
        <v>24420.060550904353</v>
      </c>
      <c r="CA3168" s="1102">
        <v>15823.360498694341</v>
      </c>
      <c r="CB3168" s="1102">
        <v>9261.0205472989692</v>
      </c>
      <c r="CC3168" s="1102">
        <v>12265.702966698005</v>
      </c>
      <c r="CD3168" s="1102">
        <v>15868.829388882012</v>
      </c>
      <c r="CE3168" s="1102">
        <v>30191.831735259464</v>
      </c>
      <c r="CF3168" s="1102">
        <v>23096.173997368976</v>
      </c>
      <c r="CG3168" s="1102">
        <v>16770.921578468126</v>
      </c>
      <c r="CH3168" s="1102">
        <v>15838.382952273252</v>
      </c>
      <c r="CI3168" s="1102">
        <v>22010.668397295089</v>
      </c>
      <c r="CJ3168" s="1102">
        <v>26958.658412530593</v>
      </c>
      <c r="CK3168" s="1102">
        <v>26455.663663950312</v>
      </c>
      <c r="CL3168" s="1102">
        <v>21656.521031367265</v>
      </c>
      <c r="CM3168" s="1102">
        <v>23650.973423737792</v>
      </c>
      <c r="CN3168" s="1102">
        <v>19865.612792436808</v>
      </c>
      <c r="CO3168" s="1102">
        <v>24724.31871764555</v>
      </c>
      <c r="CP3168" s="1102">
        <v>21904.769944818745</v>
      </c>
      <c r="CQ3168" s="1106">
        <f t="shared" si="249"/>
        <v>24145.875653121777</v>
      </c>
      <c r="CR3168" s="23" t="s">
        <v>544</v>
      </c>
      <c r="DQ3168"/>
      <c r="DR3168"/>
    </row>
    <row r="3169" spans="58:122" ht="13">
      <c r="BF3169" s="1135">
        <v>3161</v>
      </c>
      <c r="BG3169" s="1103">
        <v>57761.827155952386</v>
      </c>
      <c r="BH3169" s="1103">
        <v>50502.365241441883</v>
      </c>
      <c r="BI3169" s="1103">
        <v>43140.161440386415</v>
      </c>
      <c r="BJ3169" s="1103">
        <v>49072.592122999391</v>
      </c>
      <c r="BK3169" s="1103">
        <v>64593.219879530268</v>
      </c>
      <c r="BL3169" s="1103">
        <v>87756.306555095623</v>
      </c>
      <c r="BM3169" s="1103">
        <v>74642.118590840939</v>
      </c>
      <c r="BN3169" s="1103">
        <v>78665.724443303392</v>
      </c>
      <c r="BO3169" s="1103">
        <v>102692.12682660954</v>
      </c>
      <c r="BP3169" s="1103">
        <v>93976.609614250105</v>
      </c>
      <c r="BQ3169" s="1103">
        <v>69798.68958371901</v>
      </c>
      <c r="BR3169" s="1103">
        <v>53965.899588040324</v>
      </c>
      <c r="BS3169" s="1103">
        <v>65785.738620228527</v>
      </c>
      <c r="BT3169" s="1103">
        <v>21871.960339218596</v>
      </c>
      <c r="BU3169" s="1103">
        <v>10350.565119366935</v>
      </c>
      <c r="BV3169" s="1103">
        <v>14631.5260083296</v>
      </c>
      <c r="BW3169" s="1103">
        <v>16372.601783227772</v>
      </c>
      <c r="BX3169" s="1103">
        <v>25569.771421076824</v>
      </c>
      <c r="BY3169" s="1103">
        <v>27350.725320094651</v>
      </c>
      <c r="BZ3169" s="1103">
        <v>24835.508376199348</v>
      </c>
      <c r="CA3169" s="1103">
        <v>15830.075595480754</v>
      </c>
      <c r="CB3169" s="1103">
        <v>8852.2488450179662</v>
      </c>
      <c r="CC3169" s="1103">
        <v>10441.868525635187</v>
      </c>
      <c r="CD3169" s="1103">
        <v>14068.969187026294</v>
      </c>
      <c r="CE3169" s="1103">
        <v>21395.393707107694</v>
      </c>
      <c r="CF3169" s="1103">
        <v>16551.611494147186</v>
      </c>
      <c r="CG3169" s="1103">
        <v>12533.022324128207</v>
      </c>
      <c r="CH3169" s="1103">
        <v>15959.276030958477</v>
      </c>
      <c r="CI3169" s="1103">
        <v>20116.681890858395</v>
      </c>
      <c r="CJ3169" s="1103">
        <v>22081.389349441371</v>
      </c>
      <c r="CK3169" s="1103">
        <v>21472.497576153972</v>
      </c>
      <c r="CL3169" s="1103">
        <v>16609.716056477377</v>
      </c>
      <c r="CM3169" s="1103">
        <v>19405.455012984003</v>
      </c>
      <c r="CN3169" s="1103">
        <v>17269.888082945152</v>
      </c>
      <c r="CO3169" s="1103">
        <v>17958.812806482329</v>
      </c>
      <c r="CP3169" s="1103">
        <v>19000.226187778531</v>
      </c>
      <c r="CQ3169" s="1106">
        <f t="shared" si="249"/>
        <v>20944.164219346458</v>
      </c>
      <c r="CR3169" s="23" t="s">
        <v>544</v>
      </c>
      <c r="DQ3169"/>
      <c r="DR3169"/>
    </row>
    <row r="3170" spans="58:122" ht="13">
      <c r="BF3170" s="1135">
        <v>3162</v>
      </c>
      <c r="BG3170" s="1102">
        <v>87684.080608207005</v>
      </c>
      <c r="BH3170" s="1102">
        <v>86891.528046144114</v>
      </c>
      <c r="BI3170" s="1102">
        <v>80085.826658129125</v>
      </c>
      <c r="BJ3170" s="1102">
        <v>86575.605673012469</v>
      </c>
      <c r="BK3170" s="1102">
        <v>92449.973184557224</v>
      </c>
      <c r="BL3170" s="1102">
        <v>104055.33504694444</v>
      </c>
      <c r="BM3170" s="1102">
        <v>85111.067619688081</v>
      </c>
      <c r="BN3170" s="1102">
        <v>98089.375564750153</v>
      </c>
      <c r="BO3170" s="1102">
        <v>136951.69148659328</v>
      </c>
      <c r="BP3170" s="1102">
        <v>126908.75715508423</v>
      </c>
      <c r="BQ3170" s="1102">
        <v>100023.42224963634</v>
      </c>
      <c r="BR3170" s="1102">
        <v>85633.536453260822</v>
      </c>
      <c r="BS3170" s="1102">
        <v>98269.596191611738</v>
      </c>
      <c r="BT3170" s="1102">
        <v>39502.531704789726</v>
      </c>
      <c r="BU3170" s="1102">
        <v>18537.117217063947</v>
      </c>
      <c r="BV3170" s="1102">
        <v>16298.830037277197</v>
      </c>
      <c r="BW3170" s="1102">
        <v>19705.766599813851</v>
      </c>
      <c r="BX3170" s="1102">
        <v>30504.555236587825</v>
      </c>
      <c r="BY3170" s="1102">
        <v>27135.513301242412</v>
      </c>
      <c r="BZ3170" s="1102">
        <v>22781.285791619182</v>
      </c>
      <c r="CA3170" s="1102">
        <v>15841.813421225466</v>
      </c>
      <c r="CB3170" s="1102">
        <v>10287.441182792443</v>
      </c>
      <c r="CC3170" s="1102">
        <v>13402.076656981786</v>
      </c>
      <c r="CD3170" s="1102">
        <v>17441.447244851133</v>
      </c>
      <c r="CE3170" s="1102">
        <v>27856.531692914134</v>
      </c>
      <c r="CF3170" s="1102">
        <v>22748.519778127386</v>
      </c>
      <c r="CG3170" s="1102">
        <v>17159.811446730997</v>
      </c>
      <c r="CH3170" s="1102">
        <v>19416.653811564767</v>
      </c>
      <c r="CI3170" s="1102">
        <v>25218.384547204751</v>
      </c>
      <c r="CJ3170" s="1102">
        <v>29909.295262646752</v>
      </c>
      <c r="CK3170" s="1102">
        <v>29359.599185687082</v>
      </c>
      <c r="CL3170" s="1102">
        <v>23044.632512402684</v>
      </c>
      <c r="CM3170" s="1102">
        <v>22776.880225342498</v>
      </c>
      <c r="CN3170" s="1102">
        <v>20538.940243332821</v>
      </c>
      <c r="CO3170" s="1102">
        <v>21400.246019599399</v>
      </c>
      <c r="CP3170" s="1102">
        <v>20748.640292919259</v>
      </c>
      <c r="CQ3170" s="1106">
        <f t="shared" si="249"/>
        <v>22871.46086200661</v>
      </c>
      <c r="CR3170" s="23" t="s">
        <v>544</v>
      </c>
      <c r="DQ3170"/>
      <c r="DR3170"/>
    </row>
    <row r="3171" spans="58:122" ht="13">
      <c r="BF3171" s="1135">
        <v>3163</v>
      </c>
      <c r="BG3171" s="1102">
        <v>56052.466782076306</v>
      </c>
      <c r="BH3171" s="1102">
        <v>50872.871305676294</v>
      </c>
      <c r="BI3171" s="1102">
        <v>44356.741556435256</v>
      </c>
      <c r="BJ3171" s="1102">
        <v>47052.835005738518</v>
      </c>
      <c r="BK3171" s="1102">
        <v>64479.71851065346</v>
      </c>
      <c r="BL3171" s="1102">
        <v>88906.961232446673</v>
      </c>
      <c r="BM3171" s="1102">
        <v>74801.239350021773</v>
      </c>
      <c r="BN3171" s="1102">
        <v>78439.68933192188</v>
      </c>
      <c r="BO3171" s="1102">
        <v>100841.33115797109</v>
      </c>
      <c r="BP3171" s="1102">
        <v>92521.246675470058</v>
      </c>
      <c r="BQ3171" s="1102">
        <v>68553.786365896362</v>
      </c>
      <c r="BR3171" s="1102">
        <v>55683.48925751861</v>
      </c>
      <c r="BS3171" s="1102">
        <v>64994.878256446253</v>
      </c>
      <c r="BT3171" s="1102">
        <v>21633.69696998355</v>
      </c>
      <c r="BU3171" s="1102">
        <v>10347.702934816916</v>
      </c>
      <c r="BV3171" s="1102">
        <v>14504.201672723299</v>
      </c>
      <c r="BW3171" s="1102">
        <v>16430.763309744299</v>
      </c>
      <c r="BX3171" s="1102">
        <v>25321.132085961755</v>
      </c>
      <c r="BY3171" s="1102">
        <v>27319.449310276654</v>
      </c>
      <c r="BZ3171" s="1102">
        <v>24894.085173474123</v>
      </c>
      <c r="CA3171" s="1102">
        <v>15843.681758707595</v>
      </c>
      <c r="CB3171" s="1102">
        <v>8784.4166588496646</v>
      </c>
      <c r="CC3171" s="1102">
        <v>10337.683633094201</v>
      </c>
      <c r="CD3171" s="1102">
        <v>13793.485190882062</v>
      </c>
      <c r="CE3171" s="1102">
        <v>21276.976263174591</v>
      </c>
      <c r="CF3171" s="1102">
        <v>16442.702913701509</v>
      </c>
      <c r="CG3171" s="1102">
        <v>12890.639379809387</v>
      </c>
      <c r="CH3171" s="1102">
        <v>15776.219449381773</v>
      </c>
      <c r="CI3171" s="1102">
        <v>19926.520696748641</v>
      </c>
      <c r="CJ3171" s="1102">
        <v>21988.719643460903</v>
      </c>
      <c r="CK3171" s="1102">
        <v>21375.337813930728</v>
      </c>
      <c r="CL3171" s="1102">
        <v>16534.549351277012</v>
      </c>
      <c r="CM3171" s="1102">
        <v>19319.691449323702</v>
      </c>
      <c r="CN3171" s="1102">
        <v>17182.866402905562</v>
      </c>
      <c r="CO3171" s="1102">
        <v>17820.018422085064</v>
      </c>
      <c r="CP3171" s="1102">
        <v>18859.469417200671</v>
      </c>
      <c r="CQ3171" s="1106">
        <f t="shared" si="249"/>
        <v>20789.006439179408</v>
      </c>
      <c r="CR3171" s="23" t="s">
        <v>544</v>
      </c>
      <c r="DQ3171"/>
      <c r="DR3171"/>
    </row>
    <row r="3172" spans="58:122" ht="13">
      <c r="BF3172" s="1135">
        <v>3164</v>
      </c>
      <c r="BG3172" s="1102">
        <v>87280.588624238255</v>
      </c>
      <c r="BH3172" s="1102">
        <v>80546.753789088354</v>
      </c>
      <c r="BI3172" s="1102">
        <v>68655.009043748796</v>
      </c>
      <c r="BJ3172" s="1102">
        <v>70169.345872202422</v>
      </c>
      <c r="BK3172" s="1102">
        <v>92289.355983765025</v>
      </c>
      <c r="BL3172" s="1102">
        <v>117967.28185973855</v>
      </c>
      <c r="BM3172" s="1102">
        <v>110311.72899976536</v>
      </c>
      <c r="BN3172" s="1102">
        <v>112224.40426400623</v>
      </c>
      <c r="BO3172" s="1102">
        <v>139073.26618361598</v>
      </c>
      <c r="BP3172" s="1102">
        <v>126757.02350293654</v>
      </c>
      <c r="BQ3172" s="1102">
        <v>96187.633411494156</v>
      </c>
      <c r="BR3172" s="1102">
        <v>81529.077080350165</v>
      </c>
      <c r="BS3172" s="1102">
        <v>115300.10594950765</v>
      </c>
      <c r="BT3172" s="1102">
        <v>44409.337749803024</v>
      </c>
      <c r="BU3172" s="1102">
        <v>20219.200721302612</v>
      </c>
      <c r="BV3172" s="1102">
        <v>20858.799191252299</v>
      </c>
      <c r="BW3172" s="1102">
        <v>19154.227568465631</v>
      </c>
      <c r="BX3172" s="1102">
        <v>20146.19324805032</v>
      </c>
      <c r="BY3172" s="1102">
        <v>22934.955324498536</v>
      </c>
      <c r="BZ3172" s="1102">
        <v>23712.008791363602</v>
      </c>
      <c r="CA3172" s="1102">
        <v>15847.040120488427</v>
      </c>
      <c r="CB3172" s="1102">
        <v>10875.174113751889</v>
      </c>
      <c r="CC3172" s="1102">
        <v>10331.232978255704</v>
      </c>
      <c r="CD3172" s="1102">
        <v>13296.150712920784</v>
      </c>
      <c r="CE3172" s="1102">
        <v>24447.413369942584</v>
      </c>
      <c r="CF3172" s="1102">
        <v>20107.025930311094</v>
      </c>
      <c r="CG3172" s="1102">
        <v>15171.078740550187</v>
      </c>
      <c r="CH3172" s="1102">
        <v>16589.981249272998</v>
      </c>
      <c r="CI3172" s="1102">
        <v>24245.923570373943</v>
      </c>
      <c r="CJ3172" s="1102">
        <v>27765.186536221387</v>
      </c>
      <c r="CK3172" s="1102">
        <v>28164.599323248607</v>
      </c>
      <c r="CL3172" s="1102">
        <v>20581.749091135844</v>
      </c>
      <c r="CM3172" s="1102">
        <v>27368.889193861618</v>
      </c>
      <c r="CN3172" s="1102">
        <v>27555.102111049586</v>
      </c>
      <c r="CO3172" s="1102">
        <v>33006.213147833019</v>
      </c>
      <c r="CP3172" s="1102">
        <v>27780.050671791723</v>
      </c>
      <c r="CQ3172" s="1106">
        <f t="shared" si="249"/>
        <v>30622.264047889112</v>
      </c>
      <c r="CR3172" s="23" t="s">
        <v>544</v>
      </c>
      <c r="DQ3172"/>
      <c r="DR3172"/>
    </row>
    <row r="3173" spans="58:122" ht="13">
      <c r="BF3173" s="1135">
        <v>3165</v>
      </c>
      <c r="BG3173" s="1102">
        <v>64486.953399169026</v>
      </c>
      <c r="BH3173" s="1102">
        <v>63725.771717832242</v>
      </c>
      <c r="BI3173" s="1102">
        <v>56801.298903402057</v>
      </c>
      <c r="BJ3173" s="1102">
        <v>73235.558643181052</v>
      </c>
      <c r="BK3173" s="1102">
        <v>92947.797944694597</v>
      </c>
      <c r="BL3173" s="1102">
        <v>117643.78783977154</v>
      </c>
      <c r="BM3173" s="1102">
        <v>100489.70928753717</v>
      </c>
      <c r="BN3173" s="1102">
        <v>106700.69645818796</v>
      </c>
      <c r="BO3173" s="1102">
        <v>142373.90483443791</v>
      </c>
      <c r="BP3173" s="1102">
        <v>136347.25681170315</v>
      </c>
      <c r="BQ3173" s="1102">
        <v>107727.04002519655</v>
      </c>
      <c r="BR3173" s="1102">
        <v>86248.225631607595</v>
      </c>
      <c r="BS3173" s="1102">
        <v>86038.487461936966</v>
      </c>
      <c r="BT3173" s="1102">
        <v>49639.899185847578</v>
      </c>
      <c r="BU3173" s="1102">
        <v>25832.808931533917</v>
      </c>
      <c r="BV3173" s="1102">
        <v>19489.729174075892</v>
      </c>
      <c r="BW3173" s="1102">
        <v>19176.671443208314</v>
      </c>
      <c r="BX3173" s="1102">
        <v>24987.540298026695</v>
      </c>
      <c r="BY3173" s="1102">
        <v>25583.541653467772</v>
      </c>
      <c r="BZ3173" s="1102">
        <v>23785.023091136842</v>
      </c>
      <c r="CA3173" s="1102">
        <v>15851.424310758655</v>
      </c>
      <c r="CB3173" s="1102">
        <v>9700.6582901420334</v>
      </c>
      <c r="CC3173" s="1102">
        <v>11118.879520263057</v>
      </c>
      <c r="CD3173" s="1102">
        <v>12311.477407030012</v>
      </c>
      <c r="CE3173" s="1102">
        <v>20599.337286560723</v>
      </c>
      <c r="CF3173" s="1102">
        <v>15106.928692332802</v>
      </c>
      <c r="CG3173" s="1102">
        <v>11944.004858484677</v>
      </c>
      <c r="CH3173" s="1102">
        <v>13333.397768631205</v>
      </c>
      <c r="CI3173" s="1102">
        <v>19941.573574500671</v>
      </c>
      <c r="CJ3173" s="1102">
        <v>23342.276440152647</v>
      </c>
      <c r="CK3173" s="1102">
        <v>24799.6156777215</v>
      </c>
      <c r="CL3173" s="1102">
        <v>19939.723051588648</v>
      </c>
      <c r="CM3173" s="1102">
        <v>23745.276763685102</v>
      </c>
      <c r="CN3173" s="1102">
        <v>21729.133010213292</v>
      </c>
      <c r="CO3173" s="1102">
        <v>28791.384345314953</v>
      </c>
      <c r="CP3173" s="1102">
        <v>23758.225925122897</v>
      </c>
      <c r="CQ3173" s="1106">
        <f t="shared" si="249"/>
        <v>26188.96114279818</v>
      </c>
      <c r="CR3173" s="23" t="s">
        <v>544</v>
      </c>
      <c r="DQ3173"/>
      <c r="DR3173"/>
    </row>
    <row r="3174" spans="58:122" ht="13">
      <c r="BF3174" s="1135">
        <v>3166</v>
      </c>
      <c r="BG3174" s="1102">
        <v>67281.628676558408</v>
      </c>
      <c r="BH3174" s="1102">
        <v>73859.065142266118</v>
      </c>
      <c r="BI3174" s="1102">
        <v>66222.878207097237</v>
      </c>
      <c r="BJ3174" s="1102">
        <v>65168.967367940641</v>
      </c>
      <c r="BK3174" s="1102">
        <v>79845.76488997633</v>
      </c>
      <c r="BL3174" s="1102">
        <v>100574.1140797871</v>
      </c>
      <c r="BM3174" s="1102">
        <v>80410.252557869593</v>
      </c>
      <c r="BN3174" s="1102">
        <v>87818.680891984142</v>
      </c>
      <c r="BO3174" s="1102">
        <v>134431.36239516977</v>
      </c>
      <c r="BP3174" s="1102">
        <v>130721.24248888528</v>
      </c>
      <c r="BQ3174" s="1102">
        <v>108861.47846512584</v>
      </c>
      <c r="BR3174" s="1102">
        <v>88079.983028389179</v>
      </c>
      <c r="BS3174" s="1102">
        <v>116179.58778157902</v>
      </c>
      <c r="BT3174" s="1102">
        <v>38280.318925100459</v>
      </c>
      <c r="BU3174" s="1102">
        <v>17098.978017217327</v>
      </c>
      <c r="BV3174" s="1102">
        <v>20255.331106314625</v>
      </c>
      <c r="BW3174" s="1102">
        <v>19151.202782254833</v>
      </c>
      <c r="BX3174" s="1102">
        <v>27312.947719484244</v>
      </c>
      <c r="BY3174" s="1102">
        <v>28087.967544791853</v>
      </c>
      <c r="BZ3174" s="1102">
        <v>25670.615597199361</v>
      </c>
      <c r="CA3174" s="1102">
        <v>15865.941851533273</v>
      </c>
      <c r="CB3174" s="1102">
        <v>8566.4279583504576</v>
      </c>
      <c r="CC3174" s="1102">
        <v>12555.465085577482</v>
      </c>
      <c r="CD3174" s="1102">
        <v>15237.610373824456</v>
      </c>
      <c r="CE3174" s="1102">
        <v>25113.645122744972</v>
      </c>
      <c r="CF3174" s="1102">
        <v>19462.377278113963</v>
      </c>
      <c r="CG3174" s="1102">
        <v>15240.310321435403</v>
      </c>
      <c r="CH3174" s="1102">
        <v>20392.411395968851</v>
      </c>
      <c r="CI3174" s="1102">
        <v>22990.668390511739</v>
      </c>
      <c r="CJ3174" s="1102">
        <v>25862.561298733515</v>
      </c>
      <c r="CK3174" s="1102">
        <v>25222.683596143306</v>
      </c>
      <c r="CL3174" s="1102">
        <v>21561.245434394492</v>
      </c>
      <c r="CM3174" s="1102">
        <v>27616.438022792696</v>
      </c>
      <c r="CN3174" s="1102">
        <v>24141.931068189002</v>
      </c>
      <c r="CO3174" s="1102">
        <v>25993.153536056154</v>
      </c>
      <c r="CP3174" s="1102">
        <v>27156.826209762807</v>
      </c>
      <c r="CQ3174" s="1106">
        <f t="shared" si="249"/>
        <v>29935.276674725974</v>
      </c>
      <c r="CR3174" s="23" t="s">
        <v>544</v>
      </c>
      <c r="DQ3174"/>
      <c r="DR3174"/>
    </row>
    <row r="3175" spans="58:122" ht="13">
      <c r="BF3175" s="1135">
        <v>3167</v>
      </c>
      <c r="BG3175" s="1102">
        <v>71040.191314030875</v>
      </c>
      <c r="BH3175" s="1102">
        <v>75746.217524119798</v>
      </c>
      <c r="BI3175" s="1102">
        <v>65538.919629339274</v>
      </c>
      <c r="BJ3175" s="1102">
        <v>70993.755000410034</v>
      </c>
      <c r="BK3175" s="1102">
        <v>79300.420990181345</v>
      </c>
      <c r="BL3175" s="1102">
        <v>100090.74351695349</v>
      </c>
      <c r="BM3175" s="1102">
        <v>97194.377397584612</v>
      </c>
      <c r="BN3175" s="1102">
        <v>115653.82944594722</v>
      </c>
      <c r="BO3175" s="1102">
        <v>123810.2408935487</v>
      </c>
      <c r="BP3175" s="1102">
        <v>133053.10147169733</v>
      </c>
      <c r="BQ3175" s="1102">
        <v>105372.64425396477</v>
      </c>
      <c r="BR3175" s="1102">
        <v>91943.089498198635</v>
      </c>
      <c r="BS3175" s="1102">
        <v>85325.787277970172</v>
      </c>
      <c r="BT3175" s="1102">
        <v>29499.555503879546</v>
      </c>
      <c r="BU3175" s="1102">
        <v>13881.796266659218</v>
      </c>
      <c r="BV3175" s="1102">
        <v>15095.362346638543</v>
      </c>
      <c r="BW3175" s="1102">
        <v>26474.952819018432</v>
      </c>
      <c r="BX3175" s="1102">
        <v>28255.866610108606</v>
      </c>
      <c r="BY3175" s="1102">
        <v>30971.996619783971</v>
      </c>
      <c r="BZ3175" s="1102">
        <v>19656.046958477786</v>
      </c>
      <c r="CA3175" s="1102">
        <v>15867.274287039465</v>
      </c>
      <c r="CB3175" s="1102">
        <v>9939.2232159596861</v>
      </c>
      <c r="CC3175" s="1102">
        <v>11608.357649263693</v>
      </c>
      <c r="CD3175" s="1102">
        <v>13610.093625505328</v>
      </c>
      <c r="CE3175" s="1102">
        <v>23698.418043892263</v>
      </c>
      <c r="CF3175" s="1102">
        <v>17234.306283766735</v>
      </c>
      <c r="CG3175" s="1102">
        <v>14872.658217319413</v>
      </c>
      <c r="CH3175" s="1102">
        <v>15558.610111444485</v>
      </c>
      <c r="CI3175" s="1102">
        <v>20341.890037319459</v>
      </c>
      <c r="CJ3175" s="1102">
        <v>22275.01357377219</v>
      </c>
      <c r="CK3175" s="1102">
        <v>24554.351833929752</v>
      </c>
      <c r="CL3175" s="1102">
        <v>21377.01926753989</v>
      </c>
      <c r="CM3175" s="1102">
        <v>27430.754381886585</v>
      </c>
      <c r="CN3175" s="1102">
        <v>26127.183959643378</v>
      </c>
      <c r="CO3175" s="1102">
        <v>34559.821892613872</v>
      </c>
      <c r="CP3175" s="1102">
        <v>27728.960720540941</v>
      </c>
      <c r="CQ3175" s="1106">
        <f t="shared" si="249"/>
        <v>30565.947016798025</v>
      </c>
      <c r="CR3175" s="23" t="s">
        <v>544</v>
      </c>
      <c r="DQ3175"/>
      <c r="DR3175"/>
    </row>
    <row r="3176" spans="58:122" ht="13">
      <c r="BF3176" s="1135">
        <v>3168</v>
      </c>
      <c r="BG3176" s="1102">
        <v>78664.81919109053</v>
      </c>
      <c r="BH3176" s="1102">
        <v>78631.530955425798</v>
      </c>
      <c r="BI3176" s="1102">
        <v>62876.393366623786</v>
      </c>
      <c r="BJ3176" s="1102">
        <v>60352.650241344963</v>
      </c>
      <c r="BK3176" s="1102">
        <v>75694.321943878269</v>
      </c>
      <c r="BL3176" s="1102">
        <v>99495.837257690699</v>
      </c>
      <c r="BM3176" s="1102">
        <v>93799.425012686188</v>
      </c>
      <c r="BN3176" s="1102">
        <v>97155.913663074301</v>
      </c>
      <c r="BO3176" s="1102">
        <v>131597.0879975509</v>
      </c>
      <c r="BP3176" s="1102">
        <v>120901.37112402939</v>
      </c>
      <c r="BQ3176" s="1102">
        <v>92816.949010474258</v>
      </c>
      <c r="BR3176" s="1102">
        <v>68976.587994473011</v>
      </c>
      <c r="BS3176" s="1102">
        <v>70654.864011947589</v>
      </c>
      <c r="BT3176" s="1102">
        <v>25829.357398510736</v>
      </c>
      <c r="BU3176" s="1102">
        <v>10918.352174197187</v>
      </c>
      <c r="BV3176" s="1102">
        <v>9480.1617665360045</v>
      </c>
      <c r="BW3176" s="1102">
        <v>19006.382039118558</v>
      </c>
      <c r="BX3176" s="1102">
        <v>25849.335956324947</v>
      </c>
      <c r="BY3176" s="1102">
        <v>27880.944836459177</v>
      </c>
      <c r="BZ3176" s="1102">
        <v>26077.879351987922</v>
      </c>
      <c r="CA3176" s="1102">
        <v>15868.967874207299</v>
      </c>
      <c r="CB3176" s="1102">
        <v>8574.3070345648302</v>
      </c>
      <c r="CC3176" s="1102">
        <v>8694.6544766396764</v>
      </c>
      <c r="CD3176" s="1102">
        <v>14083.595357790464</v>
      </c>
      <c r="CE3176" s="1102">
        <v>23690.544612131573</v>
      </c>
      <c r="CF3176" s="1102">
        <v>16564.819530556426</v>
      </c>
      <c r="CG3176" s="1102">
        <v>11592.03774992949</v>
      </c>
      <c r="CH3176" s="1102">
        <v>12276.776382518441</v>
      </c>
      <c r="CI3176" s="1102">
        <v>20264.839415974388</v>
      </c>
      <c r="CJ3176" s="1102">
        <v>24831.143911555013</v>
      </c>
      <c r="CK3176" s="1102">
        <v>26850.018655267719</v>
      </c>
      <c r="CL3176" s="1102">
        <v>20091.364224964884</v>
      </c>
      <c r="CM3176" s="1102">
        <v>20068.837582825112</v>
      </c>
      <c r="CN3176" s="1102">
        <v>17565.098380561536</v>
      </c>
      <c r="CO3176" s="1102">
        <v>20232.033386919171</v>
      </c>
      <c r="CP3176" s="1102">
        <v>18856.254988938643</v>
      </c>
      <c r="CQ3176" s="1106">
        <f t="shared" si="249"/>
        <v>20785.463138550989</v>
      </c>
      <c r="CR3176" s="23" t="s">
        <v>544</v>
      </c>
      <c r="DQ3176"/>
      <c r="DR3176"/>
    </row>
    <row r="3177" spans="58:122" ht="13">
      <c r="BF3177" s="1135">
        <v>3169</v>
      </c>
      <c r="BG3177" s="1102">
        <v>84276.717436105086</v>
      </c>
      <c r="BH3177" s="1102">
        <v>104293.09933506048</v>
      </c>
      <c r="BI3177" s="1102">
        <v>108296.82640908333</v>
      </c>
      <c r="BJ3177" s="1102">
        <v>134518.68651746574</v>
      </c>
      <c r="BK3177" s="1102">
        <v>138248.89139152624</v>
      </c>
      <c r="BL3177" s="1102">
        <v>152370.90285235771</v>
      </c>
      <c r="BM3177" s="1102">
        <v>119754.14692250584</v>
      </c>
      <c r="BN3177" s="1102">
        <v>117929.07160296931</v>
      </c>
      <c r="BO3177" s="1102">
        <v>114846.11629354951</v>
      </c>
      <c r="BP3177" s="1102">
        <v>120600.6891788074</v>
      </c>
      <c r="BQ3177" s="1102">
        <v>90995.62568740861</v>
      </c>
      <c r="BR3177" s="1102">
        <v>83153.294154159492</v>
      </c>
      <c r="BS3177" s="1102">
        <v>82107.91471423881</v>
      </c>
      <c r="BT3177" s="1102">
        <v>37406.749472852316</v>
      </c>
      <c r="BU3177" s="1102">
        <v>18254.124234533534</v>
      </c>
      <c r="BV3177" s="1102">
        <v>18176.995898071298</v>
      </c>
      <c r="BW3177" s="1102">
        <v>31421.50656377232</v>
      </c>
      <c r="BX3177" s="1102">
        <v>37181.665129161542</v>
      </c>
      <c r="BY3177" s="1102">
        <v>28032.908784972591</v>
      </c>
      <c r="BZ3177" s="1102">
        <v>18909.963121228866</v>
      </c>
      <c r="CA3177" s="1102">
        <v>15887.896228963558</v>
      </c>
      <c r="CB3177" s="1102">
        <v>11781.25695763664</v>
      </c>
      <c r="CC3177" s="1102">
        <v>14408.043023681921</v>
      </c>
      <c r="CD3177" s="1102">
        <v>19538.458526741182</v>
      </c>
      <c r="CE3177" s="1102">
        <v>27385.393224148498</v>
      </c>
      <c r="CF3177" s="1102">
        <v>22534.397817302885</v>
      </c>
      <c r="CG3177" s="1102">
        <v>18990.708684868627</v>
      </c>
      <c r="CH3177" s="1102">
        <v>22344.79119583674</v>
      </c>
      <c r="CI3177" s="1102">
        <v>28148.60144311413</v>
      </c>
      <c r="CJ3177" s="1102">
        <v>28626.669033205431</v>
      </c>
      <c r="CK3177" s="1102">
        <v>28133.396558734657</v>
      </c>
      <c r="CL3177" s="1102">
        <v>22439.778437581714</v>
      </c>
      <c r="CM3177" s="1102">
        <v>26133.547606724649</v>
      </c>
      <c r="CN3177" s="1102">
        <v>26800.123405262362</v>
      </c>
      <c r="CO3177" s="1102">
        <v>28375.368303728192</v>
      </c>
      <c r="CP3177" s="1102">
        <v>26875.757600488563</v>
      </c>
      <c r="CQ3177" s="1106">
        <f t="shared" si="249"/>
        <v>29625.451567837004</v>
      </c>
      <c r="CR3177" s="23" t="s">
        <v>544</v>
      </c>
      <c r="DQ3177"/>
      <c r="DR3177"/>
    </row>
    <row r="3178" spans="58:122" ht="13">
      <c r="BF3178" s="1135">
        <v>3170</v>
      </c>
      <c r="BG3178" s="1102">
        <v>56412.989063986839</v>
      </c>
      <c r="BH3178" s="1102">
        <v>53963.4837157156</v>
      </c>
      <c r="BI3178" s="1102">
        <v>51214.416396320936</v>
      </c>
      <c r="BJ3178" s="1102">
        <v>70804.564886928347</v>
      </c>
      <c r="BK3178" s="1102">
        <v>82252.969030996814</v>
      </c>
      <c r="BL3178" s="1102">
        <v>92825.432316102873</v>
      </c>
      <c r="BM3178" s="1102">
        <v>69552.774192986835</v>
      </c>
      <c r="BN3178" s="1102">
        <v>94123.851244886842</v>
      </c>
      <c r="BO3178" s="1102">
        <v>114476.7951837312</v>
      </c>
      <c r="BP3178" s="1102">
        <v>110559.74233904331</v>
      </c>
      <c r="BQ3178" s="1102">
        <v>83151.21504241605</v>
      </c>
      <c r="BR3178" s="1102">
        <v>67293.770881314515</v>
      </c>
      <c r="BS3178" s="1102">
        <v>60585.158683661968</v>
      </c>
      <c r="BT3178" s="1102">
        <v>28817.223803713685</v>
      </c>
      <c r="BU3178" s="1102">
        <v>13978.77159507228</v>
      </c>
      <c r="BV3178" s="1102">
        <v>16287.959620612068</v>
      </c>
      <c r="BW3178" s="1102">
        <v>26260.780719998951</v>
      </c>
      <c r="BX3178" s="1102">
        <v>33677.587995445603</v>
      </c>
      <c r="BY3178" s="1102">
        <v>27234.797527214632</v>
      </c>
      <c r="BZ3178" s="1102">
        <v>22644.150518477069</v>
      </c>
      <c r="CA3178" s="1102">
        <v>15889.270529402214</v>
      </c>
      <c r="CB3178" s="1102">
        <v>10752.280176800308</v>
      </c>
      <c r="CC3178" s="1102">
        <v>11475.650512859233</v>
      </c>
      <c r="CD3178" s="1102">
        <v>14868.418480333992</v>
      </c>
      <c r="CE3178" s="1102">
        <v>19731.447675664487</v>
      </c>
      <c r="CF3178" s="1102">
        <v>17446.991979975923</v>
      </c>
      <c r="CG3178" s="1102">
        <v>15576.802357731895</v>
      </c>
      <c r="CH3178" s="1102">
        <v>17897.542341892069</v>
      </c>
      <c r="CI3178" s="1102">
        <v>22277.82125351877</v>
      </c>
      <c r="CJ3178" s="1102">
        <v>21758.767517444074</v>
      </c>
      <c r="CK3178" s="1102">
        <v>21917.595352241551</v>
      </c>
      <c r="CL3178" s="1102">
        <v>18369.800347629178</v>
      </c>
      <c r="CM3178" s="1102">
        <v>21128.213119868466</v>
      </c>
      <c r="CN3178" s="1102">
        <v>21136.245842130505</v>
      </c>
      <c r="CO3178" s="1102">
        <v>22605.716208096848</v>
      </c>
      <c r="CP3178" s="1102">
        <v>22168.121800362536</v>
      </c>
      <c r="CQ3178" s="1106">
        <f t="shared" si="249"/>
        <v>24436.171381997185</v>
      </c>
      <c r="CR3178" s="23" t="s">
        <v>544</v>
      </c>
      <c r="DQ3178"/>
      <c r="DR3178"/>
    </row>
    <row r="3179" spans="58:122" ht="13">
      <c r="BF3179" s="1135">
        <v>3171</v>
      </c>
      <c r="BG3179" s="1102">
        <v>96409.855836711882</v>
      </c>
      <c r="BH3179" s="1102">
        <v>95649.404745362204</v>
      </c>
      <c r="BI3179" s="1102">
        <v>83477.574572515819</v>
      </c>
      <c r="BJ3179" s="1102">
        <v>80375.757697429755</v>
      </c>
      <c r="BK3179" s="1102">
        <v>95206.762029184305</v>
      </c>
      <c r="BL3179" s="1102">
        <v>121017.93855180776</v>
      </c>
      <c r="BM3179" s="1102">
        <v>106162.68104898348</v>
      </c>
      <c r="BN3179" s="1102">
        <v>108919.2530917648</v>
      </c>
      <c r="BO3179" s="1102">
        <v>151695.98479254785</v>
      </c>
      <c r="BP3179" s="1102">
        <v>141662.30881131798</v>
      </c>
      <c r="BQ3179" s="1102">
        <v>109959.25678966074</v>
      </c>
      <c r="BR3179" s="1102">
        <v>80858.792629729985</v>
      </c>
      <c r="BS3179" s="1102">
        <v>75916.512279796574</v>
      </c>
      <c r="BT3179" s="1102">
        <v>30981.090416076811</v>
      </c>
      <c r="BU3179" s="1102">
        <v>15735.948661739058</v>
      </c>
      <c r="BV3179" s="1102">
        <v>19456.572728184194</v>
      </c>
      <c r="BW3179" s="1102">
        <v>26574.392199954113</v>
      </c>
      <c r="BX3179" s="1102">
        <v>29874.007678682054</v>
      </c>
      <c r="BY3179" s="1102">
        <v>22004.86294508983</v>
      </c>
      <c r="BZ3179" s="1102">
        <v>23374.807900429616</v>
      </c>
      <c r="CA3179" s="1102">
        <v>15900.471224581768</v>
      </c>
      <c r="CB3179" s="1102">
        <v>9813.4427889173294</v>
      </c>
      <c r="CC3179" s="1102">
        <v>12204.585829591695</v>
      </c>
      <c r="CD3179" s="1102">
        <v>16925.908461066072</v>
      </c>
      <c r="CE3179" s="1102">
        <v>25012.991417684709</v>
      </c>
      <c r="CF3179" s="1102">
        <v>20745.591515105087</v>
      </c>
      <c r="CG3179" s="1102">
        <v>16963.583959864536</v>
      </c>
      <c r="CH3179" s="1102">
        <v>21616.718178454415</v>
      </c>
      <c r="CI3179" s="1102">
        <v>27084.759988546466</v>
      </c>
      <c r="CJ3179" s="1102">
        <v>29580.195408057087</v>
      </c>
      <c r="CK3179" s="1102">
        <v>28939.951462388963</v>
      </c>
      <c r="CL3179" s="1102">
        <v>22763.369740707698</v>
      </c>
      <c r="CM3179" s="1102">
        <v>24546.640012848737</v>
      </c>
      <c r="CN3179" s="1102">
        <v>19991.694407564275</v>
      </c>
      <c r="CO3179" s="1102">
        <v>20244.981592807962</v>
      </c>
      <c r="CP3179" s="1102">
        <v>22140.263003656888</v>
      </c>
      <c r="CQ3179" s="1106">
        <f t="shared" si="249"/>
        <v>24405.462315305558</v>
      </c>
      <c r="CR3179" s="23" t="s">
        <v>544</v>
      </c>
      <c r="DQ3179"/>
      <c r="DR3179"/>
    </row>
    <row r="3180" spans="58:122" ht="13">
      <c r="BF3180" s="1135">
        <v>3172</v>
      </c>
      <c r="BG3180" s="1102">
        <v>75508.034027469461</v>
      </c>
      <c r="BH3180" s="1102">
        <v>79844.315469848108</v>
      </c>
      <c r="BI3180" s="1102">
        <v>71707.954249409842</v>
      </c>
      <c r="BJ3180" s="1102">
        <v>70963.004524428907</v>
      </c>
      <c r="BK3180" s="1102">
        <v>81398.455552398591</v>
      </c>
      <c r="BL3180" s="1102">
        <v>105804.59155083384</v>
      </c>
      <c r="BM3180" s="1102">
        <v>92014.711320319358</v>
      </c>
      <c r="BN3180" s="1102">
        <v>102118.39756935945</v>
      </c>
      <c r="BO3180" s="1102">
        <v>145174.04561172976</v>
      </c>
      <c r="BP3180" s="1102">
        <v>134429.92642296746</v>
      </c>
      <c r="BQ3180" s="1102">
        <v>108742.04905454934</v>
      </c>
      <c r="BR3180" s="1102">
        <v>87911.62926117258</v>
      </c>
      <c r="BS3180" s="1102">
        <v>100907.03614053018</v>
      </c>
      <c r="BT3180" s="1102">
        <v>32859.3047087827</v>
      </c>
      <c r="BU3180" s="1102">
        <v>13753.763339690373</v>
      </c>
      <c r="BV3180" s="1102">
        <v>13220.80749600027</v>
      </c>
      <c r="BW3180" s="1102">
        <v>24647.587817462299</v>
      </c>
      <c r="BX3180" s="1102">
        <v>27479.346131630995</v>
      </c>
      <c r="BY3180" s="1102">
        <v>26372.614833561052</v>
      </c>
      <c r="BZ3180" s="1102">
        <v>23191.770550297195</v>
      </c>
      <c r="CA3180" s="1102">
        <v>15903.080797773498</v>
      </c>
      <c r="CB3180" s="1102">
        <v>10397.715252702557</v>
      </c>
      <c r="CC3180" s="1102">
        <v>9786.642423964915</v>
      </c>
      <c r="CD3180" s="1102">
        <v>11586.583603119037</v>
      </c>
      <c r="CE3180" s="1102">
        <v>19125.796413316682</v>
      </c>
      <c r="CF3180" s="1102">
        <v>19644.061721212431</v>
      </c>
      <c r="CG3180" s="1102">
        <v>17417.694779856589</v>
      </c>
      <c r="CH3180" s="1102">
        <v>19925.875666089651</v>
      </c>
      <c r="CI3180" s="1102">
        <v>22073.693063050978</v>
      </c>
      <c r="CJ3180" s="1102">
        <v>23574.411858221589</v>
      </c>
      <c r="CK3180" s="1102">
        <v>25738.594168550419</v>
      </c>
      <c r="CL3180" s="1102">
        <v>19658.085296449957</v>
      </c>
      <c r="CM3180" s="1102">
        <v>25287.89876407163</v>
      </c>
      <c r="CN3180" s="1102">
        <v>23737.717643933494</v>
      </c>
      <c r="CO3180" s="1102">
        <v>28707.919488548534</v>
      </c>
      <c r="CP3180" s="1102">
        <v>24154.18902015566</v>
      </c>
      <c r="CQ3180" s="1106">
        <f t="shared" si="249"/>
        <v>26625.435740795401</v>
      </c>
      <c r="CR3180" s="23" t="s">
        <v>544</v>
      </c>
      <c r="DQ3180"/>
      <c r="DR3180"/>
    </row>
    <row r="3181" spans="58:122" ht="13">
      <c r="BF3181" s="1135">
        <v>3173</v>
      </c>
      <c r="BG3181" s="1102">
        <v>47405.369304849883</v>
      </c>
      <c r="BH3181" s="1102">
        <v>55222.184673513126</v>
      </c>
      <c r="BI3181" s="1102">
        <v>53172.885157293262</v>
      </c>
      <c r="BJ3181" s="1102">
        <v>68893.31042299488</v>
      </c>
      <c r="BK3181" s="1102">
        <v>87565.893253940987</v>
      </c>
      <c r="BL3181" s="1102">
        <v>119668.74879807475</v>
      </c>
      <c r="BM3181" s="1102">
        <v>103389.03250018193</v>
      </c>
      <c r="BN3181" s="1102">
        <v>106894.55931768057</v>
      </c>
      <c r="BO3181" s="1102">
        <v>128934.16180909111</v>
      </c>
      <c r="BP3181" s="1102">
        <v>121757.2689862181</v>
      </c>
      <c r="BQ3181" s="1102">
        <v>87235.042320916458</v>
      </c>
      <c r="BR3181" s="1102">
        <v>60101.21320655114</v>
      </c>
      <c r="BS3181" s="1102">
        <v>56530.203757684387</v>
      </c>
      <c r="BT3181" s="1102">
        <v>29157.296640403671</v>
      </c>
      <c r="BU3181" s="1102">
        <v>15578.482420877081</v>
      </c>
      <c r="BV3181" s="1102">
        <v>15631.955870930649</v>
      </c>
      <c r="BW3181" s="1102">
        <v>19888.544362117984</v>
      </c>
      <c r="BX3181" s="1102">
        <v>23126.827552833071</v>
      </c>
      <c r="BY3181" s="1102">
        <v>19971.593857071424</v>
      </c>
      <c r="BZ3181" s="1102">
        <v>21078.717689619378</v>
      </c>
      <c r="CA3181" s="1102">
        <v>15906.214087386437</v>
      </c>
      <c r="CB3181" s="1102">
        <v>8937.5912093841853</v>
      </c>
      <c r="CC3181" s="1102">
        <v>8836.3008865115844</v>
      </c>
      <c r="CD3181" s="1102">
        <v>12698.835602510659</v>
      </c>
      <c r="CE3181" s="1102">
        <v>19978.330113248732</v>
      </c>
      <c r="CF3181" s="1102">
        <v>18098.623203417723</v>
      </c>
      <c r="CG3181" s="1102">
        <v>14697.744955167</v>
      </c>
      <c r="CH3181" s="1102">
        <v>17518.837996546681</v>
      </c>
      <c r="CI3181" s="1102">
        <v>21622.145314714027</v>
      </c>
      <c r="CJ3181" s="1102">
        <v>22569.568705148558</v>
      </c>
      <c r="CK3181" s="1102">
        <v>23107.758654870486</v>
      </c>
      <c r="CL3181" s="1102">
        <v>18996.859623758366</v>
      </c>
      <c r="CM3181" s="1102">
        <v>22904.38776893152</v>
      </c>
      <c r="CN3181" s="1102">
        <v>21023.442070459285</v>
      </c>
      <c r="CO3181" s="1102">
        <v>22875.504825183947</v>
      </c>
      <c r="CP3181" s="1102">
        <v>21351.545582930874</v>
      </c>
      <c r="CQ3181" s="1106">
        <f t="shared" si="249"/>
        <v>23536.050182045245</v>
      </c>
      <c r="CR3181" s="23" t="s">
        <v>544</v>
      </c>
      <c r="DQ3181"/>
      <c r="DR3181"/>
    </row>
    <row r="3182" spans="58:122" ht="13">
      <c r="BF3182" s="1135">
        <v>3174</v>
      </c>
      <c r="BG3182" s="1102">
        <v>80743.5745495343</v>
      </c>
      <c r="BH3182" s="1102">
        <v>84744.516562610384</v>
      </c>
      <c r="BI3182" s="1102">
        <v>70217.644193278553</v>
      </c>
      <c r="BJ3182" s="1102">
        <v>76114.233000948137</v>
      </c>
      <c r="BK3182" s="1102">
        <v>109353.57585411941</v>
      </c>
      <c r="BL3182" s="1102">
        <v>139616.83005432555</v>
      </c>
      <c r="BM3182" s="1102">
        <v>114382.69893659695</v>
      </c>
      <c r="BN3182" s="1102">
        <v>117980.97178321732</v>
      </c>
      <c r="BO3182" s="1102">
        <v>152143.08075816947</v>
      </c>
      <c r="BP3182" s="1102">
        <v>145473.82425110159</v>
      </c>
      <c r="BQ3182" s="1102">
        <v>115127.70382188013</v>
      </c>
      <c r="BR3182" s="1102">
        <v>95137.531802666141</v>
      </c>
      <c r="BS3182" s="1102">
        <v>99573.998426818114</v>
      </c>
      <c r="BT3182" s="1102">
        <v>52560.1191626457</v>
      </c>
      <c r="BU3182" s="1102">
        <v>20567.025946241331</v>
      </c>
      <c r="BV3182" s="1102">
        <v>19795.881245732337</v>
      </c>
      <c r="BW3182" s="1102">
        <v>30174.174099503121</v>
      </c>
      <c r="BX3182" s="1102">
        <v>47392.834990410949</v>
      </c>
      <c r="BY3182" s="1102">
        <v>27233.503418446453</v>
      </c>
      <c r="BZ3182" s="1102">
        <v>22030.030672206365</v>
      </c>
      <c r="CA3182" s="1102">
        <v>15921.007844709922</v>
      </c>
      <c r="CB3182" s="1102">
        <v>10774.591286906514</v>
      </c>
      <c r="CC3182" s="1102">
        <v>16785.742826419708</v>
      </c>
      <c r="CD3182" s="1102">
        <v>18858.724118426642</v>
      </c>
      <c r="CE3182" s="1102">
        <v>25996.626531602287</v>
      </c>
      <c r="CF3182" s="1102">
        <v>20709.152134808977</v>
      </c>
      <c r="CG3182" s="1102">
        <v>18469.114410621009</v>
      </c>
      <c r="CH3182" s="1102">
        <v>23401.39480499077</v>
      </c>
      <c r="CI3182" s="1102">
        <v>29701.821968179906</v>
      </c>
      <c r="CJ3182" s="1102">
        <v>31477.486460046726</v>
      </c>
      <c r="CK3182" s="1102">
        <v>35725.310148129895</v>
      </c>
      <c r="CL3182" s="1102">
        <v>29078.409453781544</v>
      </c>
      <c r="CM3182" s="1102">
        <v>38078.208635825162</v>
      </c>
      <c r="CN3182" s="1102">
        <v>32041.700379537149</v>
      </c>
      <c r="CO3182" s="1102">
        <v>33672.235545454154</v>
      </c>
      <c r="CP3182" s="1102">
        <v>34271.077508237227</v>
      </c>
      <c r="CQ3182" s="1106">
        <f t="shared" si="249"/>
        <v>37777.396343216511</v>
      </c>
      <c r="CR3182" s="23" t="s">
        <v>544</v>
      </c>
      <c r="DQ3182"/>
      <c r="DR3182"/>
    </row>
    <row r="3183" spans="58:122" ht="13">
      <c r="BF3183" s="1135">
        <v>3175</v>
      </c>
      <c r="BG3183" s="1102">
        <v>82993.800952098041</v>
      </c>
      <c r="BH3183" s="1102">
        <v>83614.151654032641</v>
      </c>
      <c r="BI3183" s="1102">
        <v>67745.671562418866</v>
      </c>
      <c r="BJ3183" s="1102">
        <v>69535.133060722292</v>
      </c>
      <c r="BK3183" s="1102">
        <v>87021.921017577479</v>
      </c>
      <c r="BL3183" s="1102">
        <v>115382.35717615388</v>
      </c>
      <c r="BM3183" s="1102">
        <v>101973.74040358813</v>
      </c>
      <c r="BN3183" s="1102">
        <v>123768.84732321391</v>
      </c>
      <c r="BO3183" s="1102">
        <v>162443.60571118648</v>
      </c>
      <c r="BP3183" s="1102">
        <v>157861.58468632295</v>
      </c>
      <c r="BQ3183" s="1102">
        <v>121998.81419401159</v>
      </c>
      <c r="BR3183" s="1102">
        <v>91853.446219619538</v>
      </c>
      <c r="BS3183" s="1102">
        <v>87187.279867954159</v>
      </c>
      <c r="BT3183" s="1102">
        <v>36054.371796356056</v>
      </c>
      <c r="BU3183" s="1102">
        <v>17199.982496596622</v>
      </c>
      <c r="BV3183" s="1102">
        <v>18020.204995071625</v>
      </c>
      <c r="BW3183" s="1102">
        <v>20135.26506247227</v>
      </c>
      <c r="BX3183" s="1102">
        <v>27465.629601512166</v>
      </c>
      <c r="BY3183" s="1102">
        <v>28138.615323857644</v>
      </c>
      <c r="BZ3183" s="1102">
        <v>25727.735774598477</v>
      </c>
      <c r="CA3183" s="1102">
        <v>15924.072013876876</v>
      </c>
      <c r="CB3183" s="1102">
        <v>8352.9271673359326</v>
      </c>
      <c r="CC3183" s="1102">
        <v>11327.976830125832</v>
      </c>
      <c r="CD3183" s="1102">
        <v>16391.735650526727</v>
      </c>
      <c r="CE3183" s="1102">
        <v>28437.716107257864</v>
      </c>
      <c r="CF3183" s="1102">
        <v>20106.933382828254</v>
      </c>
      <c r="CG3183" s="1102">
        <v>14856.899640222449</v>
      </c>
      <c r="CH3183" s="1102">
        <v>16016.884685124742</v>
      </c>
      <c r="CI3183" s="1102">
        <v>22297.652047320673</v>
      </c>
      <c r="CJ3183" s="1102">
        <v>25788.498485356922</v>
      </c>
      <c r="CK3183" s="1102">
        <v>25862.739411431048</v>
      </c>
      <c r="CL3183" s="1102">
        <v>21006.824933285803</v>
      </c>
      <c r="CM3183" s="1102">
        <v>26498.822227731573</v>
      </c>
      <c r="CN3183" s="1102">
        <v>26912.81929107973</v>
      </c>
      <c r="CO3183" s="1102">
        <v>29615.115633455756</v>
      </c>
      <c r="CP3183" s="1102">
        <v>28472.446279183372</v>
      </c>
      <c r="CQ3183" s="1106">
        <f t="shared" si="249"/>
        <v>31385.499556911247</v>
      </c>
      <c r="CR3183" s="23" t="s">
        <v>544</v>
      </c>
      <c r="DQ3183"/>
      <c r="DR3183"/>
    </row>
    <row r="3184" spans="58:122" ht="13">
      <c r="BF3184" s="1135">
        <v>3176</v>
      </c>
      <c r="BG3184" s="1102">
        <v>76293.052528413158</v>
      </c>
      <c r="BH3184" s="1102">
        <v>74946.900319209235</v>
      </c>
      <c r="BI3184" s="1102">
        <v>64494.967876636591</v>
      </c>
      <c r="BJ3184" s="1102">
        <v>62883.080019737201</v>
      </c>
      <c r="BK3184" s="1102">
        <v>76905.989225271187</v>
      </c>
      <c r="BL3184" s="1102">
        <v>100358.75049082856</v>
      </c>
      <c r="BM3184" s="1102">
        <v>94548.227622309787</v>
      </c>
      <c r="BN3184" s="1102">
        <v>95705.960776386244</v>
      </c>
      <c r="BO3184" s="1102">
        <v>129593.77904979188</v>
      </c>
      <c r="BP3184" s="1102">
        <v>118916.4001207268</v>
      </c>
      <c r="BQ3184" s="1102">
        <v>90999.039174229736</v>
      </c>
      <c r="BR3184" s="1102">
        <v>69581.421614024555</v>
      </c>
      <c r="BS3184" s="1102">
        <v>75427.343606463866</v>
      </c>
      <c r="BT3184" s="1102">
        <v>25723.752816974767</v>
      </c>
      <c r="BU3184" s="1102">
        <v>10809.186890008899</v>
      </c>
      <c r="BV3184" s="1102">
        <v>9303.5460408202416</v>
      </c>
      <c r="BW3184" s="1102">
        <v>19061.046015170614</v>
      </c>
      <c r="BX3184" s="1102">
        <v>26269.815170540707</v>
      </c>
      <c r="BY3184" s="1102">
        <v>27887.290062755015</v>
      </c>
      <c r="BZ3184" s="1102">
        <v>26001.137820702526</v>
      </c>
      <c r="CA3184" s="1102">
        <v>15929.426849163598</v>
      </c>
      <c r="CB3184" s="1102">
        <v>8687.5624805347888</v>
      </c>
      <c r="CC3184" s="1102">
        <v>8718.1797286003002</v>
      </c>
      <c r="CD3184" s="1102">
        <v>14010.449267814762</v>
      </c>
      <c r="CE3184" s="1102">
        <v>23767.163120534457</v>
      </c>
      <c r="CF3184" s="1102">
        <v>16910.908200524496</v>
      </c>
      <c r="CG3184" s="1102">
        <v>11690.509195741648</v>
      </c>
      <c r="CH3184" s="1102">
        <v>12340.453820537296</v>
      </c>
      <c r="CI3184" s="1102">
        <v>20483.435318063224</v>
      </c>
      <c r="CJ3184" s="1102">
        <v>25209.452532881642</v>
      </c>
      <c r="CK3184" s="1102">
        <v>27243.503122278744</v>
      </c>
      <c r="CL3184" s="1102">
        <v>20307.430699869597</v>
      </c>
      <c r="CM3184" s="1102">
        <v>20146.216026486869</v>
      </c>
      <c r="CN3184" s="1102">
        <v>17289.20465717584</v>
      </c>
      <c r="CO3184" s="1102">
        <v>20528.837035280358</v>
      </c>
      <c r="CP3184" s="1102">
        <v>18495.202725990086</v>
      </c>
      <c r="CQ3184" s="1106">
        <f t="shared" si="249"/>
        <v>20387.471145601703</v>
      </c>
      <c r="CR3184" s="23" t="s">
        <v>544</v>
      </c>
      <c r="DQ3184"/>
      <c r="DR3184"/>
    </row>
    <row r="3185" spans="58:122" ht="13">
      <c r="BF3185" s="1135">
        <v>3177</v>
      </c>
      <c r="BG3185" s="1102">
        <v>46914.506441747108</v>
      </c>
      <c r="BH3185" s="1102">
        <v>51715.795981392745</v>
      </c>
      <c r="BI3185" s="1102">
        <v>50164.9041980572</v>
      </c>
      <c r="BJ3185" s="1102">
        <v>66431.471829594491</v>
      </c>
      <c r="BK3185" s="1102">
        <v>81646.5826977533</v>
      </c>
      <c r="BL3185" s="1102">
        <v>106654.67653857074</v>
      </c>
      <c r="BM3185" s="1102">
        <v>97350.25764249565</v>
      </c>
      <c r="BN3185" s="1102">
        <v>104030.06984171132</v>
      </c>
      <c r="BO3185" s="1102">
        <v>128125.46814010054</v>
      </c>
      <c r="BP3185" s="1102">
        <v>133776.0870821031</v>
      </c>
      <c r="BQ3185" s="1102">
        <v>108735.89955204554</v>
      </c>
      <c r="BR3185" s="1102">
        <v>92514.44353597502</v>
      </c>
      <c r="BS3185" s="1102">
        <v>94273.954855601376</v>
      </c>
      <c r="BT3185" s="1102">
        <v>40703.19510511915</v>
      </c>
      <c r="BU3185" s="1102">
        <v>22184.910967311738</v>
      </c>
      <c r="BV3185" s="1102">
        <v>18336.910377402244</v>
      </c>
      <c r="BW3185" s="1102">
        <v>17972.343009408851</v>
      </c>
      <c r="BX3185" s="1102">
        <v>26534.491387472521</v>
      </c>
      <c r="BY3185" s="1102">
        <v>24827.824387352215</v>
      </c>
      <c r="BZ3185" s="1102">
        <v>22581.129618668823</v>
      </c>
      <c r="CA3185" s="1102">
        <v>15932.546966895481</v>
      </c>
      <c r="CB3185" s="1102">
        <v>10727.969356020905</v>
      </c>
      <c r="CC3185" s="1102">
        <v>13775.117729102414</v>
      </c>
      <c r="CD3185" s="1102">
        <v>14869.50424534189</v>
      </c>
      <c r="CE3185" s="1102">
        <v>22081.157907886751</v>
      </c>
      <c r="CF3185" s="1102">
        <v>17730.411389877328</v>
      </c>
      <c r="CG3185" s="1102">
        <v>17461.241409553117</v>
      </c>
      <c r="CH3185" s="1102">
        <v>19584.059537365742</v>
      </c>
      <c r="CI3185" s="1102">
        <v>25118.545648930285</v>
      </c>
      <c r="CJ3185" s="1102">
        <v>25895.201389253642</v>
      </c>
      <c r="CK3185" s="1102">
        <v>26758.452788519731</v>
      </c>
      <c r="CL3185" s="1102">
        <v>21443.240434530198</v>
      </c>
      <c r="CM3185" s="1102">
        <v>24225.512733430307</v>
      </c>
      <c r="CN3185" s="1102">
        <v>21089.679500815331</v>
      </c>
      <c r="CO3185" s="1102">
        <v>24865.255929465893</v>
      </c>
      <c r="CP3185" s="1102">
        <v>22464.849602665807</v>
      </c>
      <c r="CQ3185" s="1106">
        <f t="shared" si="249"/>
        <v>24763.257794467525</v>
      </c>
      <c r="CR3185" s="23" t="s">
        <v>544</v>
      </c>
      <c r="DQ3185"/>
      <c r="DR3185"/>
    </row>
    <row r="3186" spans="58:122" ht="13">
      <c r="BF3186" s="1135">
        <v>3178</v>
      </c>
      <c r="BG3186" s="1102">
        <v>60138.603218279473</v>
      </c>
      <c r="BH3186" s="1102">
        <v>63834.176023471482</v>
      </c>
      <c r="BI3186" s="1102">
        <v>58375.162826431246</v>
      </c>
      <c r="BJ3186" s="1102">
        <v>65434.494981327778</v>
      </c>
      <c r="BK3186" s="1102">
        <v>82392.308738943</v>
      </c>
      <c r="BL3186" s="1102">
        <v>104964.855141422</v>
      </c>
      <c r="BM3186" s="1102">
        <v>87508.108724320089</v>
      </c>
      <c r="BN3186" s="1102">
        <v>105617.55653603323</v>
      </c>
      <c r="BO3186" s="1102">
        <v>140319.41944211995</v>
      </c>
      <c r="BP3186" s="1102">
        <v>144452.85182649217</v>
      </c>
      <c r="BQ3186" s="1102">
        <v>116970.55504250817</v>
      </c>
      <c r="BR3186" s="1102">
        <v>96478.756505998987</v>
      </c>
      <c r="BS3186" s="1102">
        <v>99490.483710617656</v>
      </c>
      <c r="BT3186" s="1102">
        <v>43397.7876123225</v>
      </c>
      <c r="BU3186" s="1102">
        <v>16225.078562139244</v>
      </c>
      <c r="BV3186" s="1102">
        <v>14446.227947975225</v>
      </c>
      <c r="BW3186" s="1102">
        <v>20992.71807067523</v>
      </c>
      <c r="BX3186" s="1102">
        <v>31017.183260461716</v>
      </c>
      <c r="BY3186" s="1102">
        <v>27467.465511803326</v>
      </c>
      <c r="BZ3186" s="1102">
        <v>21047.346726629759</v>
      </c>
      <c r="CA3186" s="1102">
        <v>15942.396818067096</v>
      </c>
      <c r="CB3186" s="1102">
        <v>9184.1112510833664</v>
      </c>
      <c r="CC3186" s="1102">
        <v>10479.081980444631</v>
      </c>
      <c r="CD3186" s="1102">
        <v>16168.210581192987</v>
      </c>
      <c r="CE3186" s="1102">
        <v>22238.874561506491</v>
      </c>
      <c r="CF3186" s="1102">
        <v>15719.615845243628</v>
      </c>
      <c r="CG3186" s="1102">
        <v>12205.210700259191</v>
      </c>
      <c r="CH3186" s="1102">
        <v>15294.466527219425</v>
      </c>
      <c r="CI3186" s="1102">
        <v>23203.376353040116</v>
      </c>
      <c r="CJ3186" s="1102">
        <v>24541.673242209952</v>
      </c>
      <c r="CK3186" s="1102">
        <v>23441.851396225502</v>
      </c>
      <c r="CL3186" s="1102">
        <v>19365.816136585014</v>
      </c>
      <c r="CM3186" s="1102">
        <v>22822.353316109937</v>
      </c>
      <c r="CN3186" s="1102">
        <v>21398.526872368777</v>
      </c>
      <c r="CO3186" s="1102">
        <v>21293.110323032026</v>
      </c>
      <c r="CP3186" s="1102">
        <v>22825.842576753403</v>
      </c>
      <c r="CQ3186" s="1106">
        <f t="shared" si="249"/>
        <v>25161.184432634818</v>
      </c>
      <c r="CR3186" s="23" t="s">
        <v>544</v>
      </c>
      <c r="DQ3186"/>
      <c r="DR3186"/>
    </row>
    <row r="3187" spans="58:122" ht="13">
      <c r="BF3187" s="1135">
        <v>3179</v>
      </c>
      <c r="BG3187" s="1102">
        <v>71840.676891976662</v>
      </c>
      <c r="BH3187" s="1102">
        <v>69001.272745393828</v>
      </c>
      <c r="BI3187" s="1102">
        <v>61608.428654315911</v>
      </c>
      <c r="BJ3187" s="1102">
        <v>71008.913263572846</v>
      </c>
      <c r="BK3187" s="1102">
        <v>86458.271676522781</v>
      </c>
      <c r="BL3187" s="1102">
        <v>110754.10999020003</v>
      </c>
      <c r="BM3187" s="1102">
        <v>92113.702588067259</v>
      </c>
      <c r="BN3187" s="1102">
        <v>102948.64681068748</v>
      </c>
      <c r="BO3187" s="1102">
        <v>156691.29728107425</v>
      </c>
      <c r="BP3187" s="1102">
        <v>151169.99862766539</v>
      </c>
      <c r="BQ3187" s="1102">
        <v>119495.34689961819</v>
      </c>
      <c r="BR3187" s="1102">
        <v>85495.769330232637</v>
      </c>
      <c r="BS3187" s="1102">
        <v>73866.996301718929</v>
      </c>
      <c r="BT3187" s="1102">
        <v>38382.981803599236</v>
      </c>
      <c r="BU3187" s="1102">
        <v>16935.291938058079</v>
      </c>
      <c r="BV3187" s="1102">
        <v>12697.658361044118</v>
      </c>
      <c r="BW3187" s="1102">
        <v>19169.372180087386</v>
      </c>
      <c r="BX3187" s="1102">
        <v>25557.289308118103</v>
      </c>
      <c r="BY3187" s="1102">
        <v>27600.297924440241</v>
      </c>
      <c r="BZ3187" s="1102">
        <v>22500.438574165473</v>
      </c>
      <c r="CA3187" s="1102">
        <v>15961.004986008091</v>
      </c>
      <c r="CB3187" s="1102">
        <v>9051.9409439533702</v>
      </c>
      <c r="CC3187" s="1102">
        <v>11982.140359030269</v>
      </c>
      <c r="CD3187" s="1102">
        <v>16935.213378594886</v>
      </c>
      <c r="CE3187" s="1102">
        <v>27775.052157585938</v>
      </c>
      <c r="CF3187" s="1102">
        <v>18980.92689731624</v>
      </c>
      <c r="CG3187" s="1102">
        <v>13977.931863373844</v>
      </c>
      <c r="CH3187" s="1102">
        <v>17091.003563859489</v>
      </c>
      <c r="CI3187" s="1102">
        <v>22667.985872892994</v>
      </c>
      <c r="CJ3187" s="1102">
        <v>25645.395359792026</v>
      </c>
      <c r="CK3187" s="1102">
        <v>24133.524583983133</v>
      </c>
      <c r="CL3187" s="1102">
        <v>20073.266610457576</v>
      </c>
      <c r="CM3187" s="1102">
        <v>26361.732690401088</v>
      </c>
      <c r="CN3187" s="1102">
        <v>24645.180885950951</v>
      </c>
      <c r="CO3187" s="1102">
        <v>30207.026111922343</v>
      </c>
      <c r="CP3187" s="1102">
        <v>24500.817975159825</v>
      </c>
      <c r="CQ3187" s="1106">
        <f t="shared" si="249"/>
        <v>27007.528758269975</v>
      </c>
      <c r="CR3187" s="23" t="s">
        <v>544</v>
      </c>
      <c r="DQ3187"/>
      <c r="DR3187"/>
    </row>
    <row r="3188" spans="58:122" ht="13">
      <c r="BF3188" s="1135">
        <v>3180</v>
      </c>
      <c r="BG3188" s="1102">
        <v>49414.47874179644</v>
      </c>
      <c r="BH3188" s="1102">
        <v>51797.894045998488</v>
      </c>
      <c r="BI3188" s="1102">
        <v>47607.673656247774</v>
      </c>
      <c r="BJ3188" s="1102">
        <v>59638.139924442359</v>
      </c>
      <c r="BK3188" s="1102">
        <v>75296.230051254795</v>
      </c>
      <c r="BL3188" s="1102">
        <v>101008.34666499429</v>
      </c>
      <c r="BM3188" s="1102">
        <v>82235.954861813501</v>
      </c>
      <c r="BN3188" s="1102">
        <v>90131.715699070613</v>
      </c>
      <c r="BO3188" s="1102">
        <v>123564.72313824913</v>
      </c>
      <c r="BP3188" s="1102">
        <v>124201.63662655903</v>
      </c>
      <c r="BQ3188" s="1102">
        <v>104023.17812758213</v>
      </c>
      <c r="BR3188" s="1102">
        <v>88617.026476599785</v>
      </c>
      <c r="BS3188" s="1102">
        <v>90574.628292029985</v>
      </c>
      <c r="BT3188" s="1102">
        <v>37642.298234417183</v>
      </c>
      <c r="BU3188" s="1102">
        <v>18235.010782658926</v>
      </c>
      <c r="BV3188" s="1102">
        <v>14737.844504766632</v>
      </c>
      <c r="BW3188" s="1102">
        <v>19820.498451207921</v>
      </c>
      <c r="BX3188" s="1102">
        <v>24643.679046351797</v>
      </c>
      <c r="BY3188" s="1102">
        <v>28592.288807531251</v>
      </c>
      <c r="BZ3188" s="1102">
        <v>26168.272478205228</v>
      </c>
      <c r="CA3188" s="1102">
        <v>15963.495085007393</v>
      </c>
      <c r="CB3188" s="1102">
        <v>8626.4972431581973</v>
      </c>
      <c r="CC3188" s="1102">
        <v>7513.4658502933189</v>
      </c>
      <c r="CD3188" s="1102">
        <v>13830.894639402995</v>
      </c>
      <c r="CE3188" s="1102">
        <v>22401.564106616392</v>
      </c>
      <c r="CF3188" s="1102">
        <v>16187.539554040857</v>
      </c>
      <c r="CG3188" s="1102">
        <v>11859.037570451323</v>
      </c>
      <c r="CH3188" s="1102">
        <v>14586.354930058118</v>
      </c>
      <c r="CI3188" s="1102">
        <v>22513.194321892894</v>
      </c>
      <c r="CJ3188" s="1102">
        <v>24568.868344300001</v>
      </c>
      <c r="CK3188" s="1102">
        <v>23586.794984844444</v>
      </c>
      <c r="CL3188" s="1102">
        <v>19763.907075293209</v>
      </c>
      <c r="CM3188" s="1102">
        <v>21568.885236965616</v>
      </c>
      <c r="CN3188" s="1102">
        <v>23677.197498937432</v>
      </c>
      <c r="CO3188" s="1102">
        <v>23963.223072400029</v>
      </c>
      <c r="CP3188" s="1102">
        <v>24754.355880829426</v>
      </c>
      <c r="CQ3188" s="1106">
        <f t="shared" si="249"/>
        <v>27287.006459203287</v>
      </c>
      <c r="CR3188" s="23" t="s">
        <v>544</v>
      </c>
      <c r="DQ3188"/>
      <c r="DR3188"/>
    </row>
    <row r="3189" spans="58:122" ht="13">
      <c r="BF3189" s="1135">
        <v>3181</v>
      </c>
      <c r="BG3189" s="1102">
        <v>44636.088169602968</v>
      </c>
      <c r="BH3189" s="1102">
        <v>57656.998893766809</v>
      </c>
      <c r="BI3189" s="1102">
        <v>59205.621544846392</v>
      </c>
      <c r="BJ3189" s="1102">
        <v>70351.574201165829</v>
      </c>
      <c r="BK3189" s="1102">
        <v>80962.134224689566</v>
      </c>
      <c r="BL3189" s="1102">
        <v>106906.67339151056</v>
      </c>
      <c r="BM3189" s="1102">
        <v>97899.799587757792</v>
      </c>
      <c r="BN3189" s="1102">
        <v>100013.25266180764</v>
      </c>
      <c r="BO3189" s="1102">
        <v>117038.39059534761</v>
      </c>
      <c r="BP3189" s="1102">
        <v>122791.40015444539</v>
      </c>
      <c r="BQ3189" s="1102">
        <v>92497.510087944538</v>
      </c>
      <c r="BR3189" s="1102">
        <v>73691.473114548891</v>
      </c>
      <c r="BS3189" s="1102">
        <v>85815.343089504458</v>
      </c>
      <c r="BT3189" s="1102">
        <v>31657.704068974417</v>
      </c>
      <c r="BU3189" s="1102">
        <v>15547.84887419818</v>
      </c>
      <c r="BV3189" s="1102">
        <v>15239.323307184855</v>
      </c>
      <c r="BW3189" s="1102">
        <v>23786.781650930578</v>
      </c>
      <c r="BX3189" s="1102">
        <v>35736.601449792943</v>
      </c>
      <c r="BY3189" s="1102">
        <v>28540.092366099136</v>
      </c>
      <c r="BZ3189" s="1102">
        <v>21339.38113193195</v>
      </c>
      <c r="CA3189" s="1102">
        <v>15969.689349047876</v>
      </c>
      <c r="CB3189" s="1102">
        <v>9121.2946982038302</v>
      </c>
      <c r="CC3189" s="1102">
        <v>10655.460589532857</v>
      </c>
      <c r="CD3189" s="1102">
        <v>13615.504099540049</v>
      </c>
      <c r="CE3189" s="1102">
        <v>24757.992265959747</v>
      </c>
      <c r="CF3189" s="1102">
        <v>20220.069484635693</v>
      </c>
      <c r="CG3189" s="1102">
        <v>14389.152159624213</v>
      </c>
      <c r="CH3189" s="1102">
        <v>14746.759248111284</v>
      </c>
      <c r="CI3189" s="1102">
        <v>19173.454839054495</v>
      </c>
      <c r="CJ3189" s="1102">
        <v>22487.48944922481</v>
      </c>
      <c r="CK3189" s="1102">
        <v>24222.136826497881</v>
      </c>
      <c r="CL3189" s="1102">
        <v>17116.056957823064</v>
      </c>
      <c r="CM3189" s="1102">
        <v>22309.628645887336</v>
      </c>
      <c r="CN3189" s="1102">
        <v>19578.335829859727</v>
      </c>
      <c r="CO3189" s="1102">
        <v>31917.313959170773</v>
      </c>
      <c r="CP3189" s="1102">
        <v>20752.366752226229</v>
      </c>
      <c r="CQ3189" s="1106">
        <f t="shared" si="249"/>
        <v>22875.568580246938</v>
      </c>
      <c r="CR3189" s="23" t="s">
        <v>544</v>
      </c>
      <c r="DQ3189"/>
      <c r="DR3189"/>
    </row>
    <row r="3190" spans="58:122" ht="13">
      <c r="BF3190" s="1135">
        <v>3182</v>
      </c>
      <c r="BG3190" s="1102">
        <v>55422.555136117961</v>
      </c>
      <c r="BH3190" s="1102">
        <v>60269.203304998242</v>
      </c>
      <c r="BI3190" s="1102">
        <v>57268.979724361539</v>
      </c>
      <c r="BJ3190" s="1102">
        <v>69401.119057948585</v>
      </c>
      <c r="BK3190" s="1102">
        <v>81174.861704260533</v>
      </c>
      <c r="BL3190" s="1102">
        <v>105846.12573366152</v>
      </c>
      <c r="BM3190" s="1102">
        <v>98007.505770962816</v>
      </c>
      <c r="BN3190" s="1102">
        <v>106616.79962771355</v>
      </c>
      <c r="BO3190" s="1102">
        <v>118077.49987377629</v>
      </c>
      <c r="BP3190" s="1102">
        <v>119192.06385586887</v>
      </c>
      <c r="BQ3190" s="1102">
        <v>91522.171852534724</v>
      </c>
      <c r="BR3190" s="1102">
        <v>83868.775486611325</v>
      </c>
      <c r="BS3190" s="1102">
        <v>96981.073441373315</v>
      </c>
      <c r="BT3190" s="1102">
        <v>34168.453740862758</v>
      </c>
      <c r="BU3190" s="1102">
        <v>14545.381859592298</v>
      </c>
      <c r="BV3190" s="1102">
        <v>14831.774576454007</v>
      </c>
      <c r="BW3190" s="1102">
        <v>23338.096546231398</v>
      </c>
      <c r="BX3190" s="1102">
        <v>21942.450741067914</v>
      </c>
      <c r="BY3190" s="1102">
        <v>23266.960125680223</v>
      </c>
      <c r="BZ3190" s="1102">
        <v>15043.102978030171</v>
      </c>
      <c r="CA3190" s="1102">
        <v>15976.236835531012</v>
      </c>
      <c r="CB3190" s="1102">
        <v>9921.7661349942173</v>
      </c>
      <c r="CC3190" s="1102">
        <v>9996.794435411417</v>
      </c>
      <c r="CD3190" s="1102">
        <v>10613.948430242741</v>
      </c>
      <c r="CE3190" s="1102">
        <v>21038.507018446337</v>
      </c>
      <c r="CF3190" s="1102">
        <v>15189.92992752051</v>
      </c>
      <c r="CG3190" s="1102">
        <v>12496.939244256193</v>
      </c>
      <c r="CH3190" s="1102">
        <v>12438.489229587443</v>
      </c>
      <c r="CI3190" s="1102">
        <v>19696.274944104338</v>
      </c>
      <c r="CJ3190" s="1102">
        <v>22091.853271812077</v>
      </c>
      <c r="CK3190" s="1102">
        <v>20567.886428217</v>
      </c>
      <c r="CL3190" s="1102">
        <v>16712.378874610455</v>
      </c>
      <c r="CM3190" s="1102">
        <v>19326.840353798776</v>
      </c>
      <c r="CN3190" s="1102">
        <v>21701.481363586783</v>
      </c>
      <c r="CO3190" s="1102">
        <v>25506.559790887473</v>
      </c>
      <c r="CP3190" s="1102">
        <v>22931.240861542534</v>
      </c>
      <c r="CQ3190" s="1106">
        <f t="shared" si="249"/>
        <v>25277.366154012478</v>
      </c>
      <c r="CR3190" s="23" t="s">
        <v>544</v>
      </c>
      <c r="DQ3190"/>
      <c r="DR3190"/>
    </row>
    <row r="3191" spans="58:122" ht="13">
      <c r="BF3191" s="1135">
        <v>3183</v>
      </c>
      <c r="BG3191" s="1102">
        <v>72569.195361352788</v>
      </c>
      <c r="BH3191" s="1102">
        <v>75254.080186578183</v>
      </c>
      <c r="BI3191" s="1102">
        <v>61926.914611781889</v>
      </c>
      <c r="BJ3191" s="1102">
        <v>62949.505323710306</v>
      </c>
      <c r="BK3191" s="1102">
        <v>72848.398229518352</v>
      </c>
      <c r="BL3191" s="1102">
        <v>83316.32457232046</v>
      </c>
      <c r="BM3191" s="1102">
        <v>65036.408860496769</v>
      </c>
      <c r="BN3191" s="1102">
        <v>71714.87443070396</v>
      </c>
      <c r="BO3191" s="1102">
        <v>89735.348338243959</v>
      </c>
      <c r="BP3191" s="1102">
        <v>86775.859013800859</v>
      </c>
      <c r="BQ3191" s="1102">
        <v>66356.885344111928</v>
      </c>
      <c r="BR3191" s="1102">
        <v>54262.301885019326</v>
      </c>
      <c r="BS3191" s="1102">
        <v>60092.610353013297</v>
      </c>
      <c r="BT3191" s="1102">
        <v>26708.127682087958</v>
      </c>
      <c r="BU3191" s="1102">
        <v>15472.194683404556</v>
      </c>
      <c r="BV3191" s="1102">
        <v>14942.418706242048</v>
      </c>
      <c r="BW3191" s="1102">
        <v>22024.467761704629</v>
      </c>
      <c r="BX3191" s="1102">
        <v>25965.102654973936</v>
      </c>
      <c r="BY3191" s="1102">
        <v>28233.356422986519</v>
      </c>
      <c r="BZ3191" s="1102">
        <v>27499.069547801966</v>
      </c>
      <c r="CA3191" s="1102">
        <v>15981.309472324976</v>
      </c>
      <c r="CB3191" s="1102">
        <v>8105.4751728967212</v>
      </c>
      <c r="CC3191" s="1102">
        <v>8325.7478333784984</v>
      </c>
      <c r="CD3191" s="1102">
        <v>8635.8984451633041</v>
      </c>
      <c r="CE3191" s="1102">
        <v>17840.346158098011</v>
      </c>
      <c r="CF3191" s="1102">
        <v>13309.362783786573</v>
      </c>
      <c r="CG3191" s="1102">
        <v>12008.235462615481</v>
      </c>
      <c r="CH3191" s="1102">
        <v>14774.471137190119</v>
      </c>
      <c r="CI3191" s="1102">
        <v>19464.919751307047</v>
      </c>
      <c r="CJ3191" s="1102">
        <v>21001.853467435241</v>
      </c>
      <c r="CK3191" s="1102">
        <v>22206.173322161554</v>
      </c>
      <c r="CL3191" s="1102">
        <v>17902.32030851645</v>
      </c>
      <c r="CM3191" s="1102">
        <v>26277.68825344053</v>
      </c>
      <c r="CN3191" s="1102">
        <v>20242.48251888407</v>
      </c>
      <c r="CO3191" s="1102">
        <v>25722.751952054125</v>
      </c>
      <c r="CP3191" s="1102">
        <v>22546.963446090882</v>
      </c>
      <c r="CQ3191" s="1106">
        <f t="shared" si="249"/>
        <v>24853.772812782554</v>
      </c>
      <c r="CR3191" s="23" t="s">
        <v>544</v>
      </c>
      <c r="DQ3191"/>
      <c r="DR3191"/>
    </row>
    <row r="3192" spans="58:122" ht="13">
      <c r="BF3192" s="1135">
        <v>3184</v>
      </c>
      <c r="BG3192" s="1102">
        <v>45083.486549637681</v>
      </c>
      <c r="BH3192" s="1102">
        <v>61566.476714242177</v>
      </c>
      <c r="BI3192" s="1102">
        <v>62399.053749749204</v>
      </c>
      <c r="BJ3192" s="1102">
        <v>67718.874567716804</v>
      </c>
      <c r="BK3192" s="1102">
        <v>76600.756340360444</v>
      </c>
      <c r="BL3192" s="1102">
        <v>110148.36706170122</v>
      </c>
      <c r="BM3192" s="1102">
        <v>102892.53902626966</v>
      </c>
      <c r="BN3192" s="1102">
        <v>98994.37088261178</v>
      </c>
      <c r="BO3192" s="1102">
        <v>111562.05134881902</v>
      </c>
      <c r="BP3192" s="1102">
        <v>127489.5505120381</v>
      </c>
      <c r="BQ3192" s="1102">
        <v>92653.212892843003</v>
      </c>
      <c r="BR3192" s="1102">
        <v>63829.956531099953</v>
      </c>
      <c r="BS3192" s="1102">
        <v>63973.891756118479</v>
      </c>
      <c r="BT3192" s="1102">
        <v>31560.953863775303</v>
      </c>
      <c r="BU3192" s="1102">
        <v>14702.854780932665</v>
      </c>
      <c r="BV3192" s="1102">
        <v>15658.64384145791</v>
      </c>
      <c r="BW3192" s="1102">
        <v>19322.26795054612</v>
      </c>
      <c r="BX3192" s="1102">
        <v>25704.788294598042</v>
      </c>
      <c r="BY3192" s="1102">
        <v>30069.526497338058</v>
      </c>
      <c r="BZ3192" s="1102">
        <v>26647.772462954013</v>
      </c>
      <c r="CA3192" s="1102">
        <v>15994.451694473388</v>
      </c>
      <c r="CB3192" s="1102">
        <v>8013.9310245409506</v>
      </c>
      <c r="CC3192" s="1102">
        <v>8670.6792427741075</v>
      </c>
      <c r="CD3192" s="1102">
        <v>10391.808158275711</v>
      </c>
      <c r="CE3192" s="1102">
        <v>18917.604286962454</v>
      </c>
      <c r="CF3192" s="1102">
        <v>13398.305008013838</v>
      </c>
      <c r="CG3192" s="1102">
        <v>9555.1680579382428</v>
      </c>
      <c r="CH3192" s="1102">
        <v>14901.435371247699</v>
      </c>
      <c r="CI3192" s="1102">
        <v>19814.158067417142</v>
      </c>
      <c r="CJ3192" s="1102">
        <v>26118.161138164927</v>
      </c>
      <c r="CK3192" s="1102">
        <v>24335.330248364855</v>
      </c>
      <c r="CL3192" s="1102">
        <v>18152.368306647601</v>
      </c>
      <c r="CM3192" s="1102">
        <v>24211.561154974286</v>
      </c>
      <c r="CN3192" s="1102">
        <v>22120.352624399562</v>
      </c>
      <c r="CO3192" s="1102">
        <v>26633.753052279477</v>
      </c>
      <c r="CP3192" s="1102">
        <v>23643.704349974218</v>
      </c>
      <c r="CQ3192" s="1106">
        <f t="shared" si="249"/>
        <v>26062.722715272776</v>
      </c>
      <c r="CR3192" s="23" t="s">
        <v>544</v>
      </c>
      <c r="DQ3192"/>
      <c r="DR3192"/>
    </row>
    <row r="3193" spans="58:122" ht="13">
      <c r="BF3193" s="1135">
        <v>3185</v>
      </c>
      <c r="BG3193" s="1102">
        <v>46112.229704932826</v>
      </c>
      <c r="BH3193" s="1102">
        <v>61575.095373227407</v>
      </c>
      <c r="BI3193" s="1102">
        <v>61922.617360249504</v>
      </c>
      <c r="BJ3193" s="1102">
        <v>75732.191855752782</v>
      </c>
      <c r="BK3193" s="1102">
        <v>84033.99385387059</v>
      </c>
      <c r="BL3193" s="1102">
        <v>111104.45038705572</v>
      </c>
      <c r="BM3193" s="1102">
        <v>108552.88064842555</v>
      </c>
      <c r="BN3193" s="1102">
        <v>114584.11897495168</v>
      </c>
      <c r="BO3193" s="1102">
        <v>111883.53048958631</v>
      </c>
      <c r="BP3193" s="1102">
        <v>119847.51534480383</v>
      </c>
      <c r="BQ3193" s="1102">
        <v>90918.852450015693</v>
      </c>
      <c r="BR3193" s="1102">
        <v>72358.93108900002</v>
      </c>
      <c r="BS3193" s="1102">
        <v>60084.167669223156</v>
      </c>
      <c r="BT3193" s="1102">
        <v>42833.152671284959</v>
      </c>
      <c r="BU3193" s="1102">
        <v>21851.256179620133</v>
      </c>
      <c r="BV3193" s="1102">
        <v>16693.890764811396</v>
      </c>
      <c r="BW3193" s="1102">
        <v>21453.648111401479</v>
      </c>
      <c r="BX3193" s="1102">
        <v>30052.436938764244</v>
      </c>
      <c r="BY3193" s="1102">
        <v>29369.134660275253</v>
      </c>
      <c r="BZ3193" s="1102">
        <v>23759.154965593912</v>
      </c>
      <c r="CA3193" s="1102">
        <v>15996.270019678113</v>
      </c>
      <c r="CB3193" s="1102">
        <v>10013.504583079113</v>
      </c>
      <c r="CC3193" s="1102">
        <v>11709.858256116768</v>
      </c>
      <c r="CD3193" s="1102">
        <v>15187.9430857308</v>
      </c>
      <c r="CE3193" s="1102">
        <v>25506.667687219036</v>
      </c>
      <c r="CF3193" s="1102">
        <v>20209.353751556111</v>
      </c>
      <c r="CG3193" s="1102">
        <v>15301.65921787027</v>
      </c>
      <c r="CH3193" s="1102">
        <v>15451.629929454148</v>
      </c>
      <c r="CI3193" s="1102">
        <v>18919.231258467556</v>
      </c>
      <c r="CJ3193" s="1102">
        <v>23536.30990981064</v>
      </c>
      <c r="CK3193" s="1102">
        <v>24588.667531290477</v>
      </c>
      <c r="CL3193" s="1102">
        <v>21188.779392211796</v>
      </c>
      <c r="CM3193" s="1102">
        <v>27585.684647102506</v>
      </c>
      <c r="CN3193" s="1102">
        <v>27824.295649114709</v>
      </c>
      <c r="CO3193" s="1102">
        <v>30719.922326605825</v>
      </c>
      <c r="CP3193" s="1102">
        <v>28211.572697676169</v>
      </c>
      <c r="CQ3193" s="1106">
        <f t="shared" si="249"/>
        <v>31097.935657535651</v>
      </c>
      <c r="CR3193" s="23" t="s">
        <v>544</v>
      </c>
      <c r="DQ3193"/>
      <c r="DR3193"/>
    </row>
    <row r="3194" spans="58:122" ht="13">
      <c r="BF3194" s="1135">
        <v>3186</v>
      </c>
      <c r="BG3194" s="1102">
        <v>60002.192484454674</v>
      </c>
      <c r="BH3194" s="1102">
        <v>75965.328361919703</v>
      </c>
      <c r="BI3194" s="1102">
        <v>70980.65329958206</v>
      </c>
      <c r="BJ3194" s="1102">
        <v>79993.741690001814</v>
      </c>
      <c r="BK3194" s="1102">
        <v>98116.207815991365</v>
      </c>
      <c r="BL3194" s="1102">
        <v>146033.53824813277</v>
      </c>
      <c r="BM3194" s="1102">
        <v>125224.15291955951</v>
      </c>
      <c r="BN3194" s="1102">
        <v>120712.54170639109</v>
      </c>
      <c r="BO3194" s="1102">
        <v>159914.62802793179</v>
      </c>
      <c r="BP3194" s="1102">
        <v>146901.64660145395</v>
      </c>
      <c r="BQ3194" s="1102">
        <v>112168.01206707711</v>
      </c>
      <c r="BR3194" s="1102">
        <v>71720.146648542694</v>
      </c>
      <c r="BS3194" s="1102">
        <v>65438.07080452067</v>
      </c>
      <c r="BT3194" s="1102">
        <v>40777.680585841139</v>
      </c>
      <c r="BU3194" s="1102">
        <v>15595.559113059464</v>
      </c>
      <c r="BV3194" s="1102">
        <v>12994.76340687954</v>
      </c>
      <c r="BW3194" s="1102">
        <v>20813.020259513469</v>
      </c>
      <c r="BX3194" s="1102">
        <v>33002.005086520658</v>
      </c>
      <c r="BY3194" s="1102">
        <v>29249.222737120814</v>
      </c>
      <c r="BZ3194" s="1102">
        <v>22626.090194002962</v>
      </c>
      <c r="CA3194" s="1102">
        <v>16005.592884011377</v>
      </c>
      <c r="CB3194" s="1102">
        <v>9308.8240362394954</v>
      </c>
      <c r="CC3194" s="1102">
        <v>10787.410325564051</v>
      </c>
      <c r="CD3194" s="1102">
        <v>16565.372588163027</v>
      </c>
      <c r="CE3194" s="1102">
        <v>25492.093708061686</v>
      </c>
      <c r="CF3194" s="1102">
        <v>18334.274512036227</v>
      </c>
      <c r="CG3194" s="1102">
        <v>12833.982584823674</v>
      </c>
      <c r="CH3194" s="1102">
        <v>14789.998590005893</v>
      </c>
      <c r="CI3194" s="1102">
        <v>20256.849888736251</v>
      </c>
      <c r="CJ3194" s="1102">
        <v>23904.188852244282</v>
      </c>
      <c r="CK3194" s="1102">
        <v>23513.492251086787</v>
      </c>
      <c r="CL3194" s="1102">
        <v>19929.839565723512</v>
      </c>
      <c r="CM3194" s="1102">
        <v>22465.183882339279</v>
      </c>
      <c r="CN3194" s="1102">
        <v>21277.148688630492</v>
      </c>
      <c r="CO3194" s="1102">
        <v>27019.012266511811</v>
      </c>
      <c r="CP3194" s="1102">
        <v>22578.958279510247</v>
      </c>
      <c r="CQ3194" s="1106">
        <f t="shared" si="249"/>
        <v>24889.041079522285</v>
      </c>
      <c r="CR3194" s="23" t="s">
        <v>544</v>
      </c>
      <c r="DQ3194"/>
      <c r="DR3194"/>
    </row>
    <row r="3195" spans="58:122" ht="13">
      <c r="BF3195" s="1135">
        <v>3187</v>
      </c>
      <c r="BG3195" s="1102">
        <v>46328.615184813141</v>
      </c>
      <c r="BH3195" s="1102">
        <v>61682.538053634948</v>
      </c>
      <c r="BI3195" s="1102">
        <v>62014.010434465803</v>
      </c>
      <c r="BJ3195" s="1102">
        <v>75865.620931726866</v>
      </c>
      <c r="BK3195" s="1102">
        <v>84308.934630481919</v>
      </c>
      <c r="BL3195" s="1102">
        <v>111217.37517828739</v>
      </c>
      <c r="BM3195" s="1102">
        <v>107638.37514741522</v>
      </c>
      <c r="BN3195" s="1102">
        <v>112673.61542785313</v>
      </c>
      <c r="BO3195" s="1102">
        <v>110837.82861728972</v>
      </c>
      <c r="BP3195" s="1102">
        <v>120108.18719107081</v>
      </c>
      <c r="BQ3195" s="1102">
        <v>92864.617284558917</v>
      </c>
      <c r="BR3195" s="1102">
        <v>73050.555702603029</v>
      </c>
      <c r="BS3195" s="1102">
        <v>59943.568203614646</v>
      </c>
      <c r="BT3195" s="1102">
        <v>42544.74985030332</v>
      </c>
      <c r="BU3195" s="1102">
        <v>21902.561623734131</v>
      </c>
      <c r="BV3195" s="1102">
        <v>16700.197160466429</v>
      </c>
      <c r="BW3195" s="1102">
        <v>21482.45785775319</v>
      </c>
      <c r="BX3195" s="1102">
        <v>30075.294524684134</v>
      </c>
      <c r="BY3195" s="1102">
        <v>29419.768768678288</v>
      </c>
      <c r="BZ3195" s="1102">
        <v>23804.59259219846</v>
      </c>
      <c r="CA3195" s="1102">
        <v>16006.914623788933</v>
      </c>
      <c r="CB3195" s="1102">
        <v>10010.522705955336</v>
      </c>
      <c r="CC3195" s="1102">
        <v>11719.472067195064</v>
      </c>
      <c r="CD3195" s="1102">
        <v>15196.957634856724</v>
      </c>
      <c r="CE3195" s="1102">
        <v>25514.985859844586</v>
      </c>
      <c r="CF3195" s="1102">
        <v>20214.640825193583</v>
      </c>
      <c r="CG3195" s="1102">
        <v>15301.425152298672</v>
      </c>
      <c r="CH3195" s="1102">
        <v>15464.563377066752</v>
      </c>
      <c r="CI3195" s="1102">
        <v>18941.76860592396</v>
      </c>
      <c r="CJ3195" s="1102">
        <v>23523.885489300406</v>
      </c>
      <c r="CK3195" s="1102">
        <v>24537.497566158156</v>
      </c>
      <c r="CL3195" s="1102">
        <v>21166.135338547563</v>
      </c>
      <c r="CM3195" s="1102">
        <v>27575.775878797489</v>
      </c>
      <c r="CN3195" s="1102">
        <v>27901.392496999852</v>
      </c>
      <c r="CO3195" s="1102">
        <v>30709.570342820673</v>
      </c>
      <c r="CP3195" s="1102">
        <v>28300.433093807751</v>
      </c>
      <c r="CQ3195" s="1106">
        <f t="shared" si="249"/>
        <v>31195.887477202574</v>
      </c>
      <c r="CR3195" s="23" t="s">
        <v>544</v>
      </c>
      <c r="DQ3195"/>
      <c r="DR3195"/>
    </row>
    <row r="3196" spans="58:122" ht="13">
      <c r="BF3196" s="1135">
        <v>3188</v>
      </c>
      <c r="BG3196" s="1102">
        <v>57018.516738629944</v>
      </c>
      <c r="BH3196" s="1102">
        <v>60348.39268378148</v>
      </c>
      <c r="BI3196" s="1102">
        <v>57612.74050073816</v>
      </c>
      <c r="BJ3196" s="1102">
        <v>66444.286665062667</v>
      </c>
      <c r="BK3196" s="1102">
        <v>85167.927069950529</v>
      </c>
      <c r="BL3196" s="1102">
        <v>108373.74899930482</v>
      </c>
      <c r="BM3196" s="1102">
        <v>91308.361066566344</v>
      </c>
      <c r="BN3196" s="1102">
        <v>92980.583807081537</v>
      </c>
      <c r="BO3196" s="1102">
        <v>140339.34121265321</v>
      </c>
      <c r="BP3196" s="1102">
        <v>128627.167961324</v>
      </c>
      <c r="BQ3196" s="1102">
        <v>99267.598385877354</v>
      </c>
      <c r="BR3196" s="1102">
        <v>72580.789039216455</v>
      </c>
      <c r="BS3196" s="1102">
        <v>75250.960117800947</v>
      </c>
      <c r="BT3196" s="1102">
        <v>41563.740634968031</v>
      </c>
      <c r="BU3196" s="1102">
        <v>20469.618639840948</v>
      </c>
      <c r="BV3196" s="1102">
        <v>16301.918044714581</v>
      </c>
      <c r="BW3196" s="1102">
        <v>16207.229185596894</v>
      </c>
      <c r="BX3196" s="1102">
        <v>35064.901686327808</v>
      </c>
      <c r="BY3196" s="1102">
        <v>26401.977636405976</v>
      </c>
      <c r="BZ3196" s="1102">
        <v>18995.942610593287</v>
      </c>
      <c r="CA3196" s="1102">
        <v>16017.933436973926</v>
      </c>
      <c r="CB3196" s="1102">
        <v>11587.139859292811</v>
      </c>
      <c r="CC3196" s="1102">
        <v>15904.731558042435</v>
      </c>
      <c r="CD3196" s="1102">
        <v>19683.571009982988</v>
      </c>
      <c r="CE3196" s="1102">
        <v>25697.326859942103</v>
      </c>
      <c r="CF3196" s="1102">
        <v>22189.727840401491</v>
      </c>
      <c r="CG3196" s="1102">
        <v>19911.648881030946</v>
      </c>
      <c r="CH3196" s="1102">
        <v>22359.228820620017</v>
      </c>
      <c r="CI3196" s="1102">
        <v>26936.515150910323</v>
      </c>
      <c r="CJ3196" s="1102">
        <v>26765.168382476288</v>
      </c>
      <c r="CK3196" s="1102">
        <v>26655.2614313187</v>
      </c>
      <c r="CL3196" s="1102">
        <v>22483.803407153522</v>
      </c>
      <c r="CM3196" s="1102">
        <v>25072.879600658121</v>
      </c>
      <c r="CN3196" s="1102">
        <v>25165.338280373155</v>
      </c>
      <c r="CO3196" s="1102">
        <v>26998.272889861382</v>
      </c>
      <c r="CP3196" s="1102">
        <v>25296.9726644519</v>
      </c>
      <c r="CQ3196" s="1106">
        <f t="shared" si="249"/>
        <v>27885.139076786163</v>
      </c>
      <c r="CR3196" s="23" t="s">
        <v>544</v>
      </c>
      <c r="DQ3196"/>
      <c r="DR3196"/>
    </row>
    <row r="3197" spans="58:122" ht="13">
      <c r="BF3197" s="1135">
        <v>3189</v>
      </c>
      <c r="BG3197" s="1102">
        <v>83493.219012822519</v>
      </c>
      <c r="BH3197" s="1102">
        <v>86065.579307668158</v>
      </c>
      <c r="BI3197" s="1102">
        <v>70448.99454079385</v>
      </c>
      <c r="BJ3197" s="1102">
        <v>74061.099915194893</v>
      </c>
      <c r="BK3197" s="1102">
        <v>83254.96230601531</v>
      </c>
      <c r="BL3197" s="1102">
        <v>98068.861751720426</v>
      </c>
      <c r="BM3197" s="1102">
        <v>80330.607331652631</v>
      </c>
      <c r="BN3197" s="1102">
        <v>80752.689150881939</v>
      </c>
      <c r="BO3197" s="1102">
        <v>114090.59198355355</v>
      </c>
      <c r="BP3197" s="1102">
        <v>105602.76256093143</v>
      </c>
      <c r="BQ3197" s="1102">
        <v>87154.92083528341</v>
      </c>
      <c r="BR3197" s="1102">
        <v>80961.675222422928</v>
      </c>
      <c r="BS3197" s="1102">
        <v>93239.845252758969</v>
      </c>
      <c r="BT3197" s="1102">
        <v>35691.664526914552</v>
      </c>
      <c r="BU3197" s="1102">
        <v>15148.242256550946</v>
      </c>
      <c r="BV3197" s="1102">
        <v>15041.733099028455</v>
      </c>
      <c r="BW3197" s="1102">
        <v>29880.070018112117</v>
      </c>
      <c r="BX3197" s="1102">
        <v>30869.397973505969</v>
      </c>
      <c r="BY3197" s="1102">
        <v>26293.742454655152</v>
      </c>
      <c r="BZ3197" s="1102">
        <v>19817.323843102658</v>
      </c>
      <c r="CA3197" s="1102">
        <v>16020.725331666737</v>
      </c>
      <c r="CB3197" s="1102">
        <v>9234.0308539772886</v>
      </c>
      <c r="CC3197" s="1102">
        <v>12505.185547471072</v>
      </c>
      <c r="CD3197" s="1102">
        <v>15282.812157596216</v>
      </c>
      <c r="CE3197" s="1102">
        <v>24235.616397848044</v>
      </c>
      <c r="CF3197" s="1102">
        <v>16292.428644653</v>
      </c>
      <c r="CG3197" s="1102">
        <v>13992.26073348293</v>
      </c>
      <c r="CH3197" s="1102">
        <v>16995.235977188328</v>
      </c>
      <c r="CI3197" s="1102">
        <v>25472.349384704659</v>
      </c>
      <c r="CJ3197" s="1102">
        <v>27396.49341814233</v>
      </c>
      <c r="CK3197" s="1102">
        <v>30394.966785028199</v>
      </c>
      <c r="CL3197" s="1102">
        <v>22814.697114392409</v>
      </c>
      <c r="CM3197" s="1102">
        <v>26684.579086787373</v>
      </c>
      <c r="CN3197" s="1102">
        <v>22424.761437921094</v>
      </c>
      <c r="CO3197" s="1102">
        <v>23518.828880305275</v>
      </c>
      <c r="CP3197" s="1102">
        <v>24077.813420883947</v>
      </c>
      <c r="CQ3197" s="1106">
        <f t="shared" si="249"/>
        <v>26541.246053910163</v>
      </c>
      <c r="CR3197" s="23" t="s">
        <v>544</v>
      </c>
      <c r="DQ3197"/>
      <c r="DR3197"/>
    </row>
    <row r="3198" spans="58:122" ht="13">
      <c r="BF3198" s="1135">
        <v>3190</v>
      </c>
      <c r="BG3198" s="1102">
        <v>56343.925408167685</v>
      </c>
      <c r="BH3198" s="1102">
        <v>58764.527819081573</v>
      </c>
      <c r="BI3198" s="1102">
        <v>50607.137606560347</v>
      </c>
      <c r="BJ3198" s="1102">
        <v>51809.233670296322</v>
      </c>
      <c r="BK3198" s="1102">
        <v>63212.33458092613</v>
      </c>
      <c r="BL3198" s="1102">
        <v>83424.327847627661</v>
      </c>
      <c r="BM3198" s="1102">
        <v>68988.546721638573</v>
      </c>
      <c r="BN3198" s="1102">
        <v>87003.808132088394</v>
      </c>
      <c r="BO3198" s="1102">
        <v>118110.67400022032</v>
      </c>
      <c r="BP3198" s="1102">
        <v>112226.80352646609</v>
      </c>
      <c r="BQ3198" s="1102">
        <v>87431.967281139092</v>
      </c>
      <c r="BR3198" s="1102">
        <v>71044.636724914206</v>
      </c>
      <c r="BS3198" s="1102">
        <v>79632.005627292863</v>
      </c>
      <c r="BT3198" s="1102">
        <v>34133.051150988787</v>
      </c>
      <c r="BU3198" s="1102">
        <v>14804.545915993185</v>
      </c>
      <c r="BV3198" s="1102">
        <v>12447.112751589841</v>
      </c>
      <c r="BW3198" s="1102">
        <v>19714.382075526981</v>
      </c>
      <c r="BX3198" s="1102">
        <v>24920.214150404197</v>
      </c>
      <c r="BY3198" s="1102">
        <v>28332.154935092083</v>
      </c>
      <c r="BZ3198" s="1102">
        <v>25245.384444871004</v>
      </c>
      <c r="CA3198" s="1102">
        <v>16022.294733011082</v>
      </c>
      <c r="CB3198" s="1102">
        <v>9213.8863722768692</v>
      </c>
      <c r="CC3198" s="1102">
        <v>7235.4794357010969</v>
      </c>
      <c r="CD3198" s="1102">
        <v>9072.8941168342553</v>
      </c>
      <c r="CE3198" s="1102">
        <v>16661.067687128831</v>
      </c>
      <c r="CF3198" s="1102">
        <v>14017.176474349753</v>
      </c>
      <c r="CG3198" s="1102">
        <v>10254.994185599377</v>
      </c>
      <c r="CH3198" s="1102">
        <v>9466.8733027311009</v>
      </c>
      <c r="CI3198" s="1102">
        <v>15697.949083373529</v>
      </c>
      <c r="CJ3198" s="1102">
        <v>19901.546786144878</v>
      </c>
      <c r="CK3198" s="1102">
        <v>20533.525834585878</v>
      </c>
      <c r="CL3198" s="1102">
        <v>16900.888479713954</v>
      </c>
      <c r="CM3198" s="1102">
        <v>20164.177133890618</v>
      </c>
      <c r="CN3198" s="1102">
        <v>19667.199220811985</v>
      </c>
      <c r="CO3198" s="1102">
        <v>24297.533052474366</v>
      </c>
      <c r="CP3198" s="1102">
        <v>20616.179876263137</v>
      </c>
      <c r="CQ3198" s="1106">
        <f t="shared" si="249"/>
        <v>22725.448246599255</v>
      </c>
      <c r="CR3198" s="23" t="s">
        <v>544</v>
      </c>
      <c r="DQ3198"/>
      <c r="DR3198"/>
    </row>
    <row r="3199" spans="58:122" ht="13">
      <c r="BF3199" s="1135">
        <v>3191</v>
      </c>
      <c r="BG3199" s="1102">
        <v>54632.473377158276</v>
      </c>
      <c r="BH3199" s="1102">
        <v>68466.834982906876</v>
      </c>
      <c r="BI3199" s="1102">
        <v>62027.678919948623</v>
      </c>
      <c r="BJ3199" s="1102">
        <v>67404.095000041794</v>
      </c>
      <c r="BK3199" s="1102">
        <v>84087.524187645366</v>
      </c>
      <c r="BL3199" s="1102">
        <v>122256.81168086389</v>
      </c>
      <c r="BM3199" s="1102">
        <v>114302.06062366057</v>
      </c>
      <c r="BN3199" s="1102">
        <v>111960.41363882617</v>
      </c>
      <c r="BO3199" s="1102">
        <v>118701.42280062044</v>
      </c>
      <c r="BP3199" s="1102">
        <v>138958.21227298371</v>
      </c>
      <c r="BQ3199" s="1102">
        <v>103240.3056367203</v>
      </c>
      <c r="BR3199" s="1102">
        <v>81162.356382282043</v>
      </c>
      <c r="BS3199" s="1102">
        <v>80315.252241502298</v>
      </c>
      <c r="BT3199" s="1102">
        <v>34269.660526713909</v>
      </c>
      <c r="BU3199" s="1102">
        <v>18952.399422817427</v>
      </c>
      <c r="BV3199" s="1102">
        <v>22315.300838287167</v>
      </c>
      <c r="BW3199" s="1102">
        <v>23129.565782434503</v>
      </c>
      <c r="BX3199" s="1102">
        <v>22582.455055516177</v>
      </c>
      <c r="BY3199" s="1102">
        <v>21933.13298158364</v>
      </c>
      <c r="BZ3199" s="1102">
        <v>25953.058826910561</v>
      </c>
      <c r="CA3199" s="1102">
        <v>16029.047227726342</v>
      </c>
      <c r="CB3199" s="1102">
        <v>9297.6040719133034</v>
      </c>
      <c r="CC3199" s="1102">
        <v>10383.646165149037</v>
      </c>
      <c r="CD3199" s="1102">
        <v>12871.860441356766</v>
      </c>
      <c r="CE3199" s="1102">
        <v>23624.437627640302</v>
      </c>
      <c r="CF3199" s="1102">
        <v>15702.864904809552</v>
      </c>
      <c r="CG3199" s="1102">
        <v>12403.991233408737</v>
      </c>
      <c r="CH3199" s="1102">
        <v>12300.850183404305</v>
      </c>
      <c r="CI3199" s="1102">
        <v>20296.539099402726</v>
      </c>
      <c r="CJ3199" s="1102">
        <v>24144.848588934528</v>
      </c>
      <c r="CK3199" s="1102">
        <v>24678.347575653886</v>
      </c>
      <c r="CL3199" s="1102">
        <v>18251.323219078091</v>
      </c>
      <c r="CM3199" s="1102">
        <v>25359.137593808533</v>
      </c>
      <c r="CN3199" s="1102">
        <v>19959.523460759512</v>
      </c>
      <c r="CO3199" s="1102">
        <v>28389.991552935291</v>
      </c>
      <c r="CP3199" s="1102">
        <v>21763.723535580062</v>
      </c>
      <c r="CQ3199" s="1106">
        <f t="shared" si="249"/>
        <v>23990.398600983088</v>
      </c>
      <c r="CR3199" s="23" t="s">
        <v>544</v>
      </c>
      <c r="DQ3199"/>
      <c r="DR3199"/>
    </row>
    <row r="3200" spans="58:122" ht="13">
      <c r="BF3200" s="1135">
        <v>3192</v>
      </c>
      <c r="BG3200" s="1102">
        <v>75593.815162428291</v>
      </c>
      <c r="BH3200" s="1102">
        <v>70414.352072911992</v>
      </c>
      <c r="BI3200" s="1102">
        <v>66868.713613460321</v>
      </c>
      <c r="BJ3200" s="1102">
        <v>74200.753839615732</v>
      </c>
      <c r="BK3200" s="1102">
        <v>101202.61212012533</v>
      </c>
      <c r="BL3200" s="1102">
        <v>138038.68985135813</v>
      </c>
      <c r="BM3200" s="1102">
        <v>117802.4182377531</v>
      </c>
      <c r="BN3200" s="1102">
        <v>115777.9420030918</v>
      </c>
      <c r="BO3200" s="1102">
        <v>149052.07690672021</v>
      </c>
      <c r="BP3200" s="1102">
        <v>137011.98645373745</v>
      </c>
      <c r="BQ3200" s="1102">
        <v>103863.30332628894</v>
      </c>
      <c r="BR3200" s="1102">
        <v>76234.877411385867</v>
      </c>
      <c r="BS3200" s="1102">
        <v>71193.316126004793</v>
      </c>
      <c r="BT3200" s="1102">
        <v>37296.994387421822</v>
      </c>
      <c r="BU3200" s="1102">
        <v>20503.676014834422</v>
      </c>
      <c r="BV3200" s="1102">
        <v>18575.975440170805</v>
      </c>
      <c r="BW3200" s="1102">
        <v>30679.018216081793</v>
      </c>
      <c r="BX3200" s="1102">
        <v>35770.472602619076</v>
      </c>
      <c r="BY3200" s="1102">
        <v>29397.022842792088</v>
      </c>
      <c r="BZ3200" s="1102">
        <v>24808.136838172992</v>
      </c>
      <c r="CA3200" s="1102">
        <v>16045.900580264472</v>
      </c>
      <c r="CB3200" s="1102">
        <v>12378.64794357633</v>
      </c>
      <c r="CC3200" s="1102">
        <v>13747.3105956824</v>
      </c>
      <c r="CD3200" s="1102">
        <v>15950.447198137936</v>
      </c>
      <c r="CE3200" s="1102">
        <v>24970.247188708567</v>
      </c>
      <c r="CF3200" s="1102">
        <v>17522.221805680107</v>
      </c>
      <c r="CG3200" s="1102">
        <v>14107.788651214792</v>
      </c>
      <c r="CH3200" s="1102">
        <v>15574.285202123745</v>
      </c>
      <c r="CI3200" s="1102">
        <v>23095.959113798544</v>
      </c>
      <c r="CJ3200" s="1102">
        <v>25613.071439316271</v>
      </c>
      <c r="CK3200" s="1102">
        <v>23961.49883960943</v>
      </c>
      <c r="CL3200" s="1102">
        <v>18737.881654482469</v>
      </c>
      <c r="CM3200" s="1102">
        <v>24901.151678156373</v>
      </c>
      <c r="CN3200" s="1102">
        <v>21852.563507447023</v>
      </c>
      <c r="CO3200" s="1102">
        <v>27372.656792811682</v>
      </c>
      <c r="CP3200" s="1102">
        <v>24381.161639308735</v>
      </c>
      <c r="CQ3200" s="1106">
        <f t="shared" si="249"/>
        <v>26875.630225948156</v>
      </c>
      <c r="CR3200" s="23" t="s">
        <v>544</v>
      </c>
      <c r="DQ3200"/>
      <c r="DR3200"/>
    </row>
    <row r="3201" spans="58:122" ht="13">
      <c r="BF3201" s="1135">
        <v>3193</v>
      </c>
      <c r="BG3201" s="1102">
        <v>56176.596230951502</v>
      </c>
      <c r="BH3201" s="1102">
        <v>49187.177760195314</v>
      </c>
      <c r="BI3201" s="1102">
        <v>40669.355582408985</v>
      </c>
      <c r="BJ3201" s="1102">
        <v>57635.539777812504</v>
      </c>
      <c r="BK3201" s="1102">
        <v>75716.750077731092</v>
      </c>
      <c r="BL3201" s="1102">
        <v>97059.404838266782</v>
      </c>
      <c r="BM3201" s="1102">
        <v>84313.938669042633</v>
      </c>
      <c r="BN3201" s="1102">
        <v>101440.74630461138</v>
      </c>
      <c r="BO3201" s="1102">
        <v>114016.7329722266</v>
      </c>
      <c r="BP3201" s="1102">
        <v>107389.61633113556</v>
      </c>
      <c r="BQ3201" s="1102">
        <v>83821.45033078437</v>
      </c>
      <c r="BR3201" s="1102">
        <v>72028.274390542181</v>
      </c>
      <c r="BS3201" s="1102">
        <v>66768.447412843117</v>
      </c>
      <c r="BT3201" s="1102">
        <v>27105.934891679746</v>
      </c>
      <c r="BU3201" s="1102">
        <v>13839.650478913172</v>
      </c>
      <c r="BV3201" s="1102">
        <v>15651.692508539156</v>
      </c>
      <c r="BW3201" s="1102">
        <v>23756.406991700725</v>
      </c>
      <c r="BX3201" s="1102">
        <v>24010.514789462715</v>
      </c>
      <c r="BY3201" s="1102">
        <v>22870.564330410554</v>
      </c>
      <c r="BZ3201" s="1102">
        <v>20314.239249084098</v>
      </c>
      <c r="CA3201" s="1102">
        <v>16049.88981632692</v>
      </c>
      <c r="CB3201" s="1102">
        <v>8538.0359671174301</v>
      </c>
      <c r="CC3201" s="1102">
        <v>9662.3207932717141</v>
      </c>
      <c r="CD3201" s="1102">
        <v>14425.537200326586</v>
      </c>
      <c r="CE3201" s="1102">
        <v>24318.678098111912</v>
      </c>
      <c r="CF3201" s="1102">
        <v>19419.348993120329</v>
      </c>
      <c r="CG3201" s="1102">
        <v>13163.228658131779</v>
      </c>
      <c r="CH3201" s="1102">
        <v>14981.46915708398</v>
      </c>
      <c r="CI3201" s="1102">
        <v>18204.916774295856</v>
      </c>
      <c r="CJ3201" s="1102">
        <v>21142.043360457199</v>
      </c>
      <c r="CK3201" s="1102">
        <v>23537.063800411008</v>
      </c>
      <c r="CL3201" s="1102">
        <v>19507.762756387936</v>
      </c>
      <c r="CM3201" s="1102">
        <v>25057.956789844447</v>
      </c>
      <c r="CN3201" s="1102">
        <v>21321.266008078834</v>
      </c>
      <c r="CO3201" s="1102">
        <v>26891.914220923132</v>
      </c>
      <c r="CP3201" s="1102">
        <v>22515.688231323409</v>
      </c>
      <c r="CQ3201" s="1106">
        <f t="shared" si="249"/>
        <v>24819.297789821689</v>
      </c>
      <c r="CR3201" s="23" t="s">
        <v>544</v>
      </c>
      <c r="DQ3201"/>
      <c r="DR3201"/>
    </row>
    <row r="3202" spans="58:122" ht="13">
      <c r="BF3202" s="1135">
        <v>3194</v>
      </c>
      <c r="BG3202" s="1102">
        <v>86104.467468579591</v>
      </c>
      <c r="BH3202" s="1102">
        <v>98604.667930968819</v>
      </c>
      <c r="BI3202" s="1102">
        <v>80298.945539389431</v>
      </c>
      <c r="BJ3202" s="1102">
        <v>79684.861751356919</v>
      </c>
      <c r="BK3202" s="1102">
        <v>97892.876985336348</v>
      </c>
      <c r="BL3202" s="1102">
        <v>115798.9865047896</v>
      </c>
      <c r="BM3202" s="1102">
        <v>87514.532139694726</v>
      </c>
      <c r="BN3202" s="1102">
        <v>89615.287620645599</v>
      </c>
      <c r="BO3202" s="1102">
        <v>127147.30221412564</v>
      </c>
      <c r="BP3202" s="1102">
        <v>117540.91193913802</v>
      </c>
      <c r="BQ3202" s="1102">
        <v>92855.211449377108</v>
      </c>
      <c r="BR3202" s="1102">
        <v>73460.117924588179</v>
      </c>
      <c r="BS3202" s="1102">
        <v>95742.194476960605</v>
      </c>
      <c r="BT3202" s="1102">
        <v>41956.234010004991</v>
      </c>
      <c r="BU3202" s="1102">
        <v>23209.617431452334</v>
      </c>
      <c r="BV3202" s="1102">
        <v>19059.510006820125</v>
      </c>
      <c r="BW3202" s="1102">
        <v>15828.101667346817</v>
      </c>
      <c r="BX3202" s="1102">
        <v>24464.699604003301</v>
      </c>
      <c r="BY3202" s="1102">
        <v>23353.458674968842</v>
      </c>
      <c r="BZ3202" s="1102">
        <v>22471.795726303772</v>
      </c>
      <c r="CA3202" s="1102">
        <v>16050.675238694725</v>
      </c>
      <c r="CB3202" s="1102">
        <v>11377.557821179855</v>
      </c>
      <c r="CC3202" s="1102">
        <v>14176.886643311633</v>
      </c>
      <c r="CD3202" s="1102">
        <v>17519.964511913982</v>
      </c>
      <c r="CE3202" s="1102">
        <v>21894.346551723422</v>
      </c>
      <c r="CF3202" s="1102">
        <v>15980.679891851309</v>
      </c>
      <c r="CG3202" s="1102">
        <v>14941.718184754502</v>
      </c>
      <c r="CH3202" s="1102">
        <v>16968.773351910895</v>
      </c>
      <c r="CI3202" s="1102">
        <v>21295.930037080579</v>
      </c>
      <c r="CJ3202" s="1102">
        <v>20192.018145784314</v>
      </c>
      <c r="CK3202" s="1102">
        <v>21869.267865661943</v>
      </c>
      <c r="CL3202" s="1102">
        <v>20430.420947029739</v>
      </c>
      <c r="CM3202" s="1102">
        <v>25890.008251588104</v>
      </c>
      <c r="CN3202" s="1102">
        <v>24294.144662607083</v>
      </c>
      <c r="CO3202" s="1102">
        <v>23752.288880016404</v>
      </c>
      <c r="CP3202" s="1102">
        <v>26192.737429696805</v>
      </c>
      <c r="CQ3202" s="1106">
        <f t="shared" si="249"/>
        <v>28872.550708615116</v>
      </c>
      <c r="CR3202" s="23" t="s">
        <v>544</v>
      </c>
      <c r="DQ3202"/>
      <c r="DR3202"/>
    </row>
    <row r="3203" spans="58:122" ht="13">
      <c r="BF3203" s="1135">
        <v>3195</v>
      </c>
      <c r="BG3203" s="1102">
        <v>52826.508543826603</v>
      </c>
      <c r="BH3203" s="1102">
        <v>56719.219193092707</v>
      </c>
      <c r="BI3203" s="1102">
        <v>50569.424400800053</v>
      </c>
      <c r="BJ3203" s="1102">
        <v>58185.397528739632</v>
      </c>
      <c r="BK3203" s="1102">
        <v>75750.5731453341</v>
      </c>
      <c r="BL3203" s="1102">
        <v>105690.98848187785</v>
      </c>
      <c r="BM3203" s="1102">
        <v>98783.342016730108</v>
      </c>
      <c r="BN3203" s="1102">
        <v>104669.21723158311</v>
      </c>
      <c r="BO3203" s="1102">
        <v>158947.04341046608</v>
      </c>
      <c r="BP3203" s="1102">
        <v>148070.33810563944</v>
      </c>
      <c r="BQ3203" s="1102">
        <v>126199.33169129962</v>
      </c>
      <c r="BR3203" s="1102">
        <v>94528.617475096456</v>
      </c>
      <c r="BS3203" s="1102">
        <v>87023.232689396173</v>
      </c>
      <c r="BT3203" s="1102">
        <v>36812.824866230643</v>
      </c>
      <c r="BU3203" s="1102">
        <v>13690.316402162338</v>
      </c>
      <c r="BV3203" s="1102">
        <v>12135.9351027466</v>
      </c>
      <c r="BW3203" s="1102">
        <v>29080.661118216562</v>
      </c>
      <c r="BX3203" s="1102">
        <v>28385.939328569977</v>
      </c>
      <c r="BY3203" s="1102">
        <v>31976.688449574376</v>
      </c>
      <c r="BZ3203" s="1102">
        <v>18147.904812943583</v>
      </c>
      <c r="CA3203" s="1102">
        <v>16070.125078819707</v>
      </c>
      <c r="CB3203" s="1102">
        <v>9042.0663496866819</v>
      </c>
      <c r="CC3203" s="1102">
        <v>11079.795765623949</v>
      </c>
      <c r="CD3203" s="1102">
        <v>11433.911067663441</v>
      </c>
      <c r="CE3203" s="1102">
        <v>26526.782621732124</v>
      </c>
      <c r="CF3203" s="1102">
        <v>19198.060399002181</v>
      </c>
      <c r="CG3203" s="1102">
        <v>12949.639763190013</v>
      </c>
      <c r="CH3203" s="1102">
        <v>16229.097294598285</v>
      </c>
      <c r="CI3203" s="1102">
        <v>19138.07647971444</v>
      </c>
      <c r="CJ3203" s="1102">
        <v>27517.860273794213</v>
      </c>
      <c r="CK3203" s="1102">
        <v>29968.457107000799</v>
      </c>
      <c r="CL3203" s="1102">
        <v>21174.104139409978</v>
      </c>
      <c r="CM3203" s="1102">
        <v>27166.987364114149</v>
      </c>
      <c r="CN3203" s="1102">
        <v>21174.662071904462</v>
      </c>
      <c r="CO3203" s="1102">
        <v>27942.910390125853</v>
      </c>
      <c r="CP3203" s="1102">
        <v>22251.903135149467</v>
      </c>
      <c r="CQ3203" s="1106">
        <f t="shared" si="249"/>
        <v>24528.524494899713</v>
      </c>
      <c r="CR3203" s="23" t="s">
        <v>544</v>
      </c>
      <c r="DQ3203"/>
      <c r="DR3203"/>
    </row>
    <row r="3204" spans="58:122" ht="13">
      <c r="BF3204" s="1135">
        <v>3196</v>
      </c>
      <c r="BG3204" s="1102">
        <v>47427.296621313712</v>
      </c>
      <c r="BH3204" s="1102">
        <v>52054.752313703866</v>
      </c>
      <c r="BI3204" s="1102">
        <v>50376.842122731876</v>
      </c>
      <c r="BJ3204" s="1102">
        <v>66681.13303923278</v>
      </c>
      <c r="BK3204" s="1102">
        <v>82098.099107538961</v>
      </c>
      <c r="BL3204" s="1102">
        <v>107372.69323167249</v>
      </c>
      <c r="BM3204" s="1102">
        <v>98498.44987237289</v>
      </c>
      <c r="BN3204" s="1102">
        <v>105864.15095075294</v>
      </c>
      <c r="BO3204" s="1102">
        <v>130175.2651644304</v>
      </c>
      <c r="BP3204" s="1102">
        <v>132603.07349312759</v>
      </c>
      <c r="BQ3204" s="1102">
        <v>107707.82952598418</v>
      </c>
      <c r="BR3204" s="1102">
        <v>92778.46680750302</v>
      </c>
      <c r="BS3204" s="1102">
        <v>95302.78658629999</v>
      </c>
      <c r="BT3204" s="1102">
        <v>41295.759437967085</v>
      </c>
      <c r="BU3204" s="1102">
        <v>22361.561119043683</v>
      </c>
      <c r="BV3204" s="1102">
        <v>18425.102816562707</v>
      </c>
      <c r="BW3204" s="1102">
        <v>18047.041356881458</v>
      </c>
      <c r="BX3204" s="1102">
        <v>26681.83472270401</v>
      </c>
      <c r="BY3204" s="1102">
        <v>25023.852290354622</v>
      </c>
      <c r="BZ3204" s="1102">
        <v>22774.855968505406</v>
      </c>
      <c r="CA3204" s="1102">
        <v>16073.889308404901</v>
      </c>
      <c r="CB3204" s="1102">
        <v>10810.870476283071</v>
      </c>
      <c r="CC3204" s="1102">
        <v>13861.382102152191</v>
      </c>
      <c r="CD3204" s="1102">
        <v>14979.278087474371</v>
      </c>
      <c r="CE3204" s="1102">
        <v>22283.183085315293</v>
      </c>
      <c r="CF3204" s="1102">
        <v>17871.524159607481</v>
      </c>
      <c r="CG3204" s="1102">
        <v>17576.448188925842</v>
      </c>
      <c r="CH3204" s="1102">
        <v>19704.863554654417</v>
      </c>
      <c r="CI3204" s="1102">
        <v>25273.147387867237</v>
      </c>
      <c r="CJ3204" s="1102">
        <v>26105.344151831017</v>
      </c>
      <c r="CK3204" s="1102">
        <v>26964.43366408001</v>
      </c>
      <c r="CL3204" s="1102">
        <v>21612.380865401909</v>
      </c>
      <c r="CM3204" s="1102">
        <v>24403.968468702158</v>
      </c>
      <c r="CN3204" s="1102">
        <v>21243.045177537126</v>
      </c>
      <c r="CO3204" s="1102">
        <v>25094.376173845139</v>
      </c>
      <c r="CP3204" s="1102">
        <v>22657.785079289177</v>
      </c>
      <c r="CQ3204" s="1106">
        <f t="shared" si="249"/>
        <v>24975.932752449706</v>
      </c>
      <c r="CR3204" s="23" t="s">
        <v>544</v>
      </c>
      <c r="DQ3204"/>
      <c r="DR3204"/>
    </row>
    <row r="3205" spans="58:122" ht="13">
      <c r="BF3205" s="1135">
        <v>3197</v>
      </c>
      <c r="BG3205" s="1102">
        <v>57443.491354719983</v>
      </c>
      <c r="BH3205" s="1102">
        <v>53299.070251059697</v>
      </c>
      <c r="BI3205" s="1102">
        <v>45939.611364780227</v>
      </c>
      <c r="BJ3205" s="1102">
        <v>55738.523328524396</v>
      </c>
      <c r="BK3205" s="1102">
        <v>65039.011125436242</v>
      </c>
      <c r="BL3205" s="1102">
        <v>77750.090202498905</v>
      </c>
      <c r="BM3205" s="1102">
        <v>68628.997123983703</v>
      </c>
      <c r="BN3205" s="1102">
        <v>88791.622647760436</v>
      </c>
      <c r="BO3205" s="1102">
        <v>113917.96229298208</v>
      </c>
      <c r="BP3205" s="1102">
        <v>106777.6185375749</v>
      </c>
      <c r="BQ3205" s="1102">
        <v>83894.564448386562</v>
      </c>
      <c r="BR3205" s="1102">
        <v>70475.824918212791</v>
      </c>
      <c r="BS3205" s="1102">
        <v>67336.973116894398</v>
      </c>
      <c r="BT3205" s="1102">
        <v>36864.224633182544</v>
      </c>
      <c r="BU3205" s="1102">
        <v>16158.981038872549</v>
      </c>
      <c r="BV3205" s="1102">
        <v>12393.622163188271</v>
      </c>
      <c r="BW3205" s="1102">
        <v>13058.388194066991</v>
      </c>
      <c r="BX3205" s="1102">
        <v>21221.543367361606</v>
      </c>
      <c r="BY3205" s="1102">
        <v>23074.354496121065</v>
      </c>
      <c r="BZ3205" s="1102">
        <v>20444.215813479528</v>
      </c>
      <c r="CA3205" s="1102">
        <v>16075.381436600981</v>
      </c>
      <c r="CB3205" s="1102">
        <v>10213.477517801835</v>
      </c>
      <c r="CC3205" s="1102">
        <v>9790.7377862456797</v>
      </c>
      <c r="CD3205" s="1102">
        <v>12570.233700303583</v>
      </c>
      <c r="CE3205" s="1102">
        <v>16181.335940066921</v>
      </c>
      <c r="CF3205" s="1102">
        <v>12277.331080825892</v>
      </c>
      <c r="CG3205" s="1102">
        <v>10282.284703528558</v>
      </c>
      <c r="CH3205" s="1102">
        <v>11043.517368510929</v>
      </c>
      <c r="CI3205" s="1102">
        <v>15848.297830622203</v>
      </c>
      <c r="CJ3205" s="1102">
        <v>17107.690253532099</v>
      </c>
      <c r="CK3205" s="1102">
        <v>19373.430749904979</v>
      </c>
      <c r="CL3205" s="1102">
        <v>18205.271958794518</v>
      </c>
      <c r="CM3205" s="1102">
        <v>23311.741338372758</v>
      </c>
      <c r="CN3205" s="1102">
        <v>23659.59992033627</v>
      </c>
      <c r="CO3205" s="1102">
        <v>22493.506334507758</v>
      </c>
      <c r="CP3205" s="1102">
        <v>25468.893289477215</v>
      </c>
      <c r="CQ3205" s="1106">
        <f t="shared" si="249"/>
        <v>28074.649126173837</v>
      </c>
      <c r="CR3205" s="23" t="s">
        <v>544</v>
      </c>
      <c r="DQ3205"/>
      <c r="DR3205"/>
    </row>
    <row r="3206" spans="58:122" ht="13">
      <c r="BF3206" s="1135">
        <v>3198</v>
      </c>
      <c r="BG3206" s="1102">
        <v>68302.926606448993</v>
      </c>
      <c r="BH3206" s="1102">
        <v>75631.494595761877</v>
      </c>
      <c r="BI3206" s="1102">
        <v>72904.040863322807</v>
      </c>
      <c r="BJ3206" s="1102">
        <v>83946.82377762231</v>
      </c>
      <c r="BK3206" s="1102">
        <v>98557.755553259936</v>
      </c>
      <c r="BL3206" s="1102">
        <v>123206.17538861395</v>
      </c>
      <c r="BM3206" s="1102">
        <v>101761.47187497062</v>
      </c>
      <c r="BN3206" s="1102">
        <v>94410.799809528689</v>
      </c>
      <c r="BO3206" s="1102">
        <v>109934.80265324857</v>
      </c>
      <c r="BP3206" s="1102">
        <v>103672.50165752976</v>
      </c>
      <c r="BQ3206" s="1102">
        <v>70904.862028455071</v>
      </c>
      <c r="BR3206" s="1102">
        <v>50010.562625889921</v>
      </c>
      <c r="BS3206" s="1102">
        <v>72653.894855742867</v>
      </c>
      <c r="BT3206" s="1102">
        <v>35073.244435744527</v>
      </c>
      <c r="BU3206" s="1102">
        <v>19096.925398151321</v>
      </c>
      <c r="BV3206" s="1102">
        <v>17106.243537489539</v>
      </c>
      <c r="BW3206" s="1102">
        <v>22310.248787437453</v>
      </c>
      <c r="BX3206" s="1102">
        <v>24170.052903635624</v>
      </c>
      <c r="BY3206" s="1102">
        <v>22485.801801849961</v>
      </c>
      <c r="BZ3206" s="1102">
        <v>20391.529401389507</v>
      </c>
      <c r="CA3206" s="1102">
        <v>16091.570376698823</v>
      </c>
      <c r="CB3206" s="1102">
        <v>8908.1002322021086</v>
      </c>
      <c r="CC3206" s="1102">
        <v>8905.4173811476649</v>
      </c>
      <c r="CD3206" s="1102">
        <v>11141.26566132062</v>
      </c>
      <c r="CE3206" s="1102">
        <v>20823.409618861777</v>
      </c>
      <c r="CF3206" s="1102">
        <v>14718.648349194895</v>
      </c>
      <c r="CG3206" s="1102">
        <v>11298.490402568073</v>
      </c>
      <c r="CH3206" s="1102">
        <v>13157.665402490285</v>
      </c>
      <c r="CI3206" s="1102">
        <v>20123.568552248445</v>
      </c>
      <c r="CJ3206" s="1102">
        <v>23507.598845735647</v>
      </c>
      <c r="CK3206" s="1102">
        <v>22900.785665347983</v>
      </c>
      <c r="CL3206" s="1102">
        <v>17661.107955783515</v>
      </c>
      <c r="CM3206" s="1102">
        <v>20254.9782697433</v>
      </c>
      <c r="CN3206" s="1102">
        <v>18181.853821385248</v>
      </c>
      <c r="CO3206" s="1102">
        <v>20864.738400877308</v>
      </c>
      <c r="CP3206" s="1102">
        <v>19665.674744585529</v>
      </c>
      <c r="CQ3206" s="1106">
        <f t="shared" si="249"/>
        <v>21677.69568973799</v>
      </c>
      <c r="CR3206" s="23" t="s">
        <v>544</v>
      </c>
      <c r="DQ3206"/>
      <c r="DR3206"/>
    </row>
    <row r="3207" spans="58:122" ht="13">
      <c r="BF3207" s="1135">
        <v>3199</v>
      </c>
      <c r="BG3207" s="1102">
        <v>63924.925992048993</v>
      </c>
      <c r="BH3207" s="1102">
        <v>79477.781077553009</v>
      </c>
      <c r="BI3207" s="1102">
        <v>79346.201794244029</v>
      </c>
      <c r="BJ3207" s="1102">
        <v>83734.774959759336</v>
      </c>
      <c r="BK3207" s="1102">
        <v>96844.605258952142</v>
      </c>
      <c r="BL3207" s="1102">
        <v>131599.7082510762</v>
      </c>
      <c r="BM3207" s="1102">
        <v>110633.32722403988</v>
      </c>
      <c r="BN3207" s="1102">
        <v>102333.56536811427</v>
      </c>
      <c r="BO3207" s="1102">
        <v>127504.80432114011</v>
      </c>
      <c r="BP3207" s="1102">
        <v>129847.00874597512</v>
      </c>
      <c r="BQ3207" s="1102">
        <v>99378.188754633476</v>
      </c>
      <c r="BR3207" s="1102">
        <v>73871.249374556399</v>
      </c>
      <c r="BS3207" s="1102">
        <v>94762.767640724021</v>
      </c>
      <c r="BT3207" s="1102">
        <v>33199.886383031728</v>
      </c>
      <c r="BU3207" s="1102">
        <v>13343.88737917658</v>
      </c>
      <c r="BV3207" s="1102">
        <v>15765.102995647938</v>
      </c>
      <c r="BW3207" s="1102">
        <v>22306.44139229523</v>
      </c>
      <c r="BX3207" s="1102">
        <v>27360.676228795204</v>
      </c>
      <c r="BY3207" s="1102">
        <v>27987.310503977114</v>
      </c>
      <c r="BZ3207" s="1102">
        <v>23933.685753817001</v>
      </c>
      <c r="CA3207" s="1102">
        <v>16091.693626683731</v>
      </c>
      <c r="CB3207" s="1102">
        <v>9737.8599530763386</v>
      </c>
      <c r="CC3207" s="1102">
        <v>10682.025719612944</v>
      </c>
      <c r="CD3207" s="1102">
        <v>11931.771555468975</v>
      </c>
      <c r="CE3207" s="1102">
        <v>23919.357842065241</v>
      </c>
      <c r="CF3207" s="1102">
        <v>19446.495659222255</v>
      </c>
      <c r="CG3207" s="1102">
        <v>14702.542786494807</v>
      </c>
      <c r="CH3207" s="1102">
        <v>14798.427717554348</v>
      </c>
      <c r="CI3207" s="1102">
        <v>19889.464588351919</v>
      </c>
      <c r="CJ3207" s="1102">
        <v>23368.465795886401</v>
      </c>
      <c r="CK3207" s="1102">
        <v>25293.073867498693</v>
      </c>
      <c r="CL3207" s="1102">
        <v>19651.808099501821</v>
      </c>
      <c r="CM3207" s="1102">
        <v>28316.501967855736</v>
      </c>
      <c r="CN3207" s="1102">
        <v>26190.304751882439</v>
      </c>
      <c r="CO3207" s="1102">
        <v>31737.995911487651</v>
      </c>
      <c r="CP3207" s="1102">
        <v>28018.592208537622</v>
      </c>
      <c r="CQ3207" s="1106">
        <f t="shared" si="249"/>
        <v>30885.211081748897</v>
      </c>
      <c r="CR3207" s="23" t="s">
        <v>544</v>
      </c>
      <c r="DQ3207"/>
      <c r="DR3207"/>
    </row>
    <row r="3208" spans="58:122" ht="13">
      <c r="BF3208" s="1135">
        <v>3200</v>
      </c>
      <c r="BG3208" s="1102">
        <v>62946.655851963995</v>
      </c>
      <c r="BH3208" s="1102">
        <v>71158.929685620751</v>
      </c>
      <c r="BI3208" s="1102">
        <v>71041.683356788111</v>
      </c>
      <c r="BJ3208" s="1102">
        <v>82094.420017617944</v>
      </c>
      <c r="BK3208" s="1102">
        <v>86650.824199681971</v>
      </c>
      <c r="BL3208" s="1102">
        <v>107055.7519365381</v>
      </c>
      <c r="BM3208" s="1102">
        <v>85967.104585720706</v>
      </c>
      <c r="BN3208" s="1102">
        <v>88427.325458016523</v>
      </c>
      <c r="BO3208" s="1102">
        <v>120679.84196069547</v>
      </c>
      <c r="BP3208" s="1102">
        <v>129003.40392756651</v>
      </c>
      <c r="BQ3208" s="1102">
        <v>102388.71139486124</v>
      </c>
      <c r="BR3208" s="1102">
        <v>82588.733959221747</v>
      </c>
      <c r="BS3208" s="1102">
        <v>90618.001037971961</v>
      </c>
      <c r="BT3208" s="1102">
        <v>34558.537751560536</v>
      </c>
      <c r="BU3208" s="1102">
        <v>13838.916463477035</v>
      </c>
      <c r="BV3208" s="1102">
        <v>15806.256263923791</v>
      </c>
      <c r="BW3208" s="1102">
        <v>22005.281666707226</v>
      </c>
      <c r="BX3208" s="1102">
        <v>24782.861048551433</v>
      </c>
      <c r="BY3208" s="1102">
        <v>25068.218990118417</v>
      </c>
      <c r="BZ3208" s="1102">
        <v>24844.881790251417</v>
      </c>
      <c r="CA3208" s="1102">
        <v>16104.379628279001</v>
      </c>
      <c r="CB3208" s="1102">
        <v>8551.1479247558837</v>
      </c>
      <c r="CC3208" s="1102">
        <v>8939.0471924418671</v>
      </c>
      <c r="CD3208" s="1102">
        <v>12786.479254651082</v>
      </c>
      <c r="CE3208" s="1102">
        <v>26090.04925061006</v>
      </c>
      <c r="CF3208" s="1102">
        <v>19620.576071071577</v>
      </c>
      <c r="CG3208" s="1102">
        <v>14162.31553737646</v>
      </c>
      <c r="CH3208" s="1102">
        <v>14725.444141726282</v>
      </c>
      <c r="CI3208" s="1102">
        <v>20269.726661481563</v>
      </c>
      <c r="CJ3208" s="1102">
        <v>27110.124081633792</v>
      </c>
      <c r="CK3208" s="1102">
        <v>29064.09952203288</v>
      </c>
      <c r="CL3208" s="1102">
        <v>22852.246206470918</v>
      </c>
      <c r="CM3208" s="1102">
        <v>24963.797088316278</v>
      </c>
      <c r="CN3208" s="1102">
        <v>20374.700582763442</v>
      </c>
      <c r="CO3208" s="1102">
        <v>24906.148529069054</v>
      </c>
      <c r="CP3208" s="1102">
        <v>21716.737112425144</v>
      </c>
      <c r="CQ3208" s="1106">
        <f t="shared" si="249"/>
        <v>23938.604935322976</v>
      </c>
      <c r="CR3208" s="23" t="s">
        <v>544</v>
      </c>
      <c r="DQ3208"/>
      <c r="DR3208"/>
    </row>
    <row r="3209" spans="58:122" ht="13">
      <c r="BF3209" s="1135">
        <v>3201</v>
      </c>
      <c r="BG3209" s="1102">
        <v>57394.944320106726</v>
      </c>
      <c r="BH3209" s="1102">
        <v>61340.763968262705</v>
      </c>
      <c r="BI3209" s="1102">
        <v>55898.082555103916</v>
      </c>
      <c r="BJ3209" s="1102">
        <v>61421.280544548266</v>
      </c>
      <c r="BK3209" s="1102">
        <v>90030.33571263749</v>
      </c>
      <c r="BL3209" s="1102">
        <v>127156.62901376723</v>
      </c>
      <c r="BM3209" s="1102">
        <v>108453.99767078651</v>
      </c>
      <c r="BN3209" s="1102">
        <v>115520.48418933204</v>
      </c>
      <c r="BO3209" s="1102">
        <v>156526.68342422089</v>
      </c>
      <c r="BP3209" s="1102">
        <v>144320.35251928453</v>
      </c>
      <c r="BQ3209" s="1102">
        <v>108781.91402869526</v>
      </c>
      <c r="BR3209" s="1102">
        <v>78227.314789423748</v>
      </c>
      <c r="BS3209" s="1102">
        <v>79754.676423833051</v>
      </c>
      <c r="BT3209" s="1102">
        <v>31662.974595647447</v>
      </c>
      <c r="BU3209" s="1102">
        <v>17621.241236628397</v>
      </c>
      <c r="BV3209" s="1102">
        <v>18090.05293335942</v>
      </c>
      <c r="BW3209" s="1102">
        <v>18767.075012824665</v>
      </c>
      <c r="BX3209" s="1102">
        <v>31881.17744324177</v>
      </c>
      <c r="BY3209" s="1102">
        <v>29049.949341895725</v>
      </c>
      <c r="BZ3209" s="1102">
        <v>24805.696691530844</v>
      </c>
      <c r="CA3209" s="1102">
        <v>16110.116270653252</v>
      </c>
      <c r="CB3209" s="1102">
        <v>9274.4148249234986</v>
      </c>
      <c r="CC3209" s="1102">
        <v>11981.764290000972</v>
      </c>
      <c r="CD3209" s="1102">
        <v>13727.316797721915</v>
      </c>
      <c r="CE3209" s="1102">
        <v>20573.597634113434</v>
      </c>
      <c r="CF3209" s="1102">
        <v>16266.445457036303</v>
      </c>
      <c r="CG3209" s="1102">
        <v>14721.174021126662</v>
      </c>
      <c r="CH3209" s="1102">
        <v>17272.414903333</v>
      </c>
      <c r="CI3209" s="1102">
        <v>23267.120695296231</v>
      </c>
      <c r="CJ3209" s="1102">
        <v>24890.331875321717</v>
      </c>
      <c r="CK3209" s="1102">
        <v>26539.807130298424</v>
      </c>
      <c r="CL3209" s="1102">
        <v>21654.88785958126</v>
      </c>
      <c r="CM3209" s="1102">
        <v>27292.105362772723</v>
      </c>
      <c r="CN3209" s="1102">
        <v>25195.950205001831</v>
      </c>
      <c r="CO3209" s="1102">
        <v>29155.801741243897</v>
      </c>
      <c r="CP3209" s="1102">
        <v>26554.726106643448</v>
      </c>
      <c r="CQ3209" s="1106">
        <f t="shared" si="249"/>
        <v>29271.574921305335</v>
      </c>
      <c r="CR3209" s="23" t="s">
        <v>544</v>
      </c>
      <c r="DQ3209"/>
      <c r="DR3209"/>
    </row>
    <row r="3210" spans="58:122" ht="13">
      <c r="BF3210" s="1135">
        <v>3202</v>
      </c>
      <c r="BG3210" s="1102">
        <v>57294.440650352248</v>
      </c>
      <c r="BH3210" s="1102">
        <v>52861.697137499446</v>
      </c>
      <c r="BI3210" s="1102">
        <v>45594.509245608337</v>
      </c>
      <c r="BJ3210" s="1102">
        <v>55425.490490483528</v>
      </c>
      <c r="BK3210" s="1102">
        <v>64678.628070234903</v>
      </c>
      <c r="BL3210" s="1102">
        <v>77681.13666700985</v>
      </c>
      <c r="BM3210" s="1102">
        <v>68835.362344132081</v>
      </c>
      <c r="BN3210" s="1102">
        <v>89248.496947437117</v>
      </c>
      <c r="BO3210" s="1102">
        <v>114164.00587382601</v>
      </c>
      <c r="BP3210" s="1102">
        <v>106524.24717723811</v>
      </c>
      <c r="BQ3210" s="1102">
        <v>82271.208870249422</v>
      </c>
      <c r="BR3210" s="1102">
        <v>69153.823290075394</v>
      </c>
      <c r="BS3210" s="1102">
        <v>68253.542951569601</v>
      </c>
      <c r="BT3210" s="1102">
        <v>36425.844638543327</v>
      </c>
      <c r="BU3210" s="1102">
        <v>16210.430307412478</v>
      </c>
      <c r="BV3210" s="1102">
        <v>12356.833470986028</v>
      </c>
      <c r="BW3210" s="1102">
        <v>12997.408718852179</v>
      </c>
      <c r="BX3210" s="1102">
        <v>21053.401428681555</v>
      </c>
      <c r="BY3210" s="1102">
        <v>23128.666760666438</v>
      </c>
      <c r="BZ3210" s="1102">
        <v>20617.446838507811</v>
      </c>
      <c r="CA3210" s="1102">
        <v>16113.121126089438</v>
      </c>
      <c r="CB3210" s="1102">
        <v>10145.890573077122</v>
      </c>
      <c r="CC3210" s="1102">
        <v>9730.5552881674794</v>
      </c>
      <c r="CD3210" s="1102">
        <v>12584.979774913161</v>
      </c>
      <c r="CE3210" s="1102">
        <v>16208.642945210171</v>
      </c>
      <c r="CF3210" s="1102">
        <v>12243.587946806187</v>
      </c>
      <c r="CG3210" s="1102">
        <v>10239.460340622583</v>
      </c>
      <c r="CH3210" s="1102">
        <v>11017.261352283744</v>
      </c>
      <c r="CI3210" s="1102">
        <v>15848.149289234872</v>
      </c>
      <c r="CJ3210" s="1102">
        <v>17096.878951526774</v>
      </c>
      <c r="CK3210" s="1102">
        <v>19343.729869340259</v>
      </c>
      <c r="CL3210" s="1102">
        <v>18166.160857546118</v>
      </c>
      <c r="CM3210" s="1102">
        <v>23202.691377192783</v>
      </c>
      <c r="CN3210" s="1102">
        <v>23569.750344287706</v>
      </c>
      <c r="CO3210" s="1102">
        <v>22436.824213326348</v>
      </c>
      <c r="CP3210" s="1102">
        <v>25246.895809781603</v>
      </c>
      <c r="CQ3210" s="1106">
        <f t="shared" ref="CQ3210:CQ3273" si="250">CP3210*1.10231131</f>
        <v>27829.938793513869</v>
      </c>
      <c r="CR3210" s="23" t="s">
        <v>544</v>
      </c>
      <c r="DQ3210"/>
      <c r="DR3210"/>
    </row>
    <row r="3211" spans="58:122" ht="13">
      <c r="BF3211" s="1135">
        <v>3203</v>
      </c>
      <c r="BG3211" s="1102">
        <v>72662.261157462446</v>
      </c>
      <c r="BH3211" s="1102">
        <v>83085.957964794274</v>
      </c>
      <c r="BI3211" s="1102">
        <v>76854.055165830185</v>
      </c>
      <c r="BJ3211" s="1102">
        <v>86394.652081805631</v>
      </c>
      <c r="BK3211" s="1102">
        <v>101256.82953834211</v>
      </c>
      <c r="BL3211" s="1102">
        <v>130624.31250093362</v>
      </c>
      <c r="BM3211" s="1102">
        <v>116215.82189649306</v>
      </c>
      <c r="BN3211" s="1102">
        <v>115080.29727354141</v>
      </c>
      <c r="BO3211" s="1102">
        <v>136172.86833593497</v>
      </c>
      <c r="BP3211" s="1102">
        <v>135016.26441520182</v>
      </c>
      <c r="BQ3211" s="1102">
        <v>103378.16986855719</v>
      </c>
      <c r="BR3211" s="1102">
        <v>80891.408217304925</v>
      </c>
      <c r="BS3211" s="1102">
        <v>91284.061084277826</v>
      </c>
      <c r="BT3211" s="1102">
        <v>43315.958035558906</v>
      </c>
      <c r="BU3211" s="1102">
        <v>18730.637275427256</v>
      </c>
      <c r="BV3211" s="1102">
        <v>16850.706456827778</v>
      </c>
      <c r="BW3211" s="1102">
        <v>25032.541637169154</v>
      </c>
      <c r="BX3211" s="1102">
        <v>38738.67506185011</v>
      </c>
      <c r="BY3211" s="1102">
        <v>29422.928601380092</v>
      </c>
      <c r="BZ3211" s="1102">
        <v>24198.854823214289</v>
      </c>
      <c r="CA3211" s="1102">
        <v>16115.527426526976</v>
      </c>
      <c r="CB3211" s="1102">
        <v>10067.590425566763</v>
      </c>
      <c r="CC3211" s="1102">
        <v>14375.275394754079</v>
      </c>
      <c r="CD3211" s="1102">
        <v>15475.869008577552</v>
      </c>
      <c r="CE3211" s="1102">
        <v>25870.321672434766</v>
      </c>
      <c r="CF3211" s="1102">
        <v>19738.965902943251</v>
      </c>
      <c r="CG3211" s="1102">
        <v>15534.732331290981</v>
      </c>
      <c r="CH3211" s="1102">
        <v>18959.840642358788</v>
      </c>
      <c r="CI3211" s="1102">
        <v>24334.109635249017</v>
      </c>
      <c r="CJ3211" s="1102">
        <v>28852.248928031448</v>
      </c>
      <c r="CK3211" s="1102">
        <v>31620.340820661128</v>
      </c>
      <c r="CL3211" s="1102">
        <v>24344.35709879917</v>
      </c>
      <c r="CM3211" s="1102">
        <v>29599.631540757051</v>
      </c>
      <c r="CN3211" s="1102">
        <v>24778.922998066442</v>
      </c>
      <c r="CO3211" s="1102">
        <v>28165.329223092638</v>
      </c>
      <c r="CP3211" s="1102">
        <v>26626.369845220779</v>
      </c>
      <c r="CQ3211" s="1106">
        <f t="shared" si="250"/>
        <v>29350.548624629813</v>
      </c>
      <c r="CR3211" s="23" t="s">
        <v>544</v>
      </c>
      <c r="DQ3211"/>
      <c r="DR3211"/>
    </row>
    <row r="3212" spans="58:122" ht="13">
      <c r="BF3212" s="1135">
        <v>3204</v>
      </c>
      <c r="BG3212" s="1102">
        <v>72028.761929482411</v>
      </c>
      <c r="BH3212" s="1102">
        <v>56007.579852864503</v>
      </c>
      <c r="BI3212" s="1102">
        <v>62386.926370676367</v>
      </c>
      <c r="BJ3212" s="1102">
        <v>87573.801561656175</v>
      </c>
      <c r="BK3212" s="1102">
        <v>108994.8535709391</v>
      </c>
      <c r="BL3212" s="1102">
        <v>134355.12764758011</v>
      </c>
      <c r="BM3212" s="1102">
        <v>106195.59840236111</v>
      </c>
      <c r="BN3212" s="1102">
        <v>109094.07500343704</v>
      </c>
      <c r="BO3212" s="1102">
        <v>152021.06982910953</v>
      </c>
      <c r="BP3212" s="1102">
        <v>139581.14863313825</v>
      </c>
      <c r="BQ3212" s="1102">
        <v>112897.75124603811</v>
      </c>
      <c r="BR3212" s="1102">
        <v>91688.182641500476</v>
      </c>
      <c r="BS3212" s="1102">
        <v>105186.29410205258</v>
      </c>
      <c r="BT3212" s="1102">
        <v>35916.386906582906</v>
      </c>
      <c r="BU3212" s="1102">
        <v>13987.751025939993</v>
      </c>
      <c r="BV3212" s="1102">
        <v>13930.791290282965</v>
      </c>
      <c r="BW3212" s="1102">
        <v>30153.410616705063</v>
      </c>
      <c r="BX3212" s="1102">
        <v>35022.45029619438</v>
      </c>
      <c r="BY3212" s="1102">
        <v>30678.056108085118</v>
      </c>
      <c r="BZ3212" s="1102">
        <v>25913.024625880247</v>
      </c>
      <c r="CA3212" s="1102">
        <v>16117.854825433122</v>
      </c>
      <c r="CB3212" s="1102">
        <v>11294.860302470852</v>
      </c>
      <c r="CC3212" s="1102">
        <v>13185.985886039627</v>
      </c>
      <c r="CD3212" s="1102">
        <v>14462.024679998201</v>
      </c>
      <c r="CE3212" s="1102">
        <v>30535.495727301099</v>
      </c>
      <c r="CF3212" s="1102">
        <v>18293.642436893479</v>
      </c>
      <c r="CG3212" s="1102">
        <v>14566.482994996677</v>
      </c>
      <c r="CH3212" s="1102">
        <v>15811.721301005966</v>
      </c>
      <c r="CI3212" s="1102">
        <v>25392.614196293911</v>
      </c>
      <c r="CJ3212" s="1102">
        <v>29298.152856875022</v>
      </c>
      <c r="CK3212" s="1102">
        <v>30284.206642123449</v>
      </c>
      <c r="CL3212" s="1102">
        <v>21581.196736701011</v>
      </c>
      <c r="CM3212" s="1102">
        <v>25256.724637865944</v>
      </c>
      <c r="CN3212" s="1102">
        <v>21443.700412747057</v>
      </c>
      <c r="CO3212" s="1102">
        <v>32261.95022259219</v>
      </c>
      <c r="CP3212" s="1102">
        <v>23430.841544418843</v>
      </c>
      <c r="CQ3212" s="1106">
        <f t="shared" si="250"/>
        <v>25828.081637230756</v>
      </c>
      <c r="CR3212" s="23" t="s">
        <v>544</v>
      </c>
      <c r="DQ3212"/>
      <c r="DR3212"/>
    </row>
    <row r="3213" spans="58:122" ht="13">
      <c r="BF3213" s="1135">
        <v>3205</v>
      </c>
      <c r="BG3213" s="1102">
        <v>58861.875630417191</v>
      </c>
      <c r="BH3213" s="1102">
        <v>77260.187136553315</v>
      </c>
      <c r="BI3213" s="1102">
        <v>80641.908777342949</v>
      </c>
      <c r="BJ3213" s="1102">
        <v>95217.192797402517</v>
      </c>
      <c r="BK3213" s="1102">
        <v>105996.54223442923</v>
      </c>
      <c r="BL3213" s="1102">
        <v>134913.88269104046</v>
      </c>
      <c r="BM3213" s="1102">
        <v>109431.39967145101</v>
      </c>
      <c r="BN3213" s="1102">
        <v>97246.105270941014</v>
      </c>
      <c r="BO3213" s="1102">
        <v>109851.66771017425</v>
      </c>
      <c r="BP3213" s="1102">
        <v>109015.55126302884</v>
      </c>
      <c r="BQ3213" s="1102">
        <v>79299.135987339861</v>
      </c>
      <c r="BR3213" s="1102">
        <v>57783.238311434972</v>
      </c>
      <c r="BS3213" s="1102">
        <v>68063.428905961962</v>
      </c>
      <c r="BT3213" s="1102">
        <v>35944.30307989534</v>
      </c>
      <c r="BU3213" s="1102">
        <v>18043.976900830283</v>
      </c>
      <c r="BV3213" s="1102">
        <v>15987.77704782537</v>
      </c>
      <c r="BW3213" s="1102">
        <v>21122.686875168558</v>
      </c>
      <c r="BX3213" s="1102">
        <v>30680.267875662219</v>
      </c>
      <c r="BY3213" s="1102">
        <v>22961.885187189695</v>
      </c>
      <c r="BZ3213" s="1102">
        <v>19054.336461209812</v>
      </c>
      <c r="CA3213" s="1102">
        <v>16119.494198678727</v>
      </c>
      <c r="CB3213" s="1102">
        <v>11859.325634324619</v>
      </c>
      <c r="CC3213" s="1102">
        <v>15844.224502643765</v>
      </c>
      <c r="CD3213" s="1102">
        <v>14422.393784823214</v>
      </c>
      <c r="CE3213" s="1102">
        <v>21932.056042758642</v>
      </c>
      <c r="CF3213" s="1102">
        <v>19051.932658777292</v>
      </c>
      <c r="CG3213" s="1102">
        <v>17178.235174579411</v>
      </c>
      <c r="CH3213" s="1102">
        <v>19415.475224880181</v>
      </c>
      <c r="CI3213" s="1102">
        <v>22230.883858940004</v>
      </c>
      <c r="CJ3213" s="1102">
        <v>21015.581179905086</v>
      </c>
      <c r="CK3213" s="1102">
        <v>22603.387291134761</v>
      </c>
      <c r="CL3213" s="1102">
        <v>18618.199662475043</v>
      </c>
      <c r="CM3213" s="1102">
        <v>24200.422818653311</v>
      </c>
      <c r="CN3213" s="1102">
        <v>21570.319052327075</v>
      </c>
      <c r="CO3213" s="1102">
        <v>28484.766490667495</v>
      </c>
      <c r="CP3213" s="1102">
        <v>24479.262311500264</v>
      </c>
      <c r="CQ3213" s="1106">
        <f t="shared" si="250"/>
        <v>26983.767706423481</v>
      </c>
      <c r="CR3213" s="23" t="s">
        <v>544</v>
      </c>
      <c r="DQ3213"/>
      <c r="DR3213"/>
    </row>
    <row r="3214" spans="58:122" ht="13">
      <c r="BF3214" s="1135">
        <v>3206</v>
      </c>
      <c r="BG3214" s="1102">
        <v>56767.997187250701</v>
      </c>
      <c r="BH3214" s="1102">
        <v>60476.952905150421</v>
      </c>
      <c r="BI3214" s="1102">
        <v>48593.845335876205</v>
      </c>
      <c r="BJ3214" s="1102">
        <v>48374.99425709623</v>
      </c>
      <c r="BK3214" s="1102">
        <v>60135.296965127345</v>
      </c>
      <c r="BL3214" s="1102">
        <v>81781.28332165943</v>
      </c>
      <c r="BM3214" s="1102">
        <v>75164.177976662584</v>
      </c>
      <c r="BN3214" s="1102">
        <v>89791.070359050776</v>
      </c>
      <c r="BO3214" s="1102">
        <v>118815.69624042191</v>
      </c>
      <c r="BP3214" s="1102">
        <v>112217.77312316894</v>
      </c>
      <c r="BQ3214" s="1102">
        <v>87100.331010042675</v>
      </c>
      <c r="BR3214" s="1102">
        <v>71272.791632766923</v>
      </c>
      <c r="BS3214" s="1102">
        <v>79185.282478005043</v>
      </c>
      <c r="BT3214" s="1102">
        <v>33917.24627033119</v>
      </c>
      <c r="BU3214" s="1102">
        <v>14892.653288514357</v>
      </c>
      <c r="BV3214" s="1102">
        <v>12443.912450412608</v>
      </c>
      <c r="BW3214" s="1102">
        <v>19693.050253509067</v>
      </c>
      <c r="BX3214" s="1102">
        <v>24413.436761147226</v>
      </c>
      <c r="BY3214" s="1102">
        <v>28615.59107757136</v>
      </c>
      <c r="BZ3214" s="1102">
        <v>25703.629506865753</v>
      </c>
      <c r="CA3214" s="1102">
        <v>16124.303876532025</v>
      </c>
      <c r="CB3214" s="1102">
        <v>9137.2510942319732</v>
      </c>
      <c r="CC3214" s="1102">
        <v>7121.0640998467188</v>
      </c>
      <c r="CD3214" s="1102">
        <v>9058.1734863426227</v>
      </c>
      <c r="CE3214" s="1102">
        <v>16652.899029986285</v>
      </c>
      <c r="CF3214" s="1102">
        <v>13857.61770601157</v>
      </c>
      <c r="CG3214" s="1102">
        <v>10077.344971424616</v>
      </c>
      <c r="CH3214" s="1102">
        <v>9845.7399565899796</v>
      </c>
      <c r="CI3214" s="1102">
        <v>15567.506461861953</v>
      </c>
      <c r="CJ3214" s="1102">
        <v>19668.244659344207</v>
      </c>
      <c r="CK3214" s="1102">
        <v>20304.649621076609</v>
      </c>
      <c r="CL3214" s="1102">
        <v>16717.478915915603</v>
      </c>
      <c r="CM3214" s="1102">
        <v>20118.992907736923</v>
      </c>
      <c r="CN3214" s="1102">
        <v>20152.117897944696</v>
      </c>
      <c r="CO3214" s="1102">
        <v>24269.557388969075</v>
      </c>
      <c r="CP3214" s="1102">
        <v>21151.177763631938</v>
      </c>
      <c r="CQ3214" s="1106">
        <f t="shared" si="250"/>
        <v>23315.182468671992</v>
      </c>
      <c r="CR3214" s="23" t="s">
        <v>544</v>
      </c>
      <c r="DQ3214"/>
      <c r="DR3214"/>
    </row>
    <row r="3215" spans="58:122" ht="13">
      <c r="BF3215" s="1135">
        <v>3207</v>
      </c>
      <c r="BG3215" s="1102">
        <v>75345.700032430861</v>
      </c>
      <c r="BH3215" s="1102">
        <v>72204.635073120546</v>
      </c>
      <c r="BI3215" s="1102">
        <v>57341.557615730089</v>
      </c>
      <c r="BJ3215" s="1102">
        <v>60634.800753909185</v>
      </c>
      <c r="BK3215" s="1102">
        <v>76675.200861490608</v>
      </c>
      <c r="BL3215" s="1102">
        <v>98180.455108672555</v>
      </c>
      <c r="BM3215" s="1102">
        <v>89285.507800715699</v>
      </c>
      <c r="BN3215" s="1102">
        <v>107209.4176568932</v>
      </c>
      <c r="BO3215" s="1102">
        <v>139426.6028574362</v>
      </c>
      <c r="BP3215" s="1102">
        <v>128945.72761849951</v>
      </c>
      <c r="BQ3215" s="1102">
        <v>100327.58135104868</v>
      </c>
      <c r="BR3215" s="1102">
        <v>76752.231303967375</v>
      </c>
      <c r="BS3215" s="1102">
        <v>64332.842386118602</v>
      </c>
      <c r="BT3215" s="1102">
        <v>31996.17865459733</v>
      </c>
      <c r="BU3215" s="1102">
        <v>16167.749961817843</v>
      </c>
      <c r="BV3215" s="1102">
        <v>16119.840259342027</v>
      </c>
      <c r="BW3215" s="1102">
        <v>23460.312460750352</v>
      </c>
      <c r="BX3215" s="1102">
        <v>30328.768632173516</v>
      </c>
      <c r="BY3215" s="1102">
        <v>26395.290285738622</v>
      </c>
      <c r="BZ3215" s="1102">
        <v>23525.111860550922</v>
      </c>
      <c r="CA3215" s="1102">
        <v>16143.01254184868</v>
      </c>
      <c r="CB3215" s="1102">
        <v>11636.24142356658</v>
      </c>
      <c r="CC3215" s="1102">
        <v>12717.842749634379</v>
      </c>
      <c r="CD3215" s="1102">
        <v>15179.770717844569</v>
      </c>
      <c r="CE3215" s="1102">
        <v>25123.158252003152</v>
      </c>
      <c r="CF3215" s="1102">
        <v>18128.539462472338</v>
      </c>
      <c r="CG3215" s="1102">
        <v>14553.571581313578</v>
      </c>
      <c r="CH3215" s="1102">
        <v>16109.7645466468</v>
      </c>
      <c r="CI3215" s="1102">
        <v>23274.843399058966</v>
      </c>
      <c r="CJ3215" s="1102">
        <v>27223.778596819633</v>
      </c>
      <c r="CK3215" s="1102">
        <v>29152.373856661314</v>
      </c>
      <c r="CL3215" s="1102">
        <v>25281.160939890469</v>
      </c>
      <c r="CM3215" s="1102">
        <v>27337.035893077733</v>
      </c>
      <c r="CN3215" s="1102">
        <v>24781.230525726336</v>
      </c>
      <c r="CO3215" s="1102">
        <v>30797.435952552943</v>
      </c>
      <c r="CP3215" s="1102">
        <v>27076.731452897588</v>
      </c>
      <c r="CQ3215" s="1106">
        <f t="shared" si="250"/>
        <v>29846.987318361742</v>
      </c>
      <c r="CR3215" s="23" t="s">
        <v>544</v>
      </c>
      <c r="DQ3215"/>
      <c r="DR3215"/>
    </row>
    <row r="3216" spans="58:122" ht="13">
      <c r="BF3216" s="1135">
        <v>3208</v>
      </c>
      <c r="BG3216" s="1102">
        <v>56679.651226686838</v>
      </c>
      <c r="BH3216" s="1102">
        <v>70751.991720008125</v>
      </c>
      <c r="BI3216" s="1102">
        <v>67068.518740285013</v>
      </c>
      <c r="BJ3216" s="1102">
        <v>76823.054988513832</v>
      </c>
      <c r="BK3216" s="1102">
        <v>77991.221636847884</v>
      </c>
      <c r="BL3216" s="1102">
        <v>97055.084599545604</v>
      </c>
      <c r="BM3216" s="1102">
        <v>89225.456269486342</v>
      </c>
      <c r="BN3216" s="1102">
        <v>99594.110975634438</v>
      </c>
      <c r="BO3216" s="1102">
        <v>103770.5961712594</v>
      </c>
      <c r="BP3216" s="1102">
        <v>120931.84821321788</v>
      </c>
      <c r="BQ3216" s="1102">
        <v>93587.861173878686</v>
      </c>
      <c r="BR3216" s="1102">
        <v>79862.582434180062</v>
      </c>
      <c r="BS3216" s="1102">
        <v>73101.156413859702</v>
      </c>
      <c r="BT3216" s="1102">
        <v>45629.764259737291</v>
      </c>
      <c r="BU3216" s="1102">
        <v>22597.760665310525</v>
      </c>
      <c r="BV3216" s="1102">
        <v>20333.181903404446</v>
      </c>
      <c r="BW3216" s="1102">
        <v>26498.182593493475</v>
      </c>
      <c r="BX3216" s="1102">
        <v>28249.246291185053</v>
      </c>
      <c r="BY3216" s="1102">
        <v>26578.474293439675</v>
      </c>
      <c r="BZ3216" s="1102">
        <v>24555.784366418859</v>
      </c>
      <c r="CA3216" s="1102">
        <v>16148.819431407901</v>
      </c>
      <c r="CB3216" s="1102">
        <v>11463.812072118024</v>
      </c>
      <c r="CC3216" s="1102">
        <v>14661.259375161226</v>
      </c>
      <c r="CD3216" s="1102">
        <v>14435.450169830008</v>
      </c>
      <c r="CE3216" s="1102">
        <v>30236.365518569517</v>
      </c>
      <c r="CF3216" s="1102">
        <v>21488.286071327089</v>
      </c>
      <c r="CG3216" s="1102">
        <v>16092.913677194359</v>
      </c>
      <c r="CH3216" s="1102">
        <v>15480.053848967555</v>
      </c>
      <c r="CI3216" s="1102">
        <v>20795.686831675044</v>
      </c>
      <c r="CJ3216" s="1102">
        <v>27088.184186684477</v>
      </c>
      <c r="CK3216" s="1102">
        <v>26919.312123253174</v>
      </c>
      <c r="CL3216" s="1102">
        <v>18026.962103450853</v>
      </c>
      <c r="CM3216" s="1102">
        <v>23355.679926340697</v>
      </c>
      <c r="CN3216" s="1102">
        <v>18696.404960259824</v>
      </c>
      <c r="CO3216" s="1102">
        <v>28511.601179616242</v>
      </c>
      <c r="CP3216" s="1102">
        <v>19614.467146765517</v>
      </c>
      <c r="CQ3216" s="1106">
        <f t="shared" si="250"/>
        <v>21621.248975503058</v>
      </c>
      <c r="CR3216" s="23" t="s">
        <v>544</v>
      </c>
      <c r="DQ3216"/>
      <c r="DR3216"/>
    </row>
    <row r="3217" spans="58:122" ht="13">
      <c r="BF3217" s="1135">
        <v>3209</v>
      </c>
      <c r="BG3217" s="1102">
        <v>64413.020978483699</v>
      </c>
      <c r="BH3217" s="1102">
        <v>63405.05472214966</v>
      </c>
      <c r="BI3217" s="1102">
        <v>56371.239395462093</v>
      </c>
      <c r="BJ3217" s="1102">
        <v>68454.471462654154</v>
      </c>
      <c r="BK3217" s="1102">
        <v>85623.886381359596</v>
      </c>
      <c r="BL3217" s="1102">
        <v>107078.31611634168</v>
      </c>
      <c r="BM3217" s="1102">
        <v>93351.84684012903</v>
      </c>
      <c r="BN3217" s="1102">
        <v>94817.57380475117</v>
      </c>
      <c r="BO3217" s="1102">
        <v>132496.04127933327</v>
      </c>
      <c r="BP3217" s="1102">
        <v>120743.98788999266</v>
      </c>
      <c r="BQ3217" s="1102">
        <v>90867.571378335022</v>
      </c>
      <c r="BR3217" s="1102">
        <v>66068.654224862898</v>
      </c>
      <c r="BS3217" s="1102">
        <v>67566.304902994278</v>
      </c>
      <c r="BT3217" s="1102">
        <v>40075.071508903544</v>
      </c>
      <c r="BU3217" s="1102">
        <v>22699.59282641036</v>
      </c>
      <c r="BV3217" s="1102">
        <v>17989.728166200774</v>
      </c>
      <c r="BW3217" s="1102">
        <v>16091.996029988892</v>
      </c>
      <c r="BX3217" s="1102">
        <v>25413.753904211677</v>
      </c>
      <c r="BY3217" s="1102">
        <v>28759.362303387003</v>
      </c>
      <c r="BZ3217" s="1102">
        <v>24740.422138628302</v>
      </c>
      <c r="CA3217" s="1102">
        <v>16148.82564452626</v>
      </c>
      <c r="CB3217" s="1102">
        <v>9690.5183951103627</v>
      </c>
      <c r="CC3217" s="1102">
        <v>11585.256443052851</v>
      </c>
      <c r="CD3217" s="1102">
        <v>17126.611437966592</v>
      </c>
      <c r="CE3217" s="1102">
        <v>23611.758204215712</v>
      </c>
      <c r="CF3217" s="1102">
        <v>16803.606143900026</v>
      </c>
      <c r="CG3217" s="1102">
        <v>13752.482885620177</v>
      </c>
      <c r="CH3217" s="1102">
        <v>15199.671705502398</v>
      </c>
      <c r="CI3217" s="1102">
        <v>21495.038494794182</v>
      </c>
      <c r="CJ3217" s="1102">
        <v>22953.3291539194</v>
      </c>
      <c r="CK3217" s="1102">
        <v>22902.556219319122</v>
      </c>
      <c r="CL3217" s="1102">
        <v>18774.99991684403</v>
      </c>
      <c r="CM3217" s="1102">
        <v>20447.638208224114</v>
      </c>
      <c r="CN3217" s="1102">
        <v>22012.925497367571</v>
      </c>
      <c r="CO3217" s="1102">
        <v>22705.069961476765</v>
      </c>
      <c r="CP3217" s="1102">
        <v>22248.328546380093</v>
      </c>
      <c r="CQ3217" s="1106">
        <f t="shared" si="250"/>
        <v>24524.584185270636</v>
      </c>
      <c r="CR3217" s="23" t="s">
        <v>544</v>
      </c>
      <c r="DQ3217"/>
      <c r="DR3217"/>
    </row>
    <row r="3218" spans="58:122" ht="13">
      <c r="BF3218" s="1135">
        <v>3210</v>
      </c>
      <c r="BG3218" s="1102">
        <v>63861.091405029598</v>
      </c>
      <c r="BH3218" s="1102">
        <v>72992.360842870781</v>
      </c>
      <c r="BI3218" s="1102">
        <v>68133.565600096321</v>
      </c>
      <c r="BJ3218" s="1102">
        <v>77918.354010552066</v>
      </c>
      <c r="BK3218" s="1102">
        <v>95000.367736872198</v>
      </c>
      <c r="BL3218" s="1102">
        <v>122669.93252762214</v>
      </c>
      <c r="BM3218" s="1102">
        <v>108617.74366244397</v>
      </c>
      <c r="BN3218" s="1102">
        <v>115689.2076982516</v>
      </c>
      <c r="BO3218" s="1102">
        <v>125683.99550369239</v>
      </c>
      <c r="BP3218" s="1102">
        <v>114393.29944108278</v>
      </c>
      <c r="BQ3218" s="1102">
        <v>87600.421163190273</v>
      </c>
      <c r="BR3218" s="1102">
        <v>71949.93134464373</v>
      </c>
      <c r="BS3218" s="1102">
        <v>69648.446542029415</v>
      </c>
      <c r="BT3218" s="1102">
        <v>30556.768870722106</v>
      </c>
      <c r="BU3218" s="1102">
        <v>12991.657434999142</v>
      </c>
      <c r="BV3218" s="1102">
        <v>14235.103240500959</v>
      </c>
      <c r="BW3218" s="1102">
        <v>24464.425990155134</v>
      </c>
      <c r="BX3218" s="1102">
        <v>32244.065984443543</v>
      </c>
      <c r="BY3218" s="1102">
        <v>27749.569198949539</v>
      </c>
      <c r="BZ3218" s="1102">
        <v>22642.326414891046</v>
      </c>
      <c r="CA3218" s="1102">
        <v>16154.473713732159</v>
      </c>
      <c r="CB3218" s="1102">
        <v>11101.066075776891</v>
      </c>
      <c r="CC3218" s="1102">
        <v>13708.736750073896</v>
      </c>
      <c r="CD3218" s="1102">
        <v>18195.479733682085</v>
      </c>
      <c r="CE3218" s="1102">
        <v>25470.682736662595</v>
      </c>
      <c r="CF3218" s="1102">
        <v>20236.425431733678</v>
      </c>
      <c r="CG3218" s="1102">
        <v>14803.4682915499</v>
      </c>
      <c r="CH3218" s="1102">
        <v>17007.619511811365</v>
      </c>
      <c r="CI3218" s="1102">
        <v>22800.907467546982</v>
      </c>
      <c r="CJ3218" s="1102">
        <v>27070.638776048265</v>
      </c>
      <c r="CK3218" s="1102">
        <v>26839.562247639853</v>
      </c>
      <c r="CL3218" s="1102">
        <v>23614.950630494841</v>
      </c>
      <c r="CM3218" s="1102">
        <v>28229.906067358334</v>
      </c>
      <c r="CN3218" s="1102">
        <v>28277.926445984183</v>
      </c>
      <c r="CO3218" s="1102">
        <v>29461.724406405639</v>
      </c>
      <c r="CP3218" s="1102">
        <v>29659.529293538904</v>
      </c>
      <c r="CQ3218" s="1106">
        <f t="shared" si="250"/>
        <v>32694.034589544241</v>
      </c>
      <c r="CR3218" s="23" t="s">
        <v>544</v>
      </c>
      <c r="DQ3218"/>
      <c r="DR3218"/>
    </row>
    <row r="3219" spans="58:122" ht="13">
      <c r="BF3219" s="1135">
        <v>3211</v>
      </c>
      <c r="BG3219" s="1102">
        <v>61074.17647240308</v>
      </c>
      <c r="BH3219" s="1102">
        <v>67257.004520526913</v>
      </c>
      <c r="BI3219" s="1102">
        <v>58609.604902981358</v>
      </c>
      <c r="BJ3219" s="1102">
        <v>64451.929013308858</v>
      </c>
      <c r="BK3219" s="1102">
        <v>80673.406223907266</v>
      </c>
      <c r="BL3219" s="1102">
        <v>105867.93696734391</v>
      </c>
      <c r="BM3219" s="1102">
        <v>96819.336386371608</v>
      </c>
      <c r="BN3219" s="1102">
        <v>106762.61656906091</v>
      </c>
      <c r="BO3219" s="1102">
        <v>116527.91294895767</v>
      </c>
      <c r="BP3219" s="1102">
        <v>122287.65974697385</v>
      </c>
      <c r="BQ3219" s="1102">
        <v>94353.791617919807</v>
      </c>
      <c r="BR3219" s="1102">
        <v>87573.353609427068</v>
      </c>
      <c r="BS3219" s="1102">
        <v>97112.476996507903</v>
      </c>
      <c r="BT3219" s="1102">
        <v>34601.15208988318</v>
      </c>
      <c r="BU3219" s="1102">
        <v>14655.582266480509</v>
      </c>
      <c r="BV3219" s="1102">
        <v>15303.656767904642</v>
      </c>
      <c r="BW3219" s="1102">
        <v>23240.050925760035</v>
      </c>
      <c r="BX3219" s="1102">
        <v>22258.46036116331</v>
      </c>
      <c r="BY3219" s="1102">
        <v>23514.944331353399</v>
      </c>
      <c r="BZ3219" s="1102">
        <v>15302.636389206922</v>
      </c>
      <c r="CA3219" s="1102">
        <v>16155.953277609033</v>
      </c>
      <c r="CB3219" s="1102">
        <v>10140.533272203891</v>
      </c>
      <c r="CC3219" s="1102">
        <v>10215.109716500432</v>
      </c>
      <c r="CD3219" s="1102">
        <v>10920.472674777691</v>
      </c>
      <c r="CE3219" s="1102">
        <v>21291.39113429116</v>
      </c>
      <c r="CF3219" s="1102">
        <v>15567.385929632699</v>
      </c>
      <c r="CG3219" s="1102">
        <v>12411.234943954882</v>
      </c>
      <c r="CH3219" s="1102">
        <v>12572.272774671854</v>
      </c>
      <c r="CI3219" s="1102">
        <v>20265.859335171503</v>
      </c>
      <c r="CJ3219" s="1102">
        <v>22477.254096685567</v>
      </c>
      <c r="CK3219" s="1102">
        <v>21264.424321419217</v>
      </c>
      <c r="CL3219" s="1102">
        <v>16351.452564266268</v>
      </c>
      <c r="CM3219" s="1102">
        <v>19621.364503236233</v>
      </c>
      <c r="CN3219" s="1102">
        <v>22197.122559416392</v>
      </c>
      <c r="CO3219" s="1102">
        <v>26036.397704261195</v>
      </c>
      <c r="CP3219" s="1102">
        <v>23673.923175078427</v>
      </c>
      <c r="CQ3219" s="1106">
        <f t="shared" si="250"/>
        <v>26096.033267960058</v>
      </c>
      <c r="CR3219" s="23" t="s">
        <v>544</v>
      </c>
      <c r="DQ3219"/>
      <c r="DR3219"/>
    </row>
    <row r="3220" spans="58:122" ht="13">
      <c r="BF3220" s="1135">
        <v>3212</v>
      </c>
      <c r="BG3220" s="1102">
        <v>58687.215686728341</v>
      </c>
      <c r="BH3220" s="1102">
        <v>62518.41837041283</v>
      </c>
      <c r="BI3220" s="1102">
        <v>51004.334488728535</v>
      </c>
      <c r="BJ3220" s="1102">
        <v>55478.412065671211</v>
      </c>
      <c r="BK3220" s="1102">
        <v>78236.294750390865</v>
      </c>
      <c r="BL3220" s="1102">
        <v>108559.64387693394</v>
      </c>
      <c r="BM3220" s="1102">
        <v>98200.682188873499</v>
      </c>
      <c r="BN3220" s="1102">
        <v>106611.74785591992</v>
      </c>
      <c r="BO3220" s="1102">
        <v>142963.99406346784</v>
      </c>
      <c r="BP3220" s="1102">
        <v>140735.40961274118</v>
      </c>
      <c r="BQ3220" s="1102">
        <v>115198.35834704916</v>
      </c>
      <c r="BR3220" s="1102">
        <v>99292.198813747877</v>
      </c>
      <c r="BS3220" s="1102">
        <v>117070.44938633427</v>
      </c>
      <c r="BT3220" s="1102">
        <v>43683.582850942075</v>
      </c>
      <c r="BU3220" s="1102">
        <v>20646.342976075965</v>
      </c>
      <c r="BV3220" s="1102">
        <v>14820.619278999531</v>
      </c>
      <c r="BW3220" s="1102">
        <v>17121.744082256235</v>
      </c>
      <c r="BX3220" s="1102">
        <v>26662.877407637559</v>
      </c>
      <c r="BY3220" s="1102">
        <v>31060.487010020945</v>
      </c>
      <c r="BZ3220" s="1102">
        <v>25843.552949360739</v>
      </c>
      <c r="CA3220" s="1102">
        <v>16160.3693361592</v>
      </c>
      <c r="CB3220" s="1102">
        <v>10601.145609059495</v>
      </c>
      <c r="CC3220" s="1102">
        <v>11917.543956904436</v>
      </c>
      <c r="CD3220" s="1102">
        <v>14618.988597135452</v>
      </c>
      <c r="CE3220" s="1102">
        <v>25169.094854910898</v>
      </c>
      <c r="CF3220" s="1102">
        <v>16342.967552602995</v>
      </c>
      <c r="CG3220" s="1102">
        <v>11524.121569039518</v>
      </c>
      <c r="CH3220" s="1102">
        <v>14400.624290535505</v>
      </c>
      <c r="CI3220" s="1102">
        <v>21535.090736884711</v>
      </c>
      <c r="CJ3220" s="1102">
        <v>28310.368373295292</v>
      </c>
      <c r="CK3220" s="1102">
        <v>25877.369731966992</v>
      </c>
      <c r="CL3220" s="1102">
        <v>19857.731680951962</v>
      </c>
      <c r="CM3220" s="1102">
        <v>23828.019352311363</v>
      </c>
      <c r="CN3220" s="1102">
        <v>24130.408714079433</v>
      </c>
      <c r="CO3220" s="1102">
        <v>29654.173701007261</v>
      </c>
      <c r="CP3220" s="1102">
        <v>25251.738787195627</v>
      </c>
      <c r="CQ3220" s="1106">
        <f t="shared" si="250"/>
        <v>27835.27726229142</v>
      </c>
      <c r="CR3220" s="23" t="s">
        <v>544</v>
      </c>
      <c r="DQ3220"/>
      <c r="DR3220"/>
    </row>
    <row r="3221" spans="58:122" ht="13">
      <c r="BF3221" s="1135">
        <v>3213</v>
      </c>
      <c r="BG3221" s="1102">
        <v>97122.483292133489</v>
      </c>
      <c r="BH3221" s="1102">
        <v>94660.848828918228</v>
      </c>
      <c r="BI3221" s="1102">
        <v>82248.437356498427</v>
      </c>
      <c r="BJ3221" s="1102">
        <v>81985.833331440328</v>
      </c>
      <c r="BK3221" s="1102">
        <v>95660.070070816349</v>
      </c>
      <c r="BL3221" s="1102">
        <v>118482.46213821218</v>
      </c>
      <c r="BM3221" s="1102">
        <v>104140.69049294063</v>
      </c>
      <c r="BN3221" s="1102">
        <v>113164.13025083517</v>
      </c>
      <c r="BO3221" s="1102">
        <v>149299.75821878703</v>
      </c>
      <c r="BP3221" s="1102">
        <v>139950.86833997484</v>
      </c>
      <c r="BQ3221" s="1102">
        <v>108977.68481834582</v>
      </c>
      <c r="BR3221" s="1102">
        <v>82660.097314643383</v>
      </c>
      <c r="BS3221" s="1102">
        <v>72757.023423339124</v>
      </c>
      <c r="BT3221" s="1102">
        <v>33921.952404896656</v>
      </c>
      <c r="BU3221" s="1102">
        <v>17761.174282322005</v>
      </c>
      <c r="BV3221" s="1102">
        <v>17359.70891407867</v>
      </c>
      <c r="BW3221" s="1102">
        <v>23930.606378926255</v>
      </c>
      <c r="BX3221" s="1102">
        <v>28427.563434723306</v>
      </c>
      <c r="BY3221" s="1102">
        <v>23885.64783889868</v>
      </c>
      <c r="BZ3221" s="1102">
        <v>24750.59961715496</v>
      </c>
      <c r="CA3221" s="1102">
        <v>16165.015367179702</v>
      </c>
      <c r="CB3221" s="1102">
        <v>9685.074614416093</v>
      </c>
      <c r="CC3221" s="1102">
        <v>12211.188477749189</v>
      </c>
      <c r="CD3221" s="1102">
        <v>15941.22282053</v>
      </c>
      <c r="CE3221" s="1102">
        <v>25312.763229808836</v>
      </c>
      <c r="CF3221" s="1102">
        <v>21121.45235965215</v>
      </c>
      <c r="CG3221" s="1102">
        <v>16649.707849084469</v>
      </c>
      <c r="CH3221" s="1102">
        <v>21601.560975792869</v>
      </c>
      <c r="CI3221" s="1102">
        <v>26167.770791851573</v>
      </c>
      <c r="CJ3221" s="1102">
        <v>29704.06658900985</v>
      </c>
      <c r="CK3221" s="1102">
        <v>29196.598520086722</v>
      </c>
      <c r="CL3221" s="1102">
        <v>22437.065325890206</v>
      </c>
      <c r="CM3221" s="1102">
        <v>24879.271853633294</v>
      </c>
      <c r="CN3221" s="1102">
        <v>19298.202242723655</v>
      </c>
      <c r="CO3221" s="1102">
        <v>20720.542701245726</v>
      </c>
      <c r="CP3221" s="1102">
        <v>21567.915946345871</v>
      </c>
      <c r="CQ3221" s="1106">
        <f t="shared" si="250"/>
        <v>23774.557680786405</v>
      </c>
      <c r="CR3221" s="23" t="s">
        <v>544</v>
      </c>
      <c r="DQ3221"/>
      <c r="DR3221"/>
    </row>
    <row r="3222" spans="58:122" ht="13">
      <c r="BF3222" s="1135">
        <v>3214</v>
      </c>
      <c r="BG3222" s="1102">
        <v>53756.023356892634</v>
      </c>
      <c r="BH3222" s="1102">
        <v>54914.077258315403</v>
      </c>
      <c r="BI3222" s="1102">
        <v>51738.233070642702</v>
      </c>
      <c r="BJ3222" s="1102">
        <v>63904.564889500711</v>
      </c>
      <c r="BK3222" s="1102">
        <v>83166.804654860229</v>
      </c>
      <c r="BL3222" s="1102">
        <v>109710.61054627431</v>
      </c>
      <c r="BM3222" s="1102">
        <v>89541.221986734774</v>
      </c>
      <c r="BN3222" s="1102">
        <v>95021.096605411905</v>
      </c>
      <c r="BO3222" s="1102">
        <v>127148.10100556642</v>
      </c>
      <c r="BP3222" s="1102">
        <v>121690.77195234179</v>
      </c>
      <c r="BQ3222" s="1102">
        <v>93336.981995335111</v>
      </c>
      <c r="BR3222" s="1102">
        <v>71963.949649180169</v>
      </c>
      <c r="BS3222" s="1102">
        <v>85378.656054589534</v>
      </c>
      <c r="BT3222" s="1102">
        <v>31220.165386278291</v>
      </c>
      <c r="BU3222" s="1102">
        <v>14479.712560648321</v>
      </c>
      <c r="BV3222" s="1102">
        <v>15318.182908488521</v>
      </c>
      <c r="BW3222" s="1102">
        <v>23379.167681543466</v>
      </c>
      <c r="BX3222" s="1102">
        <v>31948.581126832112</v>
      </c>
      <c r="BY3222" s="1102">
        <v>25549.7056080689</v>
      </c>
      <c r="BZ3222" s="1102">
        <v>19233.506039900214</v>
      </c>
      <c r="CA3222" s="1102">
        <v>16170.930501406418</v>
      </c>
      <c r="CB3222" s="1102">
        <v>10263.676337950206</v>
      </c>
      <c r="CC3222" s="1102">
        <v>11674.957243875859</v>
      </c>
      <c r="CD3222" s="1102">
        <v>14744.347954945257</v>
      </c>
      <c r="CE3222" s="1102">
        <v>24805.692578369973</v>
      </c>
      <c r="CF3222" s="1102">
        <v>19720.923280211035</v>
      </c>
      <c r="CG3222" s="1102">
        <v>15623.365111954799</v>
      </c>
      <c r="CH3222" s="1102">
        <v>15344.675031599052</v>
      </c>
      <c r="CI3222" s="1102">
        <v>20421.185588101533</v>
      </c>
      <c r="CJ3222" s="1102">
        <v>23878.950219171329</v>
      </c>
      <c r="CK3222" s="1102">
        <v>24634.591925706289</v>
      </c>
      <c r="CL3222" s="1102">
        <v>20000.561227021863</v>
      </c>
      <c r="CM3222" s="1102">
        <v>23399.3912344239</v>
      </c>
      <c r="CN3222" s="1102">
        <v>25276.686317193406</v>
      </c>
      <c r="CO3222" s="1102">
        <v>32829.792981394443</v>
      </c>
      <c r="CP3222" s="1102">
        <v>26259.264203255512</v>
      </c>
      <c r="CQ3222" s="1106">
        <f t="shared" si="250"/>
        <v>28945.88392352669</v>
      </c>
      <c r="CR3222" s="23" t="s">
        <v>544</v>
      </c>
      <c r="DQ3222"/>
      <c r="DR3222"/>
    </row>
    <row r="3223" spans="58:122" ht="13">
      <c r="BF3223" s="1135">
        <v>3215</v>
      </c>
      <c r="BG3223" s="1102">
        <v>69933.445671062684</v>
      </c>
      <c r="BH3223" s="1102">
        <v>68584.324214148612</v>
      </c>
      <c r="BI3223" s="1102">
        <v>58670.247566380393</v>
      </c>
      <c r="BJ3223" s="1102">
        <v>67903.726067469586</v>
      </c>
      <c r="BK3223" s="1102">
        <v>73987.791485650218</v>
      </c>
      <c r="BL3223" s="1102">
        <v>85024.578712042683</v>
      </c>
      <c r="BM3223" s="1102">
        <v>76579.808733848826</v>
      </c>
      <c r="BN3223" s="1102">
        <v>111975.42675313509</v>
      </c>
      <c r="BO3223" s="1102">
        <v>127409.11107916446</v>
      </c>
      <c r="BP3223" s="1102">
        <v>118031.34519132566</v>
      </c>
      <c r="BQ3223" s="1102">
        <v>94518.089703606209</v>
      </c>
      <c r="BR3223" s="1102">
        <v>89850.395612974724</v>
      </c>
      <c r="BS3223" s="1102">
        <v>78392.615056611787</v>
      </c>
      <c r="BT3223" s="1102">
        <v>29037.811034566417</v>
      </c>
      <c r="BU3223" s="1102">
        <v>11347.064182740647</v>
      </c>
      <c r="BV3223" s="1102">
        <v>12796.14464599549</v>
      </c>
      <c r="BW3223" s="1102">
        <v>27197.321495025913</v>
      </c>
      <c r="BX3223" s="1102">
        <v>29593.076752849047</v>
      </c>
      <c r="BY3223" s="1102">
        <v>30280.751396316387</v>
      </c>
      <c r="BZ3223" s="1102">
        <v>26100.322284119757</v>
      </c>
      <c r="CA3223" s="1102">
        <v>16173.529652716828</v>
      </c>
      <c r="CB3223" s="1102">
        <v>9009.6853368180018</v>
      </c>
      <c r="CC3223" s="1102">
        <v>11025.736228590677</v>
      </c>
      <c r="CD3223" s="1102">
        <v>13967.209584560909</v>
      </c>
      <c r="CE3223" s="1102">
        <v>24917.414970340891</v>
      </c>
      <c r="CF3223" s="1102">
        <v>16401.09540502559</v>
      </c>
      <c r="CG3223" s="1102">
        <v>12862.219764550737</v>
      </c>
      <c r="CH3223" s="1102">
        <v>16836.026071930788</v>
      </c>
      <c r="CI3223" s="1102">
        <v>23400.390603023137</v>
      </c>
      <c r="CJ3223" s="1102">
        <v>28426.155881921743</v>
      </c>
      <c r="CK3223" s="1102">
        <v>26365.040430854431</v>
      </c>
      <c r="CL3223" s="1102">
        <v>20744.594238259499</v>
      </c>
      <c r="CM3223" s="1102">
        <v>23788.355575206384</v>
      </c>
      <c r="CN3223" s="1102">
        <v>20528.81217145246</v>
      </c>
      <c r="CO3223" s="1102">
        <v>29179.877081789044</v>
      </c>
      <c r="CP3223" s="1102">
        <v>22269.616608459801</v>
      </c>
      <c r="CQ3223" s="1106">
        <f t="shared" si="250"/>
        <v>24548.050256869079</v>
      </c>
      <c r="CR3223" s="23" t="s">
        <v>544</v>
      </c>
      <c r="DQ3223"/>
      <c r="DR3223"/>
    </row>
    <row r="3224" spans="58:122" ht="13">
      <c r="BF3224" s="1135">
        <v>3216</v>
      </c>
      <c r="BG3224" s="1102">
        <v>71508.808799159407</v>
      </c>
      <c r="BH3224" s="1102">
        <v>71207.120116770733</v>
      </c>
      <c r="BI3224" s="1102">
        <v>58696.7843467645</v>
      </c>
      <c r="BJ3224" s="1102">
        <v>67392.194230923618</v>
      </c>
      <c r="BK3224" s="1102">
        <v>80928.369423721451</v>
      </c>
      <c r="BL3224" s="1102">
        <v>103023.0306134172</v>
      </c>
      <c r="BM3224" s="1102">
        <v>88982.345163469698</v>
      </c>
      <c r="BN3224" s="1102">
        <v>91374.744988988285</v>
      </c>
      <c r="BO3224" s="1102">
        <v>133200.41902435859</v>
      </c>
      <c r="BP3224" s="1102">
        <v>130619.80478021981</v>
      </c>
      <c r="BQ3224" s="1102">
        <v>112110.89345127008</v>
      </c>
      <c r="BR3224" s="1102">
        <v>93414.513874235679</v>
      </c>
      <c r="BS3224" s="1102">
        <v>116023.45259023148</v>
      </c>
      <c r="BT3224" s="1102">
        <v>43240.837119766613</v>
      </c>
      <c r="BU3224" s="1102">
        <v>18997.045782520752</v>
      </c>
      <c r="BV3224" s="1102">
        <v>16155.640195840904</v>
      </c>
      <c r="BW3224" s="1102">
        <v>21434.305014222784</v>
      </c>
      <c r="BX3224" s="1102">
        <v>34062.154438825797</v>
      </c>
      <c r="BY3224" s="1102">
        <v>29780.139988286781</v>
      </c>
      <c r="BZ3224" s="1102">
        <v>22990.886330657668</v>
      </c>
      <c r="CA3224" s="1102">
        <v>16174.706126740992</v>
      </c>
      <c r="CB3224" s="1102">
        <v>10803.115593657409</v>
      </c>
      <c r="CC3224" s="1102">
        <v>11790.454725302428</v>
      </c>
      <c r="CD3224" s="1102">
        <v>15203.519654949483</v>
      </c>
      <c r="CE3224" s="1102">
        <v>19619.513052173108</v>
      </c>
      <c r="CF3224" s="1102">
        <v>14335.920374252964</v>
      </c>
      <c r="CG3224" s="1102">
        <v>12084.496290836361</v>
      </c>
      <c r="CH3224" s="1102">
        <v>16649.320338288213</v>
      </c>
      <c r="CI3224" s="1102">
        <v>24858.055421392088</v>
      </c>
      <c r="CJ3224" s="1102">
        <v>28856.704733688341</v>
      </c>
      <c r="CK3224" s="1102">
        <v>27200.420061764147</v>
      </c>
      <c r="CL3224" s="1102">
        <v>22374.914726844047</v>
      </c>
      <c r="CM3224" s="1102">
        <v>22766.734899046955</v>
      </c>
      <c r="CN3224" s="1102">
        <v>23816.295194768507</v>
      </c>
      <c r="CO3224" s="1102">
        <v>25120.060212073335</v>
      </c>
      <c r="CP3224" s="1102">
        <v>23949.667282218281</v>
      </c>
      <c r="CQ3224" s="1106">
        <f t="shared" si="250"/>
        <v>26399.989115926172</v>
      </c>
      <c r="CR3224" s="23" t="s">
        <v>544</v>
      </c>
      <c r="DQ3224"/>
      <c r="DR3224"/>
    </row>
    <row r="3225" spans="58:122" ht="13">
      <c r="BF3225" s="1135">
        <v>3217</v>
      </c>
      <c r="BG3225" s="1102">
        <v>64922.788501579824</v>
      </c>
      <c r="BH3225" s="1102">
        <v>63089.443882863881</v>
      </c>
      <c r="BI3225" s="1102">
        <v>57068.507470440927</v>
      </c>
      <c r="BJ3225" s="1102">
        <v>64414.26579442701</v>
      </c>
      <c r="BK3225" s="1102">
        <v>72613.134524952271</v>
      </c>
      <c r="BL3225" s="1102">
        <v>86505.889663315174</v>
      </c>
      <c r="BM3225" s="1102">
        <v>76034.592951599523</v>
      </c>
      <c r="BN3225" s="1102">
        <v>91551.656831637418</v>
      </c>
      <c r="BO3225" s="1102">
        <v>135588.34178304262</v>
      </c>
      <c r="BP3225" s="1102">
        <v>125588.29851886829</v>
      </c>
      <c r="BQ3225" s="1102">
        <v>98921.23791095351</v>
      </c>
      <c r="BR3225" s="1102">
        <v>78398.399756955114</v>
      </c>
      <c r="BS3225" s="1102">
        <v>77548.678614864009</v>
      </c>
      <c r="BT3225" s="1102">
        <v>35469.394333662378</v>
      </c>
      <c r="BU3225" s="1102">
        <v>19888.262564819594</v>
      </c>
      <c r="BV3225" s="1102">
        <v>15726.230774468135</v>
      </c>
      <c r="BW3225" s="1102">
        <v>16028.683241661316</v>
      </c>
      <c r="BX3225" s="1102">
        <v>23756.522624509707</v>
      </c>
      <c r="BY3225" s="1102">
        <v>24971.911481391846</v>
      </c>
      <c r="BZ3225" s="1102">
        <v>23906.465607192327</v>
      </c>
      <c r="CA3225" s="1102">
        <v>16177.713220761974</v>
      </c>
      <c r="CB3225" s="1102">
        <v>10115.761733474941</v>
      </c>
      <c r="CC3225" s="1102">
        <v>12688.497219418496</v>
      </c>
      <c r="CD3225" s="1102">
        <v>14356.683271455977</v>
      </c>
      <c r="CE3225" s="1102">
        <v>22921.977525084229</v>
      </c>
      <c r="CF3225" s="1102">
        <v>17603.752757982416</v>
      </c>
      <c r="CG3225" s="1102">
        <v>14340.283243175252</v>
      </c>
      <c r="CH3225" s="1102">
        <v>16105.688130548011</v>
      </c>
      <c r="CI3225" s="1102">
        <v>21716.40890027201</v>
      </c>
      <c r="CJ3225" s="1102">
        <v>23402.066795207662</v>
      </c>
      <c r="CK3225" s="1102">
        <v>24683.744124476361</v>
      </c>
      <c r="CL3225" s="1102">
        <v>17202.183853640752</v>
      </c>
      <c r="CM3225" s="1102">
        <v>23439.592274017621</v>
      </c>
      <c r="CN3225" s="1102">
        <v>21211.147873987946</v>
      </c>
      <c r="CO3225" s="1102">
        <v>31569.450857833723</v>
      </c>
      <c r="CP3225" s="1102">
        <v>22550.069928412424</v>
      </c>
      <c r="CQ3225" s="1106">
        <f t="shared" si="250"/>
        <v>24857.197123379905</v>
      </c>
      <c r="CR3225" s="23" t="s">
        <v>544</v>
      </c>
      <c r="DQ3225"/>
      <c r="DR3225"/>
    </row>
    <row r="3226" spans="58:122" ht="13">
      <c r="BF3226" s="1135">
        <v>3218</v>
      </c>
      <c r="BG3226" s="1102">
        <v>66854.357281165227</v>
      </c>
      <c r="BH3226" s="1102">
        <v>73562.457913566541</v>
      </c>
      <c r="BI3226" s="1102">
        <v>63356.840414599035</v>
      </c>
      <c r="BJ3226" s="1102">
        <v>64618.272350060863</v>
      </c>
      <c r="BK3226" s="1102">
        <v>73239.910882359953</v>
      </c>
      <c r="BL3226" s="1102">
        <v>91869.465635255663</v>
      </c>
      <c r="BM3226" s="1102">
        <v>85823.539573731527</v>
      </c>
      <c r="BN3226" s="1102">
        <v>101743.30920798235</v>
      </c>
      <c r="BO3226" s="1102">
        <v>127098.75452260465</v>
      </c>
      <c r="BP3226" s="1102">
        <v>136545.31525180573</v>
      </c>
      <c r="BQ3226" s="1102">
        <v>110720.64513570661</v>
      </c>
      <c r="BR3226" s="1102">
        <v>96662.221598128803</v>
      </c>
      <c r="BS3226" s="1102">
        <v>105513.12486151129</v>
      </c>
      <c r="BT3226" s="1102">
        <v>38979.213834909147</v>
      </c>
      <c r="BU3226" s="1102">
        <v>18653.799442961274</v>
      </c>
      <c r="BV3226" s="1102">
        <v>13971.66847878812</v>
      </c>
      <c r="BW3226" s="1102">
        <v>14732.160169260296</v>
      </c>
      <c r="BX3226" s="1102">
        <v>26887.666122011196</v>
      </c>
      <c r="BY3226" s="1102">
        <v>27194.082753145827</v>
      </c>
      <c r="BZ3226" s="1102">
        <v>24262.839098998506</v>
      </c>
      <c r="CA3226" s="1102">
        <v>16178.620129157625</v>
      </c>
      <c r="CB3226" s="1102">
        <v>9881.7854316984212</v>
      </c>
      <c r="CC3226" s="1102">
        <v>13166.998301852347</v>
      </c>
      <c r="CD3226" s="1102">
        <v>15842.69203151693</v>
      </c>
      <c r="CE3226" s="1102">
        <v>22144.124085087216</v>
      </c>
      <c r="CF3226" s="1102">
        <v>17759.88584429356</v>
      </c>
      <c r="CG3226" s="1102">
        <v>15679.078229609338</v>
      </c>
      <c r="CH3226" s="1102">
        <v>18902.515053023177</v>
      </c>
      <c r="CI3226" s="1102">
        <v>24282.562691353069</v>
      </c>
      <c r="CJ3226" s="1102">
        <v>26303.843097031939</v>
      </c>
      <c r="CK3226" s="1102">
        <v>29744.324819702491</v>
      </c>
      <c r="CL3226" s="1102">
        <v>24487.711532468202</v>
      </c>
      <c r="CM3226" s="1102">
        <v>27221.242601087677</v>
      </c>
      <c r="CN3226" s="1102">
        <v>23453.018244875795</v>
      </c>
      <c r="CO3226" s="1102">
        <v>21670.708819106203</v>
      </c>
      <c r="CP3226" s="1102">
        <v>24088.662920141767</v>
      </c>
      <c r="CQ3226" s="1106">
        <f t="shared" si="250"/>
        <v>26553.205579649893</v>
      </c>
      <c r="CR3226" s="23" t="s">
        <v>544</v>
      </c>
      <c r="DQ3226"/>
      <c r="DR3226"/>
    </row>
    <row r="3227" spans="58:122" ht="13">
      <c r="BF3227" s="1135">
        <v>3219</v>
      </c>
      <c r="BG3227" s="1102">
        <v>61801.677615791763</v>
      </c>
      <c r="BH3227" s="1102">
        <v>63384.665699020894</v>
      </c>
      <c r="BI3227" s="1102">
        <v>56913.151401894364</v>
      </c>
      <c r="BJ3227" s="1102">
        <v>68672.760777143762</v>
      </c>
      <c r="BK3227" s="1102">
        <v>88250.838210434711</v>
      </c>
      <c r="BL3227" s="1102">
        <v>116393.56714068013</v>
      </c>
      <c r="BM3227" s="1102">
        <v>101863.30434441425</v>
      </c>
      <c r="BN3227" s="1102">
        <v>109142.56008248539</v>
      </c>
      <c r="BO3227" s="1102">
        <v>146008.52773220229</v>
      </c>
      <c r="BP3227" s="1102">
        <v>133746.36239759781</v>
      </c>
      <c r="BQ3227" s="1102">
        <v>101433.87604723914</v>
      </c>
      <c r="BR3227" s="1102">
        <v>81743.582774458599</v>
      </c>
      <c r="BS3227" s="1102">
        <v>81218.821885950427</v>
      </c>
      <c r="BT3227" s="1102">
        <v>36574.069935199157</v>
      </c>
      <c r="BU3227" s="1102">
        <v>17591.378933321001</v>
      </c>
      <c r="BV3227" s="1102">
        <v>15016.847325262755</v>
      </c>
      <c r="BW3227" s="1102">
        <v>21243.549690815427</v>
      </c>
      <c r="BX3227" s="1102">
        <v>26917.788368179554</v>
      </c>
      <c r="BY3227" s="1102">
        <v>25095.140531194669</v>
      </c>
      <c r="BZ3227" s="1102">
        <v>22527.009539838094</v>
      </c>
      <c r="CA3227" s="1102">
        <v>16184.906355527974</v>
      </c>
      <c r="CB3227" s="1102">
        <v>10753.205599761832</v>
      </c>
      <c r="CC3227" s="1102">
        <v>10388.366725800279</v>
      </c>
      <c r="CD3227" s="1102">
        <v>14737.576297094281</v>
      </c>
      <c r="CE3227" s="1102">
        <v>23476.403392550357</v>
      </c>
      <c r="CF3227" s="1102">
        <v>17865.038394538369</v>
      </c>
      <c r="CG3227" s="1102">
        <v>13747.410250271469</v>
      </c>
      <c r="CH3227" s="1102">
        <v>14203.465267908112</v>
      </c>
      <c r="CI3227" s="1102">
        <v>20472.609152948386</v>
      </c>
      <c r="CJ3227" s="1102">
        <v>24997.186481811063</v>
      </c>
      <c r="CK3227" s="1102">
        <v>28378.988048009112</v>
      </c>
      <c r="CL3227" s="1102">
        <v>24267.915883785732</v>
      </c>
      <c r="CM3227" s="1102">
        <v>23519.435314369905</v>
      </c>
      <c r="CN3227" s="1102">
        <v>19431.100088736461</v>
      </c>
      <c r="CO3227" s="1102">
        <v>20370.7344609965</v>
      </c>
      <c r="CP3227" s="1102">
        <v>21510.266293095901</v>
      </c>
      <c r="CQ3227" s="1106">
        <f t="shared" si="250"/>
        <v>23711.009815991387</v>
      </c>
      <c r="CR3227" s="23" t="s">
        <v>544</v>
      </c>
      <c r="DQ3227"/>
      <c r="DR3227"/>
    </row>
    <row r="3228" spans="58:122" ht="13">
      <c r="BF3228" s="1135">
        <v>3220</v>
      </c>
      <c r="BG3228" s="1102">
        <v>76715.074365654669</v>
      </c>
      <c r="BH3228" s="1102">
        <v>88988.473857295656</v>
      </c>
      <c r="BI3228" s="1102">
        <v>84456.097829717895</v>
      </c>
      <c r="BJ3228" s="1102">
        <v>99813.856144798134</v>
      </c>
      <c r="BK3228" s="1102">
        <v>109722.5677761144</v>
      </c>
      <c r="BL3228" s="1102">
        <v>125340.95872090216</v>
      </c>
      <c r="BM3228" s="1102">
        <v>97740.748212165112</v>
      </c>
      <c r="BN3228" s="1102">
        <v>109311.70666935912</v>
      </c>
      <c r="BO3228" s="1102">
        <v>131752.49220475685</v>
      </c>
      <c r="BP3228" s="1102">
        <v>123646.75690564999</v>
      </c>
      <c r="BQ3228" s="1102">
        <v>99783.578503073601</v>
      </c>
      <c r="BR3228" s="1102">
        <v>88341.649607421117</v>
      </c>
      <c r="BS3228" s="1102">
        <v>86654.84458224733</v>
      </c>
      <c r="BT3228" s="1102">
        <v>43822.860320661042</v>
      </c>
      <c r="BU3228" s="1102">
        <v>20703.901895947507</v>
      </c>
      <c r="BV3228" s="1102">
        <v>16123.291620116046</v>
      </c>
      <c r="BW3228" s="1102">
        <v>21417.884997560581</v>
      </c>
      <c r="BX3228" s="1102">
        <v>37632.411153104811</v>
      </c>
      <c r="BY3228" s="1102">
        <v>28698.671234687085</v>
      </c>
      <c r="BZ3228" s="1102">
        <v>22492.633879876546</v>
      </c>
      <c r="CA3228" s="1102">
        <v>16186.128522047755</v>
      </c>
      <c r="CB3228" s="1102">
        <v>11076.856123039828</v>
      </c>
      <c r="CC3228" s="1102">
        <v>14880.983567331818</v>
      </c>
      <c r="CD3228" s="1102">
        <v>18649.213747595051</v>
      </c>
      <c r="CE3228" s="1102">
        <v>26573.279749756344</v>
      </c>
      <c r="CF3228" s="1102">
        <v>20051.572218691206</v>
      </c>
      <c r="CG3228" s="1102">
        <v>14947.860417838514</v>
      </c>
      <c r="CH3228" s="1102">
        <v>16776.066869320726</v>
      </c>
      <c r="CI3228" s="1102">
        <v>24216.060685243152</v>
      </c>
      <c r="CJ3228" s="1102">
        <v>28942.499604658718</v>
      </c>
      <c r="CK3228" s="1102">
        <v>29377.989909861084</v>
      </c>
      <c r="CL3228" s="1102">
        <v>24577.670769066412</v>
      </c>
      <c r="CM3228" s="1102">
        <v>28411.661279217238</v>
      </c>
      <c r="CN3228" s="1102">
        <v>28606.632295178308</v>
      </c>
      <c r="CO3228" s="1102">
        <v>28850.795282828578</v>
      </c>
      <c r="CP3228" s="1102">
        <v>30387.322525602387</v>
      </c>
      <c r="CQ3228" s="1106">
        <f t="shared" si="250"/>
        <v>33496.289300589277</v>
      </c>
      <c r="CR3228" s="23" t="s">
        <v>544</v>
      </c>
      <c r="DQ3228"/>
      <c r="DR3228"/>
    </row>
    <row r="3229" spans="58:122" ht="13">
      <c r="BF3229" s="1135">
        <v>3221</v>
      </c>
      <c r="BG3229" s="1102">
        <v>56488.286243342554</v>
      </c>
      <c r="BH3229" s="1102">
        <v>59045.891005606747</v>
      </c>
      <c r="BI3229" s="1102">
        <v>54108.055007107745</v>
      </c>
      <c r="BJ3229" s="1102">
        <v>66792.54464676464</v>
      </c>
      <c r="BK3229" s="1102">
        <v>91365.184982227962</v>
      </c>
      <c r="BL3229" s="1102">
        <v>125703.64394008952</v>
      </c>
      <c r="BM3229" s="1102">
        <v>107391.85239010719</v>
      </c>
      <c r="BN3229" s="1102">
        <v>113943.99886462695</v>
      </c>
      <c r="BO3229" s="1102">
        <v>155345.26269444005</v>
      </c>
      <c r="BP3229" s="1102">
        <v>141889.92609084063</v>
      </c>
      <c r="BQ3229" s="1102">
        <v>107895.40376631168</v>
      </c>
      <c r="BR3229" s="1102">
        <v>78650.561433001683</v>
      </c>
      <c r="BS3229" s="1102">
        <v>79416.417796597118</v>
      </c>
      <c r="BT3229" s="1102">
        <v>34170.136509978744</v>
      </c>
      <c r="BU3229" s="1102">
        <v>16858.409016667658</v>
      </c>
      <c r="BV3229" s="1102">
        <v>18120.364962514195</v>
      </c>
      <c r="BW3229" s="1102">
        <v>18757.918808416423</v>
      </c>
      <c r="BX3229" s="1102">
        <v>31570.372914909927</v>
      </c>
      <c r="BY3229" s="1102">
        <v>29367.768272558518</v>
      </c>
      <c r="BZ3229" s="1102">
        <v>24974.082358660267</v>
      </c>
      <c r="CA3229" s="1102">
        <v>16194.398283738379</v>
      </c>
      <c r="CB3229" s="1102">
        <v>9272.1593699788482</v>
      </c>
      <c r="CC3229" s="1102">
        <v>11920.943184143238</v>
      </c>
      <c r="CD3229" s="1102">
        <v>13773.355739432816</v>
      </c>
      <c r="CE3229" s="1102">
        <v>20710.175602121362</v>
      </c>
      <c r="CF3229" s="1102">
        <v>16246.392201782533</v>
      </c>
      <c r="CG3229" s="1102">
        <v>14672.282777032628</v>
      </c>
      <c r="CH3229" s="1102">
        <v>17236.699742884841</v>
      </c>
      <c r="CI3229" s="1102">
        <v>23244.366579372618</v>
      </c>
      <c r="CJ3229" s="1102">
        <v>24907.906926872227</v>
      </c>
      <c r="CK3229" s="1102">
        <v>26563.747032850821</v>
      </c>
      <c r="CL3229" s="1102">
        <v>21591.60446790724</v>
      </c>
      <c r="CM3229" s="1102">
        <v>27242.140101444842</v>
      </c>
      <c r="CN3229" s="1102">
        <v>24954.181907657388</v>
      </c>
      <c r="CO3229" s="1102">
        <v>29484.31533241627</v>
      </c>
      <c r="CP3229" s="1102">
        <v>26423.110422419853</v>
      </c>
      <c r="CQ3229" s="1106">
        <f t="shared" si="250"/>
        <v>29126.493464012281</v>
      </c>
      <c r="CR3229" s="23" t="s">
        <v>544</v>
      </c>
      <c r="DQ3229"/>
      <c r="DR3229"/>
    </row>
    <row r="3230" spans="58:122" ht="13">
      <c r="BF3230" s="1135">
        <v>3222</v>
      </c>
      <c r="BG3230" s="1102">
        <v>62577.70571960193</v>
      </c>
      <c r="BH3230" s="1102">
        <v>67191.166755612256</v>
      </c>
      <c r="BI3230" s="1102">
        <v>55008.870262468961</v>
      </c>
      <c r="BJ3230" s="1102">
        <v>56612.91383503814</v>
      </c>
      <c r="BK3230" s="1102">
        <v>71156.048605274438</v>
      </c>
      <c r="BL3230" s="1102">
        <v>91840.990382621647</v>
      </c>
      <c r="BM3230" s="1102">
        <v>80417.32922760029</v>
      </c>
      <c r="BN3230" s="1102">
        <v>86914.550885332588</v>
      </c>
      <c r="BO3230" s="1102">
        <v>109473.97510095718</v>
      </c>
      <c r="BP3230" s="1102">
        <v>102621.61436209994</v>
      </c>
      <c r="BQ3230" s="1102">
        <v>76806.101364891278</v>
      </c>
      <c r="BR3230" s="1102">
        <v>62931.891354150706</v>
      </c>
      <c r="BS3230" s="1102">
        <v>72938.493698910577</v>
      </c>
      <c r="BT3230" s="1102">
        <v>30445.925136140468</v>
      </c>
      <c r="BU3230" s="1102">
        <v>14004.211314986704</v>
      </c>
      <c r="BV3230" s="1102">
        <v>13631.716587101302</v>
      </c>
      <c r="BW3230" s="1102">
        <v>22963.543906747575</v>
      </c>
      <c r="BX3230" s="1102">
        <v>24375.460960631921</v>
      </c>
      <c r="BY3230" s="1102">
        <v>23278.163966460645</v>
      </c>
      <c r="BZ3230" s="1102">
        <v>21537.204183495178</v>
      </c>
      <c r="CA3230" s="1102">
        <v>16204.005538692209</v>
      </c>
      <c r="CB3230" s="1102">
        <v>9772.7136293507137</v>
      </c>
      <c r="CC3230" s="1102">
        <v>9114.3588319549272</v>
      </c>
      <c r="CD3230" s="1102">
        <v>11549.014947674581</v>
      </c>
      <c r="CE3230" s="1102">
        <v>19855.888287687409</v>
      </c>
      <c r="CF3230" s="1102">
        <v>14860.271944383627</v>
      </c>
      <c r="CG3230" s="1102">
        <v>12815.259619972263</v>
      </c>
      <c r="CH3230" s="1102">
        <v>14892.683454118996</v>
      </c>
      <c r="CI3230" s="1102">
        <v>20112.863310334167</v>
      </c>
      <c r="CJ3230" s="1102">
        <v>22386.934215230209</v>
      </c>
      <c r="CK3230" s="1102">
        <v>21330.609170324005</v>
      </c>
      <c r="CL3230" s="1102">
        <v>15404.56895211172</v>
      </c>
      <c r="CM3230" s="1102">
        <v>17387.52279963289</v>
      </c>
      <c r="CN3230" s="1102">
        <v>20788.492498389718</v>
      </c>
      <c r="CO3230" s="1102">
        <v>27580.115259986123</v>
      </c>
      <c r="CP3230" s="1102">
        <v>20352.51051418154</v>
      </c>
      <c r="CQ3230" s="1106">
        <f t="shared" si="250"/>
        <v>22434.802526676227</v>
      </c>
      <c r="CR3230" s="23" t="s">
        <v>544</v>
      </c>
      <c r="DQ3230"/>
      <c r="DR3230"/>
    </row>
    <row r="3231" spans="58:122" ht="13">
      <c r="BF3231" s="1135">
        <v>3223</v>
      </c>
      <c r="BG3231" s="1102">
        <v>79160.325525007996</v>
      </c>
      <c r="BH3231" s="1102">
        <v>70169.025299757195</v>
      </c>
      <c r="BI3231" s="1102">
        <v>57856.920905826599</v>
      </c>
      <c r="BJ3231" s="1102">
        <v>66656.965668428413</v>
      </c>
      <c r="BK3231" s="1102">
        <v>77804.396644492808</v>
      </c>
      <c r="BL3231" s="1102">
        <v>94677.621649180408</v>
      </c>
      <c r="BM3231" s="1102">
        <v>83262.549867106369</v>
      </c>
      <c r="BN3231" s="1102">
        <v>105237.23213923954</v>
      </c>
      <c r="BO3231" s="1102">
        <v>134910.71115517439</v>
      </c>
      <c r="BP3231" s="1102">
        <v>124730.00092025605</v>
      </c>
      <c r="BQ3231" s="1102">
        <v>97915.715319190291</v>
      </c>
      <c r="BR3231" s="1102">
        <v>86485.414735916464</v>
      </c>
      <c r="BS3231" s="1102">
        <v>90138.439096749848</v>
      </c>
      <c r="BT3231" s="1102">
        <v>34533.213775888071</v>
      </c>
      <c r="BU3231" s="1102">
        <v>14911.34225921227</v>
      </c>
      <c r="BV3231" s="1102">
        <v>15795.531405637079</v>
      </c>
      <c r="BW3231" s="1102">
        <v>25761.309519606482</v>
      </c>
      <c r="BX3231" s="1102">
        <v>29466.426918006826</v>
      </c>
      <c r="BY3231" s="1102">
        <v>27619.325034935569</v>
      </c>
      <c r="BZ3231" s="1102">
        <v>23813.619871883668</v>
      </c>
      <c r="CA3231" s="1102">
        <v>16217.810818131722</v>
      </c>
      <c r="CB3231" s="1102">
        <v>10700.017511389122</v>
      </c>
      <c r="CC3231" s="1102">
        <v>11558.64920890615</v>
      </c>
      <c r="CD3231" s="1102">
        <v>17589.503858897369</v>
      </c>
      <c r="CE3231" s="1102">
        <v>24839.564854720862</v>
      </c>
      <c r="CF3231" s="1102">
        <v>16898.136800743559</v>
      </c>
      <c r="CG3231" s="1102">
        <v>11506.527407808046</v>
      </c>
      <c r="CH3231" s="1102">
        <v>12759.299689025256</v>
      </c>
      <c r="CI3231" s="1102">
        <v>20776.193035504843</v>
      </c>
      <c r="CJ3231" s="1102">
        <v>25317.289044128</v>
      </c>
      <c r="CK3231" s="1102">
        <v>26919.37536979574</v>
      </c>
      <c r="CL3231" s="1102">
        <v>23039.300753424515</v>
      </c>
      <c r="CM3231" s="1102">
        <v>25576.283218741366</v>
      </c>
      <c r="CN3231" s="1102">
        <v>25941.983564604157</v>
      </c>
      <c r="CO3231" s="1102">
        <v>28848.199842975362</v>
      </c>
      <c r="CP3231" s="1102">
        <v>26150.815942545956</v>
      </c>
      <c r="CQ3231" s="1106">
        <f t="shared" si="250"/>
        <v>28826.340179196715</v>
      </c>
      <c r="CR3231" s="23" t="s">
        <v>544</v>
      </c>
      <c r="DQ3231"/>
      <c r="DR3231"/>
    </row>
    <row r="3232" spans="58:122" ht="13">
      <c r="BF3232" s="1135">
        <v>3224</v>
      </c>
      <c r="BG3232" s="1102">
        <v>56946.283259622032</v>
      </c>
      <c r="BH3232" s="1102">
        <v>75778.298506893974</v>
      </c>
      <c r="BI3232" s="1102">
        <v>74097.662851439905</v>
      </c>
      <c r="BJ3232" s="1102">
        <v>79687.840693628343</v>
      </c>
      <c r="BK3232" s="1102">
        <v>103022.97000998174</v>
      </c>
      <c r="BL3232" s="1102">
        <v>138238.00638362914</v>
      </c>
      <c r="BM3232" s="1102">
        <v>113547.84098829023</v>
      </c>
      <c r="BN3232" s="1102">
        <v>99407.299054575953</v>
      </c>
      <c r="BO3232" s="1102">
        <v>128347.54144850222</v>
      </c>
      <c r="BP3232" s="1102">
        <v>131204.67853992648</v>
      </c>
      <c r="BQ3232" s="1102">
        <v>96641.066412856511</v>
      </c>
      <c r="BR3232" s="1102">
        <v>70574.422907917819</v>
      </c>
      <c r="BS3232" s="1102">
        <v>90806.594365315032</v>
      </c>
      <c r="BT3232" s="1102">
        <v>36830.880875082898</v>
      </c>
      <c r="BU3232" s="1102">
        <v>20262.001991133289</v>
      </c>
      <c r="BV3232" s="1102">
        <v>17673.486479385163</v>
      </c>
      <c r="BW3232" s="1102">
        <v>14900.486288999322</v>
      </c>
      <c r="BX3232" s="1102">
        <v>23524.408700957654</v>
      </c>
      <c r="BY3232" s="1102">
        <v>29382.515137467202</v>
      </c>
      <c r="BZ3232" s="1102">
        <v>25734.964797407156</v>
      </c>
      <c r="CA3232" s="1102">
        <v>16224.668971089925</v>
      </c>
      <c r="CB3232" s="1102">
        <v>10576.358112859463</v>
      </c>
      <c r="CC3232" s="1102">
        <v>11570.308289524779</v>
      </c>
      <c r="CD3232" s="1102">
        <v>18995.509045818879</v>
      </c>
      <c r="CE3232" s="1102">
        <v>31960.189980929528</v>
      </c>
      <c r="CF3232" s="1102">
        <v>23723.987345014204</v>
      </c>
      <c r="CG3232" s="1102">
        <v>18576.112002807818</v>
      </c>
      <c r="CH3232" s="1102">
        <v>20402.419323101269</v>
      </c>
      <c r="CI3232" s="1102">
        <v>29671.527109684557</v>
      </c>
      <c r="CJ3232" s="1102">
        <v>30596.877023957953</v>
      </c>
      <c r="CK3232" s="1102">
        <v>28067.796852387579</v>
      </c>
      <c r="CL3232" s="1102">
        <v>22060.178539047152</v>
      </c>
      <c r="CM3232" s="1102">
        <v>25416.21971612782</v>
      </c>
      <c r="CN3232" s="1102">
        <v>27162.814175846441</v>
      </c>
      <c r="CO3232" s="1102">
        <v>26231.999492538642</v>
      </c>
      <c r="CP3232" s="1102">
        <v>27827.74423571847</v>
      </c>
      <c r="CQ3232" s="1106">
        <f t="shared" si="250"/>
        <v>30674.837202819774</v>
      </c>
      <c r="CR3232" s="23" t="s">
        <v>544</v>
      </c>
      <c r="DQ3232"/>
      <c r="DR3232"/>
    </row>
    <row r="3233" spans="58:122" ht="13">
      <c r="BF3233" s="1135">
        <v>3225</v>
      </c>
      <c r="BG3233" s="1102">
        <v>72692.793362163458</v>
      </c>
      <c r="BH3233" s="1102">
        <v>76605.466067750443</v>
      </c>
      <c r="BI3233" s="1102">
        <v>68370.861992532402</v>
      </c>
      <c r="BJ3233" s="1102">
        <v>83203.403784685142</v>
      </c>
      <c r="BK3233" s="1102">
        <v>103452.66626033453</v>
      </c>
      <c r="BL3233" s="1102">
        <v>133167.35580225306</v>
      </c>
      <c r="BM3233" s="1102">
        <v>114140.61798486469</v>
      </c>
      <c r="BN3233" s="1102">
        <v>121871.0384057645</v>
      </c>
      <c r="BO3233" s="1102">
        <v>146859.93873110853</v>
      </c>
      <c r="BP3233" s="1102">
        <v>135806.43719652985</v>
      </c>
      <c r="BQ3233" s="1102">
        <v>103094.88687417941</v>
      </c>
      <c r="BR3233" s="1102">
        <v>77274.465384887866</v>
      </c>
      <c r="BS3233" s="1102">
        <v>69296.697262077912</v>
      </c>
      <c r="BT3233" s="1102">
        <v>32506.666761152057</v>
      </c>
      <c r="BU3233" s="1102">
        <v>13487.031724413217</v>
      </c>
      <c r="BV3233" s="1102">
        <v>12584.084878328718</v>
      </c>
      <c r="BW3233" s="1102">
        <v>24371.890801000569</v>
      </c>
      <c r="BX3233" s="1102">
        <v>31880.065130149607</v>
      </c>
      <c r="BY3233" s="1102">
        <v>30961.47556250892</v>
      </c>
      <c r="BZ3233" s="1102">
        <v>26466.47583287405</v>
      </c>
      <c r="CA3233" s="1102">
        <v>16225.945895673281</v>
      </c>
      <c r="CB3233" s="1102">
        <v>10679.473411862034</v>
      </c>
      <c r="CC3233" s="1102">
        <v>11523.402414283612</v>
      </c>
      <c r="CD3233" s="1102">
        <v>15121.848394872441</v>
      </c>
      <c r="CE3233" s="1102">
        <v>25077.247044967335</v>
      </c>
      <c r="CF3233" s="1102">
        <v>16972.427616778205</v>
      </c>
      <c r="CG3233" s="1102">
        <v>11779.653088491967</v>
      </c>
      <c r="CH3233" s="1102">
        <v>13689.682926229225</v>
      </c>
      <c r="CI3233" s="1102">
        <v>19543.645216967074</v>
      </c>
      <c r="CJ3233" s="1102">
        <v>24356.04966748373</v>
      </c>
      <c r="CK3233" s="1102">
        <v>27490.668748214131</v>
      </c>
      <c r="CL3233" s="1102">
        <v>21657.057254560274</v>
      </c>
      <c r="CM3233" s="1102">
        <v>25973.078450435387</v>
      </c>
      <c r="CN3233" s="1102">
        <v>23023.90145356064</v>
      </c>
      <c r="CO3233" s="1102">
        <v>23890.139539538282</v>
      </c>
      <c r="CP3233" s="1102">
        <v>23910.89958417786</v>
      </c>
      <c r="CQ3233" s="1106">
        <f t="shared" si="250"/>
        <v>26357.255043913548</v>
      </c>
      <c r="CR3233" s="23" t="s">
        <v>544</v>
      </c>
      <c r="DQ3233"/>
      <c r="DR3233"/>
    </row>
    <row r="3234" spans="58:122" ht="13">
      <c r="BF3234" s="1135">
        <v>3226</v>
      </c>
      <c r="BG3234" s="1102">
        <v>72530.734228408401</v>
      </c>
      <c r="BH3234" s="1102">
        <v>74869.306297116578</v>
      </c>
      <c r="BI3234" s="1102">
        <v>60588.757056702379</v>
      </c>
      <c r="BJ3234" s="1102">
        <v>59655.894154337329</v>
      </c>
      <c r="BK3234" s="1102">
        <v>78408.099037169901</v>
      </c>
      <c r="BL3234" s="1102">
        <v>103148.38124911083</v>
      </c>
      <c r="BM3234" s="1102">
        <v>94611.44186909619</v>
      </c>
      <c r="BN3234" s="1102">
        <v>99868.678579270898</v>
      </c>
      <c r="BO3234" s="1102">
        <v>145517.51827050082</v>
      </c>
      <c r="BP3234" s="1102">
        <v>139855.70750133309</v>
      </c>
      <c r="BQ3234" s="1102">
        <v>110520.64161893941</v>
      </c>
      <c r="BR3234" s="1102">
        <v>83275.617621856349</v>
      </c>
      <c r="BS3234" s="1102">
        <v>78636.870226267201</v>
      </c>
      <c r="BT3234" s="1102">
        <v>38205.735220623974</v>
      </c>
      <c r="BU3234" s="1102">
        <v>15505.104977209172</v>
      </c>
      <c r="BV3234" s="1102">
        <v>14338.854083331084</v>
      </c>
      <c r="BW3234" s="1102">
        <v>23762.153976975202</v>
      </c>
      <c r="BX3234" s="1102">
        <v>34193.539124172523</v>
      </c>
      <c r="BY3234" s="1102">
        <v>31013.781507299274</v>
      </c>
      <c r="BZ3234" s="1102">
        <v>23524.363606043618</v>
      </c>
      <c r="CA3234" s="1102">
        <v>16226.736110310727</v>
      </c>
      <c r="CB3234" s="1102">
        <v>10602.993768981429</v>
      </c>
      <c r="CC3234" s="1102">
        <v>10919.262174135712</v>
      </c>
      <c r="CD3234" s="1102">
        <v>17884.969464213609</v>
      </c>
      <c r="CE3234" s="1102">
        <v>25862.708955658312</v>
      </c>
      <c r="CF3234" s="1102">
        <v>20091.106506776618</v>
      </c>
      <c r="CG3234" s="1102">
        <v>16762.220974495616</v>
      </c>
      <c r="CH3234" s="1102">
        <v>19445.534846040679</v>
      </c>
      <c r="CI3234" s="1102">
        <v>26195.509513091161</v>
      </c>
      <c r="CJ3234" s="1102">
        <v>27819.422485687392</v>
      </c>
      <c r="CK3234" s="1102">
        <v>28640.08193503218</v>
      </c>
      <c r="CL3234" s="1102">
        <v>25556.971527975191</v>
      </c>
      <c r="CM3234" s="1102">
        <v>27181.518166437876</v>
      </c>
      <c r="CN3234" s="1102">
        <v>26363.372749774942</v>
      </c>
      <c r="CO3234" s="1102">
        <v>25608.04942646066</v>
      </c>
      <c r="CP3234" s="1102">
        <v>27335.911217406356</v>
      </c>
      <c r="CQ3234" s="1106">
        <f t="shared" si="250"/>
        <v>30132.684104102893</v>
      </c>
      <c r="CR3234" s="23" t="s">
        <v>544</v>
      </c>
      <c r="DQ3234"/>
      <c r="DR3234"/>
    </row>
    <row r="3235" spans="58:122" ht="13">
      <c r="BF3235" s="1135">
        <v>3227</v>
      </c>
      <c r="BG3235" s="1102">
        <v>64946.574763241762</v>
      </c>
      <c r="BH3235" s="1102">
        <v>63006.785182881431</v>
      </c>
      <c r="BI3235" s="1102">
        <v>56991.989781362019</v>
      </c>
      <c r="BJ3235" s="1102">
        <v>64361.443811924801</v>
      </c>
      <c r="BK3235" s="1102">
        <v>72590.388760566944</v>
      </c>
      <c r="BL3235" s="1102">
        <v>86431.457523954858</v>
      </c>
      <c r="BM3235" s="1102">
        <v>75824.611949559519</v>
      </c>
      <c r="BN3235" s="1102">
        <v>91252.444220655729</v>
      </c>
      <c r="BO3235" s="1102">
        <v>135010.61670122025</v>
      </c>
      <c r="BP3235" s="1102">
        <v>125260.08696358924</v>
      </c>
      <c r="BQ3235" s="1102">
        <v>99246.851712973687</v>
      </c>
      <c r="BR3235" s="1102">
        <v>78688.646227726436</v>
      </c>
      <c r="BS3235" s="1102">
        <v>77525.214761298354</v>
      </c>
      <c r="BT3235" s="1102">
        <v>35244.67308218887</v>
      </c>
      <c r="BU3235" s="1102">
        <v>19775.08858087752</v>
      </c>
      <c r="BV3235" s="1102">
        <v>15804.870495393874</v>
      </c>
      <c r="BW3235" s="1102">
        <v>16026.098956664699</v>
      </c>
      <c r="BX3235" s="1102">
        <v>23410.536181056435</v>
      </c>
      <c r="BY3235" s="1102">
        <v>25000.444958342101</v>
      </c>
      <c r="BZ3235" s="1102">
        <v>24069.903635646195</v>
      </c>
      <c r="CA3235" s="1102">
        <v>16257.019477383776</v>
      </c>
      <c r="CB3235" s="1102">
        <v>10134.551938441957</v>
      </c>
      <c r="CC3235" s="1102">
        <v>12693.629736409077</v>
      </c>
      <c r="CD3235" s="1102">
        <v>14335.99587705948</v>
      </c>
      <c r="CE3235" s="1102">
        <v>22942.054531755548</v>
      </c>
      <c r="CF3235" s="1102">
        <v>17578.035541545094</v>
      </c>
      <c r="CG3235" s="1102">
        <v>14306.417063458399</v>
      </c>
      <c r="CH3235" s="1102">
        <v>16100.570116202005</v>
      </c>
      <c r="CI3235" s="1102">
        <v>21712.512223859318</v>
      </c>
      <c r="CJ3235" s="1102">
        <v>23418.318541252818</v>
      </c>
      <c r="CK3235" s="1102">
        <v>24752.968700550358</v>
      </c>
      <c r="CL3235" s="1102">
        <v>17126.844197782222</v>
      </c>
      <c r="CM3235" s="1102">
        <v>23583.812307388318</v>
      </c>
      <c r="CN3235" s="1102">
        <v>20942.881784071309</v>
      </c>
      <c r="CO3235" s="1102">
        <v>31644.541355917547</v>
      </c>
      <c r="CP3235" s="1102">
        <v>22458.61419957925</v>
      </c>
      <c r="CQ3235" s="1106">
        <f t="shared" si="250"/>
        <v>24756.384439122801</v>
      </c>
      <c r="CR3235" s="23" t="s">
        <v>544</v>
      </c>
      <c r="DQ3235"/>
      <c r="DR3235"/>
    </row>
    <row r="3236" spans="58:122" ht="13">
      <c r="BF3236" s="1135">
        <v>3228</v>
      </c>
      <c r="BG3236" s="1102">
        <v>72487.31638563468</v>
      </c>
      <c r="BH3236" s="1102">
        <v>73572.135541998374</v>
      </c>
      <c r="BI3236" s="1102">
        <v>59957.469489017458</v>
      </c>
      <c r="BJ3236" s="1102">
        <v>65431.059509609804</v>
      </c>
      <c r="BK3236" s="1102">
        <v>85985.718328025541</v>
      </c>
      <c r="BL3236" s="1102">
        <v>114444.17856508563</v>
      </c>
      <c r="BM3236" s="1102">
        <v>101511.15666114276</v>
      </c>
      <c r="BN3236" s="1102">
        <v>121274.74007783335</v>
      </c>
      <c r="BO3236" s="1102">
        <v>157934.84482974667</v>
      </c>
      <c r="BP3236" s="1102">
        <v>147849.94173071109</v>
      </c>
      <c r="BQ3236" s="1102">
        <v>120978.35627825365</v>
      </c>
      <c r="BR3236" s="1102">
        <v>106232.55219458345</v>
      </c>
      <c r="BS3236" s="1102">
        <v>112974.78096881608</v>
      </c>
      <c r="BT3236" s="1102">
        <v>44655.071629922211</v>
      </c>
      <c r="BU3236" s="1102">
        <v>19655.544360792301</v>
      </c>
      <c r="BV3236" s="1102">
        <v>14990.066834332536</v>
      </c>
      <c r="BW3236" s="1102">
        <v>16389.343300065611</v>
      </c>
      <c r="BX3236" s="1102">
        <v>26893.788366172004</v>
      </c>
      <c r="BY3236" s="1102">
        <v>29075.567383344151</v>
      </c>
      <c r="BZ3236" s="1102">
        <v>23869.659143279529</v>
      </c>
      <c r="CA3236" s="1102">
        <v>16257.07836783518</v>
      </c>
      <c r="CB3236" s="1102">
        <v>10257.234010016175</v>
      </c>
      <c r="CC3236" s="1102">
        <v>12351.616093500923</v>
      </c>
      <c r="CD3236" s="1102">
        <v>18255.565897213211</v>
      </c>
      <c r="CE3236" s="1102">
        <v>21233.825456623781</v>
      </c>
      <c r="CF3236" s="1102">
        <v>15071.555342716187</v>
      </c>
      <c r="CG3236" s="1102">
        <v>12456.451517599839</v>
      </c>
      <c r="CH3236" s="1102">
        <v>16684.729989759198</v>
      </c>
      <c r="CI3236" s="1102">
        <v>25054.111050705054</v>
      </c>
      <c r="CJ3236" s="1102">
        <v>26540.050799938708</v>
      </c>
      <c r="CK3236" s="1102">
        <v>26164.67223397706</v>
      </c>
      <c r="CL3236" s="1102">
        <v>22320.090680514146</v>
      </c>
      <c r="CM3236" s="1102">
        <v>26076.191963033587</v>
      </c>
      <c r="CN3236" s="1102">
        <v>27239.170298180241</v>
      </c>
      <c r="CO3236" s="1102">
        <v>27807.050470611728</v>
      </c>
      <c r="CP3236" s="1102">
        <v>27928.845338114585</v>
      </c>
      <c r="CQ3236" s="1106">
        <f t="shared" si="250"/>
        <v>30786.282091444478</v>
      </c>
      <c r="CR3236" s="23" t="s">
        <v>544</v>
      </c>
      <c r="DQ3236"/>
      <c r="DR3236"/>
    </row>
    <row r="3237" spans="58:122" ht="13">
      <c r="BF3237" s="1135">
        <v>3229</v>
      </c>
      <c r="BG3237" s="1102">
        <v>65003.788761906966</v>
      </c>
      <c r="BH3237" s="1102">
        <v>59314.840601484189</v>
      </c>
      <c r="BI3237" s="1102">
        <v>46155.872584126264</v>
      </c>
      <c r="BJ3237" s="1102">
        <v>47337.510516546419</v>
      </c>
      <c r="BK3237" s="1102">
        <v>66521.83140294865</v>
      </c>
      <c r="BL3237" s="1102">
        <v>101587.52367353535</v>
      </c>
      <c r="BM3237" s="1102">
        <v>91012.706841587991</v>
      </c>
      <c r="BN3237" s="1102">
        <v>95348.304213977943</v>
      </c>
      <c r="BO3237" s="1102">
        <v>110911.52185292427</v>
      </c>
      <c r="BP3237" s="1102">
        <v>103049.20697866147</v>
      </c>
      <c r="BQ3237" s="1102">
        <v>80772.817650006094</v>
      </c>
      <c r="BR3237" s="1102">
        <v>57477.993085180671</v>
      </c>
      <c r="BS3237" s="1102">
        <v>48279.136122613389</v>
      </c>
      <c r="BT3237" s="1102">
        <v>26928.307821872764</v>
      </c>
      <c r="BU3237" s="1102">
        <v>13109.348335822633</v>
      </c>
      <c r="BV3237" s="1102">
        <v>11787.201452075504</v>
      </c>
      <c r="BW3237" s="1102">
        <v>13596.084872887701</v>
      </c>
      <c r="BX3237" s="1102">
        <v>19735.669252341555</v>
      </c>
      <c r="BY3237" s="1102">
        <v>24623.421553714175</v>
      </c>
      <c r="BZ3237" s="1102">
        <v>22199.173962074543</v>
      </c>
      <c r="CA3237" s="1102">
        <v>16257.691480103787</v>
      </c>
      <c r="CB3237" s="1102">
        <v>8697.5015670358644</v>
      </c>
      <c r="CC3237" s="1102">
        <v>11051.45721698466</v>
      </c>
      <c r="CD3237" s="1102">
        <v>13705.613169543862</v>
      </c>
      <c r="CE3237" s="1102">
        <v>22944.721182414331</v>
      </c>
      <c r="CF3237" s="1102">
        <v>15861.926689461583</v>
      </c>
      <c r="CG3237" s="1102">
        <v>10995.67280749058</v>
      </c>
      <c r="CH3237" s="1102">
        <v>12247.068957346224</v>
      </c>
      <c r="CI3237" s="1102">
        <v>15868.653366498096</v>
      </c>
      <c r="CJ3237" s="1102">
        <v>18944.425319078982</v>
      </c>
      <c r="CK3237" s="1102">
        <v>22018.919490500986</v>
      </c>
      <c r="CL3237" s="1102">
        <v>16166.507573769941</v>
      </c>
      <c r="CM3237" s="1102">
        <v>19943.821730261327</v>
      </c>
      <c r="CN3237" s="1102">
        <v>15457.83028551841</v>
      </c>
      <c r="CO3237" s="1102">
        <v>22335.333156654349</v>
      </c>
      <c r="CP3237" s="1102">
        <v>15461.21254098492</v>
      </c>
      <c r="CQ3237" s="1106">
        <f t="shared" si="250"/>
        <v>17043.069450241514</v>
      </c>
      <c r="CR3237" s="23" t="s">
        <v>544</v>
      </c>
      <c r="DQ3237"/>
      <c r="DR3237"/>
    </row>
    <row r="3238" spans="58:122" ht="13">
      <c r="BF3238" s="1135">
        <v>3230</v>
      </c>
      <c r="BG3238" s="1102">
        <v>62715.826461630604</v>
      </c>
      <c r="BH3238" s="1102">
        <v>59376.850894839779</v>
      </c>
      <c r="BI3238" s="1102">
        <v>51632.271090632676</v>
      </c>
      <c r="BJ3238" s="1102">
        <v>52838.629050479372</v>
      </c>
      <c r="BK3238" s="1102">
        <v>64089.719194514335</v>
      </c>
      <c r="BL3238" s="1102">
        <v>88883.353097476182</v>
      </c>
      <c r="BM3238" s="1102">
        <v>79963.929161311797</v>
      </c>
      <c r="BN3238" s="1102">
        <v>94530.750722428304</v>
      </c>
      <c r="BO3238" s="1102">
        <v>128859.163055717</v>
      </c>
      <c r="BP3238" s="1102">
        <v>119225.35081151253</v>
      </c>
      <c r="BQ3238" s="1102">
        <v>92451.108395388728</v>
      </c>
      <c r="BR3238" s="1102">
        <v>69930.728890129089</v>
      </c>
      <c r="BS3238" s="1102">
        <v>61929.718397082179</v>
      </c>
      <c r="BT3238" s="1102">
        <v>32407.225030617461</v>
      </c>
      <c r="BU3238" s="1102">
        <v>14850.186145051935</v>
      </c>
      <c r="BV3238" s="1102">
        <v>12521.453289765046</v>
      </c>
      <c r="BW3238" s="1102">
        <v>19524.1951112883</v>
      </c>
      <c r="BX3238" s="1102">
        <v>30650.057970271268</v>
      </c>
      <c r="BY3238" s="1102">
        <v>31219.81337834739</v>
      </c>
      <c r="BZ3238" s="1102">
        <v>26030.500758950006</v>
      </c>
      <c r="CA3238" s="1102">
        <v>16261.523417491755</v>
      </c>
      <c r="CB3238" s="1102">
        <v>9087.8023892988404</v>
      </c>
      <c r="CC3238" s="1102">
        <v>10585.092981526524</v>
      </c>
      <c r="CD3238" s="1102">
        <v>16892.459457084551</v>
      </c>
      <c r="CE3238" s="1102">
        <v>22113.850822337292</v>
      </c>
      <c r="CF3238" s="1102">
        <v>14332.040952838808</v>
      </c>
      <c r="CG3238" s="1102">
        <v>10241.560882057751</v>
      </c>
      <c r="CH3238" s="1102">
        <v>15378.52324953698</v>
      </c>
      <c r="CI3238" s="1102">
        <v>25913.031726115711</v>
      </c>
      <c r="CJ3238" s="1102">
        <v>28930.000956940246</v>
      </c>
      <c r="CK3238" s="1102">
        <v>25492.47770619559</v>
      </c>
      <c r="CL3238" s="1102">
        <v>19456.642035004745</v>
      </c>
      <c r="CM3238" s="1102">
        <v>21680.804207372774</v>
      </c>
      <c r="CN3238" s="1102">
        <v>21736.798830347616</v>
      </c>
      <c r="CO3238" s="1102">
        <v>21959.450747746581</v>
      </c>
      <c r="CP3238" s="1102">
        <v>21867.14434090985</v>
      </c>
      <c r="CQ3238" s="1106">
        <f t="shared" si="250"/>
        <v>24104.400524387424</v>
      </c>
      <c r="CR3238" s="23" t="s">
        <v>544</v>
      </c>
      <c r="DQ3238"/>
      <c r="DR3238"/>
    </row>
    <row r="3239" spans="58:122" ht="13">
      <c r="BF3239" s="1135">
        <v>3231</v>
      </c>
      <c r="BG3239" s="1102">
        <v>71620.736779284402</v>
      </c>
      <c r="BH3239" s="1102">
        <v>71446.817510775421</v>
      </c>
      <c r="BI3239" s="1102">
        <v>58969.232596689057</v>
      </c>
      <c r="BJ3239" s="1102">
        <v>67747.773403655432</v>
      </c>
      <c r="BK3239" s="1102">
        <v>81376.280513206191</v>
      </c>
      <c r="BL3239" s="1102">
        <v>103635.49511189385</v>
      </c>
      <c r="BM3239" s="1102">
        <v>89426.979674297589</v>
      </c>
      <c r="BN3239" s="1102">
        <v>91689.613948893297</v>
      </c>
      <c r="BO3239" s="1102">
        <v>133694.54002884586</v>
      </c>
      <c r="BP3239" s="1102">
        <v>130978.97727751982</v>
      </c>
      <c r="BQ3239" s="1102">
        <v>112600.08227897692</v>
      </c>
      <c r="BR3239" s="1102">
        <v>93793.853919289133</v>
      </c>
      <c r="BS3239" s="1102">
        <v>116365.85466316417</v>
      </c>
      <c r="BT3239" s="1102">
        <v>43484.368142511958</v>
      </c>
      <c r="BU3239" s="1102">
        <v>19098.24268413923</v>
      </c>
      <c r="BV3239" s="1102">
        <v>16224.242258267828</v>
      </c>
      <c r="BW3239" s="1102">
        <v>21530.738242840256</v>
      </c>
      <c r="BX3239" s="1102">
        <v>34228.609449216921</v>
      </c>
      <c r="BY3239" s="1102">
        <v>29950.67504524369</v>
      </c>
      <c r="BZ3239" s="1102">
        <v>23149.892719143823</v>
      </c>
      <c r="CA3239" s="1102">
        <v>16268.047617980677</v>
      </c>
      <c r="CB3239" s="1102">
        <v>10848.01946830216</v>
      </c>
      <c r="CC3239" s="1102">
        <v>11831.960743677791</v>
      </c>
      <c r="CD3239" s="1102">
        <v>15207.907545664082</v>
      </c>
      <c r="CE3239" s="1102">
        <v>19722.416871355515</v>
      </c>
      <c r="CF3239" s="1102">
        <v>14433.624526266924</v>
      </c>
      <c r="CG3239" s="1102">
        <v>12209.778643032651</v>
      </c>
      <c r="CH3239" s="1102">
        <v>16720.840345725599</v>
      </c>
      <c r="CI3239" s="1102">
        <v>24944.303241803271</v>
      </c>
      <c r="CJ3239" s="1102">
        <v>29003.769698423181</v>
      </c>
      <c r="CK3239" s="1102">
        <v>27330.454695087356</v>
      </c>
      <c r="CL3239" s="1102">
        <v>22485.303747539234</v>
      </c>
      <c r="CM3239" s="1102">
        <v>22881.485980617465</v>
      </c>
      <c r="CN3239" s="1102">
        <v>24013.495645960586</v>
      </c>
      <c r="CO3239" s="1102">
        <v>25254.849637644646</v>
      </c>
      <c r="CP3239" s="1102">
        <v>24099.554988908039</v>
      </c>
      <c r="CQ3239" s="1106">
        <f t="shared" si="250"/>
        <v>26565.212030240255</v>
      </c>
      <c r="CR3239" s="23" t="s">
        <v>544</v>
      </c>
      <c r="DQ3239"/>
      <c r="DR3239"/>
    </row>
    <row r="3240" spans="58:122" ht="13">
      <c r="BF3240" s="1135">
        <v>3232</v>
      </c>
      <c r="BG3240" s="1102">
        <v>69066.528819718893</v>
      </c>
      <c r="BH3240" s="1102">
        <v>76572.633438449178</v>
      </c>
      <c r="BI3240" s="1102">
        <v>73949.73134129653</v>
      </c>
      <c r="BJ3240" s="1102">
        <v>85194.801945288811</v>
      </c>
      <c r="BK3240" s="1102">
        <v>99848.942829725333</v>
      </c>
      <c r="BL3240" s="1102">
        <v>124725.08039387898</v>
      </c>
      <c r="BM3240" s="1102">
        <v>103000.52241362314</v>
      </c>
      <c r="BN3240" s="1102">
        <v>95452.432034897676</v>
      </c>
      <c r="BO3240" s="1102">
        <v>111126.3375376031</v>
      </c>
      <c r="BP3240" s="1102">
        <v>104627.79686341135</v>
      </c>
      <c r="BQ3240" s="1102">
        <v>71646.274031997222</v>
      </c>
      <c r="BR3240" s="1102">
        <v>50565.235850423262</v>
      </c>
      <c r="BS3240" s="1102">
        <v>73388.828734120631</v>
      </c>
      <c r="BT3240" s="1102">
        <v>35471.767573356468</v>
      </c>
      <c r="BU3240" s="1102">
        <v>19272.230567548613</v>
      </c>
      <c r="BV3240" s="1102">
        <v>17338.472048057571</v>
      </c>
      <c r="BW3240" s="1102">
        <v>22603.120233750094</v>
      </c>
      <c r="BX3240" s="1102">
        <v>24419.130168039246</v>
      </c>
      <c r="BY3240" s="1102">
        <v>22718.153032321497</v>
      </c>
      <c r="BZ3240" s="1102">
        <v>20620.037413646562</v>
      </c>
      <c r="CA3240" s="1102">
        <v>16269.452942393364</v>
      </c>
      <c r="CB3240" s="1102">
        <v>9047.8605520667588</v>
      </c>
      <c r="CC3240" s="1102">
        <v>9103.8834234989099</v>
      </c>
      <c r="CD3240" s="1102">
        <v>11264.436661698906</v>
      </c>
      <c r="CE3240" s="1102">
        <v>21245.890868664574</v>
      </c>
      <c r="CF3240" s="1102">
        <v>14909.147177100691</v>
      </c>
      <c r="CG3240" s="1102">
        <v>11680.701053713276</v>
      </c>
      <c r="CH3240" s="1102">
        <v>12550.313604699428</v>
      </c>
      <c r="CI3240" s="1102">
        <v>20521.010532481367</v>
      </c>
      <c r="CJ3240" s="1102">
        <v>24098.706272868269</v>
      </c>
      <c r="CK3240" s="1102">
        <v>23164.206395755071</v>
      </c>
      <c r="CL3240" s="1102">
        <v>17922.135471352907</v>
      </c>
      <c r="CM3240" s="1102">
        <v>20443.279115029349</v>
      </c>
      <c r="CN3240" s="1102">
        <v>18857.347981976127</v>
      </c>
      <c r="CO3240" s="1102">
        <v>20973.271154232549</v>
      </c>
      <c r="CP3240" s="1102">
        <v>20500.334369767072</v>
      </c>
      <c r="CQ3240" s="1106">
        <f t="shared" si="250"/>
        <v>22597.750434575963</v>
      </c>
      <c r="CR3240" s="23" t="s">
        <v>544</v>
      </c>
      <c r="DQ3240"/>
      <c r="DR3240"/>
    </row>
    <row r="3241" spans="58:122" ht="13">
      <c r="BF3241" s="1135">
        <v>3233</v>
      </c>
      <c r="BG3241" s="1102">
        <v>67947.260158865902</v>
      </c>
      <c r="BH3241" s="1102">
        <v>68565.708922117716</v>
      </c>
      <c r="BI3241" s="1102">
        <v>61213.963138503786</v>
      </c>
      <c r="BJ3241" s="1102">
        <v>74518.57640868453</v>
      </c>
      <c r="BK3241" s="1102">
        <v>95095.500316730424</v>
      </c>
      <c r="BL3241" s="1102">
        <v>122712.00800684749</v>
      </c>
      <c r="BM3241" s="1102">
        <v>115314.47950786157</v>
      </c>
      <c r="BN3241" s="1102">
        <v>132228.45084424157</v>
      </c>
      <c r="BO3241" s="1102">
        <v>142247.23359623281</v>
      </c>
      <c r="BP3241" s="1102">
        <v>135732.35117481125</v>
      </c>
      <c r="BQ3241" s="1102">
        <v>108626.95503945854</v>
      </c>
      <c r="BR3241" s="1102">
        <v>94709.647932896594</v>
      </c>
      <c r="BS3241" s="1102">
        <v>89698.431643647447</v>
      </c>
      <c r="BT3241" s="1102">
        <v>39634.820744909084</v>
      </c>
      <c r="BU3241" s="1102">
        <v>19560.095120054</v>
      </c>
      <c r="BV3241" s="1102">
        <v>14574.619791936548</v>
      </c>
      <c r="BW3241" s="1102">
        <v>18704.975816232498</v>
      </c>
      <c r="BX3241" s="1102">
        <v>26375.045200102883</v>
      </c>
      <c r="BY3241" s="1102">
        <v>28973.936205265763</v>
      </c>
      <c r="BZ3241" s="1102">
        <v>24464.430758659048</v>
      </c>
      <c r="CA3241" s="1102">
        <v>16274.140203560335</v>
      </c>
      <c r="CB3241" s="1102">
        <v>9923.4888622586368</v>
      </c>
      <c r="CC3241" s="1102">
        <v>11936.103711345566</v>
      </c>
      <c r="CD3241" s="1102">
        <v>17267.142031310119</v>
      </c>
      <c r="CE3241" s="1102">
        <v>23607.604003583132</v>
      </c>
      <c r="CF3241" s="1102">
        <v>16887.375961631806</v>
      </c>
      <c r="CG3241" s="1102">
        <v>12986.158562245038</v>
      </c>
      <c r="CH3241" s="1102">
        <v>12816.789215192675</v>
      </c>
      <c r="CI3241" s="1102">
        <v>19024.090978662549</v>
      </c>
      <c r="CJ3241" s="1102">
        <v>21974.892142431061</v>
      </c>
      <c r="CK3241" s="1102">
        <v>25653.81480979636</v>
      </c>
      <c r="CL3241" s="1102">
        <v>23609.474561023711</v>
      </c>
      <c r="CM3241" s="1102">
        <v>26438.373447543014</v>
      </c>
      <c r="CN3241" s="1102">
        <v>24921.233483267231</v>
      </c>
      <c r="CO3241" s="1102">
        <v>24168.452296958167</v>
      </c>
      <c r="CP3241" s="1102">
        <v>24936.548705253492</v>
      </c>
      <c r="CQ3241" s="1106">
        <f t="shared" si="250"/>
        <v>27487.839670166777</v>
      </c>
      <c r="CR3241" s="23" t="s">
        <v>544</v>
      </c>
      <c r="DQ3241"/>
      <c r="DR3241"/>
    </row>
    <row r="3242" spans="58:122" ht="13">
      <c r="BF3242" s="1135">
        <v>3234</v>
      </c>
      <c r="BG3242" s="1102">
        <v>60892.207447332359</v>
      </c>
      <c r="BH3242" s="1102">
        <v>76582.482677895343</v>
      </c>
      <c r="BI3242" s="1102">
        <v>77544.280975839196</v>
      </c>
      <c r="BJ3242" s="1102">
        <v>93442.306430394965</v>
      </c>
      <c r="BK3242" s="1102">
        <v>102036.2534285507</v>
      </c>
      <c r="BL3242" s="1102">
        <v>123285.88985788895</v>
      </c>
      <c r="BM3242" s="1102">
        <v>102373.9860111935</v>
      </c>
      <c r="BN3242" s="1102">
        <v>88366.580864762</v>
      </c>
      <c r="BO3242" s="1102">
        <v>114733.14031741729</v>
      </c>
      <c r="BP3242" s="1102">
        <v>116585.36282329462</v>
      </c>
      <c r="BQ3242" s="1102">
        <v>95236.463091074285</v>
      </c>
      <c r="BR3242" s="1102">
        <v>73338.007676725363</v>
      </c>
      <c r="BS3242" s="1102">
        <v>79533.604774457446</v>
      </c>
      <c r="BT3242" s="1102">
        <v>34402.24598059446</v>
      </c>
      <c r="BU3242" s="1102">
        <v>15112.785579714442</v>
      </c>
      <c r="BV3242" s="1102">
        <v>16723.545237956427</v>
      </c>
      <c r="BW3242" s="1102">
        <v>17365.457015154716</v>
      </c>
      <c r="BX3242" s="1102">
        <v>31733.269035648249</v>
      </c>
      <c r="BY3242" s="1102">
        <v>33929.220682207357</v>
      </c>
      <c r="BZ3242" s="1102">
        <v>28688.462461080497</v>
      </c>
      <c r="CA3242" s="1102">
        <v>16274.544956906177</v>
      </c>
      <c r="CB3242" s="1102">
        <v>7674.2100124385679</v>
      </c>
      <c r="CC3242" s="1102">
        <v>9351.8453615580474</v>
      </c>
      <c r="CD3242" s="1102">
        <v>15985.7655204809</v>
      </c>
      <c r="CE3242" s="1102">
        <v>24367.354857003331</v>
      </c>
      <c r="CF3242" s="1102">
        <v>17072.763761429778</v>
      </c>
      <c r="CG3242" s="1102">
        <v>12205.480887477179</v>
      </c>
      <c r="CH3242" s="1102">
        <v>16952.492646037419</v>
      </c>
      <c r="CI3242" s="1102">
        <v>25220.906309147787</v>
      </c>
      <c r="CJ3242" s="1102">
        <v>28344.393708378113</v>
      </c>
      <c r="CK3242" s="1102">
        <v>26301.252523016447</v>
      </c>
      <c r="CL3242" s="1102">
        <v>20548.478822593046</v>
      </c>
      <c r="CM3242" s="1102">
        <v>26079.870152404161</v>
      </c>
      <c r="CN3242" s="1102">
        <v>26014.603697960752</v>
      </c>
      <c r="CO3242" s="1102">
        <v>28673.008657795835</v>
      </c>
      <c r="CP3242" s="1102">
        <v>27585.461565778685</v>
      </c>
      <c r="CQ3242" s="1106">
        <f t="shared" si="250"/>
        <v>30407.766275528153</v>
      </c>
      <c r="CR3242" s="23" t="s">
        <v>544</v>
      </c>
      <c r="DQ3242"/>
      <c r="DR3242"/>
    </row>
    <row r="3243" spans="58:122" ht="13">
      <c r="BF3243" s="1135">
        <v>3235</v>
      </c>
      <c r="BG3243" s="1102">
        <v>73412.939162882365</v>
      </c>
      <c r="BH3243" s="1102">
        <v>67402.267500430433</v>
      </c>
      <c r="BI3243" s="1102">
        <v>52529.583772521488</v>
      </c>
      <c r="BJ3243" s="1102">
        <v>52552.739862109331</v>
      </c>
      <c r="BK3243" s="1102">
        <v>76951.950727859861</v>
      </c>
      <c r="BL3243" s="1102">
        <v>113813.77337034613</v>
      </c>
      <c r="BM3243" s="1102">
        <v>100618.06713024994</v>
      </c>
      <c r="BN3243" s="1102">
        <v>107495.09770123588</v>
      </c>
      <c r="BO3243" s="1102">
        <v>138539.78156237217</v>
      </c>
      <c r="BP3243" s="1102">
        <v>128870.59407417229</v>
      </c>
      <c r="BQ3243" s="1102">
        <v>94237.308239047299</v>
      </c>
      <c r="BR3243" s="1102">
        <v>65996.829642666649</v>
      </c>
      <c r="BS3243" s="1102">
        <v>85006.888893592448</v>
      </c>
      <c r="BT3243" s="1102">
        <v>32757.558410790763</v>
      </c>
      <c r="BU3243" s="1102">
        <v>14427.35876952437</v>
      </c>
      <c r="BV3243" s="1102">
        <v>11661.121321440931</v>
      </c>
      <c r="BW3243" s="1102">
        <v>18319.021944317308</v>
      </c>
      <c r="BX3243" s="1102">
        <v>27850.888012494055</v>
      </c>
      <c r="BY3243" s="1102">
        <v>26117.673670629709</v>
      </c>
      <c r="BZ3243" s="1102">
        <v>20987.910946596268</v>
      </c>
      <c r="CA3243" s="1102">
        <v>16280.269045155228</v>
      </c>
      <c r="CB3243" s="1102">
        <v>9906.0199132093676</v>
      </c>
      <c r="CC3243" s="1102">
        <v>9561.9812203892088</v>
      </c>
      <c r="CD3243" s="1102">
        <v>12621.660733633254</v>
      </c>
      <c r="CE3243" s="1102">
        <v>18285.929921057003</v>
      </c>
      <c r="CF3243" s="1102">
        <v>13800.401559881586</v>
      </c>
      <c r="CG3243" s="1102">
        <v>11234.521243335801</v>
      </c>
      <c r="CH3243" s="1102">
        <v>14184.011962426275</v>
      </c>
      <c r="CI3243" s="1102">
        <v>19511.820971956837</v>
      </c>
      <c r="CJ3243" s="1102">
        <v>21018.870156627061</v>
      </c>
      <c r="CK3243" s="1102">
        <v>18903.530317747733</v>
      </c>
      <c r="CL3243" s="1102">
        <v>15589.683727840515</v>
      </c>
      <c r="CM3243" s="1102">
        <v>19553.28207186942</v>
      </c>
      <c r="CN3243" s="1102">
        <v>21145.088498424437</v>
      </c>
      <c r="CO3243" s="1102">
        <v>23138.013554765628</v>
      </c>
      <c r="CP3243" s="1102">
        <v>22773.186905240393</v>
      </c>
      <c r="CQ3243" s="1106">
        <f t="shared" si="250"/>
        <v>25103.141490390382</v>
      </c>
      <c r="CR3243" s="23" t="s">
        <v>544</v>
      </c>
      <c r="DQ3243"/>
      <c r="DR3243"/>
    </row>
    <row r="3244" spans="58:122" ht="13">
      <c r="BF3244" s="1135">
        <v>3236</v>
      </c>
      <c r="BG3244" s="1102">
        <v>62272.093849149955</v>
      </c>
      <c r="BH3244" s="1102">
        <v>76912.784805474119</v>
      </c>
      <c r="BI3244" s="1102">
        <v>76506.641184814885</v>
      </c>
      <c r="BJ3244" s="1102">
        <v>92266.855956589963</v>
      </c>
      <c r="BK3244" s="1102">
        <v>101418.76417005813</v>
      </c>
      <c r="BL3244" s="1102">
        <v>121706.01941807577</v>
      </c>
      <c r="BM3244" s="1102">
        <v>103498.98672720752</v>
      </c>
      <c r="BN3244" s="1102">
        <v>91689.096857002965</v>
      </c>
      <c r="BO3244" s="1102">
        <v>120701.61122056525</v>
      </c>
      <c r="BP3244" s="1102">
        <v>113213.87798605938</v>
      </c>
      <c r="BQ3244" s="1102">
        <v>95158.319010852079</v>
      </c>
      <c r="BR3244" s="1102">
        <v>73291.086739881663</v>
      </c>
      <c r="BS3244" s="1102">
        <v>80125.132511115065</v>
      </c>
      <c r="BT3244" s="1102">
        <v>33151.607992445475</v>
      </c>
      <c r="BU3244" s="1102">
        <v>15178.34627041537</v>
      </c>
      <c r="BV3244" s="1102">
        <v>17133.893360790633</v>
      </c>
      <c r="BW3244" s="1102">
        <v>17504.320860537257</v>
      </c>
      <c r="BX3244" s="1102">
        <v>31759.289588989126</v>
      </c>
      <c r="BY3244" s="1102">
        <v>34105.066475328196</v>
      </c>
      <c r="BZ3244" s="1102">
        <v>28834.45689610322</v>
      </c>
      <c r="CA3244" s="1102">
        <v>16280.29266088395</v>
      </c>
      <c r="CB3244" s="1102">
        <v>7684.1090946928907</v>
      </c>
      <c r="CC3244" s="1102">
        <v>9355.767980803761</v>
      </c>
      <c r="CD3244" s="1102">
        <v>16040.372015507395</v>
      </c>
      <c r="CE3244" s="1102">
        <v>24468.284985883696</v>
      </c>
      <c r="CF3244" s="1102">
        <v>17094.849936299743</v>
      </c>
      <c r="CG3244" s="1102">
        <v>12204.744727193869</v>
      </c>
      <c r="CH3244" s="1102">
        <v>17003.627330817195</v>
      </c>
      <c r="CI3244" s="1102">
        <v>25263.072117875898</v>
      </c>
      <c r="CJ3244" s="1102">
        <v>28444.341330949854</v>
      </c>
      <c r="CK3244" s="1102">
        <v>26398.56862312981</v>
      </c>
      <c r="CL3244" s="1102">
        <v>20579.921839064747</v>
      </c>
      <c r="CM3244" s="1102">
        <v>26157.815918508615</v>
      </c>
      <c r="CN3244" s="1102">
        <v>26065.485035471655</v>
      </c>
      <c r="CO3244" s="1102">
        <v>28749.195655306969</v>
      </c>
      <c r="CP3244" s="1102">
        <v>27519.510167070741</v>
      </c>
      <c r="CQ3244" s="1106">
        <f t="shared" si="250"/>
        <v>30335.067302822066</v>
      </c>
      <c r="CR3244" s="23" t="s">
        <v>544</v>
      </c>
      <c r="DQ3244"/>
      <c r="DR3244"/>
    </row>
    <row r="3245" spans="58:122" ht="13">
      <c r="BF3245" s="1135">
        <v>3237</v>
      </c>
      <c r="BG3245" s="1102">
        <v>62700.308299573604</v>
      </c>
      <c r="BH3245" s="1102">
        <v>59365.634321919686</v>
      </c>
      <c r="BI3245" s="1102">
        <v>51613.69268157136</v>
      </c>
      <c r="BJ3245" s="1102">
        <v>52858.976338615728</v>
      </c>
      <c r="BK3245" s="1102">
        <v>64183.907593020434</v>
      </c>
      <c r="BL3245" s="1102">
        <v>89038.473902879705</v>
      </c>
      <c r="BM3245" s="1102">
        <v>79932.575681077622</v>
      </c>
      <c r="BN3245" s="1102">
        <v>94449.587595459627</v>
      </c>
      <c r="BO3245" s="1102">
        <v>128847.60743457769</v>
      </c>
      <c r="BP3245" s="1102">
        <v>119450.09286079255</v>
      </c>
      <c r="BQ3245" s="1102">
        <v>92341.242384573008</v>
      </c>
      <c r="BR3245" s="1102">
        <v>69802.98352526821</v>
      </c>
      <c r="BS3245" s="1102">
        <v>62322.851582246287</v>
      </c>
      <c r="BT3245" s="1102">
        <v>32208.362164344486</v>
      </c>
      <c r="BU3245" s="1102">
        <v>14875.797023547741</v>
      </c>
      <c r="BV3245" s="1102">
        <v>12486.253035269705</v>
      </c>
      <c r="BW3245" s="1102">
        <v>19522.015266001428</v>
      </c>
      <c r="BX3245" s="1102">
        <v>30533.269644267068</v>
      </c>
      <c r="BY3245" s="1102">
        <v>31250.408734165354</v>
      </c>
      <c r="BZ3245" s="1102">
        <v>26139.851620064379</v>
      </c>
      <c r="CA3245" s="1102">
        <v>16300.411996344326</v>
      </c>
      <c r="CB3245" s="1102">
        <v>9086.8761964326095</v>
      </c>
      <c r="CC3245" s="1102">
        <v>10569.296420766308</v>
      </c>
      <c r="CD3245" s="1102">
        <v>16919.257932637334</v>
      </c>
      <c r="CE3245" s="1102">
        <v>22145.39891616453</v>
      </c>
      <c r="CF3245" s="1102">
        <v>14326.599443491104</v>
      </c>
      <c r="CG3245" s="1102">
        <v>10228.362578512679</v>
      </c>
      <c r="CH3245" s="1102">
        <v>15384.882590106816</v>
      </c>
      <c r="CI3245" s="1102">
        <v>25941.654883519754</v>
      </c>
      <c r="CJ3245" s="1102">
        <v>28943.843019254327</v>
      </c>
      <c r="CK3245" s="1102">
        <v>25490.526270361795</v>
      </c>
      <c r="CL3245" s="1102">
        <v>19445.545773776466</v>
      </c>
      <c r="CM3245" s="1102">
        <v>21661.240197175899</v>
      </c>
      <c r="CN3245" s="1102">
        <v>21673.773688640409</v>
      </c>
      <c r="CO3245" s="1102">
        <v>21995.126907660935</v>
      </c>
      <c r="CP3245" s="1102">
        <v>21798.715210603314</v>
      </c>
      <c r="CQ3245" s="1106">
        <f t="shared" si="250"/>
        <v>24028.970320117063</v>
      </c>
      <c r="CR3245" s="23" t="s">
        <v>544</v>
      </c>
      <c r="DQ3245"/>
      <c r="DR3245"/>
    </row>
    <row r="3246" spans="58:122" ht="13">
      <c r="BF3246" s="1135">
        <v>3238</v>
      </c>
      <c r="BG3246" s="1102">
        <v>65718.5291467028</v>
      </c>
      <c r="BH3246" s="1102">
        <v>72105.700734618542</v>
      </c>
      <c r="BI3246" s="1102">
        <v>67013.275808726015</v>
      </c>
      <c r="BJ3246" s="1102">
        <v>69592.577638018483</v>
      </c>
      <c r="BK3246" s="1102">
        <v>84939.863431225618</v>
      </c>
      <c r="BL3246" s="1102">
        <v>116512.30212251632</v>
      </c>
      <c r="BM3246" s="1102">
        <v>101456.23693876325</v>
      </c>
      <c r="BN3246" s="1102">
        <v>93691.71703942302</v>
      </c>
      <c r="BO3246" s="1102">
        <v>140967.13029185223</v>
      </c>
      <c r="BP3246" s="1102">
        <v>134600.6362305787</v>
      </c>
      <c r="BQ3246" s="1102">
        <v>109776.47235893249</v>
      </c>
      <c r="BR3246" s="1102">
        <v>79325.580872107166</v>
      </c>
      <c r="BS3246" s="1102">
        <v>88716.315108066759</v>
      </c>
      <c r="BT3246" s="1102">
        <v>35619.806606805316</v>
      </c>
      <c r="BU3246" s="1102">
        <v>16722.844391842154</v>
      </c>
      <c r="BV3246" s="1102">
        <v>13668.13357636979</v>
      </c>
      <c r="BW3246" s="1102">
        <v>24098.768148098603</v>
      </c>
      <c r="BX3246" s="1102">
        <v>27231.308059646799</v>
      </c>
      <c r="BY3246" s="1102">
        <v>25073.36240191674</v>
      </c>
      <c r="BZ3246" s="1102">
        <v>20923.348952798406</v>
      </c>
      <c r="CA3246" s="1102">
        <v>16319.8497698387</v>
      </c>
      <c r="CB3246" s="1102">
        <v>10148.617063364547</v>
      </c>
      <c r="CC3246" s="1102">
        <v>9657.1931274026192</v>
      </c>
      <c r="CD3246" s="1102">
        <v>15044.597924315953</v>
      </c>
      <c r="CE3246" s="1102">
        <v>23297.044987829773</v>
      </c>
      <c r="CF3246" s="1102">
        <v>19128.274994332412</v>
      </c>
      <c r="CG3246" s="1102">
        <v>13134.1868609755</v>
      </c>
      <c r="CH3246" s="1102">
        <v>15392.861797191044</v>
      </c>
      <c r="CI3246" s="1102">
        <v>22833.372797129188</v>
      </c>
      <c r="CJ3246" s="1102">
        <v>29119.210086127248</v>
      </c>
      <c r="CK3246" s="1102">
        <v>30004.023847651952</v>
      </c>
      <c r="CL3246" s="1102">
        <v>23732.744062350583</v>
      </c>
      <c r="CM3246" s="1102">
        <v>23900.526827247719</v>
      </c>
      <c r="CN3246" s="1102">
        <v>22008.138082621714</v>
      </c>
      <c r="CO3246" s="1102">
        <v>20962.858178267063</v>
      </c>
      <c r="CP3246" s="1102">
        <v>23242.238158547654</v>
      </c>
      <c r="CQ3246" s="1106">
        <f t="shared" si="250"/>
        <v>25620.18199188065</v>
      </c>
      <c r="CR3246" s="23" t="s">
        <v>544</v>
      </c>
      <c r="DQ3246"/>
      <c r="DR3246"/>
    </row>
    <row r="3247" spans="58:122" ht="13">
      <c r="BF3247" s="1135">
        <v>3239</v>
      </c>
      <c r="BG3247" s="1102">
        <v>48809.28607963281</v>
      </c>
      <c r="BH3247" s="1102">
        <v>63510.257247543195</v>
      </c>
      <c r="BI3247" s="1102">
        <v>60475.746148260645</v>
      </c>
      <c r="BJ3247" s="1102">
        <v>62019.357375449865</v>
      </c>
      <c r="BK3247" s="1102">
        <v>73862.145683796713</v>
      </c>
      <c r="BL3247" s="1102">
        <v>101625.47045977275</v>
      </c>
      <c r="BM3247" s="1102">
        <v>89734.02803292626</v>
      </c>
      <c r="BN3247" s="1102">
        <v>92879.464727584709</v>
      </c>
      <c r="BO3247" s="1102">
        <v>123160.17933269966</v>
      </c>
      <c r="BP3247" s="1102">
        <v>124617.6236964651</v>
      </c>
      <c r="BQ3247" s="1102">
        <v>100916.19286631796</v>
      </c>
      <c r="BR3247" s="1102">
        <v>79753.949661592313</v>
      </c>
      <c r="BS3247" s="1102">
        <v>100773.51802242658</v>
      </c>
      <c r="BT3247" s="1102">
        <v>31098.42682301539</v>
      </c>
      <c r="BU3247" s="1102">
        <v>13056.46973844393</v>
      </c>
      <c r="BV3247" s="1102">
        <v>14178.109075355082</v>
      </c>
      <c r="BW3247" s="1102">
        <v>19478.973811238015</v>
      </c>
      <c r="BX3247" s="1102">
        <v>26349.483203896096</v>
      </c>
      <c r="BY3247" s="1102">
        <v>25050.613307483116</v>
      </c>
      <c r="BZ3247" s="1102">
        <v>22662.665668039961</v>
      </c>
      <c r="CA3247" s="1102">
        <v>16328.962745015568</v>
      </c>
      <c r="CB3247" s="1102">
        <v>9194.5990999300429</v>
      </c>
      <c r="CC3247" s="1102">
        <v>11547.068502933249</v>
      </c>
      <c r="CD3247" s="1102">
        <v>13873.13900286569</v>
      </c>
      <c r="CE3247" s="1102">
        <v>24338.205054940536</v>
      </c>
      <c r="CF3247" s="1102">
        <v>17379.277774930266</v>
      </c>
      <c r="CG3247" s="1102">
        <v>12030.654726663659</v>
      </c>
      <c r="CH3247" s="1102">
        <v>14614.224414390204</v>
      </c>
      <c r="CI3247" s="1102">
        <v>18699.197517158063</v>
      </c>
      <c r="CJ3247" s="1102">
        <v>22904.727465184122</v>
      </c>
      <c r="CK3247" s="1102">
        <v>25212.774886932326</v>
      </c>
      <c r="CL3247" s="1102">
        <v>21618.358226536067</v>
      </c>
      <c r="CM3247" s="1102">
        <v>27071.314653666741</v>
      </c>
      <c r="CN3247" s="1102">
        <v>26176.843128627912</v>
      </c>
      <c r="CO3247" s="1102">
        <v>26056.882823727839</v>
      </c>
      <c r="CP3247" s="1102">
        <v>27018.526212242778</v>
      </c>
      <c r="CQ3247" s="1106">
        <f t="shared" si="250"/>
        <v>29782.827023286671</v>
      </c>
      <c r="CR3247" s="23" t="s">
        <v>544</v>
      </c>
      <c r="DQ3247"/>
      <c r="DR3247"/>
    </row>
    <row r="3248" spans="58:122" ht="13">
      <c r="BF3248" s="1135">
        <v>3240</v>
      </c>
      <c r="BG3248" s="1102">
        <v>78287.40117346865</v>
      </c>
      <c r="BH3248" s="1102">
        <v>69173.882130939746</v>
      </c>
      <c r="BI3248" s="1102">
        <v>65128.7858285537</v>
      </c>
      <c r="BJ3248" s="1102">
        <v>79326.99740950788</v>
      </c>
      <c r="BK3248" s="1102">
        <v>103828.71304238094</v>
      </c>
      <c r="BL3248" s="1102">
        <v>138625.31892474971</v>
      </c>
      <c r="BM3248" s="1102">
        <v>118502.26041787807</v>
      </c>
      <c r="BN3248" s="1102">
        <v>116191.35503108067</v>
      </c>
      <c r="BO3248" s="1102">
        <v>151436.85416829016</v>
      </c>
      <c r="BP3248" s="1102">
        <v>137548.90046028877</v>
      </c>
      <c r="BQ3248" s="1102">
        <v>103599.7323004607</v>
      </c>
      <c r="BR3248" s="1102">
        <v>77672.631549114391</v>
      </c>
      <c r="BS3248" s="1102">
        <v>72935.221403816511</v>
      </c>
      <c r="BT3248" s="1102">
        <v>37145.646222702162</v>
      </c>
      <c r="BU3248" s="1102">
        <v>18577.985728147152</v>
      </c>
      <c r="BV3248" s="1102">
        <v>20245.162857697102</v>
      </c>
      <c r="BW3248" s="1102">
        <v>32533.182356923684</v>
      </c>
      <c r="BX3248" s="1102">
        <v>36035.293163483628</v>
      </c>
      <c r="BY3248" s="1102">
        <v>30848.96258902875</v>
      </c>
      <c r="BZ3248" s="1102">
        <v>25974.02905216932</v>
      </c>
      <c r="CA3248" s="1102">
        <v>16334.14414703568</v>
      </c>
      <c r="CB3248" s="1102">
        <v>12376.571087470842</v>
      </c>
      <c r="CC3248" s="1102">
        <v>13476.352603291774</v>
      </c>
      <c r="CD3248" s="1102">
        <v>16388.977955424063</v>
      </c>
      <c r="CE3248" s="1102">
        <v>25993.704923781363</v>
      </c>
      <c r="CF3248" s="1102">
        <v>17408.041781455438</v>
      </c>
      <c r="CG3248" s="1102">
        <v>14438.719219244784</v>
      </c>
      <c r="CH3248" s="1102">
        <v>15669.125218797582</v>
      </c>
      <c r="CI3248" s="1102">
        <v>23477.955217792845</v>
      </c>
      <c r="CJ3248" s="1102">
        <v>26408.910151672415</v>
      </c>
      <c r="CK3248" s="1102">
        <v>24170.558474588714</v>
      </c>
      <c r="CL3248" s="1102">
        <v>18738.142446050835</v>
      </c>
      <c r="CM3248" s="1102">
        <v>25360.232392003581</v>
      </c>
      <c r="CN3248" s="1102">
        <v>22140.626255537099</v>
      </c>
      <c r="CO3248" s="1102">
        <v>28039.941781484682</v>
      </c>
      <c r="CP3248" s="1102">
        <v>24722.589675319097</v>
      </c>
      <c r="CQ3248" s="1106">
        <f t="shared" si="250"/>
        <v>27251.990211593467</v>
      </c>
      <c r="CR3248" s="23" t="s">
        <v>544</v>
      </c>
      <c r="DQ3248"/>
      <c r="DR3248"/>
    </row>
    <row r="3249" spans="58:122" ht="13">
      <c r="BF3249" s="1135">
        <v>3241</v>
      </c>
      <c r="BG3249" s="1102">
        <v>64345.796547611491</v>
      </c>
      <c r="BH3249" s="1102">
        <v>63208.998206191907</v>
      </c>
      <c r="BI3249" s="1102">
        <v>56174.040482198863</v>
      </c>
      <c r="BJ3249" s="1102">
        <v>68255.155040248283</v>
      </c>
      <c r="BK3249" s="1102">
        <v>85300.002325719746</v>
      </c>
      <c r="BL3249" s="1102">
        <v>106521.42756871009</v>
      </c>
      <c r="BM3249" s="1102">
        <v>92960.336586443795</v>
      </c>
      <c r="BN3249" s="1102">
        <v>94801.346391864892</v>
      </c>
      <c r="BO3249" s="1102">
        <v>132162.23693840747</v>
      </c>
      <c r="BP3249" s="1102">
        <v>120477.23692808839</v>
      </c>
      <c r="BQ3249" s="1102">
        <v>90744.215074543667</v>
      </c>
      <c r="BR3249" s="1102">
        <v>66194.067580267074</v>
      </c>
      <c r="BS3249" s="1102">
        <v>66799.444227406348</v>
      </c>
      <c r="BT3249" s="1102">
        <v>40000.305494911925</v>
      </c>
      <c r="BU3249" s="1102">
        <v>22971.841422944268</v>
      </c>
      <c r="BV3249" s="1102">
        <v>17873.167407905177</v>
      </c>
      <c r="BW3249" s="1102">
        <v>15876.986102607321</v>
      </c>
      <c r="BX3249" s="1102">
        <v>25184.100200722369</v>
      </c>
      <c r="BY3249" s="1102">
        <v>28174.124442356217</v>
      </c>
      <c r="BZ3249" s="1102">
        <v>24149.700246995555</v>
      </c>
      <c r="CA3249" s="1102">
        <v>16343.264893228255</v>
      </c>
      <c r="CB3249" s="1102">
        <v>9688.5164858437765</v>
      </c>
      <c r="CC3249" s="1102">
        <v>11625.298335060535</v>
      </c>
      <c r="CD3249" s="1102">
        <v>17240.965508565321</v>
      </c>
      <c r="CE3249" s="1102">
        <v>23640.878083456628</v>
      </c>
      <c r="CF3249" s="1102">
        <v>16622.511980461928</v>
      </c>
      <c r="CG3249" s="1102">
        <v>13621.55207360541</v>
      </c>
      <c r="CH3249" s="1102">
        <v>15179.804880934704</v>
      </c>
      <c r="CI3249" s="1102">
        <v>21535.900772152272</v>
      </c>
      <c r="CJ3249" s="1102">
        <v>22914.386242121669</v>
      </c>
      <c r="CK3249" s="1102">
        <v>22713.379595734859</v>
      </c>
      <c r="CL3249" s="1102">
        <v>18647.712664008526</v>
      </c>
      <c r="CM3249" s="1102">
        <v>20427.734793976677</v>
      </c>
      <c r="CN3249" s="1102">
        <v>22031.447729436488</v>
      </c>
      <c r="CO3249" s="1102">
        <v>22604.015142289765</v>
      </c>
      <c r="CP3249" s="1102">
        <v>22338.429593726851</v>
      </c>
      <c r="CQ3249" s="1106">
        <f t="shared" si="250"/>
        <v>24623.903588803812</v>
      </c>
      <c r="CR3249" s="23" t="s">
        <v>544</v>
      </c>
      <c r="DQ3249"/>
      <c r="DR3249"/>
    </row>
    <row r="3250" spans="58:122" ht="13">
      <c r="BF3250" s="1135">
        <v>3242</v>
      </c>
      <c r="BG3250" s="1102">
        <v>72768.761773465754</v>
      </c>
      <c r="BH3250" s="1102">
        <v>71204.540163226018</v>
      </c>
      <c r="BI3250" s="1102">
        <v>63610.236612180037</v>
      </c>
      <c r="BJ3250" s="1102">
        <v>76017.016185455694</v>
      </c>
      <c r="BK3250" s="1102">
        <v>95628.813342016729</v>
      </c>
      <c r="BL3250" s="1102">
        <v>123887.64991378768</v>
      </c>
      <c r="BM3250" s="1102">
        <v>97758.993955181882</v>
      </c>
      <c r="BN3250" s="1102">
        <v>104971.62119035904</v>
      </c>
      <c r="BO3250" s="1102">
        <v>135738.6107021989</v>
      </c>
      <c r="BP3250" s="1102">
        <v>123202.87659478471</v>
      </c>
      <c r="BQ3250" s="1102">
        <v>92963.59471224001</v>
      </c>
      <c r="BR3250" s="1102">
        <v>69454.712983750884</v>
      </c>
      <c r="BS3250" s="1102">
        <v>68699.319198349156</v>
      </c>
      <c r="BT3250" s="1102">
        <v>31883.971907702475</v>
      </c>
      <c r="BU3250" s="1102">
        <v>13632.048196838539</v>
      </c>
      <c r="BV3250" s="1102">
        <v>12344.192053407789</v>
      </c>
      <c r="BW3250" s="1102">
        <v>22951.557865684921</v>
      </c>
      <c r="BX3250" s="1102">
        <v>33031.47273577506</v>
      </c>
      <c r="BY3250" s="1102">
        <v>31738.02955673723</v>
      </c>
      <c r="BZ3250" s="1102">
        <v>25760.334624870753</v>
      </c>
      <c r="CA3250" s="1102">
        <v>16346.893100621393</v>
      </c>
      <c r="CB3250" s="1102">
        <v>9464.0285571319291</v>
      </c>
      <c r="CC3250" s="1102">
        <v>11016.351592221081</v>
      </c>
      <c r="CD3250" s="1102">
        <v>16887.911623915228</v>
      </c>
      <c r="CE3250" s="1102">
        <v>26084.085871548934</v>
      </c>
      <c r="CF3250" s="1102">
        <v>17410.937930280117</v>
      </c>
      <c r="CG3250" s="1102">
        <v>13184.84002749349</v>
      </c>
      <c r="CH3250" s="1102">
        <v>14900.729467868914</v>
      </c>
      <c r="CI3250" s="1102">
        <v>24311.292247994134</v>
      </c>
      <c r="CJ3250" s="1102">
        <v>26673.264917359706</v>
      </c>
      <c r="CK3250" s="1102">
        <v>27329.006713984276</v>
      </c>
      <c r="CL3250" s="1102">
        <v>20989.519861909113</v>
      </c>
      <c r="CM3250" s="1102">
        <v>21689.13941663588</v>
      </c>
      <c r="CN3250" s="1102">
        <v>21603.97889371069</v>
      </c>
      <c r="CO3250" s="1102">
        <v>21388.033373169405</v>
      </c>
      <c r="CP3250" s="1102">
        <v>23136.708105208065</v>
      </c>
      <c r="CQ3250" s="1106">
        <f t="shared" si="250"/>
        <v>25503.855020539519</v>
      </c>
      <c r="CR3250" s="23" t="s">
        <v>544</v>
      </c>
      <c r="DQ3250"/>
      <c r="DR3250"/>
    </row>
    <row r="3251" spans="58:122" ht="13">
      <c r="BF3251" s="1135">
        <v>3243</v>
      </c>
      <c r="BG3251" s="1102">
        <v>75922.260041129222</v>
      </c>
      <c r="BH3251" s="1102">
        <v>73895.113397110807</v>
      </c>
      <c r="BI3251" s="1102">
        <v>67687.162458510793</v>
      </c>
      <c r="BJ3251" s="1102">
        <v>67557.787606597907</v>
      </c>
      <c r="BK3251" s="1102">
        <v>83301.518400337372</v>
      </c>
      <c r="BL3251" s="1102">
        <v>112706.07216146681</v>
      </c>
      <c r="BM3251" s="1102">
        <v>100002.47791142871</v>
      </c>
      <c r="BN3251" s="1102">
        <v>110399.31235830493</v>
      </c>
      <c r="BO3251" s="1102">
        <v>150237.72596679343</v>
      </c>
      <c r="BP3251" s="1102">
        <v>139295.32126847416</v>
      </c>
      <c r="BQ3251" s="1102">
        <v>110360.98161725242</v>
      </c>
      <c r="BR3251" s="1102">
        <v>79830.045928773892</v>
      </c>
      <c r="BS3251" s="1102">
        <v>80225.492415440458</v>
      </c>
      <c r="BT3251" s="1102">
        <v>48780.182638857135</v>
      </c>
      <c r="BU3251" s="1102">
        <v>19461.329622849295</v>
      </c>
      <c r="BV3251" s="1102">
        <v>16643.281077901771</v>
      </c>
      <c r="BW3251" s="1102">
        <v>27279.311334166912</v>
      </c>
      <c r="BX3251" s="1102">
        <v>29575.116077645431</v>
      </c>
      <c r="BY3251" s="1102">
        <v>28323.739985860484</v>
      </c>
      <c r="BZ3251" s="1102">
        <v>22327.423191420399</v>
      </c>
      <c r="CA3251" s="1102">
        <v>16348.174543435747</v>
      </c>
      <c r="CB3251" s="1102">
        <v>9752.1165861553291</v>
      </c>
      <c r="CC3251" s="1102">
        <v>11417.456870040463</v>
      </c>
      <c r="CD3251" s="1102">
        <v>14267.284743865475</v>
      </c>
      <c r="CE3251" s="1102">
        <v>26068.086716505029</v>
      </c>
      <c r="CF3251" s="1102">
        <v>19106.964137570365</v>
      </c>
      <c r="CG3251" s="1102">
        <v>13833.29918637849</v>
      </c>
      <c r="CH3251" s="1102">
        <v>16044.126841944135</v>
      </c>
      <c r="CI3251" s="1102">
        <v>21001.534517311786</v>
      </c>
      <c r="CJ3251" s="1102">
        <v>25022.833598636695</v>
      </c>
      <c r="CK3251" s="1102">
        <v>25181.466048173035</v>
      </c>
      <c r="CL3251" s="1102">
        <v>18268.658862021723</v>
      </c>
      <c r="CM3251" s="1102">
        <v>23199.828920975215</v>
      </c>
      <c r="CN3251" s="1102">
        <v>20079.175445348494</v>
      </c>
      <c r="CO3251" s="1102">
        <v>27174.780172598548</v>
      </c>
      <c r="CP3251" s="1102">
        <v>20145.96481184056</v>
      </c>
      <c r="CQ3251" s="1106">
        <f t="shared" si="250"/>
        <v>22207.124862953871</v>
      </c>
      <c r="CR3251" s="23" t="s">
        <v>544</v>
      </c>
      <c r="DQ3251"/>
      <c r="DR3251"/>
    </row>
    <row r="3252" spans="58:122" ht="13">
      <c r="BF3252" s="1135">
        <v>3244</v>
      </c>
      <c r="BG3252" s="1102">
        <v>73990.338043774434</v>
      </c>
      <c r="BH3252" s="1102">
        <v>76917.863007018022</v>
      </c>
      <c r="BI3252" s="1102">
        <v>69022.10245060279</v>
      </c>
      <c r="BJ3252" s="1102">
        <v>81758.915831518185</v>
      </c>
      <c r="BK3252" s="1102">
        <v>102642.96774469662</v>
      </c>
      <c r="BL3252" s="1102">
        <v>131560.62055382642</v>
      </c>
      <c r="BM3252" s="1102">
        <v>115688.87898770317</v>
      </c>
      <c r="BN3252" s="1102">
        <v>143347.71800799342</v>
      </c>
      <c r="BO3252" s="1102">
        <v>170360.86466119884</v>
      </c>
      <c r="BP3252" s="1102">
        <v>159992.14388267722</v>
      </c>
      <c r="BQ3252" s="1102">
        <v>123750.60008933094</v>
      </c>
      <c r="BR3252" s="1102">
        <v>99943.153875841075</v>
      </c>
      <c r="BS3252" s="1102">
        <v>87764.827392299587</v>
      </c>
      <c r="BT3252" s="1102">
        <v>34358.408372233942</v>
      </c>
      <c r="BU3252" s="1102">
        <v>16351.743020480139</v>
      </c>
      <c r="BV3252" s="1102">
        <v>19397.01413585414</v>
      </c>
      <c r="BW3252" s="1102">
        <v>25083.465205888042</v>
      </c>
      <c r="BX3252" s="1102">
        <v>29792.797205486735</v>
      </c>
      <c r="BY3252" s="1102">
        <v>30745.171307458033</v>
      </c>
      <c r="BZ3252" s="1102">
        <v>23926.42188070438</v>
      </c>
      <c r="CA3252" s="1102">
        <v>16348.758662178863</v>
      </c>
      <c r="CB3252" s="1102">
        <v>9787.508708454543</v>
      </c>
      <c r="CC3252" s="1102">
        <v>10505.92899499429</v>
      </c>
      <c r="CD3252" s="1102">
        <v>15967.460811599794</v>
      </c>
      <c r="CE3252" s="1102">
        <v>22174.640552430043</v>
      </c>
      <c r="CF3252" s="1102">
        <v>18319.908420936579</v>
      </c>
      <c r="CG3252" s="1102">
        <v>15284.459422112493</v>
      </c>
      <c r="CH3252" s="1102">
        <v>18943.301614982316</v>
      </c>
      <c r="CI3252" s="1102">
        <v>25419.777256294605</v>
      </c>
      <c r="CJ3252" s="1102">
        <v>26461.314725202228</v>
      </c>
      <c r="CK3252" s="1102">
        <v>26037.247212814673</v>
      </c>
      <c r="CL3252" s="1102">
        <v>22274.110770948962</v>
      </c>
      <c r="CM3252" s="1102">
        <v>26167.295553847714</v>
      </c>
      <c r="CN3252" s="1102">
        <v>25717.905123442924</v>
      </c>
      <c r="CO3252" s="1102">
        <v>23507.70260035948</v>
      </c>
      <c r="CP3252" s="1102">
        <v>27231.725515992435</v>
      </c>
      <c r="CQ3252" s="1106">
        <f t="shared" si="250"/>
        <v>30017.839027094047</v>
      </c>
      <c r="CR3252" s="23" t="s">
        <v>544</v>
      </c>
      <c r="DQ3252"/>
      <c r="DR3252"/>
    </row>
    <row r="3253" spans="58:122" ht="13">
      <c r="BF3253" s="1135">
        <v>3245</v>
      </c>
      <c r="BG3253" s="1102">
        <v>66524.496394725953</v>
      </c>
      <c r="BH3253" s="1102">
        <v>64756.187706173419</v>
      </c>
      <c r="BI3253" s="1102">
        <v>56826.742889861715</v>
      </c>
      <c r="BJ3253" s="1102">
        <v>63593.238536613164</v>
      </c>
      <c r="BK3253" s="1102">
        <v>73965.027816252128</v>
      </c>
      <c r="BL3253" s="1102">
        <v>91228.482943504525</v>
      </c>
      <c r="BM3253" s="1102">
        <v>82122.337481421608</v>
      </c>
      <c r="BN3253" s="1102">
        <v>103626.25489774543</v>
      </c>
      <c r="BO3253" s="1102">
        <v>125915.7624059541</v>
      </c>
      <c r="BP3253" s="1102">
        <v>123582.04569282325</v>
      </c>
      <c r="BQ3253" s="1102">
        <v>97330.085650076449</v>
      </c>
      <c r="BR3253" s="1102">
        <v>77169.283959988214</v>
      </c>
      <c r="BS3253" s="1102">
        <v>61836.66586926028</v>
      </c>
      <c r="BT3253" s="1102">
        <v>33168.84303530585</v>
      </c>
      <c r="BU3253" s="1102">
        <v>20218.786770851137</v>
      </c>
      <c r="BV3253" s="1102">
        <v>16279.374288766114</v>
      </c>
      <c r="BW3253" s="1102">
        <v>18154.152613724094</v>
      </c>
      <c r="BX3253" s="1102">
        <v>22590.06699757259</v>
      </c>
      <c r="BY3253" s="1102">
        <v>25921.754081345611</v>
      </c>
      <c r="BZ3253" s="1102">
        <v>23194.29993729862</v>
      </c>
      <c r="CA3253" s="1102">
        <v>16349.116710406073</v>
      </c>
      <c r="CB3253" s="1102">
        <v>10467.745125478526</v>
      </c>
      <c r="CC3253" s="1102">
        <v>12752.537699221402</v>
      </c>
      <c r="CD3253" s="1102">
        <v>16006.468812449832</v>
      </c>
      <c r="CE3253" s="1102">
        <v>22587.52778734102</v>
      </c>
      <c r="CF3253" s="1102">
        <v>15922.894314714586</v>
      </c>
      <c r="CG3253" s="1102">
        <v>13315.917372919028</v>
      </c>
      <c r="CH3253" s="1102">
        <v>16261.653278559177</v>
      </c>
      <c r="CI3253" s="1102">
        <v>22639.744881458373</v>
      </c>
      <c r="CJ3253" s="1102">
        <v>24914.706609784182</v>
      </c>
      <c r="CK3253" s="1102">
        <v>26146.851321028746</v>
      </c>
      <c r="CL3253" s="1102">
        <v>23230.729311905252</v>
      </c>
      <c r="CM3253" s="1102">
        <v>25792.34314850068</v>
      </c>
      <c r="CN3253" s="1102">
        <v>23859.679422538131</v>
      </c>
      <c r="CO3253" s="1102">
        <v>26548.585455605105</v>
      </c>
      <c r="CP3253" s="1102">
        <v>26536.382399713344</v>
      </c>
      <c r="CQ3253" s="1106">
        <f t="shared" si="250"/>
        <v>29251.354445688958</v>
      </c>
      <c r="CR3253" s="23" t="s">
        <v>544</v>
      </c>
      <c r="DQ3253"/>
      <c r="DR3253"/>
    </row>
    <row r="3254" spans="58:122" ht="13">
      <c r="BF3254" s="1135">
        <v>3246</v>
      </c>
      <c r="BG3254" s="1102">
        <v>63479.06877446935</v>
      </c>
      <c r="BH3254" s="1102">
        <v>72868.672936790084</v>
      </c>
      <c r="BI3254" s="1102">
        <v>68467.611182987748</v>
      </c>
      <c r="BJ3254" s="1102">
        <v>78417.94091723302</v>
      </c>
      <c r="BK3254" s="1102">
        <v>95485.139930158883</v>
      </c>
      <c r="BL3254" s="1102">
        <v>123381.38770730075</v>
      </c>
      <c r="BM3254" s="1102">
        <v>109280.79850409564</v>
      </c>
      <c r="BN3254" s="1102">
        <v>116597.62436211413</v>
      </c>
      <c r="BO3254" s="1102">
        <v>126352.28203265919</v>
      </c>
      <c r="BP3254" s="1102">
        <v>114800.89164414104</v>
      </c>
      <c r="BQ3254" s="1102">
        <v>87479.939992814776</v>
      </c>
      <c r="BR3254" s="1102">
        <v>71927.674409612329</v>
      </c>
      <c r="BS3254" s="1102">
        <v>69841.564884996653</v>
      </c>
      <c r="BT3254" s="1102">
        <v>30348.291895726059</v>
      </c>
      <c r="BU3254" s="1102">
        <v>13045.643136678131</v>
      </c>
      <c r="BV3254" s="1102">
        <v>14274.36970049899</v>
      </c>
      <c r="BW3254" s="1102">
        <v>24699.961407891751</v>
      </c>
      <c r="BX3254" s="1102">
        <v>31920.311435314314</v>
      </c>
      <c r="BY3254" s="1102">
        <v>28083.49438257642</v>
      </c>
      <c r="BZ3254" s="1102">
        <v>23241.860657133038</v>
      </c>
      <c r="CA3254" s="1102">
        <v>16353.549966226132</v>
      </c>
      <c r="CB3254" s="1102">
        <v>11010.101064137885</v>
      </c>
      <c r="CC3254" s="1102">
        <v>13632.825081278266</v>
      </c>
      <c r="CD3254" s="1102">
        <v>18063.101534070796</v>
      </c>
      <c r="CE3254" s="1102">
        <v>25553.056608549585</v>
      </c>
      <c r="CF3254" s="1102">
        <v>20323.904012597188</v>
      </c>
      <c r="CG3254" s="1102">
        <v>14700.962109563516</v>
      </c>
      <c r="CH3254" s="1102">
        <v>17531.42889949623</v>
      </c>
      <c r="CI3254" s="1102">
        <v>22601.607877042286</v>
      </c>
      <c r="CJ3254" s="1102">
        <v>27022.307855945874</v>
      </c>
      <c r="CK3254" s="1102">
        <v>26611.25821751713</v>
      </c>
      <c r="CL3254" s="1102">
        <v>23600.740005280102</v>
      </c>
      <c r="CM3254" s="1102">
        <v>28484.887177395482</v>
      </c>
      <c r="CN3254" s="1102">
        <v>28245.835426086684</v>
      </c>
      <c r="CO3254" s="1102">
        <v>29680.488484152818</v>
      </c>
      <c r="CP3254" s="1102">
        <v>30243.674453504806</v>
      </c>
      <c r="CQ3254" s="1106">
        <f t="shared" si="250"/>
        <v>33337.944406056413</v>
      </c>
      <c r="CR3254" s="23" t="s">
        <v>544</v>
      </c>
      <c r="DQ3254"/>
      <c r="DR3254"/>
    </row>
    <row r="3255" spans="58:122" ht="13">
      <c r="BF3255" s="1135">
        <v>3247</v>
      </c>
      <c r="BG3255" s="1102">
        <v>70915.266353441315</v>
      </c>
      <c r="BH3255" s="1102">
        <v>77122.062880665355</v>
      </c>
      <c r="BI3255" s="1102">
        <v>71524.839685069572</v>
      </c>
      <c r="BJ3255" s="1102">
        <v>86851.614030076627</v>
      </c>
      <c r="BK3255" s="1102">
        <v>100017.07403748199</v>
      </c>
      <c r="BL3255" s="1102">
        <v>127021.05979784901</v>
      </c>
      <c r="BM3255" s="1102">
        <v>116461.60876742081</v>
      </c>
      <c r="BN3255" s="1102">
        <v>121735.0654357087</v>
      </c>
      <c r="BO3255" s="1102">
        <v>142889.3834749019</v>
      </c>
      <c r="BP3255" s="1102">
        <v>157487.84705434542</v>
      </c>
      <c r="BQ3255" s="1102">
        <v>121481.83446231598</v>
      </c>
      <c r="BR3255" s="1102">
        <v>89174.062038315722</v>
      </c>
      <c r="BS3255" s="1102">
        <v>74174.792550430051</v>
      </c>
      <c r="BT3255" s="1102">
        <v>37775.464988640029</v>
      </c>
      <c r="BU3255" s="1102">
        <v>15985.673287577161</v>
      </c>
      <c r="BV3255" s="1102">
        <v>15306.908388273812</v>
      </c>
      <c r="BW3255" s="1102">
        <v>21465.066601293252</v>
      </c>
      <c r="BX3255" s="1102">
        <v>38129.453251284023</v>
      </c>
      <c r="BY3255" s="1102">
        <v>29453.294640863856</v>
      </c>
      <c r="BZ3255" s="1102">
        <v>21692.246807768039</v>
      </c>
      <c r="CA3255" s="1102">
        <v>16354.051571031288</v>
      </c>
      <c r="CB3255" s="1102">
        <v>12358.170367435374</v>
      </c>
      <c r="CC3255" s="1102">
        <v>13069.712731940836</v>
      </c>
      <c r="CD3255" s="1102">
        <v>18377.115433238938</v>
      </c>
      <c r="CE3255" s="1102">
        <v>26165.7814303538</v>
      </c>
      <c r="CF3255" s="1102">
        <v>22561.741272269912</v>
      </c>
      <c r="CG3255" s="1102">
        <v>19754.808847470336</v>
      </c>
      <c r="CH3255" s="1102">
        <v>20778.834732649939</v>
      </c>
      <c r="CI3255" s="1102">
        <v>26387.357380653139</v>
      </c>
      <c r="CJ3255" s="1102">
        <v>26030.965284953134</v>
      </c>
      <c r="CK3255" s="1102">
        <v>25773.649673978107</v>
      </c>
      <c r="CL3255" s="1102">
        <v>21913.421072674013</v>
      </c>
      <c r="CM3255" s="1102">
        <v>24475.475798928659</v>
      </c>
      <c r="CN3255" s="1102">
        <v>26100.369895664597</v>
      </c>
      <c r="CO3255" s="1102">
        <v>29403.275199503929</v>
      </c>
      <c r="CP3255" s="1102">
        <v>26687.686947859904</v>
      </c>
      <c r="CQ3255" s="1106">
        <f t="shared" si="250"/>
        <v>29418.13916036535</v>
      </c>
      <c r="CR3255" s="23" t="s">
        <v>544</v>
      </c>
      <c r="DQ3255"/>
      <c r="DR3255"/>
    </row>
    <row r="3256" spans="58:122" ht="13">
      <c r="BF3256" s="1135">
        <v>3248</v>
      </c>
      <c r="BG3256" s="1102">
        <v>62934.81980184163</v>
      </c>
      <c r="BH3256" s="1102">
        <v>72055.969014692178</v>
      </c>
      <c r="BI3256" s="1102">
        <v>69473.437949818734</v>
      </c>
      <c r="BJ3256" s="1102">
        <v>79216.527442448438</v>
      </c>
      <c r="BK3256" s="1102">
        <v>91875.257070559863</v>
      </c>
      <c r="BL3256" s="1102">
        <v>115461.86809368629</v>
      </c>
      <c r="BM3256" s="1102">
        <v>98686.425228397857</v>
      </c>
      <c r="BN3256" s="1102">
        <v>100766.55893122737</v>
      </c>
      <c r="BO3256" s="1102">
        <v>148418.91112831814</v>
      </c>
      <c r="BP3256" s="1102">
        <v>141251.25571000105</v>
      </c>
      <c r="BQ3256" s="1102">
        <v>117610.78767753855</v>
      </c>
      <c r="BR3256" s="1102">
        <v>87917.814186656993</v>
      </c>
      <c r="BS3256" s="1102">
        <v>69807.273154121198</v>
      </c>
      <c r="BT3256" s="1102">
        <v>32898.213983596186</v>
      </c>
      <c r="BU3256" s="1102">
        <v>14729.884709079328</v>
      </c>
      <c r="BV3256" s="1102">
        <v>12545.938521023578</v>
      </c>
      <c r="BW3256" s="1102">
        <v>20956.408628448571</v>
      </c>
      <c r="BX3256" s="1102">
        <v>29740.832967194066</v>
      </c>
      <c r="BY3256" s="1102">
        <v>27190.470901882109</v>
      </c>
      <c r="BZ3256" s="1102">
        <v>22114.087554721522</v>
      </c>
      <c r="CA3256" s="1102">
        <v>16360.937239852117</v>
      </c>
      <c r="CB3256" s="1102">
        <v>9434.7724186911546</v>
      </c>
      <c r="CC3256" s="1102">
        <v>10122.737856388068</v>
      </c>
      <c r="CD3256" s="1102">
        <v>14387.238327020312</v>
      </c>
      <c r="CE3256" s="1102">
        <v>21795.484430031709</v>
      </c>
      <c r="CF3256" s="1102">
        <v>19580.344580519897</v>
      </c>
      <c r="CG3256" s="1102">
        <v>15408.237016828407</v>
      </c>
      <c r="CH3256" s="1102">
        <v>21466.476322850027</v>
      </c>
      <c r="CI3256" s="1102">
        <v>28210.606433205077</v>
      </c>
      <c r="CJ3256" s="1102">
        <v>32374.898635949889</v>
      </c>
      <c r="CK3256" s="1102">
        <v>28776.806412410599</v>
      </c>
      <c r="CL3256" s="1102">
        <v>21596.203748794469</v>
      </c>
      <c r="CM3256" s="1102">
        <v>23179.82349681871</v>
      </c>
      <c r="CN3256" s="1102">
        <v>22301.523256738714</v>
      </c>
      <c r="CO3256" s="1102">
        <v>26660.385535086487</v>
      </c>
      <c r="CP3256" s="1102">
        <v>24186.81456734243</v>
      </c>
      <c r="CQ3256" s="1106">
        <f t="shared" si="250"/>
        <v>26661.399250454317</v>
      </c>
      <c r="CR3256" s="23" t="s">
        <v>544</v>
      </c>
      <c r="DQ3256"/>
      <c r="DR3256"/>
    </row>
    <row r="3257" spans="58:122" ht="13">
      <c r="BF3257" s="1135">
        <v>3249</v>
      </c>
      <c r="BG3257" s="1102">
        <v>65701.351728049776</v>
      </c>
      <c r="BH3257" s="1102">
        <v>73704.844596430135</v>
      </c>
      <c r="BI3257" s="1102">
        <v>68085.240896846939</v>
      </c>
      <c r="BJ3257" s="1102">
        <v>73157.545456989479</v>
      </c>
      <c r="BK3257" s="1102">
        <v>84622.290412633592</v>
      </c>
      <c r="BL3257" s="1102">
        <v>108497.61493721511</v>
      </c>
      <c r="BM3257" s="1102">
        <v>100317.13918788725</v>
      </c>
      <c r="BN3257" s="1102">
        <v>117716.70718331834</v>
      </c>
      <c r="BO3257" s="1102">
        <v>142991.72680685628</v>
      </c>
      <c r="BP3257" s="1102">
        <v>132486.51383036096</v>
      </c>
      <c r="BQ3257" s="1102">
        <v>106424.32099827012</v>
      </c>
      <c r="BR3257" s="1102">
        <v>90673.382202588953</v>
      </c>
      <c r="BS3257" s="1102">
        <v>95234.594230517745</v>
      </c>
      <c r="BT3257" s="1102">
        <v>40998.978100285865</v>
      </c>
      <c r="BU3257" s="1102">
        <v>17658.434251554903</v>
      </c>
      <c r="BV3257" s="1102">
        <v>16170.628382811015</v>
      </c>
      <c r="BW3257" s="1102">
        <v>30040.05545805614</v>
      </c>
      <c r="BX3257" s="1102">
        <v>30484.067932398531</v>
      </c>
      <c r="BY3257" s="1102">
        <v>32243.634873552048</v>
      </c>
      <c r="BZ3257" s="1102">
        <v>29157.955585996729</v>
      </c>
      <c r="CA3257" s="1102">
        <v>16364.261812661158</v>
      </c>
      <c r="CB3257" s="1102">
        <v>10110.240956101796</v>
      </c>
      <c r="CC3257" s="1102">
        <v>11675.170711540959</v>
      </c>
      <c r="CD3257" s="1102">
        <v>12211.929137498293</v>
      </c>
      <c r="CE3257" s="1102">
        <v>30657.14529798993</v>
      </c>
      <c r="CF3257" s="1102">
        <v>20073.67699001154</v>
      </c>
      <c r="CG3257" s="1102">
        <v>14172.88768531859</v>
      </c>
      <c r="CH3257" s="1102">
        <v>19779.947790528873</v>
      </c>
      <c r="CI3257" s="1102">
        <v>24271.351524877493</v>
      </c>
      <c r="CJ3257" s="1102">
        <v>33101.945004767513</v>
      </c>
      <c r="CK3257" s="1102">
        <v>31299.975088160485</v>
      </c>
      <c r="CL3257" s="1102">
        <v>19807.877769199367</v>
      </c>
      <c r="CM3257" s="1102">
        <v>27371.757092090309</v>
      </c>
      <c r="CN3257" s="1102">
        <v>19993.743915003692</v>
      </c>
      <c r="CO3257" s="1102">
        <v>27319.664760156076</v>
      </c>
      <c r="CP3257" s="1102">
        <v>22147.607816291591</v>
      </c>
      <c r="CQ3257" s="1106">
        <f t="shared" si="250"/>
        <v>24413.55858534262</v>
      </c>
      <c r="CR3257" s="23" t="s">
        <v>544</v>
      </c>
      <c r="DQ3257"/>
      <c r="DR3257"/>
    </row>
    <row r="3258" spans="58:122" ht="13">
      <c r="BF3258" s="1135">
        <v>3250</v>
      </c>
      <c r="BG3258" s="1102">
        <v>84306.205476451069</v>
      </c>
      <c r="BH3258" s="1102">
        <v>83910.852858992919</v>
      </c>
      <c r="BI3258" s="1102">
        <v>72942.80808388321</v>
      </c>
      <c r="BJ3258" s="1102">
        <v>73527.016563275101</v>
      </c>
      <c r="BK3258" s="1102">
        <v>94521.755517347861</v>
      </c>
      <c r="BL3258" s="1102">
        <v>119213.49924171672</v>
      </c>
      <c r="BM3258" s="1102">
        <v>98950.9988552102</v>
      </c>
      <c r="BN3258" s="1102">
        <v>99536.007598036551</v>
      </c>
      <c r="BO3258" s="1102">
        <v>138263.77782035893</v>
      </c>
      <c r="BP3258" s="1102">
        <v>128399.43550955372</v>
      </c>
      <c r="BQ3258" s="1102">
        <v>102389.02709718546</v>
      </c>
      <c r="BR3258" s="1102">
        <v>77594.263641496858</v>
      </c>
      <c r="BS3258" s="1102">
        <v>90225.094993655744</v>
      </c>
      <c r="BT3258" s="1102">
        <v>32965.40576261282</v>
      </c>
      <c r="BU3258" s="1102">
        <v>16531.449257602508</v>
      </c>
      <c r="BV3258" s="1102">
        <v>15434.560578403178</v>
      </c>
      <c r="BW3258" s="1102">
        <v>29982.464692357436</v>
      </c>
      <c r="BX3258" s="1102">
        <v>33245.134431371567</v>
      </c>
      <c r="BY3258" s="1102">
        <v>28279.901040681529</v>
      </c>
      <c r="BZ3258" s="1102">
        <v>25276.036382934351</v>
      </c>
      <c r="CA3258" s="1102">
        <v>16376.492402744252</v>
      </c>
      <c r="CB3258" s="1102">
        <v>9920.5774028301767</v>
      </c>
      <c r="CC3258" s="1102">
        <v>11635.625370156013</v>
      </c>
      <c r="CD3258" s="1102">
        <v>11538.640986518185</v>
      </c>
      <c r="CE3258" s="1102">
        <v>24718.328020659461</v>
      </c>
      <c r="CF3258" s="1102">
        <v>18108.329214722653</v>
      </c>
      <c r="CG3258" s="1102">
        <v>15334.123976784238</v>
      </c>
      <c r="CH3258" s="1102">
        <v>15393.968626483056</v>
      </c>
      <c r="CI3258" s="1102">
        <v>21598.294792156452</v>
      </c>
      <c r="CJ3258" s="1102">
        <v>25459.129400163914</v>
      </c>
      <c r="CK3258" s="1102">
        <v>29792.795982945212</v>
      </c>
      <c r="CL3258" s="1102">
        <v>21659.535007314505</v>
      </c>
      <c r="CM3258" s="1102">
        <v>25652.675069949</v>
      </c>
      <c r="CN3258" s="1102">
        <v>22668.942118794843</v>
      </c>
      <c r="CO3258" s="1102">
        <v>29053.500344289339</v>
      </c>
      <c r="CP3258" s="1102">
        <v>22036.346517040201</v>
      </c>
      <c r="CQ3258" s="1106">
        <f t="shared" si="250"/>
        <v>24290.91399681252</v>
      </c>
      <c r="CR3258" s="23" t="s">
        <v>544</v>
      </c>
      <c r="DQ3258"/>
      <c r="DR3258"/>
    </row>
    <row r="3259" spans="58:122" ht="13">
      <c r="BF3259" s="1135">
        <v>3251</v>
      </c>
      <c r="BG3259" s="1102">
        <v>71269.884060717974</v>
      </c>
      <c r="BH3259" s="1102">
        <v>77817.680632588468</v>
      </c>
      <c r="BI3259" s="1102">
        <v>70793.687311377711</v>
      </c>
      <c r="BJ3259" s="1102">
        <v>75405.610241826449</v>
      </c>
      <c r="BK3259" s="1102">
        <v>97849.211665323775</v>
      </c>
      <c r="BL3259" s="1102">
        <v>125415.001103534</v>
      </c>
      <c r="BM3259" s="1102">
        <v>98440.154693706892</v>
      </c>
      <c r="BN3259" s="1102">
        <v>90538.6571484343</v>
      </c>
      <c r="BO3259" s="1102">
        <v>122261.62064928215</v>
      </c>
      <c r="BP3259" s="1102">
        <v>115740.97694146674</v>
      </c>
      <c r="BQ3259" s="1102">
        <v>81233.278403478733</v>
      </c>
      <c r="BR3259" s="1102">
        <v>59043.331681244686</v>
      </c>
      <c r="BS3259" s="1102">
        <v>75546.886300759186</v>
      </c>
      <c r="BT3259" s="1102">
        <v>31788.307282808979</v>
      </c>
      <c r="BU3259" s="1102">
        <v>14315.516867819157</v>
      </c>
      <c r="BV3259" s="1102">
        <v>16697.40393214647</v>
      </c>
      <c r="BW3259" s="1102">
        <v>28051.934598243948</v>
      </c>
      <c r="BX3259" s="1102">
        <v>37330.567665095077</v>
      </c>
      <c r="BY3259" s="1102">
        <v>31108.84478935345</v>
      </c>
      <c r="BZ3259" s="1102">
        <v>24098.536439115618</v>
      </c>
      <c r="CA3259" s="1102">
        <v>16383.751093770979</v>
      </c>
      <c r="CB3259" s="1102">
        <v>10139.681754060681</v>
      </c>
      <c r="CC3259" s="1102">
        <v>10805.403145105876</v>
      </c>
      <c r="CD3259" s="1102">
        <v>13761.959949880717</v>
      </c>
      <c r="CE3259" s="1102">
        <v>23150.866003951152</v>
      </c>
      <c r="CF3259" s="1102">
        <v>19007.496777594373</v>
      </c>
      <c r="CG3259" s="1102">
        <v>13671.204796488655</v>
      </c>
      <c r="CH3259" s="1102">
        <v>14245.443628564968</v>
      </c>
      <c r="CI3259" s="1102">
        <v>18991.03221084621</v>
      </c>
      <c r="CJ3259" s="1102">
        <v>23696.709855738922</v>
      </c>
      <c r="CK3259" s="1102">
        <v>25093.737352403052</v>
      </c>
      <c r="CL3259" s="1102">
        <v>20315.349647667797</v>
      </c>
      <c r="CM3259" s="1102">
        <v>22162.659265365353</v>
      </c>
      <c r="CN3259" s="1102">
        <v>22056.381136905624</v>
      </c>
      <c r="CO3259" s="1102">
        <v>25851.301474316504</v>
      </c>
      <c r="CP3259" s="1102">
        <v>23359.180974921393</v>
      </c>
      <c r="CQ3259" s="1106">
        <f t="shared" si="250"/>
        <v>25749.089380992678</v>
      </c>
      <c r="CR3259" s="23" t="s">
        <v>544</v>
      </c>
      <c r="DQ3259"/>
      <c r="DR3259"/>
    </row>
    <row r="3260" spans="58:122" ht="13">
      <c r="BF3260" s="1135">
        <v>3252</v>
      </c>
      <c r="BG3260" s="1102">
        <v>70315.200580366669</v>
      </c>
      <c r="BH3260" s="1102">
        <v>76504.80511418957</v>
      </c>
      <c r="BI3260" s="1102">
        <v>74281.366694977783</v>
      </c>
      <c r="BJ3260" s="1102">
        <v>86817.500474058004</v>
      </c>
      <c r="BK3260" s="1102">
        <v>111701.21892652677</v>
      </c>
      <c r="BL3260" s="1102">
        <v>144905.61474026763</v>
      </c>
      <c r="BM3260" s="1102">
        <v>125551.15197793393</v>
      </c>
      <c r="BN3260" s="1102">
        <v>110752.46857621828</v>
      </c>
      <c r="BO3260" s="1102">
        <v>153267.06623168671</v>
      </c>
      <c r="BP3260" s="1102">
        <v>138347.42775015556</v>
      </c>
      <c r="BQ3260" s="1102">
        <v>101842.55955834861</v>
      </c>
      <c r="BR3260" s="1102">
        <v>72733.852950498578</v>
      </c>
      <c r="BS3260" s="1102">
        <v>87311.191854404446</v>
      </c>
      <c r="BT3260" s="1102">
        <v>31740.482191304</v>
      </c>
      <c r="BU3260" s="1102">
        <v>13643.275190495879</v>
      </c>
      <c r="BV3260" s="1102">
        <v>15413.776462592519</v>
      </c>
      <c r="BW3260" s="1102">
        <v>24388.992675126065</v>
      </c>
      <c r="BX3260" s="1102">
        <v>28350.29452252583</v>
      </c>
      <c r="BY3260" s="1102">
        <v>27227.715717944815</v>
      </c>
      <c r="BZ3260" s="1102">
        <v>27159.775177299292</v>
      </c>
      <c r="CA3260" s="1102">
        <v>16396.779581872324</v>
      </c>
      <c r="CB3260" s="1102">
        <v>8625.2211649769906</v>
      </c>
      <c r="CC3260" s="1102">
        <v>10005.815817758856</v>
      </c>
      <c r="CD3260" s="1102">
        <v>10691.020124977667</v>
      </c>
      <c r="CE3260" s="1102">
        <v>23752.09299987946</v>
      </c>
      <c r="CF3260" s="1102">
        <v>16417.988437039792</v>
      </c>
      <c r="CG3260" s="1102">
        <v>13570.202485446938</v>
      </c>
      <c r="CH3260" s="1102">
        <v>15220.607128973965</v>
      </c>
      <c r="CI3260" s="1102">
        <v>21896.046211221488</v>
      </c>
      <c r="CJ3260" s="1102">
        <v>25457.684401981107</v>
      </c>
      <c r="CK3260" s="1102">
        <v>22841.284937748736</v>
      </c>
      <c r="CL3260" s="1102">
        <v>18817.968655388391</v>
      </c>
      <c r="CM3260" s="1102">
        <v>23495.256947563161</v>
      </c>
      <c r="CN3260" s="1102">
        <v>19218.910876251466</v>
      </c>
      <c r="CO3260" s="1102">
        <v>23994.37903853424</v>
      </c>
      <c r="CP3260" s="1102">
        <v>19747.824579718053</v>
      </c>
      <c r="CQ3260" s="1106">
        <f t="shared" si="250"/>
        <v>21768.250382119204</v>
      </c>
      <c r="CR3260" s="23" t="s">
        <v>544</v>
      </c>
      <c r="DQ3260"/>
      <c r="DR3260"/>
    </row>
    <row r="3261" spans="58:122" ht="13">
      <c r="BF3261" s="1135">
        <v>3253</v>
      </c>
      <c r="BG3261" s="1102">
        <v>77892.821506822773</v>
      </c>
      <c r="BH3261" s="1102">
        <v>89617.77732969237</v>
      </c>
      <c r="BI3261" s="1102">
        <v>84421.800191705144</v>
      </c>
      <c r="BJ3261" s="1102">
        <v>98708.669309961653</v>
      </c>
      <c r="BK3261" s="1102">
        <v>107578.47714176679</v>
      </c>
      <c r="BL3261" s="1102">
        <v>125266.18552404728</v>
      </c>
      <c r="BM3261" s="1102">
        <v>102370.94856665531</v>
      </c>
      <c r="BN3261" s="1102">
        <v>112010.47835325841</v>
      </c>
      <c r="BO3261" s="1102">
        <v>133094.56529862763</v>
      </c>
      <c r="BP3261" s="1102">
        <v>124122.5493252325</v>
      </c>
      <c r="BQ3261" s="1102">
        <v>99708.201792067557</v>
      </c>
      <c r="BR3261" s="1102">
        <v>88824.075411386671</v>
      </c>
      <c r="BS3261" s="1102">
        <v>86848.155683380348</v>
      </c>
      <c r="BT3261" s="1102">
        <v>44340.846752612459</v>
      </c>
      <c r="BU3261" s="1102">
        <v>21042.434367470083</v>
      </c>
      <c r="BV3261" s="1102">
        <v>16143.211687386178</v>
      </c>
      <c r="BW3261" s="1102">
        <v>21373.105676369738</v>
      </c>
      <c r="BX3261" s="1102">
        <v>37570.562412822226</v>
      </c>
      <c r="BY3261" s="1102">
        <v>29404.885240700289</v>
      </c>
      <c r="BZ3261" s="1102">
        <v>23124.386288748796</v>
      </c>
      <c r="CA3261" s="1102">
        <v>16402.634575240823</v>
      </c>
      <c r="CB3261" s="1102">
        <v>10988.346627742229</v>
      </c>
      <c r="CC3261" s="1102">
        <v>14790.854980206233</v>
      </c>
      <c r="CD3261" s="1102">
        <v>18768.894465419016</v>
      </c>
      <c r="CE3261" s="1102">
        <v>26603.160678925156</v>
      </c>
      <c r="CF3261" s="1102">
        <v>20015.333247247585</v>
      </c>
      <c r="CG3261" s="1102">
        <v>14875.679343120633</v>
      </c>
      <c r="CH3261" s="1102">
        <v>17676.234657583416</v>
      </c>
      <c r="CI3261" s="1102">
        <v>24395.71277588536</v>
      </c>
      <c r="CJ3261" s="1102">
        <v>29027.41948184777</v>
      </c>
      <c r="CK3261" s="1102">
        <v>29136.184797653568</v>
      </c>
      <c r="CL3261" s="1102">
        <v>24609.70998844719</v>
      </c>
      <c r="CM3261" s="1102">
        <v>28418.648880098935</v>
      </c>
      <c r="CN3261" s="1102">
        <v>29250.458288303606</v>
      </c>
      <c r="CO3261" s="1102">
        <v>28978.02694519292</v>
      </c>
      <c r="CP3261" s="1102">
        <v>30917.705537304864</v>
      </c>
      <c r="CQ3261" s="1106">
        <f t="shared" si="250"/>
        <v>34080.936493020774</v>
      </c>
      <c r="CR3261" s="23" t="s">
        <v>544</v>
      </c>
      <c r="DQ3261"/>
      <c r="DR3261"/>
    </row>
    <row r="3262" spans="58:122" ht="13">
      <c r="BF3262" s="1135">
        <v>3254</v>
      </c>
      <c r="BG3262" s="1102">
        <v>76923.00982218553</v>
      </c>
      <c r="BH3262" s="1102">
        <v>70990.500100227058</v>
      </c>
      <c r="BI3262" s="1102">
        <v>61180.824464840407</v>
      </c>
      <c r="BJ3262" s="1102">
        <v>65570.393477513499</v>
      </c>
      <c r="BK3262" s="1102">
        <v>77245.670009849709</v>
      </c>
      <c r="BL3262" s="1102">
        <v>94475.509897423675</v>
      </c>
      <c r="BM3262" s="1102">
        <v>83053.988303278122</v>
      </c>
      <c r="BN3262" s="1102">
        <v>105959.13136392934</v>
      </c>
      <c r="BO3262" s="1102">
        <v>135000.4081552343</v>
      </c>
      <c r="BP3262" s="1102">
        <v>124972.00223321089</v>
      </c>
      <c r="BQ3262" s="1102">
        <v>98173.450071700063</v>
      </c>
      <c r="BR3262" s="1102">
        <v>86825.148970558294</v>
      </c>
      <c r="BS3262" s="1102">
        <v>90228.50084425103</v>
      </c>
      <c r="BT3262" s="1102">
        <v>34184.464182460208</v>
      </c>
      <c r="BU3262" s="1102">
        <v>14815.187730084892</v>
      </c>
      <c r="BV3262" s="1102">
        <v>15977.135960457341</v>
      </c>
      <c r="BW3262" s="1102">
        <v>26018.97521040673</v>
      </c>
      <c r="BX3262" s="1102">
        <v>29475.063528726507</v>
      </c>
      <c r="BY3262" s="1102">
        <v>28086.78545363633</v>
      </c>
      <c r="BZ3262" s="1102">
        <v>24277.842129130524</v>
      </c>
      <c r="CA3262" s="1102">
        <v>16409.002131030404</v>
      </c>
      <c r="CB3262" s="1102">
        <v>10395.464462322989</v>
      </c>
      <c r="CC3262" s="1102">
        <v>11639.783234805567</v>
      </c>
      <c r="CD3262" s="1102">
        <v>17146.080229311992</v>
      </c>
      <c r="CE3262" s="1102">
        <v>24309.456469030058</v>
      </c>
      <c r="CF3262" s="1102">
        <v>17080.842048626611</v>
      </c>
      <c r="CG3262" s="1102">
        <v>11908.338042476542</v>
      </c>
      <c r="CH3262" s="1102">
        <v>13021.922064981076</v>
      </c>
      <c r="CI3262" s="1102">
        <v>20467.693243254686</v>
      </c>
      <c r="CJ3262" s="1102">
        <v>25022.528608464556</v>
      </c>
      <c r="CK3262" s="1102">
        <v>26923.40150515439</v>
      </c>
      <c r="CL3262" s="1102">
        <v>23102.848443586008</v>
      </c>
      <c r="CM3262" s="1102">
        <v>25828.518179402374</v>
      </c>
      <c r="CN3262" s="1102">
        <v>25923.292975546734</v>
      </c>
      <c r="CO3262" s="1102">
        <v>28878.171770826364</v>
      </c>
      <c r="CP3262" s="1102">
        <v>26148.531394384518</v>
      </c>
      <c r="CQ3262" s="1106">
        <f t="shared" si="250"/>
        <v>28823.821895920122</v>
      </c>
      <c r="CR3262" s="23" t="s">
        <v>544</v>
      </c>
      <c r="DQ3262"/>
      <c r="DR3262"/>
    </row>
    <row r="3263" spans="58:122" ht="13">
      <c r="BF3263" s="1135">
        <v>3255</v>
      </c>
      <c r="BG3263" s="1102">
        <v>73584.742408778373</v>
      </c>
      <c r="BH3263" s="1102">
        <v>68694.216499928094</v>
      </c>
      <c r="BI3263" s="1102">
        <v>60695.010296917411</v>
      </c>
      <c r="BJ3263" s="1102">
        <v>67599.416515258068</v>
      </c>
      <c r="BK3263" s="1102">
        <v>81379.871259060135</v>
      </c>
      <c r="BL3263" s="1102">
        <v>113119.52040968588</v>
      </c>
      <c r="BM3263" s="1102">
        <v>101565.97396770344</v>
      </c>
      <c r="BN3263" s="1102">
        <v>105136.61957577475</v>
      </c>
      <c r="BO3263" s="1102">
        <v>144144.26685291773</v>
      </c>
      <c r="BP3263" s="1102">
        <v>133091.42524369035</v>
      </c>
      <c r="BQ3263" s="1102">
        <v>108607.41866517955</v>
      </c>
      <c r="BR3263" s="1102">
        <v>88142.258165794643</v>
      </c>
      <c r="BS3263" s="1102">
        <v>87881.021633162774</v>
      </c>
      <c r="BT3263" s="1102">
        <v>44921.832859429909</v>
      </c>
      <c r="BU3263" s="1102">
        <v>20674.210249010652</v>
      </c>
      <c r="BV3263" s="1102">
        <v>16350.565797764351</v>
      </c>
      <c r="BW3263" s="1102">
        <v>16953.350083755911</v>
      </c>
      <c r="BX3263" s="1102">
        <v>27664.339507022582</v>
      </c>
      <c r="BY3263" s="1102">
        <v>26298.056112631046</v>
      </c>
      <c r="BZ3263" s="1102">
        <v>23226.377122645499</v>
      </c>
      <c r="CA3263" s="1102">
        <v>16416.650450109533</v>
      </c>
      <c r="CB3263" s="1102">
        <v>10922.878673003643</v>
      </c>
      <c r="CC3263" s="1102">
        <v>11355.08395748683</v>
      </c>
      <c r="CD3263" s="1102">
        <v>13186.717317748156</v>
      </c>
      <c r="CE3263" s="1102">
        <v>21158.415991077607</v>
      </c>
      <c r="CF3263" s="1102">
        <v>18012.476677619128</v>
      </c>
      <c r="CG3263" s="1102">
        <v>14238.782525829209</v>
      </c>
      <c r="CH3263" s="1102">
        <v>15245.279355793142</v>
      </c>
      <c r="CI3263" s="1102">
        <v>20301.256207312879</v>
      </c>
      <c r="CJ3263" s="1102">
        <v>27016.691837164191</v>
      </c>
      <c r="CK3263" s="1102">
        <v>29526.77719168003</v>
      </c>
      <c r="CL3263" s="1102">
        <v>23666.062361855827</v>
      </c>
      <c r="CM3263" s="1102">
        <v>27773.22970019517</v>
      </c>
      <c r="CN3263" s="1102">
        <v>24217.921839831964</v>
      </c>
      <c r="CO3263" s="1102">
        <v>29773.247042352377</v>
      </c>
      <c r="CP3263" s="1102">
        <v>24405.208224967162</v>
      </c>
      <c r="CQ3263" s="1106">
        <f t="shared" si="250"/>
        <v>26902.137049286324</v>
      </c>
      <c r="CR3263" s="23" t="s">
        <v>544</v>
      </c>
      <c r="DQ3263"/>
      <c r="DR3263"/>
    </row>
    <row r="3264" spans="58:122" ht="13">
      <c r="BF3264" s="1135">
        <v>3256</v>
      </c>
      <c r="BG3264" s="1102">
        <v>60133.622721335996</v>
      </c>
      <c r="BH3264" s="1102">
        <v>78817.388898135585</v>
      </c>
      <c r="BI3264" s="1102">
        <v>73603.40976138832</v>
      </c>
      <c r="BJ3264" s="1102">
        <v>78448.348170652011</v>
      </c>
      <c r="BK3264" s="1102">
        <v>109480.61222221742</v>
      </c>
      <c r="BL3264" s="1102">
        <v>143775.01844725522</v>
      </c>
      <c r="BM3264" s="1102">
        <v>107709.10141065657</v>
      </c>
      <c r="BN3264" s="1102">
        <v>94723.314390619591</v>
      </c>
      <c r="BO3264" s="1102">
        <v>137169.18912384255</v>
      </c>
      <c r="BP3264" s="1102">
        <v>127176.98695181317</v>
      </c>
      <c r="BQ3264" s="1102">
        <v>98863.475231618329</v>
      </c>
      <c r="BR3264" s="1102">
        <v>71582.073413110003</v>
      </c>
      <c r="BS3264" s="1102">
        <v>92225.470149160145</v>
      </c>
      <c r="BT3264" s="1102">
        <v>34351.563668921008</v>
      </c>
      <c r="BU3264" s="1102">
        <v>17695.337580400486</v>
      </c>
      <c r="BV3264" s="1102">
        <v>14846.903328306769</v>
      </c>
      <c r="BW3264" s="1102">
        <v>19202.716307923198</v>
      </c>
      <c r="BX3264" s="1102">
        <v>25924.891556412727</v>
      </c>
      <c r="BY3264" s="1102">
        <v>29790.469877400872</v>
      </c>
      <c r="BZ3264" s="1102">
        <v>26311.462526443749</v>
      </c>
      <c r="CA3264" s="1102">
        <v>16426.421908057338</v>
      </c>
      <c r="CB3264" s="1102">
        <v>10835.390730362311</v>
      </c>
      <c r="CC3264" s="1102">
        <v>11378.023381739742</v>
      </c>
      <c r="CD3264" s="1102">
        <v>18662.300074860879</v>
      </c>
      <c r="CE3264" s="1102">
        <v>33827.157887761554</v>
      </c>
      <c r="CF3264" s="1102">
        <v>24719.608938473189</v>
      </c>
      <c r="CG3264" s="1102">
        <v>18781.507975692162</v>
      </c>
      <c r="CH3264" s="1102">
        <v>18703.856702557343</v>
      </c>
      <c r="CI3264" s="1102">
        <v>30833.983227362321</v>
      </c>
      <c r="CJ3264" s="1102">
        <v>32150.404029214998</v>
      </c>
      <c r="CK3264" s="1102">
        <v>29109.18713901467</v>
      </c>
      <c r="CL3264" s="1102">
        <v>22151.462081326201</v>
      </c>
      <c r="CM3264" s="1102">
        <v>25915.715092101324</v>
      </c>
      <c r="CN3264" s="1102">
        <v>27493.858033279477</v>
      </c>
      <c r="CO3264" s="1102">
        <v>27207.967382538918</v>
      </c>
      <c r="CP3264" s="1102">
        <v>28149.014469982525</v>
      </c>
      <c r="CQ3264" s="1106">
        <f t="shared" si="250"/>
        <v>31028.97701561539</v>
      </c>
      <c r="CR3264" s="23" t="s">
        <v>544</v>
      </c>
      <c r="DQ3264"/>
      <c r="DR3264"/>
    </row>
    <row r="3265" spans="58:122" ht="13">
      <c r="BF3265" s="1135">
        <v>3257</v>
      </c>
      <c r="BG3265" s="1102">
        <v>84012.878799961472</v>
      </c>
      <c r="BH3265" s="1102">
        <v>83290.041789736802</v>
      </c>
      <c r="BI3265" s="1102">
        <v>72620.656585902907</v>
      </c>
      <c r="BJ3265" s="1102">
        <v>73469.847716268909</v>
      </c>
      <c r="BK3265" s="1102">
        <v>94122.720857316104</v>
      </c>
      <c r="BL3265" s="1102">
        <v>118594.66824714516</v>
      </c>
      <c r="BM3265" s="1102">
        <v>98441.080129224996</v>
      </c>
      <c r="BN3265" s="1102">
        <v>100095.34467539674</v>
      </c>
      <c r="BO3265" s="1102">
        <v>137786.52473616705</v>
      </c>
      <c r="BP3265" s="1102">
        <v>128353.24188605645</v>
      </c>
      <c r="BQ3265" s="1102">
        <v>102539.65155027079</v>
      </c>
      <c r="BR3265" s="1102">
        <v>78188.740516584177</v>
      </c>
      <c r="BS3265" s="1102">
        <v>89115.748860850726</v>
      </c>
      <c r="BT3265" s="1102">
        <v>32547.585103289064</v>
      </c>
      <c r="BU3265" s="1102">
        <v>16478.265706503924</v>
      </c>
      <c r="BV3265" s="1102">
        <v>15591.688629553211</v>
      </c>
      <c r="BW3265" s="1102">
        <v>30031.376633631677</v>
      </c>
      <c r="BX3265" s="1102">
        <v>32524.142947245182</v>
      </c>
      <c r="BY3265" s="1102">
        <v>28487.902390691201</v>
      </c>
      <c r="BZ3265" s="1102">
        <v>25663.998096912732</v>
      </c>
      <c r="CA3265" s="1102">
        <v>16427.603232868685</v>
      </c>
      <c r="CB3265" s="1102">
        <v>9765.436171869771</v>
      </c>
      <c r="CC3265" s="1102">
        <v>11505.350027069646</v>
      </c>
      <c r="CD3265" s="1102">
        <v>11471.894807205161</v>
      </c>
      <c r="CE3265" s="1102">
        <v>24892.256832894625</v>
      </c>
      <c r="CF3265" s="1102">
        <v>17978.025425658187</v>
      </c>
      <c r="CG3265" s="1102">
        <v>15073.418720950778</v>
      </c>
      <c r="CH3265" s="1102">
        <v>15377.536951152792</v>
      </c>
      <c r="CI3265" s="1102">
        <v>21407.770173422894</v>
      </c>
      <c r="CJ3265" s="1102">
        <v>25440.255513550394</v>
      </c>
      <c r="CK3265" s="1102">
        <v>29527.04085130613</v>
      </c>
      <c r="CL3265" s="1102">
        <v>21404.526731509894</v>
      </c>
      <c r="CM3265" s="1102">
        <v>25272.22061901023</v>
      </c>
      <c r="CN3265" s="1102">
        <v>22968.797463602459</v>
      </c>
      <c r="CO3265" s="1102">
        <v>28555.137716519908</v>
      </c>
      <c r="CP3265" s="1102">
        <v>22330.300538980278</v>
      </c>
      <c r="CQ3265" s="1106">
        <f t="shared" si="250"/>
        <v>24614.942839817057</v>
      </c>
      <c r="CR3265" s="23" t="s">
        <v>544</v>
      </c>
      <c r="DQ3265"/>
      <c r="DR3265"/>
    </row>
    <row r="3266" spans="58:122" ht="13">
      <c r="BF3266" s="1135">
        <v>3258</v>
      </c>
      <c r="BG3266" s="1102">
        <v>64897.335081194891</v>
      </c>
      <c r="BH3266" s="1102">
        <v>71767.25902306044</v>
      </c>
      <c r="BI3266" s="1102">
        <v>61663.832256423659</v>
      </c>
      <c r="BJ3266" s="1102">
        <v>67103.952859718192</v>
      </c>
      <c r="BK3266" s="1102">
        <v>77571.307453750764</v>
      </c>
      <c r="BL3266" s="1102">
        <v>93563.54123432815</v>
      </c>
      <c r="BM3266" s="1102">
        <v>84481.89376899261</v>
      </c>
      <c r="BN3266" s="1102">
        <v>104523.50039050897</v>
      </c>
      <c r="BO3266" s="1102">
        <v>126259.99358518759</v>
      </c>
      <c r="BP3266" s="1102">
        <v>125184.16407448173</v>
      </c>
      <c r="BQ3266" s="1102">
        <v>97270.774543648236</v>
      </c>
      <c r="BR3266" s="1102">
        <v>81193.58345987447</v>
      </c>
      <c r="BS3266" s="1102">
        <v>74026.937574871627</v>
      </c>
      <c r="BT3266" s="1102">
        <v>36258.398258627938</v>
      </c>
      <c r="BU3266" s="1102">
        <v>18213.388561016298</v>
      </c>
      <c r="BV3266" s="1102">
        <v>17999.575451313074</v>
      </c>
      <c r="BW3266" s="1102">
        <v>19531.391895044246</v>
      </c>
      <c r="BX3266" s="1102">
        <v>24311.030289744835</v>
      </c>
      <c r="BY3266" s="1102">
        <v>23515.247931068785</v>
      </c>
      <c r="BZ3266" s="1102">
        <v>20532.39662916863</v>
      </c>
      <c r="CA3266" s="1102">
        <v>16448.140554395504</v>
      </c>
      <c r="CB3266" s="1102">
        <v>11926.022172415076</v>
      </c>
      <c r="CC3266" s="1102">
        <v>15303.375158077406</v>
      </c>
      <c r="CD3266" s="1102">
        <v>20187.384752506889</v>
      </c>
      <c r="CE3266" s="1102">
        <v>25056.048897459805</v>
      </c>
      <c r="CF3266" s="1102">
        <v>19616.956368844265</v>
      </c>
      <c r="CG3266" s="1102">
        <v>16667.235762143548</v>
      </c>
      <c r="CH3266" s="1102">
        <v>19397.104035004955</v>
      </c>
      <c r="CI3266" s="1102">
        <v>26137.45353488599</v>
      </c>
      <c r="CJ3266" s="1102">
        <v>27449.653053901886</v>
      </c>
      <c r="CK3266" s="1102">
        <v>28164.963456936366</v>
      </c>
      <c r="CL3266" s="1102">
        <v>22973.874993263253</v>
      </c>
      <c r="CM3266" s="1102">
        <v>25786.889015270834</v>
      </c>
      <c r="CN3266" s="1102">
        <v>24713.420452216771</v>
      </c>
      <c r="CO3266" s="1102">
        <v>23683.409027704238</v>
      </c>
      <c r="CP3266" s="1102">
        <v>26099.576143031674</v>
      </c>
      <c r="CQ3266" s="1106">
        <f t="shared" si="250"/>
        <v>28769.857968669992</v>
      </c>
      <c r="CR3266" s="23" t="s">
        <v>544</v>
      </c>
      <c r="DQ3266"/>
      <c r="DR3266"/>
    </row>
    <row r="3267" spans="58:122" ht="13">
      <c r="BF3267" s="1135">
        <v>3259</v>
      </c>
      <c r="BG3267" s="1102">
        <v>68926.367458392662</v>
      </c>
      <c r="BH3267" s="1102">
        <v>68633.444234036535</v>
      </c>
      <c r="BI3267" s="1102">
        <v>58859.8409891458</v>
      </c>
      <c r="BJ3267" s="1102">
        <v>57084.755580965873</v>
      </c>
      <c r="BK3267" s="1102">
        <v>71391.700384950309</v>
      </c>
      <c r="BL3267" s="1102">
        <v>94490.472690177936</v>
      </c>
      <c r="BM3267" s="1102">
        <v>78389.183322089317</v>
      </c>
      <c r="BN3267" s="1102">
        <v>73228.381229510327</v>
      </c>
      <c r="BO3267" s="1102">
        <v>97079.753476785569</v>
      </c>
      <c r="BP3267" s="1102">
        <v>94797.201259849753</v>
      </c>
      <c r="BQ3267" s="1102">
        <v>75569.218439784716</v>
      </c>
      <c r="BR3267" s="1102">
        <v>51718.302967119693</v>
      </c>
      <c r="BS3267" s="1102">
        <v>52752.268306116064</v>
      </c>
      <c r="BT3267" s="1102">
        <v>24823.691636626536</v>
      </c>
      <c r="BU3267" s="1102">
        <v>13895.561591119902</v>
      </c>
      <c r="BV3267" s="1102">
        <v>13299.462636700233</v>
      </c>
      <c r="BW3267" s="1102">
        <v>24399.640310010807</v>
      </c>
      <c r="BX3267" s="1102">
        <v>27667.750540540743</v>
      </c>
      <c r="BY3267" s="1102">
        <v>25448.148184771715</v>
      </c>
      <c r="BZ3267" s="1102">
        <v>25975.160656067157</v>
      </c>
      <c r="CA3267" s="1102">
        <v>16476.056828820096</v>
      </c>
      <c r="CB3267" s="1102">
        <v>9449.0109545750693</v>
      </c>
      <c r="CC3267" s="1102">
        <v>10563.058520982275</v>
      </c>
      <c r="CD3267" s="1102">
        <v>9971.0313517649047</v>
      </c>
      <c r="CE3267" s="1102">
        <v>21692.373317244193</v>
      </c>
      <c r="CF3267" s="1102">
        <v>14431.110330957672</v>
      </c>
      <c r="CG3267" s="1102">
        <v>12154.632703552566</v>
      </c>
      <c r="CH3267" s="1102">
        <v>12051.355533692029</v>
      </c>
      <c r="CI3267" s="1102">
        <v>19317.508249870352</v>
      </c>
      <c r="CJ3267" s="1102">
        <v>20412.031564862566</v>
      </c>
      <c r="CK3267" s="1102">
        <v>21396.247545502567</v>
      </c>
      <c r="CL3267" s="1102">
        <v>13939.164861828755</v>
      </c>
      <c r="CM3267" s="1102">
        <v>17801.768637460329</v>
      </c>
      <c r="CN3267" s="1102">
        <v>15476.154703218155</v>
      </c>
      <c r="CO3267" s="1102">
        <v>20574.625445800131</v>
      </c>
      <c r="CP3267" s="1102">
        <v>16026.561725232235</v>
      </c>
      <c r="CQ3267" s="1106">
        <f t="shared" si="250"/>
        <v>17666.260250136605</v>
      </c>
      <c r="CR3267" s="23" t="s">
        <v>544</v>
      </c>
      <c r="DQ3267"/>
      <c r="DR3267"/>
    </row>
    <row r="3268" spans="58:122" ht="13">
      <c r="BF3268" s="1135">
        <v>3260</v>
      </c>
      <c r="BG3268" s="1102">
        <v>67046.720188949301</v>
      </c>
      <c r="BH3268" s="1102">
        <v>63932.471342279801</v>
      </c>
      <c r="BI3268" s="1102">
        <v>53825.163607914998</v>
      </c>
      <c r="BJ3268" s="1102">
        <v>71739.797213287049</v>
      </c>
      <c r="BK3268" s="1102">
        <v>99203.495647699834</v>
      </c>
      <c r="BL3268" s="1102">
        <v>122613.27463253694</v>
      </c>
      <c r="BM3268" s="1102">
        <v>104254.12456351303</v>
      </c>
      <c r="BN3268" s="1102">
        <v>101579.37379624724</v>
      </c>
      <c r="BO3268" s="1102">
        <v>130702.44336083009</v>
      </c>
      <c r="BP3268" s="1102">
        <v>120961.89002101237</v>
      </c>
      <c r="BQ3268" s="1102">
        <v>98143.086928806384</v>
      </c>
      <c r="BR3268" s="1102">
        <v>81248.709558324772</v>
      </c>
      <c r="BS3268" s="1102">
        <v>91102.470920568478</v>
      </c>
      <c r="BT3268" s="1102">
        <v>56715.412355702203</v>
      </c>
      <c r="BU3268" s="1102">
        <v>24381.730749593979</v>
      </c>
      <c r="BV3268" s="1102">
        <v>15825.570652476616</v>
      </c>
      <c r="BW3268" s="1102">
        <v>16598.126566051549</v>
      </c>
      <c r="BX3268" s="1102">
        <v>30750.70936667058</v>
      </c>
      <c r="BY3268" s="1102">
        <v>39548.439317013326</v>
      </c>
      <c r="BZ3268" s="1102">
        <v>30256.998819461602</v>
      </c>
      <c r="CA3268" s="1102">
        <v>16477.010641880155</v>
      </c>
      <c r="CB3268" s="1102">
        <v>7631.0527006638995</v>
      </c>
      <c r="CC3268" s="1102">
        <v>9110.1471694452812</v>
      </c>
      <c r="CD3268" s="1102">
        <v>15096.861409822624</v>
      </c>
      <c r="CE3268" s="1102">
        <v>23914.193600196468</v>
      </c>
      <c r="CF3268" s="1102">
        <v>17222.765499587604</v>
      </c>
      <c r="CG3268" s="1102">
        <v>12396.80828568895</v>
      </c>
      <c r="CH3268" s="1102">
        <v>18272.441479208646</v>
      </c>
      <c r="CI3268" s="1102">
        <v>25898.484427790405</v>
      </c>
      <c r="CJ3268" s="1102">
        <v>31255.944158247072</v>
      </c>
      <c r="CK3268" s="1102">
        <v>26379.96977998596</v>
      </c>
      <c r="CL3268" s="1102">
        <v>19781.242382623303</v>
      </c>
      <c r="CM3268" s="1102">
        <v>22476.756311480101</v>
      </c>
      <c r="CN3268" s="1102">
        <v>21997.820721806376</v>
      </c>
      <c r="CO3268" s="1102">
        <v>26445.876613332664</v>
      </c>
      <c r="CP3268" s="1102">
        <v>22198.666645297599</v>
      </c>
      <c r="CQ3268" s="1106">
        <f t="shared" si="250"/>
        <v>24469.841310031301</v>
      </c>
      <c r="CR3268" s="23" t="s">
        <v>544</v>
      </c>
      <c r="DQ3268"/>
      <c r="DR3268"/>
    </row>
    <row r="3269" spans="58:122" ht="13">
      <c r="BF3269" s="1135">
        <v>3261</v>
      </c>
      <c r="BG3269" s="1102">
        <v>71022.976147895301</v>
      </c>
      <c r="BH3269" s="1102">
        <v>80381.152690070056</v>
      </c>
      <c r="BI3269" s="1102">
        <v>69586.433512564807</v>
      </c>
      <c r="BJ3269" s="1102">
        <v>70183.037565941573</v>
      </c>
      <c r="BK3269" s="1102">
        <v>85054.79665533232</v>
      </c>
      <c r="BL3269" s="1102">
        <v>111420.36108888587</v>
      </c>
      <c r="BM3269" s="1102">
        <v>104938.94673080876</v>
      </c>
      <c r="BN3269" s="1102">
        <v>112086.19424913429</v>
      </c>
      <c r="BO3269" s="1102">
        <v>136189.37848970859</v>
      </c>
      <c r="BP3269" s="1102">
        <v>146038.08876765103</v>
      </c>
      <c r="BQ3269" s="1102">
        <v>120197.5434108366</v>
      </c>
      <c r="BR3269" s="1102">
        <v>95436.290394783515</v>
      </c>
      <c r="BS3269" s="1102">
        <v>89042.758346057133</v>
      </c>
      <c r="BT3269" s="1102">
        <v>30375.544122575495</v>
      </c>
      <c r="BU3269" s="1102">
        <v>13212.19958310786</v>
      </c>
      <c r="BV3269" s="1102">
        <v>16985.218675721811</v>
      </c>
      <c r="BW3269" s="1102">
        <v>28852.492486090199</v>
      </c>
      <c r="BX3269" s="1102">
        <v>27924.715533528117</v>
      </c>
      <c r="BY3269" s="1102">
        <v>28807.489091102576</v>
      </c>
      <c r="BZ3269" s="1102">
        <v>18539.438318848417</v>
      </c>
      <c r="CA3269" s="1102">
        <v>16506.453118130776</v>
      </c>
      <c r="CB3269" s="1102">
        <v>10745.034755201305</v>
      </c>
      <c r="CC3269" s="1102">
        <v>9800.0231502281022</v>
      </c>
      <c r="CD3269" s="1102">
        <v>11281.975673589897</v>
      </c>
      <c r="CE3269" s="1102">
        <v>23204.04876629321</v>
      </c>
      <c r="CF3269" s="1102">
        <v>23521.402665569396</v>
      </c>
      <c r="CG3269" s="1102">
        <v>18219.977537020099</v>
      </c>
      <c r="CH3269" s="1102">
        <v>17703.043204302419</v>
      </c>
      <c r="CI3269" s="1102">
        <v>20178.022241622417</v>
      </c>
      <c r="CJ3269" s="1102">
        <v>25175.898685870612</v>
      </c>
      <c r="CK3269" s="1102">
        <v>26880.564908886965</v>
      </c>
      <c r="CL3269" s="1102">
        <v>21976.76925511541</v>
      </c>
      <c r="CM3269" s="1102">
        <v>23226.436842905194</v>
      </c>
      <c r="CN3269" s="1102">
        <v>17917.633109715101</v>
      </c>
      <c r="CO3269" s="1102">
        <v>25868.006963293545</v>
      </c>
      <c r="CP3269" s="1102">
        <v>18848.730620847171</v>
      </c>
      <c r="CQ3269" s="1106">
        <f t="shared" si="250"/>
        <v>20777.168942503158</v>
      </c>
      <c r="CR3269" s="23" t="s">
        <v>544</v>
      </c>
      <c r="DQ3269"/>
      <c r="DR3269"/>
    </row>
    <row r="3270" spans="58:122" ht="13">
      <c r="BF3270" s="1135">
        <v>3262</v>
      </c>
      <c r="BG3270" s="1102">
        <v>72722.523513342981</v>
      </c>
      <c r="BH3270" s="1102">
        <v>68491.826254807922</v>
      </c>
      <c r="BI3270" s="1102">
        <v>54099.06535743842</v>
      </c>
      <c r="BJ3270" s="1102">
        <v>55768.809587663585</v>
      </c>
      <c r="BK3270" s="1102">
        <v>75619.705345845752</v>
      </c>
      <c r="BL3270" s="1102">
        <v>99089.410012609063</v>
      </c>
      <c r="BM3270" s="1102">
        <v>89070.475791566874</v>
      </c>
      <c r="BN3270" s="1102">
        <v>100799.14191248368</v>
      </c>
      <c r="BO3270" s="1102">
        <v>132771.71922299548</v>
      </c>
      <c r="BP3270" s="1102">
        <v>123938.68018114859</v>
      </c>
      <c r="BQ3270" s="1102">
        <v>99858.560202002845</v>
      </c>
      <c r="BR3270" s="1102">
        <v>80729.929645528508</v>
      </c>
      <c r="BS3270" s="1102">
        <v>88425.967526942215</v>
      </c>
      <c r="BT3270" s="1102">
        <v>43965.130800395753</v>
      </c>
      <c r="BU3270" s="1102">
        <v>18345.467148628955</v>
      </c>
      <c r="BV3270" s="1102">
        <v>17093.31551425434</v>
      </c>
      <c r="BW3270" s="1102">
        <v>27519.388589004651</v>
      </c>
      <c r="BX3270" s="1102">
        <v>31565.828615697683</v>
      </c>
      <c r="BY3270" s="1102">
        <v>27904.613391412466</v>
      </c>
      <c r="BZ3270" s="1102">
        <v>24846.802084209721</v>
      </c>
      <c r="CA3270" s="1102">
        <v>16523.601436041965</v>
      </c>
      <c r="CB3270" s="1102">
        <v>10253.018796757937</v>
      </c>
      <c r="CC3270" s="1102">
        <v>9806.5320757359132</v>
      </c>
      <c r="CD3270" s="1102">
        <v>11256.903713665452</v>
      </c>
      <c r="CE3270" s="1102">
        <v>21414.216597992781</v>
      </c>
      <c r="CF3270" s="1102">
        <v>17218.562817737908</v>
      </c>
      <c r="CG3270" s="1102">
        <v>12747.31459317135</v>
      </c>
      <c r="CH3270" s="1102">
        <v>13145.666822294912</v>
      </c>
      <c r="CI3270" s="1102">
        <v>16532.156678915162</v>
      </c>
      <c r="CJ3270" s="1102">
        <v>24419.972796360766</v>
      </c>
      <c r="CK3270" s="1102">
        <v>26199.52454231419</v>
      </c>
      <c r="CL3270" s="1102">
        <v>22665.189810408512</v>
      </c>
      <c r="CM3270" s="1102">
        <v>25903.905164912539</v>
      </c>
      <c r="CN3270" s="1102">
        <v>21155.947931701892</v>
      </c>
      <c r="CO3270" s="1102">
        <v>25406.154459540154</v>
      </c>
      <c r="CP3270" s="1102">
        <v>21460.556873045673</v>
      </c>
      <c r="CQ3270" s="1106">
        <f t="shared" si="250"/>
        <v>23656.214560056476</v>
      </c>
      <c r="CR3270" s="23" t="s">
        <v>544</v>
      </c>
      <c r="DQ3270"/>
      <c r="DR3270"/>
    </row>
    <row r="3271" spans="58:122" ht="13">
      <c r="BF3271" s="1135">
        <v>3263</v>
      </c>
      <c r="BG3271" s="1102">
        <v>53412.426046547727</v>
      </c>
      <c r="BH3271" s="1102">
        <v>63002.536915535355</v>
      </c>
      <c r="BI3271" s="1102">
        <v>57584.026326715168</v>
      </c>
      <c r="BJ3271" s="1102">
        <v>58889.090283162215</v>
      </c>
      <c r="BK3271" s="1102">
        <v>72289.96368483844</v>
      </c>
      <c r="BL3271" s="1102">
        <v>101781.79348166304</v>
      </c>
      <c r="BM3271" s="1102">
        <v>90820.334596858112</v>
      </c>
      <c r="BN3271" s="1102">
        <v>94433.873368932429</v>
      </c>
      <c r="BO3271" s="1102">
        <v>128726.10308188546</v>
      </c>
      <c r="BP3271" s="1102">
        <v>128391.02271698133</v>
      </c>
      <c r="BQ3271" s="1102">
        <v>101623.82242543783</v>
      </c>
      <c r="BR3271" s="1102">
        <v>77889.369779286295</v>
      </c>
      <c r="BS3271" s="1102">
        <v>88820.922445257704</v>
      </c>
      <c r="BT3271" s="1102">
        <v>40580.282562635817</v>
      </c>
      <c r="BU3271" s="1102">
        <v>19619.801559188385</v>
      </c>
      <c r="BV3271" s="1102">
        <v>15289.91907729081</v>
      </c>
      <c r="BW3271" s="1102">
        <v>22098.295403248008</v>
      </c>
      <c r="BX3271" s="1102">
        <v>25515.399636845596</v>
      </c>
      <c r="BY3271" s="1102">
        <v>23642.508516255981</v>
      </c>
      <c r="BZ3271" s="1102">
        <v>21547.027241937612</v>
      </c>
      <c r="CA3271" s="1102">
        <v>16526.779776722487</v>
      </c>
      <c r="CB3271" s="1102">
        <v>10858.488665798632</v>
      </c>
      <c r="CC3271" s="1102">
        <v>11137.992100838981</v>
      </c>
      <c r="CD3271" s="1102">
        <v>16903.789326548329</v>
      </c>
      <c r="CE3271" s="1102">
        <v>28931.329705792108</v>
      </c>
      <c r="CF3271" s="1102">
        <v>20816.574119059347</v>
      </c>
      <c r="CG3271" s="1102">
        <v>17354.985945073793</v>
      </c>
      <c r="CH3271" s="1102">
        <v>19991.250576661914</v>
      </c>
      <c r="CI3271" s="1102">
        <v>25925.556566475294</v>
      </c>
      <c r="CJ3271" s="1102">
        <v>25566.955632867004</v>
      </c>
      <c r="CK3271" s="1102">
        <v>21755.394425420302</v>
      </c>
      <c r="CL3271" s="1102">
        <v>15762.940233150535</v>
      </c>
      <c r="CM3271" s="1102">
        <v>22340.519501871448</v>
      </c>
      <c r="CN3271" s="1102">
        <v>23928.199493050466</v>
      </c>
      <c r="CO3271" s="1102">
        <v>31940.348231052976</v>
      </c>
      <c r="CP3271" s="1102">
        <v>24740.010405683395</v>
      </c>
      <c r="CQ3271" s="1106">
        <f t="shared" si="250"/>
        <v>27271.193279702493</v>
      </c>
      <c r="CR3271" s="23" t="s">
        <v>544</v>
      </c>
      <c r="DQ3271"/>
      <c r="DR3271"/>
    </row>
    <row r="3272" spans="58:122" ht="13">
      <c r="BF3272" s="1135">
        <v>3264</v>
      </c>
      <c r="BG3272" s="1102">
        <v>63288.086888655569</v>
      </c>
      <c r="BH3272" s="1102">
        <v>69939.528898058445</v>
      </c>
      <c r="BI3272" s="1102">
        <v>65712.797310372203</v>
      </c>
      <c r="BJ3272" s="1102">
        <v>76074.187363965379</v>
      </c>
      <c r="BK3272" s="1102">
        <v>94462.206312698821</v>
      </c>
      <c r="BL3272" s="1102">
        <v>124446.2803868975</v>
      </c>
      <c r="BM3272" s="1102">
        <v>102554.0342888405</v>
      </c>
      <c r="BN3272" s="1102">
        <v>106819.07383223622</v>
      </c>
      <c r="BO3272" s="1102">
        <v>127272.81804471802</v>
      </c>
      <c r="BP3272" s="1102">
        <v>126198.1577823977</v>
      </c>
      <c r="BQ3272" s="1102">
        <v>96246.451896333936</v>
      </c>
      <c r="BR3272" s="1102">
        <v>77027.688589022961</v>
      </c>
      <c r="BS3272" s="1102">
        <v>80748.570592338845</v>
      </c>
      <c r="BT3272" s="1102">
        <v>32519.207590292142</v>
      </c>
      <c r="BU3272" s="1102">
        <v>12910.158477065228</v>
      </c>
      <c r="BV3272" s="1102">
        <v>13475.993083017265</v>
      </c>
      <c r="BW3272" s="1102">
        <v>22273.19283477014</v>
      </c>
      <c r="BX3272" s="1102">
        <v>32607.13676418885</v>
      </c>
      <c r="BY3272" s="1102">
        <v>25881.150632195011</v>
      </c>
      <c r="BZ3272" s="1102">
        <v>26831.609582904312</v>
      </c>
      <c r="CA3272" s="1102">
        <v>16540.198034116791</v>
      </c>
      <c r="CB3272" s="1102">
        <v>9979.7332433312658</v>
      </c>
      <c r="CC3272" s="1102">
        <v>10172.365786988448</v>
      </c>
      <c r="CD3272" s="1102">
        <v>14145.493220773835</v>
      </c>
      <c r="CE3272" s="1102">
        <v>23002.934295089701</v>
      </c>
      <c r="CF3272" s="1102">
        <v>18418.359598356525</v>
      </c>
      <c r="CG3272" s="1102">
        <v>15973.319691727091</v>
      </c>
      <c r="CH3272" s="1102">
        <v>16782.716357759109</v>
      </c>
      <c r="CI3272" s="1102">
        <v>25700.500925854722</v>
      </c>
      <c r="CJ3272" s="1102">
        <v>26376.092236647393</v>
      </c>
      <c r="CK3272" s="1102">
        <v>25829.317694881418</v>
      </c>
      <c r="CL3272" s="1102">
        <v>16877.137405365673</v>
      </c>
      <c r="CM3272" s="1102">
        <v>23534.010087866205</v>
      </c>
      <c r="CN3272" s="1102">
        <v>18016.324283806429</v>
      </c>
      <c r="CO3272" s="1102">
        <v>29496.73309278331</v>
      </c>
      <c r="CP3272" s="1102">
        <v>20031.916582228721</v>
      </c>
      <c r="CQ3272" s="1106">
        <f t="shared" si="250"/>
        <v>22081.408209567264</v>
      </c>
      <c r="CR3272" s="23" t="s">
        <v>544</v>
      </c>
      <c r="DQ3272"/>
      <c r="DR3272"/>
    </row>
    <row r="3273" spans="58:122" ht="13">
      <c r="BF3273" s="1135">
        <v>3265</v>
      </c>
      <c r="BG3273" s="1102">
        <v>73845.252237953115</v>
      </c>
      <c r="BH3273" s="1102">
        <v>84765.723931778513</v>
      </c>
      <c r="BI3273" s="1102">
        <v>77950.239594477054</v>
      </c>
      <c r="BJ3273" s="1102">
        <v>87090.666124627242</v>
      </c>
      <c r="BK3273" s="1102">
        <v>103878.31053708804</v>
      </c>
      <c r="BL3273" s="1102">
        <v>135072.67853082303</v>
      </c>
      <c r="BM3273" s="1102">
        <v>117426.23811737057</v>
      </c>
      <c r="BN3273" s="1102">
        <v>112810.41953336033</v>
      </c>
      <c r="BO3273" s="1102">
        <v>140071.40456503528</v>
      </c>
      <c r="BP3273" s="1102">
        <v>139118.22536395612</v>
      </c>
      <c r="BQ3273" s="1102">
        <v>105676.87692509024</v>
      </c>
      <c r="BR3273" s="1102">
        <v>79552.387619237517</v>
      </c>
      <c r="BS3273" s="1102">
        <v>95641.503884326783</v>
      </c>
      <c r="BT3273" s="1102">
        <v>38912.353931286176</v>
      </c>
      <c r="BU3273" s="1102">
        <v>17687.033373403581</v>
      </c>
      <c r="BV3273" s="1102">
        <v>18671.70244773278</v>
      </c>
      <c r="BW3273" s="1102">
        <v>26717.868936366009</v>
      </c>
      <c r="BX3273" s="1102">
        <v>39603.325906887512</v>
      </c>
      <c r="BY3273" s="1102">
        <v>29761.521161212273</v>
      </c>
      <c r="BZ3273" s="1102">
        <v>24699.683313149239</v>
      </c>
      <c r="CA3273" s="1102">
        <v>16544.238094487373</v>
      </c>
      <c r="CB3273" s="1102">
        <v>10011.724655197286</v>
      </c>
      <c r="CC3273" s="1102">
        <v>14355.428147637334</v>
      </c>
      <c r="CD3273" s="1102">
        <v>15665.689558557233</v>
      </c>
      <c r="CE3273" s="1102">
        <v>26454.941021320948</v>
      </c>
      <c r="CF3273" s="1102">
        <v>20129.557541149883</v>
      </c>
      <c r="CG3273" s="1102">
        <v>15820.566749863365</v>
      </c>
      <c r="CH3273" s="1102">
        <v>19279.651078634408</v>
      </c>
      <c r="CI3273" s="1102">
        <v>24841.23850124751</v>
      </c>
      <c r="CJ3273" s="1102">
        <v>29247.668203370391</v>
      </c>
      <c r="CK3273" s="1102">
        <v>31792.25664190761</v>
      </c>
      <c r="CL3273" s="1102">
        <v>24902.941605026208</v>
      </c>
      <c r="CM3273" s="1102">
        <v>29858.267049481969</v>
      </c>
      <c r="CN3273" s="1102">
        <v>25924.986748293082</v>
      </c>
      <c r="CO3273" s="1102">
        <v>28704.480927333145</v>
      </c>
      <c r="CP3273" s="1102">
        <v>28099.283830355125</v>
      </c>
      <c r="CQ3273" s="1106">
        <f t="shared" si="250"/>
        <v>30974.158369100573</v>
      </c>
      <c r="CR3273" s="23" t="s">
        <v>544</v>
      </c>
      <c r="DQ3273"/>
      <c r="DR3273"/>
    </row>
    <row r="3274" spans="58:122" ht="13">
      <c r="BF3274" s="1135">
        <v>3266</v>
      </c>
      <c r="BG3274" s="1102">
        <v>73121.661614443801</v>
      </c>
      <c r="BH3274" s="1102">
        <v>71008.798580184695</v>
      </c>
      <c r="BI3274" s="1102">
        <v>62959.992434843778</v>
      </c>
      <c r="BJ3274" s="1102">
        <v>74674.042961629049</v>
      </c>
      <c r="BK3274" s="1102">
        <v>93397.305056568774</v>
      </c>
      <c r="BL3274" s="1102">
        <v>122172.9781673527</v>
      </c>
      <c r="BM3274" s="1102">
        <v>101525.42868495247</v>
      </c>
      <c r="BN3274" s="1102">
        <v>106420.61609009463</v>
      </c>
      <c r="BO3274" s="1102">
        <v>135933.10532239769</v>
      </c>
      <c r="BP3274" s="1102">
        <v>123178.60974767587</v>
      </c>
      <c r="BQ3274" s="1102">
        <v>92270.107067045989</v>
      </c>
      <c r="BR3274" s="1102">
        <v>68982.948967213699</v>
      </c>
      <c r="BS3274" s="1102">
        <v>67859.92260336208</v>
      </c>
      <c r="BT3274" s="1102">
        <v>31268.435993498075</v>
      </c>
      <c r="BU3274" s="1102">
        <v>13794.170729282174</v>
      </c>
      <c r="BV3274" s="1102">
        <v>12258.862058391496</v>
      </c>
      <c r="BW3274" s="1102">
        <v>22892.188384272617</v>
      </c>
      <c r="BX3274" s="1102">
        <v>31202.765077783068</v>
      </c>
      <c r="BY3274" s="1102">
        <v>32297.893101053247</v>
      </c>
      <c r="BZ3274" s="1102">
        <v>26749.48310411151</v>
      </c>
      <c r="CA3274" s="1102">
        <v>16548.842619220799</v>
      </c>
      <c r="CB3274" s="1102">
        <v>9250.0275364421232</v>
      </c>
      <c r="CC3274" s="1102">
        <v>10914.57566387107</v>
      </c>
      <c r="CD3274" s="1102">
        <v>17108.724218933236</v>
      </c>
      <c r="CE3274" s="1102">
        <v>26337.706129030506</v>
      </c>
      <c r="CF3274" s="1102">
        <v>17035.513838424482</v>
      </c>
      <c r="CG3274" s="1102">
        <v>12932.649707587982</v>
      </c>
      <c r="CH3274" s="1102">
        <v>14917.300948799248</v>
      </c>
      <c r="CI3274" s="1102">
        <v>24274.646412497816</v>
      </c>
      <c r="CJ3274" s="1102">
        <v>26275.519154083911</v>
      </c>
      <c r="CK3274" s="1102">
        <v>26899.643174270404</v>
      </c>
      <c r="CL3274" s="1102">
        <v>20665.413224594708</v>
      </c>
      <c r="CM3274" s="1102">
        <v>21502.234715930525</v>
      </c>
      <c r="CN3274" s="1102">
        <v>21213.331913594237</v>
      </c>
      <c r="CO3274" s="1102">
        <v>20836.229303653919</v>
      </c>
      <c r="CP3274" s="1102">
        <v>22882.371344875028</v>
      </c>
      <c r="CQ3274" s="1106">
        <f t="shared" ref="CQ3274:CQ3337" si="251">CP3274*1.10231131</f>
        <v>25223.496733075652</v>
      </c>
      <c r="CR3274" s="23" t="s">
        <v>544</v>
      </c>
      <c r="DQ3274"/>
      <c r="DR3274"/>
    </row>
    <row r="3275" spans="58:122" ht="13">
      <c r="BF3275" s="1135">
        <v>3267</v>
      </c>
      <c r="BG3275" s="1102">
        <v>88730.034383566468</v>
      </c>
      <c r="BH3275" s="1102">
        <v>91386.612486328493</v>
      </c>
      <c r="BI3275" s="1102">
        <v>74374.103133246957</v>
      </c>
      <c r="BJ3275" s="1102">
        <v>78600.199913681354</v>
      </c>
      <c r="BK3275" s="1102">
        <v>104817.16700149131</v>
      </c>
      <c r="BL3275" s="1102">
        <v>129538.10966988732</v>
      </c>
      <c r="BM3275" s="1102">
        <v>112193.24879348384</v>
      </c>
      <c r="BN3275" s="1102">
        <v>117454.96614493543</v>
      </c>
      <c r="BO3275" s="1102">
        <v>172649.15793261112</v>
      </c>
      <c r="BP3275" s="1102">
        <v>159398.39628287172</v>
      </c>
      <c r="BQ3275" s="1102">
        <v>126748.04210648716</v>
      </c>
      <c r="BR3275" s="1102">
        <v>106406.74811993274</v>
      </c>
      <c r="BS3275" s="1102">
        <v>123404.92498840761</v>
      </c>
      <c r="BT3275" s="1102">
        <v>38088.660110386088</v>
      </c>
      <c r="BU3275" s="1102">
        <v>15185.86145488277</v>
      </c>
      <c r="BV3275" s="1102">
        <v>16061.896316136636</v>
      </c>
      <c r="BW3275" s="1102">
        <v>18603.988597884305</v>
      </c>
      <c r="BX3275" s="1102">
        <v>24468.507826510406</v>
      </c>
      <c r="BY3275" s="1102">
        <v>29019.77596229409</v>
      </c>
      <c r="BZ3275" s="1102">
        <v>25942.700329058011</v>
      </c>
      <c r="CA3275" s="1102">
        <v>16549.965631423758</v>
      </c>
      <c r="CB3275" s="1102">
        <v>9434.6913360810413</v>
      </c>
      <c r="CC3275" s="1102">
        <v>13888.166428293123</v>
      </c>
      <c r="CD3275" s="1102">
        <v>17066.634875572148</v>
      </c>
      <c r="CE3275" s="1102">
        <v>31488.632817967875</v>
      </c>
      <c r="CF3275" s="1102">
        <v>23218.988943316243</v>
      </c>
      <c r="CG3275" s="1102">
        <v>17132.384451061011</v>
      </c>
      <c r="CH3275" s="1102">
        <v>16063.313378905441</v>
      </c>
      <c r="CI3275" s="1102">
        <v>22474.583235655409</v>
      </c>
      <c r="CJ3275" s="1102">
        <v>23472.667412896335</v>
      </c>
      <c r="CK3275" s="1102">
        <v>25813.864942898956</v>
      </c>
      <c r="CL3275" s="1102">
        <v>19677.069735349905</v>
      </c>
      <c r="CM3275" s="1102">
        <v>33461.825636745249</v>
      </c>
      <c r="CN3275" s="1102">
        <v>26901.504397990044</v>
      </c>
      <c r="CO3275" s="1102">
        <v>35873.922165244483</v>
      </c>
      <c r="CP3275" s="1102">
        <v>29156.885583367926</v>
      </c>
      <c r="CQ3275" s="1106">
        <f t="shared" si="251"/>
        <v>32139.96474292241</v>
      </c>
      <c r="CR3275" s="23" t="s">
        <v>544</v>
      </c>
      <c r="DQ3275"/>
      <c r="DR3275"/>
    </row>
    <row r="3276" spans="58:122" ht="13">
      <c r="BF3276" s="1135">
        <v>3268</v>
      </c>
      <c r="BG3276" s="1102">
        <v>72073.795337862772</v>
      </c>
      <c r="BH3276" s="1102">
        <v>72395.037311671127</v>
      </c>
      <c r="BI3276" s="1102">
        <v>57217.890354336581</v>
      </c>
      <c r="BJ3276" s="1102">
        <v>54725.118274587512</v>
      </c>
      <c r="BK3276" s="1102">
        <v>70997.291280476609</v>
      </c>
      <c r="BL3276" s="1102">
        <v>94834.609013184934</v>
      </c>
      <c r="BM3276" s="1102">
        <v>80147.923529389212</v>
      </c>
      <c r="BN3276" s="1102">
        <v>76151.000113333401</v>
      </c>
      <c r="BO3276" s="1102">
        <v>100018.341155277</v>
      </c>
      <c r="BP3276" s="1102">
        <v>92750.256612050973</v>
      </c>
      <c r="BQ3276" s="1102">
        <v>74493.93255329637</v>
      </c>
      <c r="BR3276" s="1102">
        <v>51857.468032328012</v>
      </c>
      <c r="BS3276" s="1102">
        <v>53026.132060275319</v>
      </c>
      <c r="BT3276" s="1102">
        <v>25351.729741151368</v>
      </c>
      <c r="BU3276" s="1102">
        <v>13860.359309265648</v>
      </c>
      <c r="BV3276" s="1102">
        <v>13442.438073887843</v>
      </c>
      <c r="BW3276" s="1102">
        <v>24560.746200648795</v>
      </c>
      <c r="BX3276" s="1102">
        <v>27818.606756545239</v>
      </c>
      <c r="BY3276" s="1102">
        <v>25587.007137869427</v>
      </c>
      <c r="BZ3276" s="1102">
        <v>26075.666624350219</v>
      </c>
      <c r="CA3276" s="1102">
        <v>16554.059777388797</v>
      </c>
      <c r="CB3276" s="1102">
        <v>9510.332484129749</v>
      </c>
      <c r="CC3276" s="1102">
        <v>10659.190652421676</v>
      </c>
      <c r="CD3276" s="1102">
        <v>10051.713665358155</v>
      </c>
      <c r="CE3276" s="1102">
        <v>21796.152525049609</v>
      </c>
      <c r="CF3276" s="1102">
        <v>14518.266433722169</v>
      </c>
      <c r="CG3276" s="1102">
        <v>12229.292049610891</v>
      </c>
      <c r="CH3276" s="1102">
        <v>12129.135672682385</v>
      </c>
      <c r="CI3276" s="1102">
        <v>19416.055622169355</v>
      </c>
      <c r="CJ3276" s="1102">
        <v>20551.519162331973</v>
      </c>
      <c r="CK3276" s="1102">
        <v>21570.56479861974</v>
      </c>
      <c r="CL3276" s="1102">
        <v>14012.714909073908</v>
      </c>
      <c r="CM3276" s="1102">
        <v>17952.453453337355</v>
      </c>
      <c r="CN3276" s="1102">
        <v>15409.052036084988</v>
      </c>
      <c r="CO3276" s="1102">
        <v>20803.334567557526</v>
      </c>
      <c r="CP3276" s="1102">
        <v>16007.569152579301</v>
      </c>
      <c r="CQ3276" s="1106">
        <f t="shared" si="251"/>
        <v>17645.324522495277</v>
      </c>
      <c r="CR3276" s="23" t="s">
        <v>544</v>
      </c>
      <c r="DQ3276"/>
      <c r="DR3276"/>
    </row>
    <row r="3277" spans="58:122" ht="13">
      <c r="BF3277" s="1135">
        <v>3269</v>
      </c>
      <c r="BG3277" s="1102">
        <v>64889.358435541333</v>
      </c>
      <c r="BH3277" s="1102">
        <v>66450.623388920096</v>
      </c>
      <c r="BI3277" s="1102">
        <v>51972.098990406819</v>
      </c>
      <c r="BJ3277" s="1102">
        <v>55122.081543806591</v>
      </c>
      <c r="BK3277" s="1102">
        <v>81118.026116259498</v>
      </c>
      <c r="BL3277" s="1102">
        <v>114302.22013594923</v>
      </c>
      <c r="BM3277" s="1102">
        <v>101946.8225086967</v>
      </c>
      <c r="BN3277" s="1102">
        <v>108216.36438247125</v>
      </c>
      <c r="BO3277" s="1102">
        <v>152554.40581189914</v>
      </c>
      <c r="BP3277" s="1102">
        <v>142975.84812514926</v>
      </c>
      <c r="BQ3277" s="1102">
        <v>118290.09748834699</v>
      </c>
      <c r="BR3277" s="1102">
        <v>98839.459938579545</v>
      </c>
      <c r="BS3277" s="1102">
        <v>123215.42990539692</v>
      </c>
      <c r="BT3277" s="1102">
        <v>40360.733500532195</v>
      </c>
      <c r="BU3277" s="1102">
        <v>16921.631260718059</v>
      </c>
      <c r="BV3277" s="1102">
        <v>12603.762050566393</v>
      </c>
      <c r="BW3277" s="1102">
        <v>22838.369149560815</v>
      </c>
      <c r="BX3277" s="1102">
        <v>29178.471619810625</v>
      </c>
      <c r="BY3277" s="1102">
        <v>35832.062026809115</v>
      </c>
      <c r="BZ3277" s="1102">
        <v>28871.910448224167</v>
      </c>
      <c r="CA3277" s="1102">
        <v>16563.068306793819</v>
      </c>
      <c r="CB3277" s="1102">
        <v>10874.872798318214</v>
      </c>
      <c r="CC3277" s="1102">
        <v>11857.918569595147</v>
      </c>
      <c r="CD3277" s="1102">
        <v>14113.092643637656</v>
      </c>
      <c r="CE3277" s="1102">
        <v>29244.240717951641</v>
      </c>
      <c r="CF3277" s="1102">
        <v>17117.734754819201</v>
      </c>
      <c r="CG3277" s="1102">
        <v>11698.299983141927</v>
      </c>
      <c r="CH3277" s="1102">
        <v>14834.186854213138</v>
      </c>
      <c r="CI3277" s="1102">
        <v>21878.150672378553</v>
      </c>
      <c r="CJ3277" s="1102">
        <v>30818.20387607798</v>
      </c>
      <c r="CK3277" s="1102">
        <v>27127.576150515975</v>
      </c>
      <c r="CL3277" s="1102">
        <v>20457.619919942023</v>
      </c>
      <c r="CM3277" s="1102">
        <v>24923.405396988117</v>
      </c>
      <c r="CN3277" s="1102">
        <v>24821.105959412427</v>
      </c>
      <c r="CO3277" s="1102">
        <v>32484.67185402344</v>
      </c>
      <c r="CP3277" s="1102">
        <v>26062.282365592771</v>
      </c>
      <c r="CQ3277" s="1106">
        <f t="shared" si="251"/>
        <v>28728.748616006465</v>
      </c>
      <c r="CR3277" s="23" t="s">
        <v>544</v>
      </c>
      <c r="DQ3277"/>
      <c r="DR3277"/>
    </row>
    <row r="3278" spans="58:122" ht="13">
      <c r="BF3278" s="1135">
        <v>3270</v>
      </c>
      <c r="BG3278" s="1102">
        <v>68393.697904315355</v>
      </c>
      <c r="BH3278" s="1102">
        <v>76334.01683575919</v>
      </c>
      <c r="BI3278" s="1102">
        <v>72952.652177737371</v>
      </c>
      <c r="BJ3278" s="1102">
        <v>78827.80235157955</v>
      </c>
      <c r="BK3278" s="1102">
        <v>88886.20151095101</v>
      </c>
      <c r="BL3278" s="1102">
        <v>117734.92272615031</v>
      </c>
      <c r="BM3278" s="1102">
        <v>99405.573966685304</v>
      </c>
      <c r="BN3278" s="1102">
        <v>95266.589239795489</v>
      </c>
      <c r="BO3278" s="1102">
        <v>135231.83642473179</v>
      </c>
      <c r="BP3278" s="1102">
        <v>127661.78728095183</v>
      </c>
      <c r="BQ3278" s="1102">
        <v>100099.21224900839</v>
      </c>
      <c r="BR3278" s="1102">
        <v>76449.221965982171</v>
      </c>
      <c r="BS3278" s="1102">
        <v>83007.490461568741</v>
      </c>
      <c r="BT3278" s="1102">
        <v>32180.118008923182</v>
      </c>
      <c r="BU3278" s="1102">
        <v>16140.827414752373</v>
      </c>
      <c r="BV3278" s="1102">
        <v>15204.631349068068</v>
      </c>
      <c r="BW3278" s="1102">
        <v>22316.865358414874</v>
      </c>
      <c r="BX3278" s="1102">
        <v>27403.748039985814</v>
      </c>
      <c r="BY3278" s="1102">
        <v>27690.005962725354</v>
      </c>
      <c r="BZ3278" s="1102">
        <v>24490.663646600784</v>
      </c>
      <c r="CA3278" s="1102">
        <v>16565.758430754664</v>
      </c>
      <c r="CB3278" s="1102">
        <v>12174.909649926305</v>
      </c>
      <c r="CC3278" s="1102">
        <v>12410.863212244338</v>
      </c>
      <c r="CD3278" s="1102">
        <v>16510.148250203787</v>
      </c>
      <c r="CE3278" s="1102">
        <v>28392.109836821943</v>
      </c>
      <c r="CF3278" s="1102">
        <v>23269.572211738538</v>
      </c>
      <c r="CG3278" s="1102">
        <v>17384.122238418884</v>
      </c>
      <c r="CH3278" s="1102">
        <v>18097.061637616232</v>
      </c>
      <c r="CI3278" s="1102">
        <v>20667.000271668097</v>
      </c>
      <c r="CJ3278" s="1102">
        <v>24417.691318392161</v>
      </c>
      <c r="CK3278" s="1102">
        <v>24660.845452905702</v>
      </c>
      <c r="CL3278" s="1102">
        <v>19766.207037719341</v>
      </c>
      <c r="CM3278" s="1102">
        <v>23221.097188471689</v>
      </c>
      <c r="CN3278" s="1102">
        <v>22666.636290772942</v>
      </c>
      <c r="CO3278" s="1102">
        <v>28010.100629952969</v>
      </c>
      <c r="CP3278" s="1102">
        <v>23419.428557353407</v>
      </c>
      <c r="CQ3278" s="1106">
        <f t="shared" si="251"/>
        <v>25815.500972507642</v>
      </c>
      <c r="CR3278" s="23" t="s">
        <v>544</v>
      </c>
      <c r="DQ3278"/>
      <c r="DR3278"/>
    </row>
    <row r="3279" spans="58:122" ht="13">
      <c r="BF3279" s="1135">
        <v>3271</v>
      </c>
      <c r="BG3279" s="1102">
        <v>61926.318495388914</v>
      </c>
      <c r="BH3279" s="1102">
        <v>65554.462166008598</v>
      </c>
      <c r="BI3279" s="1102">
        <v>67490.750770990751</v>
      </c>
      <c r="BJ3279" s="1102">
        <v>77824.765707638406</v>
      </c>
      <c r="BK3279" s="1102">
        <v>86534.007473618389</v>
      </c>
      <c r="BL3279" s="1102">
        <v>106943.3277160531</v>
      </c>
      <c r="BM3279" s="1102">
        <v>94006.639623568102</v>
      </c>
      <c r="BN3279" s="1102">
        <v>95044.370292171836</v>
      </c>
      <c r="BO3279" s="1102">
        <v>146960.99976483147</v>
      </c>
      <c r="BP3279" s="1102">
        <v>133771.56695882199</v>
      </c>
      <c r="BQ3279" s="1102">
        <v>103055.00839241337</v>
      </c>
      <c r="BR3279" s="1102">
        <v>77058.347288371355</v>
      </c>
      <c r="BS3279" s="1102">
        <v>97736.734025157333</v>
      </c>
      <c r="BT3279" s="1102">
        <v>42272.206805213427</v>
      </c>
      <c r="BU3279" s="1102">
        <v>17840.924683261306</v>
      </c>
      <c r="BV3279" s="1102">
        <v>13493.49426818851</v>
      </c>
      <c r="BW3279" s="1102">
        <v>17876.231821002315</v>
      </c>
      <c r="BX3279" s="1102">
        <v>33775.759450339196</v>
      </c>
      <c r="BY3279" s="1102">
        <v>28838.086344139985</v>
      </c>
      <c r="BZ3279" s="1102">
        <v>25656.895734523343</v>
      </c>
      <c r="CA3279" s="1102">
        <v>16573.667968288933</v>
      </c>
      <c r="CB3279" s="1102">
        <v>9726.6722421184713</v>
      </c>
      <c r="CC3279" s="1102">
        <v>9774.6233998102234</v>
      </c>
      <c r="CD3279" s="1102">
        <v>12970.034891698899</v>
      </c>
      <c r="CE3279" s="1102">
        <v>21787.417337118102</v>
      </c>
      <c r="CF3279" s="1102">
        <v>20151.801660603851</v>
      </c>
      <c r="CG3279" s="1102">
        <v>14106.836364028562</v>
      </c>
      <c r="CH3279" s="1102">
        <v>15582.512505419678</v>
      </c>
      <c r="CI3279" s="1102">
        <v>21276.261038184108</v>
      </c>
      <c r="CJ3279" s="1102">
        <v>26506.644773913562</v>
      </c>
      <c r="CK3279" s="1102">
        <v>26305.671971547585</v>
      </c>
      <c r="CL3279" s="1102">
        <v>20402.83350347104</v>
      </c>
      <c r="CM3279" s="1102">
        <v>24078.505572631613</v>
      </c>
      <c r="CN3279" s="1102">
        <v>21839.816333953768</v>
      </c>
      <c r="CO3279" s="1102">
        <v>28720.819363290848</v>
      </c>
      <c r="CP3279" s="1102">
        <v>22970.336280569303</v>
      </c>
      <c r="CQ3279" s="1106">
        <f t="shared" si="251"/>
        <v>25320.461476574874</v>
      </c>
      <c r="CR3279" s="23" t="s">
        <v>544</v>
      </c>
      <c r="DQ3279"/>
      <c r="DR3279"/>
    </row>
    <row r="3280" spans="58:122" ht="13">
      <c r="BF3280" s="1135">
        <v>3272</v>
      </c>
      <c r="BG3280" s="1102">
        <v>82684.564814494719</v>
      </c>
      <c r="BH3280" s="1102">
        <v>76848.185974145381</v>
      </c>
      <c r="BI3280" s="1102">
        <v>69507.09072890722</v>
      </c>
      <c r="BJ3280" s="1102">
        <v>80074.304838130571</v>
      </c>
      <c r="BK3280" s="1102">
        <v>90988.970782573379</v>
      </c>
      <c r="BL3280" s="1102">
        <v>111896.57021109632</v>
      </c>
      <c r="BM3280" s="1102">
        <v>100977.97071593873</v>
      </c>
      <c r="BN3280" s="1102">
        <v>105359.44725890276</v>
      </c>
      <c r="BO3280" s="1102">
        <v>143533.71338288195</v>
      </c>
      <c r="BP3280" s="1102">
        <v>131281.17827341391</v>
      </c>
      <c r="BQ3280" s="1102">
        <v>102496.05280376531</v>
      </c>
      <c r="BR3280" s="1102">
        <v>84923.647523244901</v>
      </c>
      <c r="BS3280" s="1102">
        <v>91242.015090215922</v>
      </c>
      <c r="BT3280" s="1102">
        <v>38385.941347002685</v>
      </c>
      <c r="BU3280" s="1102">
        <v>18088.512922042461</v>
      </c>
      <c r="BV3280" s="1102">
        <v>15294.261238735346</v>
      </c>
      <c r="BW3280" s="1102">
        <v>20264.387541733435</v>
      </c>
      <c r="BX3280" s="1102">
        <v>20403.805116448519</v>
      </c>
      <c r="BY3280" s="1102">
        <v>21738.919689880837</v>
      </c>
      <c r="BZ3280" s="1102">
        <v>21269.67511342913</v>
      </c>
      <c r="CA3280" s="1102">
        <v>16591.988715053169</v>
      </c>
      <c r="CB3280" s="1102">
        <v>11301.544802390603</v>
      </c>
      <c r="CC3280" s="1102">
        <v>12499.051652501408</v>
      </c>
      <c r="CD3280" s="1102">
        <v>14480.341686228947</v>
      </c>
      <c r="CE3280" s="1102">
        <v>27720.807259520119</v>
      </c>
      <c r="CF3280" s="1102">
        <v>20732.648050906395</v>
      </c>
      <c r="CG3280" s="1102">
        <v>17128.059761373399</v>
      </c>
      <c r="CH3280" s="1102">
        <v>16542.436880317622</v>
      </c>
      <c r="CI3280" s="1102">
        <v>23135.439472292033</v>
      </c>
      <c r="CJ3280" s="1102">
        <v>26445.39852028144</v>
      </c>
      <c r="CK3280" s="1102">
        <v>32200.680394479568</v>
      </c>
      <c r="CL3280" s="1102">
        <v>26671.721195333917</v>
      </c>
      <c r="CM3280" s="1102">
        <v>29641.57962827458</v>
      </c>
      <c r="CN3280" s="1102">
        <v>24145.883474636797</v>
      </c>
      <c r="CO3280" s="1102">
        <v>27651.540278427587</v>
      </c>
      <c r="CP3280" s="1102">
        <v>26209.953695725508</v>
      </c>
      <c r="CQ3280" s="1106">
        <f t="shared" si="251"/>
        <v>28891.528393374523</v>
      </c>
      <c r="CR3280" s="23" t="s">
        <v>544</v>
      </c>
      <c r="DQ3280"/>
      <c r="DR3280"/>
    </row>
    <row r="3281" spans="58:122" ht="13">
      <c r="BF3281" s="1135">
        <v>3273</v>
      </c>
      <c r="BG3281" s="1102">
        <v>82910.393514580501</v>
      </c>
      <c r="BH3281" s="1102">
        <v>94095.919482207959</v>
      </c>
      <c r="BI3281" s="1102">
        <v>81928.410563020443</v>
      </c>
      <c r="BJ3281" s="1102">
        <v>83200.105611335195</v>
      </c>
      <c r="BK3281" s="1102">
        <v>96429.27283801866</v>
      </c>
      <c r="BL3281" s="1102">
        <v>113472.31029249876</v>
      </c>
      <c r="BM3281" s="1102">
        <v>93408.183971357168</v>
      </c>
      <c r="BN3281" s="1102">
        <v>88793.099025553442</v>
      </c>
      <c r="BO3281" s="1102">
        <v>124679.82256886191</v>
      </c>
      <c r="BP3281" s="1102">
        <v>119035.07728646172</v>
      </c>
      <c r="BQ3281" s="1102">
        <v>94158.018911292631</v>
      </c>
      <c r="BR3281" s="1102">
        <v>76481.766568340958</v>
      </c>
      <c r="BS3281" s="1102">
        <v>95554.974084868983</v>
      </c>
      <c r="BT3281" s="1102">
        <v>38104.255643421471</v>
      </c>
      <c r="BU3281" s="1102">
        <v>17913.514114933467</v>
      </c>
      <c r="BV3281" s="1102">
        <v>14901.642170629626</v>
      </c>
      <c r="BW3281" s="1102">
        <v>21046.129918412666</v>
      </c>
      <c r="BX3281" s="1102">
        <v>27616.731978020915</v>
      </c>
      <c r="BY3281" s="1102">
        <v>24738.04118820887</v>
      </c>
      <c r="BZ3281" s="1102">
        <v>24990.577916562608</v>
      </c>
      <c r="CA3281" s="1102">
        <v>16597.989248729962</v>
      </c>
      <c r="CB3281" s="1102">
        <v>11295.15024945563</v>
      </c>
      <c r="CC3281" s="1102">
        <v>13116.566971712602</v>
      </c>
      <c r="CD3281" s="1102">
        <v>16426.083982302662</v>
      </c>
      <c r="CE3281" s="1102">
        <v>24574.855477050023</v>
      </c>
      <c r="CF3281" s="1102">
        <v>16706.194231659862</v>
      </c>
      <c r="CG3281" s="1102">
        <v>14717.815980353718</v>
      </c>
      <c r="CH3281" s="1102">
        <v>16496.306894376477</v>
      </c>
      <c r="CI3281" s="1102">
        <v>21465.157913805539</v>
      </c>
      <c r="CJ3281" s="1102">
        <v>21013.97157303114</v>
      </c>
      <c r="CK3281" s="1102">
        <v>22289.742430412462</v>
      </c>
      <c r="CL3281" s="1102">
        <v>20428.482070024191</v>
      </c>
      <c r="CM3281" s="1102">
        <v>26682.942768427376</v>
      </c>
      <c r="CN3281" s="1102">
        <v>24458.708627102456</v>
      </c>
      <c r="CO3281" s="1102">
        <v>25228.429061791245</v>
      </c>
      <c r="CP3281" s="1102">
        <v>25988.991844215023</v>
      </c>
      <c r="CQ3281" s="1106">
        <f t="shared" si="251"/>
        <v>28647.959645375977</v>
      </c>
      <c r="CR3281" s="23" t="s">
        <v>544</v>
      </c>
      <c r="DQ3281"/>
      <c r="DR3281"/>
    </row>
    <row r="3282" spans="58:122" ht="13">
      <c r="BF3282" s="1135">
        <v>3274</v>
      </c>
      <c r="BG3282" s="1102">
        <v>56929.88121354163</v>
      </c>
      <c r="BH3282" s="1102">
        <v>59900.963171091775</v>
      </c>
      <c r="BI3282" s="1102">
        <v>48862.703678406884</v>
      </c>
      <c r="BJ3282" s="1102">
        <v>53734.869055911033</v>
      </c>
      <c r="BK3282" s="1102">
        <v>74265.75726949572</v>
      </c>
      <c r="BL3282" s="1102">
        <v>104310.43279746249</v>
      </c>
      <c r="BM3282" s="1102">
        <v>88508.636794257822</v>
      </c>
      <c r="BN3282" s="1102">
        <v>95052.764563846649</v>
      </c>
      <c r="BO3282" s="1102">
        <v>126983.718898643</v>
      </c>
      <c r="BP3282" s="1102">
        <v>131585.11054391455</v>
      </c>
      <c r="BQ3282" s="1102">
        <v>110691.30957046503</v>
      </c>
      <c r="BR3282" s="1102">
        <v>92612.197842960202</v>
      </c>
      <c r="BS3282" s="1102">
        <v>91060.437747521239</v>
      </c>
      <c r="BT3282" s="1102">
        <v>37561.003271000664</v>
      </c>
      <c r="BU3282" s="1102">
        <v>19289.871240515902</v>
      </c>
      <c r="BV3282" s="1102">
        <v>15088.672240012082</v>
      </c>
      <c r="BW3282" s="1102">
        <v>21119.874069078807</v>
      </c>
      <c r="BX3282" s="1102">
        <v>25809.516569358249</v>
      </c>
      <c r="BY3282" s="1102">
        <v>29997.000801743132</v>
      </c>
      <c r="BZ3282" s="1102">
        <v>27464.220164089325</v>
      </c>
      <c r="CA3282" s="1102">
        <v>16623.968885712671</v>
      </c>
      <c r="CB3282" s="1102">
        <v>8889.1746601775194</v>
      </c>
      <c r="CC3282" s="1102">
        <v>7632.2368943801539</v>
      </c>
      <c r="CD3282" s="1102">
        <v>14304.027217978093</v>
      </c>
      <c r="CE3282" s="1102">
        <v>23249.673912996153</v>
      </c>
      <c r="CF3282" s="1102">
        <v>16906.413902062024</v>
      </c>
      <c r="CG3282" s="1102">
        <v>12661.570277265024</v>
      </c>
      <c r="CH3282" s="1102">
        <v>15035.953103487924</v>
      </c>
      <c r="CI3282" s="1102">
        <v>23459.672873707597</v>
      </c>
      <c r="CJ3282" s="1102">
        <v>25648.802661067304</v>
      </c>
      <c r="CK3282" s="1102">
        <v>24375.410862281831</v>
      </c>
      <c r="CL3282" s="1102">
        <v>20471.455970566909</v>
      </c>
      <c r="CM3282" s="1102">
        <v>22550.688147086254</v>
      </c>
      <c r="CN3282" s="1102">
        <v>25240.490520502808</v>
      </c>
      <c r="CO3282" s="1102">
        <v>24625.777891490012</v>
      </c>
      <c r="CP3282" s="1102">
        <v>26492.343726626274</v>
      </c>
      <c r="CQ3282" s="1106">
        <f t="shared" si="251"/>
        <v>29202.810118267687</v>
      </c>
      <c r="CR3282" s="23" t="s">
        <v>544</v>
      </c>
      <c r="DQ3282"/>
      <c r="DR3282"/>
    </row>
    <row r="3283" spans="58:122" ht="13">
      <c r="BF3283" s="1135">
        <v>3275</v>
      </c>
      <c r="BG3283" s="1102">
        <v>67020.838568910258</v>
      </c>
      <c r="BH3283" s="1102">
        <v>73287.12405004898</v>
      </c>
      <c r="BI3283" s="1102">
        <v>62830.406961888533</v>
      </c>
      <c r="BJ3283" s="1102">
        <v>70646.257554899916</v>
      </c>
      <c r="BK3283" s="1102">
        <v>92059.765887315807</v>
      </c>
      <c r="BL3283" s="1102">
        <v>119013.54407170667</v>
      </c>
      <c r="BM3283" s="1102">
        <v>97959.117155718341</v>
      </c>
      <c r="BN3283" s="1102">
        <v>106355.86865477051</v>
      </c>
      <c r="BO3283" s="1102">
        <v>125801.79725606195</v>
      </c>
      <c r="BP3283" s="1102">
        <v>128912.3022839937</v>
      </c>
      <c r="BQ3283" s="1102">
        <v>95056.893026107049</v>
      </c>
      <c r="BR3283" s="1102">
        <v>75373.696564582322</v>
      </c>
      <c r="BS3283" s="1102">
        <v>80156.908829617692</v>
      </c>
      <c r="BT3283" s="1102">
        <v>31939.407922519662</v>
      </c>
      <c r="BU3283" s="1102">
        <v>13251.050460153736</v>
      </c>
      <c r="BV3283" s="1102">
        <v>12993.76139069949</v>
      </c>
      <c r="BW3283" s="1102">
        <v>21496.90393985837</v>
      </c>
      <c r="BX3283" s="1102">
        <v>31422.070675639257</v>
      </c>
      <c r="BY3283" s="1102">
        <v>26146.096466617244</v>
      </c>
      <c r="BZ3283" s="1102">
        <v>29998.634756517858</v>
      </c>
      <c r="CA3283" s="1102">
        <v>16646.986100189824</v>
      </c>
      <c r="CB3283" s="1102">
        <v>8928.3184207826507</v>
      </c>
      <c r="CC3283" s="1102">
        <v>9826.7196269085998</v>
      </c>
      <c r="CD3283" s="1102">
        <v>14504.944780038082</v>
      </c>
      <c r="CE3283" s="1102">
        <v>23954.935641864871</v>
      </c>
      <c r="CF3283" s="1102">
        <v>18159.869050960788</v>
      </c>
      <c r="CG3283" s="1102">
        <v>14316.890433190196</v>
      </c>
      <c r="CH3283" s="1102">
        <v>16553.443494542844</v>
      </c>
      <c r="CI3283" s="1102">
        <v>26032.230357168704</v>
      </c>
      <c r="CJ3283" s="1102">
        <v>25638.696175054651</v>
      </c>
      <c r="CK3283" s="1102">
        <v>25046.000152150991</v>
      </c>
      <c r="CL3283" s="1102">
        <v>16225.35713254158</v>
      </c>
      <c r="CM3283" s="1102">
        <v>24386.453416904962</v>
      </c>
      <c r="CN3283" s="1102">
        <v>16661.652186535259</v>
      </c>
      <c r="CO3283" s="1102">
        <v>29735.314567731875</v>
      </c>
      <c r="CP3283" s="1102">
        <v>18870.918469678702</v>
      </c>
      <c r="CQ3283" s="1106">
        <f t="shared" si="251"/>
        <v>20801.626859214724</v>
      </c>
      <c r="CR3283" s="23" t="s">
        <v>544</v>
      </c>
      <c r="DQ3283"/>
      <c r="DR3283"/>
    </row>
    <row r="3284" spans="58:122" ht="13">
      <c r="BF3284" s="1135">
        <v>3276</v>
      </c>
      <c r="BG3284" s="1102">
        <v>61353.801694658985</v>
      </c>
      <c r="BH3284" s="1102">
        <v>72798.618846391386</v>
      </c>
      <c r="BI3284" s="1102">
        <v>69991.540915325357</v>
      </c>
      <c r="BJ3284" s="1102">
        <v>71699.622643049544</v>
      </c>
      <c r="BK3284" s="1102">
        <v>91310.587181835581</v>
      </c>
      <c r="BL3284" s="1102">
        <v>138221.8608952756</v>
      </c>
      <c r="BM3284" s="1102">
        <v>119841.96532519089</v>
      </c>
      <c r="BN3284" s="1102">
        <v>106636.16475185403</v>
      </c>
      <c r="BO3284" s="1102">
        <v>137404.92395941715</v>
      </c>
      <c r="BP3284" s="1102">
        <v>146555.50029967353</v>
      </c>
      <c r="BQ3284" s="1102">
        <v>114190.39737855077</v>
      </c>
      <c r="BR3284" s="1102">
        <v>77415.783504455831</v>
      </c>
      <c r="BS3284" s="1102">
        <v>84144.69048706576</v>
      </c>
      <c r="BT3284" s="1102">
        <v>32667.398494335626</v>
      </c>
      <c r="BU3284" s="1102">
        <v>15052.717007350606</v>
      </c>
      <c r="BV3284" s="1102">
        <v>18196.438133935866</v>
      </c>
      <c r="BW3284" s="1102">
        <v>26413.700813176911</v>
      </c>
      <c r="BX3284" s="1102">
        <v>34073.313967559981</v>
      </c>
      <c r="BY3284" s="1102">
        <v>30450.842416039126</v>
      </c>
      <c r="BZ3284" s="1102">
        <v>27268.023522364161</v>
      </c>
      <c r="CA3284" s="1102">
        <v>16649.003256450967</v>
      </c>
      <c r="CB3284" s="1102">
        <v>8786.6934731629935</v>
      </c>
      <c r="CC3284" s="1102">
        <v>12414.712078159935</v>
      </c>
      <c r="CD3284" s="1102">
        <v>15003.477122917622</v>
      </c>
      <c r="CE3284" s="1102">
        <v>29879.756778450552</v>
      </c>
      <c r="CF3284" s="1102">
        <v>17293.243270982308</v>
      </c>
      <c r="CG3284" s="1102">
        <v>12248.442726661064</v>
      </c>
      <c r="CH3284" s="1102">
        <v>13897.836360247959</v>
      </c>
      <c r="CI3284" s="1102">
        <v>23408.407660385772</v>
      </c>
      <c r="CJ3284" s="1102">
        <v>28994.695641389433</v>
      </c>
      <c r="CK3284" s="1102">
        <v>31207.992100499494</v>
      </c>
      <c r="CL3284" s="1102">
        <v>24947.919433533927</v>
      </c>
      <c r="CM3284" s="1102">
        <v>30569.893099627589</v>
      </c>
      <c r="CN3284" s="1102">
        <v>25498.5576081703</v>
      </c>
      <c r="CO3284" s="1102">
        <v>27995.071648021196</v>
      </c>
      <c r="CP3284" s="1102">
        <v>26862.736787800841</v>
      </c>
      <c r="CQ3284" s="1106">
        <f t="shared" si="251"/>
        <v>29611.098578745936</v>
      </c>
      <c r="CR3284" s="23" t="s">
        <v>544</v>
      </c>
      <c r="DQ3284"/>
      <c r="DR3284"/>
    </row>
    <row r="3285" spans="58:122" ht="13">
      <c r="BF3285" s="1135">
        <v>3277</v>
      </c>
      <c r="BG3285" s="1102">
        <v>54400.581387608319</v>
      </c>
      <c r="BH3285" s="1102">
        <v>69441.671322363807</v>
      </c>
      <c r="BI3285" s="1102">
        <v>67789.911226488126</v>
      </c>
      <c r="BJ3285" s="1102">
        <v>77849.928860255357</v>
      </c>
      <c r="BK3285" s="1102">
        <v>86599.034069377987</v>
      </c>
      <c r="BL3285" s="1102">
        <v>114234.06020268572</v>
      </c>
      <c r="BM3285" s="1102">
        <v>107121.81296786014</v>
      </c>
      <c r="BN3285" s="1102">
        <v>107801.14810297199</v>
      </c>
      <c r="BO3285" s="1102">
        <v>123495.46187141088</v>
      </c>
      <c r="BP3285" s="1102">
        <v>148777.56787158849</v>
      </c>
      <c r="BQ3285" s="1102">
        <v>116362.98885514405</v>
      </c>
      <c r="BR3285" s="1102">
        <v>93671.681076186898</v>
      </c>
      <c r="BS3285" s="1102">
        <v>103387.60497139193</v>
      </c>
      <c r="BT3285" s="1102">
        <v>39680.963120500171</v>
      </c>
      <c r="BU3285" s="1102">
        <v>13218.610942675583</v>
      </c>
      <c r="BV3285" s="1102">
        <v>15766.193544278594</v>
      </c>
      <c r="BW3285" s="1102">
        <v>20840.62954899426</v>
      </c>
      <c r="BX3285" s="1102">
        <v>27872.695997117175</v>
      </c>
      <c r="BY3285" s="1102">
        <v>28819.869182432318</v>
      </c>
      <c r="BZ3285" s="1102">
        <v>18715.263264025576</v>
      </c>
      <c r="CA3285" s="1102">
        <v>16658.67218551513</v>
      </c>
      <c r="CB3285" s="1102">
        <v>10440.448824573563</v>
      </c>
      <c r="CC3285" s="1102">
        <v>10652.217599915555</v>
      </c>
      <c r="CD3285" s="1102">
        <v>15138.520473990622</v>
      </c>
      <c r="CE3285" s="1102">
        <v>23671.568713572866</v>
      </c>
      <c r="CF3285" s="1102">
        <v>15627.415609867559</v>
      </c>
      <c r="CG3285" s="1102">
        <v>11408.208409604338</v>
      </c>
      <c r="CH3285" s="1102">
        <v>13237.679774693388</v>
      </c>
      <c r="CI3285" s="1102">
        <v>22884.139540532644</v>
      </c>
      <c r="CJ3285" s="1102">
        <v>28650.81096382012</v>
      </c>
      <c r="CK3285" s="1102">
        <v>28070.171287186316</v>
      </c>
      <c r="CL3285" s="1102">
        <v>21019.389013841217</v>
      </c>
      <c r="CM3285" s="1102">
        <v>23728.416097273352</v>
      </c>
      <c r="CN3285" s="1102">
        <v>22625.443452869196</v>
      </c>
      <c r="CO3285" s="1102">
        <v>28702.29686749919</v>
      </c>
      <c r="CP3285" s="1102">
        <v>22871.615510582968</v>
      </c>
      <c r="CQ3285" s="1106">
        <f t="shared" si="251"/>
        <v>25211.64045528703</v>
      </c>
      <c r="CR3285" s="23" t="s">
        <v>544</v>
      </c>
      <c r="DQ3285"/>
      <c r="DR3285"/>
    </row>
    <row r="3286" spans="58:122" ht="13">
      <c r="BF3286" s="1135">
        <v>3278</v>
      </c>
      <c r="BG3286" s="1102">
        <v>61292.959128275586</v>
      </c>
      <c r="BH3286" s="1102">
        <v>62768.582179315359</v>
      </c>
      <c r="BI3286" s="1102">
        <v>58983.113620286087</v>
      </c>
      <c r="BJ3286" s="1102">
        <v>78447.836477811972</v>
      </c>
      <c r="BK3286" s="1102">
        <v>103778.3918162804</v>
      </c>
      <c r="BL3286" s="1102">
        <v>135932.15527928009</v>
      </c>
      <c r="BM3286" s="1102">
        <v>113747.71043609391</v>
      </c>
      <c r="BN3286" s="1102">
        <v>124709.26712161271</v>
      </c>
      <c r="BO3286" s="1102">
        <v>148701.4502686043</v>
      </c>
      <c r="BP3286" s="1102">
        <v>144067.79976899584</v>
      </c>
      <c r="BQ3286" s="1102">
        <v>107156.70067764788</v>
      </c>
      <c r="BR3286" s="1102">
        <v>76334.747467713809</v>
      </c>
      <c r="BS3286" s="1102">
        <v>69263.349054928913</v>
      </c>
      <c r="BT3286" s="1102">
        <v>32010.791842285624</v>
      </c>
      <c r="BU3286" s="1102">
        <v>12548.340657867288</v>
      </c>
      <c r="BV3286" s="1102">
        <v>13246.046822280592</v>
      </c>
      <c r="BW3286" s="1102">
        <v>26108.374790980786</v>
      </c>
      <c r="BX3286" s="1102">
        <v>38923.247940860645</v>
      </c>
      <c r="BY3286" s="1102">
        <v>28225.771256959484</v>
      </c>
      <c r="BZ3286" s="1102">
        <v>19465.187124903954</v>
      </c>
      <c r="CA3286" s="1102">
        <v>16658.890522698366</v>
      </c>
      <c r="CB3286" s="1102">
        <v>8518.4873257148847</v>
      </c>
      <c r="CC3286" s="1102">
        <v>14646.157990413736</v>
      </c>
      <c r="CD3286" s="1102">
        <v>13614.671989394055</v>
      </c>
      <c r="CE3286" s="1102">
        <v>25902.12066758284</v>
      </c>
      <c r="CF3286" s="1102">
        <v>19786.380095771503</v>
      </c>
      <c r="CG3286" s="1102">
        <v>13134.428947703254</v>
      </c>
      <c r="CH3286" s="1102">
        <v>18702.427193637504</v>
      </c>
      <c r="CI3286" s="1102">
        <v>21618.79532327826</v>
      </c>
      <c r="CJ3286" s="1102">
        <v>25891.137416444726</v>
      </c>
      <c r="CK3286" s="1102">
        <v>30312.564460946414</v>
      </c>
      <c r="CL3286" s="1102">
        <v>20312.276819476006</v>
      </c>
      <c r="CM3286" s="1102">
        <v>33870.914140760411</v>
      </c>
      <c r="CN3286" s="1102">
        <v>26995.45099178379</v>
      </c>
      <c r="CO3286" s="1102">
        <v>34533.435011232141</v>
      </c>
      <c r="CP3286" s="1102">
        <v>28260.744972117664</v>
      </c>
      <c r="CQ3286" s="1106">
        <f t="shared" si="251"/>
        <v>31152.138811790934</v>
      </c>
      <c r="CR3286" s="23" t="s">
        <v>544</v>
      </c>
      <c r="DQ3286"/>
      <c r="DR3286"/>
    </row>
    <row r="3287" spans="58:122" ht="13">
      <c r="BF3287" s="1135">
        <v>3279</v>
      </c>
      <c r="BG3287" s="1102">
        <v>97470.488869165638</v>
      </c>
      <c r="BH3287" s="1102">
        <v>79752.308742352558</v>
      </c>
      <c r="BI3287" s="1102">
        <v>75248.245388857977</v>
      </c>
      <c r="BJ3287" s="1102">
        <v>82071.184934369594</v>
      </c>
      <c r="BK3287" s="1102">
        <v>105589.26799260429</v>
      </c>
      <c r="BL3287" s="1102">
        <v>126843.85582629789</v>
      </c>
      <c r="BM3287" s="1102">
        <v>108569.61681153823</v>
      </c>
      <c r="BN3287" s="1102">
        <v>125327.25992029466</v>
      </c>
      <c r="BO3287" s="1102">
        <v>174923.25806591564</v>
      </c>
      <c r="BP3287" s="1102">
        <v>161280.9182037721</v>
      </c>
      <c r="BQ3287" s="1102">
        <v>126659.74507843568</v>
      </c>
      <c r="BR3287" s="1102">
        <v>105410.94464457082</v>
      </c>
      <c r="BS3287" s="1102">
        <v>121928.07006084714</v>
      </c>
      <c r="BT3287" s="1102">
        <v>38208.988191875418</v>
      </c>
      <c r="BU3287" s="1102">
        <v>15320.436860912188</v>
      </c>
      <c r="BV3287" s="1102">
        <v>16008.531272674483</v>
      </c>
      <c r="BW3287" s="1102">
        <v>18719.135128334223</v>
      </c>
      <c r="BX3287" s="1102">
        <v>24543.62458938055</v>
      </c>
      <c r="BY3287" s="1102">
        <v>30201.122551890112</v>
      </c>
      <c r="BZ3287" s="1102">
        <v>27018.372212570677</v>
      </c>
      <c r="CA3287" s="1102">
        <v>16674.843847454555</v>
      </c>
      <c r="CB3287" s="1102">
        <v>9057.1119862467876</v>
      </c>
      <c r="CC3287" s="1102">
        <v>13433.376780667182</v>
      </c>
      <c r="CD3287" s="1102">
        <v>16505.13981148996</v>
      </c>
      <c r="CE3287" s="1102">
        <v>31789.425043149768</v>
      </c>
      <c r="CF3287" s="1102">
        <v>22848.278942286899</v>
      </c>
      <c r="CG3287" s="1102">
        <v>17539.376217884797</v>
      </c>
      <c r="CH3287" s="1102">
        <v>17588.451206187969</v>
      </c>
      <c r="CI3287" s="1102">
        <v>21267.876607909369</v>
      </c>
      <c r="CJ3287" s="1102">
        <v>23226.726367135405</v>
      </c>
      <c r="CK3287" s="1102">
        <v>24822.684124753217</v>
      </c>
      <c r="CL3287" s="1102">
        <v>21412.018434578084</v>
      </c>
      <c r="CM3287" s="1102">
        <v>33620.615488683288</v>
      </c>
      <c r="CN3287" s="1102">
        <v>26232.804623800876</v>
      </c>
      <c r="CO3287" s="1102">
        <v>35693.873352375973</v>
      </c>
      <c r="CP3287" s="1102">
        <v>28148.873504761312</v>
      </c>
      <c r="CQ3287" s="1106">
        <f t="shared" si="251"/>
        <v>31028.821628057733</v>
      </c>
      <c r="CR3287" s="23" t="s">
        <v>544</v>
      </c>
      <c r="DQ3287"/>
      <c r="DR3287"/>
    </row>
    <row r="3288" spans="58:122" ht="13">
      <c r="BF3288" s="1135">
        <v>3280</v>
      </c>
      <c r="BG3288" s="1102">
        <v>74908.456709716527</v>
      </c>
      <c r="BH3288" s="1102">
        <v>59950.632125886157</v>
      </c>
      <c r="BI3288" s="1102">
        <v>63578.573766693691</v>
      </c>
      <c r="BJ3288" s="1102">
        <v>87937.989583369286</v>
      </c>
      <c r="BK3288" s="1102">
        <v>109630.50512100078</v>
      </c>
      <c r="BL3288" s="1102">
        <v>133381.82607069582</v>
      </c>
      <c r="BM3288" s="1102">
        <v>106860.88963214018</v>
      </c>
      <c r="BN3288" s="1102">
        <v>115426.36268419838</v>
      </c>
      <c r="BO3288" s="1102">
        <v>155801.77924151934</v>
      </c>
      <c r="BP3288" s="1102">
        <v>143301.05077419587</v>
      </c>
      <c r="BQ3288" s="1102">
        <v>114875.4772023008</v>
      </c>
      <c r="BR3288" s="1102">
        <v>93260.111990185818</v>
      </c>
      <c r="BS3288" s="1102">
        <v>106348.1642223188</v>
      </c>
      <c r="BT3288" s="1102">
        <v>35600.031428521448</v>
      </c>
      <c r="BU3288" s="1102">
        <v>14495.929378073781</v>
      </c>
      <c r="BV3288" s="1102">
        <v>14269.267151936674</v>
      </c>
      <c r="BW3288" s="1102">
        <v>30991.405734877826</v>
      </c>
      <c r="BX3288" s="1102">
        <v>34564.907478284513</v>
      </c>
      <c r="BY3288" s="1102">
        <v>32828.666473833633</v>
      </c>
      <c r="BZ3288" s="1102">
        <v>27726.279140921459</v>
      </c>
      <c r="CA3288" s="1102">
        <v>16677.493669569874</v>
      </c>
      <c r="CB3288" s="1102">
        <v>11157.287886538035</v>
      </c>
      <c r="CC3288" s="1102">
        <v>13647.351703806014</v>
      </c>
      <c r="CD3288" s="1102">
        <v>14829.017596344664</v>
      </c>
      <c r="CE3288" s="1102">
        <v>32061.962479523627</v>
      </c>
      <c r="CF3288" s="1102">
        <v>18296.524988380224</v>
      </c>
      <c r="CG3288" s="1102">
        <v>15419.49569814373</v>
      </c>
      <c r="CH3288" s="1102">
        <v>15302.478771514185</v>
      </c>
      <c r="CI3288" s="1102">
        <v>26409.433328417021</v>
      </c>
      <c r="CJ3288" s="1102">
        <v>30094.450055933627</v>
      </c>
      <c r="CK3288" s="1102">
        <v>30803.979178318481</v>
      </c>
      <c r="CL3288" s="1102">
        <v>21619.762537701219</v>
      </c>
      <c r="CM3288" s="1102">
        <v>25726.751834316819</v>
      </c>
      <c r="CN3288" s="1102">
        <v>22321.658881139305</v>
      </c>
      <c r="CO3288" s="1102">
        <v>31781.491268426336</v>
      </c>
      <c r="CP3288" s="1102">
        <v>23095.664786863697</v>
      </c>
      <c r="CQ3288" s="1106">
        <f t="shared" si="251"/>
        <v>25458.612506528592</v>
      </c>
      <c r="CR3288" s="23" t="s">
        <v>544</v>
      </c>
      <c r="DQ3288"/>
      <c r="DR3288"/>
    </row>
    <row r="3289" spans="58:122" ht="13">
      <c r="BF3289" s="1135">
        <v>3281</v>
      </c>
      <c r="BG3289" s="1102">
        <v>62722.185576214462</v>
      </c>
      <c r="BH3289" s="1102">
        <v>76325.783118334191</v>
      </c>
      <c r="BI3289" s="1102">
        <v>73884.05902292364</v>
      </c>
      <c r="BJ3289" s="1102">
        <v>84701.499188924732</v>
      </c>
      <c r="BK3289" s="1102">
        <v>95769.78694087069</v>
      </c>
      <c r="BL3289" s="1102">
        <v>121435.41588999286</v>
      </c>
      <c r="BM3289" s="1102">
        <v>112253.20610318422</v>
      </c>
      <c r="BN3289" s="1102">
        <v>115349.55904025341</v>
      </c>
      <c r="BO3289" s="1102">
        <v>141028.39279363613</v>
      </c>
      <c r="BP3289" s="1102">
        <v>151111.28041493456</v>
      </c>
      <c r="BQ3289" s="1102">
        <v>117461.20776307171</v>
      </c>
      <c r="BR3289" s="1102">
        <v>86816.817382071138</v>
      </c>
      <c r="BS3289" s="1102">
        <v>72421.354687832907</v>
      </c>
      <c r="BT3289" s="1102">
        <v>34940.206135532033</v>
      </c>
      <c r="BU3289" s="1102">
        <v>15702.851073446782</v>
      </c>
      <c r="BV3289" s="1102">
        <v>16054.451520002493</v>
      </c>
      <c r="BW3289" s="1102">
        <v>21694.104594384258</v>
      </c>
      <c r="BX3289" s="1102">
        <v>31148.900446783693</v>
      </c>
      <c r="BY3289" s="1102">
        <v>27454.634100554758</v>
      </c>
      <c r="BZ3289" s="1102">
        <v>23397.080275633478</v>
      </c>
      <c r="CA3289" s="1102">
        <v>16679.072839306191</v>
      </c>
      <c r="CB3289" s="1102">
        <v>11693.799670926614</v>
      </c>
      <c r="CC3289" s="1102">
        <v>12780.513123221052</v>
      </c>
      <c r="CD3289" s="1102">
        <v>18280.156100953478</v>
      </c>
      <c r="CE3289" s="1102">
        <v>25458.26812337117</v>
      </c>
      <c r="CF3289" s="1102">
        <v>20709.527661086267</v>
      </c>
      <c r="CG3289" s="1102">
        <v>18202.285992158944</v>
      </c>
      <c r="CH3289" s="1102">
        <v>19674.351688032039</v>
      </c>
      <c r="CI3289" s="1102">
        <v>25189.054881657699</v>
      </c>
      <c r="CJ3289" s="1102">
        <v>24635.384739455651</v>
      </c>
      <c r="CK3289" s="1102">
        <v>24571.937848464622</v>
      </c>
      <c r="CL3289" s="1102">
        <v>20227.204834043143</v>
      </c>
      <c r="CM3289" s="1102">
        <v>23148.717754258862</v>
      </c>
      <c r="CN3289" s="1102">
        <v>24539.42132296757</v>
      </c>
      <c r="CO3289" s="1102">
        <v>27227.594679221318</v>
      </c>
      <c r="CP3289" s="1102">
        <v>24831.02197159221</v>
      </c>
      <c r="CQ3289" s="1106">
        <f t="shared" si="251"/>
        <v>27371.516358144592</v>
      </c>
      <c r="CR3289" s="23" t="s">
        <v>544</v>
      </c>
      <c r="DQ3289"/>
      <c r="DR3289"/>
    </row>
    <row r="3290" spans="58:122" ht="13">
      <c r="BF3290" s="1135">
        <v>3282</v>
      </c>
      <c r="BG3290" s="1102">
        <v>74671.199074483942</v>
      </c>
      <c r="BH3290" s="1102">
        <v>71266.429352777632</v>
      </c>
      <c r="BI3290" s="1102">
        <v>57753.359755946258</v>
      </c>
      <c r="BJ3290" s="1102">
        <v>65629.716673190851</v>
      </c>
      <c r="BK3290" s="1102">
        <v>73969.100424277756</v>
      </c>
      <c r="BL3290" s="1102">
        <v>86165.423888058998</v>
      </c>
      <c r="BM3290" s="1102">
        <v>78283.099710547031</v>
      </c>
      <c r="BN3290" s="1102">
        <v>112724.01403719986</v>
      </c>
      <c r="BO3290" s="1102">
        <v>129994.41840371738</v>
      </c>
      <c r="BP3290" s="1102">
        <v>122106.17999721407</v>
      </c>
      <c r="BQ3290" s="1102">
        <v>97167.591890711163</v>
      </c>
      <c r="BR3290" s="1102">
        <v>88702.27323754206</v>
      </c>
      <c r="BS3290" s="1102">
        <v>78825.319695978367</v>
      </c>
      <c r="BT3290" s="1102">
        <v>29089.173627941058</v>
      </c>
      <c r="BU3290" s="1102">
        <v>11566.085688719299</v>
      </c>
      <c r="BV3290" s="1102">
        <v>12934.360893936599</v>
      </c>
      <c r="BW3290" s="1102">
        <v>27323.975279650505</v>
      </c>
      <c r="BX3290" s="1102">
        <v>28746.168470130142</v>
      </c>
      <c r="BY3290" s="1102">
        <v>31784.786584260895</v>
      </c>
      <c r="BZ3290" s="1102">
        <v>27467.935688415495</v>
      </c>
      <c r="CA3290" s="1102">
        <v>16685.562215157068</v>
      </c>
      <c r="CB3290" s="1102">
        <v>9053.3817834491074</v>
      </c>
      <c r="CC3290" s="1102">
        <v>11159.487724274066</v>
      </c>
      <c r="CD3290" s="1102">
        <v>14031.285317625448</v>
      </c>
      <c r="CE3290" s="1102">
        <v>25745.982597228984</v>
      </c>
      <c r="CF3290" s="1102">
        <v>16613.062723323041</v>
      </c>
      <c r="CG3290" s="1102">
        <v>12800.479492372462</v>
      </c>
      <c r="CH3290" s="1102">
        <v>17233.358693390801</v>
      </c>
      <c r="CI3290" s="1102">
        <v>23611.275399548711</v>
      </c>
      <c r="CJ3290" s="1102">
        <v>28882.91120272479</v>
      </c>
      <c r="CK3290" s="1102">
        <v>26557.061520396848</v>
      </c>
      <c r="CL3290" s="1102">
        <v>20819.606450830048</v>
      </c>
      <c r="CM3290" s="1102">
        <v>24243.342618060233</v>
      </c>
      <c r="CN3290" s="1102">
        <v>20611.006759024443</v>
      </c>
      <c r="CO3290" s="1102">
        <v>29670.072775313649</v>
      </c>
      <c r="CP3290" s="1102">
        <v>22467.337211288272</v>
      </c>
      <c r="CQ3290" s="1106">
        <f t="shared" si="251"/>
        <v>24765.999913586918</v>
      </c>
      <c r="CR3290" s="23" t="s">
        <v>544</v>
      </c>
      <c r="DQ3290"/>
      <c r="DR3290"/>
    </row>
    <row r="3291" spans="58:122" ht="13">
      <c r="BF3291" s="1135">
        <v>3283</v>
      </c>
      <c r="BG3291" s="1102">
        <v>55343.241575565764</v>
      </c>
      <c r="BH3291" s="1102">
        <v>48947.35552350973</v>
      </c>
      <c r="BI3291" s="1102">
        <v>40085.555470916479</v>
      </c>
      <c r="BJ3291" s="1102">
        <v>55447.911552181278</v>
      </c>
      <c r="BK3291" s="1102">
        <v>81346.660815370444</v>
      </c>
      <c r="BL3291" s="1102">
        <v>102753.77533568263</v>
      </c>
      <c r="BM3291" s="1102">
        <v>89520.089658293757</v>
      </c>
      <c r="BN3291" s="1102">
        <v>93964.744704173485</v>
      </c>
      <c r="BO3291" s="1102">
        <v>128516.63753351006</v>
      </c>
      <c r="BP3291" s="1102">
        <v>122828.28746162962</v>
      </c>
      <c r="BQ3291" s="1102">
        <v>97613.574013013902</v>
      </c>
      <c r="BR3291" s="1102">
        <v>79028.12569367532</v>
      </c>
      <c r="BS3291" s="1102">
        <v>100697.51886963568</v>
      </c>
      <c r="BT3291" s="1102">
        <v>33520.04895185832</v>
      </c>
      <c r="BU3291" s="1102">
        <v>15085.094835359627</v>
      </c>
      <c r="BV3291" s="1102">
        <v>13128.773807400199</v>
      </c>
      <c r="BW3291" s="1102">
        <v>24108.9410681068</v>
      </c>
      <c r="BX3291" s="1102">
        <v>24168.10776621554</v>
      </c>
      <c r="BY3291" s="1102">
        <v>23448.708561153911</v>
      </c>
      <c r="BZ3291" s="1102">
        <v>20912.67435525584</v>
      </c>
      <c r="CA3291" s="1102">
        <v>16692.295819629733</v>
      </c>
      <c r="CB3291" s="1102">
        <v>9400.5581498410993</v>
      </c>
      <c r="CC3291" s="1102">
        <v>7487.8988074104</v>
      </c>
      <c r="CD3291" s="1102">
        <v>10095.161405235318</v>
      </c>
      <c r="CE3291" s="1102">
        <v>19581.079544312353</v>
      </c>
      <c r="CF3291" s="1102">
        <v>15683.614482897952</v>
      </c>
      <c r="CG3291" s="1102">
        <v>12139.69988661758</v>
      </c>
      <c r="CH3291" s="1102">
        <v>12800.125880151942</v>
      </c>
      <c r="CI3291" s="1102">
        <v>17478.365055880713</v>
      </c>
      <c r="CJ3291" s="1102">
        <v>20928.669504646386</v>
      </c>
      <c r="CK3291" s="1102">
        <v>20898.087022268566</v>
      </c>
      <c r="CL3291" s="1102">
        <v>17186.768484751326</v>
      </c>
      <c r="CM3291" s="1102">
        <v>21192.567665817482</v>
      </c>
      <c r="CN3291" s="1102">
        <v>22475.669035985014</v>
      </c>
      <c r="CO3291" s="1102">
        <v>24994.769979368088</v>
      </c>
      <c r="CP3291" s="1102">
        <v>23992.113206778213</v>
      </c>
      <c r="CQ3291" s="1106">
        <f t="shared" si="251"/>
        <v>26446.77773863199</v>
      </c>
      <c r="CR3291" s="23" t="s">
        <v>544</v>
      </c>
      <c r="DQ3291"/>
      <c r="DR3291"/>
    </row>
    <row r="3292" spans="58:122" ht="13">
      <c r="BF3292" s="1135">
        <v>3284</v>
      </c>
      <c r="BG3292" s="1102">
        <v>85576.655021631101</v>
      </c>
      <c r="BH3292" s="1102">
        <v>92671.515482064264</v>
      </c>
      <c r="BI3292" s="1102">
        <v>88475.068340104219</v>
      </c>
      <c r="BJ3292" s="1102">
        <v>104190.67683479136</v>
      </c>
      <c r="BK3292" s="1102">
        <v>119767.97576336405</v>
      </c>
      <c r="BL3292" s="1102">
        <v>150096.66750811005</v>
      </c>
      <c r="BM3292" s="1102">
        <v>125528.47960304553</v>
      </c>
      <c r="BN3292" s="1102">
        <v>135457.33111509043</v>
      </c>
      <c r="BO3292" s="1102">
        <v>160821.94082186808</v>
      </c>
      <c r="BP3292" s="1102">
        <v>146277.72669142068</v>
      </c>
      <c r="BQ3292" s="1102">
        <v>115330.3690336673</v>
      </c>
      <c r="BR3292" s="1102">
        <v>100151.52079780662</v>
      </c>
      <c r="BS3292" s="1102">
        <v>107668.05441198537</v>
      </c>
      <c r="BT3292" s="1102">
        <v>54561.034776889275</v>
      </c>
      <c r="BU3292" s="1102">
        <v>28252.047079039094</v>
      </c>
      <c r="BV3292" s="1102">
        <v>20277.796874707648</v>
      </c>
      <c r="BW3292" s="1102">
        <v>18116.224872901748</v>
      </c>
      <c r="BX3292" s="1102">
        <v>27003.992869053229</v>
      </c>
      <c r="BY3292" s="1102">
        <v>24287.02269910424</v>
      </c>
      <c r="BZ3292" s="1102">
        <v>25745.682053753124</v>
      </c>
      <c r="CA3292" s="1102">
        <v>16694.605837855528</v>
      </c>
      <c r="CB3292" s="1102">
        <v>9757.5164948206584</v>
      </c>
      <c r="CC3292" s="1102">
        <v>14460.0976535801</v>
      </c>
      <c r="CD3292" s="1102">
        <v>16400.266532976195</v>
      </c>
      <c r="CE3292" s="1102">
        <v>24399.028659382235</v>
      </c>
      <c r="CF3292" s="1102">
        <v>19322.455168025153</v>
      </c>
      <c r="CG3292" s="1102">
        <v>16162.399726834925</v>
      </c>
      <c r="CH3292" s="1102">
        <v>20665.515682777957</v>
      </c>
      <c r="CI3292" s="1102">
        <v>25308.666318288855</v>
      </c>
      <c r="CJ3292" s="1102">
        <v>28325.496344139785</v>
      </c>
      <c r="CK3292" s="1102">
        <v>30021.881166937794</v>
      </c>
      <c r="CL3292" s="1102">
        <v>24008.762270042385</v>
      </c>
      <c r="CM3292" s="1102">
        <v>29407.814680164454</v>
      </c>
      <c r="CN3292" s="1102">
        <v>25040.243013720326</v>
      </c>
      <c r="CO3292" s="1102">
        <v>26845.171195967014</v>
      </c>
      <c r="CP3292" s="1102">
        <v>25868.519666843698</v>
      </c>
      <c r="CQ3292" s="1106">
        <f t="shared" si="251"/>
        <v>28515.161801719238</v>
      </c>
      <c r="CR3292" s="23" t="s">
        <v>544</v>
      </c>
      <c r="DQ3292"/>
      <c r="DR3292"/>
    </row>
    <row r="3293" spans="58:122" ht="13">
      <c r="BF3293" s="1135">
        <v>3285</v>
      </c>
      <c r="BG3293" s="1102">
        <v>57130.08842734887</v>
      </c>
      <c r="BH3293" s="1102">
        <v>50113.438399646053</v>
      </c>
      <c r="BI3293" s="1102">
        <v>40163.777575664048</v>
      </c>
      <c r="BJ3293" s="1102">
        <v>54986.724407819762</v>
      </c>
      <c r="BK3293" s="1102">
        <v>80942.54791665505</v>
      </c>
      <c r="BL3293" s="1102">
        <v>101537.14958227528</v>
      </c>
      <c r="BM3293" s="1102">
        <v>89769.561417711753</v>
      </c>
      <c r="BN3293" s="1102">
        <v>95068.181570619316</v>
      </c>
      <c r="BO3293" s="1102">
        <v>129647.26019165313</v>
      </c>
      <c r="BP3293" s="1102">
        <v>120421.02992188378</v>
      </c>
      <c r="BQ3293" s="1102">
        <v>97983.961687501083</v>
      </c>
      <c r="BR3293" s="1102">
        <v>80677.043973087028</v>
      </c>
      <c r="BS3293" s="1102">
        <v>100401.80320392869</v>
      </c>
      <c r="BT3293" s="1102">
        <v>32900.999340136783</v>
      </c>
      <c r="BU3293" s="1102">
        <v>15291.054581781225</v>
      </c>
      <c r="BV3293" s="1102">
        <v>13043.652749441058</v>
      </c>
      <c r="BW3293" s="1102">
        <v>24094.780607052096</v>
      </c>
      <c r="BX3293" s="1102">
        <v>24234.289621140269</v>
      </c>
      <c r="BY3293" s="1102">
        <v>23533.244929665918</v>
      </c>
      <c r="BZ3293" s="1102">
        <v>20989.523970280687</v>
      </c>
      <c r="CA3293" s="1102">
        <v>16701.550102454676</v>
      </c>
      <c r="CB3293" s="1102">
        <v>9370.7150748572167</v>
      </c>
      <c r="CC3293" s="1102">
        <v>7510.7821588899824</v>
      </c>
      <c r="CD3293" s="1102">
        <v>10150.25918968626</v>
      </c>
      <c r="CE3293" s="1102">
        <v>19601.009312282331</v>
      </c>
      <c r="CF3293" s="1102">
        <v>15684.288512835818</v>
      </c>
      <c r="CG3293" s="1102">
        <v>12164.197193011671</v>
      </c>
      <c r="CH3293" s="1102">
        <v>12819.782620065056</v>
      </c>
      <c r="CI3293" s="1102">
        <v>17507.481116515319</v>
      </c>
      <c r="CJ3293" s="1102">
        <v>20981.340625958161</v>
      </c>
      <c r="CK3293" s="1102">
        <v>20888.345495361358</v>
      </c>
      <c r="CL3293" s="1102">
        <v>17168.451061632095</v>
      </c>
      <c r="CM3293" s="1102">
        <v>21154.564231847336</v>
      </c>
      <c r="CN3293" s="1102">
        <v>22597.365319985805</v>
      </c>
      <c r="CO3293" s="1102">
        <v>24998.606974835086</v>
      </c>
      <c r="CP3293" s="1102">
        <v>24133.365010918758</v>
      </c>
      <c r="CQ3293" s="1106">
        <f t="shared" si="251"/>
        <v>26602.48119989402</v>
      </c>
      <c r="CR3293" s="23" t="s">
        <v>544</v>
      </c>
      <c r="DQ3293"/>
      <c r="DR3293"/>
    </row>
    <row r="3294" spans="58:122" ht="13">
      <c r="BF3294" s="1135">
        <v>3286</v>
      </c>
      <c r="BG3294" s="1102">
        <v>59521.338030038547</v>
      </c>
      <c r="BH3294" s="1102">
        <v>62002.710453600681</v>
      </c>
      <c r="BI3294" s="1102">
        <v>58188.624607712394</v>
      </c>
      <c r="BJ3294" s="1102">
        <v>75190.117409965766</v>
      </c>
      <c r="BK3294" s="1102">
        <v>98115.641694607271</v>
      </c>
      <c r="BL3294" s="1102">
        <v>133182.85398200696</v>
      </c>
      <c r="BM3294" s="1102">
        <v>117653.30458669126</v>
      </c>
      <c r="BN3294" s="1102">
        <v>124324.31384604346</v>
      </c>
      <c r="BO3294" s="1102">
        <v>146473.59371145046</v>
      </c>
      <c r="BP3294" s="1102">
        <v>146252.13485250014</v>
      </c>
      <c r="BQ3294" s="1102">
        <v>108259.47005861887</v>
      </c>
      <c r="BR3294" s="1102">
        <v>75835.28864138377</v>
      </c>
      <c r="BS3294" s="1102">
        <v>68476.444863125289</v>
      </c>
      <c r="BT3294" s="1102">
        <v>27688.546043919385</v>
      </c>
      <c r="BU3294" s="1102">
        <v>12250.462085717161</v>
      </c>
      <c r="BV3294" s="1102">
        <v>14030.146956373139</v>
      </c>
      <c r="BW3294" s="1102">
        <v>29217.455655010963</v>
      </c>
      <c r="BX3294" s="1102">
        <v>30464.79264478714</v>
      </c>
      <c r="BY3294" s="1102">
        <v>33345.118728226858</v>
      </c>
      <c r="BZ3294" s="1102">
        <v>17538.058984898991</v>
      </c>
      <c r="CA3294" s="1102">
        <v>16710.219010877478</v>
      </c>
      <c r="CB3294" s="1102">
        <v>8460.4005708107688</v>
      </c>
      <c r="CC3294" s="1102">
        <v>13752.679665256659</v>
      </c>
      <c r="CD3294" s="1102">
        <v>13829.471651933254</v>
      </c>
      <c r="CE3294" s="1102">
        <v>26506.990709802729</v>
      </c>
      <c r="CF3294" s="1102">
        <v>19184.577857428241</v>
      </c>
      <c r="CG3294" s="1102">
        <v>12796.148978942814</v>
      </c>
      <c r="CH3294" s="1102">
        <v>18583.914819673912</v>
      </c>
      <c r="CI3294" s="1102">
        <v>21563.907591177122</v>
      </c>
      <c r="CJ3294" s="1102">
        <v>24981.624745382302</v>
      </c>
      <c r="CK3294" s="1102">
        <v>29550.393435964594</v>
      </c>
      <c r="CL3294" s="1102">
        <v>19837.341463940553</v>
      </c>
      <c r="CM3294" s="1102">
        <v>33613.873622812309</v>
      </c>
      <c r="CN3294" s="1102">
        <v>26375.053874666315</v>
      </c>
      <c r="CO3294" s="1102">
        <v>32345.268470913368</v>
      </c>
      <c r="CP3294" s="1102">
        <v>26832.532729444276</v>
      </c>
      <c r="CQ3294" s="1106">
        <f t="shared" si="251"/>
        <v>29577.804303611592</v>
      </c>
      <c r="CR3294" s="23" t="s">
        <v>544</v>
      </c>
      <c r="DQ3294"/>
      <c r="DR3294"/>
    </row>
    <row r="3295" spans="58:122" ht="13">
      <c r="BF3295" s="1135">
        <v>3287</v>
      </c>
      <c r="BG3295" s="1102">
        <v>58856.337925682237</v>
      </c>
      <c r="BH3295" s="1102">
        <v>66457.274181176632</v>
      </c>
      <c r="BI3295" s="1102">
        <v>63756.301409549909</v>
      </c>
      <c r="BJ3295" s="1102">
        <v>75712.025444072395</v>
      </c>
      <c r="BK3295" s="1102">
        <v>91638.297425043609</v>
      </c>
      <c r="BL3295" s="1102">
        <v>119069.93407588026</v>
      </c>
      <c r="BM3295" s="1102">
        <v>94060.914317214891</v>
      </c>
      <c r="BN3295" s="1102">
        <v>97355.008160050143</v>
      </c>
      <c r="BO3295" s="1102">
        <v>122643.1650109671</v>
      </c>
      <c r="BP3295" s="1102">
        <v>111682.58546498229</v>
      </c>
      <c r="BQ3295" s="1102">
        <v>86094.713508969522</v>
      </c>
      <c r="BR3295" s="1102">
        <v>65988.570816261112</v>
      </c>
      <c r="BS3295" s="1102">
        <v>66495.900783770165</v>
      </c>
      <c r="BT3295" s="1102">
        <v>36162.959260828677</v>
      </c>
      <c r="BU3295" s="1102">
        <v>15322.202321291519</v>
      </c>
      <c r="BV3295" s="1102">
        <v>14809.470502505525</v>
      </c>
      <c r="BW3295" s="1102">
        <v>24842.654250561238</v>
      </c>
      <c r="BX3295" s="1102">
        <v>32982.443144634206</v>
      </c>
      <c r="BY3295" s="1102">
        <v>27632.205974992321</v>
      </c>
      <c r="BZ3295" s="1102">
        <v>22732.643329773196</v>
      </c>
      <c r="CA3295" s="1102">
        <v>16711.33934924311</v>
      </c>
      <c r="CB3295" s="1102">
        <v>10253.375039732451</v>
      </c>
      <c r="CC3295" s="1102">
        <v>11998.08219277201</v>
      </c>
      <c r="CD3295" s="1102">
        <v>14477.740889654482</v>
      </c>
      <c r="CE3295" s="1102">
        <v>21063.200873827984</v>
      </c>
      <c r="CF3295" s="1102">
        <v>13533.557535748883</v>
      </c>
      <c r="CG3295" s="1102">
        <v>12530.739827153984</v>
      </c>
      <c r="CH3295" s="1102">
        <v>17062.026644649442</v>
      </c>
      <c r="CI3295" s="1102">
        <v>23999.917067497929</v>
      </c>
      <c r="CJ3295" s="1102">
        <v>27777.954356948751</v>
      </c>
      <c r="CK3295" s="1102">
        <v>27428.873643491079</v>
      </c>
      <c r="CL3295" s="1102">
        <v>20390.99541813523</v>
      </c>
      <c r="CM3295" s="1102">
        <v>24272.27107238453</v>
      </c>
      <c r="CN3295" s="1102">
        <v>24383.044325797899</v>
      </c>
      <c r="CO3295" s="1102">
        <v>30389.373405942082</v>
      </c>
      <c r="CP3295" s="1102">
        <v>24278.521410435682</v>
      </c>
      <c r="CQ3295" s="1106">
        <f t="shared" si="251"/>
        <v>26762.488740800403</v>
      </c>
      <c r="CR3295" s="23" t="s">
        <v>544</v>
      </c>
      <c r="DQ3295"/>
      <c r="DR3295"/>
    </row>
    <row r="3296" spans="58:122" ht="13">
      <c r="BF3296" s="1135">
        <v>3288</v>
      </c>
      <c r="BG3296" s="1102">
        <v>70683.940407495655</v>
      </c>
      <c r="BH3296" s="1102">
        <v>76071.792987621971</v>
      </c>
      <c r="BI3296" s="1102">
        <v>67432.509901380312</v>
      </c>
      <c r="BJ3296" s="1102">
        <v>70779.745696771046</v>
      </c>
      <c r="BK3296" s="1102">
        <v>85637.615588803994</v>
      </c>
      <c r="BL3296" s="1102">
        <v>108644.4749127033</v>
      </c>
      <c r="BM3296" s="1102">
        <v>99422.43046659579</v>
      </c>
      <c r="BN3296" s="1102">
        <v>110088.16393050786</v>
      </c>
      <c r="BO3296" s="1102">
        <v>137034.95172582765</v>
      </c>
      <c r="BP3296" s="1102">
        <v>140458.37822006046</v>
      </c>
      <c r="BQ3296" s="1102">
        <v>115683.16146687747</v>
      </c>
      <c r="BR3296" s="1102">
        <v>92893.683584361075</v>
      </c>
      <c r="BS3296" s="1102">
        <v>85825.10600148674</v>
      </c>
      <c r="BT3296" s="1102">
        <v>30124.735430867622</v>
      </c>
      <c r="BU3296" s="1102">
        <v>13267.821429930484</v>
      </c>
      <c r="BV3296" s="1102">
        <v>16371.992069690437</v>
      </c>
      <c r="BW3296" s="1102">
        <v>26245.752781879633</v>
      </c>
      <c r="BX3296" s="1102">
        <v>26212.746050087186</v>
      </c>
      <c r="BY3296" s="1102">
        <v>25635.11639501452</v>
      </c>
      <c r="BZ3296" s="1102">
        <v>23194.643981813679</v>
      </c>
      <c r="CA3296" s="1102">
        <v>16748.586874129855</v>
      </c>
      <c r="CB3296" s="1102">
        <v>9881.5711088593398</v>
      </c>
      <c r="CC3296" s="1102">
        <v>8950.332457609029</v>
      </c>
      <c r="CD3296" s="1102">
        <v>11161.35447509305</v>
      </c>
      <c r="CE3296" s="1102">
        <v>22901.64906667914</v>
      </c>
      <c r="CF3296" s="1102">
        <v>22893.495517224139</v>
      </c>
      <c r="CG3296" s="1102">
        <v>17171.206188496559</v>
      </c>
      <c r="CH3296" s="1102">
        <v>17062.896608384061</v>
      </c>
      <c r="CI3296" s="1102">
        <v>19432.764351667607</v>
      </c>
      <c r="CJ3296" s="1102">
        <v>24542.190094156806</v>
      </c>
      <c r="CK3296" s="1102">
        <v>26012.781298977312</v>
      </c>
      <c r="CL3296" s="1102">
        <v>21043.626899896783</v>
      </c>
      <c r="CM3296" s="1102">
        <v>22414.487407825833</v>
      </c>
      <c r="CN3296" s="1102">
        <v>17153.75661159529</v>
      </c>
      <c r="CO3296" s="1102">
        <v>24842.14551358801</v>
      </c>
      <c r="CP3296" s="1102">
        <v>18022.001333936125</v>
      </c>
      <c r="CQ3296" s="1106">
        <f t="shared" si="251"/>
        <v>19865.855899232876</v>
      </c>
      <c r="CR3296" s="23" t="s">
        <v>544</v>
      </c>
      <c r="DQ3296"/>
      <c r="DR3296"/>
    </row>
    <row r="3297" spans="58:122" ht="13">
      <c r="BF3297" s="1135">
        <v>3289</v>
      </c>
      <c r="BG3297" s="1102">
        <v>73618.237729798479</v>
      </c>
      <c r="BH3297" s="1102">
        <v>80471.173940263077</v>
      </c>
      <c r="BI3297" s="1102">
        <v>74736.666858288183</v>
      </c>
      <c r="BJ3297" s="1102">
        <v>74620.175916033855</v>
      </c>
      <c r="BK3297" s="1102">
        <v>87069.646319116786</v>
      </c>
      <c r="BL3297" s="1102">
        <v>115493.26656928018</v>
      </c>
      <c r="BM3297" s="1102">
        <v>99227.208267443042</v>
      </c>
      <c r="BN3297" s="1102">
        <v>97246.871809596458</v>
      </c>
      <c r="BO3297" s="1102">
        <v>134548.8783948565</v>
      </c>
      <c r="BP3297" s="1102">
        <v>127438.79008415736</v>
      </c>
      <c r="BQ3297" s="1102">
        <v>100634.64351273545</v>
      </c>
      <c r="BR3297" s="1102">
        <v>78637.239842895142</v>
      </c>
      <c r="BS3297" s="1102">
        <v>82108.488717350832</v>
      </c>
      <c r="BT3297" s="1102">
        <v>35579.498532453057</v>
      </c>
      <c r="BU3297" s="1102">
        <v>16545.12688348837</v>
      </c>
      <c r="BV3297" s="1102">
        <v>13963.78762991949</v>
      </c>
      <c r="BW3297" s="1102">
        <v>22648.280225931878</v>
      </c>
      <c r="BX3297" s="1102">
        <v>27914.872684144575</v>
      </c>
      <c r="BY3297" s="1102">
        <v>28177.177011422951</v>
      </c>
      <c r="BZ3297" s="1102">
        <v>24584.469194506572</v>
      </c>
      <c r="CA3297" s="1102">
        <v>16750.959849107137</v>
      </c>
      <c r="CB3297" s="1102">
        <v>12295.963452953933</v>
      </c>
      <c r="CC3297" s="1102">
        <v>12563.275986151893</v>
      </c>
      <c r="CD3297" s="1102">
        <v>16725.456840962099</v>
      </c>
      <c r="CE3297" s="1102">
        <v>28594.4289822963</v>
      </c>
      <c r="CF3297" s="1102">
        <v>23415.794105421308</v>
      </c>
      <c r="CG3297" s="1102">
        <v>17506.229177683977</v>
      </c>
      <c r="CH3297" s="1102">
        <v>18240.137608148874</v>
      </c>
      <c r="CI3297" s="1102">
        <v>20801.118318299003</v>
      </c>
      <c r="CJ3297" s="1102">
        <v>24642.096082398632</v>
      </c>
      <c r="CK3297" s="1102">
        <v>24879.981550283053</v>
      </c>
      <c r="CL3297" s="1102">
        <v>19927.494926723939</v>
      </c>
      <c r="CM3297" s="1102">
        <v>23419.992269321589</v>
      </c>
      <c r="CN3297" s="1102">
        <v>22844.731335796183</v>
      </c>
      <c r="CO3297" s="1102">
        <v>28233.582209143431</v>
      </c>
      <c r="CP3297" s="1102">
        <v>23604.818283462439</v>
      </c>
      <c r="CQ3297" s="1106">
        <f t="shared" si="251"/>
        <v>26019.858164355432</v>
      </c>
      <c r="CR3297" s="23" t="s">
        <v>544</v>
      </c>
      <c r="DQ3297"/>
      <c r="DR3297"/>
    </row>
    <row r="3298" spans="58:122" ht="13">
      <c r="BF3298" s="1135">
        <v>3290</v>
      </c>
      <c r="BG3298" s="1102">
        <v>67031.003223663662</v>
      </c>
      <c r="BH3298" s="1102">
        <v>73122.236236203666</v>
      </c>
      <c r="BI3298" s="1102">
        <v>68263.784037748745</v>
      </c>
      <c r="BJ3298" s="1102">
        <v>83629.698206553876</v>
      </c>
      <c r="BK3298" s="1102">
        <v>106255.93043848849</v>
      </c>
      <c r="BL3298" s="1102">
        <v>136028.60447977518</v>
      </c>
      <c r="BM3298" s="1102">
        <v>111214.37008385202</v>
      </c>
      <c r="BN3298" s="1102">
        <v>120112.9633813476</v>
      </c>
      <c r="BO3298" s="1102">
        <v>155392.68726790539</v>
      </c>
      <c r="BP3298" s="1102">
        <v>145931.5741741145</v>
      </c>
      <c r="BQ3298" s="1102">
        <v>114785.60226627174</v>
      </c>
      <c r="BR3298" s="1102">
        <v>92805.739058755003</v>
      </c>
      <c r="BS3298" s="1102">
        <v>109778.75705052492</v>
      </c>
      <c r="BT3298" s="1102">
        <v>49134.933654156397</v>
      </c>
      <c r="BU3298" s="1102">
        <v>18983.664967012217</v>
      </c>
      <c r="BV3298" s="1102">
        <v>15445.608862672279</v>
      </c>
      <c r="BW3298" s="1102">
        <v>17016.523766279472</v>
      </c>
      <c r="BX3298" s="1102">
        <v>28695.124349192178</v>
      </c>
      <c r="BY3298" s="1102">
        <v>25521.353453954034</v>
      </c>
      <c r="BZ3298" s="1102">
        <v>20175.320199792797</v>
      </c>
      <c r="CA3298" s="1102">
        <v>16783.91357388088</v>
      </c>
      <c r="CB3298" s="1102">
        <v>11695.368498291828</v>
      </c>
      <c r="CC3298" s="1102">
        <v>13010.32825552883</v>
      </c>
      <c r="CD3298" s="1102">
        <v>15860.691517967412</v>
      </c>
      <c r="CE3298" s="1102">
        <v>23112.806993404814</v>
      </c>
      <c r="CF3298" s="1102">
        <v>19358.158458713584</v>
      </c>
      <c r="CG3298" s="1102">
        <v>16376.563988278196</v>
      </c>
      <c r="CH3298" s="1102">
        <v>17999.744420129035</v>
      </c>
      <c r="CI3298" s="1102">
        <v>24001.784955470634</v>
      </c>
      <c r="CJ3298" s="1102">
        <v>27419.873528843327</v>
      </c>
      <c r="CK3298" s="1102">
        <v>29770.410762596959</v>
      </c>
      <c r="CL3298" s="1102">
        <v>24361.144743325371</v>
      </c>
      <c r="CM3298" s="1102">
        <v>27108.410506831991</v>
      </c>
      <c r="CN3298" s="1102">
        <v>26365.932708324843</v>
      </c>
      <c r="CO3298" s="1102">
        <v>32334.11446342351</v>
      </c>
      <c r="CP3298" s="1102">
        <v>27267.828069582763</v>
      </c>
      <c r="CQ3298" s="1106">
        <f t="shared" si="251"/>
        <v>30057.635280236544</v>
      </c>
      <c r="CR3298" s="23" t="s">
        <v>544</v>
      </c>
      <c r="DQ3298"/>
      <c r="DR3298"/>
    </row>
    <row r="3299" spans="58:122" ht="13">
      <c r="BF3299" s="1135">
        <v>3291</v>
      </c>
      <c r="BG3299" s="1102">
        <v>54569.214259589615</v>
      </c>
      <c r="BH3299" s="1102">
        <v>71465.148131686961</v>
      </c>
      <c r="BI3299" s="1102">
        <v>69716.278162745482</v>
      </c>
      <c r="BJ3299" s="1102">
        <v>77191.397615868002</v>
      </c>
      <c r="BK3299" s="1102">
        <v>83985.985780363422</v>
      </c>
      <c r="BL3299" s="1102">
        <v>113886.47230685515</v>
      </c>
      <c r="BM3299" s="1102">
        <v>108965.2033624452</v>
      </c>
      <c r="BN3299" s="1102">
        <v>111717.01895041355</v>
      </c>
      <c r="BO3299" s="1102">
        <v>125369.01098252622</v>
      </c>
      <c r="BP3299" s="1102">
        <v>150342.00509629177</v>
      </c>
      <c r="BQ3299" s="1102">
        <v>115147.8647044512</v>
      </c>
      <c r="BR3299" s="1102">
        <v>94249.241055213206</v>
      </c>
      <c r="BS3299" s="1102">
        <v>104271.22862078094</v>
      </c>
      <c r="BT3299" s="1102">
        <v>39575.648823588133</v>
      </c>
      <c r="BU3299" s="1102">
        <v>13249.775990485556</v>
      </c>
      <c r="BV3299" s="1102">
        <v>16025.028667351602</v>
      </c>
      <c r="BW3299" s="1102">
        <v>21045.199284853887</v>
      </c>
      <c r="BX3299" s="1102">
        <v>27909.511599660153</v>
      </c>
      <c r="BY3299" s="1102">
        <v>28962.321664286617</v>
      </c>
      <c r="BZ3299" s="1102">
        <v>18825.046992896463</v>
      </c>
      <c r="CA3299" s="1102">
        <v>16790.26057535876</v>
      </c>
      <c r="CB3299" s="1102">
        <v>10587.835728588321</v>
      </c>
      <c r="CC3299" s="1102">
        <v>10831.43457552954</v>
      </c>
      <c r="CD3299" s="1102">
        <v>15278.140420601623</v>
      </c>
      <c r="CE3299" s="1102">
        <v>23944.980337841818</v>
      </c>
      <c r="CF3299" s="1102">
        <v>15911.338314493636</v>
      </c>
      <c r="CG3299" s="1102">
        <v>11206.977719251976</v>
      </c>
      <c r="CH3299" s="1102">
        <v>13282.859603959092</v>
      </c>
      <c r="CI3299" s="1102">
        <v>23122.663493530014</v>
      </c>
      <c r="CJ3299" s="1102">
        <v>28829.974063160695</v>
      </c>
      <c r="CK3299" s="1102">
        <v>28271.146911712025</v>
      </c>
      <c r="CL3299" s="1102">
        <v>21204.523457398442</v>
      </c>
      <c r="CM3299" s="1102">
        <v>23889.612860383117</v>
      </c>
      <c r="CN3299" s="1102">
        <v>22736.262457369943</v>
      </c>
      <c r="CO3299" s="1102">
        <v>28954.530789641613</v>
      </c>
      <c r="CP3299" s="1102">
        <v>23076.677037887825</v>
      </c>
      <c r="CQ3299" s="1106">
        <f t="shared" si="251"/>
        <v>25437.682096081047</v>
      </c>
      <c r="CR3299" s="23" t="s">
        <v>544</v>
      </c>
      <c r="DQ3299"/>
      <c r="DR3299"/>
    </row>
    <row r="3300" spans="58:122" ht="13">
      <c r="BF3300" s="1135">
        <v>3292</v>
      </c>
      <c r="BG3300" s="1102">
        <v>70890.443803536196</v>
      </c>
      <c r="BH3300" s="1102">
        <v>78410.554427960771</v>
      </c>
      <c r="BI3300" s="1102">
        <v>75773.81328421057</v>
      </c>
      <c r="BJ3300" s="1102">
        <v>88000.508027438729</v>
      </c>
      <c r="BK3300" s="1102">
        <v>91164.722150751128</v>
      </c>
      <c r="BL3300" s="1102">
        <v>103941.55299471277</v>
      </c>
      <c r="BM3300" s="1102">
        <v>90112.124557049217</v>
      </c>
      <c r="BN3300" s="1102">
        <v>104234.2406769317</v>
      </c>
      <c r="BO3300" s="1102">
        <v>109702.29024035163</v>
      </c>
      <c r="BP3300" s="1102">
        <v>114561.2711850089</v>
      </c>
      <c r="BQ3300" s="1102">
        <v>90502.855602475654</v>
      </c>
      <c r="BR3300" s="1102">
        <v>78044.341642697036</v>
      </c>
      <c r="BS3300" s="1102">
        <v>64463.824219052141</v>
      </c>
      <c r="BT3300" s="1102">
        <v>46575.306861088597</v>
      </c>
      <c r="BU3300" s="1102">
        <v>17102.135389288287</v>
      </c>
      <c r="BV3300" s="1102">
        <v>14070.06083281328</v>
      </c>
      <c r="BW3300" s="1102">
        <v>16048.38340204112</v>
      </c>
      <c r="BX3300" s="1102">
        <v>20350.950946187844</v>
      </c>
      <c r="BY3300" s="1102">
        <v>24517.283973737565</v>
      </c>
      <c r="BZ3300" s="1102">
        <v>22433.761979557083</v>
      </c>
      <c r="CA3300" s="1102">
        <v>16812.634475979045</v>
      </c>
      <c r="CB3300" s="1102">
        <v>8644.1896066660502</v>
      </c>
      <c r="CC3300" s="1102">
        <v>12934.74698796168</v>
      </c>
      <c r="CD3300" s="1102">
        <v>12571.633003878087</v>
      </c>
      <c r="CE3300" s="1102">
        <v>22530.929559437143</v>
      </c>
      <c r="CF3300" s="1102">
        <v>14852.205768537862</v>
      </c>
      <c r="CG3300" s="1102">
        <v>11913.583170186359</v>
      </c>
      <c r="CH3300" s="1102">
        <v>17531.219836727825</v>
      </c>
      <c r="CI3300" s="1102">
        <v>19144.162880876349</v>
      </c>
      <c r="CJ3300" s="1102">
        <v>22158.396360762978</v>
      </c>
      <c r="CK3300" s="1102">
        <v>21904.315340785201</v>
      </c>
      <c r="CL3300" s="1102">
        <v>15912.73068944865</v>
      </c>
      <c r="CM3300" s="1102">
        <v>23726.015495776581</v>
      </c>
      <c r="CN3300" s="1102">
        <v>19765.466763753608</v>
      </c>
      <c r="CO3300" s="1102">
        <v>23883.442125760579</v>
      </c>
      <c r="CP3300" s="1102">
        <v>20535.740104347478</v>
      </c>
      <c r="CQ3300" s="1106">
        <f t="shared" si="251"/>
        <v>22636.778576242803</v>
      </c>
      <c r="CR3300" s="23" t="s">
        <v>544</v>
      </c>
      <c r="DQ3300"/>
      <c r="DR3300"/>
    </row>
    <row r="3301" spans="58:122" ht="13">
      <c r="BF3301" s="1135">
        <v>3293</v>
      </c>
      <c r="BG3301" s="1102">
        <v>88112.994613655712</v>
      </c>
      <c r="BH3301" s="1102">
        <v>93811.146472271445</v>
      </c>
      <c r="BI3301" s="1102">
        <v>87413.278237747232</v>
      </c>
      <c r="BJ3301" s="1102">
        <v>87537.005107019053</v>
      </c>
      <c r="BK3301" s="1102">
        <v>101072.26736072132</v>
      </c>
      <c r="BL3301" s="1102">
        <v>115257.6318280479</v>
      </c>
      <c r="BM3301" s="1102">
        <v>95266.701188338266</v>
      </c>
      <c r="BN3301" s="1102">
        <v>98409.77481030683</v>
      </c>
      <c r="BO3301" s="1102">
        <v>132062.36383503006</v>
      </c>
      <c r="BP3301" s="1102">
        <v>119925.99056586892</v>
      </c>
      <c r="BQ3301" s="1102">
        <v>91013.682447301311</v>
      </c>
      <c r="BR3301" s="1102">
        <v>79691.327048025822</v>
      </c>
      <c r="BS3301" s="1102">
        <v>124582.53891330108</v>
      </c>
      <c r="BT3301" s="1102">
        <v>40261.666096127628</v>
      </c>
      <c r="BU3301" s="1102">
        <v>13576.544310727619</v>
      </c>
      <c r="BV3301" s="1102">
        <v>12117.463145637517</v>
      </c>
      <c r="BW3301" s="1102">
        <v>20707.657416010854</v>
      </c>
      <c r="BX3301" s="1102">
        <v>34478.003148297095</v>
      </c>
      <c r="BY3301" s="1102">
        <v>27989.32906601809</v>
      </c>
      <c r="BZ3301" s="1102">
        <v>24904.763651214442</v>
      </c>
      <c r="CA3301" s="1102">
        <v>16815.489599399662</v>
      </c>
      <c r="CB3301" s="1102">
        <v>11726.077346773018</v>
      </c>
      <c r="CC3301" s="1102">
        <v>11020.126844029022</v>
      </c>
      <c r="CD3301" s="1102">
        <v>14216.263602278677</v>
      </c>
      <c r="CE3301" s="1102">
        <v>23485.194403288915</v>
      </c>
      <c r="CF3301" s="1102">
        <v>20308.779584685875</v>
      </c>
      <c r="CG3301" s="1102">
        <v>17000.045390765888</v>
      </c>
      <c r="CH3301" s="1102">
        <v>17326.960261108521</v>
      </c>
      <c r="CI3301" s="1102">
        <v>22415.017359002275</v>
      </c>
      <c r="CJ3301" s="1102">
        <v>26074.841599266947</v>
      </c>
      <c r="CK3301" s="1102">
        <v>27078.819382324382</v>
      </c>
      <c r="CL3301" s="1102">
        <v>24558.540091081257</v>
      </c>
      <c r="CM3301" s="1102">
        <v>28171.219459301923</v>
      </c>
      <c r="CN3301" s="1102">
        <v>30168.706022806276</v>
      </c>
      <c r="CO3301" s="1102">
        <v>30356.244982213033</v>
      </c>
      <c r="CP3301" s="1102">
        <v>31353.94373280702</v>
      </c>
      <c r="CQ3301" s="1106">
        <f t="shared" si="251"/>
        <v>34561.806789776791</v>
      </c>
      <c r="CR3301" s="23" t="s">
        <v>544</v>
      </c>
      <c r="DQ3301"/>
      <c r="DR3301"/>
    </row>
    <row r="3302" spans="58:122" ht="13">
      <c r="BF3302" s="1135">
        <v>3294</v>
      </c>
      <c r="BG3302" s="1102">
        <v>61592.004759732969</v>
      </c>
      <c r="BH3302" s="1102">
        <v>69530.617362716162</v>
      </c>
      <c r="BI3302" s="1102">
        <v>66181.01803846762</v>
      </c>
      <c r="BJ3302" s="1102">
        <v>76348.051740325667</v>
      </c>
      <c r="BK3302" s="1102">
        <v>84568.523496622322</v>
      </c>
      <c r="BL3302" s="1102">
        <v>107081.71607701649</v>
      </c>
      <c r="BM3302" s="1102">
        <v>98701.432454310576</v>
      </c>
      <c r="BN3302" s="1102">
        <v>113353.37880213397</v>
      </c>
      <c r="BO3302" s="1102">
        <v>141364.94650454581</v>
      </c>
      <c r="BP3302" s="1102">
        <v>130610.53933091321</v>
      </c>
      <c r="BQ3302" s="1102">
        <v>105715.70860577581</v>
      </c>
      <c r="BR3302" s="1102">
        <v>89368.855680946959</v>
      </c>
      <c r="BS3302" s="1102">
        <v>96211.330995365774</v>
      </c>
      <c r="BT3302" s="1102">
        <v>39659.416671030005</v>
      </c>
      <c r="BU3302" s="1102">
        <v>16966.842975304316</v>
      </c>
      <c r="BV3302" s="1102">
        <v>16135.680362612506</v>
      </c>
      <c r="BW3302" s="1102">
        <v>32048.478495167514</v>
      </c>
      <c r="BX3302" s="1102">
        <v>29005.392698262785</v>
      </c>
      <c r="BY3302" s="1102">
        <v>35080.025454358685</v>
      </c>
      <c r="BZ3302" s="1102">
        <v>20317.591074183274</v>
      </c>
      <c r="CA3302" s="1102">
        <v>16815.89076984048</v>
      </c>
      <c r="CB3302" s="1102">
        <v>10669.843287599346</v>
      </c>
      <c r="CC3302" s="1102">
        <v>11491.711561043665</v>
      </c>
      <c r="CD3302" s="1102">
        <v>13219.649149115294</v>
      </c>
      <c r="CE3302" s="1102">
        <v>28540.170485463103</v>
      </c>
      <c r="CF3302" s="1102">
        <v>20263.347320738587</v>
      </c>
      <c r="CG3302" s="1102">
        <v>14106.735999783878</v>
      </c>
      <c r="CH3302" s="1102">
        <v>18978.290029846292</v>
      </c>
      <c r="CI3302" s="1102">
        <v>24952.111750598615</v>
      </c>
      <c r="CJ3302" s="1102">
        <v>32292.714548384072</v>
      </c>
      <c r="CK3302" s="1102">
        <v>30844.088071407223</v>
      </c>
      <c r="CL3302" s="1102">
        <v>20479.07574679035</v>
      </c>
      <c r="CM3302" s="1102">
        <v>26228.494483808201</v>
      </c>
      <c r="CN3302" s="1102">
        <v>20527.278030887093</v>
      </c>
      <c r="CO3302" s="1102">
        <v>25801.348460508383</v>
      </c>
      <c r="CP3302" s="1102">
        <v>22062.435996945671</v>
      </c>
      <c r="CQ3302" s="1106">
        <f t="shared" si="251"/>
        <v>24319.672725584336</v>
      </c>
      <c r="CR3302" s="23" t="s">
        <v>544</v>
      </c>
      <c r="DQ3302"/>
      <c r="DR3302"/>
    </row>
    <row r="3303" spans="58:122" ht="13">
      <c r="BF3303" s="1135">
        <v>3295</v>
      </c>
      <c r="BG3303" s="1102">
        <v>55739.193112858622</v>
      </c>
      <c r="BH3303" s="1102">
        <v>55057.579376332847</v>
      </c>
      <c r="BI3303" s="1102">
        <v>50239.485782754309</v>
      </c>
      <c r="BJ3303" s="1102">
        <v>64792.442730320647</v>
      </c>
      <c r="BK3303" s="1102">
        <v>79825.903515398837</v>
      </c>
      <c r="BL3303" s="1102">
        <v>99545.462791937432</v>
      </c>
      <c r="BM3303" s="1102">
        <v>82565.948677894208</v>
      </c>
      <c r="BN3303" s="1102">
        <v>86864.077387741083</v>
      </c>
      <c r="BO3303" s="1102">
        <v>115817.42826237786</v>
      </c>
      <c r="BP3303" s="1102">
        <v>111243.48942016897</v>
      </c>
      <c r="BQ3303" s="1102">
        <v>87404.556362122006</v>
      </c>
      <c r="BR3303" s="1102">
        <v>71030.467554311545</v>
      </c>
      <c r="BS3303" s="1102">
        <v>72333.78444246584</v>
      </c>
      <c r="BT3303" s="1102">
        <v>44916.901207551273</v>
      </c>
      <c r="BU3303" s="1102">
        <v>24257.030710561983</v>
      </c>
      <c r="BV3303" s="1102">
        <v>17145.39774474761</v>
      </c>
      <c r="BW3303" s="1102">
        <v>17345.298910879348</v>
      </c>
      <c r="BX3303" s="1102">
        <v>23909.758214617395</v>
      </c>
      <c r="BY3303" s="1102">
        <v>26622.490315427822</v>
      </c>
      <c r="BZ3303" s="1102">
        <v>22164.199656544439</v>
      </c>
      <c r="CA3303" s="1102">
        <v>16821.931206093912</v>
      </c>
      <c r="CB3303" s="1102">
        <v>9981.0732992825724</v>
      </c>
      <c r="CC3303" s="1102">
        <v>13066.766807650487</v>
      </c>
      <c r="CD3303" s="1102">
        <v>14723.987891728693</v>
      </c>
      <c r="CE3303" s="1102">
        <v>23956.772727560401</v>
      </c>
      <c r="CF3303" s="1102">
        <v>18894.104092132959</v>
      </c>
      <c r="CG3303" s="1102">
        <v>14804.585352294682</v>
      </c>
      <c r="CH3303" s="1102">
        <v>19124.657057242526</v>
      </c>
      <c r="CI3303" s="1102">
        <v>20647.082072044948</v>
      </c>
      <c r="CJ3303" s="1102">
        <v>21147.641156098049</v>
      </c>
      <c r="CK3303" s="1102">
        <v>21991.136177436947</v>
      </c>
      <c r="CL3303" s="1102">
        <v>18436.669911634905</v>
      </c>
      <c r="CM3303" s="1102">
        <v>27185.130780209573</v>
      </c>
      <c r="CN3303" s="1102">
        <v>26019.908885297544</v>
      </c>
      <c r="CO3303" s="1102">
        <v>27792.011636073272</v>
      </c>
      <c r="CP3303" s="1102">
        <v>28798.780968979132</v>
      </c>
      <c r="CQ3303" s="1106">
        <f t="shared" si="251"/>
        <v>31745.221976318455</v>
      </c>
      <c r="CR3303" s="23" t="s">
        <v>544</v>
      </c>
      <c r="DQ3303"/>
      <c r="DR3303"/>
    </row>
    <row r="3304" spans="58:122" ht="13">
      <c r="BF3304" s="1135">
        <v>3296</v>
      </c>
      <c r="BG3304" s="1102">
        <v>69872.411650553739</v>
      </c>
      <c r="BH3304" s="1102">
        <v>77386.223799567466</v>
      </c>
      <c r="BI3304" s="1102">
        <v>61978.221699504735</v>
      </c>
      <c r="BJ3304" s="1102">
        <v>63698.031995642712</v>
      </c>
      <c r="BK3304" s="1102">
        <v>96937.177157785132</v>
      </c>
      <c r="BL3304" s="1102">
        <v>133922.7721950172</v>
      </c>
      <c r="BM3304" s="1102">
        <v>123682.87898169704</v>
      </c>
      <c r="BN3304" s="1102">
        <v>119424.95518938916</v>
      </c>
      <c r="BO3304" s="1102">
        <v>147967.77008610993</v>
      </c>
      <c r="BP3304" s="1102">
        <v>135238.26271337137</v>
      </c>
      <c r="BQ3304" s="1102">
        <v>99641.408078135719</v>
      </c>
      <c r="BR3304" s="1102">
        <v>71299.30600470581</v>
      </c>
      <c r="BS3304" s="1102">
        <v>84405.304035206995</v>
      </c>
      <c r="BT3304" s="1102">
        <v>42459.112624668065</v>
      </c>
      <c r="BU3304" s="1102">
        <v>21244.000219608541</v>
      </c>
      <c r="BV3304" s="1102">
        <v>16527.765686287283</v>
      </c>
      <c r="BW3304" s="1102">
        <v>25489.076976631266</v>
      </c>
      <c r="BX3304" s="1102">
        <v>31910.71154373257</v>
      </c>
      <c r="BY3304" s="1102">
        <v>30878.613329051805</v>
      </c>
      <c r="BZ3304" s="1102">
        <v>26879.365720994745</v>
      </c>
      <c r="CA3304" s="1102">
        <v>16822.057885617425</v>
      </c>
      <c r="CB3304" s="1102">
        <v>9587.5528690087667</v>
      </c>
      <c r="CC3304" s="1102">
        <v>11625.883496952554</v>
      </c>
      <c r="CD3304" s="1102">
        <v>15100.584984402161</v>
      </c>
      <c r="CE3304" s="1102">
        <v>30753.246909066722</v>
      </c>
      <c r="CF3304" s="1102">
        <v>21919.092020287149</v>
      </c>
      <c r="CG3304" s="1102">
        <v>15778.419600214904</v>
      </c>
      <c r="CH3304" s="1102">
        <v>15277.652060513532</v>
      </c>
      <c r="CI3304" s="1102">
        <v>21160.521370075767</v>
      </c>
      <c r="CJ3304" s="1102">
        <v>25918.247743728749</v>
      </c>
      <c r="CK3304" s="1102">
        <v>28050.026760321092</v>
      </c>
      <c r="CL3304" s="1102">
        <v>22275.911330654075</v>
      </c>
      <c r="CM3304" s="1102">
        <v>30079.289299870306</v>
      </c>
      <c r="CN3304" s="1102">
        <v>28222.171352858284</v>
      </c>
      <c r="CO3304" s="1102">
        <v>34479.417424503321</v>
      </c>
      <c r="CP3304" s="1102">
        <v>30174.917432427428</v>
      </c>
      <c r="CQ3304" s="1106">
        <f t="shared" si="251"/>
        <v>33262.152764080914</v>
      </c>
      <c r="CR3304" s="23" t="s">
        <v>544</v>
      </c>
      <c r="DQ3304"/>
      <c r="DR3304"/>
    </row>
    <row r="3305" spans="58:122" ht="13">
      <c r="BF3305" s="1135">
        <v>3297</v>
      </c>
      <c r="BG3305" s="1102">
        <v>64132.721388148741</v>
      </c>
      <c r="BH3305" s="1102">
        <v>75538.930738667754</v>
      </c>
      <c r="BI3305" s="1102">
        <v>73881.456517563274</v>
      </c>
      <c r="BJ3305" s="1102">
        <v>78230.259713218387</v>
      </c>
      <c r="BK3305" s="1102">
        <v>90135.232714095357</v>
      </c>
      <c r="BL3305" s="1102">
        <v>117710.89650810912</v>
      </c>
      <c r="BM3305" s="1102">
        <v>107246.7508645034</v>
      </c>
      <c r="BN3305" s="1102">
        <v>115386.98026452553</v>
      </c>
      <c r="BO3305" s="1102">
        <v>149588.33568397333</v>
      </c>
      <c r="BP3305" s="1102">
        <v>151404.60925250474</v>
      </c>
      <c r="BQ3305" s="1102">
        <v>118242.10339838115</v>
      </c>
      <c r="BR3305" s="1102">
        <v>93697.6687759466</v>
      </c>
      <c r="BS3305" s="1102">
        <v>100184.01405955604</v>
      </c>
      <c r="BT3305" s="1102">
        <v>36743.372321782314</v>
      </c>
      <c r="BU3305" s="1102">
        <v>15866.132426917964</v>
      </c>
      <c r="BV3305" s="1102">
        <v>15444.061606733743</v>
      </c>
      <c r="BW3305" s="1102">
        <v>27550.288067556437</v>
      </c>
      <c r="BX3305" s="1102">
        <v>33065.83268027263</v>
      </c>
      <c r="BY3305" s="1102">
        <v>28139.319912490038</v>
      </c>
      <c r="BZ3305" s="1102">
        <v>20071.240793960726</v>
      </c>
      <c r="CA3305" s="1102">
        <v>16823.996819861157</v>
      </c>
      <c r="CB3305" s="1102">
        <v>10474.54716629727</v>
      </c>
      <c r="CC3305" s="1102">
        <v>9968.3598758941062</v>
      </c>
      <c r="CD3305" s="1102">
        <v>17883.702223785567</v>
      </c>
      <c r="CE3305" s="1102">
        <v>26728.05654930375</v>
      </c>
      <c r="CF3305" s="1102">
        <v>19356.15835668187</v>
      </c>
      <c r="CG3305" s="1102">
        <v>15136.111118616545</v>
      </c>
      <c r="CH3305" s="1102">
        <v>17338.100747304503</v>
      </c>
      <c r="CI3305" s="1102">
        <v>25497.080404791417</v>
      </c>
      <c r="CJ3305" s="1102">
        <v>28775.435729477154</v>
      </c>
      <c r="CK3305" s="1102">
        <v>28234.096941950364</v>
      </c>
      <c r="CL3305" s="1102">
        <v>25493.24883179137</v>
      </c>
      <c r="CM3305" s="1102">
        <v>25736.193476040669</v>
      </c>
      <c r="CN3305" s="1102">
        <v>23141.041140797512</v>
      </c>
      <c r="CO3305" s="1102">
        <v>21921.663265673506</v>
      </c>
      <c r="CP3305" s="1102">
        <v>24388.24142565739</v>
      </c>
      <c r="CQ3305" s="1106">
        <f t="shared" si="251"/>
        <v>26883.434354512665</v>
      </c>
      <c r="CR3305" s="23" t="s">
        <v>544</v>
      </c>
      <c r="DQ3305"/>
      <c r="DR3305"/>
    </row>
    <row r="3306" spans="58:122" ht="13">
      <c r="BF3306" s="1135">
        <v>3298</v>
      </c>
      <c r="BG3306" s="1102">
        <v>53607.004796077636</v>
      </c>
      <c r="BH3306" s="1102">
        <v>58395.636947296414</v>
      </c>
      <c r="BI3306" s="1102">
        <v>49488.049368080436</v>
      </c>
      <c r="BJ3306" s="1102">
        <v>50716.806745285787</v>
      </c>
      <c r="BK3306" s="1102">
        <v>62211.607316226873</v>
      </c>
      <c r="BL3306" s="1102">
        <v>81421.034820174042</v>
      </c>
      <c r="BM3306" s="1102">
        <v>68587.348804701032</v>
      </c>
      <c r="BN3306" s="1102">
        <v>78697.577483802655</v>
      </c>
      <c r="BO3306" s="1102">
        <v>98799.191856262201</v>
      </c>
      <c r="BP3306" s="1102">
        <v>104683.0940078807</v>
      </c>
      <c r="BQ3306" s="1102">
        <v>83453.670241517364</v>
      </c>
      <c r="BR3306" s="1102">
        <v>68413.770257020093</v>
      </c>
      <c r="BS3306" s="1102">
        <v>67785.765918237201</v>
      </c>
      <c r="BT3306" s="1102">
        <v>27644.42671046004</v>
      </c>
      <c r="BU3306" s="1102">
        <v>12734.676671053765</v>
      </c>
      <c r="BV3306" s="1102">
        <v>12188.991286381603</v>
      </c>
      <c r="BW3306" s="1102">
        <v>21687.551747074653</v>
      </c>
      <c r="BX3306" s="1102">
        <v>20352.156507813128</v>
      </c>
      <c r="BY3306" s="1102">
        <v>25909.478633365954</v>
      </c>
      <c r="BZ3306" s="1102">
        <v>15867.569167733614</v>
      </c>
      <c r="CA3306" s="1102">
        <v>16840.434386144658</v>
      </c>
      <c r="CB3306" s="1102">
        <v>9810.7491580837905</v>
      </c>
      <c r="CC3306" s="1102">
        <v>8857.4216656972912</v>
      </c>
      <c r="CD3306" s="1102">
        <v>8721.0962258646014</v>
      </c>
      <c r="CE3306" s="1102">
        <v>17816.243523332196</v>
      </c>
      <c r="CF3306" s="1102">
        <v>14032.183820778364</v>
      </c>
      <c r="CG3306" s="1102">
        <v>10461.362427917817</v>
      </c>
      <c r="CH3306" s="1102">
        <v>12729.265238055701</v>
      </c>
      <c r="CI3306" s="1102">
        <v>16472.86032255867</v>
      </c>
      <c r="CJ3306" s="1102">
        <v>20943.855992424789</v>
      </c>
      <c r="CK3306" s="1102">
        <v>19641.338211328624</v>
      </c>
      <c r="CL3306" s="1102">
        <v>14042.785528737146</v>
      </c>
      <c r="CM3306" s="1102">
        <v>20757.165446298364</v>
      </c>
      <c r="CN3306" s="1102">
        <v>18902.029510744531</v>
      </c>
      <c r="CO3306" s="1102">
        <v>27324.687194950482</v>
      </c>
      <c r="CP3306" s="1102">
        <v>20542.078359234274</v>
      </c>
      <c r="CQ3306" s="1106">
        <f t="shared" si="251"/>
        <v>22643.765306290181</v>
      </c>
      <c r="CR3306" s="23" t="s">
        <v>544</v>
      </c>
      <c r="DQ3306"/>
      <c r="DR3306"/>
    </row>
    <row r="3307" spans="58:122" ht="13">
      <c r="BF3307" s="1135">
        <v>3299</v>
      </c>
      <c r="BG3307" s="1102">
        <v>62776.898333421494</v>
      </c>
      <c r="BH3307" s="1102">
        <v>65172.42969343096</v>
      </c>
      <c r="BI3307" s="1102">
        <v>61226.254390833346</v>
      </c>
      <c r="BJ3307" s="1102">
        <v>77432.858785746779</v>
      </c>
      <c r="BK3307" s="1102">
        <v>91501.336788829227</v>
      </c>
      <c r="BL3307" s="1102">
        <v>113649.88087528065</v>
      </c>
      <c r="BM3307" s="1102">
        <v>99354.842326279933</v>
      </c>
      <c r="BN3307" s="1102">
        <v>108352.16186820854</v>
      </c>
      <c r="BO3307" s="1102">
        <v>137841.04633923699</v>
      </c>
      <c r="BP3307" s="1102">
        <v>125394.26134879049</v>
      </c>
      <c r="BQ3307" s="1102">
        <v>94604.184558762179</v>
      </c>
      <c r="BR3307" s="1102">
        <v>72526.575557592223</v>
      </c>
      <c r="BS3307" s="1102">
        <v>71523.263932383634</v>
      </c>
      <c r="BT3307" s="1102">
        <v>34362.714265804163</v>
      </c>
      <c r="BU3307" s="1102">
        <v>15450.384565252843</v>
      </c>
      <c r="BV3307" s="1102">
        <v>13869.485867544119</v>
      </c>
      <c r="BW3307" s="1102">
        <v>23332.360224736814</v>
      </c>
      <c r="BX3307" s="1102">
        <v>26433.407259928532</v>
      </c>
      <c r="BY3307" s="1102">
        <v>26297.781849018662</v>
      </c>
      <c r="BZ3307" s="1102">
        <v>26796.823361069637</v>
      </c>
      <c r="CA3307" s="1102">
        <v>16840.554267918036</v>
      </c>
      <c r="CB3307" s="1102">
        <v>10739.647991021435</v>
      </c>
      <c r="CC3307" s="1102">
        <v>9633.5658903423682</v>
      </c>
      <c r="CD3307" s="1102">
        <v>12612.883929165437</v>
      </c>
      <c r="CE3307" s="1102">
        <v>22783.228182434003</v>
      </c>
      <c r="CF3307" s="1102">
        <v>16002.555737289438</v>
      </c>
      <c r="CG3307" s="1102">
        <v>11907.774150886033</v>
      </c>
      <c r="CH3307" s="1102">
        <v>14640.849869532496</v>
      </c>
      <c r="CI3307" s="1102">
        <v>21877.692164423108</v>
      </c>
      <c r="CJ3307" s="1102">
        <v>26603.242902209629</v>
      </c>
      <c r="CK3307" s="1102">
        <v>24237.946883969311</v>
      </c>
      <c r="CL3307" s="1102">
        <v>18638.722054860475</v>
      </c>
      <c r="CM3307" s="1102">
        <v>22086.342235494529</v>
      </c>
      <c r="CN3307" s="1102">
        <v>21944.98347676195</v>
      </c>
      <c r="CO3307" s="1102">
        <v>24578.348433324674</v>
      </c>
      <c r="CP3307" s="1102">
        <v>22017.135165928812</v>
      </c>
      <c r="CQ3307" s="1106">
        <f t="shared" si="251"/>
        <v>24269.737107202054</v>
      </c>
      <c r="CR3307" s="23" t="s">
        <v>544</v>
      </c>
      <c r="DQ3307"/>
      <c r="DR3307"/>
    </row>
    <row r="3308" spans="58:122" ht="13">
      <c r="BF3308" s="1135">
        <v>3300</v>
      </c>
      <c r="BG3308" s="1102">
        <v>85734.62168857381</v>
      </c>
      <c r="BH3308" s="1102">
        <v>87954.126514239644</v>
      </c>
      <c r="BI3308" s="1102">
        <v>80193.716545636213</v>
      </c>
      <c r="BJ3308" s="1102">
        <v>93834.955628780095</v>
      </c>
      <c r="BK3308" s="1102">
        <v>109669.49904285987</v>
      </c>
      <c r="BL3308" s="1102">
        <v>143343.61403859142</v>
      </c>
      <c r="BM3308" s="1102">
        <v>120279.3610967011</v>
      </c>
      <c r="BN3308" s="1102">
        <v>120122.00147853084</v>
      </c>
      <c r="BO3308" s="1102">
        <v>152693.65193506991</v>
      </c>
      <c r="BP3308" s="1102">
        <v>138384.25749778844</v>
      </c>
      <c r="BQ3308" s="1102">
        <v>105675.74286199122</v>
      </c>
      <c r="BR3308" s="1102">
        <v>81991.562207215378</v>
      </c>
      <c r="BS3308" s="1102">
        <v>100061.03018881011</v>
      </c>
      <c r="BT3308" s="1102">
        <v>33816.996687361883</v>
      </c>
      <c r="BU3308" s="1102">
        <v>15073.426201359947</v>
      </c>
      <c r="BV3308" s="1102">
        <v>16222.128847957758</v>
      </c>
      <c r="BW3308" s="1102">
        <v>24799.021221801468</v>
      </c>
      <c r="BX3308" s="1102">
        <v>31950.755304158472</v>
      </c>
      <c r="BY3308" s="1102">
        <v>28382.561506764672</v>
      </c>
      <c r="BZ3308" s="1102">
        <v>25394.192752006937</v>
      </c>
      <c r="CA3308" s="1102">
        <v>16846.171160729384</v>
      </c>
      <c r="CB3308" s="1102">
        <v>10103.526392020405</v>
      </c>
      <c r="CC3308" s="1102">
        <v>12759.050263400055</v>
      </c>
      <c r="CD3308" s="1102">
        <v>16322.83986418482</v>
      </c>
      <c r="CE3308" s="1102">
        <v>27311.48599718888</v>
      </c>
      <c r="CF3308" s="1102">
        <v>17993.343454637052</v>
      </c>
      <c r="CG3308" s="1102">
        <v>13687.449356383768</v>
      </c>
      <c r="CH3308" s="1102">
        <v>15114.767496236454</v>
      </c>
      <c r="CI3308" s="1102">
        <v>24232.845595478862</v>
      </c>
      <c r="CJ3308" s="1102">
        <v>28413.018441161628</v>
      </c>
      <c r="CK3308" s="1102">
        <v>29625.397023903057</v>
      </c>
      <c r="CL3308" s="1102">
        <v>23457.268537966764</v>
      </c>
      <c r="CM3308" s="1102">
        <v>26748.277921075911</v>
      </c>
      <c r="CN3308" s="1102">
        <v>25451.656922260587</v>
      </c>
      <c r="CO3308" s="1102">
        <v>26295.693532752346</v>
      </c>
      <c r="CP3308" s="1102">
        <v>26333.791243411488</v>
      </c>
      <c r="CQ3308" s="1106">
        <f t="shared" si="251"/>
        <v>29028.035922791445</v>
      </c>
      <c r="CR3308" s="23" t="s">
        <v>544</v>
      </c>
      <c r="DQ3308"/>
      <c r="DR3308"/>
    </row>
    <row r="3309" spans="58:122" ht="13">
      <c r="BF3309" s="1135">
        <v>3301</v>
      </c>
      <c r="BG3309" s="1102">
        <v>65151.105081816233</v>
      </c>
      <c r="BH3309" s="1102">
        <v>77238.099962248816</v>
      </c>
      <c r="BI3309" s="1102">
        <v>64972.282202607181</v>
      </c>
      <c r="BJ3309" s="1102">
        <v>66500.078463966085</v>
      </c>
      <c r="BK3309" s="1102">
        <v>90036.591732064058</v>
      </c>
      <c r="BL3309" s="1102">
        <v>122628.62072870876</v>
      </c>
      <c r="BM3309" s="1102">
        <v>98593.78378127038</v>
      </c>
      <c r="BN3309" s="1102">
        <v>99314.508408654525</v>
      </c>
      <c r="BO3309" s="1102">
        <v>124347.85588780233</v>
      </c>
      <c r="BP3309" s="1102">
        <v>117254.96116648134</v>
      </c>
      <c r="BQ3309" s="1102">
        <v>89384.113623156736</v>
      </c>
      <c r="BR3309" s="1102">
        <v>65126.012736441022</v>
      </c>
      <c r="BS3309" s="1102">
        <v>68701.9744290456</v>
      </c>
      <c r="BT3309" s="1102">
        <v>37720.206392205553</v>
      </c>
      <c r="BU3309" s="1102">
        <v>13276.59956207844</v>
      </c>
      <c r="BV3309" s="1102">
        <v>17138.768149194762</v>
      </c>
      <c r="BW3309" s="1102">
        <v>26508.746538409148</v>
      </c>
      <c r="BX3309" s="1102">
        <v>34256.491413161879</v>
      </c>
      <c r="BY3309" s="1102">
        <v>29580.164183732722</v>
      </c>
      <c r="BZ3309" s="1102">
        <v>24784.169690117615</v>
      </c>
      <c r="CA3309" s="1102">
        <v>16853.002204175762</v>
      </c>
      <c r="CB3309" s="1102">
        <v>10498.911369303061</v>
      </c>
      <c r="CC3309" s="1102">
        <v>10847.022069390039</v>
      </c>
      <c r="CD3309" s="1102">
        <v>14690.988611758714</v>
      </c>
      <c r="CE3309" s="1102">
        <v>21366.018395585954</v>
      </c>
      <c r="CF3309" s="1102">
        <v>15788.444592154005</v>
      </c>
      <c r="CG3309" s="1102">
        <v>12871.164373118783</v>
      </c>
      <c r="CH3309" s="1102">
        <v>16611.61773934737</v>
      </c>
      <c r="CI3309" s="1102">
        <v>24734.321388562537</v>
      </c>
      <c r="CJ3309" s="1102">
        <v>28807.298111807566</v>
      </c>
      <c r="CK3309" s="1102">
        <v>28279.317235167484</v>
      </c>
      <c r="CL3309" s="1102">
        <v>21382.261971072028</v>
      </c>
      <c r="CM3309" s="1102">
        <v>24517.666815981869</v>
      </c>
      <c r="CN3309" s="1102">
        <v>25381.236838423185</v>
      </c>
      <c r="CO3309" s="1102">
        <v>31526.508632513269</v>
      </c>
      <c r="CP3309" s="1102">
        <v>25349.311582819151</v>
      </c>
      <c r="CQ3309" s="1106">
        <f t="shared" si="251"/>
        <v>27942.832858455549</v>
      </c>
      <c r="CR3309" s="23" t="s">
        <v>544</v>
      </c>
      <c r="DQ3309"/>
      <c r="DR3309"/>
    </row>
    <row r="3310" spans="58:122" ht="13">
      <c r="BF3310" s="1135">
        <v>3302</v>
      </c>
      <c r="BG3310" s="1102">
        <v>58239.818419633593</v>
      </c>
      <c r="BH3310" s="1102">
        <v>59285.677433665747</v>
      </c>
      <c r="BI3310" s="1102">
        <v>54460.259919518663</v>
      </c>
      <c r="BJ3310" s="1102">
        <v>69425.417343209265</v>
      </c>
      <c r="BK3310" s="1102">
        <v>88782.298293783679</v>
      </c>
      <c r="BL3310" s="1102">
        <v>118522.08440343082</v>
      </c>
      <c r="BM3310" s="1102">
        <v>115349.20514322439</v>
      </c>
      <c r="BN3310" s="1102">
        <v>142509.7334112282</v>
      </c>
      <c r="BO3310" s="1102">
        <v>180777.66134435829</v>
      </c>
      <c r="BP3310" s="1102">
        <v>174234.31220442522</v>
      </c>
      <c r="BQ3310" s="1102">
        <v>142961.27460436136</v>
      </c>
      <c r="BR3310" s="1102">
        <v>118674.99987440242</v>
      </c>
      <c r="BS3310" s="1102">
        <v>110069.43090951623</v>
      </c>
      <c r="BT3310" s="1102">
        <v>35282.001103872099</v>
      </c>
      <c r="BU3310" s="1102">
        <v>15302.45170670106</v>
      </c>
      <c r="BV3310" s="1102">
        <v>16167.840786898141</v>
      </c>
      <c r="BW3310" s="1102">
        <v>18109.550881438645</v>
      </c>
      <c r="BX3310" s="1102">
        <v>25051.884193205122</v>
      </c>
      <c r="BY3310" s="1102">
        <v>24518.752636538651</v>
      </c>
      <c r="BZ3310" s="1102">
        <v>21003.767326831519</v>
      </c>
      <c r="CA3310" s="1102">
        <v>16856.604473749529</v>
      </c>
      <c r="CB3310" s="1102">
        <v>10732.472175766763</v>
      </c>
      <c r="CC3310" s="1102">
        <v>13455.930977625983</v>
      </c>
      <c r="CD3310" s="1102">
        <v>15492.112389794202</v>
      </c>
      <c r="CE3310" s="1102">
        <v>20889.460894648772</v>
      </c>
      <c r="CF3310" s="1102">
        <v>16036.54730363425</v>
      </c>
      <c r="CG3310" s="1102">
        <v>11555.915001589754</v>
      </c>
      <c r="CH3310" s="1102">
        <v>16457.806779288607</v>
      </c>
      <c r="CI3310" s="1102">
        <v>21003.663356209996</v>
      </c>
      <c r="CJ3310" s="1102">
        <v>26598.710143692817</v>
      </c>
      <c r="CK3310" s="1102">
        <v>29339.554231884478</v>
      </c>
      <c r="CL3310" s="1102">
        <v>24941.934208371556</v>
      </c>
      <c r="CM3310" s="1102">
        <v>28423.497271428387</v>
      </c>
      <c r="CN3310" s="1102">
        <v>22482.824093136936</v>
      </c>
      <c r="CO3310" s="1102">
        <v>23483.106997146631</v>
      </c>
      <c r="CP3310" s="1102">
        <v>24543.880817019111</v>
      </c>
      <c r="CQ3310" s="1106">
        <f t="shared" si="251"/>
        <v>27054.997415892205</v>
      </c>
      <c r="CR3310" s="23" t="s">
        <v>544</v>
      </c>
      <c r="DQ3310"/>
      <c r="DR3310"/>
    </row>
    <row r="3311" spans="58:122" ht="13">
      <c r="BF3311" s="1135">
        <v>3303</v>
      </c>
      <c r="BG3311" s="1102">
        <v>50448.817474536372</v>
      </c>
      <c r="BH3311" s="1102">
        <v>48397.941168658224</v>
      </c>
      <c r="BI3311" s="1102">
        <v>44407.257292672795</v>
      </c>
      <c r="BJ3311" s="1102">
        <v>67582.77425624324</v>
      </c>
      <c r="BK3311" s="1102">
        <v>84903.633943896391</v>
      </c>
      <c r="BL3311" s="1102">
        <v>99286.846484907015</v>
      </c>
      <c r="BM3311" s="1102">
        <v>83429.318587123897</v>
      </c>
      <c r="BN3311" s="1102">
        <v>92958.546747801156</v>
      </c>
      <c r="BO3311" s="1102">
        <v>110812.8924329814</v>
      </c>
      <c r="BP3311" s="1102">
        <v>102418.82253249078</v>
      </c>
      <c r="BQ3311" s="1102">
        <v>79259.373898661695</v>
      </c>
      <c r="BR3311" s="1102">
        <v>70903.943474145242</v>
      </c>
      <c r="BS3311" s="1102">
        <v>82345.633170333967</v>
      </c>
      <c r="BT3311" s="1102">
        <v>33354.758525351834</v>
      </c>
      <c r="BU3311" s="1102">
        <v>17540.85025701626</v>
      </c>
      <c r="BV3311" s="1102">
        <v>12071.707863091269</v>
      </c>
      <c r="BW3311" s="1102">
        <v>16376.790545937223</v>
      </c>
      <c r="BX3311" s="1102">
        <v>27318.952605069542</v>
      </c>
      <c r="BY3311" s="1102">
        <v>24038.926692171015</v>
      </c>
      <c r="BZ3311" s="1102">
        <v>19287.395561892219</v>
      </c>
      <c r="CA3311" s="1102">
        <v>16860.813710456056</v>
      </c>
      <c r="CB3311" s="1102">
        <v>9957.3249257981788</v>
      </c>
      <c r="CC3311" s="1102">
        <v>9811.8896290902776</v>
      </c>
      <c r="CD3311" s="1102">
        <v>11649.070672478967</v>
      </c>
      <c r="CE3311" s="1102">
        <v>18769.755272344879</v>
      </c>
      <c r="CF3311" s="1102">
        <v>17571.328803028431</v>
      </c>
      <c r="CG3311" s="1102">
        <v>13628.97036003615</v>
      </c>
      <c r="CH3311" s="1102">
        <v>15742.946517371996</v>
      </c>
      <c r="CI3311" s="1102">
        <v>19139.148855582818</v>
      </c>
      <c r="CJ3311" s="1102">
        <v>21753.323043669359</v>
      </c>
      <c r="CK3311" s="1102">
        <v>23021.29855300019</v>
      </c>
      <c r="CL3311" s="1102">
        <v>18640.883649969153</v>
      </c>
      <c r="CM3311" s="1102">
        <v>24278.40597884883</v>
      </c>
      <c r="CN3311" s="1102">
        <v>22955.984086173292</v>
      </c>
      <c r="CO3311" s="1102">
        <v>25756.889801013262</v>
      </c>
      <c r="CP3311" s="1102">
        <v>24054.303802003415</v>
      </c>
      <c r="CQ3311" s="1106">
        <f t="shared" si="251"/>
        <v>26515.331135124365</v>
      </c>
      <c r="CR3311" s="23" t="s">
        <v>544</v>
      </c>
      <c r="DQ3311"/>
      <c r="DR3311"/>
    </row>
    <row r="3312" spans="58:122" ht="13">
      <c r="BF3312" s="1135">
        <v>3304</v>
      </c>
      <c r="BG3312" s="1102">
        <v>52796.070002919514</v>
      </c>
      <c r="BH3312" s="1102">
        <v>59900.978733078475</v>
      </c>
      <c r="BI3312" s="1102">
        <v>57957.024566627661</v>
      </c>
      <c r="BJ3312" s="1102">
        <v>73856.974370341399</v>
      </c>
      <c r="BK3312" s="1102">
        <v>95656.192594050328</v>
      </c>
      <c r="BL3312" s="1102">
        <v>126945.94813040836</v>
      </c>
      <c r="BM3312" s="1102">
        <v>113407.69950934315</v>
      </c>
      <c r="BN3312" s="1102">
        <v>112872.64008576021</v>
      </c>
      <c r="BO3312" s="1102">
        <v>128017.63849882792</v>
      </c>
      <c r="BP3312" s="1102">
        <v>121550.6685639756</v>
      </c>
      <c r="BQ3312" s="1102">
        <v>91757.941304310196</v>
      </c>
      <c r="BR3312" s="1102">
        <v>70776.372713761928</v>
      </c>
      <c r="BS3312" s="1102">
        <v>77732.469109421771</v>
      </c>
      <c r="BT3312" s="1102">
        <v>39187.192473565912</v>
      </c>
      <c r="BU3312" s="1102">
        <v>15650.472187162226</v>
      </c>
      <c r="BV3312" s="1102">
        <v>18005.716431878795</v>
      </c>
      <c r="BW3312" s="1102">
        <v>21034.029125309771</v>
      </c>
      <c r="BX3312" s="1102">
        <v>30923.580276797973</v>
      </c>
      <c r="BY3312" s="1102">
        <v>30535.89978408274</v>
      </c>
      <c r="BZ3312" s="1102">
        <v>24337.82696613299</v>
      </c>
      <c r="CA3312" s="1102">
        <v>16866.29836956846</v>
      </c>
      <c r="CB3312" s="1102">
        <v>10542.259783980688</v>
      </c>
      <c r="CC3312" s="1102">
        <v>10434.258805808506</v>
      </c>
      <c r="CD3312" s="1102">
        <v>12958.327888146752</v>
      </c>
      <c r="CE3312" s="1102">
        <v>18525.090057881422</v>
      </c>
      <c r="CF3312" s="1102">
        <v>15549.01484504942</v>
      </c>
      <c r="CG3312" s="1102">
        <v>14335.854195749343</v>
      </c>
      <c r="CH3312" s="1102">
        <v>17530.749412275778</v>
      </c>
      <c r="CI3312" s="1102">
        <v>22917.522127433993</v>
      </c>
      <c r="CJ3312" s="1102">
        <v>22970.690085425646</v>
      </c>
      <c r="CK3312" s="1102">
        <v>21560.589488139001</v>
      </c>
      <c r="CL3312" s="1102">
        <v>18295.364548748483</v>
      </c>
      <c r="CM3312" s="1102">
        <v>22903.870421252657</v>
      </c>
      <c r="CN3312" s="1102">
        <v>23950.479157655096</v>
      </c>
      <c r="CO3312" s="1102">
        <v>24637.559550352107</v>
      </c>
      <c r="CP3312" s="1102">
        <v>24996.934455591614</v>
      </c>
      <c r="CQ3312" s="1106">
        <f t="shared" si="251"/>
        <v>27554.403565727327</v>
      </c>
      <c r="CR3312" s="23" t="s">
        <v>544</v>
      </c>
      <c r="DQ3312"/>
      <c r="DR3312"/>
    </row>
    <row r="3313" spans="58:122" ht="13">
      <c r="BF3313" s="1135">
        <v>3305</v>
      </c>
      <c r="BG3313" s="1102">
        <v>70667.09738180264</v>
      </c>
      <c r="BH3313" s="1102">
        <v>81179.892309825402</v>
      </c>
      <c r="BI3313" s="1102">
        <v>75159.425057168613</v>
      </c>
      <c r="BJ3313" s="1102">
        <v>75498.136503715068</v>
      </c>
      <c r="BK3313" s="1102">
        <v>89392.571850429202</v>
      </c>
      <c r="BL3313" s="1102">
        <v>117046.02970657546</v>
      </c>
      <c r="BM3313" s="1102">
        <v>105647.4373605876</v>
      </c>
      <c r="BN3313" s="1102">
        <v>115017.58166174454</v>
      </c>
      <c r="BO3313" s="1102">
        <v>162116.01712291889</v>
      </c>
      <c r="BP3313" s="1102">
        <v>153195.23362197916</v>
      </c>
      <c r="BQ3313" s="1102">
        <v>119420.71243605264</v>
      </c>
      <c r="BR3313" s="1102">
        <v>96761.634228814612</v>
      </c>
      <c r="BS3313" s="1102">
        <v>127903.56969649313</v>
      </c>
      <c r="BT3313" s="1102">
        <v>38679.713234311457</v>
      </c>
      <c r="BU3313" s="1102">
        <v>13823.94725834261</v>
      </c>
      <c r="BV3313" s="1102">
        <v>11306.153146942414</v>
      </c>
      <c r="BW3313" s="1102">
        <v>22599.622155293087</v>
      </c>
      <c r="BX3313" s="1102">
        <v>31926.354876314756</v>
      </c>
      <c r="BY3313" s="1102">
        <v>34060.133270592174</v>
      </c>
      <c r="BZ3313" s="1102">
        <v>29840.089510495178</v>
      </c>
      <c r="CA3313" s="1102">
        <v>16874.639686996019</v>
      </c>
      <c r="CB3313" s="1102">
        <v>8251.8543481535689</v>
      </c>
      <c r="CC3313" s="1102">
        <v>11766.504706814227</v>
      </c>
      <c r="CD3313" s="1102">
        <v>20101.03415386597</v>
      </c>
      <c r="CE3313" s="1102">
        <v>37376.836504359941</v>
      </c>
      <c r="CF3313" s="1102">
        <v>24853.049907333272</v>
      </c>
      <c r="CG3313" s="1102">
        <v>15240.225543639761</v>
      </c>
      <c r="CH3313" s="1102">
        <v>15131.750018866538</v>
      </c>
      <c r="CI3313" s="1102">
        <v>25836.605276745842</v>
      </c>
      <c r="CJ3313" s="1102">
        <v>30943.840363570369</v>
      </c>
      <c r="CK3313" s="1102">
        <v>30581.423598667418</v>
      </c>
      <c r="CL3313" s="1102">
        <v>24034.148232644526</v>
      </c>
      <c r="CM3313" s="1102">
        <v>29100.111832426828</v>
      </c>
      <c r="CN3313" s="1102">
        <v>28993.429946420794</v>
      </c>
      <c r="CO3313" s="1102">
        <v>30801.664021499197</v>
      </c>
      <c r="CP3313" s="1102">
        <v>31528.342895436035</v>
      </c>
      <c r="CQ3313" s="1106">
        <f t="shared" si="251"/>
        <v>34754.048959197287</v>
      </c>
      <c r="CR3313" s="23" t="s">
        <v>544</v>
      </c>
      <c r="DQ3313"/>
      <c r="DR3313"/>
    </row>
    <row r="3314" spans="58:122" ht="13">
      <c r="BF3314" s="1135">
        <v>3306</v>
      </c>
      <c r="BG3314" s="1102">
        <v>73399.805217187357</v>
      </c>
      <c r="BH3314" s="1102">
        <v>76702.646959103164</v>
      </c>
      <c r="BI3314" s="1102">
        <v>62722.582019234265</v>
      </c>
      <c r="BJ3314" s="1102">
        <v>62500.632323491562</v>
      </c>
      <c r="BK3314" s="1102">
        <v>84076.179107040909</v>
      </c>
      <c r="BL3314" s="1102">
        <v>110185.73332266469</v>
      </c>
      <c r="BM3314" s="1102">
        <v>90341.728111629243</v>
      </c>
      <c r="BN3314" s="1102">
        <v>98872.841327064161</v>
      </c>
      <c r="BO3314" s="1102">
        <v>145893.85096105916</v>
      </c>
      <c r="BP3314" s="1102">
        <v>142618.15624133774</v>
      </c>
      <c r="BQ3314" s="1102">
        <v>113104.11179220662</v>
      </c>
      <c r="BR3314" s="1102">
        <v>85210.778321807986</v>
      </c>
      <c r="BS3314" s="1102">
        <v>80823.039531235059</v>
      </c>
      <c r="BT3314" s="1102">
        <v>39070.541710653299</v>
      </c>
      <c r="BU3314" s="1102">
        <v>15907.787780072455</v>
      </c>
      <c r="BV3314" s="1102">
        <v>14659.757195359934</v>
      </c>
      <c r="BW3314" s="1102">
        <v>24260.560388533027</v>
      </c>
      <c r="BX3314" s="1102">
        <v>34838.07485248422</v>
      </c>
      <c r="BY3314" s="1102">
        <v>32074.303102208687</v>
      </c>
      <c r="BZ3314" s="1102">
        <v>24716.139780176461</v>
      </c>
      <c r="CA3314" s="1102">
        <v>16891.344432987225</v>
      </c>
      <c r="CB3314" s="1102">
        <v>10892.810814718245</v>
      </c>
      <c r="CC3314" s="1102">
        <v>11171.374067651961</v>
      </c>
      <c r="CD3314" s="1102">
        <v>18258.175501088979</v>
      </c>
      <c r="CE3314" s="1102">
        <v>26765.231567978353</v>
      </c>
      <c r="CF3314" s="1102">
        <v>20731.436804893568</v>
      </c>
      <c r="CG3314" s="1102">
        <v>17165.266446416317</v>
      </c>
      <c r="CH3314" s="1102">
        <v>19964.92970886681</v>
      </c>
      <c r="CI3314" s="1102">
        <v>26905.434641828164</v>
      </c>
      <c r="CJ3314" s="1102">
        <v>28647.790401591712</v>
      </c>
      <c r="CK3314" s="1102">
        <v>29461.695844526726</v>
      </c>
      <c r="CL3314" s="1102">
        <v>26216.063906245618</v>
      </c>
      <c r="CM3314" s="1102">
        <v>28035.844675962086</v>
      </c>
      <c r="CN3314" s="1102">
        <v>27036.945803408031</v>
      </c>
      <c r="CO3314" s="1102">
        <v>26392.601431115771</v>
      </c>
      <c r="CP3314" s="1102">
        <v>28051.233529000518</v>
      </c>
      <c r="CQ3314" s="1106">
        <f t="shared" si="251"/>
        <v>30921.191978468483</v>
      </c>
      <c r="CR3314" s="23" t="s">
        <v>544</v>
      </c>
      <c r="DQ3314"/>
      <c r="DR3314"/>
    </row>
    <row r="3315" spans="58:122" ht="13">
      <c r="BF3315" s="1135">
        <v>3307</v>
      </c>
      <c r="BG3315" s="1102">
        <v>52788.527240854441</v>
      </c>
      <c r="BH3315" s="1102">
        <v>60011.891629193909</v>
      </c>
      <c r="BI3315" s="1102">
        <v>58143.387545884412</v>
      </c>
      <c r="BJ3315" s="1102">
        <v>74104.162463580229</v>
      </c>
      <c r="BK3315" s="1102">
        <v>95975.566726999547</v>
      </c>
      <c r="BL3315" s="1102">
        <v>127524.21891813594</v>
      </c>
      <c r="BM3315" s="1102">
        <v>113838.26555999712</v>
      </c>
      <c r="BN3315" s="1102">
        <v>112979.99418190334</v>
      </c>
      <c r="BO3315" s="1102">
        <v>127749.0411552708</v>
      </c>
      <c r="BP3315" s="1102">
        <v>121329.38101033188</v>
      </c>
      <c r="BQ3315" s="1102">
        <v>91332.297120249597</v>
      </c>
      <c r="BR3315" s="1102">
        <v>71691.169150004222</v>
      </c>
      <c r="BS3315" s="1102">
        <v>77863.078725125582</v>
      </c>
      <c r="BT3315" s="1102">
        <v>39176.220560409849</v>
      </c>
      <c r="BU3315" s="1102">
        <v>15670.934030901615</v>
      </c>
      <c r="BV3315" s="1102">
        <v>18008.463991471381</v>
      </c>
      <c r="BW3315" s="1102">
        <v>21075.464502218303</v>
      </c>
      <c r="BX3315" s="1102">
        <v>31042.745551503551</v>
      </c>
      <c r="BY3315" s="1102">
        <v>30578.582627982916</v>
      </c>
      <c r="BZ3315" s="1102">
        <v>24356.629388598696</v>
      </c>
      <c r="CA3315" s="1102">
        <v>16894.946592929828</v>
      </c>
      <c r="CB3315" s="1102">
        <v>10561.329939571522</v>
      </c>
      <c r="CC3315" s="1102">
        <v>10493.574262709884</v>
      </c>
      <c r="CD3315" s="1102">
        <v>13023.136747194225</v>
      </c>
      <c r="CE3315" s="1102">
        <v>18545.070591057378</v>
      </c>
      <c r="CF3315" s="1102">
        <v>15575.6233168498</v>
      </c>
      <c r="CG3315" s="1102">
        <v>14378.925098621201</v>
      </c>
      <c r="CH3315" s="1102">
        <v>17634.104226559899</v>
      </c>
      <c r="CI3315" s="1102">
        <v>23148.057274190498</v>
      </c>
      <c r="CJ3315" s="1102">
        <v>23043.007858821176</v>
      </c>
      <c r="CK3315" s="1102">
        <v>21572.10351022187</v>
      </c>
      <c r="CL3315" s="1102">
        <v>18125.837187506251</v>
      </c>
      <c r="CM3315" s="1102">
        <v>23019.500354317006</v>
      </c>
      <c r="CN3315" s="1102">
        <v>24037.593795547204</v>
      </c>
      <c r="CO3315" s="1102">
        <v>24643.88235115516</v>
      </c>
      <c r="CP3315" s="1102">
        <v>25285.742897417869</v>
      </c>
      <c r="CQ3315" s="1106">
        <f t="shared" si="251"/>
        <v>27872.760377575887</v>
      </c>
      <c r="CR3315" s="23" t="s">
        <v>544</v>
      </c>
      <c r="DQ3315"/>
      <c r="DR3315"/>
    </row>
    <row r="3316" spans="58:122" ht="13">
      <c r="BF3316" s="1135">
        <v>3308</v>
      </c>
      <c r="BG3316" s="1102">
        <v>71372.830444328545</v>
      </c>
      <c r="BH3316" s="1102">
        <v>80653.078488761472</v>
      </c>
      <c r="BI3316" s="1102">
        <v>73001.69997013695</v>
      </c>
      <c r="BJ3316" s="1102">
        <v>78370.855102403482</v>
      </c>
      <c r="BK3316" s="1102">
        <v>89982.946942540206</v>
      </c>
      <c r="BL3316" s="1102">
        <v>117191.33501648104</v>
      </c>
      <c r="BM3316" s="1102">
        <v>105948.66672557751</v>
      </c>
      <c r="BN3316" s="1102">
        <v>111864.63948413529</v>
      </c>
      <c r="BO3316" s="1102">
        <v>163487.30557762276</v>
      </c>
      <c r="BP3316" s="1102">
        <v>153435.25738075454</v>
      </c>
      <c r="BQ3316" s="1102">
        <v>119485.6564312121</v>
      </c>
      <c r="BR3316" s="1102">
        <v>93863.544781363744</v>
      </c>
      <c r="BS3316" s="1102">
        <v>130419.66936827885</v>
      </c>
      <c r="BT3316" s="1102">
        <v>37466.874388566634</v>
      </c>
      <c r="BU3316" s="1102">
        <v>12687.82248545143</v>
      </c>
      <c r="BV3316" s="1102">
        <v>12585.913082367464</v>
      </c>
      <c r="BW3316" s="1102">
        <v>22189.295497856077</v>
      </c>
      <c r="BX3316" s="1102">
        <v>31854.788536845233</v>
      </c>
      <c r="BY3316" s="1102">
        <v>33977.129066024441</v>
      </c>
      <c r="BZ3316" s="1102">
        <v>29908.325450974666</v>
      </c>
      <c r="CA3316" s="1102">
        <v>16896.731253812388</v>
      </c>
      <c r="CB3316" s="1102">
        <v>8178.9550364894803</v>
      </c>
      <c r="CC3316" s="1102">
        <v>11739.164206133188</v>
      </c>
      <c r="CD3316" s="1102">
        <v>19921.86989227897</v>
      </c>
      <c r="CE3316" s="1102">
        <v>37402.836090701923</v>
      </c>
      <c r="CF3316" s="1102">
        <v>24881.240098553633</v>
      </c>
      <c r="CG3316" s="1102">
        <v>15425.711990124057</v>
      </c>
      <c r="CH3316" s="1102">
        <v>15062.51044973559</v>
      </c>
      <c r="CI3316" s="1102">
        <v>25691.975610307676</v>
      </c>
      <c r="CJ3316" s="1102">
        <v>30845.737133201874</v>
      </c>
      <c r="CK3316" s="1102">
        <v>30700.272568164022</v>
      </c>
      <c r="CL3316" s="1102">
        <v>24044.281610964299</v>
      </c>
      <c r="CM3316" s="1102">
        <v>29245.881023069822</v>
      </c>
      <c r="CN3316" s="1102">
        <v>28467.192359479141</v>
      </c>
      <c r="CO3316" s="1102">
        <v>31061.200263903484</v>
      </c>
      <c r="CP3316" s="1102">
        <v>31384.808178393669</v>
      </c>
      <c r="CQ3316" s="1106">
        <f t="shared" si="251"/>
        <v>34595.829017223834</v>
      </c>
      <c r="CR3316" s="23" t="s">
        <v>544</v>
      </c>
      <c r="DQ3316"/>
      <c r="DR3316"/>
    </row>
    <row r="3317" spans="58:122" ht="13">
      <c r="BF3317" s="1135">
        <v>3309</v>
      </c>
      <c r="BG3317" s="1102">
        <v>49751.830896620595</v>
      </c>
      <c r="BH3317" s="1102">
        <v>49052.296819175172</v>
      </c>
      <c r="BI3317" s="1102">
        <v>44679.470424227839</v>
      </c>
      <c r="BJ3317" s="1102">
        <v>61464.202746482886</v>
      </c>
      <c r="BK3317" s="1102">
        <v>81156.262033540988</v>
      </c>
      <c r="BL3317" s="1102">
        <v>108127.76369201271</v>
      </c>
      <c r="BM3317" s="1102">
        <v>97049.274789633244</v>
      </c>
      <c r="BN3317" s="1102">
        <v>107725.56969053361</v>
      </c>
      <c r="BO3317" s="1102">
        <v>123113.79271052602</v>
      </c>
      <c r="BP3317" s="1102">
        <v>111913.67907082209</v>
      </c>
      <c r="BQ3317" s="1102">
        <v>84112.8608168848</v>
      </c>
      <c r="BR3317" s="1102">
        <v>73448.220649789262</v>
      </c>
      <c r="BS3317" s="1102">
        <v>78125.011153351865</v>
      </c>
      <c r="BT3317" s="1102">
        <v>35326.155400428914</v>
      </c>
      <c r="BU3317" s="1102">
        <v>12678.979067166105</v>
      </c>
      <c r="BV3317" s="1102">
        <v>11801.514125131673</v>
      </c>
      <c r="BW3317" s="1102">
        <v>19605.479611369759</v>
      </c>
      <c r="BX3317" s="1102">
        <v>21969.694575772057</v>
      </c>
      <c r="BY3317" s="1102">
        <v>22789.69376284098</v>
      </c>
      <c r="BZ3317" s="1102">
        <v>21261.161373326337</v>
      </c>
      <c r="CA3317" s="1102">
        <v>16936.721325378017</v>
      </c>
      <c r="CB3317" s="1102">
        <v>9116.8100343780134</v>
      </c>
      <c r="CC3317" s="1102">
        <v>9486.3903570152415</v>
      </c>
      <c r="CD3317" s="1102">
        <v>10337.429335711131</v>
      </c>
      <c r="CE3317" s="1102">
        <v>19310.353622547183</v>
      </c>
      <c r="CF3317" s="1102">
        <v>15378.194464832402</v>
      </c>
      <c r="CG3317" s="1102">
        <v>11534.052890319887</v>
      </c>
      <c r="CH3317" s="1102">
        <v>12275.631091907417</v>
      </c>
      <c r="CI3317" s="1102">
        <v>18525.807902790933</v>
      </c>
      <c r="CJ3317" s="1102">
        <v>19287.915243854393</v>
      </c>
      <c r="CK3317" s="1102">
        <v>24268.95626996936</v>
      </c>
      <c r="CL3317" s="1102">
        <v>17182.999999066746</v>
      </c>
      <c r="CM3317" s="1102">
        <v>25152.473883313494</v>
      </c>
      <c r="CN3317" s="1102">
        <v>20165.416764740876</v>
      </c>
      <c r="CO3317" s="1102">
        <v>24454.593744236296</v>
      </c>
      <c r="CP3317" s="1102">
        <v>20744.523448046621</v>
      </c>
      <c r="CQ3317" s="1106">
        <f t="shared" si="251"/>
        <v>22866.922817341987</v>
      </c>
      <c r="CR3317" s="23" t="s">
        <v>544</v>
      </c>
      <c r="DQ3317"/>
      <c r="DR3317"/>
    </row>
    <row r="3318" spans="58:122" ht="13">
      <c r="BF3318" s="1135">
        <v>3310</v>
      </c>
      <c r="BG3318" s="1102">
        <v>71065.659791005804</v>
      </c>
      <c r="BH3318" s="1102">
        <v>69308.122544024052</v>
      </c>
      <c r="BI3318" s="1102">
        <v>61893.768541035111</v>
      </c>
      <c r="BJ3318" s="1102">
        <v>65958.995344508599</v>
      </c>
      <c r="BK3318" s="1102">
        <v>84057.486561567246</v>
      </c>
      <c r="BL3318" s="1102">
        <v>109206.42523722028</v>
      </c>
      <c r="BM3318" s="1102">
        <v>87780.457848227248</v>
      </c>
      <c r="BN3318" s="1102">
        <v>95052.93477098213</v>
      </c>
      <c r="BO3318" s="1102">
        <v>129286.6094541467</v>
      </c>
      <c r="BP3318" s="1102">
        <v>125130.26827960063</v>
      </c>
      <c r="BQ3318" s="1102">
        <v>96003.687475972692</v>
      </c>
      <c r="BR3318" s="1102">
        <v>69721.955330594952</v>
      </c>
      <c r="BS3318" s="1102">
        <v>73960.045551217409</v>
      </c>
      <c r="BT3318" s="1102">
        <v>44731.97642151943</v>
      </c>
      <c r="BU3318" s="1102">
        <v>23942.856325184555</v>
      </c>
      <c r="BV3318" s="1102">
        <v>16506.532225946663</v>
      </c>
      <c r="BW3318" s="1102">
        <v>15372.084298037031</v>
      </c>
      <c r="BX3318" s="1102">
        <v>21636.436569293553</v>
      </c>
      <c r="BY3318" s="1102">
        <v>19542.1468979495</v>
      </c>
      <c r="BZ3318" s="1102">
        <v>19131.943836948871</v>
      </c>
      <c r="CA3318" s="1102">
        <v>16936.769969515724</v>
      </c>
      <c r="CB3318" s="1102">
        <v>10994.233760529616</v>
      </c>
      <c r="CC3318" s="1102">
        <v>10222.603514438853</v>
      </c>
      <c r="CD3318" s="1102">
        <v>10521.545338364591</v>
      </c>
      <c r="CE3318" s="1102">
        <v>16529.595157256193</v>
      </c>
      <c r="CF3318" s="1102">
        <v>12990.249739652041</v>
      </c>
      <c r="CG3318" s="1102">
        <v>10371.943945690084</v>
      </c>
      <c r="CH3318" s="1102">
        <v>10940.854039388647</v>
      </c>
      <c r="CI3318" s="1102">
        <v>17387.578415598469</v>
      </c>
      <c r="CJ3318" s="1102">
        <v>19394.83535657436</v>
      </c>
      <c r="CK3318" s="1102">
        <v>22131.791948800768</v>
      </c>
      <c r="CL3318" s="1102">
        <v>18195.811902586745</v>
      </c>
      <c r="CM3318" s="1102">
        <v>23980.800199392404</v>
      </c>
      <c r="CN3318" s="1102">
        <v>23433.084480965441</v>
      </c>
      <c r="CO3318" s="1102">
        <v>27774.773610200871</v>
      </c>
      <c r="CP3318" s="1102">
        <v>23694.270384942462</v>
      </c>
      <c r="CQ3318" s="1106">
        <f t="shared" si="251"/>
        <v>26118.462227520129</v>
      </c>
      <c r="CR3318" s="23" t="s">
        <v>544</v>
      </c>
      <c r="DQ3318"/>
      <c r="DR3318"/>
    </row>
    <row r="3319" spans="58:122" ht="13">
      <c r="BF3319" s="1135">
        <v>3311</v>
      </c>
      <c r="BG3319" s="1102">
        <v>76469.295503073212</v>
      </c>
      <c r="BH3319" s="1102">
        <v>79755.034748666541</v>
      </c>
      <c r="BI3319" s="1102">
        <v>71722.216855482009</v>
      </c>
      <c r="BJ3319" s="1102">
        <v>84638.320589958137</v>
      </c>
      <c r="BK3319" s="1102">
        <v>106068.44095919834</v>
      </c>
      <c r="BL3319" s="1102">
        <v>135937.22640685728</v>
      </c>
      <c r="BM3319" s="1102">
        <v>120777.07810932747</v>
      </c>
      <c r="BN3319" s="1102">
        <v>149043.53822845902</v>
      </c>
      <c r="BO3319" s="1102">
        <v>176655.80879163058</v>
      </c>
      <c r="BP3319" s="1102">
        <v>163853.73188071713</v>
      </c>
      <c r="BQ3319" s="1102">
        <v>126040.23413235148</v>
      </c>
      <c r="BR3319" s="1102">
        <v>102695.60662986716</v>
      </c>
      <c r="BS3319" s="1102">
        <v>90907.269941892766</v>
      </c>
      <c r="BT3319" s="1102">
        <v>35841.464031140407</v>
      </c>
      <c r="BU3319" s="1102">
        <v>17053.220253184994</v>
      </c>
      <c r="BV3319" s="1102">
        <v>19930.537874254183</v>
      </c>
      <c r="BW3319" s="1102">
        <v>25931.536933606589</v>
      </c>
      <c r="BX3319" s="1102">
        <v>31251.644139379114</v>
      </c>
      <c r="BY3319" s="1102">
        <v>32191.267601536736</v>
      </c>
      <c r="BZ3319" s="1102">
        <v>24938.56612615682</v>
      </c>
      <c r="CA3319" s="1102">
        <v>16953.610604196867</v>
      </c>
      <c r="CB3319" s="1102">
        <v>10150.905943578726</v>
      </c>
      <c r="CC3319" s="1102">
        <v>10857.269964454907</v>
      </c>
      <c r="CD3319" s="1102">
        <v>16524.743185322499</v>
      </c>
      <c r="CE3319" s="1102">
        <v>23118.807738842024</v>
      </c>
      <c r="CF3319" s="1102">
        <v>19065.485405440835</v>
      </c>
      <c r="CG3319" s="1102">
        <v>15823.665632693075</v>
      </c>
      <c r="CH3319" s="1102">
        <v>19740.066157588652</v>
      </c>
      <c r="CI3319" s="1102">
        <v>26570.691041242746</v>
      </c>
      <c r="CJ3319" s="1102">
        <v>27805.098557673278</v>
      </c>
      <c r="CK3319" s="1102">
        <v>27089.379537268585</v>
      </c>
      <c r="CL3319" s="1102">
        <v>23096.620850472311</v>
      </c>
      <c r="CM3319" s="1102">
        <v>27286.498492739222</v>
      </c>
      <c r="CN3319" s="1102">
        <v>26909.479364632723</v>
      </c>
      <c r="CO3319" s="1102">
        <v>24646.520487731577</v>
      </c>
      <c r="CP3319" s="1102">
        <v>28561.008498174113</v>
      </c>
      <c r="CQ3319" s="1106">
        <f t="shared" si="251"/>
        <v>31483.122692543438</v>
      </c>
      <c r="CR3319" s="23" t="s">
        <v>544</v>
      </c>
      <c r="DQ3319"/>
      <c r="DR3319"/>
    </row>
    <row r="3320" spans="58:122" ht="13">
      <c r="BF3320" s="1135">
        <v>3312</v>
      </c>
      <c r="BG3320" s="1102">
        <v>59889.445566769355</v>
      </c>
      <c r="BH3320" s="1102">
        <v>72607.315142715277</v>
      </c>
      <c r="BI3320" s="1102">
        <v>65848.639864194265</v>
      </c>
      <c r="BJ3320" s="1102">
        <v>74554.655499015906</v>
      </c>
      <c r="BK3320" s="1102">
        <v>83838.330051465222</v>
      </c>
      <c r="BL3320" s="1102">
        <v>103288.59221448208</v>
      </c>
      <c r="BM3320" s="1102">
        <v>84075.024662181328</v>
      </c>
      <c r="BN3320" s="1102">
        <v>86272.112413574621</v>
      </c>
      <c r="BO3320" s="1102">
        <v>118819.13958597431</v>
      </c>
      <c r="BP3320" s="1102">
        <v>120261.38836065016</v>
      </c>
      <c r="BQ3320" s="1102">
        <v>97292.013125200319</v>
      </c>
      <c r="BR3320" s="1102">
        <v>85455.439580945342</v>
      </c>
      <c r="BS3320" s="1102">
        <v>114764.98833488861</v>
      </c>
      <c r="BT3320" s="1102">
        <v>44873.045350485925</v>
      </c>
      <c r="BU3320" s="1102">
        <v>21878.388411229229</v>
      </c>
      <c r="BV3320" s="1102">
        <v>17168.553650236408</v>
      </c>
      <c r="BW3320" s="1102">
        <v>24150.318203745468</v>
      </c>
      <c r="BX3320" s="1102">
        <v>33874.139861441785</v>
      </c>
      <c r="BY3320" s="1102">
        <v>34954.733861047476</v>
      </c>
      <c r="BZ3320" s="1102">
        <v>27945.540452445392</v>
      </c>
      <c r="CA3320" s="1102">
        <v>16962.232723322246</v>
      </c>
      <c r="CB3320" s="1102">
        <v>9230.0960672598394</v>
      </c>
      <c r="CC3320" s="1102">
        <v>10129.217696964379</v>
      </c>
      <c r="CD3320" s="1102">
        <v>19044.857930450908</v>
      </c>
      <c r="CE3320" s="1102">
        <v>29664.303397970205</v>
      </c>
      <c r="CF3320" s="1102">
        <v>20020.943677628678</v>
      </c>
      <c r="CG3320" s="1102">
        <v>12934.875008783103</v>
      </c>
      <c r="CH3320" s="1102">
        <v>15117.094691354376</v>
      </c>
      <c r="CI3320" s="1102">
        <v>24125.686767720963</v>
      </c>
      <c r="CJ3320" s="1102">
        <v>27256.916162906382</v>
      </c>
      <c r="CK3320" s="1102">
        <v>22342.244836179801</v>
      </c>
      <c r="CL3320" s="1102">
        <v>18179.942448309481</v>
      </c>
      <c r="CM3320" s="1102">
        <v>23407.36661229785</v>
      </c>
      <c r="CN3320" s="1102">
        <v>27297.249013040557</v>
      </c>
      <c r="CO3320" s="1102">
        <v>27114.771281757108</v>
      </c>
      <c r="CP3320" s="1102">
        <v>28831.446402932328</v>
      </c>
      <c r="CQ3320" s="1106">
        <f t="shared" si="251"/>
        <v>31781.229453611122</v>
      </c>
      <c r="CR3320" s="23" t="s">
        <v>544</v>
      </c>
      <c r="DQ3320"/>
      <c r="DR3320"/>
    </row>
    <row r="3321" spans="58:122" ht="13">
      <c r="BF3321" s="1135">
        <v>3313</v>
      </c>
      <c r="BG3321" s="1102">
        <v>52008.435781396038</v>
      </c>
      <c r="BH3321" s="1102">
        <v>49741.603504203202</v>
      </c>
      <c r="BI3321" s="1102">
        <v>42319.109227629553</v>
      </c>
      <c r="BJ3321" s="1102">
        <v>65240.07024630114</v>
      </c>
      <c r="BK3321" s="1102">
        <v>84620.530602692292</v>
      </c>
      <c r="BL3321" s="1102">
        <v>99903.256219415081</v>
      </c>
      <c r="BM3321" s="1102">
        <v>84753.510024052608</v>
      </c>
      <c r="BN3321" s="1102">
        <v>93259.089288079442</v>
      </c>
      <c r="BO3321" s="1102">
        <v>114858.95718906222</v>
      </c>
      <c r="BP3321" s="1102">
        <v>104687.04374279885</v>
      </c>
      <c r="BQ3321" s="1102">
        <v>78241.831240179119</v>
      </c>
      <c r="BR3321" s="1102">
        <v>68658.740839143764</v>
      </c>
      <c r="BS3321" s="1102">
        <v>83238.22564380792</v>
      </c>
      <c r="BT3321" s="1102">
        <v>34377.554975137566</v>
      </c>
      <c r="BU3321" s="1102">
        <v>18406.00408691771</v>
      </c>
      <c r="BV3321" s="1102">
        <v>11904.300909902859</v>
      </c>
      <c r="BW3321" s="1102">
        <v>15459.530956347835</v>
      </c>
      <c r="BX3321" s="1102">
        <v>26511.262711790463</v>
      </c>
      <c r="BY3321" s="1102">
        <v>24209.114993487299</v>
      </c>
      <c r="BZ3321" s="1102">
        <v>19919.439637717722</v>
      </c>
      <c r="CA3321" s="1102">
        <v>16967.179743165034</v>
      </c>
      <c r="CB3321" s="1102">
        <v>9910.9376657974044</v>
      </c>
      <c r="CC3321" s="1102">
        <v>9945.1170712430048</v>
      </c>
      <c r="CD3321" s="1102">
        <v>11848.975240438638</v>
      </c>
      <c r="CE3321" s="1102">
        <v>18708.204865441578</v>
      </c>
      <c r="CF3321" s="1102">
        <v>17553.252026854923</v>
      </c>
      <c r="CG3321" s="1102">
        <v>13218.663531609542</v>
      </c>
      <c r="CH3321" s="1102">
        <v>15925.692110649868</v>
      </c>
      <c r="CI3321" s="1102">
        <v>19234.867079652977</v>
      </c>
      <c r="CJ3321" s="1102">
        <v>21542.401517340273</v>
      </c>
      <c r="CK3321" s="1102">
        <v>22944.87680664234</v>
      </c>
      <c r="CL3321" s="1102">
        <v>18545.017396864114</v>
      </c>
      <c r="CM3321" s="1102">
        <v>24351.767588574181</v>
      </c>
      <c r="CN3321" s="1102">
        <v>22686.639640749239</v>
      </c>
      <c r="CO3321" s="1102">
        <v>25431.748218547524</v>
      </c>
      <c r="CP3321" s="1102">
        <v>23864.128665433895</v>
      </c>
      <c r="CQ3321" s="1106">
        <f t="shared" si="251"/>
        <v>26305.698931202987</v>
      </c>
      <c r="CR3321" s="23" t="s">
        <v>544</v>
      </c>
      <c r="DQ3321"/>
      <c r="DR3321"/>
    </row>
    <row r="3322" spans="58:122" ht="13">
      <c r="BF3322" s="1135">
        <v>3314</v>
      </c>
      <c r="BG3322" s="1102">
        <v>58148.564264629706</v>
      </c>
      <c r="BH3322" s="1102">
        <v>67922.915583537222</v>
      </c>
      <c r="BI3322" s="1102">
        <v>64948.805953821655</v>
      </c>
      <c r="BJ3322" s="1102">
        <v>74416.892114562492</v>
      </c>
      <c r="BK3322" s="1102">
        <v>89795.976968961797</v>
      </c>
      <c r="BL3322" s="1102">
        <v>123082.49303397819</v>
      </c>
      <c r="BM3322" s="1102">
        <v>108350.42796661404</v>
      </c>
      <c r="BN3322" s="1102">
        <v>116124.37228418201</v>
      </c>
      <c r="BO3322" s="1102">
        <v>145590.44367238024</v>
      </c>
      <c r="BP3322" s="1102">
        <v>155527.8739215825</v>
      </c>
      <c r="BQ3322" s="1102">
        <v>120118.04143258897</v>
      </c>
      <c r="BR3322" s="1102">
        <v>88653.777216398536</v>
      </c>
      <c r="BS3322" s="1102">
        <v>81465.603498219294</v>
      </c>
      <c r="BT3322" s="1102">
        <v>48579.618894073072</v>
      </c>
      <c r="BU3322" s="1102">
        <v>23820.610801013983</v>
      </c>
      <c r="BV3322" s="1102">
        <v>18208.408537673502</v>
      </c>
      <c r="BW3322" s="1102">
        <v>16619.062320349749</v>
      </c>
      <c r="BX3322" s="1102">
        <v>31482.786658671328</v>
      </c>
      <c r="BY3322" s="1102">
        <v>29645.81373496684</v>
      </c>
      <c r="BZ3322" s="1102">
        <v>26031.875967979064</v>
      </c>
      <c r="CA3322" s="1102">
        <v>16986.226601372189</v>
      </c>
      <c r="CB3322" s="1102">
        <v>11709.702837595207</v>
      </c>
      <c r="CC3322" s="1102">
        <v>14008.342388440535</v>
      </c>
      <c r="CD3322" s="1102">
        <v>19737.086546661641</v>
      </c>
      <c r="CE3322" s="1102">
        <v>27249.068536915867</v>
      </c>
      <c r="CF3322" s="1102">
        <v>20439.84562554894</v>
      </c>
      <c r="CG3322" s="1102">
        <v>15453.351623658455</v>
      </c>
      <c r="CH3322" s="1102">
        <v>15898.503694933783</v>
      </c>
      <c r="CI3322" s="1102">
        <v>23432.364479494187</v>
      </c>
      <c r="CJ3322" s="1102">
        <v>27917.8835314278</v>
      </c>
      <c r="CK3322" s="1102">
        <v>29998.11398686859</v>
      </c>
      <c r="CL3322" s="1102">
        <v>24007.9418552444</v>
      </c>
      <c r="CM3322" s="1102">
        <v>22697.768696172829</v>
      </c>
      <c r="CN3322" s="1102">
        <v>18463.151633240846</v>
      </c>
      <c r="CO3322" s="1102">
        <v>21681.354378801298</v>
      </c>
      <c r="CP3322" s="1102">
        <v>20194.517578560572</v>
      </c>
      <c r="CQ3322" s="1106">
        <f t="shared" si="251"/>
        <v>22260.645126841129</v>
      </c>
      <c r="CR3322" s="23" t="s">
        <v>544</v>
      </c>
      <c r="DQ3322"/>
      <c r="DR3322"/>
    </row>
    <row r="3323" spans="58:122" ht="13">
      <c r="BF3323" s="1135">
        <v>3315</v>
      </c>
      <c r="BG3323" s="1102">
        <v>64632.564952953704</v>
      </c>
      <c r="BH3323" s="1102">
        <v>78063.291262312676</v>
      </c>
      <c r="BI3323" s="1102">
        <v>69185.644513808991</v>
      </c>
      <c r="BJ3323" s="1102">
        <v>67604.076693293333</v>
      </c>
      <c r="BK3323" s="1102">
        <v>86598.256166255422</v>
      </c>
      <c r="BL3323" s="1102">
        <v>129897.52944340113</v>
      </c>
      <c r="BM3323" s="1102">
        <v>118037.02337979342</v>
      </c>
      <c r="BN3323" s="1102">
        <v>110356.04574951112</v>
      </c>
      <c r="BO3323" s="1102">
        <v>135464.14937867181</v>
      </c>
      <c r="BP3323" s="1102">
        <v>150767.09256398139</v>
      </c>
      <c r="BQ3323" s="1102">
        <v>113643.28499395333</v>
      </c>
      <c r="BR3323" s="1102">
        <v>75910.661434291731</v>
      </c>
      <c r="BS3323" s="1102">
        <v>84921.481084850733</v>
      </c>
      <c r="BT3323" s="1102">
        <v>32571.913706201543</v>
      </c>
      <c r="BU3323" s="1102">
        <v>14690.404234125879</v>
      </c>
      <c r="BV3323" s="1102">
        <v>17466.085261793451</v>
      </c>
      <c r="BW3323" s="1102">
        <v>26282.993061745063</v>
      </c>
      <c r="BX3323" s="1102">
        <v>33196.94194387395</v>
      </c>
      <c r="BY3323" s="1102">
        <v>30673.459980240586</v>
      </c>
      <c r="BZ3323" s="1102">
        <v>27856.402707786161</v>
      </c>
      <c r="CA3323" s="1102">
        <v>16993.125187058627</v>
      </c>
      <c r="CB3323" s="1102">
        <v>8824.8047326859378</v>
      </c>
      <c r="CC3323" s="1102">
        <v>12223.189033902299</v>
      </c>
      <c r="CD3323" s="1102">
        <v>14991.549490604644</v>
      </c>
      <c r="CE3323" s="1102">
        <v>30152.662180141058</v>
      </c>
      <c r="CF3323" s="1102">
        <v>17173.411545506107</v>
      </c>
      <c r="CG3323" s="1102">
        <v>12145.664529400692</v>
      </c>
      <c r="CH3323" s="1102">
        <v>13771.111988458253</v>
      </c>
      <c r="CI3323" s="1102">
        <v>23318.809682503008</v>
      </c>
      <c r="CJ3323" s="1102">
        <v>28884.510118696664</v>
      </c>
      <c r="CK3323" s="1102">
        <v>31915.811683082844</v>
      </c>
      <c r="CL3323" s="1102">
        <v>24547.656829130952</v>
      </c>
      <c r="CM3323" s="1102">
        <v>31389.8340657074</v>
      </c>
      <c r="CN3323" s="1102">
        <v>24103.457846935737</v>
      </c>
      <c r="CO3323" s="1102">
        <v>27890.143756503858</v>
      </c>
      <c r="CP3323" s="1102">
        <v>24070.583072749694</v>
      </c>
      <c r="CQ3323" s="1106">
        <f t="shared" si="251"/>
        <v>26533.275959386538</v>
      </c>
      <c r="CR3323" s="23" t="s">
        <v>544</v>
      </c>
      <c r="DQ3323"/>
      <c r="DR3323"/>
    </row>
    <row r="3324" spans="58:122" ht="13">
      <c r="BF3324" s="1135">
        <v>3316</v>
      </c>
      <c r="BG3324" s="1102">
        <v>55596.248679469521</v>
      </c>
      <c r="BH3324" s="1102">
        <v>54896.694556772723</v>
      </c>
      <c r="BI3324" s="1102">
        <v>50391.318397711599</v>
      </c>
      <c r="BJ3324" s="1102">
        <v>65913.786574707818</v>
      </c>
      <c r="BK3324" s="1102">
        <v>81906.574328249219</v>
      </c>
      <c r="BL3324" s="1102">
        <v>98785.507975091939</v>
      </c>
      <c r="BM3324" s="1102">
        <v>76268.726474354</v>
      </c>
      <c r="BN3324" s="1102">
        <v>85175.192158152742</v>
      </c>
      <c r="BO3324" s="1102">
        <v>114937.26169951385</v>
      </c>
      <c r="BP3324" s="1102">
        <v>113832.34886684699</v>
      </c>
      <c r="BQ3324" s="1102">
        <v>89522.530385776729</v>
      </c>
      <c r="BR3324" s="1102">
        <v>71166.69770632741</v>
      </c>
      <c r="BS3324" s="1102">
        <v>69133.044687300135</v>
      </c>
      <c r="BT3324" s="1102">
        <v>44824.488410863625</v>
      </c>
      <c r="BU3324" s="1102">
        <v>24683.449375775643</v>
      </c>
      <c r="BV3324" s="1102">
        <v>17343.999063472285</v>
      </c>
      <c r="BW3324" s="1102">
        <v>17014.075889103467</v>
      </c>
      <c r="BX3324" s="1102">
        <v>21824.410938371184</v>
      </c>
      <c r="BY3324" s="1102">
        <v>27457.096144752824</v>
      </c>
      <c r="BZ3324" s="1102">
        <v>23372.975841058378</v>
      </c>
      <c r="CA3324" s="1102">
        <v>17008.49542202166</v>
      </c>
      <c r="CB3324" s="1102">
        <v>9859.6710740645085</v>
      </c>
      <c r="CC3324" s="1102">
        <v>12850.342580590501</v>
      </c>
      <c r="CD3324" s="1102">
        <v>14761.000963108014</v>
      </c>
      <c r="CE3324" s="1102">
        <v>24062.942903157702</v>
      </c>
      <c r="CF3324" s="1102">
        <v>18674.967245783366</v>
      </c>
      <c r="CG3324" s="1102">
        <v>14582.12385375687</v>
      </c>
      <c r="CH3324" s="1102">
        <v>19048.174819851163</v>
      </c>
      <c r="CI3324" s="1102">
        <v>20466.04092996972</v>
      </c>
      <c r="CJ3324" s="1102">
        <v>20840.790412993985</v>
      </c>
      <c r="CK3324" s="1102">
        <v>21679.895165881684</v>
      </c>
      <c r="CL3324" s="1102">
        <v>18275.022396026143</v>
      </c>
      <c r="CM3324" s="1102">
        <v>27140.36985956434</v>
      </c>
      <c r="CN3324" s="1102">
        <v>25881.451763994348</v>
      </c>
      <c r="CO3324" s="1102">
        <v>27095.542107929879</v>
      </c>
      <c r="CP3324" s="1102">
        <v>28737.496569454892</v>
      </c>
      <c r="CQ3324" s="1106">
        <f t="shared" si="251"/>
        <v>31677.667489596326</v>
      </c>
      <c r="CR3324" s="23" t="s">
        <v>544</v>
      </c>
      <c r="DQ3324"/>
      <c r="DR3324"/>
    </row>
    <row r="3325" spans="58:122" ht="13">
      <c r="BF3325" s="1135">
        <v>3317</v>
      </c>
      <c r="BG3325" s="1102">
        <v>79679.061307633237</v>
      </c>
      <c r="BH3325" s="1102">
        <v>80138.385915824547</v>
      </c>
      <c r="BI3325" s="1102">
        <v>69720.413733341673</v>
      </c>
      <c r="BJ3325" s="1102">
        <v>72681.83734583536</v>
      </c>
      <c r="BK3325" s="1102">
        <v>89488.161642792373</v>
      </c>
      <c r="BL3325" s="1102">
        <v>120582.71709434567</v>
      </c>
      <c r="BM3325" s="1102">
        <v>111343.3022121258</v>
      </c>
      <c r="BN3325" s="1102">
        <v>116126.96139978363</v>
      </c>
      <c r="BO3325" s="1102">
        <v>158447.12109146733</v>
      </c>
      <c r="BP3325" s="1102">
        <v>147084.86127153612</v>
      </c>
      <c r="BQ3325" s="1102">
        <v>121152.21288140932</v>
      </c>
      <c r="BR3325" s="1102">
        <v>95867.728436298086</v>
      </c>
      <c r="BS3325" s="1102">
        <v>80353.655796704727</v>
      </c>
      <c r="BT3325" s="1102">
        <v>32903.373469124941</v>
      </c>
      <c r="BU3325" s="1102">
        <v>13354.689933002037</v>
      </c>
      <c r="BV3325" s="1102">
        <v>12758.264172252402</v>
      </c>
      <c r="BW3325" s="1102">
        <v>21403.958344933752</v>
      </c>
      <c r="BX3325" s="1102">
        <v>33837.603173758369</v>
      </c>
      <c r="BY3325" s="1102">
        <v>27414.260373511966</v>
      </c>
      <c r="BZ3325" s="1102">
        <v>20673.549298016882</v>
      </c>
      <c r="CA3325" s="1102">
        <v>17011.196249575009</v>
      </c>
      <c r="CB3325" s="1102">
        <v>10069.775544237695</v>
      </c>
      <c r="CC3325" s="1102">
        <v>10897.33454334626</v>
      </c>
      <c r="CD3325" s="1102">
        <v>13510.018483705926</v>
      </c>
      <c r="CE3325" s="1102">
        <v>19321.586788695779</v>
      </c>
      <c r="CF3325" s="1102">
        <v>15758.636447523284</v>
      </c>
      <c r="CG3325" s="1102">
        <v>13225.368094710717</v>
      </c>
      <c r="CH3325" s="1102">
        <v>16704.049271862823</v>
      </c>
      <c r="CI3325" s="1102">
        <v>21174.584416469486</v>
      </c>
      <c r="CJ3325" s="1102">
        <v>21984.810039257154</v>
      </c>
      <c r="CK3325" s="1102">
        <v>21742.607702481379</v>
      </c>
      <c r="CL3325" s="1102">
        <v>17221.703772061304</v>
      </c>
      <c r="CM3325" s="1102">
        <v>22795.731986841387</v>
      </c>
      <c r="CN3325" s="1102">
        <v>21746.245992643693</v>
      </c>
      <c r="CO3325" s="1102">
        <v>23937.950998723511</v>
      </c>
      <c r="CP3325" s="1102">
        <v>23220.935828997466</v>
      </c>
      <c r="CQ3325" s="1106">
        <f t="shared" si="251"/>
        <v>25596.700193088131</v>
      </c>
      <c r="CR3325" s="23" t="s">
        <v>544</v>
      </c>
      <c r="DQ3325"/>
      <c r="DR3325"/>
    </row>
    <row r="3326" spans="58:122" ht="13">
      <c r="BF3326" s="1135">
        <v>3318</v>
      </c>
      <c r="BG3326" s="1102">
        <v>68711.553046132569</v>
      </c>
      <c r="BH3326" s="1102">
        <v>78641.171079812062</v>
      </c>
      <c r="BI3326" s="1102">
        <v>78954.542641567823</v>
      </c>
      <c r="BJ3326" s="1102">
        <v>91193.468644388035</v>
      </c>
      <c r="BK3326" s="1102">
        <v>99114.793246375659</v>
      </c>
      <c r="BL3326" s="1102">
        <v>121559.46738257175</v>
      </c>
      <c r="BM3326" s="1102">
        <v>111769.36763160597</v>
      </c>
      <c r="BN3326" s="1102">
        <v>106762.56053322073</v>
      </c>
      <c r="BO3326" s="1102">
        <v>128534.36956177982</v>
      </c>
      <c r="BP3326" s="1102">
        <v>131857.03843439856</v>
      </c>
      <c r="BQ3326" s="1102">
        <v>104199.87109308853</v>
      </c>
      <c r="BR3326" s="1102">
        <v>81146.333699766066</v>
      </c>
      <c r="BS3326" s="1102">
        <v>82833.866823407967</v>
      </c>
      <c r="BT3326" s="1102">
        <v>36531.784575814978</v>
      </c>
      <c r="BU3326" s="1102">
        <v>17873.061328583059</v>
      </c>
      <c r="BV3326" s="1102">
        <v>17681.403294722244</v>
      </c>
      <c r="BW3326" s="1102">
        <v>20037.310953490447</v>
      </c>
      <c r="BX3326" s="1102">
        <v>32333.161415523395</v>
      </c>
      <c r="BY3326" s="1102">
        <v>28288.330352554207</v>
      </c>
      <c r="BZ3326" s="1102">
        <v>25498.36050413848</v>
      </c>
      <c r="CA3326" s="1102">
        <v>17012.553429689975</v>
      </c>
      <c r="CB3326" s="1102">
        <v>11586.748549134778</v>
      </c>
      <c r="CC3326" s="1102">
        <v>13620.084695305015</v>
      </c>
      <c r="CD3326" s="1102">
        <v>15973.359417235184</v>
      </c>
      <c r="CE3326" s="1102">
        <v>25518.581378494677</v>
      </c>
      <c r="CF3326" s="1102">
        <v>19159.728439098602</v>
      </c>
      <c r="CG3326" s="1102">
        <v>14160.868789317521</v>
      </c>
      <c r="CH3326" s="1102">
        <v>19059.121670051776</v>
      </c>
      <c r="CI3326" s="1102">
        <v>23072.543296705138</v>
      </c>
      <c r="CJ3326" s="1102">
        <v>30822.491490741657</v>
      </c>
      <c r="CK3326" s="1102">
        <v>34906.310887734828</v>
      </c>
      <c r="CL3326" s="1102">
        <v>30066.381768005802</v>
      </c>
      <c r="CM3326" s="1102">
        <v>36247.034435345755</v>
      </c>
      <c r="CN3326" s="1102">
        <v>29446.161473901415</v>
      </c>
      <c r="CO3326" s="1102">
        <v>27971.731573501307</v>
      </c>
      <c r="CP3326" s="1102">
        <v>31635.522094738324</v>
      </c>
      <c r="CQ3326" s="1106">
        <f t="shared" si="251"/>
        <v>34872.193802784946</v>
      </c>
      <c r="CR3326" s="23" t="s">
        <v>544</v>
      </c>
      <c r="DQ3326"/>
      <c r="DR3326"/>
    </row>
    <row r="3327" spans="58:122" ht="13">
      <c r="BF3327" s="1135">
        <v>3319</v>
      </c>
      <c r="BG3327" s="1102">
        <v>52068.497318112757</v>
      </c>
      <c r="BH3327" s="1102">
        <v>54359.558440072869</v>
      </c>
      <c r="BI3327" s="1102">
        <v>49261.835585702654</v>
      </c>
      <c r="BJ3327" s="1102">
        <v>55123.563395434641</v>
      </c>
      <c r="BK3327" s="1102">
        <v>62516.030776658459</v>
      </c>
      <c r="BL3327" s="1102">
        <v>86460.703958958053</v>
      </c>
      <c r="BM3327" s="1102">
        <v>79694.715173261371</v>
      </c>
      <c r="BN3327" s="1102">
        <v>82949.273656266261</v>
      </c>
      <c r="BO3327" s="1102">
        <v>93648.599721381761</v>
      </c>
      <c r="BP3327" s="1102">
        <v>87645.602022941661</v>
      </c>
      <c r="BQ3327" s="1102">
        <v>64159.794826463069</v>
      </c>
      <c r="BR3327" s="1102">
        <v>52927.728650984463</v>
      </c>
      <c r="BS3327" s="1102">
        <v>66194.600333518189</v>
      </c>
      <c r="BT3327" s="1102">
        <v>25025.60861975421</v>
      </c>
      <c r="BU3327" s="1102">
        <v>12074.333325949056</v>
      </c>
      <c r="BV3327" s="1102">
        <v>11924.251828732475</v>
      </c>
      <c r="BW3327" s="1102">
        <v>23129.363751042809</v>
      </c>
      <c r="BX3327" s="1102">
        <v>20113.156365574207</v>
      </c>
      <c r="BY3327" s="1102">
        <v>23320.706513249737</v>
      </c>
      <c r="BZ3327" s="1102">
        <v>14403.411146397055</v>
      </c>
      <c r="CA3327" s="1102">
        <v>17021.312932775931</v>
      </c>
      <c r="CB3327" s="1102">
        <v>9268.9174871693158</v>
      </c>
      <c r="CC3327" s="1102">
        <v>9302.012595377726</v>
      </c>
      <c r="CD3327" s="1102">
        <v>10673.917618545722</v>
      </c>
      <c r="CE3327" s="1102">
        <v>23613.68472974117</v>
      </c>
      <c r="CF3327" s="1102">
        <v>16551.493993466389</v>
      </c>
      <c r="CG3327" s="1102">
        <v>10407.542803350416</v>
      </c>
      <c r="CH3327" s="1102">
        <v>11730.105203942239</v>
      </c>
      <c r="CI3327" s="1102">
        <v>15117.951522029718</v>
      </c>
      <c r="CJ3327" s="1102">
        <v>19636.843970683658</v>
      </c>
      <c r="CK3327" s="1102">
        <v>23112.633150683032</v>
      </c>
      <c r="CL3327" s="1102">
        <v>17835.711349509536</v>
      </c>
      <c r="CM3327" s="1102">
        <v>19024.507886351796</v>
      </c>
      <c r="CN3327" s="1102">
        <v>15390.538292981028</v>
      </c>
      <c r="CO3327" s="1102">
        <v>24572.309595626193</v>
      </c>
      <c r="CP3327" s="1102">
        <v>15954.40043540978</v>
      </c>
      <c r="CQ3327" s="1106">
        <f t="shared" si="251"/>
        <v>17586.716044221124</v>
      </c>
      <c r="CR3327" s="23" t="s">
        <v>544</v>
      </c>
      <c r="DQ3327"/>
      <c r="DR3327"/>
    </row>
    <row r="3328" spans="58:122" ht="13">
      <c r="BF3328" s="1135">
        <v>3320</v>
      </c>
      <c r="BG3328" s="1102">
        <v>67621.282900527251</v>
      </c>
      <c r="BH3328" s="1102">
        <v>72507.091561356166</v>
      </c>
      <c r="BI3328" s="1102">
        <v>70796.199130893263</v>
      </c>
      <c r="BJ3328" s="1102">
        <v>81166.020190329931</v>
      </c>
      <c r="BK3328" s="1102">
        <v>89672.754983832128</v>
      </c>
      <c r="BL3328" s="1102">
        <v>112321.24981953044</v>
      </c>
      <c r="BM3328" s="1102">
        <v>95760.604836456507</v>
      </c>
      <c r="BN3328" s="1102">
        <v>102622.82523294084</v>
      </c>
      <c r="BO3328" s="1102">
        <v>138943.6004700741</v>
      </c>
      <c r="BP3328" s="1102">
        <v>126257.18460750103</v>
      </c>
      <c r="BQ3328" s="1102">
        <v>96246.728750303475</v>
      </c>
      <c r="BR3328" s="1102">
        <v>72384.152020416135</v>
      </c>
      <c r="BS3328" s="1102">
        <v>68759.635531622785</v>
      </c>
      <c r="BT3328" s="1102">
        <v>33945.824274886327</v>
      </c>
      <c r="BU3328" s="1102">
        <v>18891.574688153993</v>
      </c>
      <c r="BV3328" s="1102">
        <v>19191.799702529483</v>
      </c>
      <c r="BW3328" s="1102">
        <v>25864.864389577553</v>
      </c>
      <c r="BX3328" s="1102">
        <v>32215.74221869426</v>
      </c>
      <c r="BY3328" s="1102">
        <v>25360.557300002096</v>
      </c>
      <c r="BZ3328" s="1102">
        <v>24932.763848080438</v>
      </c>
      <c r="CA3328" s="1102">
        <v>17022.240848805865</v>
      </c>
      <c r="CB3328" s="1102">
        <v>10586.053988917449</v>
      </c>
      <c r="CC3328" s="1102">
        <v>11459.645974883526</v>
      </c>
      <c r="CD3328" s="1102">
        <v>10814.495326100952</v>
      </c>
      <c r="CE3328" s="1102">
        <v>21898.133086001977</v>
      </c>
      <c r="CF3328" s="1102">
        <v>19286.861799117247</v>
      </c>
      <c r="CG3328" s="1102">
        <v>15796.904365266964</v>
      </c>
      <c r="CH3328" s="1102">
        <v>16601.017645192522</v>
      </c>
      <c r="CI3328" s="1102">
        <v>18736.381892257388</v>
      </c>
      <c r="CJ3328" s="1102">
        <v>23482.507309254899</v>
      </c>
      <c r="CK3328" s="1102">
        <v>26673.684810764607</v>
      </c>
      <c r="CL3328" s="1102">
        <v>22136.716252552698</v>
      </c>
      <c r="CM3328" s="1102">
        <v>27269.308144277857</v>
      </c>
      <c r="CN3328" s="1102">
        <v>21984.26659933263</v>
      </c>
      <c r="CO3328" s="1102">
        <v>26973.513903115549</v>
      </c>
      <c r="CP3328" s="1102">
        <v>23488.338360866634</v>
      </c>
      <c r="CQ3328" s="1106">
        <f t="shared" si="251"/>
        <v>25891.461028290149</v>
      </c>
      <c r="CR3328" s="23" t="s">
        <v>544</v>
      </c>
      <c r="DQ3328"/>
      <c r="DR3328"/>
    </row>
    <row r="3329" spans="58:122" ht="13">
      <c r="BF3329" s="1135">
        <v>3321</v>
      </c>
      <c r="BG3329" s="1102">
        <v>71658.303160065465</v>
      </c>
      <c r="BH3329" s="1102">
        <v>78998.299656364747</v>
      </c>
      <c r="BI3329" s="1102">
        <v>76265.616572414496</v>
      </c>
      <c r="BJ3329" s="1102">
        <v>88642.920125169141</v>
      </c>
      <c r="BK3329" s="1102">
        <v>91749.512678476545</v>
      </c>
      <c r="BL3329" s="1102">
        <v>104527.57055777669</v>
      </c>
      <c r="BM3329" s="1102">
        <v>91334.440702729029</v>
      </c>
      <c r="BN3329" s="1102">
        <v>106328.23965739373</v>
      </c>
      <c r="BO3329" s="1102">
        <v>110139.10688455508</v>
      </c>
      <c r="BP3329" s="1102">
        <v>113019.80356400959</v>
      </c>
      <c r="BQ3329" s="1102">
        <v>89792.071047898775</v>
      </c>
      <c r="BR3329" s="1102">
        <v>80037.330628320604</v>
      </c>
      <c r="BS3329" s="1102">
        <v>65345.155507236217</v>
      </c>
      <c r="BT3329" s="1102">
        <v>46496.620018413661</v>
      </c>
      <c r="BU3329" s="1102">
        <v>16994.639697487099</v>
      </c>
      <c r="BV3329" s="1102">
        <v>14272.653927494026</v>
      </c>
      <c r="BW3329" s="1102">
        <v>16254.487347167807</v>
      </c>
      <c r="BX3329" s="1102">
        <v>20295.77236958643</v>
      </c>
      <c r="BY3329" s="1102">
        <v>24936.179663589388</v>
      </c>
      <c r="BZ3329" s="1102">
        <v>22894.873180033039</v>
      </c>
      <c r="CA3329" s="1102">
        <v>17029.89803520828</v>
      </c>
      <c r="CB3329" s="1102">
        <v>8631.3585091354653</v>
      </c>
      <c r="CC3329" s="1102">
        <v>14093.369142377318</v>
      </c>
      <c r="CD3329" s="1102">
        <v>12053.36022468107</v>
      </c>
      <c r="CE3329" s="1102">
        <v>23808.115318600241</v>
      </c>
      <c r="CF3329" s="1102">
        <v>13592.509180636171</v>
      </c>
      <c r="CG3329" s="1102">
        <v>12006.486305360042</v>
      </c>
      <c r="CH3329" s="1102">
        <v>18281.949679408386</v>
      </c>
      <c r="CI3329" s="1102">
        <v>19296.469523430555</v>
      </c>
      <c r="CJ3329" s="1102">
        <v>22382.961218456519</v>
      </c>
      <c r="CK3329" s="1102">
        <v>22224.680818340781</v>
      </c>
      <c r="CL3329" s="1102">
        <v>15973.36196004995</v>
      </c>
      <c r="CM3329" s="1102">
        <v>24200.506408820082</v>
      </c>
      <c r="CN3329" s="1102">
        <v>19761.645718315151</v>
      </c>
      <c r="CO3329" s="1102">
        <v>24097.026106555128</v>
      </c>
      <c r="CP3329" s="1102">
        <v>20659.369850799038</v>
      </c>
      <c r="CQ3329" s="1106">
        <f t="shared" si="251"/>
        <v>22773.05704400879</v>
      </c>
      <c r="CR3329" s="23" t="s">
        <v>544</v>
      </c>
      <c r="DQ3329"/>
      <c r="DR3329"/>
    </row>
    <row r="3330" spans="58:122" ht="13">
      <c r="BF3330" s="1135">
        <v>3322</v>
      </c>
      <c r="BG3330" s="1102">
        <v>63752.457431623887</v>
      </c>
      <c r="BH3330" s="1102">
        <v>74434.213123544396</v>
      </c>
      <c r="BI3330" s="1102">
        <v>65594.774611878223</v>
      </c>
      <c r="BJ3330" s="1102">
        <v>72989.949158758609</v>
      </c>
      <c r="BK3330" s="1102">
        <v>80998.834311545346</v>
      </c>
      <c r="BL3330" s="1102">
        <v>100337.35583844973</v>
      </c>
      <c r="BM3330" s="1102">
        <v>87738.496683871694</v>
      </c>
      <c r="BN3330" s="1102">
        <v>88046.788429781154</v>
      </c>
      <c r="BO3330" s="1102">
        <v>120394.32180324954</v>
      </c>
      <c r="BP3330" s="1102">
        <v>120633.88054724022</v>
      </c>
      <c r="BQ3330" s="1102">
        <v>97641.056539438156</v>
      </c>
      <c r="BR3330" s="1102">
        <v>85017.014780356316</v>
      </c>
      <c r="BS3330" s="1102">
        <v>115263.26934732632</v>
      </c>
      <c r="BT3330" s="1102">
        <v>45033.794695756136</v>
      </c>
      <c r="BU3330" s="1102">
        <v>22035.311994306481</v>
      </c>
      <c r="BV3330" s="1102">
        <v>17099.875605145335</v>
      </c>
      <c r="BW3330" s="1102">
        <v>24228.670724060808</v>
      </c>
      <c r="BX3330" s="1102">
        <v>34048.236882092329</v>
      </c>
      <c r="BY3330" s="1102">
        <v>35058.260693602977</v>
      </c>
      <c r="BZ3330" s="1102">
        <v>28061.059915296097</v>
      </c>
      <c r="CA3330" s="1102">
        <v>17032.265312069547</v>
      </c>
      <c r="CB3330" s="1102">
        <v>9276.0847554459979</v>
      </c>
      <c r="CC3330" s="1102">
        <v>10200.295728686744</v>
      </c>
      <c r="CD3330" s="1102">
        <v>19038.722831484527</v>
      </c>
      <c r="CE3330" s="1102">
        <v>29762.751717912233</v>
      </c>
      <c r="CF3330" s="1102">
        <v>20121.63995071844</v>
      </c>
      <c r="CG3330" s="1102">
        <v>13029.993945272274</v>
      </c>
      <c r="CH3330" s="1102">
        <v>15199.731347627776</v>
      </c>
      <c r="CI3330" s="1102">
        <v>24085.805089280853</v>
      </c>
      <c r="CJ3330" s="1102">
        <v>27226.97778038328</v>
      </c>
      <c r="CK3330" s="1102">
        <v>22412.301301660351</v>
      </c>
      <c r="CL3330" s="1102">
        <v>18281.405039709811</v>
      </c>
      <c r="CM3330" s="1102">
        <v>23613.466741666445</v>
      </c>
      <c r="CN3330" s="1102">
        <v>27469.356330032282</v>
      </c>
      <c r="CO3330" s="1102">
        <v>27210.05639493922</v>
      </c>
      <c r="CP3330" s="1102">
        <v>29218.899219137773</v>
      </c>
      <c r="CQ3330" s="1106">
        <f t="shared" si="251"/>
        <v>32208.323075005734</v>
      </c>
      <c r="CR3330" s="23" t="s">
        <v>544</v>
      </c>
      <c r="DQ3330"/>
      <c r="DR3330"/>
    </row>
    <row r="3331" spans="58:122" ht="13">
      <c r="BF3331" s="1135">
        <v>3323</v>
      </c>
      <c r="BG3331" s="1102">
        <v>68537.802604647251</v>
      </c>
      <c r="BH3331" s="1102">
        <v>73644.95877967315</v>
      </c>
      <c r="BI3331" s="1102">
        <v>67177.859620027244</v>
      </c>
      <c r="BJ3331" s="1102">
        <v>82236.427449007708</v>
      </c>
      <c r="BK3331" s="1102">
        <v>101751.59403087878</v>
      </c>
      <c r="BL3331" s="1102">
        <v>131757.26440462423</v>
      </c>
      <c r="BM3331" s="1102">
        <v>113465.71336865483</v>
      </c>
      <c r="BN3331" s="1102">
        <v>122469.83725028284</v>
      </c>
      <c r="BO3331" s="1102">
        <v>145700.92594601953</v>
      </c>
      <c r="BP3331" s="1102">
        <v>131922.29318813921</v>
      </c>
      <c r="BQ3331" s="1102">
        <v>99397.335823456378</v>
      </c>
      <c r="BR3331" s="1102">
        <v>75096.115072185814</v>
      </c>
      <c r="BS3331" s="1102">
        <v>67561.619866733192</v>
      </c>
      <c r="BT3331" s="1102">
        <v>32623.487898195643</v>
      </c>
      <c r="BU3331" s="1102">
        <v>13310.200053247376</v>
      </c>
      <c r="BV3331" s="1102">
        <v>12232.549489980964</v>
      </c>
      <c r="BW3331" s="1102">
        <v>23560.915902953548</v>
      </c>
      <c r="BX3331" s="1102">
        <v>30568.986917168975</v>
      </c>
      <c r="BY3331" s="1102">
        <v>29507.835558408744</v>
      </c>
      <c r="BZ3331" s="1102">
        <v>24434.455481021127</v>
      </c>
      <c r="CA3331" s="1102">
        <v>17034.494415711677</v>
      </c>
      <c r="CB3331" s="1102">
        <v>10148.537892222543</v>
      </c>
      <c r="CC3331" s="1102">
        <v>11366.996468479221</v>
      </c>
      <c r="CD3331" s="1102">
        <v>14723.860926528903</v>
      </c>
      <c r="CE3331" s="1102">
        <v>24668.777075654772</v>
      </c>
      <c r="CF3331" s="1102">
        <v>16336.125296701266</v>
      </c>
      <c r="CG3331" s="1102">
        <v>11330.644897496717</v>
      </c>
      <c r="CH3331" s="1102">
        <v>13389.036949782723</v>
      </c>
      <c r="CI3331" s="1102">
        <v>19042.169665811867</v>
      </c>
      <c r="CJ3331" s="1102">
        <v>23442.309677728921</v>
      </c>
      <c r="CK3331" s="1102">
        <v>26672.56872259505</v>
      </c>
      <c r="CL3331" s="1102">
        <v>20954.472604837025</v>
      </c>
      <c r="CM3331" s="1102">
        <v>25493.964234217157</v>
      </c>
      <c r="CN3331" s="1102">
        <v>22885.406755748256</v>
      </c>
      <c r="CO3331" s="1102">
        <v>22879.635743826886</v>
      </c>
      <c r="CP3331" s="1102">
        <v>23917.304323011551</v>
      </c>
      <c r="CQ3331" s="1106">
        <f t="shared" si="251"/>
        <v>26364.315059967525</v>
      </c>
      <c r="CR3331" s="23" t="s">
        <v>544</v>
      </c>
      <c r="DQ3331"/>
      <c r="DR3331"/>
    </row>
    <row r="3332" spans="58:122" ht="13">
      <c r="BF3332" s="1135">
        <v>3324</v>
      </c>
      <c r="BG3332" s="1102">
        <v>74019.448511791212</v>
      </c>
      <c r="BH3332" s="1102">
        <v>83035.306286320309</v>
      </c>
      <c r="BI3332" s="1102">
        <v>79587.066924014551</v>
      </c>
      <c r="BJ3332" s="1102">
        <v>80599.017885291571</v>
      </c>
      <c r="BK3332" s="1102">
        <v>101443.11468805336</v>
      </c>
      <c r="BL3332" s="1102">
        <v>139576.79971662897</v>
      </c>
      <c r="BM3332" s="1102">
        <v>117255.68209209607</v>
      </c>
      <c r="BN3332" s="1102">
        <v>113300.26923802515</v>
      </c>
      <c r="BO3332" s="1102">
        <v>157856.47631106948</v>
      </c>
      <c r="BP3332" s="1102">
        <v>147646.43856686444</v>
      </c>
      <c r="BQ3332" s="1102">
        <v>117386.28097643389</v>
      </c>
      <c r="BR3332" s="1102">
        <v>84462.084500517449</v>
      </c>
      <c r="BS3332" s="1102">
        <v>96291.559039720407</v>
      </c>
      <c r="BT3332" s="1102">
        <v>38313.497574067085</v>
      </c>
      <c r="BU3332" s="1102">
        <v>15843.638400579437</v>
      </c>
      <c r="BV3332" s="1102">
        <v>14351.056794647862</v>
      </c>
      <c r="BW3332" s="1102">
        <v>29274.010647297666</v>
      </c>
      <c r="BX3332" s="1102">
        <v>35975.842638131231</v>
      </c>
      <c r="BY3332" s="1102">
        <v>28492.693950835772</v>
      </c>
      <c r="BZ3332" s="1102">
        <v>24301.794218486113</v>
      </c>
      <c r="CA3332" s="1102">
        <v>17061.236016914099</v>
      </c>
      <c r="CB3332" s="1102">
        <v>13631.221297588549</v>
      </c>
      <c r="CC3332" s="1102">
        <v>13781.636939219812</v>
      </c>
      <c r="CD3332" s="1102">
        <v>18687.597785650923</v>
      </c>
      <c r="CE3332" s="1102">
        <v>26760.602068124113</v>
      </c>
      <c r="CF3332" s="1102">
        <v>21212.622739520633</v>
      </c>
      <c r="CG3332" s="1102">
        <v>15793.676426546996</v>
      </c>
      <c r="CH3332" s="1102">
        <v>18344.126058846192</v>
      </c>
      <c r="CI3332" s="1102">
        <v>24332.751931275674</v>
      </c>
      <c r="CJ3332" s="1102">
        <v>28158.993383378544</v>
      </c>
      <c r="CK3332" s="1102">
        <v>32507.754638000792</v>
      </c>
      <c r="CL3332" s="1102">
        <v>27553.521515258009</v>
      </c>
      <c r="CM3332" s="1102">
        <v>34107.506317148764</v>
      </c>
      <c r="CN3332" s="1102">
        <v>29531.099825542446</v>
      </c>
      <c r="CO3332" s="1102">
        <v>28634.126378976162</v>
      </c>
      <c r="CP3332" s="1102">
        <v>31375.021021823777</v>
      </c>
      <c r="CQ3332" s="1106">
        <f t="shared" si="251"/>
        <v>34585.040523844102</v>
      </c>
      <c r="CR3332" s="23" t="s">
        <v>544</v>
      </c>
      <c r="DQ3332"/>
      <c r="DR3332"/>
    </row>
    <row r="3333" spans="58:122" ht="13">
      <c r="BF3333" s="1135">
        <v>3325</v>
      </c>
      <c r="BG3333" s="1102">
        <v>70602.646618167506</v>
      </c>
      <c r="BH3333" s="1102">
        <v>67312.717553737937</v>
      </c>
      <c r="BI3333" s="1102">
        <v>58088.688246237602</v>
      </c>
      <c r="BJ3333" s="1102">
        <v>55477.448901877149</v>
      </c>
      <c r="BK3333" s="1102">
        <v>69768.47710923721</v>
      </c>
      <c r="BL3333" s="1102">
        <v>91733.444930949627</v>
      </c>
      <c r="BM3333" s="1102">
        <v>78656.441116468894</v>
      </c>
      <c r="BN3333" s="1102">
        <v>76826.235460027863</v>
      </c>
      <c r="BO3333" s="1102">
        <v>111258.74361677932</v>
      </c>
      <c r="BP3333" s="1102">
        <v>103360.5989840073</v>
      </c>
      <c r="BQ3333" s="1102">
        <v>87050.773300897446</v>
      </c>
      <c r="BR3333" s="1102">
        <v>62016.166390468832</v>
      </c>
      <c r="BS3333" s="1102">
        <v>55841.652905677678</v>
      </c>
      <c r="BT3333" s="1102">
        <v>43084.890421945296</v>
      </c>
      <c r="BU3333" s="1102">
        <v>12230.693703382607</v>
      </c>
      <c r="BV3333" s="1102">
        <v>13426.499887137448</v>
      </c>
      <c r="BW3333" s="1102">
        <v>21742.222022370606</v>
      </c>
      <c r="BX3333" s="1102">
        <v>35443.309501033931</v>
      </c>
      <c r="BY3333" s="1102">
        <v>34318.678703914782</v>
      </c>
      <c r="BZ3333" s="1102">
        <v>28545.965450324522</v>
      </c>
      <c r="CA3333" s="1102">
        <v>17061.479447887519</v>
      </c>
      <c r="CB3333" s="1102">
        <v>11075.1702497118</v>
      </c>
      <c r="CC3333" s="1102">
        <v>11604.247787179514</v>
      </c>
      <c r="CD3333" s="1102">
        <v>18643.192982366701</v>
      </c>
      <c r="CE3333" s="1102">
        <v>31807.876531083075</v>
      </c>
      <c r="CF3333" s="1102">
        <v>19897.286214842676</v>
      </c>
      <c r="CG3333" s="1102">
        <v>12612.53777380909</v>
      </c>
      <c r="CH3333" s="1102">
        <v>15843.230682550271</v>
      </c>
      <c r="CI3333" s="1102">
        <v>23088.256027855172</v>
      </c>
      <c r="CJ3333" s="1102">
        <v>25569.62678145993</v>
      </c>
      <c r="CK3333" s="1102">
        <v>20232.553578392479</v>
      </c>
      <c r="CL3333" s="1102">
        <v>15739.777628890824</v>
      </c>
      <c r="CM3333" s="1102">
        <v>22400.221056100025</v>
      </c>
      <c r="CN3333" s="1102">
        <v>24933.326678153229</v>
      </c>
      <c r="CO3333" s="1102">
        <v>28974.340836908472</v>
      </c>
      <c r="CP3333" s="1102">
        <v>25759.935290521553</v>
      </c>
      <c r="CQ3333" s="1106">
        <f t="shared" si="251"/>
        <v>28395.46801561004</v>
      </c>
      <c r="CR3333" s="23" t="s">
        <v>544</v>
      </c>
      <c r="DQ3333"/>
      <c r="DR3333"/>
    </row>
    <row r="3334" spans="58:122" ht="13">
      <c r="BF3334" s="1135">
        <v>3326</v>
      </c>
      <c r="BG3334" s="1102">
        <v>66323.590786801331</v>
      </c>
      <c r="BH3334" s="1102">
        <v>71854.779302134557</v>
      </c>
      <c r="BI3334" s="1102">
        <v>70034.589705900275</v>
      </c>
      <c r="BJ3334" s="1102">
        <v>80061.269764133991</v>
      </c>
      <c r="BK3334" s="1102">
        <v>89531.333443352472</v>
      </c>
      <c r="BL3334" s="1102">
        <v>115873.02836259734</v>
      </c>
      <c r="BM3334" s="1102">
        <v>95584.055533703708</v>
      </c>
      <c r="BN3334" s="1102">
        <v>99362.200029350381</v>
      </c>
      <c r="BO3334" s="1102">
        <v>136749.02743170052</v>
      </c>
      <c r="BP3334" s="1102">
        <v>125569.80028809124</v>
      </c>
      <c r="BQ3334" s="1102">
        <v>96105.165333193785</v>
      </c>
      <c r="BR3334" s="1102">
        <v>69069.41011119289</v>
      </c>
      <c r="BS3334" s="1102">
        <v>68635.894048850649</v>
      </c>
      <c r="BT3334" s="1102">
        <v>36214.673353723505</v>
      </c>
      <c r="BU3334" s="1102">
        <v>19051.330575286978</v>
      </c>
      <c r="BV3334" s="1102">
        <v>18728.615331664467</v>
      </c>
      <c r="BW3334" s="1102">
        <v>25021.553273020902</v>
      </c>
      <c r="BX3334" s="1102">
        <v>30915.891218403143</v>
      </c>
      <c r="BY3334" s="1102">
        <v>25248.817398468076</v>
      </c>
      <c r="BZ3334" s="1102">
        <v>25289.274823907555</v>
      </c>
      <c r="CA3334" s="1102">
        <v>17064.632714266125</v>
      </c>
      <c r="CB3334" s="1102">
        <v>10486.071510809779</v>
      </c>
      <c r="CC3334" s="1102">
        <v>11370.161334698643</v>
      </c>
      <c r="CD3334" s="1102">
        <v>10660.537327101403</v>
      </c>
      <c r="CE3334" s="1102">
        <v>21482.669482546818</v>
      </c>
      <c r="CF3334" s="1102">
        <v>18938.293931832617</v>
      </c>
      <c r="CG3334" s="1102">
        <v>15779.048431900745</v>
      </c>
      <c r="CH3334" s="1102">
        <v>16525.907191906426</v>
      </c>
      <c r="CI3334" s="1102">
        <v>18816.648895776769</v>
      </c>
      <c r="CJ3334" s="1102">
        <v>22713.703432931412</v>
      </c>
      <c r="CK3334" s="1102">
        <v>26135.357164077759</v>
      </c>
      <c r="CL3334" s="1102">
        <v>21913.069076175983</v>
      </c>
      <c r="CM3334" s="1102">
        <v>26886.862100331316</v>
      </c>
      <c r="CN3334" s="1102">
        <v>21850.656183041276</v>
      </c>
      <c r="CO3334" s="1102">
        <v>25774.748901011015</v>
      </c>
      <c r="CP3334" s="1102">
        <v>23200.025915033824</v>
      </c>
      <c r="CQ3334" s="1106">
        <f t="shared" si="251"/>
        <v>25573.650958434882</v>
      </c>
      <c r="CR3334" s="23" t="s">
        <v>544</v>
      </c>
      <c r="DQ3334"/>
      <c r="DR3334"/>
    </row>
    <row r="3335" spans="58:122" ht="13">
      <c r="BF3335" s="1135">
        <v>3327</v>
      </c>
      <c r="BG3335" s="1102">
        <v>56128.017075770636</v>
      </c>
      <c r="BH3335" s="1102">
        <v>67143.781385272727</v>
      </c>
      <c r="BI3335" s="1102">
        <v>59333.10967418315</v>
      </c>
      <c r="BJ3335" s="1102">
        <v>61103.301838678424</v>
      </c>
      <c r="BK3335" s="1102">
        <v>75123.085609959002</v>
      </c>
      <c r="BL3335" s="1102">
        <v>105780.5319047611</v>
      </c>
      <c r="BM3335" s="1102">
        <v>98969.24715321172</v>
      </c>
      <c r="BN3335" s="1102">
        <v>106468.59411983176</v>
      </c>
      <c r="BO3335" s="1102">
        <v>131554.97405291372</v>
      </c>
      <c r="BP3335" s="1102">
        <v>156351.60528628645</v>
      </c>
      <c r="BQ3335" s="1102">
        <v>115974.89253384343</v>
      </c>
      <c r="BR3335" s="1102">
        <v>87489.681930442501</v>
      </c>
      <c r="BS3335" s="1102">
        <v>90142.012758755562</v>
      </c>
      <c r="BT3335" s="1102">
        <v>34485.595563611452</v>
      </c>
      <c r="BU3335" s="1102">
        <v>15901.482402082571</v>
      </c>
      <c r="BV3335" s="1102">
        <v>14880.498094049117</v>
      </c>
      <c r="BW3335" s="1102">
        <v>13951.647423955004</v>
      </c>
      <c r="BX3335" s="1102">
        <v>26921.705501680946</v>
      </c>
      <c r="BY3335" s="1102">
        <v>31017.554937896341</v>
      </c>
      <c r="BZ3335" s="1102">
        <v>27681.51529392217</v>
      </c>
      <c r="CA3335" s="1102">
        <v>17077.47652252952</v>
      </c>
      <c r="CB3335" s="1102">
        <v>9557.2284098768778</v>
      </c>
      <c r="CC3335" s="1102">
        <v>9425.9689773650753</v>
      </c>
      <c r="CD3335" s="1102">
        <v>15533.045312317998</v>
      </c>
      <c r="CE3335" s="1102">
        <v>24392.631133814539</v>
      </c>
      <c r="CF3335" s="1102">
        <v>19269.577783592045</v>
      </c>
      <c r="CG3335" s="1102">
        <v>12888.156792806592</v>
      </c>
      <c r="CH3335" s="1102">
        <v>13806.283635053185</v>
      </c>
      <c r="CI3335" s="1102">
        <v>20300.719623076639</v>
      </c>
      <c r="CJ3335" s="1102">
        <v>23290.221153677383</v>
      </c>
      <c r="CK3335" s="1102">
        <v>23465.956731663169</v>
      </c>
      <c r="CL3335" s="1102">
        <v>20554.815029940459</v>
      </c>
      <c r="CM3335" s="1102">
        <v>22991.094103574524</v>
      </c>
      <c r="CN3335" s="1102">
        <v>19084.985113152528</v>
      </c>
      <c r="CO3335" s="1102">
        <v>18731.006511032854</v>
      </c>
      <c r="CP3335" s="1102">
        <v>20414.274002902876</v>
      </c>
      <c r="CQ3335" s="1106">
        <f t="shared" si="251"/>
        <v>22502.885118838811</v>
      </c>
      <c r="CR3335" s="23" t="s">
        <v>544</v>
      </c>
      <c r="DQ3335"/>
      <c r="DR3335"/>
    </row>
    <row r="3336" spans="58:122" ht="13">
      <c r="BF3336" s="1135">
        <v>3328</v>
      </c>
      <c r="BG3336" s="1102">
        <v>56108.64734290092</v>
      </c>
      <c r="BH3336" s="1102">
        <v>58183.496419241164</v>
      </c>
      <c r="BI3336" s="1102">
        <v>54845.767396099669</v>
      </c>
      <c r="BJ3336" s="1102">
        <v>69955.713615713306</v>
      </c>
      <c r="BK3336" s="1102">
        <v>86721.558493890931</v>
      </c>
      <c r="BL3336" s="1102">
        <v>110627.1420183935</v>
      </c>
      <c r="BM3336" s="1102">
        <v>97489.948185642323</v>
      </c>
      <c r="BN3336" s="1102">
        <v>102568.5256139561</v>
      </c>
      <c r="BO3336" s="1102">
        <v>113678.6479591424</v>
      </c>
      <c r="BP3336" s="1102">
        <v>116470.23257790309</v>
      </c>
      <c r="BQ3336" s="1102">
        <v>89806.465714315535</v>
      </c>
      <c r="BR3336" s="1102">
        <v>64541.343509046623</v>
      </c>
      <c r="BS3336" s="1102">
        <v>45962.4663141989</v>
      </c>
      <c r="BT3336" s="1102">
        <v>25277.950614779696</v>
      </c>
      <c r="BU3336" s="1102">
        <v>15313.112731311139</v>
      </c>
      <c r="BV3336" s="1102">
        <v>16277.363511400947</v>
      </c>
      <c r="BW3336" s="1102">
        <v>25117.64929796055</v>
      </c>
      <c r="BX3336" s="1102">
        <v>23569.307339692645</v>
      </c>
      <c r="BY3336" s="1102">
        <v>25210.250467911141</v>
      </c>
      <c r="BZ3336" s="1102">
        <v>16551.022692156108</v>
      </c>
      <c r="CA3336" s="1102">
        <v>17078.326734364655</v>
      </c>
      <c r="CB3336" s="1102">
        <v>9768.5865778482566</v>
      </c>
      <c r="CC3336" s="1102">
        <v>8992.2843562907692</v>
      </c>
      <c r="CD3336" s="1102">
        <v>10393.062169622526</v>
      </c>
      <c r="CE3336" s="1102">
        <v>18944.964635255084</v>
      </c>
      <c r="CF3336" s="1102">
        <v>14420.684313030666</v>
      </c>
      <c r="CG3336" s="1102">
        <v>10299.577850017908</v>
      </c>
      <c r="CH3336" s="1102">
        <v>13748.181160783937</v>
      </c>
      <c r="CI3336" s="1102">
        <v>17433.336128513325</v>
      </c>
      <c r="CJ3336" s="1102">
        <v>22321.197015469585</v>
      </c>
      <c r="CK3336" s="1102">
        <v>22539.79005495707</v>
      </c>
      <c r="CL3336" s="1102">
        <v>16500.657901279923</v>
      </c>
      <c r="CM3336" s="1102">
        <v>19815.291171903697</v>
      </c>
      <c r="CN3336" s="1102">
        <v>18511.433734041642</v>
      </c>
      <c r="CO3336" s="1102">
        <v>17559.45222127299</v>
      </c>
      <c r="CP3336" s="1102">
        <v>19140.128540553811</v>
      </c>
      <c r="CQ3336" s="1106">
        <f t="shared" si="251"/>
        <v>21098.380165106257</v>
      </c>
      <c r="CR3336" s="23" t="s">
        <v>544</v>
      </c>
      <c r="DQ3336"/>
      <c r="DR3336"/>
    </row>
    <row r="3337" spans="58:122" ht="13">
      <c r="BF3337" s="1135">
        <v>3329</v>
      </c>
      <c r="BG3337" s="1102">
        <v>59454.771384250227</v>
      </c>
      <c r="BH3337" s="1102">
        <v>60797.459320366514</v>
      </c>
      <c r="BI3337" s="1102">
        <v>51893.651014934527</v>
      </c>
      <c r="BJ3337" s="1102">
        <v>50948.717267423686</v>
      </c>
      <c r="BK3337" s="1102">
        <v>58898.883647124043</v>
      </c>
      <c r="BL3337" s="1102">
        <v>83631.51314179365</v>
      </c>
      <c r="BM3337" s="1102">
        <v>85694.310993629013</v>
      </c>
      <c r="BN3337" s="1102">
        <v>100951.55290898435</v>
      </c>
      <c r="BO3337" s="1102">
        <v>128831.49407086903</v>
      </c>
      <c r="BP3337" s="1102">
        <v>133571.88398966403</v>
      </c>
      <c r="BQ3337" s="1102">
        <v>110236.71225097794</v>
      </c>
      <c r="BR3337" s="1102">
        <v>100247.16068063496</v>
      </c>
      <c r="BS3337" s="1102">
        <v>116644.22545661948</v>
      </c>
      <c r="BT3337" s="1102">
        <v>40027.906138937658</v>
      </c>
      <c r="BU3337" s="1102">
        <v>17654.609125509825</v>
      </c>
      <c r="BV3337" s="1102">
        <v>15288.23251981469</v>
      </c>
      <c r="BW3337" s="1102">
        <v>21756.555337692625</v>
      </c>
      <c r="BX3337" s="1102">
        <v>28778.653194117102</v>
      </c>
      <c r="BY3337" s="1102">
        <v>30103.266455112065</v>
      </c>
      <c r="BZ3337" s="1102">
        <v>26563.689413253091</v>
      </c>
      <c r="CA3337" s="1102">
        <v>17084.135510392698</v>
      </c>
      <c r="CB3337" s="1102">
        <v>10057.058479661117</v>
      </c>
      <c r="CC3337" s="1102">
        <v>10203.86564105055</v>
      </c>
      <c r="CD3337" s="1102">
        <v>15608.670016382801</v>
      </c>
      <c r="CE3337" s="1102">
        <v>25877.948814376425</v>
      </c>
      <c r="CF3337" s="1102">
        <v>21957.213329546965</v>
      </c>
      <c r="CG3337" s="1102">
        <v>15574.911611477113</v>
      </c>
      <c r="CH3337" s="1102">
        <v>17758.037683884952</v>
      </c>
      <c r="CI3337" s="1102">
        <v>23529.204870005451</v>
      </c>
      <c r="CJ3337" s="1102">
        <v>27806.618498447024</v>
      </c>
      <c r="CK3337" s="1102">
        <v>25943.83362952845</v>
      </c>
      <c r="CL3337" s="1102">
        <v>20932.928250222329</v>
      </c>
      <c r="CM3337" s="1102">
        <v>21829.815283353237</v>
      </c>
      <c r="CN3337" s="1102">
        <v>22785.010657915664</v>
      </c>
      <c r="CO3337" s="1102">
        <v>27496.194789733487</v>
      </c>
      <c r="CP3337" s="1102">
        <v>22274.494282997475</v>
      </c>
      <c r="CQ3337" s="1106">
        <f t="shared" si="251"/>
        <v>24553.426972678455</v>
      </c>
      <c r="CR3337" s="23" t="s">
        <v>544</v>
      </c>
      <c r="DQ3337"/>
      <c r="DR3337"/>
    </row>
    <row r="3338" spans="58:122" ht="13">
      <c r="BF3338" s="1135">
        <v>3330</v>
      </c>
      <c r="BG3338" s="1102">
        <v>66033.962465944278</v>
      </c>
      <c r="BH3338" s="1102">
        <v>67100.964497957495</v>
      </c>
      <c r="BI3338" s="1102">
        <v>61569.309797362228</v>
      </c>
      <c r="BJ3338" s="1102">
        <v>77667.997837226882</v>
      </c>
      <c r="BK3338" s="1102">
        <v>92282.707848485152</v>
      </c>
      <c r="BL3338" s="1102">
        <v>114371.16396056958</v>
      </c>
      <c r="BM3338" s="1102">
        <v>100394.07848023024</v>
      </c>
      <c r="BN3338" s="1102">
        <v>108960.14153083495</v>
      </c>
      <c r="BO3338" s="1102">
        <v>139265.99859428688</v>
      </c>
      <c r="BP3338" s="1102">
        <v>126603.08295278688</v>
      </c>
      <c r="BQ3338" s="1102">
        <v>95514.864766684317</v>
      </c>
      <c r="BR3338" s="1102">
        <v>73096.297097338524</v>
      </c>
      <c r="BS3338" s="1102">
        <v>72701.003608013329</v>
      </c>
      <c r="BT3338" s="1102">
        <v>34843.336006103047</v>
      </c>
      <c r="BU3338" s="1102">
        <v>15679.941298536864</v>
      </c>
      <c r="BV3338" s="1102">
        <v>13976.955218812122</v>
      </c>
      <c r="BW3338" s="1102">
        <v>23579.560473097496</v>
      </c>
      <c r="BX3338" s="1102">
        <v>26847.287407425476</v>
      </c>
      <c r="BY3338" s="1102">
        <v>26704.0349749911</v>
      </c>
      <c r="BZ3338" s="1102">
        <v>27231.016226402255</v>
      </c>
      <c r="CA3338" s="1102">
        <v>17089.929161638356</v>
      </c>
      <c r="CB3338" s="1102">
        <v>10889.850772015414</v>
      </c>
      <c r="CC3338" s="1102">
        <v>9777.8592503645687</v>
      </c>
      <c r="CD3338" s="1102">
        <v>12774.669776438941</v>
      </c>
      <c r="CE3338" s="1102">
        <v>23145.651066015944</v>
      </c>
      <c r="CF3338" s="1102">
        <v>16228.618824395486</v>
      </c>
      <c r="CG3338" s="1102">
        <v>12064.129648254899</v>
      </c>
      <c r="CH3338" s="1102">
        <v>14864.510584233654</v>
      </c>
      <c r="CI3338" s="1102">
        <v>22280.249137407573</v>
      </c>
      <c r="CJ3338" s="1102">
        <v>27131.684128542474</v>
      </c>
      <c r="CK3338" s="1102">
        <v>24658.91358421501</v>
      </c>
      <c r="CL3338" s="1102">
        <v>18869.11492831515</v>
      </c>
      <c r="CM3338" s="1102">
        <v>22420.119130550833</v>
      </c>
      <c r="CN3338" s="1102">
        <v>21946.237324961159</v>
      </c>
      <c r="CO3338" s="1102">
        <v>24950.933296837338</v>
      </c>
      <c r="CP3338" s="1102">
        <v>22094.861022696561</v>
      </c>
      <c r="CQ3338" s="1106">
        <f t="shared" ref="CQ3338:CQ3401" si="252">CP3338*1.10231131</f>
        <v>24355.415198196584</v>
      </c>
      <c r="CR3338" s="23" t="s">
        <v>544</v>
      </c>
      <c r="DQ3338"/>
      <c r="DR3338"/>
    </row>
    <row r="3339" spans="58:122" ht="13">
      <c r="BF3339" s="1135">
        <v>3331</v>
      </c>
      <c r="BG3339" s="1102">
        <v>61181.370024317366</v>
      </c>
      <c r="BH3339" s="1102">
        <v>60943.942587725127</v>
      </c>
      <c r="BI3339" s="1102">
        <v>46600.237357467988</v>
      </c>
      <c r="BJ3339" s="1102">
        <v>46635.872216910233</v>
      </c>
      <c r="BK3339" s="1102">
        <v>63581.415137538919</v>
      </c>
      <c r="BL3339" s="1102">
        <v>84808.267624266868</v>
      </c>
      <c r="BM3339" s="1102">
        <v>74967.058214385179</v>
      </c>
      <c r="BN3339" s="1102">
        <v>89294.973049019231</v>
      </c>
      <c r="BO3339" s="1102">
        <v>137640.98511715324</v>
      </c>
      <c r="BP3339" s="1102">
        <v>134024.48950763262</v>
      </c>
      <c r="BQ3339" s="1102">
        <v>114295.80797308742</v>
      </c>
      <c r="BR3339" s="1102">
        <v>89905.370874900633</v>
      </c>
      <c r="BS3339" s="1102">
        <v>84879.888714644272</v>
      </c>
      <c r="BT3339" s="1102">
        <v>41438.273721239864</v>
      </c>
      <c r="BU3339" s="1102">
        <v>17138.239226756443</v>
      </c>
      <c r="BV3339" s="1102">
        <v>12887.640824656613</v>
      </c>
      <c r="BW3339" s="1102">
        <v>22285.55150703212</v>
      </c>
      <c r="BX3339" s="1102">
        <v>33967.94856808336</v>
      </c>
      <c r="BY3339" s="1102">
        <v>33050.091139635137</v>
      </c>
      <c r="BZ3339" s="1102">
        <v>29479.689710151011</v>
      </c>
      <c r="CA3339" s="1102">
        <v>17091.586398478703</v>
      </c>
      <c r="CB3339" s="1102">
        <v>10478.670014145562</v>
      </c>
      <c r="CC3339" s="1102">
        <v>8528.0519361977731</v>
      </c>
      <c r="CD3339" s="1102">
        <v>15775.714221304446</v>
      </c>
      <c r="CE3339" s="1102">
        <v>28350.001957538901</v>
      </c>
      <c r="CF3339" s="1102">
        <v>23442.881900197866</v>
      </c>
      <c r="CG3339" s="1102">
        <v>13194.604915134671</v>
      </c>
      <c r="CH3339" s="1102">
        <v>15338.079883466886</v>
      </c>
      <c r="CI3339" s="1102">
        <v>22577.964068081445</v>
      </c>
      <c r="CJ3339" s="1102">
        <v>27109.600307685658</v>
      </c>
      <c r="CK3339" s="1102">
        <v>22593.738329637366</v>
      </c>
      <c r="CL3339" s="1102">
        <v>15484.753489135768</v>
      </c>
      <c r="CM3339" s="1102">
        <v>20581.198943180007</v>
      </c>
      <c r="CN3339" s="1102">
        <v>22545.142635321408</v>
      </c>
      <c r="CO3339" s="1102">
        <v>25110.526874036696</v>
      </c>
      <c r="CP3339" s="1102">
        <v>24489.44342636898</v>
      </c>
      <c r="CQ3339" s="1106">
        <f t="shared" si="252"/>
        <v>26994.990464491679</v>
      </c>
      <c r="CR3339" s="23" t="s">
        <v>544</v>
      </c>
      <c r="DQ3339"/>
      <c r="DR3339"/>
    </row>
    <row r="3340" spans="58:122" ht="13">
      <c r="BF3340" s="1135">
        <v>3332</v>
      </c>
      <c r="BG3340" s="1102">
        <v>83735.115016496187</v>
      </c>
      <c r="BH3340" s="1102">
        <v>86863.997556325587</v>
      </c>
      <c r="BI3340" s="1102">
        <v>70505.642336905992</v>
      </c>
      <c r="BJ3340" s="1102">
        <v>74456.99123485887</v>
      </c>
      <c r="BK3340" s="1102">
        <v>112740.40555419495</v>
      </c>
      <c r="BL3340" s="1102">
        <v>144424.60908697089</v>
      </c>
      <c r="BM3340" s="1102">
        <v>114898.11061409692</v>
      </c>
      <c r="BN3340" s="1102">
        <v>116650.92323804606</v>
      </c>
      <c r="BO3340" s="1102">
        <v>159283.17251955569</v>
      </c>
      <c r="BP3340" s="1102">
        <v>147136.5782456639</v>
      </c>
      <c r="BQ3340" s="1102">
        <v>118065.78984155788</v>
      </c>
      <c r="BR3340" s="1102">
        <v>91681.92324476756</v>
      </c>
      <c r="BS3340" s="1102">
        <v>101285.77947325932</v>
      </c>
      <c r="BT3340" s="1102">
        <v>52849.637243160752</v>
      </c>
      <c r="BU3340" s="1102">
        <v>21974.321396270039</v>
      </c>
      <c r="BV3340" s="1102">
        <v>18145.090276615112</v>
      </c>
      <c r="BW3340" s="1102">
        <v>29984.089097951412</v>
      </c>
      <c r="BX3340" s="1102">
        <v>44547.261610508584</v>
      </c>
      <c r="BY3340" s="1102">
        <v>30954.142922715771</v>
      </c>
      <c r="BZ3340" s="1102">
        <v>25296.669782962505</v>
      </c>
      <c r="CA3340" s="1102">
        <v>17101.300857110913</v>
      </c>
      <c r="CB3340" s="1102">
        <v>9869.4032422562486</v>
      </c>
      <c r="CC3340" s="1102">
        <v>17077.244320384041</v>
      </c>
      <c r="CD3340" s="1102">
        <v>17800.409080655896</v>
      </c>
      <c r="CE3340" s="1102">
        <v>27813.002810103884</v>
      </c>
      <c r="CF3340" s="1102">
        <v>21559.470058787927</v>
      </c>
      <c r="CG3340" s="1102">
        <v>18472.575428599524</v>
      </c>
      <c r="CH3340" s="1102">
        <v>23593.870486144773</v>
      </c>
      <c r="CI3340" s="1102">
        <v>29722.904134778542</v>
      </c>
      <c r="CJ3340" s="1102">
        <v>32282.208299733255</v>
      </c>
      <c r="CK3340" s="1102">
        <v>37001.048374684717</v>
      </c>
      <c r="CL3340" s="1102">
        <v>28837.165757221963</v>
      </c>
      <c r="CM3340" s="1102">
        <v>39898.72045718984</v>
      </c>
      <c r="CN3340" s="1102">
        <v>31338.020200676419</v>
      </c>
      <c r="CO3340" s="1102">
        <v>36253.927880809984</v>
      </c>
      <c r="CP3340" s="1102">
        <v>33636.548440984341</v>
      </c>
      <c r="CQ3340" s="1106">
        <f t="shared" si="252"/>
        <v>37077.947775859902</v>
      </c>
      <c r="CR3340" s="23" t="s">
        <v>544</v>
      </c>
      <c r="DQ3340"/>
      <c r="DR3340"/>
    </row>
    <row r="3341" spans="58:122" ht="13">
      <c r="BF3341" s="1135">
        <v>3333</v>
      </c>
      <c r="BG3341" s="1102">
        <v>70599.791190487609</v>
      </c>
      <c r="BH3341" s="1102">
        <v>71762.978418437415</v>
      </c>
      <c r="BI3341" s="1102">
        <v>64419.359515204349</v>
      </c>
      <c r="BJ3341" s="1102">
        <v>78553.109226077708</v>
      </c>
      <c r="BK3341" s="1102">
        <v>100512.82828365809</v>
      </c>
      <c r="BL3341" s="1102">
        <v>130176.51491199846</v>
      </c>
      <c r="BM3341" s="1102">
        <v>121697.48953861967</v>
      </c>
      <c r="BN3341" s="1102">
        <v>137993.94986820628</v>
      </c>
      <c r="BO3341" s="1102">
        <v>146985.54566517242</v>
      </c>
      <c r="BP3341" s="1102">
        <v>139204.25785008227</v>
      </c>
      <c r="BQ3341" s="1102">
        <v>111474.52304674911</v>
      </c>
      <c r="BR3341" s="1102">
        <v>99384.962615923039</v>
      </c>
      <c r="BS3341" s="1102">
        <v>92773.873220483962</v>
      </c>
      <c r="BT3341" s="1102">
        <v>41462.305546997159</v>
      </c>
      <c r="BU3341" s="1102">
        <v>20693.379243624629</v>
      </c>
      <c r="BV3341" s="1102">
        <v>15158.706474131361</v>
      </c>
      <c r="BW3341" s="1102">
        <v>19633.377497769412</v>
      </c>
      <c r="BX3341" s="1102">
        <v>28026.168997421897</v>
      </c>
      <c r="BY3341" s="1102">
        <v>30845.586057953878</v>
      </c>
      <c r="BZ3341" s="1102">
        <v>25883.824676047734</v>
      </c>
      <c r="CA3341" s="1102">
        <v>17115.533038328125</v>
      </c>
      <c r="CB3341" s="1102">
        <v>10364.441425756453</v>
      </c>
      <c r="CC3341" s="1102">
        <v>12372.321287333589</v>
      </c>
      <c r="CD3341" s="1102">
        <v>18176.592995429666</v>
      </c>
      <c r="CE3341" s="1102">
        <v>24988.405434195985</v>
      </c>
      <c r="CF3341" s="1102">
        <v>17865.958887560526</v>
      </c>
      <c r="CG3341" s="1102">
        <v>13621.431075769333</v>
      </c>
      <c r="CH3341" s="1102">
        <v>13476.286672286347</v>
      </c>
      <c r="CI3341" s="1102">
        <v>20199.774694801588</v>
      </c>
      <c r="CJ3341" s="1102">
        <v>23335.587757645855</v>
      </c>
      <c r="CK3341" s="1102">
        <v>26673.226876754889</v>
      </c>
      <c r="CL3341" s="1102">
        <v>24808.674560035397</v>
      </c>
      <c r="CM3341" s="1102">
        <v>27861.657816540403</v>
      </c>
      <c r="CN3341" s="1102">
        <v>26466.105760238308</v>
      </c>
      <c r="CO3341" s="1102">
        <v>25908.413050706768</v>
      </c>
      <c r="CP3341" s="1102">
        <v>26809.583576591875</v>
      </c>
      <c r="CQ3341" s="1106">
        <f t="shared" si="252"/>
        <v>29552.507192867473</v>
      </c>
      <c r="CR3341" s="23" t="s">
        <v>544</v>
      </c>
      <c r="DQ3341"/>
      <c r="DR3341"/>
    </row>
    <row r="3342" spans="58:122" ht="13">
      <c r="BF3342" s="1135">
        <v>3334</v>
      </c>
      <c r="BG3342" s="1102">
        <v>53896.431084478456</v>
      </c>
      <c r="BH3342" s="1102">
        <v>51232.505493529301</v>
      </c>
      <c r="BI3342" s="1102">
        <v>49113.862039318905</v>
      </c>
      <c r="BJ3342" s="1102">
        <v>58771.62561735449</v>
      </c>
      <c r="BK3342" s="1102">
        <v>74416.192524929153</v>
      </c>
      <c r="BL3342" s="1102">
        <v>91104.625794773659</v>
      </c>
      <c r="BM3342" s="1102">
        <v>76733.023062120192</v>
      </c>
      <c r="BN3342" s="1102">
        <v>83040.100992343301</v>
      </c>
      <c r="BO3342" s="1102">
        <v>126897.45183221168</v>
      </c>
      <c r="BP3342" s="1102">
        <v>118485.74696841324</v>
      </c>
      <c r="BQ3342" s="1102">
        <v>97822.864387214155</v>
      </c>
      <c r="BR3342" s="1102">
        <v>77982.140083607432</v>
      </c>
      <c r="BS3342" s="1102">
        <v>86171.330699420039</v>
      </c>
      <c r="BT3342" s="1102">
        <v>40892.37615856887</v>
      </c>
      <c r="BU3342" s="1102">
        <v>10830.148317016245</v>
      </c>
      <c r="BV3342" s="1102">
        <v>10961.426765420292</v>
      </c>
      <c r="BW3342" s="1102">
        <v>24297.688417227488</v>
      </c>
      <c r="BX3342" s="1102">
        <v>30061.883829787857</v>
      </c>
      <c r="BY3342" s="1102">
        <v>30111.766283095436</v>
      </c>
      <c r="BZ3342" s="1102">
        <v>26179.327447056825</v>
      </c>
      <c r="CA3342" s="1102">
        <v>17140.029904576848</v>
      </c>
      <c r="CB3342" s="1102">
        <v>10418.630395916454</v>
      </c>
      <c r="CC3342" s="1102">
        <v>10559.154296711233</v>
      </c>
      <c r="CD3342" s="1102">
        <v>13453.654429736551</v>
      </c>
      <c r="CE3342" s="1102">
        <v>25624.508540192826</v>
      </c>
      <c r="CF3342" s="1102">
        <v>18991.025065001581</v>
      </c>
      <c r="CG3342" s="1102">
        <v>13835.127145586859</v>
      </c>
      <c r="CH3342" s="1102">
        <v>15966.721660027973</v>
      </c>
      <c r="CI3342" s="1102">
        <v>20493.462819002401</v>
      </c>
      <c r="CJ3342" s="1102">
        <v>24134.562428742749</v>
      </c>
      <c r="CK3342" s="1102">
        <v>24153.908186248889</v>
      </c>
      <c r="CL3342" s="1102">
        <v>17170.60022697764</v>
      </c>
      <c r="CM3342" s="1102">
        <v>20412.654309801299</v>
      </c>
      <c r="CN3342" s="1102">
        <v>18558.323649399295</v>
      </c>
      <c r="CO3342" s="1102">
        <v>26313.698685642808</v>
      </c>
      <c r="CP3342" s="1102">
        <v>18444.989655268575</v>
      </c>
      <c r="CQ3342" s="1106">
        <f t="shared" si="252"/>
        <v>20332.120709835552</v>
      </c>
      <c r="CR3342" s="23" t="s">
        <v>544</v>
      </c>
      <c r="DQ3342"/>
      <c r="DR3342"/>
    </row>
    <row r="3343" spans="58:122" ht="13">
      <c r="BF3343" s="1135">
        <v>3335</v>
      </c>
      <c r="BG3343" s="1102">
        <v>64227.886568058733</v>
      </c>
      <c r="BH3343" s="1102">
        <v>77521.951117592456</v>
      </c>
      <c r="BI3343" s="1102">
        <v>75865.872288758968</v>
      </c>
      <c r="BJ3343" s="1102">
        <v>86017.895674900938</v>
      </c>
      <c r="BK3343" s="1102">
        <v>104629.11650857642</v>
      </c>
      <c r="BL3343" s="1102">
        <v>135119.2072077186</v>
      </c>
      <c r="BM3343" s="1102">
        <v>108006.76566662789</v>
      </c>
      <c r="BN3343" s="1102">
        <v>116202.50576854683</v>
      </c>
      <c r="BO3343" s="1102">
        <v>144020.90163144865</v>
      </c>
      <c r="BP3343" s="1102">
        <v>152632.75037217845</v>
      </c>
      <c r="BQ3343" s="1102">
        <v>112860.37440271908</v>
      </c>
      <c r="BR3343" s="1102">
        <v>82136.738325249971</v>
      </c>
      <c r="BS3343" s="1102">
        <v>82837.915304245878</v>
      </c>
      <c r="BT3343" s="1102">
        <v>39924.268137133389</v>
      </c>
      <c r="BU3343" s="1102">
        <v>19109.989855584459</v>
      </c>
      <c r="BV3343" s="1102">
        <v>18331.79828411197</v>
      </c>
      <c r="BW3343" s="1102">
        <v>20074.181946701421</v>
      </c>
      <c r="BX3343" s="1102">
        <v>32847.635537779141</v>
      </c>
      <c r="BY3343" s="1102">
        <v>31274.407345590516</v>
      </c>
      <c r="BZ3343" s="1102">
        <v>25349.78399254254</v>
      </c>
      <c r="CA3343" s="1102">
        <v>17144.801808474025</v>
      </c>
      <c r="CB3343" s="1102">
        <v>10073.850009000456</v>
      </c>
      <c r="CC3343" s="1102">
        <v>11909.661277323719</v>
      </c>
      <c r="CD3343" s="1102">
        <v>18896.81855982932</v>
      </c>
      <c r="CE3343" s="1102">
        <v>25647.943801447422</v>
      </c>
      <c r="CF3343" s="1102">
        <v>19593.102944992785</v>
      </c>
      <c r="CG3343" s="1102">
        <v>15905.871561402575</v>
      </c>
      <c r="CH3343" s="1102">
        <v>18480.177500727124</v>
      </c>
      <c r="CI3343" s="1102">
        <v>25605.342343995038</v>
      </c>
      <c r="CJ3343" s="1102">
        <v>25119.93113922776</v>
      </c>
      <c r="CK3343" s="1102">
        <v>24024.822680514226</v>
      </c>
      <c r="CL3343" s="1102">
        <v>22869.098550198913</v>
      </c>
      <c r="CM3343" s="1102">
        <v>27462.830277353194</v>
      </c>
      <c r="CN3343" s="1102">
        <v>26944.585612476738</v>
      </c>
      <c r="CO3343" s="1102">
        <v>24575.877101079437</v>
      </c>
      <c r="CP3343" s="1102">
        <v>27732.198721124194</v>
      </c>
      <c r="CQ3343" s="1106">
        <f t="shared" si="252"/>
        <v>30569.516301462732</v>
      </c>
      <c r="CR3343" s="23" t="s">
        <v>544</v>
      </c>
      <c r="DQ3343"/>
      <c r="DR3343"/>
    </row>
    <row r="3344" spans="58:122" ht="13">
      <c r="BF3344" s="1135">
        <v>3336</v>
      </c>
      <c r="BG3344" s="1102">
        <v>60126.616982790256</v>
      </c>
      <c r="BH3344" s="1102">
        <v>62467.805949258618</v>
      </c>
      <c r="BI3344" s="1102">
        <v>51695.949107203414</v>
      </c>
      <c r="BJ3344" s="1102">
        <v>49701.126625703997</v>
      </c>
      <c r="BK3344" s="1102">
        <v>58434.214056785902</v>
      </c>
      <c r="BL3344" s="1102">
        <v>83582.289201051768</v>
      </c>
      <c r="BM3344" s="1102">
        <v>86328.958566911184</v>
      </c>
      <c r="BN3344" s="1102">
        <v>100970.45923137877</v>
      </c>
      <c r="BO3344" s="1102">
        <v>127461.15882730641</v>
      </c>
      <c r="BP3344" s="1102">
        <v>134442.44850847623</v>
      </c>
      <c r="BQ3344" s="1102">
        <v>110928.81846472896</v>
      </c>
      <c r="BR3344" s="1102">
        <v>100846.28359312641</v>
      </c>
      <c r="BS3344" s="1102">
        <v>115896.47690121063</v>
      </c>
      <c r="BT3344" s="1102">
        <v>40123.224311388127</v>
      </c>
      <c r="BU3344" s="1102">
        <v>17652.802417441748</v>
      </c>
      <c r="BV3344" s="1102">
        <v>15295.938761479647</v>
      </c>
      <c r="BW3344" s="1102">
        <v>21500.296528465249</v>
      </c>
      <c r="BX3344" s="1102">
        <v>28948.883587094635</v>
      </c>
      <c r="BY3344" s="1102">
        <v>30334.678809258523</v>
      </c>
      <c r="BZ3344" s="1102">
        <v>26644.059599053424</v>
      </c>
      <c r="CA3344" s="1102">
        <v>17145.999027844438</v>
      </c>
      <c r="CB3344" s="1102">
        <v>10104.335183558647</v>
      </c>
      <c r="CC3344" s="1102">
        <v>10087.512327404775</v>
      </c>
      <c r="CD3344" s="1102">
        <v>15564.388828735089</v>
      </c>
      <c r="CE3344" s="1102">
        <v>25961.563588982161</v>
      </c>
      <c r="CF3344" s="1102">
        <v>22030.631101515406</v>
      </c>
      <c r="CG3344" s="1102">
        <v>15919.050160803994</v>
      </c>
      <c r="CH3344" s="1102">
        <v>17531.090972366903</v>
      </c>
      <c r="CI3344" s="1102">
        <v>23420.485844584306</v>
      </c>
      <c r="CJ3344" s="1102">
        <v>27644.371058298708</v>
      </c>
      <c r="CK3344" s="1102">
        <v>25990.566326795895</v>
      </c>
      <c r="CL3344" s="1102">
        <v>21043.312624282305</v>
      </c>
      <c r="CM3344" s="1102">
        <v>22164.742803902463</v>
      </c>
      <c r="CN3344" s="1102">
        <v>22484.948248934372</v>
      </c>
      <c r="CO3344" s="1102">
        <v>27673.411796936307</v>
      </c>
      <c r="CP3344" s="1102">
        <v>22418.464510540281</v>
      </c>
      <c r="CQ3344" s="1106">
        <f t="shared" si="252"/>
        <v>24712.126982802165</v>
      </c>
      <c r="CR3344" s="23" t="s">
        <v>544</v>
      </c>
      <c r="DQ3344"/>
      <c r="DR3344"/>
    </row>
    <row r="3345" spans="58:122" ht="13">
      <c r="BF3345" s="1135">
        <v>3337</v>
      </c>
      <c r="BG3345" s="1102">
        <v>54365.837932983995</v>
      </c>
      <c r="BH3345" s="1102">
        <v>59074.798545874037</v>
      </c>
      <c r="BI3345" s="1102">
        <v>50032.731720395059</v>
      </c>
      <c r="BJ3345" s="1102">
        <v>50767.012433739867</v>
      </c>
      <c r="BK3345" s="1102">
        <v>61260.558472552599</v>
      </c>
      <c r="BL3345" s="1102">
        <v>82319.352611378403</v>
      </c>
      <c r="BM3345" s="1102">
        <v>73623.559686459805</v>
      </c>
      <c r="BN3345" s="1102">
        <v>83376.013457774839</v>
      </c>
      <c r="BO3345" s="1102">
        <v>101717.61654697708</v>
      </c>
      <c r="BP3345" s="1102">
        <v>104693.25905555063</v>
      </c>
      <c r="BQ3345" s="1102">
        <v>82873.861256691845</v>
      </c>
      <c r="BR3345" s="1102">
        <v>68748.154448609814</v>
      </c>
      <c r="BS3345" s="1102">
        <v>68484.381402343992</v>
      </c>
      <c r="BT3345" s="1102">
        <v>28197.210044771462</v>
      </c>
      <c r="BU3345" s="1102">
        <v>12899.071317330016</v>
      </c>
      <c r="BV3345" s="1102">
        <v>12306.814732603698</v>
      </c>
      <c r="BW3345" s="1102">
        <v>22051.369418064514</v>
      </c>
      <c r="BX3345" s="1102">
        <v>20718.861060307117</v>
      </c>
      <c r="BY3345" s="1102">
        <v>26378.766321894884</v>
      </c>
      <c r="BZ3345" s="1102">
        <v>16137.245959267388</v>
      </c>
      <c r="CA3345" s="1102">
        <v>17156.004169236716</v>
      </c>
      <c r="CB3345" s="1102">
        <v>9953.1520632576448</v>
      </c>
      <c r="CC3345" s="1102">
        <v>8943.0547679162846</v>
      </c>
      <c r="CD3345" s="1102">
        <v>8834.7979116659408</v>
      </c>
      <c r="CE3345" s="1102">
        <v>18122.951548167603</v>
      </c>
      <c r="CF3345" s="1102">
        <v>14230.269187462436</v>
      </c>
      <c r="CG3345" s="1102">
        <v>10659.174996273387</v>
      </c>
      <c r="CH3345" s="1102">
        <v>12941.708610190042</v>
      </c>
      <c r="CI3345" s="1102">
        <v>16780.537046675967</v>
      </c>
      <c r="CJ3345" s="1102">
        <v>21315.720166876283</v>
      </c>
      <c r="CK3345" s="1102">
        <v>19883.102920200763</v>
      </c>
      <c r="CL3345" s="1102">
        <v>14249.139721548263</v>
      </c>
      <c r="CM3345" s="1102">
        <v>21017.9768873629</v>
      </c>
      <c r="CN3345" s="1102">
        <v>19426.845056171816</v>
      </c>
      <c r="CO3345" s="1102">
        <v>27652.293877437587</v>
      </c>
      <c r="CP3345" s="1102">
        <v>21095.9893068786</v>
      </c>
      <c r="CQ3345" s="1106">
        <f t="shared" si="252"/>
        <v>23254.347608611341</v>
      </c>
      <c r="CR3345" s="23" t="s">
        <v>544</v>
      </c>
      <c r="DQ3345"/>
      <c r="DR3345"/>
    </row>
    <row r="3346" spans="58:122" ht="13">
      <c r="BF3346" s="1135">
        <v>3338</v>
      </c>
      <c r="BG3346" s="1102">
        <v>80785.218282950518</v>
      </c>
      <c r="BH3346" s="1102">
        <v>81513.319387107345</v>
      </c>
      <c r="BI3346" s="1102">
        <v>65662.493085537892</v>
      </c>
      <c r="BJ3346" s="1102">
        <v>65475.220656120589</v>
      </c>
      <c r="BK3346" s="1102">
        <v>84784.887073499791</v>
      </c>
      <c r="BL3346" s="1102">
        <v>101647.12346076086</v>
      </c>
      <c r="BM3346" s="1102">
        <v>77215.980260768265</v>
      </c>
      <c r="BN3346" s="1102">
        <v>84246.660791788818</v>
      </c>
      <c r="BO3346" s="1102">
        <v>120297.6224709394</v>
      </c>
      <c r="BP3346" s="1102">
        <v>111826.62603691933</v>
      </c>
      <c r="BQ3346" s="1102">
        <v>88707.31318006842</v>
      </c>
      <c r="BR3346" s="1102">
        <v>70300.562245020017</v>
      </c>
      <c r="BS3346" s="1102">
        <v>86899.186997081226</v>
      </c>
      <c r="BT3346" s="1102">
        <v>36582.456430583639</v>
      </c>
      <c r="BU3346" s="1102">
        <v>14466.210539285144</v>
      </c>
      <c r="BV3346" s="1102">
        <v>11542.464413422636</v>
      </c>
      <c r="BW3346" s="1102">
        <v>22939.313654536338</v>
      </c>
      <c r="BX3346" s="1102">
        <v>27116.069953286071</v>
      </c>
      <c r="BY3346" s="1102">
        <v>25449.487895105962</v>
      </c>
      <c r="BZ3346" s="1102">
        <v>25038.735373542338</v>
      </c>
      <c r="CA3346" s="1102">
        <v>17170.527016968161</v>
      </c>
      <c r="CB3346" s="1102">
        <v>7224.6872604666596</v>
      </c>
      <c r="CC3346" s="1102">
        <v>8639.0835859028539</v>
      </c>
      <c r="CD3346" s="1102">
        <v>12290.576845972029</v>
      </c>
      <c r="CE3346" s="1102">
        <v>25016.968786220179</v>
      </c>
      <c r="CF3346" s="1102">
        <v>17084.792031492598</v>
      </c>
      <c r="CG3346" s="1102">
        <v>12255.215251258773</v>
      </c>
      <c r="CH3346" s="1102">
        <v>15180.835585973713</v>
      </c>
      <c r="CI3346" s="1102">
        <v>22916.849832360025</v>
      </c>
      <c r="CJ3346" s="1102">
        <v>23269.375192114992</v>
      </c>
      <c r="CK3346" s="1102">
        <v>25116.384070910601</v>
      </c>
      <c r="CL3346" s="1102">
        <v>19476.479507352633</v>
      </c>
      <c r="CM3346" s="1102">
        <v>30008.664031841749</v>
      </c>
      <c r="CN3346" s="1102">
        <v>20394.999103646933</v>
      </c>
      <c r="CO3346" s="1102">
        <v>28794.245410403586</v>
      </c>
      <c r="CP3346" s="1102">
        <v>23036.551171989227</v>
      </c>
      <c r="CQ3346" s="1106">
        <f t="shared" si="252"/>
        <v>25393.450900277479</v>
      </c>
      <c r="CR3346" s="23" t="s">
        <v>544</v>
      </c>
      <c r="DQ3346"/>
      <c r="DR3346"/>
    </row>
    <row r="3347" spans="58:122" ht="13">
      <c r="BF3347" s="1135">
        <v>3339</v>
      </c>
      <c r="BG3347" s="1102">
        <v>56922.332764555234</v>
      </c>
      <c r="BH3347" s="1102">
        <v>62843.495693537945</v>
      </c>
      <c r="BI3347" s="1102">
        <v>57692.243672497658</v>
      </c>
      <c r="BJ3347" s="1102">
        <v>66332.608196496221</v>
      </c>
      <c r="BK3347" s="1102">
        <v>82789.092266279869</v>
      </c>
      <c r="BL3347" s="1102">
        <v>111530.72759114885</v>
      </c>
      <c r="BM3347" s="1102">
        <v>88123.286740655705</v>
      </c>
      <c r="BN3347" s="1102">
        <v>87126.009558873688</v>
      </c>
      <c r="BO3347" s="1102">
        <v>138738.87938777852</v>
      </c>
      <c r="BP3347" s="1102">
        <v>137873.37781376811</v>
      </c>
      <c r="BQ3347" s="1102">
        <v>106839.45347835575</v>
      </c>
      <c r="BR3347" s="1102">
        <v>77269.075410118385</v>
      </c>
      <c r="BS3347" s="1102">
        <v>112080.46010902061</v>
      </c>
      <c r="BT3347" s="1102">
        <v>40682.398858923036</v>
      </c>
      <c r="BU3347" s="1102">
        <v>17093.103455900688</v>
      </c>
      <c r="BV3347" s="1102">
        <v>13647.631721096031</v>
      </c>
      <c r="BW3347" s="1102">
        <v>21441.253122624104</v>
      </c>
      <c r="BX3347" s="1102">
        <v>35119.139308854625</v>
      </c>
      <c r="BY3347" s="1102">
        <v>28514.687400672305</v>
      </c>
      <c r="BZ3347" s="1102">
        <v>25868.597052649049</v>
      </c>
      <c r="CA3347" s="1102">
        <v>17175.022427613858</v>
      </c>
      <c r="CB3347" s="1102">
        <v>10630.127590700853</v>
      </c>
      <c r="CC3347" s="1102">
        <v>15339.658119023252</v>
      </c>
      <c r="CD3347" s="1102">
        <v>14428.301245266925</v>
      </c>
      <c r="CE3347" s="1102">
        <v>25930.385138866717</v>
      </c>
      <c r="CF3347" s="1102">
        <v>19458.395532744278</v>
      </c>
      <c r="CG3347" s="1102">
        <v>17160.723240251955</v>
      </c>
      <c r="CH3347" s="1102">
        <v>22075.198787334957</v>
      </c>
      <c r="CI3347" s="1102">
        <v>24207.604043143314</v>
      </c>
      <c r="CJ3347" s="1102">
        <v>26817.874446898066</v>
      </c>
      <c r="CK3347" s="1102">
        <v>24628.898765169091</v>
      </c>
      <c r="CL3347" s="1102">
        <v>18281.18893265957</v>
      </c>
      <c r="CM3347" s="1102">
        <v>21681.374626881421</v>
      </c>
      <c r="CN3347" s="1102">
        <v>21711.991946341434</v>
      </c>
      <c r="CO3347" s="1102">
        <v>26498.260617167787</v>
      </c>
      <c r="CP3347" s="1102">
        <v>21077.405295729273</v>
      </c>
      <c r="CQ3347" s="1106">
        <f t="shared" si="252"/>
        <v>23233.862242936273</v>
      </c>
      <c r="CR3347" s="23" t="s">
        <v>544</v>
      </c>
      <c r="DQ3347"/>
      <c r="DR3347"/>
    </row>
    <row r="3348" spans="58:122" ht="13">
      <c r="BF3348" s="1135">
        <v>3340</v>
      </c>
      <c r="BG3348" s="1102">
        <v>49493.498017409147</v>
      </c>
      <c r="BH3348" s="1102">
        <v>49048.36182825383</v>
      </c>
      <c r="BI3348" s="1102">
        <v>44871.395908478276</v>
      </c>
      <c r="BJ3348" s="1102">
        <v>62010.558065124089</v>
      </c>
      <c r="BK3348" s="1102">
        <v>82245.80794911331</v>
      </c>
      <c r="BL3348" s="1102">
        <v>109812.13409420282</v>
      </c>
      <c r="BM3348" s="1102">
        <v>97302.001198055281</v>
      </c>
      <c r="BN3348" s="1102">
        <v>105839.03779035367</v>
      </c>
      <c r="BO3348" s="1102">
        <v>120958.193814332</v>
      </c>
      <c r="BP3348" s="1102">
        <v>109600.68337192279</v>
      </c>
      <c r="BQ3348" s="1102">
        <v>83058.556760156775</v>
      </c>
      <c r="BR3348" s="1102">
        <v>75882.752590346907</v>
      </c>
      <c r="BS3348" s="1102">
        <v>79016.300169312919</v>
      </c>
      <c r="BT3348" s="1102">
        <v>34938.886747079086</v>
      </c>
      <c r="BU3348" s="1102">
        <v>12793.002054855822</v>
      </c>
      <c r="BV3348" s="1102">
        <v>11791.419091211568</v>
      </c>
      <c r="BW3348" s="1102">
        <v>19666.305405106734</v>
      </c>
      <c r="BX3348" s="1102">
        <v>21437.134069979042</v>
      </c>
      <c r="BY3348" s="1102">
        <v>23199.841241143469</v>
      </c>
      <c r="BZ3348" s="1102">
        <v>22088.150008999652</v>
      </c>
      <c r="CA3348" s="1102">
        <v>17176.001899225739</v>
      </c>
      <c r="CB3348" s="1102">
        <v>9072.9102710708703</v>
      </c>
      <c r="CC3348" s="1102">
        <v>9379.7431542320701</v>
      </c>
      <c r="CD3348" s="1102">
        <v>10361.669312272876</v>
      </c>
      <c r="CE3348" s="1102">
        <v>19622.883219250634</v>
      </c>
      <c r="CF3348" s="1102">
        <v>15397.704568165305</v>
      </c>
      <c r="CG3348" s="1102">
        <v>11477.480645786936</v>
      </c>
      <c r="CH3348" s="1102">
        <v>12316.464014539644</v>
      </c>
      <c r="CI3348" s="1102">
        <v>18623.083134433302</v>
      </c>
      <c r="CJ3348" s="1102">
        <v>19413.137623531042</v>
      </c>
      <c r="CK3348" s="1102">
        <v>24212.629916314232</v>
      </c>
      <c r="CL3348" s="1102">
        <v>17200.692026388828</v>
      </c>
      <c r="CM3348" s="1102">
        <v>25237.139135953908</v>
      </c>
      <c r="CN3348" s="1102">
        <v>20174.023711449561</v>
      </c>
      <c r="CO3348" s="1102">
        <v>24425.287037283859</v>
      </c>
      <c r="CP3348" s="1102">
        <v>20757.930328128292</v>
      </c>
      <c r="CQ3348" s="1106">
        <f t="shared" si="252"/>
        <v>22881.701372887826</v>
      </c>
      <c r="CR3348" s="23" t="s">
        <v>544</v>
      </c>
      <c r="DQ3348"/>
      <c r="DR3348"/>
    </row>
    <row r="3349" spans="58:122" ht="13">
      <c r="BF3349" s="1135">
        <v>3341</v>
      </c>
      <c r="BG3349" s="1102">
        <v>64403.096466304218</v>
      </c>
      <c r="BH3349" s="1102">
        <v>86009.21802977148</v>
      </c>
      <c r="BI3349" s="1102">
        <v>85592.410807538297</v>
      </c>
      <c r="BJ3349" s="1102">
        <v>97860.138290327784</v>
      </c>
      <c r="BK3349" s="1102">
        <v>109315.60687399583</v>
      </c>
      <c r="BL3349" s="1102">
        <v>141410.73072116112</v>
      </c>
      <c r="BM3349" s="1102">
        <v>117925.88532432393</v>
      </c>
      <c r="BN3349" s="1102">
        <v>110733.60806334147</v>
      </c>
      <c r="BO3349" s="1102">
        <v>153017.62779286047</v>
      </c>
      <c r="BP3349" s="1102">
        <v>142663.07953785284</v>
      </c>
      <c r="BQ3349" s="1102">
        <v>116477.25704701927</v>
      </c>
      <c r="BR3349" s="1102">
        <v>84178.668694561973</v>
      </c>
      <c r="BS3349" s="1102">
        <v>78152.242941815464</v>
      </c>
      <c r="BT3349" s="1102">
        <v>45971.197359533355</v>
      </c>
      <c r="BU3349" s="1102">
        <v>12582.03822629452</v>
      </c>
      <c r="BV3349" s="1102">
        <v>11107.41923495441</v>
      </c>
      <c r="BW3349" s="1102">
        <v>23717.530275492358</v>
      </c>
      <c r="BX3349" s="1102">
        <v>32244.798752256265</v>
      </c>
      <c r="BY3349" s="1102">
        <v>35889.879212536754</v>
      </c>
      <c r="BZ3349" s="1102">
        <v>29895.458473499115</v>
      </c>
      <c r="CA3349" s="1102">
        <v>17195.129609324664</v>
      </c>
      <c r="CB3349" s="1102">
        <v>8671.6427601687701</v>
      </c>
      <c r="CC3349" s="1102">
        <v>11997.654717068006</v>
      </c>
      <c r="CD3349" s="1102">
        <v>14650.472888063638</v>
      </c>
      <c r="CE3349" s="1102">
        <v>29443.057153815022</v>
      </c>
      <c r="CF3349" s="1102">
        <v>21811.670331412075</v>
      </c>
      <c r="CG3349" s="1102">
        <v>17273.902584285926</v>
      </c>
      <c r="CH3349" s="1102">
        <v>19090.02673252525</v>
      </c>
      <c r="CI3349" s="1102">
        <v>27205.737292027232</v>
      </c>
      <c r="CJ3349" s="1102">
        <v>30125.636615699528</v>
      </c>
      <c r="CK3349" s="1102">
        <v>33230.408863512326</v>
      </c>
      <c r="CL3349" s="1102">
        <v>22902.492210570184</v>
      </c>
      <c r="CM3349" s="1102">
        <v>28346.017368169698</v>
      </c>
      <c r="CN3349" s="1102">
        <v>22830.611365611701</v>
      </c>
      <c r="CO3349" s="1102">
        <v>31800.901755338426</v>
      </c>
      <c r="CP3349" s="1102">
        <v>24431.170512924604</v>
      </c>
      <c r="CQ3349" s="1106">
        <f t="shared" si="252"/>
        <v>26930.75557293529</v>
      </c>
      <c r="CR3349" s="23" t="s">
        <v>544</v>
      </c>
      <c r="DQ3349"/>
      <c r="DR3349"/>
    </row>
    <row r="3350" spans="58:122" ht="13">
      <c r="BF3350" s="1135">
        <v>3342</v>
      </c>
      <c r="BG3350" s="1102">
        <v>87172.362941982094</v>
      </c>
      <c r="BH3350" s="1102">
        <v>90920.900256678098</v>
      </c>
      <c r="BI3350" s="1102">
        <v>87837.42327317025</v>
      </c>
      <c r="BJ3350" s="1102">
        <v>89227.412077564979</v>
      </c>
      <c r="BK3350" s="1102">
        <v>104755.00597661189</v>
      </c>
      <c r="BL3350" s="1102">
        <v>142420.66626092041</v>
      </c>
      <c r="BM3350" s="1102">
        <v>123344.45296810467</v>
      </c>
      <c r="BN3350" s="1102">
        <v>126202.701959916</v>
      </c>
      <c r="BO3350" s="1102">
        <v>151088.69245813007</v>
      </c>
      <c r="BP3350" s="1102">
        <v>139154.2108726541</v>
      </c>
      <c r="BQ3350" s="1102">
        <v>102781.78008901172</v>
      </c>
      <c r="BR3350" s="1102">
        <v>74997.511974932393</v>
      </c>
      <c r="BS3350" s="1102">
        <v>85980.629628167226</v>
      </c>
      <c r="BT3350" s="1102">
        <v>29216.100367618819</v>
      </c>
      <c r="BU3350" s="1102">
        <v>16413.492159416735</v>
      </c>
      <c r="BV3350" s="1102">
        <v>17229.297966260765</v>
      </c>
      <c r="BW3350" s="1102">
        <v>28317.91555648973</v>
      </c>
      <c r="BX3350" s="1102">
        <v>35903.153123930409</v>
      </c>
      <c r="BY3350" s="1102">
        <v>29193.937621899771</v>
      </c>
      <c r="BZ3350" s="1102">
        <v>25171.517136564213</v>
      </c>
      <c r="CA3350" s="1102">
        <v>17203.573148836484</v>
      </c>
      <c r="CB3350" s="1102">
        <v>10812.934530554834</v>
      </c>
      <c r="CC3350" s="1102">
        <v>11336.021608024919</v>
      </c>
      <c r="CD3350" s="1102">
        <v>13467.378588155883</v>
      </c>
      <c r="CE3350" s="1102">
        <v>23504.840000183995</v>
      </c>
      <c r="CF3350" s="1102">
        <v>19205.648035543367</v>
      </c>
      <c r="CG3350" s="1102">
        <v>17250.342155803788</v>
      </c>
      <c r="CH3350" s="1102">
        <v>21408.045835158835</v>
      </c>
      <c r="CI3350" s="1102">
        <v>31087.819909547648</v>
      </c>
      <c r="CJ3350" s="1102">
        <v>33506.632300005091</v>
      </c>
      <c r="CK3350" s="1102">
        <v>30920.575729246109</v>
      </c>
      <c r="CL3350" s="1102">
        <v>25302.303472824358</v>
      </c>
      <c r="CM3350" s="1102">
        <v>27027.304368734753</v>
      </c>
      <c r="CN3350" s="1102">
        <v>25677.381079350769</v>
      </c>
      <c r="CO3350" s="1102">
        <v>30133.515939184312</v>
      </c>
      <c r="CP3350" s="1102">
        <v>27760.853392466743</v>
      </c>
      <c r="CQ3350" s="1106">
        <f t="shared" si="252"/>
        <v>30601.102669767959</v>
      </c>
      <c r="CR3350" s="23" t="s">
        <v>544</v>
      </c>
      <c r="DQ3350"/>
      <c r="DR3350"/>
    </row>
    <row r="3351" spans="58:122" ht="13">
      <c r="BF3351" s="1135">
        <v>3343</v>
      </c>
      <c r="BG3351" s="1102">
        <v>58416.621611872601</v>
      </c>
      <c r="BH3351" s="1102">
        <v>72433.85220354356</v>
      </c>
      <c r="BI3351" s="1102">
        <v>71529.690757566845</v>
      </c>
      <c r="BJ3351" s="1102">
        <v>80447.783437615275</v>
      </c>
      <c r="BK3351" s="1102">
        <v>87763.158512124704</v>
      </c>
      <c r="BL3351" s="1102">
        <v>109862.22096312587</v>
      </c>
      <c r="BM3351" s="1102">
        <v>97848.411914288736</v>
      </c>
      <c r="BN3351" s="1102">
        <v>102302.06786033919</v>
      </c>
      <c r="BO3351" s="1102">
        <v>118960.33177622558</v>
      </c>
      <c r="BP3351" s="1102">
        <v>126533.51168712546</v>
      </c>
      <c r="BQ3351" s="1102">
        <v>95940.543056995128</v>
      </c>
      <c r="BR3351" s="1102">
        <v>69136.611460331886</v>
      </c>
      <c r="BS3351" s="1102">
        <v>62814.733432839334</v>
      </c>
      <c r="BT3351" s="1102">
        <v>27721.898142355338</v>
      </c>
      <c r="BU3351" s="1102">
        <v>15365.185692293964</v>
      </c>
      <c r="BV3351" s="1102">
        <v>15659.038821952903</v>
      </c>
      <c r="BW3351" s="1102">
        <v>16771.785900240273</v>
      </c>
      <c r="BX3351" s="1102">
        <v>20396.584640176206</v>
      </c>
      <c r="BY3351" s="1102">
        <v>25735.590490494851</v>
      </c>
      <c r="BZ3351" s="1102">
        <v>25825.111568956014</v>
      </c>
      <c r="CA3351" s="1102">
        <v>17212.290067272963</v>
      </c>
      <c r="CB3351" s="1102">
        <v>9013.416785007792</v>
      </c>
      <c r="CC3351" s="1102">
        <v>9941.5439470192287</v>
      </c>
      <c r="CD3351" s="1102">
        <v>14920.586015485675</v>
      </c>
      <c r="CE3351" s="1102">
        <v>26789.732536542459</v>
      </c>
      <c r="CF3351" s="1102">
        <v>19497.299582629872</v>
      </c>
      <c r="CG3351" s="1102">
        <v>12845.981264401138</v>
      </c>
      <c r="CH3351" s="1102">
        <v>13752.67904936539</v>
      </c>
      <c r="CI3351" s="1102">
        <v>20335.178467246118</v>
      </c>
      <c r="CJ3351" s="1102">
        <v>23952.306603912064</v>
      </c>
      <c r="CK3351" s="1102">
        <v>23331.157728766739</v>
      </c>
      <c r="CL3351" s="1102">
        <v>20174.20057974671</v>
      </c>
      <c r="CM3351" s="1102">
        <v>21914.454773838501</v>
      </c>
      <c r="CN3351" s="1102">
        <v>22507.537821205195</v>
      </c>
      <c r="CO3351" s="1102">
        <v>21047.198047733938</v>
      </c>
      <c r="CP3351" s="1102">
        <v>24567.611017990886</v>
      </c>
      <c r="CQ3351" s="1106">
        <f t="shared" si="252"/>
        <v>27081.155484811967</v>
      </c>
      <c r="CR3351" s="23" t="s">
        <v>544</v>
      </c>
      <c r="DQ3351"/>
      <c r="DR3351"/>
    </row>
    <row r="3352" spans="58:122" ht="13">
      <c r="BF3352" s="1135">
        <v>3344</v>
      </c>
      <c r="BG3352" s="1102">
        <v>62802.246012463082</v>
      </c>
      <c r="BH3352" s="1102">
        <v>65951.355138483559</v>
      </c>
      <c r="BI3352" s="1102">
        <v>60401.049881440602</v>
      </c>
      <c r="BJ3352" s="1102">
        <v>75223.602607570763</v>
      </c>
      <c r="BK3352" s="1102">
        <v>94757.477903944804</v>
      </c>
      <c r="BL3352" s="1102">
        <v>123168.62083028136</v>
      </c>
      <c r="BM3352" s="1102">
        <v>101821.20893845581</v>
      </c>
      <c r="BN3352" s="1102">
        <v>115108.15052513112</v>
      </c>
      <c r="BO3352" s="1102">
        <v>154940.79467058877</v>
      </c>
      <c r="BP3352" s="1102">
        <v>148030.89425933271</v>
      </c>
      <c r="BQ3352" s="1102">
        <v>110837.064755346</v>
      </c>
      <c r="BR3352" s="1102">
        <v>83001.313134836688</v>
      </c>
      <c r="BS3352" s="1102">
        <v>85569.586891345301</v>
      </c>
      <c r="BT3352" s="1102">
        <v>51139.305630257943</v>
      </c>
      <c r="BU3352" s="1102">
        <v>25538.18544497358</v>
      </c>
      <c r="BV3352" s="1102">
        <v>19298.434606241251</v>
      </c>
      <c r="BW3352" s="1102">
        <v>19068.683634481775</v>
      </c>
      <c r="BX3352" s="1102">
        <v>28749.772185461363</v>
      </c>
      <c r="BY3352" s="1102">
        <v>24152.828616033443</v>
      </c>
      <c r="BZ3352" s="1102">
        <v>20041.96457510969</v>
      </c>
      <c r="CA3352" s="1102">
        <v>17222.72723155898</v>
      </c>
      <c r="CB3352" s="1102">
        <v>11943.325939439204</v>
      </c>
      <c r="CC3352" s="1102">
        <v>15349.138159527785</v>
      </c>
      <c r="CD3352" s="1102">
        <v>15297.013734768261</v>
      </c>
      <c r="CE3352" s="1102">
        <v>21379.172991099742</v>
      </c>
      <c r="CF3352" s="1102">
        <v>16962.714834272585</v>
      </c>
      <c r="CG3352" s="1102">
        <v>15992.790395929902</v>
      </c>
      <c r="CH3352" s="1102">
        <v>18827.625662921058</v>
      </c>
      <c r="CI3352" s="1102">
        <v>25209.070434662932</v>
      </c>
      <c r="CJ3352" s="1102">
        <v>24415.902173776707</v>
      </c>
      <c r="CK3352" s="1102">
        <v>25757.016901730207</v>
      </c>
      <c r="CL3352" s="1102">
        <v>19372.816869737944</v>
      </c>
      <c r="CM3352" s="1102">
        <v>23023.192748696092</v>
      </c>
      <c r="CN3352" s="1102">
        <v>22717.378852167418</v>
      </c>
      <c r="CO3352" s="1102">
        <v>26736.581987550318</v>
      </c>
      <c r="CP3352" s="1102">
        <v>22687.766084607039</v>
      </c>
      <c r="CQ3352" s="1106">
        <f t="shared" si="252"/>
        <v>25008.981153696754</v>
      </c>
      <c r="CR3352" s="23" t="s">
        <v>544</v>
      </c>
      <c r="DQ3352"/>
      <c r="DR3352"/>
    </row>
    <row r="3353" spans="58:122" ht="13">
      <c r="BF3353" s="1135">
        <v>3345</v>
      </c>
      <c r="BG3353" s="1102">
        <v>55359.878803959786</v>
      </c>
      <c r="BH3353" s="1102">
        <v>55918.63418077628</v>
      </c>
      <c r="BI3353" s="1102">
        <v>46621.686497516115</v>
      </c>
      <c r="BJ3353" s="1102">
        <v>53425.199576663683</v>
      </c>
      <c r="BK3353" s="1102">
        <v>68353.828503449389</v>
      </c>
      <c r="BL3353" s="1102">
        <v>90821.767781256203</v>
      </c>
      <c r="BM3353" s="1102">
        <v>76231.075003590973</v>
      </c>
      <c r="BN3353" s="1102">
        <v>82625.927198817284</v>
      </c>
      <c r="BO3353" s="1102">
        <v>110438.53174804735</v>
      </c>
      <c r="BP3353" s="1102">
        <v>105262.06911208178</v>
      </c>
      <c r="BQ3353" s="1102">
        <v>82306.567044037161</v>
      </c>
      <c r="BR3353" s="1102">
        <v>63593.60917671067</v>
      </c>
      <c r="BS3353" s="1102">
        <v>57614.276845428627</v>
      </c>
      <c r="BT3353" s="1102">
        <v>29987.590250894747</v>
      </c>
      <c r="BU3353" s="1102">
        <v>13942.349436488437</v>
      </c>
      <c r="BV3353" s="1102">
        <v>12988.852887022509</v>
      </c>
      <c r="BW3353" s="1102">
        <v>22197.758152264447</v>
      </c>
      <c r="BX3353" s="1102">
        <v>22690.982068985959</v>
      </c>
      <c r="BY3353" s="1102">
        <v>24095.90339552582</v>
      </c>
      <c r="BZ3353" s="1102">
        <v>23319.222415776094</v>
      </c>
      <c r="CA3353" s="1102">
        <v>17224.313919895169</v>
      </c>
      <c r="CB3353" s="1102">
        <v>11533.582372840212</v>
      </c>
      <c r="CC3353" s="1102">
        <v>10762.423952852509</v>
      </c>
      <c r="CD3353" s="1102">
        <v>14048.589481658944</v>
      </c>
      <c r="CE3353" s="1102">
        <v>27292.725700477298</v>
      </c>
      <c r="CF3353" s="1102">
        <v>18579.595177974272</v>
      </c>
      <c r="CG3353" s="1102">
        <v>11165.829136810406</v>
      </c>
      <c r="CH3353" s="1102">
        <v>11949.383736088212</v>
      </c>
      <c r="CI3353" s="1102">
        <v>16603.963095488165</v>
      </c>
      <c r="CJ3353" s="1102">
        <v>25108.924858226732</v>
      </c>
      <c r="CK3353" s="1102">
        <v>27673.88841144766</v>
      </c>
      <c r="CL3353" s="1102">
        <v>25222.760718567039</v>
      </c>
      <c r="CM3353" s="1102">
        <v>28664.449532543043</v>
      </c>
      <c r="CN3353" s="1102">
        <v>25727.05367657878</v>
      </c>
      <c r="CO3353" s="1102">
        <v>26488.082241949105</v>
      </c>
      <c r="CP3353" s="1102">
        <v>27736.807662110215</v>
      </c>
      <c r="CQ3353" s="1106">
        <f t="shared" si="252"/>
        <v>30574.596789238749</v>
      </c>
      <c r="CR3353" s="23" t="s">
        <v>544</v>
      </c>
      <c r="DQ3353"/>
      <c r="DR3353"/>
    </row>
    <row r="3354" spans="58:122" ht="13">
      <c r="BF3354" s="1135">
        <v>3346</v>
      </c>
      <c r="BG3354" s="1102">
        <v>68556.879997002325</v>
      </c>
      <c r="BH3354" s="1102">
        <v>77317.032235479535</v>
      </c>
      <c r="BI3354" s="1102">
        <v>73505.064739687106</v>
      </c>
      <c r="BJ3354" s="1102">
        <v>78360.533508630979</v>
      </c>
      <c r="BK3354" s="1102">
        <v>91267.428495074681</v>
      </c>
      <c r="BL3354" s="1102">
        <v>118919.07882118694</v>
      </c>
      <c r="BM3354" s="1102">
        <v>106922.30838690301</v>
      </c>
      <c r="BN3354" s="1102">
        <v>115272.76776096161</v>
      </c>
      <c r="BO3354" s="1102">
        <v>148121.92555407339</v>
      </c>
      <c r="BP3354" s="1102">
        <v>149697.33533242557</v>
      </c>
      <c r="BQ3354" s="1102">
        <v>117102.09323463959</v>
      </c>
      <c r="BR3354" s="1102">
        <v>96673.433806063607</v>
      </c>
      <c r="BS3354" s="1102">
        <v>99978.016941666603</v>
      </c>
      <c r="BT3354" s="1102">
        <v>38070.914297428513</v>
      </c>
      <c r="BU3354" s="1102">
        <v>16390.912272158912</v>
      </c>
      <c r="BV3354" s="1102">
        <v>15293.396167899498</v>
      </c>
      <c r="BW3354" s="1102">
        <v>25328.490167906035</v>
      </c>
      <c r="BX3354" s="1102">
        <v>31314.297867839363</v>
      </c>
      <c r="BY3354" s="1102">
        <v>28299.576039436102</v>
      </c>
      <c r="BZ3354" s="1102">
        <v>22735.495499407894</v>
      </c>
      <c r="CA3354" s="1102">
        <v>17246.699373152409</v>
      </c>
      <c r="CB3354" s="1102">
        <v>10100.135209307598</v>
      </c>
      <c r="CC3354" s="1102">
        <v>10045.037518023368</v>
      </c>
      <c r="CD3354" s="1102">
        <v>18784.197999090677</v>
      </c>
      <c r="CE3354" s="1102">
        <v>27000.987705712225</v>
      </c>
      <c r="CF3354" s="1102">
        <v>19018.187865004067</v>
      </c>
      <c r="CG3354" s="1102">
        <v>15001.7446868968</v>
      </c>
      <c r="CH3354" s="1102">
        <v>17827.538261590864</v>
      </c>
      <c r="CI3354" s="1102">
        <v>26333.295501945122</v>
      </c>
      <c r="CJ3354" s="1102">
        <v>29146.334826657352</v>
      </c>
      <c r="CK3354" s="1102">
        <v>28245.911249274857</v>
      </c>
      <c r="CL3354" s="1102">
        <v>25493.846326172672</v>
      </c>
      <c r="CM3354" s="1102">
        <v>25756.52284415286</v>
      </c>
      <c r="CN3354" s="1102">
        <v>23150.23586726845</v>
      </c>
      <c r="CO3354" s="1102">
        <v>21931.619102676352</v>
      </c>
      <c r="CP3354" s="1102">
        <v>24465.539681116825</v>
      </c>
      <c r="CQ3354" s="1106">
        <f t="shared" si="252"/>
        <v>26968.641095748866</v>
      </c>
      <c r="CR3354" s="23" t="s">
        <v>544</v>
      </c>
      <c r="DQ3354"/>
      <c r="DR3354"/>
    </row>
    <row r="3355" spans="58:122" ht="13">
      <c r="BF3355" s="1135">
        <v>3347</v>
      </c>
      <c r="BG3355" s="1102">
        <v>56482.258700115286</v>
      </c>
      <c r="BH3355" s="1102">
        <v>56480.061193096721</v>
      </c>
      <c r="BI3355" s="1102">
        <v>48898.721552392351</v>
      </c>
      <c r="BJ3355" s="1102">
        <v>54551.871906827182</v>
      </c>
      <c r="BK3355" s="1102">
        <v>72963.66109898797</v>
      </c>
      <c r="BL3355" s="1102">
        <v>97078.994660862547</v>
      </c>
      <c r="BM3355" s="1102">
        <v>88286.351730494513</v>
      </c>
      <c r="BN3355" s="1102">
        <v>89225.245438856742</v>
      </c>
      <c r="BO3355" s="1102">
        <v>131287.32316455751</v>
      </c>
      <c r="BP3355" s="1102">
        <v>121016.31154958066</v>
      </c>
      <c r="BQ3355" s="1102">
        <v>94470.526509219751</v>
      </c>
      <c r="BR3355" s="1102">
        <v>70811.712622696199</v>
      </c>
      <c r="BS3355" s="1102">
        <v>76196.558756076018</v>
      </c>
      <c r="BT3355" s="1102">
        <v>30435.619453027139</v>
      </c>
      <c r="BU3355" s="1102">
        <v>14760.268015561822</v>
      </c>
      <c r="BV3355" s="1102">
        <v>15917.139635222842</v>
      </c>
      <c r="BW3355" s="1102">
        <v>25293.975573039734</v>
      </c>
      <c r="BX3355" s="1102">
        <v>29618.408539484073</v>
      </c>
      <c r="BY3355" s="1102">
        <v>30998.498526589356</v>
      </c>
      <c r="BZ3355" s="1102">
        <v>25942.752898384708</v>
      </c>
      <c r="CA3355" s="1102">
        <v>17258.077621416425</v>
      </c>
      <c r="CB3355" s="1102">
        <v>10676.951129608771</v>
      </c>
      <c r="CC3355" s="1102">
        <v>11358.005551308841</v>
      </c>
      <c r="CD3355" s="1102">
        <v>12318.612218244463</v>
      </c>
      <c r="CE3355" s="1102">
        <v>20980.347441322065</v>
      </c>
      <c r="CF3355" s="1102">
        <v>15030.601729444686</v>
      </c>
      <c r="CG3355" s="1102">
        <v>12242.584940050207</v>
      </c>
      <c r="CH3355" s="1102">
        <v>14423.171290373428</v>
      </c>
      <c r="CI3355" s="1102">
        <v>19834.801344382377</v>
      </c>
      <c r="CJ3355" s="1102">
        <v>21406.75960900059</v>
      </c>
      <c r="CK3355" s="1102">
        <v>22735.206505387181</v>
      </c>
      <c r="CL3355" s="1102">
        <v>17866.474182667211</v>
      </c>
      <c r="CM3355" s="1102">
        <v>23535.97427246107</v>
      </c>
      <c r="CN3355" s="1102">
        <v>22245.614487720752</v>
      </c>
      <c r="CO3355" s="1102">
        <v>23588.567660552937</v>
      </c>
      <c r="CP3355" s="1102">
        <v>24308.510860820348</v>
      </c>
      <c r="CQ3355" s="1106">
        <f t="shared" si="252"/>
        <v>26795.546451140104</v>
      </c>
      <c r="CR3355" s="23" t="s">
        <v>544</v>
      </c>
      <c r="DQ3355"/>
      <c r="DR3355"/>
    </row>
    <row r="3356" spans="58:122" ht="13">
      <c r="BF3356" s="1135">
        <v>3348</v>
      </c>
      <c r="BG3356" s="1102">
        <v>71883.616549245504</v>
      </c>
      <c r="BH3356" s="1102">
        <v>76123.397971598228</v>
      </c>
      <c r="BI3356" s="1102">
        <v>62340.181190664392</v>
      </c>
      <c r="BJ3356" s="1102">
        <v>65964.024209586656</v>
      </c>
      <c r="BK3356" s="1102">
        <v>90249.764852934575</v>
      </c>
      <c r="BL3356" s="1102">
        <v>125589.71604879938</v>
      </c>
      <c r="BM3356" s="1102">
        <v>104666.10791890479</v>
      </c>
      <c r="BN3356" s="1102">
        <v>116785.68415165371</v>
      </c>
      <c r="BO3356" s="1102">
        <v>166222.34467804941</v>
      </c>
      <c r="BP3356" s="1102">
        <v>157587.93950405784</v>
      </c>
      <c r="BQ3356" s="1102">
        <v>124668.15911007044</v>
      </c>
      <c r="BR3356" s="1102">
        <v>100500.26578457994</v>
      </c>
      <c r="BS3356" s="1102">
        <v>120922.66824100044</v>
      </c>
      <c r="BT3356" s="1102">
        <v>39767.469316528266</v>
      </c>
      <c r="BU3356" s="1102">
        <v>15697.823013800118</v>
      </c>
      <c r="BV3356" s="1102">
        <v>13973.722186400571</v>
      </c>
      <c r="BW3356" s="1102">
        <v>21699.845785581256</v>
      </c>
      <c r="BX3356" s="1102">
        <v>29585.594592984886</v>
      </c>
      <c r="BY3356" s="1102">
        <v>29300.937024928935</v>
      </c>
      <c r="BZ3356" s="1102">
        <v>25698.091744515576</v>
      </c>
      <c r="CA3356" s="1102">
        <v>17268.655475116469</v>
      </c>
      <c r="CB3356" s="1102">
        <v>10770.803559896394</v>
      </c>
      <c r="CC3356" s="1102">
        <v>11957.109548315077</v>
      </c>
      <c r="CD3356" s="1102">
        <v>17521.776948089617</v>
      </c>
      <c r="CE3356" s="1102">
        <v>23159.661294672671</v>
      </c>
      <c r="CF3356" s="1102">
        <v>16577.044323164533</v>
      </c>
      <c r="CG3356" s="1102">
        <v>13115.583547263979</v>
      </c>
      <c r="CH3356" s="1102">
        <v>17032.900509348976</v>
      </c>
      <c r="CI3356" s="1102">
        <v>24854.002477949274</v>
      </c>
      <c r="CJ3356" s="1102">
        <v>27456.22712992426</v>
      </c>
      <c r="CK3356" s="1102">
        <v>27897.631091497711</v>
      </c>
      <c r="CL3356" s="1102">
        <v>23285.67744164234</v>
      </c>
      <c r="CM3356" s="1102">
        <v>27401.798795780858</v>
      </c>
      <c r="CN3356" s="1102">
        <v>27951.803502814379</v>
      </c>
      <c r="CO3356" s="1102">
        <v>30312.757711747938</v>
      </c>
      <c r="CP3356" s="1102">
        <v>28603.417998738336</v>
      </c>
      <c r="CQ3356" s="1106">
        <f t="shared" si="252"/>
        <v>31529.871164666831</v>
      </c>
      <c r="CR3356" s="23" t="s">
        <v>544</v>
      </c>
      <c r="DQ3356"/>
      <c r="DR3356"/>
    </row>
    <row r="3357" spans="58:122" ht="13">
      <c r="BF3357" s="1135">
        <v>3349</v>
      </c>
      <c r="BG3357" s="1102">
        <v>55120.014587943777</v>
      </c>
      <c r="BH3357" s="1102">
        <v>52140.867476317704</v>
      </c>
      <c r="BI3357" s="1102">
        <v>49328.119870310402</v>
      </c>
      <c r="BJ3357" s="1102">
        <v>58739.65403736788</v>
      </c>
      <c r="BK3357" s="1102">
        <v>74697.648463069505</v>
      </c>
      <c r="BL3357" s="1102">
        <v>91727.419763063488</v>
      </c>
      <c r="BM3357" s="1102">
        <v>77259.587503678413</v>
      </c>
      <c r="BN3357" s="1102">
        <v>83274.129353671073</v>
      </c>
      <c r="BO3357" s="1102">
        <v>128006.59203343133</v>
      </c>
      <c r="BP3357" s="1102">
        <v>119689.15373769535</v>
      </c>
      <c r="BQ3357" s="1102">
        <v>98652.670427499499</v>
      </c>
      <c r="BR3357" s="1102">
        <v>78109.679218270074</v>
      </c>
      <c r="BS3357" s="1102">
        <v>86336.056354296059</v>
      </c>
      <c r="BT3357" s="1102">
        <v>40955.513761946175</v>
      </c>
      <c r="BU3357" s="1102">
        <v>10924.379736831872</v>
      </c>
      <c r="BV3357" s="1102">
        <v>11021.375879445237</v>
      </c>
      <c r="BW3357" s="1102">
        <v>24405.648322880948</v>
      </c>
      <c r="BX3357" s="1102">
        <v>30277.416148330987</v>
      </c>
      <c r="BY3357" s="1102">
        <v>30449.443901372339</v>
      </c>
      <c r="BZ3357" s="1102">
        <v>26375.401507577473</v>
      </c>
      <c r="CA3357" s="1102">
        <v>17284.575545651431</v>
      </c>
      <c r="CB3357" s="1102">
        <v>10520.317978465408</v>
      </c>
      <c r="CC3357" s="1102">
        <v>10503.889690983553</v>
      </c>
      <c r="CD3357" s="1102">
        <v>13653.894616165384</v>
      </c>
      <c r="CE3357" s="1102">
        <v>25877.814862072624</v>
      </c>
      <c r="CF3357" s="1102">
        <v>19161.318188415378</v>
      </c>
      <c r="CG3357" s="1102">
        <v>13980.930395259509</v>
      </c>
      <c r="CH3357" s="1102">
        <v>15994.971863297369</v>
      </c>
      <c r="CI3357" s="1102">
        <v>20361.801524581628</v>
      </c>
      <c r="CJ3357" s="1102">
        <v>24154.088193933698</v>
      </c>
      <c r="CK3357" s="1102">
        <v>23905.81330654366</v>
      </c>
      <c r="CL3357" s="1102">
        <v>18508.659293721652</v>
      </c>
      <c r="CM3357" s="1102">
        <v>20410.299969107946</v>
      </c>
      <c r="CN3357" s="1102">
        <v>18458.326338654959</v>
      </c>
      <c r="CO3357" s="1102">
        <v>26388.386319975092</v>
      </c>
      <c r="CP3357" s="1102">
        <v>18341.589970241424</v>
      </c>
      <c r="CQ3357" s="1106">
        <f t="shared" si="252"/>
        <v>20218.142067579683</v>
      </c>
      <c r="CR3357" s="23" t="s">
        <v>544</v>
      </c>
      <c r="DQ3357"/>
      <c r="DR3357"/>
    </row>
    <row r="3358" spans="58:122" ht="13">
      <c r="BF3358" s="1135">
        <v>3350</v>
      </c>
      <c r="BG3358" s="1102">
        <v>62465.797378257637</v>
      </c>
      <c r="BH3358" s="1102">
        <v>65035.088347081946</v>
      </c>
      <c r="BI3358" s="1102">
        <v>52040.419834605294</v>
      </c>
      <c r="BJ3358" s="1102">
        <v>54372.945663015693</v>
      </c>
      <c r="BK3358" s="1102">
        <v>77780.455389927112</v>
      </c>
      <c r="BL3358" s="1102">
        <v>117806.18556092057</v>
      </c>
      <c r="BM3358" s="1102">
        <v>103545.45605693088</v>
      </c>
      <c r="BN3358" s="1102">
        <v>116000.06578800562</v>
      </c>
      <c r="BO3358" s="1102">
        <v>148135.58064590758</v>
      </c>
      <c r="BP3358" s="1102">
        <v>138019.09315901279</v>
      </c>
      <c r="BQ3358" s="1102">
        <v>102684.88069600709</v>
      </c>
      <c r="BR3358" s="1102">
        <v>72924.139282852702</v>
      </c>
      <c r="BS3358" s="1102">
        <v>78216.768583658821</v>
      </c>
      <c r="BT3358" s="1102">
        <v>35037.089079976919</v>
      </c>
      <c r="BU3358" s="1102">
        <v>14168.180084706019</v>
      </c>
      <c r="BV3358" s="1102">
        <v>13535.327736949777</v>
      </c>
      <c r="BW3358" s="1102">
        <v>23237.136642465415</v>
      </c>
      <c r="BX3358" s="1102">
        <v>34123.783929860336</v>
      </c>
      <c r="BY3358" s="1102">
        <v>30419.599770593559</v>
      </c>
      <c r="BZ3358" s="1102">
        <v>24758.572954478215</v>
      </c>
      <c r="CA3358" s="1102">
        <v>17285.553596495662</v>
      </c>
      <c r="CB3358" s="1102">
        <v>11436.667379571099</v>
      </c>
      <c r="CC3358" s="1102">
        <v>10167.768515617645</v>
      </c>
      <c r="CD3358" s="1102">
        <v>13000.061070589529</v>
      </c>
      <c r="CE3358" s="1102">
        <v>18846.912331958596</v>
      </c>
      <c r="CF3358" s="1102">
        <v>16691.096630487842</v>
      </c>
      <c r="CG3358" s="1102">
        <v>14876.911972637923</v>
      </c>
      <c r="CH3358" s="1102">
        <v>17356.989788528415</v>
      </c>
      <c r="CI3358" s="1102">
        <v>23076.330083684661</v>
      </c>
      <c r="CJ3358" s="1102">
        <v>24204.287807461958</v>
      </c>
      <c r="CK3358" s="1102">
        <v>23545.623462944219</v>
      </c>
      <c r="CL3358" s="1102">
        <v>21570.24307058315</v>
      </c>
      <c r="CM3358" s="1102">
        <v>25884.069170008592</v>
      </c>
      <c r="CN3358" s="1102">
        <v>27138.967866020532</v>
      </c>
      <c r="CO3358" s="1102">
        <v>24644.605532480971</v>
      </c>
      <c r="CP3358" s="1102">
        <v>29050.851530070409</v>
      </c>
      <c r="CQ3358" s="1106">
        <f t="shared" si="252"/>
        <v>32023.082206727417</v>
      </c>
      <c r="CR3358" s="23" t="s">
        <v>544</v>
      </c>
      <c r="DQ3358"/>
      <c r="DR3358"/>
    </row>
    <row r="3359" spans="58:122" ht="13">
      <c r="BF3359" s="1135">
        <v>3351</v>
      </c>
      <c r="BG3359" s="1102">
        <v>56665.375170300424</v>
      </c>
      <c r="BH3359" s="1102">
        <v>69713.557754634225</v>
      </c>
      <c r="BI3359" s="1102">
        <v>68617.8590042617</v>
      </c>
      <c r="BJ3359" s="1102">
        <v>79010.424286789348</v>
      </c>
      <c r="BK3359" s="1102">
        <v>83922.477532013872</v>
      </c>
      <c r="BL3359" s="1102">
        <v>98832.42684536078</v>
      </c>
      <c r="BM3359" s="1102">
        <v>87808.65486626669</v>
      </c>
      <c r="BN3359" s="1102">
        <v>100312.2244240779</v>
      </c>
      <c r="BO3359" s="1102">
        <v>125511.34620637237</v>
      </c>
      <c r="BP3359" s="1102">
        <v>127037.04439628827</v>
      </c>
      <c r="BQ3359" s="1102">
        <v>99276.521425977524</v>
      </c>
      <c r="BR3359" s="1102">
        <v>84932.452779661689</v>
      </c>
      <c r="BS3359" s="1102">
        <v>90712.677425624817</v>
      </c>
      <c r="BT3359" s="1102">
        <v>37184.399930819367</v>
      </c>
      <c r="BU3359" s="1102">
        <v>16049.058114822648</v>
      </c>
      <c r="BV3359" s="1102">
        <v>14248.435743225307</v>
      </c>
      <c r="BW3359" s="1102">
        <v>20239.148819623522</v>
      </c>
      <c r="BX3359" s="1102">
        <v>29254.236340546195</v>
      </c>
      <c r="BY3359" s="1102">
        <v>25413.585840427397</v>
      </c>
      <c r="BZ3359" s="1102">
        <v>21264.270711922716</v>
      </c>
      <c r="CA3359" s="1102">
        <v>17294.217316161674</v>
      </c>
      <c r="CB3359" s="1102">
        <v>10480.611141843239</v>
      </c>
      <c r="CC3359" s="1102">
        <v>11638.309072059925</v>
      </c>
      <c r="CD3359" s="1102">
        <v>13278.271773265991</v>
      </c>
      <c r="CE3359" s="1102">
        <v>21502.640648424131</v>
      </c>
      <c r="CF3359" s="1102">
        <v>16818.692396885126</v>
      </c>
      <c r="CG3359" s="1102">
        <v>12897.920660593083</v>
      </c>
      <c r="CH3359" s="1102">
        <v>14863.91143793399</v>
      </c>
      <c r="CI3359" s="1102">
        <v>20180.005021898156</v>
      </c>
      <c r="CJ3359" s="1102">
        <v>23811.904562941054</v>
      </c>
      <c r="CK3359" s="1102">
        <v>25502.575341873388</v>
      </c>
      <c r="CL3359" s="1102">
        <v>20869.788071208975</v>
      </c>
      <c r="CM3359" s="1102">
        <v>25201.687922059933</v>
      </c>
      <c r="CN3359" s="1102">
        <v>20843.893159060022</v>
      </c>
      <c r="CO3359" s="1102">
        <v>24168.663165879694</v>
      </c>
      <c r="CP3359" s="1102">
        <v>21324.853481779082</v>
      </c>
      <c r="CQ3359" s="1106">
        <f t="shared" si="252"/>
        <v>23506.627177057959</v>
      </c>
      <c r="CR3359" s="23" t="s">
        <v>544</v>
      </c>
      <c r="DQ3359"/>
      <c r="DR3359"/>
    </row>
    <row r="3360" spans="58:122" ht="13">
      <c r="BF3360" s="1135">
        <v>3352</v>
      </c>
      <c r="BG3360" s="1102">
        <v>58815.210987292478</v>
      </c>
      <c r="BH3360" s="1102">
        <v>70624.140030287614</v>
      </c>
      <c r="BI3360" s="1102">
        <v>68456.347509087529</v>
      </c>
      <c r="BJ3360" s="1102">
        <v>78779.959807216772</v>
      </c>
      <c r="BK3360" s="1102">
        <v>83970.76359900806</v>
      </c>
      <c r="BL3360" s="1102">
        <v>98922.150176873605</v>
      </c>
      <c r="BM3360" s="1102">
        <v>86746.257446291842</v>
      </c>
      <c r="BN3360" s="1102">
        <v>97039.30836645767</v>
      </c>
      <c r="BO3360" s="1102">
        <v>121359.24744079182</v>
      </c>
      <c r="BP3360" s="1102">
        <v>126228.57903021704</v>
      </c>
      <c r="BQ3360" s="1102">
        <v>101525.84878188471</v>
      </c>
      <c r="BR3360" s="1102">
        <v>86050.088615065033</v>
      </c>
      <c r="BS3360" s="1102">
        <v>90541.598839996528</v>
      </c>
      <c r="BT3360" s="1102">
        <v>38901.197764765573</v>
      </c>
      <c r="BU3360" s="1102">
        <v>15870.769237914068</v>
      </c>
      <c r="BV3360" s="1102">
        <v>14194.084797373325</v>
      </c>
      <c r="BW3360" s="1102">
        <v>20109.383254588993</v>
      </c>
      <c r="BX3360" s="1102">
        <v>29006.666398264388</v>
      </c>
      <c r="BY3360" s="1102">
        <v>25433.132951639534</v>
      </c>
      <c r="BZ3360" s="1102">
        <v>21399.192237535546</v>
      </c>
      <c r="CA3360" s="1102">
        <v>17297.770510242091</v>
      </c>
      <c r="CB3360" s="1102">
        <v>10461.417065471021</v>
      </c>
      <c r="CC3360" s="1102">
        <v>11649.163842510261</v>
      </c>
      <c r="CD3360" s="1102">
        <v>13315.215672133752</v>
      </c>
      <c r="CE3360" s="1102">
        <v>21467.025057341281</v>
      </c>
      <c r="CF3360" s="1102">
        <v>16752.576652412059</v>
      </c>
      <c r="CG3360" s="1102">
        <v>12883.988656915095</v>
      </c>
      <c r="CH3360" s="1102">
        <v>14922.470532986194</v>
      </c>
      <c r="CI3360" s="1102">
        <v>20200.725679965552</v>
      </c>
      <c r="CJ3360" s="1102">
        <v>23705.959622751361</v>
      </c>
      <c r="CK3360" s="1102">
        <v>25420.014662567057</v>
      </c>
      <c r="CL3360" s="1102">
        <v>20837.837518229935</v>
      </c>
      <c r="CM3360" s="1102">
        <v>25180.279024668052</v>
      </c>
      <c r="CN3360" s="1102">
        <v>20938.295662487944</v>
      </c>
      <c r="CO3360" s="1102">
        <v>23950.026838147362</v>
      </c>
      <c r="CP3360" s="1102">
        <v>21366.323507898669</v>
      </c>
      <c r="CQ3360" s="1106">
        <f t="shared" si="252"/>
        <v>23552.340055875575</v>
      </c>
      <c r="CR3360" s="23" t="s">
        <v>544</v>
      </c>
      <c r="DQ3360"/>
      <c r="DR3360"/>
    </row>
    <row r="3361" spans="58:122" ht="13">
      <c r="BF3361" s="1135">
        <v>3353</v>
      </c>
      <c r="BG3361" s="1102">
        <v>44079.732594988753</v>
      </c>
      <c r="BH3361" s="1102">
        <v>54395.317458059144</v>
      </c>
      <c r="BI3361" s="1102">
        <v>55321.754751391061</v>
      </c>
      <c r="BJ3361" s="1102">
        <v>69665.119920393321</v>
      </c>
      <c r="BK3361" s="1102">
        <v>87272.485207856298</v>
      </c>
      <c r="BL3361" s="1102">
        <v>125890.705947448</v>
      </c>
      <c r="BM3361" s="1102">
        <v>118249.78250079889</v>
      </c>
      <c r="BN3361" s="1102">
        <v>118208.72391804827</v>
      </c>
      <c r="BO3361" s="1102">
        <v>132693.4501950985</v>
      </c>
      <c r="BP3361" s="1102">
        <v>136293.92280376607</v>
      </c>
      <c r="BQ3361" s="1102">
        <v>99484.011974052322</v>
      </c>
      <c r="BR3361" s="1102">
        <v>66855.893155206984</v>
      </c>
      <c r="BS3361" s="1102">
        <v>60643.029039213157</v>
      </c>
      <c r="BT3361" s="1102">
        <v>26133.830905270628</v>
      </c>
      <c r="BU3361" s="1102">
        <v>14148.965908069951</v>
      </c>
      <c r="BV3361" s="1102">
        <v>15816.53482723199</v>
      </c>
      <c r="BW3361" s="1102">
        <v>17175.656338676486</v>
      </c>
      <c r="BX3361" s="1102">
        <v>26013.852452744173</v>
      </c>
      <c r="BY3361" s="1102">
        <v>26698.734570373486</v>
      </c>
      <c r="BZ3361" s="1102">
        <v>27021.823279979548</v>
      </c>
      <c r="CA3361" s="1102">
        <v>17305.804780934104</v>
      </c>
      <c r="CB3361" s="1102">
        <v>9720.8029894832398</v>
      </c>
      <c r="CC3361" s="1102">
        <v>13323.326931208216</v>
      </c>
      <c r="CD3361" s="1102">
        <v>15212.506437462276</v>
      </c>
      <c r="CE3361" s="1102">
        <v>23402.140337874909</v>
      </c>
      <c r="CF3361" s="1102">
        <v>17550.269682624199</v>
      </c>
      <c r="CG3361" s="1102">
        <v>13797.513851574344</v>
      </c>
      <c r="CH3361" s="1102">
        <v>16140.440589402158</v>
      </c>
      <c r="CI3361" s="1102">
        <v>21897.519926041634</v>
      </c>
      <c r="CJ3361" s="1102">
        <v>23517.497269649823</v>
      </c>
      <c r="CK3361" s="1102">
        <v>24438.546717177007</v>
      </c>
      <c r="CL3361" s="1102">
        <v>20420.259258627484</v>
      </c>
      <c r="CM3361" s="1102">
        <v>24759.488293994124</v>
      </c>
      <c r="CN3361" s="1102">
        <v>24972.912474136665</v>
      </c>
      <c r="CO3361" s="1102">
        <v>26177.064689867399</v>
      </c>
      <c r="CP3361" s="1102">
        <v>25720.937723579762</v>
      </c>
      <c r="CQ3361" s="1106">
        <f t="shared" si="252"/>
        <v>28352.480556507624</v>
      </c>
      <c r="CR3361" s="23" t="s">
        <v>544</v>
      </c>
      <c r="DQ3361"/>
      <c r="DR3361"/>
    </row>
    <row r="3362" spans="58:122" ht="13">
      <c r="BF3362" s="1135">
        <v>3354</v>
      </c>
      <c r="BG3362" s="1102">
        <v>69951.339508642675</v>
      </c>
      <c r="BH3362" s="1102">
        <v>72231.254949596754</v>
      </c>
      <c r="BI3362" s="1102">
        <v>58873.90165062614</v>
      </c>
      <c r="BJ3362" s="1102">
        <v>64790.179288950487</v>
      </c>
      <c r="BK3362" s="1102">
        <v>100610.11260840768</v>
      </c>
      <c r="BL3362" s="1102">
        <v>127402.47621022718</v>
      </c>
      <c r="BM3362" s="1102">
        <v>100878.94942783762</v>
      </c>
      <c r="BN3362" s="1102">
        <v>104469.23975642171</v>
      </c>
      <c r="BO3362" s="1102">
        <v>133677.47314492246</v>
      </c>
      <c r="BP3362" s="1102">
        <v>127066.0845854628</v>
      </c>
      <c r="BQ3362" s="1102">
        <v>100983.22989621392</v>
      </c>
      <c r="BR3362" s="1102">
        <v>79934.818057983561</v>
      </c>
      <c r="BS3362" s="1102">
        <v>96485.072080210521</v>
      </c>
      <c r="BT3362" s="1102">
        <v>54629.841716504823</v>
      </c>
      <c r="BU3362" s="1102">
        <v>19197.345816907862</v>
      </c>
      <c r="BV3362" s="1102">
        <v>14190.750445706391</v>
      </c>
      <c r="BW3362" s="1102">
        <v>21699.352284377805</v>
      </c>
      <c r="BX3362" s="1102">
        <v>34553.270875987604</v>
      </c>
      <c r="BY3362" s="1102">
        <v>40972.276014494535</v>
      </c>
      <c r="BZ3362" s="1102">
        <v>32069.176433848108</v>
      </c>
      <c r="CA3362" s="1102">
        <v>17307.318226732215</v>
      </c>
      <c r="CB3362" s="1102">
        <v>7943.4020500883471</v>
      </c>
      <c r="CC3362" s="1102">
        <v>8931.4175746065357</v>
      </c>
      <c r="CD3362" s="1102">
        <v>14828.020191224288</v>
      </c>
      <c r="CE3362" s="1102">
        <v>25763.935975508593</v>
      </c>
      <c r="CF3362" s="1102">
        <v>18514.004018657386</v>
      </c>
      <c r="CG3362" s="1102">
        <v>12908.433702831802</v>
      </c>
      <c r="CH3362" s="1102">
        <v>18488.039901482203</v>
      </c>
      <c r="CI3362" s="1102">
        <v>26178.313020234793</v>
      </c>
      <c r="CJ3362" s="1102">
        <v>33457.112398856429</v>
      </c>
      <c r="CK3362" s="1102">
        <v>27884.349049411343</v>
      </c>
      <c r="CL3362" s="1102">
        <v>20636.69558791387</v>
      </c>
      <c r="CM3362" s="1102">
        <v>23408.52425589351</v>
      </c>
      <c r="CN3362" s="1102">
        <v>22582.761561060317</v>
      </c>
      <c r="CO3362" s="1102">
        <v>28483.319976394519</v>
      </c>
      <c r="CP3362" s="1102">
        <v>22646.513361968024</v>
      </c>
      <c r="CQ3362" s="1106">
        <f t="shared" si="252"/>
        <v>24963.507810963474</v>
      </c>
      <c r="CR3362" s="23" t="s">
        <v>544</v>
      </c>
      <c r="DQ3362"/>
      <c r="DR3362"/>
    </row>
    <row r="3363" spans="58:122" ht="13">
      <c r="BF3363" s="1135">
        <v>3355</v>
      </c>
      <c r="BG3363" s="1102">
        <v>80687.794416403645</v>
      </c>
      <c r="BH3363" s="1102">
        <v>88931.913301133347</v>
      </c>
      <c r="BI3363" s="1102">
        <v>78917.252362065192</v>
      </c>
      <c r="BJ3363" s="1102">
        <v>83550.844125622127</v>
      </c>
      <c r="BK3363" s="1102">
        <v>108803.36813100641</v>
      </c>
      <c r="BL3363" s="1102">
        <v>147559.6716776184</v>
      </c>
      <c r="BM3363" s="1102">
        <v>133193.04338050005</v>
      </c>
      <c r="BN3363" s="1102">
        <v>135929.27215779788</v>
      </c>
      <c r="BO3363" s="1102">
        <v>171446.19741984471</v>
      </c>
      <c r="BP3363" s="1102">
        <v>156229.22924081972</v>
      </c>
      <c r="BQ3363" s="1102">
        <v>121227.68767225153</v>
      </c>
      <c r="BR3363" s="1102">
        <v>94066.526173355989</v>
      </c>
      <c r="BS3363" s="1102">
        <v>98988.184085439556</v>
      </c>
      <c r="BT3363" s="1102">
        <v>42723.855324149816</v>
      </c>
      <c r="BU3363" s="1102">
        <v>16870.841313640743</v>
      </c>
      <c r="BV3363" s="1102">
        <v>15267.321365890155</v>
      </c>
      <c r="BW3363" s="1102">
        <v>25525.29679911221</v>
      </c>
      <c r="BX3363" s="1102">
        <v>29825.986432186703</v>
      </c>
      <c r="BY3363" s="1102">
        <v>27252.684534424265</v>
      </c>
      <c r="BZ3363" s="1102">
        <v>22324.25268347294</v>
      </c>
      <c r="CA3363" s="1102">
        <v>17318.539744208505</v>
      </c>
      <c r="CB3363" s="1102">
        <v>11910.131930111633</v>
      </c>
      <c r="CC3363" s="1102">
        <v>13512.709447035479</v>
      </c>
      <c r="CD3363" s="1102">
        <v>15308.196830297418</v>
      </c>
      <c r="CE3363" s="1102">
        <v>26898.375533830735</v>
      </c>
      <c r="CF3363" s="1102">
        <v>18797.927424496767</v>
      </c>
      <c r="CG3363" s="1102">
        <v>14450.25911008095</v>
      </c>
      <c r="CH3363" s="1102">
        <v>14676.464220317404</v>
      </c>
      <c r="CI3363" s="1102">
        <v>22323.801875762612</v>
      </c>
      <c r="CJ3363" s="1102">
        <v>25889.177573516012</v>
      </c>
      <c r="CK3363" s="1102">
        <v>25459.464488180507</v>
      </c>
      <c r="CL3363" s="1102">
        <v>21768.745915151561</v>
      </c>
      <c r="CM3363" s="1102">
        <v>25433.824538463705</v>
      </c>
      <c r="CN3363" s="1102">
        <v>24218.1692933718</v>
      </c>
      <c r="CO3363" s="1102">
        <v>30711.585703338846</v>
      </c>
      <c r="CP3363" s="1102">
        <v>24515.570300894789</v>
      </c>
      <c r="CQ3363" s="1106">
        <f t="shared" si="252"/>
        <v>27023.790413776427</v>
      </c>
      <c r="CR3363" s="23" t="s">
        <v>544</v>
      </c>
      <c r="DQ3363"/>
      <c r="DR3363"/>
    </row>
    <row r="3364" spans="58:122" ht="13">
      <c r="BF3364" s="1135">
        <v>3356</v>
      </c>
      <c r="BG3364" s="1102">
        <v>86624.880225785746</v>
      </c>
      <c r="BH3364" s="1102">
        <v>96021.97905035477</v>
      </c>
      <c r="BI3364" s="1102">
        <v>89080.231489912243</v>
      </c>
      <c r="BJ3364" s="1102">
        <v>95084.643650965314</v>
      </c>
      <c r="BK3364" s="1102">
        <v>118214.38373360623</v>
      </c>
      <c r="BL3364" s="1102">
        <v>157598.78777140309</v>
      </c>
      <c r="BM3364" s="1102">
        <v>136901.78741445087</v>
      </c>
      <c r="BN3364" s="1102">
        <v>131763.02681713412</v>
      </c>
      <c r="BO3364" s="1102">
        <v>145860.47438120743</v>
      </c>
      <c r="BP3364" s="1102">
        <v>132413.70264178052</v>
      </c>
      <c r="BQ3364" s="1102">
        <v>102058.53267366259</v>
      </c>
      <c r="BR3364" s="1102">
        <v>80319.654938116029</v>
      </c>
      <c r="BS3364" s="1102">
        <v>91869.520240887621</v>
      </c>
      <c r="BT3364" s="1102">
        <v>49486.036681799145</v>
      </c>
      <c r="BU3364" s="1102">
        <v>23229.414990837737</v>
      </c>
      <c r="BV3364" s="1102">
        <v>17184.550994250007</v>
      </c>
      <c r="BW3364" s="1102">
        <v>23442.483876706847</v>
      </c>
      <c r="BX3364" s="1102">
        <v>36399.039064316807</v>
      </c>
      <c r="BY3364" s="1102">
        <v>32217.090526661701</v>
      </c>
      <c r="BZ3364" s="1102">
        <v>24189.871749116159</v>
      </c>
      <c r="CA3364" s="1102">
        <v>17319.951706729993</v>
      </c>
      <c r="CB3364" s="1102">
        <v>9054.7929288690866</v>
      </c>
      <c r="CC3364" s="1102">
        <v>13219.420278717484</v>
      </c>
      <c r="CD3364" s="1102">
        <v>17898.236852937047</v>
      </c>
      <c r="CE3364" s="1102">
        <v>29574.684640678577</v>
      </c>
      <c r="CF3364" s="1102">
        <v>21716.134110810472</v>
      </c>
      <c r="CG3364" s="1102">
        <v>19346.866668776005</v>
      </c>
      <c r="CH3364" s="1102">
        <v>21510.9141915826</v>
      </c>
      <c r="CI3364" s="1102">
        <v>28783.715511270515</v>
      </c>
      <c r="CJ3364" s="1102">
        <v>30375.170541960328</v>
      </c>
      <c r="CK3364" s="1102">
        <v>29997.925040135899</v>
      </c>
      <c r="CL3364" s="1102">
        <v>25551.710457976911</v>
      </c>
      <c r="CM3364" s="1102">
        <v>29009.992087131879</v>
      </c>
      <c r="CN3364" s="1102">
        <v>26212.10802584816</v>
      </c>
      <c r="CO3364" s="1102">
        <v>28050.347783772446</v>
      </c>
      <c r="CP3364" s="1102">
        <v>26598.644098758035</v>
      </c>
      <c r="CQ3364" s="1106">
        <f t="shared" si="252"/>
        <v>29319.986220725739</v>
      </c>
      <c r="CR3364" s="23" t="s">
        <v>544</v>
      </c>
      <c r="DQ3364"/>
      <c r="DR3364"/>
    </row>
    <row r="3365" spans="58:122" ht="13">
      <c r="BF3365" s="1135">
        <v>3357</v>
      </c>
      <c r="BG3365" s="1102">
        <v>57091.358717125462</v>
      </c>
      <c r="BH3365" s="1102">
        <v>64461.092988916971</v>
      </c>
      <c r="BI3365" s="1102">
        <v>62139.86565996339</v>
      </c>
      <c r="BJ3365" s="1102">
        <v>76934.8858559613</v>
      </c>
      <c r="BK3365" s="1102">
        <v>95946.480677630781</v>
      </c>
      <c r="BL3365" s="1102">
        <v>125815.27518764869</v>
      </c>
      <c r="BM3365" s="1102">
        <v>106008.97831136092</v>
      </c>
      <c r="BN3365" s="1102">
        <v>101833.42468653717</v>
      </c>
      <c r="BO3365" s="1102">
        <v>122213.23045334042</v>
      </c>
      <c r="BP3365" s="1102">
        <v>118327.69147020292</v>
      </c>
      <c r="BQ3365" s="1102">
        <v>93932.839951816219</v>
      </c>
      <c r="BR3365" s="1102">
        <v>82727.295092760585</v>
      </c>
      <c r="BS3365" s="1102">
        <v>97079.269133378548</v>
      </c>
      <c r="BT3365" s="1102">
        <v>42705.625557882828</v>
      </c>
      <c r="BU3365" s="1102">
        <v>15396.269759492301</v>
      </c>
      <c r="BV3365" s="1102">
        <v>15525.400320946488</v>
      </c>
      <c r="BW3365" s="1102">
        <v>26342.716992553582</v>
      </c>
      <c r="BX3365" s="1102">
        <v>35035.998688303844</v>
      </c>
      <c r="BY3365" s="1102">
        <v>34293.807986804233</v>
      </c>
      <c r="BZ3365" s="1102">
        <v>28827.03914090151</v>
      </c>
      <c r="CA3365" s="1102">
        <v>17325.883788131567</v>
      </c>
      <c r="CB3365" s="1102">
        <v>11596.039337808565</v>
      </c>
      <c r="CC3365" s="1102">
        <v>12426.896102316272</v>
      </c>
      <c r="CD3365" s="1102">
        <v>17392.858126802927</v>
      </c>
      <c r="CE3365" s="1102">
        <v>26545.196301996566</v>
      </c>
      <c r="CF3365" s="1102">
        <v>22502.239251355037</v>
      </c>
      <c r="CG3365" s="1102">
        <v>19393.764282404329</v>
      </c>
      <c r="CH3365" s="1102">
        <v>20846.486720538898</v>
      </c>
      <c r="CI3365" s="1102">
        <v>22278.58841342435</v>
      </c>
      <c r="CJ3365" s="1102">
        <v>23325.148227680063</v>
      </c>
      <c r="CK3365" s="1102">
        <v>28968.627347578757</v>
      </c>
      <c r="CL3365" s="1102">
        <v>26395.031062441991</v>
      </c>
      <c r="CM3365" s="1102">
        <v>34350.547353059075</v>
      </c>
      <c r="CN3365" s="1102">
        <v>26540.728971263728</v>
      </c>
      <c r="CO3365" s="1102">
        <v>24763.229585671303</v>
      </c>
      <c r="CP3365" s="1102">
        <v>29370.269724167687</v>
      </c>
      <c r="CQ3365" s="1106">
        <f t="shared" si="252"/>
        <v>32375.18049470062</v>
      </c>
      <c r="CR3365" s="23" t="s">
        <v>544</v>
      </c>
      <c r="DQ3365"/>
      <c r="DR3365"/>
    </row>
    <row r="3366" spans="58:122" ht="13">
      <c r="BF3366" s="1135">
        <v>3358</v>
      </c>
      <c r="BG3366" s="1102">
        <v>46162.76783770082</v>
      </c>
      <c r="BH3366" s="1102">
        <v>54858.076935082005</v>
      </c>
      <c r="BI3366" s="1102">
        <v>55266.016873140172</v>
      </c>
      <c r="BJ3366" s="1102">
        <v>69673.53828019611</v>
      </c>
      <c r="BK3366" s="1102">
        <v>88055.413376135315</v>
      </c>
      <c r="BL3366" s="1102">
        <v>125772.59304393359</v>
      </c>
      <c r="BM3366" s="1102">
        <v>116813.71277151402</v>
      </c>
      <c r="BN3366" s="1102">
        <v>116791.06914592086</v>
      </c>
      <c r="BO3366" s="1102">
        <v>134113.68636385433</v>
      </c>
      <c r="BP3366" s="1102">
        <v>134628.15614627348</v>
      </c>
      <c r="BQ3366" s="1102">
        <v>99560.699670081274</v>
      </c>
      <c r="BR3366" s="1102">
        <v>67465.662427817588</v>
      </c>
      <c r="BS3366" s="1102">
        <v>60453.374741757463</v>
      </c>
      <c r="BT3366" s="1102">
        <v>28305.993185144645</v>
      </c>
      <c r="BU3366" s="1102">
        <v>14559.322960227761</v>
      </c>
      <c r="BV3366" s="1102">
        <v>15357.1031505376</v>
      </c>
      <c r="BW3366" s="1102">
        <v>17180.211602297441</v>
      </c>
      <c r="BX3366" s="1102">
        <v>26269.432517841713</v>
      </c>
      <c r="BY3366" s="1102">
        <v>26956.891771621857</v>
      </c>
      <c r="BZ3366" s="1102">
        <v>26894.097624131489</v>
      </c>
      <c r="CA3366" s="1102">
        <v>17340.547903132796</v>
      </c>
      <c r="CB3366" s="1102">
        <v>9721.073198215141</v>
      </c>
      <c r="CC3366" s="1102">
        <v>13343.105398695734</v>
      </c>
      <c r="CD3366" s="1102">
        <v>15368.705317434184</v>
      </c>
      <c r="CE3366" s="1102">
        <v>23491.899211491709</v>
      </c>
      <c r="CF3366" s="1102">
        <v>17502.097450767473</v>
      </c>
      <c r="CG3366" s="1102">
        <v>13828.109247542319</v>
      </c>
      <c r="CH3366" s="1102">
        <v>16125.914799917131</v>
      </c>
      <c r="CI3366" s="1102">
        <v>21960.572601671582</v>
      </c>
      <c r="CJ3366" s="1102">
        <v>23426.303602565877</v>
      </c>
      <c r="CK3366" s="1102">
        <v>24315.489117811936</v>
      </c>
      <c r="CL3366" s="1102">
        <v>20582.036295520615</v>
      </c>
      <c r="CM3366" s="1102">
        <v>24638.144563153772</v>
      </c>
      <c r="CN3366" s="1102">
        <v>25378.212297369268</v>
      </c>
      <c r="CO3366" s="1102">
        <v>26347.965947144348</v>
      </c>
      <c r="CP3366" s="1102">
        <v>25967.854980359636</v>
      </c>
      <c r="CQ3366" s="1106">
        <f t="shared" si="252"/>
        <v>28624.660241290254</v>
      </c>
      <c r="CR3366" s="23" t="s">
        <v>544</v>
      </c>
      <c r="DQ3366"/>
      <c r="DR3366"/>
    </row>
    <row r="3367" spans="58:122" ht="13">
      <c r="BF3367" s="1135">
        <v>3359</v>
      </c>
      <c r="BG3367" s="1102">
        <v>53639.06949515624</v>
      </c>
      <c r="BH3367" s="1102">
        <v>66305.43413908506</v>
      </c>
      <c r="BI3367" s="1102">
        <v>64530.291111156475</v>
      </c>
      <c r="BJ3367" s="1102">
        <v>72293.14618626397</v>
      </c>
      <c r="BK3367" s="1102">
        <v>82186.451589209217</v>
      </c>
      <c r="BL3367" s="1102">
        <v>107020.84221632926</v>
      </c>
      <c r="BM3367" s="1102">
        <v>94329.225614245515</v>
      </c>
      <c r="BN3367" s="1102">
        <v>91924.662011112901</v>
      </c>
      <c r="BO3367" s="1102">
        <v>101955.81318503742</v>
      </c>
      <c r="BP3367" s="1102">
        <v>107562.97320024112</v>
      </c>
      <c r="BQ3367" s="1102">
        <v>82775.734242462364</v>
      </c>
      <c r="BR3367" s="1102">
        <v>68790.822818283705</v>
      </c>
      <c r="BS3367" s="1102">
        <v>76125.654511962857</v>
      </c>
      <c r="BT3367" s="1102">
        <v>33240.514346666081</v>
      </c>
      <c r="BU3367" s="1102">
        <v>17139.240395238699</v>
      </c>
      <c r="BV3367" s="1102">
        <v>15206.954812531301</v>
      </c>
      <c r="BW3367" s="1102">
        <v>25186.281044394495</v>
      </c>
      <c r="BX3367" s="1102">
        <v>31045.674161019469</v>
      </c>
      <c r="BY3367" s="1102">
        <v>26780.778130949428</v>
      </c>
      <c r="BZ3367" s="1102">
        <v>23965.581197754753</v>
      </c>
      <c r="CA3367" s="1102">
        <v>17348.165536048899</v>
      </c>
      <c r="CB3367" s="1102">
        <v>8511.3338250338256</v>
      </c>
      <c r="CC3367" s="1102">
        <v>10174.442809224263</v>
      </c>
      <c r="CD3367" s="1102">
        <v>12130.68516043704</v>
      </c>
      <c r="CE3367" s="1102">
        <v>26365.525605517494</v>
      </c>
      <c r="CF3367" s="1102">
        <v>16908.017051307084</v>
      </c>
      <c r="CG3367" s="1102">
        <v>11024.284514818219</v>
      </c>
      <c r="CH3367" s="1102">
        <v>12479.747498210452</v>
      </c>
      <c r="CI3367" s="1102">
        <v>18101.142238036176</v>
      </c>
      <c r="CJ3367" s="1102">
        <v>22999.692299044964</v>
      </c>
      <c r="CK3367" s="1102">
        <v>22523.228264830912</v>
      </c>
      <c r="CL3367" s="1102">
        <v>18404.573710081</v>
      </c>
      <c r="CM3367" s="1102">
        <v>25549.882537538339</v>
      </c>
      <c r="CN3367" s="1102">
        <v>22357.800884620014</v>
      </c>
      <c r="CO3367" s="1102">
        <v>35213.126711693847</v>
      </c>
      <c r="CP3367" s="1102">
        <v>23080.180479302438</v>
      </c>
      <c r="CQ3367" s="1106">
        <f t="shared" si="252"/>
        <v>25441.543979176298</v>
      </c>
      <c r="CR3367" s="23" t="s">
        <v>544</v>
      </c>
      <c r="DQ3367"/>
      <c r="DR3367"/>
    </row>
    <row r="3368" spans="58:122" ht="13">
      <c r="BF3368" s="1135">
        <v>3360</v>
      </c>
      <c r="BG3368" s="1102">
        <v>85149.780806320792</v>
      </c>
      <c r="BH3368" s="1102">
        <v>93461.949177027709</v>
      </c>
      <c r="BI3368" s="1102">
        <v>76315.53927776037</v>
      </c>
      <c r="BJ3368" s="1102">
        <v>79689.334340224319</v>
      </c>
      <c r="BK3368" s="1102">
        <v>108482.13128106197</v>
      </c>
      <c r="BL3368" s="1102">
        <v>148485.88195107179</v>
      </c>
      <c r="BM3368" s="1102">
        <v>133707.15790134494</v>
      </c>
      <c r="BN3368" s="1102">
        <v>134612.18076393014</v>
      </c>
      <c r="BO3368" s="1102">
        <v>170211.77826132771</v>
      </c>
      <c r="BP3368" s="1102">
        <v>155377.14905021171</v>
      </c>
      <c r="BQ3368" s="1102">
        <v>120702.59249885558</v>
      </c>
      <c r="BR3368" s="1102">
        <v>96705.254199754287</v>
      </c>
      <c r="BS3368" s="1102">
        <v>99105.009084939054</v>
      </c>
      <c r="BT3368" s="1102">
        <v>42795.076989823203</v>
      </c>
      <c r="BU3368" s="1102">
        <v>16915.673447710564</v>
      </c>
      <c r="BV3368" s="1102">
        <v>15278.957375396867</v>
      </c>
      <c r="BW3368" s="1102">
        <v>25523.99789062564</v>
      </c>
      <c r="BX3368" s="1102">
        <v>29870.544657650913</v>
      </c>
      <c r="BY3368" s="1102">
        <v>27271.512125520858</v>
      </c>
      <c r="BZ3368" s="1102">
        <v>22348.661453060842</v>
      </c>
      <c r="CA3368" s="1102">
        <v>17351.471724634703</v>
      </c>
      <c r="CB3368" s="1102">
        <v>11942.893245867857</v>
      </c>
      <c r="CC3368" s="1102">
        <v>13544.613213848656</v>
      </c>
      <c r="CD3368" s="1102">
        <v>15336.384555515895</v>
      </c>
      <c r="CE3368" s="1102">
        <v>26915.834811470038</v>
      </c>
      <c r="CF3368" s="1102">
        <v>18833.591716946936</v>
      </c>
      <c r="CG3368" s="1102">
        <v>14488.553247199687</v>
      </c>
      <c r="CH3368" s="1102">
        <v>14688.06714995686</v>
      </c>
      <c r="CI3368" s="1102">
        <v>22425.442743912725</v>
      </c>
      <c r="CJ3368" s="1102">
        <v>25953.853899784466</v>
      </c>
      <c r="CK3368" s="1102">
        <v>25646.48478380475</v>
      </c>
      <c r="CL3368" s="1102">
        <v>21862.279204707691</v>
      </c>
      <c r="CM3368" s="1102">
        <v>25289.40766736964</v>
      </c>
      <c r="CN3368" s="1102">
        <v>24276.747196243949</v>
      </c>
      <c r="CO3368" s="1102">
        <v>30733.556453931506</v>
      </c>
      <c r="CP3368" s="1102">
        <v>24548.897401543974</v>
      </c>
      <c r="CQ3368" s="1106">
        <f t="shared" si="252"/>
        <v>27060.527253751534</v>
      </c>
      <c r="CR3368" s="23" t="s">
        <v>544</v>
      </c>
      <c r="DQ3368"/>
      <c r="DR3368"/>
    </row>
    <row r="3369" spans="58:122" ht="13">
      <c r="BF3369" s="1135">
        <v>3361</v>
      </c>
      <c r="BG3369" s="1102">
        <v>59870.594855596057</v>
      </c>
      <c r="BH3369" s="1102">
        <v>71084.558148634067</v>
      </c>
      <c r="BI3369" s="1102">
        <v>68134.904138711805</v>
      </c>
      <c r="BJ3369" s="1102">
        <v>80606.79384854516</v>
      </c>
      <c r="BK3369" s="1102">
        <v>100346.29273935703</v>
      </c>
      <c r="BL3369" s="1102">
        <v>136314.22716452397</v>
      </c>
      <c r="BM3369" s="1102">
        <v>126446.47969353595</v>
      </c>
      <c r="BN3369" s="1102">
        <v>121973.09406117233</v>
      </c>
      <c r="BO3369" s="1102">
        <v>157363.36076704229</v>
      </c>
      <c r="BP3369" s="1102">
        <v>162195.81794476931</v>
      </c>
      <c r="BQ3369" s="1102">
        <v>122879.35428893415</v>
      </c>
      <c r="BR3369" s="1102">
        <v>92211.474490534471</v>
      </c>
      <c r="BS3369" s="1102">
        <v>116847.75991538388</v>
      </c>
      <c r="BT3369" s="1102">
        <v>49860.023736664058</v>
      </c>
      <c r="BU3369" s="1102">
        <v>21696.907834621699</v>
      </c>
      <c r="BV3369" s="1102">
        <v>15941.716041909845</v>
      </c>
      <c r="BW3369" s="1102">
        <v>25762.641767642075</v>
      </c>
      <c r="BX3369" s="1102">
        <v>39235.16004659397</v>
      </c>
      <c r="BY3369" s="1102">
        <v>34716.177653616614</v>
      </c>
      <c r="BZ3369" s="1102">
        <v>19950.640004803958</v>
      </c>
      <c r="CA3369" s="1102">
        <v>17359.823281339173</v>
      </c>
      <c r="CB3369" s="1102">
        <v>10829.215133265261</v>
      </c>
      <c r="CC3369" s="1102">
        <v>14115.105132787949</v>
      </c>
      <c r="CD3369" s="1102">
        <v>15891.727278475388</v>
      </c>
      <c r="CE3369" s="1102">
        <v>27852.428643790518</v>
      </c>
      <c r="CF3369" s="1102">
        <v>19951.604383133617</v>
      </c>
      <c r="CG3369" s="1102">
        <v>13768.637086874074</v>
      </c>
      <c r="CH3369" s="1102">
        <v>17338.507665240319</v>
      </c>
      <c r="CI3369" s="1102">
        <v>23142.326544430754</v>
      </c>
      <c r="CJ3369" s="1102">
        <v>30224.857007311413</v>
      </c>
      <c r="CK3369" s="1102">
        <v>30880.779497605781</v>
      </c>
      <c r="CL3369" s="1102">
        <v>26201.322163765377</v>
      </c>
      <c r="CM3369" s="1102">
        <v>31430.446399667835</v>
      </c>
      <c r="CN3369" s="1102">
        <v>32608.641904526296</v>
      </c>
      <c r="CO3369" s="1102">
        <v>39306.400483658734</v>
      </c>
      <c r="CP3369" s="1102">
        <v>32584.875495057509</v>
      </c>
      <c r="CQ3369" s="1106">
        <f t="shared" si="252"/>
        <v>35918.676793143743</v>
      </c>
      <c r="CR3369" s="23" t="s">
        <v>544</v>
      </c>
      <c r="DQ3369"/>
      <c r="DR3369"/>
    </row>
    <row r="3370" spans="58:122" ht="13">
      <c r="BF3370" s="1135">
        <v>3362</v>
      </c>
      <c r="BG3370" s="1102">
        <v>56387.499577857074</v>
      </c>
      <c r="BH3370" s="1102">
        <v>58828.361530858841</v>
      </c>
      <c r="BI3370" s="1102">
        <v>55308.811667909446</v>
      </c>
      <c r="BJ3370" s="1102">
        <v>69971.860666316032</v>
      </c>
      <c r="BK3370" s="1102">
        <v>86923.207020877089</v>
      </c>
      <c r="BL3370" s="1102">
        <v>111548.06414474398</v>
      </c>
      <c r="BM3370" s="1102">
        <v>98697.181563584978</v>
      </c>
      <c r="BN3370" s="1102">
        <v>103383.3834738829</v>
      </c>
      <c r="BO3370" s="1102">
        <v>114724.01886212543</v>
      </c>
      <c r="BP3370" s="1102">
        <v>117773.48700724373</v>
      </c>
      <c r="BQ3370" s="1102">
        <v>90197.143940492999</v>
      </c>
      <c r="BR3370" s="1102">
        <v>64055.731746618629</v>
      </c>
      <c r="BS3370" s="1102">
        <v>46519.343865365532</v>
      </c>
      <c r="BT3370" s="1102">
        <v>25593.458893292936</v>
      </c>
      <c r="BU3370" s="1102">
        <v>15454.717372575573</v>
      </c>
      <c r="BV3370" s="1102">
        <v>16401.768742142009</v>
      </c>
      <c r="BW3370" s="1102">
        <v>25015.222674155062</v>
      </c>
      <c r="BX3370" s="1102">
        <v>23764.211929053712</v>
      </c>
      <c r="BY3370" s="1102">
        <v>25786.645657971112</v>
      </c>
      <c r="BZ3370" s="1102">
        <v>16718.118865036544</v>
      </c>
      <c r="CA3370" s="1102">
        <v>17380.947123894599</v>
      </c>
      <c r="CB3370" s="1102">
        <v>9833.9793957960665</v>
      </c>
      <c r="CC3370" s="1102">
        <v>8963.5021617678249</v>
      </c>
      <c r="CD3370" s="1102">
        <v>10385.565023255796</v>
      </c>
      <c r="CE3370" s="1102">
        <v>19288.587782170922</v>
      </c>
      <c r="CF3370" s="1102">
        <v>14616.731883897228</v>
      </c>
      <c r="CG3370" s="1102">
        <v>10354.549877722833</v>
      </c>
      <c r="CH3370" s="1102">
        <v>13792.913992183974</v>
      </c>
      <c r="CI3370" s="1102">
        <v>17196.545171146685</v>
      </c>
      <c r="CJ3370" s="1102">
        <v>22644.773250928705</v>
      </c>
      <c r="CK3370" s="1102">
        <v>22428.544213589452</v>
      </c>
      <c r="CL3370" s="1102">
        <v>17460.515919884314</v>
      </c>
      <c r="CM3370" s="1102">
        <v>19806.49343616694</v>
      </c>
      <c r="CN3370" s="1102">
        <v>18455.205085962669</v>
      </c>
      <c r="CO3370" s="1102">
        <v>17748.86996605758</v>
      </c>
      <c r="CP3370" s="1102">
        <v>18968.916663600015</v>
      </c>
      <c r="CQ3370" s="1106">
        <f t="shared" si="252"/>
        <v>20909.65137673376</v>
      </c>
      <c r="CR3370" s="23" t="s">
        <v>544</v>
      </c>
      <c r="DQ3370"/>
      <c r="DR3370"/>
    </row>
    <row r="3371" spans="58:122" ht="13">
      <c r="BF3371" s="1135">
        <v>3363</v>
      </c>
      <c r="BG3371" s="1102">
        <v>57380.7824197788</v>
      </c>
      <c r="BH3371" s="1102">
        <v>64616.79854474304</v>
      </c>
      <c r="BI3371" s="1102">
        <v>62027.171809049985</v>
      </c>
      <c r="BJ3371" s="1102">
        <v>76498.419797058523</v>
      </c>
      <c r="BK3371" s="1102">
        <v>95466.744680730655</v>
      </c>
      <c r="BL3371" s="1102">
        <v>124825.22697129435</v>
      </c>
      <c r="BM3371" s="1102">
        <v>105212.9268627167</v>
      </c>
      <c r="BN3371" s="1102">
        <v>102830.7749328525</v>
      </c>
      <c r="BO3371" s="1102">
        <v>123456.93743546943</v>
      </c>
      <c r="BP3371" s="1102">
        <v>118463.89424066784</v>
      </c>
      <c r="BQ3371" s="1102">
        <v>93682.208210341603</v>
      </c>
      <c r="BR3371" s="1102">
        <v>81925.868503622449</v>
      </c>
      <c r="BS3371" s="1102">
        <v>97027.489049959477</v>
      </c>
      <c r="BT3371" s="1102">
        <v>42809.847960221327</v>
      </c>
      <c r="BU3371" s="1102">
        <v>15254.288845751904</v>
      </c>
      <c r="BV3371" s="1102">
        <v>15588.393779265976</v>
      </c>
      <c r="BW3371" s="1102">
        <v>26499.243503392565</v>
      </c>
      <c r="BX3371" s="1102">
        <v>34627.463356847242</v>
      </c>
      <c r="BY3371" s="1102">
        <v>34618.960903306965</v>
      </c>
      <c r="BZ3371" s="1102">
        <v>29109.351590568342</v>
      </c>
      <c r="CA3371" s="1102">
        <v>17430.586719242619</v>
      </c>
      <c r="CB3371" s="1102">
        <v>11349.069857352728</v>
      </c>
      <c r="CC3371" s="1102">
        <v>12459.312405777626</v>
      </c>
      <c r="CD3371" s="1102">
        <v>17573.287243167804</v>
      </c>
      <c r="CE3371" s="1102">
        <v>26430.776312430979</v>
      </c>
      <c r="CF3371" s="1102">
        <v>22433.516106280298</v>
      </c>
      <c r="CG3371" s="1102">
        <v>19341.192198203105</v>
      </c>
      <c r="CH3371" s="1102">
        <v>20814.253799472754</v>
      </c>
      <c r="CI3371" s="1102">
        <v>22204.666830190883</v>
      </c>
      <c r="CJ3371" s="1102">
        <v>23299.245753302766</v>
      </c>
      <c r="CK3371" s="1102">
        <v>29046.08146913095</v>
      </c>
      <c r="CL3371" s="1102">
        <v>26225.975065939878</v>
      </c>
      <c r="CM3371" s="1102">
        <v>34308.132366383412</v>
      </c>
      <c r="CN3371" s="1102">
        <v>26335.010998799811</v>
      </c>
      <c r="CO3371" s="1102">
        <v>24825.262737464305</v>
      </c>
      <c r="CP3371" s="1102">
        <v>29000.175229855769</v>
      </c>
      <c r="CQ3371" s="1106">
        <f t="shared" si="252"/>
        <v>31967.221147851862</v>
      </c>
      <c r="CR3371" s="23" t="s">
        <v>544</v>
      </c>
      <c r="DQ3371"/>
      <c r="DR3371"/>
    </row>
    <row r="3372" spans="58:122" ht="13">
      <c r="BF3372" s="1135">
        <v>3364</v>
      </c>
      <c r="BG3372" s="1102">
        <v>69963.017989959277</v>
      </c>
      <c r="BH3372" s="1102">
        <v>74748.930687726926</v>
      </c>
      <c r="BI3372" s="1102">
        <v>68806.882043690493</v>
      </c>
      <c r="BJ3372" s="1102">
        <v>72173.634677190945</v>
      </c>
      <c r="BK3372" s="1102">
        <v>83019.274689160738</v>
      </c>
      <c r="BL3372" s="1102">
        <v>104153.71162131758</v>
      </c>
      <c r="BM3372" s="1102">
        <v>90872.700277175871</v>
      </c>
      <c r="BN3372" s="1102">
        <v>105413.78624726734</v>
      </c>
      <c r="BO3372" s="1102">
        <v>138839.52170380982</v>
      </c>
      <c r="BP3372" s="1102">
        <v>128512.22381018</v>
      </c>
      <c r="BQ3372" s="1102">
        <v>101822.33321272417</v>
      </c>
      <c r="BR3372" s="1102">
        <v>85010.736944989534</v>
      </c>
      <c r="BS3372" s="1102">
        <v>89000.798474944648</v>
      </c>
      <c r="BT3372" s="1102">
        <v>33259.27441731625</v>
      </c>
      <c r="BU3372" s="1102">
        <v>14982.246612581161</v>
      </c>
      <c r="BV3372" s="1102">
        <v>12777.907341203516</v>
      </c>
      <c r="BW3372" s="1102">
        <v>21030.763729588733</v>
      </c>
      <c r="BX3372" s="1102">
        <v>25643.995477952973</v>
      </c>
      <c r="BY3372" s="1102">
        <v>26548.038912311586</v>
      </c>
      <c r="BZ3372" s="1102">
        <v>23582.396928346527</v>
      </c>
      <c r="CA3372" s="1102">
        <v>17435.814016322172</v>
      </c>
      <c r="CB3372" s="1102">
        <v>9612.9625721075026</v>
      </c>
      <c r="CC3372" s="1102">
        <v>10030.301239061979</v>
      </c>
      <c r="CD3372" s="1102">
        <v>13586.264556179936</v>
      </c>
      <c r="CE3372" s="1102">
        <v>21014.000621514679</v>
      </c>
      <c r="CF3372" s="1102">
        <v>16430.511809509098</v>
      </c>
      <c r="CG3372" s="1102">
        <v>13553.631893180098</v>
      </c>
      <c r="CH3372" s="1102">
        <v>17952.737202388227</v>
      </c>
      <c r="CI3372" s="1102">
        <v>23441.475307511704</v>
      </c>
      <c r="CJ3372" s="1102">
        <v>24678.054102376729</v>
      </c>
      <c r="CK3372" s="1102">
        <v>23668.09319292619</v>
      </c>
      <c r="CL3372" s="1102">
        <v>19902.568870257808</v>
      </c>
      <c r="CM3372" s="1102">
        <v>22456.909911262537</v>
      </c>
      <c r="CN3372" s="1102">
        <v>20256.91009291248</v>
      </c>
      <c r="CO3372" s="1102">
        <v>17423.92007622854</v>
      </c>
      <c r="CP3372" s="1102">
        <v>21898.969135877815</v>
      </c>
      <c r="CQ3372" s="1106">
        <f t="shared" si="252"/>
        <v>24139.48135581904</v>
      </c>
      <c r="CR3372" s="23" t="s">
        <v>544</v>
      </c>
      <c r="DQ3372"/>
      <c r="DR3372"/>
    </row>
    <row r="3373" spans="58:122" ht="13">
      <c r="BF3373" s="1135">
        <v>3365</v>
      </c>
      <c r="BG3373" s="1102">
        <v>57188.906108352756</v>
      </c>
      <c r="BH3373" s="1102">
        <v>71526.201055302125</v>
      </c>
      <c r="BI3373" s="1102">
        <v>70838.943206550248</v>
      </c>
      <c r="BJ3373" s="1102">
        <v>76702.709871517</v>
      </c>
      <c r="BK3373" s="1102">
        <v>88162.927288363804</v>
      </c>
      <c r="BL3373" s="1102">
        <v>115525.17015964424</v>
      </c>
      <c r="BM3373" s="1102">
        <v>102437.35657007573</v>
      </c>
      <c r="BN3373" s="1102">
        <v>95866.422943623329</v>
      </c>
      <c r="BO3373" s="1102">
        <v>134389.9246897182</v>
      </c>
      <c r="BP3373" s="1102">
        <v>136936.11909417823</v>
      </c>
      <c r="BQ3373" s="1102">
        <v>104201.76372485506</v>
      </c>
      <c r="BR3373" s="1102">
        <v>76630.543475130326</v>
      </c>
      <c r="BS3373" s="1102">
        <v>104684.11020823345</v>
      </c>
      <c r="BT3373" s="1102">
        <v>46213.941089130822</v>
      </c>
      <c r="BU3373" s="1102">
        <v>22745.167790833842</v>
      </c>
      <c r="BV3373" s="1102">
        <v>15716.239266718943</v>
      </c>
      <c r="BW3373" s="1102">
        <v>12658.033059636546</v>
      </c>
      <c r="BX3373" s="1102">
        <v>27421.930940476839</v>
      </c>
      <c r="BY3373" s="1102">
        <v>32570.208859810598</v>
      </c>
      <c r="BZ3373" s="1102">
        <v>27369.701929990839</v>
      </c>
      <c r="CA3373" s="1102">
        <v>17457.934760947905</v>
      </c>
      <c r="CB3373" s="1102">
        <v>10101.384426672821</v>
      </c>
      <c r="CC3373" s="1102">
        <v>11580.260718529906</v>
      </c>
      <c r="CD3373" s="1102">
        <v>17988.175341165486</v>
      </c>
      <c r="CE3373" s="1102">
        <v>26013.604567126156</v>
      </c>
      <c r="CF3373" s="1102">
        <v>18295.735975785919</v>
      </c>
      <c r="CG3373" s="1102">
        <v>13817.769005824195</v>
      </c>
      <c r="CH3373" s="1102">
        <v>16764.311319031036</v>
      </c>
      <c r="CI3373" s="1102">
        <v>26348.334395028513</v>
      </c>
      <c r="CJ3373" s="1102">
        <v>29053.443238045646</v>
      </c>
      <c r="CK3373" s="1102">
        <v>28461.432965666267</v>
      </c>
      <c r="CL3373" s="1102">
        <v>23828.361153002195</v>
      </c>
      <c r="CM3373" s="1102">
        <v>25110.47431441793</v>
      </c>
      <c r="CN3373" s="1102">
        <v>24360.937291626815</v>
      </c>
      <c r="CO3373" s="1102">
        <v>21284.868502979698</v>
      </c>
      <c r="CP3373" s="1102">
        <v>25951.599235938225</v>
      </c>
      <c r="CQ3373" s="1106">
        <f t="shared" si="252"/>
        <v>28606.741350362063</v>
      </c>
      <c r="CR3373" s="23" t="s">
        <v>544</v>
      </c>
      <c r="DQ3373"/>
      <c r="DR3373"/>
    </row>
    <row r="3374" spans="58:122" ht="13">
      <c r="BF3374" s="1135">
        <v>3366</v>
      </c>
      <c r="BG3374" s="1102">
        <v>66044.484279700177</v>
      </c>
      <c r="BH3374" s="1102">
        <v>79728.043484136768</v>
      </c>
      <c r="BI3374" s="1102">
        <v>76656.699737896502</v>
      </c>
      <c r="BJ3374" s="1102">
        <v>86550.351289635859</v>
      </c>
      <c r="BK3374" s="1102">
        <v>101304.91249803043</v>
      </c>
      <c r="BL3374" s="1102">
        <v>131417.33245746495</v>
      </c>
      <c r="BM3374" s="1102">
        <v>113810.50796982631</v>
      </c>
      <c r="BN3374" s="1102">
        <v>120955.35807101065</v>
      </c>
      <c r="BO3374" s="1102">
        <v>142326.57901773922</v>
      </c>
      <c r="BP3374" s="1102">
        <v>156881.98695002683</v>
      </c>
      <c r="BQ3374" s="1102">
        <v>116045.02798287367</v>
      </c>
      <c r="BR3374" s="1102">
        <v>85908.529335163461</v>
      </c>
      <c r="BS3374" s="1102">
        <v>80770.227096882954</v>
      </c>
      <c r="BT3374" s="1102">
        <v>39474.439184208437</v>
      </c>
      <c r="BU3374" s="1102">
        <v>19176.942071891233</v>
      </c>
      <c r="BV3374" s="1102">
        <v>18043.186296931923</v>
      </c>
      <c r="BW3374" s="1102">
        <v>20610.234208468293</v>
      </c>
      <c r="BX3374" s="1102">
        <v>33562.328003344424</v>
      </c>
      <c r="BY3374" s="1102">
        <v>31420.610117883192</v>
      </c>
      <c r="BZ3374" s="1102">
        <v>25719.441230829332</v>
      </c>
      <c r="CA3374" s="1102">
        <v>17460.834827402527</v>
      </c>
      <c r="CB3374" s="1102">
        <v>10197.197582263767</v>
      </c>
      <c r="CC3374" s="1102">
        <v>12018.459519782711</v>
      </c>
      <c r="CD3374" s="1102">
        <v>19040.857256183721</v>
      </c>
      <c r="CE3374" s="1102">
        <v>26017.457199228673</v>
      </c>
      <c r="CF3374" s="1102">
        <v>19916.102533623794</v>
      </c>
      <c r="CG3374" s="1102">
        <v>16147.003205196268</v>
      </c>
      <c r="CH3374" s="1102">
        <v>18695.588209137579</v>
      </c>
      <c r="CI3374" s="1102">
        <v>25900.645118521385</v>
      </c>
      <c r="CJ3374" s="1102">
        <v>25492.863454157097</v>
      </c>
      <c r="CK3374" s="1102">
        <v>24358.899362962769</v>
      </c>
      <c r="CL3374" s="1102">
        <v>23152.482025419347</v>
      </c>
      <c r="CM3374" s="1102">
        <v>27858.827472750396</v>
      </c>
      <c r="CN3374" s="1102">
        <v>27378.838536885691</v>
      </c>
      <c r="CO3374" s="1102">
        <v>24997.003658706104</v>
      </c>
      <c r="CP3374" s="1102">
        <v>28131.157494259693</v>
      </c>
      <c r="CQ3374" s="1106">
        <f t="shared" si="252"/>
        <v>31009.293069313717</v>
      </c>
      <c r="CR3374" s="23" t="s">
        <v>544</v>
      </c>
      <c r="DQ3374"/>
      <c r="DR3374"/>
    </row>
    <row r="3375" spans="58:122" ht="13">
      <c r="BF3375" s="1135">
        <v>3367</v>
      </c>
      <c r="BG3375" s="1102">
        <v>57438.575029196705</v>
      </c>
      <c r="BH3375" s="1102">
        <v>63909.467735990896</v>
      </c>
      <c r="BI3375" s="1102">
        <v>59233.163137053409</v>
      </c>
      <c r="BJ3375" s="1102">
        <v>75510.358344207882</v>
      </c>
      <c r="BK3375" s="1102">
        <v>103699.24190532076</v>
      </c>
      <c r="BL3375" s="1102">
        <v>141487.53990932391</v>
      </c>
      <c r="BM3375" s="1102">
        <v>118391.69884575058</v>
      </c>
      <c r="BN3375" s="1102">
        <v>117475.38484548659</v>
      </c>
      <c r="BO3375" s="1102">
        <v>152061.58057519409</v>
      </c>
      <c r="BP3375" s="1102">
        <v>146399.78629873873</v>
      </c>
      <c r="BQ3375" s="1102">
        <v>112181.12730415948</v>
      </c>
      <c r="BR3375" s="1102">
        <v>78666.302081625065</v>
      </c>
      <c r="BS3375" s="1102">
        <v>75741.355972205405</v>
      </c>
      <c r="BT3375" s="1102">
        <v>39503.996437947695</v>
      </c>
      <c r="BU3375" s="1102">
        <v>18852.791796896672</v>
      </c>
      <c r="BV3375" s="1102">
        <v>14678.0426903835</v>
      </c>
      <c r="BW3375" s="1102">
        <v>23490.952262697476</v>
      </c>
      <c r="BX3375" s="1102">
        <v>31468.168680345731</v>
      </c>
      <c r="BY3375" s="1102">
        <v>28705.428856334616</v>
      </c>
      <c r="BZ3375" s="1102">
        <v>26696.564327981192</v>
      </c>
      <c r="CA3375" s="1102">
        <v>17500.181405021009</v>
      </c>
      <c r="CB3375" s="1102">
        <v>10604.177698492715</v>
      </c>
      <c r="CC3375" s="1102">
        <v>11518.49827321128</v>
      </c>
      <c r="CD3375" s="1102">
        <v>11445.212477075267</v>
      </c>
      <c r="CE3375" s="1102">
        <v>24632.228364560346</v>
      </c>
      <c r="CF3375" s="1102">
        <v>21398.786826092564</v>
      </c>
      <c r="CG3375" s="1102">
        <v>15026.820093629505</v>
      </c>
      <c r="CH3375" s="1102">
        <v>14581.441530116819</v>
      </c>
      <c r="CI3375" s="1102">
        <v>16091.109528118615</v>
      </c>
      <c r="CJ3375" s="1102">
        <v>25982.548032586317</v>
      </c>
      <c r="CK3375" s="1102">
        <v>27260.124859350944</v>
      </c>
      <c r="CL3375" s="1102">
        <v>26316.616744608611</v>
      </c>
      <c r="CM3375" s="1102">
        <v>29727.788258867051</v>
      </c>
      <c r="CN3375" s="1102">
        <v>23550.532730161347</v>
      </c>
      <c r="CO3375" s="1102">
        <v>29642.083050047608</v>
      </c>
      <c r="CP3375" s="1102">
        <v>25596.594211746891</v>
      </c>
      <c r="CQ3375" s="1106">
        <f t="shared" si="252"/>
        <v>28215.41529708913</v>
      </c>
      <c r="CR3375" s="23" t="s">
        <v>544</v>
      </c>
      <c r="DQ3375"/>
      <c r="DR3375"/>
    </row>
    <row r="3376" spans="58:122" ht="13">
      <c r="BF3376" s="1135">
        <v>3368</v>
      </c>
      <c r="BG3376" s="1102">
        <v>58360.858778652328</v>
      </c>
      <c r="BH3376" s="1102">
        <v>63639.376271397676</v>
      </c>
      <c r="BI3376" s="1102">
        <v>57856.468866240364</v>
      </c>
      <c r="BJ3376" s="1102">
        <v>65751.526248983355</v>
      </c>
      <c r="BK3376" s="1102">
        <v>80952.18893206364</v>
      </c>
      <c r="BL3376" s="1102">
        <v>108540.97102254581</v>
      </c>
      <c r="BM3376" s="1102">
        <v>93446.394894062338</v>
      </c>
      <c r="BN3376" s="1102">
        <v>90866.276088064551</v>
      </c>
      <c r="BO3376" s="1102">
        <v>143186.11710869014</v>
      </c>
      <c r="BP3376" s="1102">
        <v>139684.24737046589</v>
      </c>
      <c r="BQ3376" s="1102">
        <v>106684.23515359525</v>
      </c>
      <c r="BR3376" s="1102">
        <v>76557.05954170601</v>
      </c>
      <c r="BS3376" s="1102">
        <v>112489.45926060542</v>
      </c>
      <c r="BT3376" s="1102">
        <v>41034.977370534631</v>
      </c>
      <c r="BU3376" s="1102">
        <v>17402.504359079565</v>
      </c>
      <c r="BV3376" s="1102">
        <v>13711.102319540363</v>
      </c>
      <c r="BW3376" s="1102">
        <v>21889.739282568331</v>
      </c>
      <c r="BX3376" s="1102">
        <v>34909.399844520303</v>
      </c>
      <c r="BY3376" s="1102">
        <v>28964.64198681882</v>
      </c>
      <c r="BZ3376" s="1102">
        <v>26549.484148100655</v>
      </c>
      <c r="CA3376" s="1102">
        <v>17505.537211210165</v>
      </c>
      <c r="CB3376" s="1102">
        <v>10722.878543832889</v>
      </c>
      <c r="CC3376" s="1102">
        <v>15406.693143787525</v>
      </c>
      <c r="CD3376" s="1102">
        <v>14558.134783869673</v>
      </c>
      <c r="CE3376" s="1102">
        <v>26347.538053652759</v>
      </c>
      <c r="CF3376" s="1102">
        <v>19639.69672528097</v>
      </c>
      <c r="CG3376" s="1102">
        <v>17265.887595336924</v>
      </c>
      <c r="CH3376" s="1102">
        <v>22404.054896860252</v>
      </c>
      <c r="CI3376" s="1102">
        <v>24532.875761513878</v>
      </c>
      <c r="CJ3376" s="1102">
        <v>27175.485100298647</v>
      </c>
      <c r="CK3376" s="1102">
        <v>24831.277051810492</v>
      </c>
      <c r="CL3376" s="1102">
        <v>18397.140687570121</v>
      </c>
      <c r="CM3376" s="1102">
        <v>21855.947140943383</v>
      </c>
      <c r="CN3376" s="1102">
        <v>21803.046569727871</v>
      </c>
      <c r="CO3376" s="1102">
        <v>27018.628501564941</v>
      </c>
      <c r="CP3376" s="1102">
        <v>21295.850619279401</v>
      </c>
      <c r="CQ3376" s="1106">
        <f t="shared" si="252"/>
        <v>23474.656993702185</v>
      </c>
      <c r="CR3376" s="23" t="s">
        <v>544</v>
      </c>
      <c r="DQ3376"/>
      <c r="DR3376"/>
    </row>
    <row r="3377" spans="58:122" ht="13">
      <c r="BF3377" s="1135">
        <v>3369</v>
      </c>
      <c r="BG3377" s="1102">
        <v>85207.49559361182</v>
      </c>
      <c r="BH3377" s="1102">
        <v>79431.252733646776</v>
      </c>
      <c r="BI3377" s="1102">
        <v>72637.5514677225</v>
      </c>
      <c r="BJ3377" s="1102">
        <v>85621.639438636063</v>
      </c>
      <c r="BK3377" s="1102">
        <v>99279.472648441792</v>
      </c>
      <c r="BL3377" s="1102">
        <v>122588.98026981213</v>
      </c>
      <c r="BM3377" s="1102">
        <v>93725.411378600751</v>
      </c>
      <c r="BN3377" s="1102">
        <v>98908.972480929238</v>
      </c>
      <c r="BO3377" s="1102">
        <v>143038.01605686417</v>
      </c>
      <c r="BP3377" s="1102">
        <v>141776.49538150954</v>
      </c>
      <c r="BQ3377" s="1102">
        <v>114261.93934042635</v>
      </c>
      <c r="BR3377" s="1102">
        <v>91303.409432722736</v>
      </c>
      <c r="BS3377" s="1102">
        <v>113950.62696441244</v>
      </c>
      <c r="BT3377" s="1102">
        <v>33277.49171256907</v>
      </c>
      <c r="BU3377" s="1102">
        <v>12390.115627785395</v>
      </c>
      <c r="BV3377" s="1102">
        <v>10544.787945347598</v>
      </c>
      <c r="BW3377" s="1102">
        <v>25786.47045997965</v>
      </c>
      <c r="BX3377" s="1102">
        <v>32742.79083574226</v>
      </c>
      <c r="BY3377" s="1102">
        <v>33961.741628044547</v>
      </c>
      <c r="BZ3377" s="1102">
        <v>26051.97878278805</v>
      </c>
      <c r="CA3377" s="1102">
        <v>17514.162354760454</v>
      </c>
      <c r="CB3377" s="1102">
        <v>10697.076681621867</v>
      </c>
      <c r="CC3377" s="1102">
        <v>12937.836163803935</v>
      </c>
      <c r="CD3377" s="1102">
        <v>15559.525835193399</v>
      </c>
      <c r="CE3377" s="1102">
        <v>29409.537832552462</v>
      </c>
      <c r="CF3377" s="1102">
        <v>17953.380968182493</v>
      </c>
      <c r="CG3377" s="1102">
        <v>12853.465566223371</v>
      </c>
      <c r="CH3377" s="1102">
        <v>17062.521886351067</v>
      </c>
      <c r="CI3377" s="1102">
        <v>22892.003283066962</v>
      </c>
      <c r="CJ3377" s="1102">
        <v>27520.939303572104</v>
      </c>
      <c r="CK3377" s="1102">
        <v>26474.33300232677</v>
      </c>
      <c r="CL3377" s="1102">
        <v>17474.606890422398</v>
      </c>
      <c r="CM3377" s="1102">
        <v>22002.841778718073</v>
      </c>
      <c r="CN3377" s="1102">
        <v>14654.969971261089</v>
      </c>
      <c r="CO3377" s="1102">
        <v>19692.535548934662</v>
      </c>
      <c r="CP3377" s="1102">
        <v>16107.412418608372</v>
      </c>
      <c r="CQ3377" s="1106">
        <f t="shared" si="252"/>
        <v>17755.382883866463</v>
      </c>
      <c r="CR3377" s="23" t="s">
        <v>544</v>
      </c>
      <c r="DQ3377"/>
      <c r="DR3377"/>
    </row>
    <row r="3378" spans="58:122" ht="13">
      <c r="BF3378" s="1135">
        <v>3370</v>
      </c>
      <c r="BG3378" s="1102">
        <v>67393.426439678558</v>
      </c>
      <c r="BH3378" s="1102">
        <v>74618.370474122727</v>
      </c>
      <c r="BI3378" s="1102">
        <v>66144.887663834801</v>
      </c>
      <c r="BJ3378" s="1102">
        <v>67745.016824589591</v>
      </c>
      <c r="BK3378" s="1102">
        <v>83801.556357654743</v>
      </c>
      <c r="BL3378" s="1102">
        <v>106536.17574580123</v>
      </c>
      <c r="BM3378" s="1102">
        <v>84933.373680555349</v>
      </c>
      <c r="BN3378" s="1102">
        <v>92871.149506606613</v>
      </c>
      <c r="BO3378" s="1102">
        <v>121405.83835349279</v>
      </c>
      <c r="BP3378" s="1102">
        <v>113791.48900299094</v>
      </c>
      <c r="BQ3378" s="1102">
        <v>97757.595183076308</v>
      </c>
      <c r="BR3378" s="1102">
        <v>79311.461238189251</v>
      </c>
      <c r="BS3378" s="1102">
        <v>83901.544445925741</v>
      </c>
      <c r="BT3378" s="1102">
        <v>36242.678984507271</v>
      </c>
      <c r="BU3378" s="1102">
        <v>14549.154986936224</v>
      </c>
      <c r="BV3378" s="1102">
        <v>13719.050250993434</v>
      </c>
      <c r="BW3378" s="1102">
        <v>29751.489379003542</v>
      </c>
      <c r="BX3378" s="1102">
        <v>38209.421474396317</v>
      </c>
      <c r="BY3378" s="1102">
        <v>36724.989603204711</v>
      </c>
      <c r="BZ3378" s="1102">
        <v>29462.037658897629</v>
      </c>
      <c r="CA3378" s="1102">
        <v>17530.283052341398</v>
      </c>
      <c r="CB3378" s="1102">
        <v>9268.058116511409</v>
      </c>
      <c r="CC3378" s="1102">
        <v>11212.019817412285</v>
      </c>
      <c r="CD3378" s="1102">
        <v>21532.411353596573</v>
      </c>
      <c r="CE3378" s="1102">
        <v>42496.643224319057</v>
      </c>
      <c r="CF3378" s="1102">
        <v>31685.279966116086</v>
      </c>
      <c r="CG3378" s="1102">
        <v>18330.618592654708</v>
      </c>
      <c r="CH3378" s="1102">
        <v>15564.458792621021</v>
      </c>
      <c r="CI3378" s="1102">
        <v>19695.13884467848</v>
      </c>
      <c r="CJ3378" s="1102">
        <v>28929.164828768549</v>
      </c>
      <c r="CK3378" s="1102">
        <v>29663.543230395393</v>
      </c>
      <c r="CL3378" s="1102">
        <v>25702.379398836973</v>
      </c>
      <c r="CM3378" s="1102">
        <v>28429.243688953469</v>
      </c>
      <c r="CN3378" s="1102">
        <v>27593.922179118894</v>
      </c>
      <c r="CO3378" s="1102">
        <v>33786.215607469843</v>
      </c>
      <c r="CP3378" s="1102">
        <v>28989.980279700027</v>
      </c>
      <c r="CQ3378" s="1106">
        <f t="shared" si="252"/>
        <v>31955.983138990301</v>
      </c>
      <c r="CR3378" s="23" t="s">
        <v>544</v>
      </c>
      <c r="DQ3378"/>
      <c r="DR3378"/>
    </row>
    <row r="3379" spans="58:122" ht="13">
      <c r="BF3379" s="1135">
        <v>3371</v>
      </c>
      <c r="BG3379" s="1102">
        <v>59770.939170632679</v>
      </c>
      <c r="BH3379" s="1102">
        <v>60093.61538192939</v>
      </c>
      <c r="BI3379" s="1102">
        <v>46459.943127148472</v>
      </c>
      <c r="BJ3379" s="1102">
        <v>50126.400553825159</v>
      </c>
      <c r="BK3379" s="1102">
        <v>68373.039359814458</v>
      </c>
      <c r="BL3379" s="1102">
        <v>93351.304798280878</v>
      </c>
      <c r="BM3379" s="1102">
        <v>79051.554096532913</v>
      </c>
      <c r="BN3379" s="1102">
        <v>83565.945442757729</v>
      </c>
      <c r="BO3379" s="1102">
        <v>112375.55445406339</v>
      </c>
      <c r="BP3379" s="1102">
        <v>105049.10848101926</v>
      </c>
      <c r="BQ3379" s="1102">
        <v>83428.664046357997</v>
      </c>
      <c r="BR3379" s="1102">
        <v>64427.929480001614</v>
      </c>
      <c r="BS3379" s="1102">
        <v>57731.51848126253</v>
      </c>
      <c r="BT3379" s="1102">
        <v>31041.965186054007</v>
      </c>
      <c r="BU3379" s="1102">
        <v>14106.00036441321</v>
      </c>
      <c r="BV3379" s="1102">
        <v>13200.798844894882</v>
      </c>
      <c r="BW3379" s="1102">
        <v>22543.348959598577</v>
      </c>
      <c r="BX3379" s="1102">
        <v>23034.374001746161</v>
      </c>
      <c r="BY3379" s="1102">
        <v>24566.636584811589</v>
      </c>
      <c r="BZ3379" s="1102">
        <v>23758.287973724226</v>
      </c>
      <c r="CA3379" s="1102">
        <v>17535.169218003954</v>
      </c>
      <c r="CB3379" s="1102">
        <v>11763.224209559494</v>
      </c>
      <c r="CC3379" s="1102">
        <v>10975.954898689894</v>
      </c>
      <c r="CD3379" s="1102">
        <v>14241.977877291225</v>
      </c>
      <c r="CE3379" s="1102">
        <v>27750.963726056714</v>
      </c>
      <c r="CF3379" s="1102">
        <v>18938.738121614682</v>
      </c>
      <c r="CG3379" s="1102">
        <v>11395.615412460427</v>
      </c>
      <c r="CH3379" s="1102">
        <v>12145.678169465098</v>
      </c>
      <c r="CI3379" s="1102">
        <v>16775.795884211973</v>
      </c>
      <c r="CJ3379" s="1102">
        <v>25494.722654658122</v>
      </c>
      <c r="CK3379" s="1102">
        <v>28270.663773106415</v>
      </c>
      <c r="CL3379" s="1102">
        <v>25701.823239568526</v>
      </c>
      <c r="CM3379" s="1102">
        <v>29243.230506335141</v>
      </c>
      <c r="CN3379" s="1102">
        <v>25803.851884613894</v>
      </c>
      <c r="CO3379" s="1102">
        <v>27083.435208609048</v>
      </c>
      <c r="CP3379" s="1102">
        <v>27767.540832857299</v>
      </c>
      <c r="CQ3379" s="1106">
        <f t="shared" si="252"/>
        <v>30608.474310945418</v>
      </c>
      <c r="CR3379" s="23" t="s">
        <v>544</v>
      </c>
      <c r="DQ3379"/>
      <c r="DR3379"/>
    </row>
    <row r="3380" spans="58:122" ht="13">
      <c r="BF3380" s="1135">
        <v>3372</v>
      </c>
      <c r="BG3380" s="1102">
        <v>68497.933607228755</v>
      </c>
      <c r="BH3380" s="1102">
        <v>72163.888744775206</v>
      </c>
      <c r="BI3380" s="1102">
        <v>68207.34845581431</v>
      </c>
      <c r="BJ3380" s="1102">
        <v>79415.713547798412</v>
      </c>
      <c r="BK3380" s="1102">
        <v>96899.68375224818</v>
      </c>
      <c r="BL3380" s="1102">
        <v>115432.96665241537</v>
      </c>
      <c r="BM3380" s="1102">
        <v>94062.703996516488</v>
      </c>
      <c r="BN3380" s="1102">
        <v>90057.556425408227</v>
      </c>
      <c r="BO3380" s="1102">
        <v>141118.53335176958</v>
      </c>
      <c r="BP3380" s="1102">
        <v>132339.52131711767</v>
      </c>
      <c r="BQ3380" s="1102">
        <v>106135.12695418918</v>
      </c>
      <c r="BR3380" s="1102">
        <v>89113.105449479131</v>
      </c>
      <c r="BS3380" s="1102">
        <v>106141.07390922953</v>
      </c>
      <c r="BT3380" s="1102">
        <v>36824.071696102757</v>
      </c>
      <c r="BU3380" s="1102">
        <v>15548.515588267248</v>
      </c>
      <c r="BV3380" s="1102">
        <v>13811.803018204793</v>
      </c>
      <c r="BW3380" s="1102">
        <v>24049.952782609082</v>
      </c>
      <c r="BX3380" s="1102">
        <v>25312.410094151601</v>
      </c>
      <c r="BY3380" s="1102">
        <v>29772.742197102292</v>
      </c>
      <c r="BZ3380" s="1102">
        <v>25888.423778419168</v>
      </c>
      <c r="CA3380" s="1102">
        <v>17536.056247146742</v>
      </c>
      <c r="CB3380" s="1102">
        <v>11297.041028947213</v>
      </c>
      <c r="CC3380" s="1102">
        <v>11257.419605470694</v>
      </c>
      <c r="CD3380" s="1102">
        <v>12375.232904691125</v>
      </c>
      <c r="CE3380" s="1102">
        <v>25927.017924624524</v>
      </c>
      <c r="CF3380" s="1102">
        <v>20955.237654502555</v>
      </c>
      <c r="CG3380" s="1102">
        <v>15193.417907723415</v>
      </c>
      <c r="CH3380" s="1102">
        <v>15300.020363066596</v>
      </c>
      <c r="CI3380" s="1102">
        <v>19178.841067181362</v>
      </c>
      <c r="CJ3380" s="1102">
        <v>22388.370752293114</v>
      </c>
      <c r="CK3380" s="1102">
        <v>22970.204044537437</v>
      </c>
      <c r="CL3380" s="1102">
        <v>18958.513060459267</v>
      </c>
      <c r="CM3380" s="1102">
        <v>24020.242568110491</v>
      </c>
      <c r="CN3380" s="1102">
        <v>20483.500847000014</v>
      </c>
      <c r="CO3380" s="1102">
        <v>25804.086842524459</v>
      </c>
      <c r="CP3380" s="1102">
        <v>21155.180356545363</v>
      </c>
      <c r="CQ3380" s="1106">
        <f t="shared" si="252"/>
        <v>23319.594572109785</v>
      </c>
      <c r="CR3380" s="23" t="s">
        <v>544</v>
      </c>
      <c r="DQ3380"/>
      <c r="DR3380"/>
    </row>
    <row r="3381" spans="58:122" ht="13">
      <c r="BF3381" s="1135">
        <v>3373</v>
      </c>
      <c r="BG3381" s="1102">
        <v>66728.982738781531</v>
      </c>
      <c r="BH3381" s="1102">
        <v>67357.26855957821</v>
      </c>
      <c r="BI3381" s="1102">
        <v>61894.746419822819</v>
      </c>
      <c r="BJ3381" s="1102">
        <v>68300.964062980071</v>
      </c>
      <c r="BK3381" s="1102">
        <v>83453.684707354259</v>
      </c>
      <c r="BL3381" s="1102">
        <v>110770.76519951329</v>
      </c>
      <c r="BM3381" s="1102">
        <v>108278.25589650855</v>
      </c>
      <c r="BN3381" s="1102">
        <v>138769.85143878683</v>
      </c>
      <c r="BO3381" s="1102">
        <v>179441.95646550981</v>
      </c>
      <c r="BP3381" s="1102">
        <v>166573.02277891303</v>
      </c>
      <c r="BQ3381" s="1102">
        <v>134204.9801193962</v>
      </c>
      <c r="BR3381" s="1102">
        <v>113805.72470003596</v>
      </c>
      <c r="BS3381" s="1102">
        <v>109598.78649000882</v>
      </c>
      <c r="BT3381" s="1102">
        <v>51270.409890635477</v>
      </c>
      <c r="BU3381" s="1102">
        <v>22883.900722102084</v>
      </c>
      <c r="BV3381" s="1102">
        <v>19009.66038623796</v>
      </c>
      <c r="BW3381" s="1102">
        <v>19837.338011960994</v>
      </c>
      <c r="BX3381" s="1102">
        <v>21251.725764345025</v>
      </c>
      <c r="BY3381" s="1102">
        <v>28281.534046041474</v>
      </c>
      <c r="BZ3381" s="1102">
        <v>26284.779467650136</v>
      </c>
      <c r="CA3381" s="1102">
        <v>17537.265598225451</v>
      </c>
      <c r="CB3381" s="1102">
        <v>10789.238351991176</v>
      </c>
      <c r="CC3381" s="1102">
        <v>9974.0653576250406</v>
      </c>
      <c r="CD3381" s="1102">
        <v>15523.332211067878</v>
      </c>
      <c r="CE3381" s="1102">
        <v>26108.371017074445</v>
      </c>
      <c r="CF3381" s="1102">
        <v>20523.859602962715</v>
      </c>
      <c r="CG3381" s="1102">
        <v>14562.898058738216</v>
      </c>
      <c r="CH3381" s="1102">
        <v>14291.085754547323</v>
      </c>
      <c r="CI3381" s="1102">
        <v>20637.943930352951</v>
      </c>
      <c r="CJ3381" s="1102">
        <v>28206.061365103564</v>
      </c>
      <c r="CK3381" s="1102">
        <v>29297.406305546472</v>
      </c>
      <c r="CL3381" s="1102">
        <v>26412.539735378581</v>
      </c>
      <c r="CM3381" s="1102">
        <v>28942.365725345739</v>
      </c>
      <c r="CN3381" s="1102">
        <v>27747.343213381784</v>
      </c>
      <c r="CO3381" s="1102">
        <v>29662.15950088789</v>
      </c>
      <c r="CP3381" s="1102">
        <v>28900.17803013794</v>
      </c>
      <c r="CQ3381" s="1106">
        <f t="shared" si="252"/>
        <v>31856.99310363457</v>
      </c>
      <c r="CR3381" s="23" t="s">
        <v>544</v>
      </c>
      <c r="DQ3381"/>
      <c r="DR3381"/>
    </row>
    <row r="3382" spans="58:122" ht="13">
      <c r="BF3382" s="1135">
        <v>3374</v>
      </c>
      <c r="BG3382" s="1102">
        <v>68932.324900037434</v>
      </c>
      <c r="BH3382" s="1102">
        <v>65770.433075788213</v>
      </c>
      <c r="BI3382" s="1102">
        <v>56338.870519170276</v>
      </c>
      <c r="BJ3382" s="1102">
        <v>54007.526204395945</v>
      </c>
      <c r="BK3382" s="1102">
        <v>67842.290038702617</v>
      </c>
      <c r="BL3382" s="1102">
        <v>88618.622678331914</v>
      </c>
      <c r="BM3382" s="1102">
        <v>75857.775324854447</v>
      </c>
      <c r="BN3382" s="1102">
        <v>74797.540534039174</v>
      </c>
      <c r="BO3382" s="1102">
        <v>108646.86687259367</v>
      </c>
      <c r="BP3382" s="1102">
        <v>102265.78542728523</v>
      </c>
      <c r="BQ3382" s="1102">
        <v>85784.782554428064</v>
      </c>
      <c r="BR3382" s="1102">
        <v>61132.728746344714</v>
      </c>
      <c r="BS3382" s="1102">
        <v>54361.837036332523</v>
      </c>
      <c r="BT3382" s="1102">
        <v>40793.585168355756</v>
      </c>
      <c r="BU3382" s="1102">
        <v>11695.603980642922</v>
      </c>
      <c r="BV3382" s="1102">
        <v>13405.180049415412</v>
      </c>
      <c r="BW3382" s="1102">
        <v>21371.366669204657</v>
      </c>
      <c r="BX3382" s="1102">
        <v>34092.104245583607</v>
      </c>
      <c r="BY3382" s="1102">
        <v>34045.896033560741</v>
      </c>
      <c r="BZ3382" s="1102">
        <v>28913.794162591323</v>
      </c>
      <c r="CA3382" s="1102">
        <v>17558.553716177936</v>
      </c>
      <c r="CB3382" s="1102">
        <v>9642.8082787589865</v>
      </c>
      <c r="CC3382" s="1102">
        <v>11560.446549213304</v>
      </c>
      <c r="CD3382" s="1102">
        <v>17776.169950710417</v>
      </c>
      <c r="CE3382" s="1102">
        <v>29011.656256670431</v>
      </c>
      <c r="CF3382" s="1102">
        <v>19607.211367948428</v>
      </c>
      <c r="CG3382" s="1102">
        <v>13327.899018894597</v>
      </c>
      <c r="CH3382" s="1102">
        <v>15493.442303254422</v>
      </c>
      <c r="CI3382" s="1102">
        <v>21795.388064313123</v>
      </c>
      <c r="CJ3382" s="1102">
        <v>23715.345275617827</v>
      </c>
      <c r="CK3382" s="1102">
        <v>20522.086579629344</v>
      </c>
      <c r="CL3382" s="1102">
        <v>15585.347983266862</v>
      </c>
      <c r="CM3382" s="1102">
        <v>21607.04710838744</v>
      </c>
      <c r="CN3382" s="1102">
        <v>23169.566609600359</v>
      </c>
      <c r="CO3382" s="1102">
        <v>28206.92441982454</v>
      </c>
      <c r="CP3382" s="1102">
        <v>24090.132869245354</v>
      </c>
      <c r="CQ3382" s="1106">
        <f t="shared" si="252"/>
        <v>26554.825921171901</v>
      </c>
      <c r="CR3382" s="23" t="s">
        <v>544</v>
      </c>
      <c r="DQ3382"/>
      <c r="DR3382"/>
    </row>
    <row r="3383" spans="58:122" ht="13">
      <c r="BF3383" s="1135">
        <v>3375</v>
      </c>
      <c r="BG3383" s="1102">
        <v>57354.284096552241</v>
      </c>
      <c r="BH3383" s="1102">
        <v>64020.980717667051</v>
      </c>
      <c r="BI3383" s="1102">
        <v>59526.243131228031</v>
      </c>
      <c r="BJ3383" s="1102">
        <v>76912.425137410319</v>
      </c>
      <c r="BK3383" s="1102">
        <v>107074.00575066048</v>
      </c>
      <c r="BL3383" s="1102">
        <v>144803.72593093372</v>
      </c>
      <c r="BM3383" s="1102">
        <v>115265.91953436128</v>
      </c>
      <c r="BN3383" s="1102">
        <v>119463.2712730386</v>
      </c>
      <c r="BO3383" s="1102">
        <v>154757.57166678915</v>
      </c>
      <c r="BP3383" s="1102">
        <v>141623.64494499826</v>
      </c>
      <c r="BQ3383" s="1102">
        <v>110462.81484965402</v>
      </c>
      <c r="BR3383" s="1102">
        <v>78747.317231431676</v>
      </c>
      <c r="BS3383" s="1102">
        <v>76959.445856407401</v>
      </c>
      <c r="BT3383" s="1102">
        <v>39809.010559406546</v>
      </c>
      <c r="BU3383" s="1102">
        <v>18670.3907146374</v>
      </c>
      <c r="BV3383" s="1102">
        <v>14887.508333447855</v>
      </c>
      <c r="BW3383" s="1102">
        <v>23573.296233273533</v>
      </c>
      <c r="BX3383" s="1102">
        <v>31439.55982419955</v>
      </c>
      <c r="BY3383" s="1102">
        <v>28931.505756490264</v>
      </c>
      <c r="BZ3383" s="1102">
        <v>26815.037784920147</v>
      </c>
      <c r="CA3383" s="1102">
        <v>17571.827640678803</v>
      </c>
      <c r="CB3383" s="1102">
        <v>10645.940543075034</v>
      </c>
      <c r="CC3383" s="1102">
        <v>11601.778638306263</v>
      </c>
      <c r="CD3383" s="1102">
        <v>11552.844565873293</v>
      </c>
      <c r="CE3383" s="1102">
        <v>24746.329109411505</v>
      </c>
      <c r="CF3383" s="1102">
        <v>21463.063083408277</v>
      </c>
      <c r="CG3383" s="1102">
        <v>15083.460246553133</v>
      </c>
      <c r="CH3383" s="1102">
        <v>14637.549235564127</v>
      </c>
      <c r="CI3383" s="1102">
        <v>16111.316580170129</v>
      </c>
      <c r="CJ3383" s="1102">
        <v>26161.185728151213</v>
      </c>
      <c r="CK3383" s="1102">
        <v>27413.863184167851</v>
      </c>
      <c r="CL3383" s="1102">
        <v>26418.412225722597</v>
      </c>
      <c r="CM3383" s="1102">
        <v>29785.3722097301</v>
      </c>
      <c r="CN3383" s="1102">
        <v>23714.556325759713</v>
      </c>
      <c r="CO3383" s="1102">
        <v>29890.32878734079</v>
      </c>
      <c r="CP3383" s="1102">
        <v>25776.037340037998</v>
      </c>
      <c r="CQ3383" s="1106">
        <f t="shared" si="252"/>
        <v>28413.2174869062</v>
      </c>
      <c r="CR3383" s="23" t="s">
        <v>544</v>
      </c>
      <c r="DQ3383"/>
      <c r="DR3383"/>
    </row>
    <row r="3384" spans="58:122" ht="13">
      <c r="BF3384" s="1135">
        <v>3376</v>
      </c>
      <c r="BG3384" s="1102">
        <v>66437.034437891009</v>
      </c>
      <c r="BH3384" s="1102">
        <v>67782.111657339512</v>
      </c>
      <c r="BI3384" s="1102">
        <v>64104.299901570288</v>
      </c>
      <c r="BJ3384" s="1102">
        <v>82428.358998768905</v>
      </c>
      <c r="BK3384" s="1102">
        <v>99105.028940399381</v>
      </c>
      <c r="BL3384" s="1102">
        <v>124604.10162900551</v>
      </c>
      <c r="BM3384" s="1102">
        <v>105098.30694156504</v>
      </c>
      <c r="BN3384" s="1102">
        <v>112869.49114281007</v>
      </c>
      <c r="BO3384" s="1102">
        <v>140346.96638527233</v>
      </c>
      <c r="BP3384" s="1102">
        <v>132763.07320244957</v>
      </c>
      <c r="BQ3384" s="1102">
        <v>103746.28642134578</v>
      </c>
      <c r="BR3384" s="1102">
        <v>88813.40606151153</v>
      </c>
      <c r="BS3384" s="1102">
        <v>104547.77687755997</v>
      </c>
      <c r="BT3384" s="1102">
        <v>37058.512084280621</v>
      </c>
      <c r="BU3384" s="1102">
        <v>15345.151262904517</v>
      </c>
      <c r="BV3384" s="1102">
        <v>15331.790151778163</v>
      </c>
      <c r="BW3384" s="1102">
        <v>24879.191979339132</v>
      </c>
      <c r="BX3384" s="1102">
        <v>35001.979046345266</v>
      </c>
      <c r="BY3384" s="1102">
        <v>28414.337086275958</v>
      </c>
      <c r="BZ3384" s="1102">
        <v>22150.996666449195</v>
      </c>
      <c r="CA3384" s="1102">
        <v>17572.458238581465</v>
      </c>
      <c r="CB3384" s="1102">
        <v>10755.198888802845</v>
      </c>
      <c r="CC3384" s="1102">
        <v>13959.132334139964</v>
      </c>
      <c r="CD3384" s="1102">
        <v>17725.555156895713</v>
      </c>
      <c r="CE3384" s="1102">
        <v>24654.423821035984</v>
      </c>
      <c r="CF3384" s="1102">
        <v>19719.737775813563</v>
      </c>
      <c r="CG3384" s="1102">
        <v>18662.009676623376</v>
      </c>
      <c r="CH3384" s="1102">
        <v>23751.471245511882</v>
      </c>
      <c r="CI3384" s="1102">
        <v>27639.289409433561</v>
      </c>
      <c r="CJ3384" s="1102">
        <v>25708.651744342613</v>
      </c>
      <c r="CK3384" s="1102">
        <v>25885.599670437328</v>
      </c>
      <c r="CL3384" s="1102">
        <v>21711.561828774236</v>
      </c>
      <c r="CM3384" s="1102">
        <v>27473.34298301092</v>
      </c>
      <c r="CN3384" s="1102">
        <v>22845.138171002556</v>
      </c>
      <c r="CO3384" s="1102">
        <v>21256.126545126543</v>
      </c>
      <c r="CP3384" s="1102">
        <v>25783.740526206515</v>
      </c>
      <c r="CQ3384" s="1106">
        <f t="shared" si="252"/>
        <v>28421.70879614279</v>
      </c>
      <c r="CR3384" s="23" t="s">
        <v>544</v>
      </c>
      <c r="DQ3384"/>
      <c r="DR3384"/>
    </row>
    <row r="3385" spans="58:122" ht="13">
      <c r="BF3385" s="1135">
        <v>3377</v>
      </c>
      <c r="BG3385" s="1102">
        <v>76578.810899131975</v>
      </c>
      <c r="BH3385" s="1102">
        <v>85624.427920686605</v>
      </c>
      <c r="BI3385" s="1102">
        <v>80857.015155496556</v>
      </c>
      <c r="BJ3385" s="1102">
        <v>82134.273949234252</v>
      </c>
      <c r="BK3385" s="1102">
        <v>102362.94207706128</v>
      </c>
      <c r="BL3385" s="1102">
        <v>139028.66988063348</v>
      </c>
      <c r="BM3385" s="1102">
        <v>118713.59747904495</v>
      </c>
      <c r="BN3385" s="1102">
        <v>115701.28904018088</v>
      </c>
      <c r="BO3385" s="1102">
        <v>157870.76158832799</v>
      </c>
      <c r="BP3385" s="1102">
        <v>151453.38399515115</v>
      </c>
      <c r="BQ3385" s="1102">
        <v>119575.05169546763</v>
      </c>
      <c r="BR3385" s="1102">
        <v>86298.518677726563</v>
      </c>
      <c r="BS3385" s="1102">
        <v>97221.546992513366</v>
      </c>
      <c r="BT3385" s="1102">
        <v>38675.205791955093</v>
      </c>
      <c r="BU3385" s="1102">
        <v>16163.662442327974</v>
      </c>
      <c r="BV3385" s="1102">
        <v>14541.049374737271</v>
      </c>
      <c r="BW3385" s="1102">
        <v>29345.605454102712</v>
      </c>
      <c r="BX3385" s="1102">
        <v>36359.488032214802</v>
      </c>
      <c r="BY3385" s="1102">
        <v>29333.742876160948</v>
      </c>
      <c r="BZ3385" s="1102">
        <v>25273.250174308454</v>
      </c>
      <c r="CA3385" s="1102">
        <v>17581.003845334133</v>
      </c>
      <c r="CB3385" s="1102">
        <v>13801.618308902154</v>
      </c>
      <c r="CC3385" s="1102">
        <v>13873.21700447339</v>
      </c>
      <c r="CD3385" s="1102">
        <v>18866.101262466684</v>
      </c>
      <c r="CE3385" s="1102">
        <v>27521.747769347759</v>
      </c>
      <c r="CF3385" s="1102">
        <v>21630.9818590914</v>
      </c>
      <c r="CG3385" s="1102">
        <v>15983.049209576053</v>
      </c>
      <c r="CH3385" s="1102">
        <v>18762.299774960316</v>
      </c>
      <c r="CI3385" s="1102">
        <v>24887.274307347601</v>
      </c>
      <c r="CJ3385" s="1102">
        <v>28751.157310226659</v>
      </c>
      <c r="CK3385" s="1102">
        <v>32944.23087470368</v>
      </c>
      <c r="CL3385" s="1102">
        <v>28011.018697475287</v>
      </c>
      <c r="CM3385" s="1102">
        <v>34739.502558027692</v>
      </c>
      <c r="CN3385" s="1102">
        <v>30424.329388029197</v>
      </c>
      <c r="CO3385" s="1102">
        <v>29042.772690123322</v>
      </c>
      <c r="CP3385" s="1102">
        <v>32569.439810765885</v>
      </c>
      <c r="CQ3385" s="1106">
        <f t="shared" si="252"/>
        <v>35901.661863771493</v>
      </c>
      <c r="CR3385" s="23" t="s">
        <v>544</v>
      </c>
      <c r="DQ3385"/>
      <c r="DR3385"/>
    </row>
    <row r="3386" spans="58:122" ht="13">
      <c r="BF3386" s="1135">
        <v>3378</v>
      </c>
      <c r="BG3386" s="1102">
        <v>75955.93978056575</v>
      </c>
      <c r="BH3386" s="1102">
        <v>77875.461003803372</v>
      </c>
      <c r="BI3386" s="1102">
        <v>69585.77262766051</v>
      </c>
      <c r="BJ3386" s="1102">
        <v>81179.180637024299</v>
      </c>
      <c r="BK3386" s="1102">
        <v>89269.955660254214</v>
      </c>
      <c r="BL3386" s="1102">
        <v>96555.59802690403</v>
      </c>
      <c r="BM3386" s="1102">
        <v>85423.699396518263</v>
      </c>
      <c r="BN3386" s="1102">
        <v>111955.27569449419</v>
      </c>
      <c r="BO3386" s="1102">
        <v>129561.48354997668</v>
      </c>
      <c r="BP3386" s="1102">
        <v>119281.53570151821</v>
      </c>
      <c r="BQ3386" s="1102">
        <v>93201.02328171143</v>
      </c>
      <c r="BR3386" s="1102">
        <v>81718.922580161496</v>
      </c>
      <c r="BS3386" s="1102">
        <v>69069.668857093551</v>
      </c>
      <c r="BT3386" s="1102">
        <v>50983.554744347603</v>
      </c>
      <c r="BU3386" s="1102">
        <v>14434.1201686232</v>
      </c>
      <c r="BV3386" s="1102">
        <v>17305.508207023562</v>
      </c>
      <c r="BW3386" s="1102">
        <v>27835.970994091211</v>
      </c>
      <c r="BX3386" s="1102">
        <v>29369.066516818151</v>
      </c>
      <c r="BY3386" s="1102">
        <v>25566.04696708429</v>
      </c>
      <c r="BZ3386" s="1102">
        <v>21078.922109057254</v>
      </c>
      <c r="CA3386" s="1102">
        <v>17594.376143172256</v>
      </c>
      <c r="CB3386" s="1102">
        <v>9824.7342355637593</v>
      </c>
      <c r="CC3386" s="1102">
        <v>9539.7065616502059</v>
      </c>
      <c r="CD3386" s="1102">
        <v>14406.112429638033</v>
      </c>
      <c r="CE3386" s="1102">
        <v>26413.88106719813</v>
      </c>
      <c r="CF3386" s="1102">
        <v>20113.008632784942</v>
      </c>
      <c r="CG3386" s="1102">
        <v>15151.160912046855</v>
      </c>
      <c r="CH3386" s="1102">
        <v>16080.34099477585</v>
      </c>
      <c r="CI3386" s="1102">
        <v>22295.579846105684</v>
      </c>
      <c r="CJ3386" s="1102">
        <v>26683.172611738693</v>
      </c>
      <c r="CK3386" s="1102">
        <v>22266.474485705305</v>
      </c>
      <c r="CL3386" s="1102">
        <v>18297.34630617842</v>
      </c>
      <c r="CM3386" s="1102">
        <v>24496.670068066596</v>
      </c>
      <c r="CN3386" s="1102">
        <v>29200.138999613609</v>
      </c>
      <c r="CO3386" s="1102">
        <v>33451.925146788388</v>
      </c>
      <c r="CP3386" s="1102">
        <v>29764.469782528904</v>
      </c>
      <c r="CQ3386" s="1106">
        <f t="shared" si="252"/>
        <v>32809.711677434847</v>
      </c>
      <c r="CR3386" s="23" t="s">
        <v>544</v>
      </c>
      <c r="DQ3386"/>
      <c r="DR3386"/>
    </row>
    <row r="3387" spans="58:122" ht="13">
      <c r="BF3387" s="1135">
        <v>3379</v>
      </c>
      <c r="BG3387" s="1102">
        <v>81963.67856395556</v>
      </c>
      <c r="BH3387" s="1102">
        <v>94949.934469547065</v>
      </c>
      <c r="BI3387" s="1102">
        <v>89162.800749676753</v>
      </c>
      <c r="BJ3387" s="1102">
        <v>100381.42352962737</v>
      </c>
      <c r="BK3387" s="1102">
        <v>109582.16362543423</v>
      </c>
      <c r="BL3387" s="1102">
        <v>136978.02391633781</v>
      </c>
      <c r="BM3387" s="1102">
        <v>124838.82307413116</v>
      </c>
      <c r="BN3387" s="1102">
        <v>116037.90384611362</v>
      </c>
      <c r="BO3387" s="1102">
        <v>147219.96870455309</v>
      </c>
      <c r="BP3387" s="1102">
        <v>132641.7715870197</v>
      </c>
      <c r="BQ3387" s="1102">
        <v>105267.90927746458</v>
      </c>
      <c r="BR3387" s="1102">
        <v>86547.237471056316</v>
      </c>
      <c r="BS3387" s="1102">
        <v>115090.56072612444</v>
      </c>
      <c r="BT3387" s="1102">
        <v>37727.031803408005</v>
      </c>
      <c r="BU3387" s="1102">
        <v>16202.715663588646</v>
      </c>
      <c r="BV3387" s="1102">
        <v>15440.910966306181</v>
      </c>
      <c r="BW3387" s="1102">
        <v>34339.428870340183</v>
      </c>
      <c r="BX3387" s="1102">
        <v>36577.550368039003</v>
      </c>
      <c r="BY3387" s="1102">
        <v>31039.916707392942</v>
      </c>
      <c r="BZ3387" s="1102">
        <v>27599.665125808962</v>
      </c>
      <c r="CA3387" s="1102">
        <v>17614.138566452497</v>
      </c>
      <c r="CB3387" s="1102">
        <v>12182.795851622308</v>
      </c>
      <c r="CC3387" s="1102">
        <v>12791.811160265495</v>
      </c>
      <c r="CD3387" s="1102">
        <v>15903.717576232055</v>
      </c>
      <c r="CE3387" s="1102">
        <v>31817.358388274159</v>
      </c>
      <c r="CF3387" s="1102">
        <v>23045.956885504933</v>
      </c>
      <c r="CG3387" s="1102">
        <v>15985.387737493798</v>
      </c>
      <c r="CH3387" s="1102">
        <v>14797.720761544544</v>
      </c>
      <c r="CI3387" s="1102">
        <v>18043.458027435849</v>
      </c>
      <c r="CJ3387" s="1102">
        <v>20293.812097008849</v>
      </c>
      <c r="CK3387" s="1102">
        <v>23746.804087625525</v>
      </c>
      <c r="CL3387" s="1102">
        <v>20290.052108679829</v>
      </c>
      <c r="CM3387" s="1102">
        <v>26421.52239957593</v>
      </c>
      <c r="CN3387" s="1102">
        <v>24194.234500069197</v>
      </c>
      <c r="CO3387" s="1102">
        <v>33221.388109399995</v>
      </c>
      <c r="CP3387" s="1102">
        <v>25879.776341406399</v>
      </c>
      <c r="CQ3387" s="1106">
        <f t="shared" si="252"/>
        <v>28527.570161402695</v>
      </c>
      <c r="CR3387" s="23" t="s">
        <v>544</v>
      </c>
      <c r="DQ3387"/>
      <c r="DR3387"/>
    </row>
    <row r="3388" spans="58:122" ht="13">
      <c r="BF3388" s="1135">
        <v>3380</v>
      </c>
      <c r="BG3388" s="1102">
        <v>70827.405526314295</v>
      </c>
      <c r="BH3388" s="1102">
        <v>77609.612489756546</v>
      </c>
      <c r="BI3388" s="1102">
        <v>72094.634182493828</v>
      </c>
      <c r="BJ3388" s="1102">
        <v>82034.975770929334</v>
      </c>
      <c r="BK3388" s="1102">
        <v>107277.16096037002</v>
      </c>
      <c r="BL3388" s="1102">
        <v>143612.8143725851</v>
      </c>
      <c r="BM3388" s="1102">
        <v>131936.51460827628</v>
      </c>
      <c r="BN3388" s="1102">
        <v>140049.34013827622</v>
      </c>
      <c r="BO3388" s="1102">
        <v>170915.31262786928</v>
      </c>
      <c r="BP3388" s="1102">
        <v>156127.75437325606</v>
      </c>
      <c r="BQ3388" s="1102">
        <v>119047.84513433414</v>
      </c>
      <c r="BR3388" s="1102">
        <v>91215.783712550838</v>
      </c>
      <c r="BS3388" s="1102">
        <v>83776.73526580054</v>
      </c>
      <c r="BT3388" s="1102">
        <v>39299.057649372786</v>
      </c>
      <c r="BU3388" s="1102">
        <v>22579.187675302757</v>
      </c>
      <c r="BV3388" s="1102">
        <v>24217.186598266577</v>
      </c>
      <c r="BW3388" s="1102">
        <v>22697.104722283108</v>
      </c>
      <c r="BX3388" s="1102">
        <v>23430.878562229806</v>
      </c>
      <c r="BY3388" s="1102">
        <v>23210.610096097778</v>
      </c>
      <c r="BZ3388" s="1102">
        <v>24429.419947648654</v>
      </c>
      <c r="CA3388" s="1102">
        <v>17614.594074888522</v>
      </c>
      <c r="CB3388" s="1102">
        <v>12958.422053073131</v>
      </c>
      <c r="CC3388" s="1102">
        <v>13445.105546154977</v>
      </c>
      <c r="CD3388" s="1102">
        <v>15904.870211622561</v>
      </c>
      <c r="CE3388" s="1102">
        <v>24158.548502279988</v>
      </c>
      <c r="CF3388" s="1102">
        <v>19192.325165119903</v>
      </c>
      <c r="CG3388" s="1102">
        <v>14846.061909003418</v>
      </c>
      <c r="CH3388" s="1102">
        <v>17165.119889364381</v>
      </c>
      <c r="CI3388" s="1102">
        <v>22931.004542517818</v>
      </c>
      <c r="CJ3388" s="1102">
        <v>25482.038679963236</v>
      </c>
      <c r="CK3388" s="1102">
        <v>27897.641579552175</v>
      </c>
      <c r="CL3388" s="1102">
        <v>23777.982357323068</v>
      </c>
      <c r="CM3388" s="1102">
        <v>31828.712196609424</v>
      </c>
      <c r="CN3388" s="1102">
        <v>33183.450209674476</v>
      </c>
      <c r="CO3388" s="1102">
        <v>34317.110678823447</v>
      </c>
      <c r="CP3388" s="1102">
        <v>35112.203897515974</v>
      </c>
      <c r="CQ3388" s="1106">
        <f t="shared" si="252"/>
        <v>38704.579475257939</v>
      </c>
      <c r="CR3388" s="23" t="s">
        <v>544</v>
      </c>
      <c r="DQ3388"/>
      <c r="DR3388"/>
    </row>
    <row r="3389" spans="58:122" ht="13">
      <c r="BF3389" s="1135">
        <v>3381</v>
      </c>
      <c r="BG3389" s="1102">
        <v>71833.454097526774</v>
      </c>
      <c r="BH3389" s="1102">
        <v>77883.270064760625</v>
      </c>
      <c r="BI3389" s="1102">
        <v>72027.271211022657</v>
      </c>
      <c r="BJ3389" s="1102">
        <v>82532.181429849516</v>
      </c>
      <c r="BK3389" s="1102">
        <v>105782.57372152664</v>
      </c>
      <c r="BL3389" s="1102">
        <v>141040.78872136233</v>
      </c>
      <c r="BM3389" s="1102">
        <v>130876.26632459939</v>
      </c>
      <c r="BN3389" s="1102">
        <v>139855.78599323309</v>
      </c>
      <c r="BO3389" s="1102">
        <v>165836.8447453015</v>
      </c>
      <c r="BP3389" s="1102">
        <v>155510.75743776758</v>
      </c>
      <c r="BQ3389" s="1102">
        <v>119139.18561400825</v>
      </c>
      <c r="BR3389" s="1102">
        <v>92238.094140606379</v>
      </c>
      <c r="BS3389" s="1102">
        <v>83742.510546156627</v>
      </c>
      <c r="BT3389" s="1102">
        <v>42040.850257195045</v>
      </c>
      <c r="BU3389" s="1102">
        <v>22619.828623419162</v>
      </c>
      <c r="BV3389" s="1102">
        <v>23377.305705305083</v>
      </c>
      <c r="BW3389" s="1102">
        <v>22523.777308844943</v>
      </c>
      <c r="BX3389" s="1102">
        <v>23443.552822501038</v>
      </c>
      <c r="BY3389" s="1102">
        <v>23419.154099277075</v>
      </c>
      <c r="BZ3389" s="1102">
        <v>24362.916154737788</v>
      </c>
      <c r="CA3389" s="1102">
        <v>17625.663607656174</v>
      </c>
      <c r="CB3389" s="1102">
        <v>12907.259776139186</v>
      </c>
      <c r="CC3389" s="1102">
        <v>13384.015963160506</v>
      </c>
      <c r="CD3389" s="1102">
        <v>15967.615752631549</v>
      </c>
      <c r="CE3389" s="1102">
        <v>24241.715284336915</v>
      </c>
      <c r="CF3389" s="1102">
        <v>19141.629597783995</v>
      </c>
      <c r="CG3389" s="1102">
        <v>14765.777603705352</v>
      </c>
      <c r="CH3389" s="1102">
        <v>17122.859148691921</v>
      </c>
      <c r="CI3389" s="1102">
        <v>22479.581370403001</v>
      </c>
      <c r="CJ3389" s="1102">
        <v>25536.73467808975</v>
      </c>
      <c r="CK3389" s="1102">
        <v>27429.674210383229</v>
      </c>
      <c r="CL3389" s="1102">
        <v>24481.019975509542</v>
      </c>
      <c r="CM3389" s="1102">
        <v>31676.521524948203</v>
      </c>
      <c r="CN3389" s="1102">
        <v>33119.695192571955</v>
      </c>
      <c r="CO3389" s="1102">
        <v>34066.931819192047</v>
      </c>
      <c r="CP3389" s="1102">
        <v>34725.384131234772</v>
      </c>
      <c r="CQ3389" s="1106">
        <f t="shared" si="252"/>
        <v>38278.183671954612</v>
      </c>
      <c r="CR3389" s="23" t="s">
        <v>544</v>
      </c>
      <c r="DQ3389"/>
      <c r="DR3389"/>
    </row>
    <row r="3390" spans="58:122" ht="13">
      <c r="BF3390" s="1135">
        <v>3382</v>
      </c>
      <c r="BG3390" s="1102">
        <v>61901.825062821648</v>
      </c>
      <c r="BH3390" s="1102">
        <v>63990.081151628496</v>
      </c>
      <c r="BI3390" s="1102">
        <v>52873.616784378777</v>
      </c>
      <c r="BJ3390" s="1102">
        <v>59239.760726910848</v>
      </c>
      <c r="BK3390" s="1102">
        <v>85613.095000223155</v>
      </c>
      <c r="BL3390" s="1102">
        <v>124469.07013052062</v>
      </c>
      <c r="BM3390" s="1102">
        <v>117269.3978137286</v>
      </c>
      <c r="BN3390" s="1102">
        <v>128576.53133656101</v>
      </c>
      <c r="BO3390" s="1102">
        <v>149581.09538288668</v>
      </c>
      <c r="BP3390" s="1102">
        <v>149316.17458439601</v>
      </c>
      <c r="BQ3390" s="1102">
        <v>107987.78670861723</v>
      </c>
      <c r="BR3390" s="1102">
        <v>78025.215492586096</v>
      </c>
      <c r="BS3390" s="1102">
        <v>81043.686197810966</v>
      </c>
      <c r="BT3390" s="1102">
        <v>41139.652390054733</v>
      </c>
      <c r="BU3390" s="1102">
        <v>18540.739133591152</v>
      </c>
      <c r="BV3390" s="1102">
        <v>14582.167903243977</v>
      </c>
      <c r="BW3390" s="1102">
        <v>29924.565923381659</v>
      </c>
      <c r="BX3390" s="1102">
        <v>37000.460008073802</v>
      </c>
      <c r="BY3390" s="1102">
        <v>40207.938814768124</v>
      </c>
      <c r="BZ3390" s="1102">
        <v>22409.156450854862</v>
      </c>
      <c r="CA3390" s="1102">
        <v>17630.926781692866</v>
      </c>
      <c r="CB3390" s="1102">
        <v>8932.3163416289262</v>
      </c>
      <c r="CC3390" s="1102">
        <v>9631.9413893893034</v>
      </c>
      <c r="CD3390" s="1102">
        <v>15222.885953696232</v>
      </c>
      <c r="CE3390" s="1102">
        <v>29518.716694772778</v>
      </c>
      <c r="CF3390" s="1102">
        <v>21716.347262675135</v>
      </c>
      <c r="CG3390" s="1102">
        <v>14796.375600243562</v>
      </c>
      <c r="CH3390" s="1102">
        <v>16238.77908779588</v>
      </c>
      <c r="CI3390" s="1102">
        <v>23699.912296276816</v>
      </c>
      <c r="CJ3390" s="1102">
        <v>25774.784903105687</v>
      </c>
      <c r="CK3390" s="1102">
        <v>25186.918587480763</v>
      </c>
      <c r="CL3390" s="1102">
        <v>19521.109100183749</v>
      </c>
      <c r="CM3390" s="1102">
        <v>27416.428946517673</v>
      </c>
      <c r="CN3390" s="1102">
        <v>30008.048922297996</v>
      </c>
      <c r="CO3390" s="1102">
        <v>39809.189756203828</v>
      </c>
      <c r="CP3390" s="1102">
        <v>30881.018165503592</v>
      </c>
      <c r="CQ3390" s="1106">
        <f t="shared" si="252"/>
        <v>34040.495588150057</v>
      </c>
      <c r="CR3390" s="23" t="s">
        <v>544</v>
      </c>
      <c r="DQ3390"/>
      <c r="DR3390"/>
    </row>
    <row r="3391" spans="58:122" ht="13">
      <c r="BF3391" s="1135">
        <v>3383</v>
      </c>
      <c r="BG3391" s="1102">
        <v>63218.995150275114</v>
      </c>
      <c r="BH3391" s="1102">
        <v>65925.149568343404</v>
      </c>
      <c r="BI3391" s="1102">
        <v>52858.174128358609</v>
      </c>
      <c r="BJ3391" s="1102">
        <v>56513.611486868984</v>
      </c>
      <c r="BK3391" s="1102">
        <v>83573.171031346879</v>
      </c>
      <c r="BL3391" s="1102">
        <v>123256.53730562604</v>
      </c>
      <c r="BM3391" s="1102">
        <v>97322.323542761442</v>
      </c>
      <c r="BN3391" s="1102">
        <v>115577.5361896605</v>
      </c>
      <c r="BO3391" s="1102">
        <v>149693.83854481403</v>
      </c>
      <c r="BP3391" s="1102">
        <v>139927.20835043507</v>
      </c>
      <c r="BQ3391" s="1102">
        <v>103869.1853486074</v>
      </c>
      <c r="BR3391" s="1102">
        <v>72681.563207049301</v>
      </c>
      <c r="BS3391" s="1102">
        <v>79835.034557052946</v>
      </c>
      <c r="BT3391" s="1102">
        <v>35679.38126967843</v>
      </c>
      <c r="BU3391" s="1102">
        <v>14368.501141846351</v>
      </c>
      <c r="BV3391" s="1102">
        <v>13749.457240566126</v>
      </c>
      <c r="BW3391" s="1102">
        <v>23700.664600286342</v>
      </c>
      <c r="BX3391" s="1102">
        <v>34479.384555517929</v>
      </c>
      <c r="BY3391" s="1102">
        <v>31055.836125712132</v>
      </c>
      <c r="BZ3391" s="1102">
        <v>25415.645128573487</v>
      </c>
      <c r="CA3391" s="1102">
        <v>17664.792471462479</v>
      </c>
      <c r="CB3391" s="1102">
        <v>11613.641288813931</v>
      </c>
      <c r="CC3391" s="1102">
        <v>10286.9537854466</v>
      </c>
      <c r="CD3391" s="1102">
        <v>13175.174807717036</v>
      </c>
      <c r="CE3391" s="1102">
        <v>19236.746428367562</v>
      </c>
      <c r="CF3391" s="1102">
        <v>17003.27736906744</v>
      </c>
      <c r="CG3391" s="1102">
        <v>15129.626901569645</v>
      </c>
      <c r="CH3391" s="1102">
        <v>17628.646031046843</v>
      </c>
      <c r="CI3391" s="1102">
        <v>23462.93997815745</v>
      </c>
      <c r="CJ3391" s="1102">
        <v>24690.33951927922</v>
      </c>
      <c r="CK3391" s="1102">
        <v>23955.889293433309</v>
      </c>
      <c r="CL3391" s="1102">
        <v>21963.876121913992</v>
      </c>
      <c r="CM3391" s="1102">
        <v>26286.116132070882</v>
      </c>
      <c r="CN3391" s="1102">
        <v>27552.27669052063</v>
      </c>
      <c r="CO3391" s="1102">
        <v>25114.030447123172</v>
      </c>
      <c r="CP3391" s="1102">
        <v>29488.365875794512</v>
      </c>
      <c r="CQ3391" s="1106">
        <f t="shared" si="252"/>
        <v>32505.359218306345</v>
      </c>
      <c r="CR3391" s="23" t="s">
        <v>544</v>
      </c>
      <c r="DQ3391"/>
      <c r="DR3391"/>
    </row>
    <row r="3392" spans="58:122" ht="13">
      <c r="BF3392" s="1135">
        <v>3384</v>
      </c>
      <c r="BG3392" s="1102">
        <v>70616.921761597609</v>
      </c>
      <c r="BH3392" s="1102">
        <v>87388.386299890481</v>
      </c>
      <c r="BI3392" s="1102">
        <v>82817.822676725904</v>
      </c>
      <c r="BJ3392" s="1102">
        <v>99127.442854009001</v>
      </c>
      <c r="BK3392" s="1102">
        <v>117104.05391323419</v>
      </c>
      <c r="BL3392" s="1102">
        <v>156296.57188198413</v>
      </c>
      <c r="BM3392" s="1102">
        <v>135164.83410151591</v>
      </c>
      <c r="BN3392" s="1102">
        <v>122695.06834962421</v>
      </c>
      <c r="BO3392" s="1102">
        <v>149499.22189666828</v>
      </c>
      <c r="BP3392" s="1102">
        <v>134188.27405671991</v>
      </c>
      <c r="BQ3392" s="1102">
        <v>104136.82795769618</v>
      </c>
      <c r="BR3392" s="1102">
        <v>74147.770254081872</v>
      </c>
      <c r="BS3392" s="1102">
        <v>80093.56640034898</v>
      </c>
      <c r="BT3392" s="1102">
        <v>48501.651762905567</v>
      </c>
      <c r="BU3392" s="1102">
        <v>14243.319258410475</v>
      </c>
      <c r="BV3392" s="1102">
        <v>13580.378294933267</v>
      </c>
      <c r="BW3392" s="1102">
        <v>29653.239731558635</v>
      </c>
      <c r="BX3392" s="1102">
        <v>31801.78544780934</v>
      </c>
      <c r="BY3392" s="1102">
        <v>29422.093557812776</v>
      </c>
      <c r="BZ3392" s="1102">
        <v>27667.529551189338</v>
      </c>
      <c r="CA3392" s="1102">
        <v>17665.450662149935</v>
      </c>
      <c r="CB3392" s="1102">
        <v>17810.132589623343</v>
      </c>
      <c r="CC3392" s="1102">
        <v>13876.992774070575</v>
      </c>
      <c r="CD3392" s="1102">
        <v>13137.034184524398</v>
      </c>
      <c r="CE3392" s="1102">
        <v>27387.074085813758</v>
      </c>
      <c r="CF3392" s="1102">
        <v>20454.677282275312</v>
      </c>
      <c r="CG3392" s="1102">
        <v>14277.631835629916</v>
      </c>
      <c r="CH3392" s="1102">
        <v>24574.040492985518</v>
      </c>
      <c r="CI3392" s="1102">
        <v>24690.62616227839</v>
      </c>
      <c r="CJ3392" s="1102">
        <v>37326.224617076834</v>
      </c>
      <c r="CK3392" s="1102">
        <v>33191.426120425633</v>
      </c>
      <c r="CL3392" s="1102">
        <v>23356.027546334586</v>
      </c>
      <c r="CM3392" s="1102">
        <v>33860.928658387209</v>
      </c>
      <c r="CN3392" s="1102">
        <v>25115.053233657567</v>
      </c>
      <c r="CO3392" s="1102">
        <v>35438.864511481668</v>
      </c>
      <c r="CP3392" s="1102">
        <v>25883.866930994409</v>
      </c>
      <c r="CQ3392" s="1106">
        <f t="shared" si="252"/>
        <v>28532.079264570126</v>
      </c>
      <c r="CR3392" s="23" t="s">
        <v>544</v>
      </c>
      <c r="DQ3392"/>
      <c r="DR3392"/>
    </row>
    <row r="3393" spans="58:122" ht="13">
      <c r="BF3393" s="1135">
        <v>3385</v>
      </c>
      <c r="BG3393" s="1102">
        <v>82174.134491269855</v>
      </c>
      <c r="BH3393" s="1102">
        <v>95127.286587096998</v>
      </c>
      <c r="BI3393" s="1102">
        <v>89462.941279782666</v>
      </c>
      <c r="BJ3393" s="1102">
        <v>100395.18357808766</v>
      </c>
      <c r="BK3393" s="1102">
        <v>109578.38419468794</v>
      </c>
      <c r="BL3393" s="1102">
        <v>136869.74077573992</v>
      </c>
      <c r="BM3393" s="1102">
        <v>125095.42063960322</v>
      </c>
      <c r="BN3393" s="1102">
        <v>116704.52006995436</v>
      </c>
      <c r="BO3393" s="1102">
        <v>148301.20853669199</v>
      </c>
      <c r="BP3393" s="1102">
        <v>133885.10263832708</v>
      </c>
      <c r="BQ3393" s="1102">
        <v>106680.34577867063</v>
      </c>
      <c r="BR3393" s="1102">
        <v>85267.062630690998</v>
      </c>
      <c r="BS3393" s="1102">
        <v>115060.88545315863</v>
      </c>
      <c r="BT3393" s="1102">
        <v>37821.481472663058</v>
      </c>
      <c r="BU3393" s="1102">
        <v>16269.198081068042</v>
      </c>
      <c r="BV3393" s="1102">
        <v>15509.482645961014</v>
      </c>
      <c r="BW3393" s="1102">
        <v>34444.692553383247</v>
      </c>
      <c r="BX3393" s="1102">
        <v>36722.183004596758</v>
      </c>
      <c r="BY3393" s="1102">
        <v>31131.649206225371</v>
      </c>
      <c r="BZ3393" s="1102">
        <v>27717.033046921228</v>
      </c>
      <c r="CA3393" s="1102">
        <v>17666.305997911903</v>
      </c>
      <c r="CB3393" s="1102">
        <v>12219.550913157629</v>
      </c>
      <c r="CC3393" s="1102">
        <v>12823.15157163267</v>
      </c>
      <c r="CD3393" s="1102">
        <v>15890.211531999776</v>
      </c>
      <c r="CE3393" s="1102">
        <v>31917.225568382823</v>
      </c>
      <c r="CF3393" s="1102">
        <v>23091.876778326288</v>
      </c>
      <c r="CG3393" s="1102">
        <v>16062.922121756021</v>
      </c>
      <c r="CH3393" s="1102">
        <v>14820.163459578738</v>
      </c>
      <c r="CI3393" s="1102">
        <v>18119.299050617483</v>
      </c>
      <c r="CJ3393" s="1102">
        <v>20291.211371551304</v>
      </c>
      <c r="CK3393" s="1102">
        <v>23815.917222097309</v>
      </c>
      <c r="CL3393" s="1102">
        <v>20352.919520597428</v>
      </c>
      <c r="CM3393" s="1102">
        <v>26516.340715042901</v>
      </c>
      <c r="CN3393" s="1102">
        <v>24302.237353809214</v>
      </c>
      <c r="CO3393" s="1102">
        <v>33463.522649171377</v>
      </c>
      <c r="CP3393" s="1102">
        <v>26008.265540545915</v>
      </c>
      <c r="CQ3393" s="1106">
        <f t="shared" si="252"/>
        <v>28669.205258827023</v>
      </c>
      <c r="CR3393" s="23" t="s">
        <v>544</v>
      </c>
      <c r="DQ3393"/>
      <c r="DR3393"/>
    </row>
    <row r="3394" spans="58:122" ht="13">
      <c r="BF3394" s="1135">
        <v>3386</v>
      </c>
      <c r="BG3394" s="1102">
        <v>71040.754382019033</v>
      </c>
      <c r="BH3394" s="1102">
        <v>71901.014857502872</v>
      </c>
      <c r="BI3394" s="1102">
        <v>67965.4643297367</v>
      </c>
      <c r="BJ3394" s="1102">
        <v>66962.028384500678</v>
      </c>
      <c r="BK3394" s="1102">
        <v>91452.715607410981</v>
      </c>
      <c r="BL3394" s="1102">
        <v>124495.1390088245</v>
      </c>
      <c r="BM3394" s="1102">
        <v>93377.490806750808</v>
      </c>
      <c r="BN3394" s="1102">
        <v>89742.77256690897</v>
      </c>
      <c r="BO3394" s="1102">
        <v>129769.87336939208</v>
      </c>
      <c r="BP3394" s="1102">
        <v>121100.63868140432</v>
      </c>
      <c r="BQ3394" s="1102">
        <v>90050.727863925335</v>
      </c>
      <c r="BR3394" s="1102">
        <v>59880.412270177221</v>
      </c>
      <c r="BS3394" s="1102">
        <v>81520.886809391784</v>
      </c>
      <c r="BT3394" s="1102">
        <v>37938.245892115468</v>
      </c>
      <c r="BU3394" s="1102">
        <v>16269.001919067987</v>
      </c>
      <c r="BV3394" s="1102">
        <v>12179.361299168168</v>
      </c>
      <c r="BW3394" s="1102">
        <v>20103.666753239213</v>
      </c>
      <c r="BX3394" s="1102">
        <v>28509.498045297823</v>
      </c>
      <c r="BY3394" s="1102">
        <v>28011.195863357523</v>
      </c>
      <c r="BZ3394" s="1102">
        <v>22174.710629910303</v>
      </c>
      <c r="CA3394" s="1102">
        <v>17699.204083675893</v>
      </c>
      <c r="CB3394" s="1102">
        <v>9931.7781558563947</v>
      </c>
      <c r="CC3394" s="1102">
        <v>9837.8356729665138</v>
      </c>
      <c r="CD3394" s="1102">
        <v>12649.984852447174</v>
      </c>
      <c r="CE3394" s="1102">
        <v>24439.233375997195</v>
      </c>
      <c r="CF3394" s="1102">
        <v>17547.188832006221</v>
      </c>
      <c r="CG3394" s="1102">
        <v>15297.9442206445</v>
      </c>
      <c r="CH3394" s="1102">
        <v>17462.469764673006</v>
      </c>
      <c r="CI3394" s="1102">
        <v>25034.221934669353</v>
      </c>
      <c r="CJ3394" s="1102">
        <v>25746.789793070937</v>
      </c>
      <c r="CK3394" s="1102">
        <v>24221.461205998308</v>
      </c>
      <c r="CL3394" s="1102">
        <v>19095.468632118849</v>
      </c>
      <c r="CM3394" s="1102">
        <v>28140.304728589617</v>
      </c>
      <c r="CN3394" s="1102">
        <v>25605.976755064927</v>
      </c>
      <c r="CO3394" s="1102">
        <v>29034.552384784613</v>
      </c>
      <c r="CP3394" s="1102">
        <v>25903.286568091939</v>
      </c>
      <c r="CQ3394" s="1106">
        <f t="shared" si="252"/>
        <v>28553.485750178828</v>
      </c>
      <c r="CR3394" s="23" t="s">
        <v>544</v>
      </c>
      <c r="DQ3394"/>
      <c r="DR3394"/>
    </row>
    <row r="3395" spans="58:122" ht="13">
      <c r="BF3395" s="1135">
        <v>3387</v>
      </c>
      <c r="BG3395" s="1102">
        <v>71613.337053786643</v>
      </c>
      <c r="BH3395" s="1102">
        <v>73824.14631122243</v>
      </c>
      <c r="BI3395" s="1102">
        <v>67736.428641188031</v>
      </c>
      <c r="BJ3395" s="1102">
        <v>76712.524233282165</v>
      </c>
      <c r="BK3395" s="1102">
        <v>85214.232065015909</v>
      </c>
      <c r="BL3395" s="1102">
        <v>105409.2099348395</v>
      </c>
      <c r="BM3395" s="1102">
        <v>91849.866370956326</v>
      </c>
      <c r="BN3395" s="1102">
        <v>105483.76530583695</v>
      </c>
      <c r="BO3395" s="1102">
        <v>141333.69078418685</v>
      </c>
      <c r="BP3395" s="1102">
        <v>130027.36449517948</v>
      </c>
      <c r="BQ3395" s="1102">
        <v>102273.83553954618</v>
      </c>
      <c r="BR3395" s="1102">
        <v>84061.027326147829</v>
      </c>
      <c r="BS3395" s="1102">
        <v>90386.945026545654</v>
      </c>
      <c r="BT3395" s="1102">
        <v>34363.707489570734</v>
      </c>
      <c r="BU3395" s="1102">
        <v>15018.907420072908</v>
      </c>
      <c r="BV3395" s="1102">
        <v>12913.780774107885</v>
      </c>
      <c r="BW3395" s="1102">
        <v>21138.737200248965</v>
      </c>
      <c r="BX3395" s="1102">
        <v>25843.569392999823</v>
      </c>
      <c r="BY3395" s="1102">
        <v>26921.774795923739</v>
      </c>
      <c r="BZ3395" s="1102">
        <v>23936.923253087054</v>
      </c>
      <c r="CA3395" s="1102">
        <v>17702.124006777409</v>
      </c>
      <c r="CB3395" s="1102">
        <v>9763.6330042078589</v>
      </c>
      <c r="CC3395" s="1102">
        <v>10154.911417914116</v>
      </c>
      <c r="CD3395" s="1102">
        <v>13738.01701560402</v>
      </c>
      <c r="CE3395" s="1102">
        <v>21308.395942560186</v>
      </c>
      <c r="CF3395" s="1102">
        <v>16673.930301314045</v>
      </c>
      <c r="CG3395" s="1102">
        <v>13675.695475183369</v>
      </c>
      <c r="CH3395" s="1102">
        <v>18259.502423537935</v>
      </c>
      <c r="CI3395" s="1102">
        <v>23738.614106711721</v>
      </c>
      <c r="CJ3395" s="1102">
        <v>25188.774205408859</v>
      </c>
      <c r="CK3395" s="1102">
        <v>23874.599954905152</v>
      </c>
      <c r="CL3395" s="1102">
        <v>20130.223971352592</v>
      </c>
      <c r="CM3395" s="1102">
        <v>22777.439289693066</v>
      </c>
      <c r="CN3395" s="1102">
        <v>20525.410960886402</v>
      </c>
      <c r="CO3395" s="1102">
        <v>17639.936053185684</v>
      </c>
      <c r="CP3395" s="1102">
        <v>22152.4699055495</v>
      </c>
      <c r="CQ3395" s="1106">
        <f t="shared" si="252"/>
        <v>24418.918121321844</v>
      </c>
      <c r="CR3395" s="23" t="s">
        <v>544</v>
      </c>
      <c r="DQ3395"/>
      <c r="DR3395"/>
    </row>
    <row r="3396" spans="58:122" ht="13">
      <c r="BF3396" s="1135">
        <v>3388</v>
      </c>
      <c r="BG3396" s="1102">
        <v>77208.531473010647</v>
      </c>
      <c r="BH3396" s="1102">
        <v>73883.595252841013</v>
      </c>
      <c r="BI3396" s="1102">
        <v>65173.638528693977</v>
      </c>
      <c r="BJ3396" s="1102">
        <v>77003.476215522503</v>
      </c>
      <c r="BK3396" s="1102">
        <v>89141.87980856889</v>
      </c>
      <c r="BL3396" s="1102">
        <v>110696.31377110492</v>
      </c>
      <c r="BM3396" s="1102">
        <v>103317.58015307449</v>
      </c>
      <c r="BN3396" s="1102">
        <v>136953.70709584848</v>
      </c>
      <c r="BO3396" s="1102">
        <v>142863.83683185079</v>
      </c>
      <c r="BP3396" s="1102">
        <v>133354.33803097979</v>
      </c>
      <c r="BQ3396" s="1102">
        <v>105959.28647266685</v>
      </c>
      <c r="BR3396" s="1102">
        <v>98932.81999564865</v>
      </c>
      <c r="BS3396" s="1102">
        <v>85845.699981571437</v>
      </c>
      <c r="BT3396" s="1102">
        <v>48623.05478516037</v>
      </c>
      <c r="BU3396" s="1102">
        <v>24612.981275147289</v>
      </c>
      <c r="BV3396" s="1102">
        <v>18277.429523073915</v>
      </c>
      <c r="BW3396" s="1102">
        <v>19466.243375801296</v>
      </c>
      <c r="BX3396" s="1102">
        <v>20616.52182777792</v>
      </c>
      <c r="BY3396" s="1102">
        <v>23575.696590172221</v>
      </c>
      <c r="BZ3396" s="1102">
        <v>26112.943878030699</v>
      </c>
      <c r="CA3396" s="1102">
        <v>17716.17155249805</v>
      </c>
      <c r="CB3396" s="1102">
        <v>11410.436262175122</v>
      </c>
      <c r="CC3396" s="1102">
        <v>12051.17591464265</v>
      </c>
      <c r="CD3396" s="1102">
        <v>15073.369634227893</v>
      </c>
      <c r="CE3396" s="1102">
        <v>23128.46510186348</v>
      </c>
      <c r="CF3396" s="1102">
        <v>16751.576569686968</v>
      </c>
      <c r="CG3396" s="1102">
        <v>12970.839525487527</v>
      </c>
      <c r="CH3396" s="1102">
        <v>16399.428994886308</v>
      </c>
      <c r="CI3396" s="1102">
        <v>26659.804283252368</v>
      </c>
      <c r="CJ3396" s="1102">
        <v>32459.210539404416</v>
      </c>
      <c r="CK3396" s="1102">
        <v>31942.911184567252</v>
      </c>
      <c r="CL3396" s="1102">
        <v>24836.346209910869</v>
      </c>
      <c r="CM3396" s="1102">
        <v>28547.612550296555</v>
      </c>
      <c r="CN3396" s="1102">
        <v>27450.062018111585</v>
      </c>
      <c r="CO3396" s="1102">
        <v>31728.06206936423</v>
      </c>
      <c r="CP3396" s="1102">
        <v>29634.011850990984</v>
      </c>
      <c r="CQ3396" s="1106">
        <f t="shared" si="252"/>
        <v>32665.906424021396</v>
      </c>
      <c r="CR3396" s="23" t="s">
        <v>544</v>
      </c>
      <c r="DQ3396"/>
      <c r="DR3396"/>
    </row>
    <row r="3397" spans="58:122" ht="13">
      <c r="BF3397" s="1135">
        <v>3389</v>
      </c>
      <c r="BG3397" s="1102">
        <v>59913.50578237859</v>
      </c>
      <c r="BH3397" s="1102">
        <v>72702.782795278545</v>
      </c>
      <c r="BI3397" s="1102">
        <v>65335.63095489861</v>
      </c>
      <c r="BJ3397" s="1102">
        <v>67035.047034074247</v>
      </c>
      <c r="BK3397" s="1102">
        <v>79190.670995831068</v>
      </c>
      <c r="BL3397" s="1102">
        <v>105618.85884662779</v>
      </c>
      <c r="BM3397" s="1102">
        <v>95655.302701041859</v>
      </c>
      <c r="BN3397" s="1102">
        <v>93445.56708698826</v>
      </c>
      <c r="BO3397" s="1102">
        <v>102861.74751510198</v>
      </c>
      <c r="BP3397" s="1102">
        <v>111159.78527989522</v>
      </c>
      <c r="BQ3397" s="1102">
        <v>85337.979993410845</v>
      </c>
      <c r="BR3397" s="1102">
        <v>70353.531138434206</v>
      </c>
      <c r="BS3397" s="1102">
        <v>76469.493698369915</v>
      </c>
      <c r="BT3397" s="1102">
        <v>33613.732224607156</v>
      </c>
      <c r="BU3397" s="1102">
        <v>17391.620934291954</v>
      </c>
      <c r="BV3397" s="1102">
        <v>15537.784049321765</v>
      </c>
      <c r="BW3397" s="1102">
        <v>25059.90934767872</v>
      </c>
      <c r="BX3397" s="1102">
        <v>31908.595025138176</v>
      </c>
      <c r="BY3397" s="1102">
        <v>27434.415710297457</v>
      </c>
      <c r="BZ3397" s="1102">
        <v>24434.579042884703</v>
      </c>
      <c r="CA3397" s="1102">
        <v>17733.100010893631</v>
      </c>
      <c r="CB3397" s="1102">
        <v>8797.3073938969028</v>
      </c>
      <c r="CC3397" s="1102">
        <v>10323.497051351449</v>
      </c>
      <c r="CD3397" s="1102">
        <v>12388.630865935926</v>
      </c>
      <c r="CE3397" s="1102">
        <v>26894.641802600228</v>
      </c>
      <c r="CF3397" s="1102">
        <v>17381.180587201805</v>
      </c>
      <c r="CG3397" s="1102">
        <v>11325.864865061943</v>
      </c>
      <c r="CH3397" s="1102">
        <v>12665.034601623722</v>
      </c>
      <c r="CI3397" s="1102">
        <v>18541.590521719245</v>
      </c>
      <c r="CJ3397" s="1102">
        <v>23822.333145386619</v>
      </c>
      <c r="CK3397" s="1102">
        <v>23425.292561315782</v>
      </c>
      <c r="CL3397" s="1102">
        <v>18802.873844269208</v>
      </c>
      <c r="CM3397" s="1102">
        <v>26590.259048333035</v>
      </c>
      <c r="CN3397" s="1102">
        <v>21707.957108214458</v>
      </c>
      <c r="CO3397" s="1102">
        <v>36732.366183625556</v>
      </c>
      <c r="CP3397" s="1102">
        <v>22222.849201696012</v>
      </c>
      <c r="CQ3397" s="1106">
        <f t="shared" si="252"/>
        <v>24496.498015453984</v>
      </c>
      <c r="CR3397" s="23" t="s">
        <v>544</v>
      </c>
      <c r="DQ3397"/>
      <c r="DR3397"/>
    </row>
    <row r="3398" spans="58:122" ht="13">
      <c r="BF3398" s="1135">
        <v>3390</v>
      </c>
      <c r="BG3398" s="1102">
        <v>67906.582957187667</v>
      </c>
      <c r="BH3398" s="1102">
        <v>76619.591229446203</v>
      </c>
      <c r="BI3398" s="1102">
        <v>73032.265590459268</v>
      </c>
      <c r="BJ3398" s="1102">
        <v>85720.70637690548</v>
      </c>
      <c r="BK3398" s="1102">
        <v>107525.57081664467</v>
      </c>
      <c r="BL3398" s="1102">
        <v>142000.19808410871</v>
      </c>
      <c r="BM3398" s="1102">
        <v>119486.53629894566</v>
      </c>
      <c r="BN3398" s="1102">
        <v>123713.98478480632</v>
      </c>
      <c r="BO3398" s="1102">
        <v>158722.00249295967</v>
      </c>
      <c r="BP3398" s="1102">
        <v>150646.48022503834</v>
      </c>
      <c r="BQ3398" s="1102">
        <v>118111.84610655683</v>
      </c>
      <c r="BR3398" s="1102">
        <v>94893.144952787057</v>
      </c>
      <c r="BS3398" s="1102">
        <v>122708.04115288178</v>
      </c>
      <c r="BT3398" s="1102">
        <v>46532.737214098415</v>
      </c>
      <c r="BU3398" s="1102">
        <v>17594.428563201254</v>
      </c>
      <c r="BV3398" s="1102">
        <v>18066.49101799681</v>
      </c>
      <c r="BW3398" s="1102">
        <v>19617.639976665472</v>
      </c>
      <c r="BX3398" s="1102">
        <v>26279.673828832445</v>
      </c>
      <c r="BY3398" s="1102">
        <v>27697.096200655997</v>
      </c>
      <c r="BZ3398" s="1102">
        <v>19792.021864727791</v>
      </c>
      <c r="CA3398" s="1102">
        <v>17733.565851938507</v>
      </c>
      <c r="CB3398" s="1102">
        <v>13074.739968065369</v>
      </c>
      <c r="CC3398" s="1102">
        <v>14657.023422265493</v>
      </c>
      <c r="CD3398" s="1102">
        <v>16795.980358451648</v>
      </c>
      <c r="CE3398" s="1102">
        <v>24377.585586697827</v>
      </c>
      <c r="CF3398" s="1102">
        <v>20245.245160859391</v>
      </c>
      <c r="CG3398" s="1102">
        <v>17096.460496645544</v>
      </c>
      <c r="CH3398" s="1102">
        <v>19209.246544323458</v>
      </c>
      <c r="CI3398" s="1102">
        <v>25298.405178293426</v>
      </c>
      <c r="CJ3398" s="1102">
        <v>28481.338982894235</v>
      </c>
      <c r="CK3398" s="1102">
        <v>31076.67586724092</v>
      </c>
      <c r="CL3398" s="1102">
        <v>25727.478985621001</v>
      </c>
      <c r="CM3398" s="1102">
        <v>28995.298349224471</v>
      </c>
      <c r="CN3398" s="1102">
        <v>27222.21934654751</v>
      </c>
      <c r="CO3398" s="1102">
        <v>34777.778501435205</v>
      </c>
      <c r="CP3398" s="1102">
        <v>29074.365143940697</v>
      </c>
      <c r="CQ3398" s="1106">
        <f t="shared" si="252"/>
        <v>32049.001529235607</v>
      </c>
      <c r="CR3398" s="23" t="s">
        <v>544</v>
      </c>
      <c r="DQ3398"/>
      <c r="DR3398"/>
    </row>
    <row r="3399" spans="58:122" ht="13">
      <c r="BF3399" s="1135">
        <v>3391</v>
      </c>
      <c r="BG3399" s="1102">
        <v>88639.392614124066</v>
      </c>
      <c r="BH3399" s="1102">
        <v>84623.996015488534</v>
      </c>
      <c r="BI3399" s="1102">
        <v>71141.164370968429</v>
      </c>
      <c r="BJ3399" s="1102">
        <v>84663.323047918617</v>
      </c>
      <c r="BK3399" s="1102">
        <v>99839.591868913121</v>
      </c>
      <c r="BL3399" s="1102">
        <v>123910.76648759007</v>
      </c>
      <c r="BM3399" s="1102">
        <v>95004.347496012226</v>
      </c>
      <c r="BN3399" s="1102">
        <v>99045.628336144568</v>
      </c>
      <c r="BO3399" s="1102">
        <v>146105.16963617364</v>
      </c>
      <c r="BP3399" s="1102">
        <v>144688.93045573556</v>
      </c>
      <c r="BQ3399" s="1102">
        <v>116670.88381448886</v>
      </c>
      <c r="BR3399" s="1102">
        <v>92504.906185959364</v>
      </c>
      <c r="BS3399" s="1102">
        <v>115999.60313521457</v>
      </c>
      <c r="BT3399" s="1102">
        <v>31375.01620040126</v>
      </c>
      <c r="BU3399" s="1102">
        <v>11337.535671265821</v>
      </c>
      <c r="BV3399" s="1102">
        <v>12611.927456060894</v>
      </c>
      <c r="BW3399" s="1102">
        <v>26577.230489547146</v>
      </c>
      <c r="BX3399" s="1102">
        <v>32849.901283563224</v>
      </c>
      <c r="BY3399" s="1102">
        <v>33973.039449154334</v>
      </c>
      <c r="BZ3399" s="1102">
        <v>26374.706164554766</v>
      </c>
      <c r="CA3399" s="1102">
        <v>17761.787569265518</v>
      </c>
      <c r="CB3399" s="1102">
        <v>10803.433647211852</v>
      </c>
      <c r="CC3399" s="1102">
        <v>13091.143803375433</v>
      </c>
      <c r="CD3399" s="1102">
        <v>15787.071783268202</v>
      </c>
      <c r="CE3399" s="1102">
        <v>29924.50990266406</v>
      </c>
      <c r="CF3399" s="1102">
        <v>18141.668207841391</v>
      </c>
      <c r="CG3399" s="1102">
        <v>13023.614857818004</v>
      </c>
      <c r="CH3399" s="1102">
        <v>17279.474060644607</v>
      </c>
      <c r="CI3399" s="1102">
        <v>23246.471786198515</v>
      </c>
      <c r="CJ3399" s="1102">
        <v>27842.74819534042</v>
      </c>
      <c r="CK3399" s="1102">
        <v>26697.539902134929</v>
      </c>
      <c r="CL3399" s="1102">
        <v>17692.92262611369</v>
      </c>
      <c r="CM3399" s="1102">
        <v>22154.967302343859</v>
      </c>
      <c r="CN3399" s="1102">
        <v>15184.8096758268</v>
      </c>
      <c r="CO3399" s="1102">
        <v>19769.195875155216</v>
      </c>
      <c r="CP3399" s="1102">
        <v>16570.98818497988</v>
      </c>
      <c r="CQ3399" s="1106">
        <f t="shared" si="252"/>
        <v>18266.387694179692</v>
      </c>
      <c r="CR3399" s="23" t="s">
        <v>544</v>
      </c>
      <c r="DQ3399"/>
      <c r="DR3399"/>
    </row>
    <row r="3400" spans="58:122" ht="13">
      <c r="BF3400" s="1135">
        <v>3392</v>
      </c>
      <c r="BG3400" s="1102">
        <v>63175.748541800829</v>
      </c>
      <c r="BH3400" s="1102">
        <v>76973.659010601681</v>
      </c>
      <c r="BI3400" s="1102">
        <v>77573.199962573795</v>
      </c>
      <c r="BJ3400" s="1102">
        <v>92809.4740859866</v>
      </c>
      <c r="BK3400" s="1102">
        <v>109039.0923687441</v>
      </c>
      <c r="BL3400" s="1102">
        <v>131472.35245064192</v>
      </c>
      <c r="BM3400" s="1102">
        <v>103160.84627858849</v>
      </c>
      <c r="BN3400" s="1102">
        <v>105253.47305334538</v>
      </c>
      <c r="BO3400" s="1102">
        <v>162035.96624253213</v>
      </c>
      <c r="BP3400" s="1102">
        <v>151758.34858980522</v>
      </c>
      <c r="BQ3400" s="1102">
        <v>118036.50167206259</v>
      </c>
      <c r="BR3400" s="1102">
        <v>89560.981501475762</v>
      </c>
      <c r="BS3400" s="1102">
        <v>101991.19696182077</v>
      </c>
      <c r="BT3400" s="1102">
        <v>54375.267688796681</v>
      </c>
      <c r="BU3400" s="1102">
        <v>19765.365005844604</v>
      </c>
      <c r="BV3400" s="1102">
        <v>16633.344317255283</v>
      </c>
      <c r="BW3400" s="1102">
        <v>26343.281096868963</v>
      </c>
      <c r="BX3400" s="1102">
        <v>30379.493876877597</v>
      </c>
      <c r="BY3400" s="1102">
        <v>29357.206256392841</v>
      </c>
      <c r="BZ3400" s="1102">
        <v>28351.761012147599</v>
      </c>
      <c r="CA3400" s="1102">
        <v>17784.685685927405</v>
      </c>
      <c r="CB3400" s="1102">
        <v>10131.302703536805</v>
      </c>
      <c r="CC3400" s="1102">
        <v>11418.526072652374</v>
      </c>
      <c r="CD3400" s="1102">
        <v>14129.794408890768</v>
      </c>
      <c r="CE3400" s="1102">
        <v>28279.798117294449</v>
      </c>
      <c r="CF3400" s="1102">
        <v>23059.357845982249</v>
      </c>
      <c r="CG3400" s="1102">
        <v>17310.101223708625</v>
      </c>
      <c r="CH3400" s="1102">
        <v>19376.077773975921</v>
      </c>
      <c r="CI3400" s="1102">
        <v>23455.813898728185</v>
      </c>
      <c r="CJ3400" s="1102">
        <v>25293.242821391534</v>
      </c>
      <c r="CK3400" s="1102">
        <v>24166.208049284614</v>
      </c>
      <c r="CL3400" s="1102">
        <v>16591.057732678568</v>
      </c>
      <c r="CM3400" s="1102">
        <v>19204.22475666106</v>
      </c>
      <c r="CN3400" s="1102">
        <v>23429.573418455238</v>
      </c>
      <c r="CO3400" s="1102">
        <v>29464.567794424685</v>
      </c>
      <c r="CP3400" s="1102">
        <v>20365.726463792995</v>
      </c>
      <c r="CQ3400" s="1106">
        <f t="shared" si="252"/>
        <v>22449.370617405322</v>
      </c>
      <c r="CR3400" s="23" t="s">
        <v>544</v>
      </c>
      <c r="DQ3400"/>
      <c r="DR3400"/>
    </row>
    <row r="3401" spans="58:122" ht="13">
      <c r="BF3401" s="1135">
        <v>3393</v>
      </c>
      <c r="BG3401" s="1102">
        <v>80465.202886948231</v>
      </c>
      <c r="BH3401" s="1102">
        <v>77568.599545357138</v>
      </c>
      <c r="BI3401" s="1102">
        <v>66697.610657915167</v>
      </c>
      <c r="BJ3401" s="1102">
        <v>83384.685952930813</v>
      </c>
      <c r="BK3401" s="1102">
        <v>91487.177472593336</v>
      </c>
      <c r="BL3401" s="1102">
        <v>97989.263287483016</v>
      </c>
      <c r="BM3401" s="1102">
        <v>85427.487380057661</v>
      </c>
      <c r="BN3401" s="1102">
        <v>109296.70860447812</v>
      </c>
      <c r="BO3401" s="1102">
        <v>129429.31462932317</v>
      </c>
      <c r="BP3401" s="1102">
        <v>120272.39858471527</v>
      </c>
      <c r="BQ3401" s="1102">
        <v>95761.029524251324</v>
      </c>
      <c r="BR3401" s="1102">
        <v>82274.706555265366</v>
      </c>
      <c r="BS3401" s="1102">
        <v>69045.112448054802</v>
      </c>
      <c r="BT3401" s="1102">
        <v>51470.834968693569</v>
      </c>
      <c r="BU3401" s="1102">
        <v>14577.570346426097</v>
      </c>
      <c r="BV3401" s="1102">
        <v>17223.1620351036</v>
      </c>
      <c r="BW3401" s="1102">
        <v>27978.418786757076</v>
      </c>
      <c r="BX3401" s="1102">
        <v>29546.006887929478</v>
      </c>
      <c r="BY3401" s="1102">
        <v>25710.693129769803</v>
      </c>
      <c r="BZ3401" s="1102">
        <v>21244.633695256063</v>
      </c>
      <c r="CA3401" s="1102">
        <v>17791.917480617354</v>
      </c>
      <c r="CB3401" s="1102">
        <v>9934.9532806917487</v>
      </c>
      <c r="CC3401" s="1102">
        <v>9613.357409289134</v>
      </c>
      <c r="CD3401" s="1102">
        <v>14506.471976751287</v>
      </c>
      <c r="CE3401" s="1102">
        <v>26634.652361510456</v>
      </c>
      <c r="CF3401" s="1102">
        <v>20286.148614555139</v>
      </c>
      <c r="CG3401" s="1102">
        <v>15288.054945057715</v>
      </c>
      <c r="CH3401" s="1102">
        <v>16220.072296931996</v>
      </c>
      <c r="CI3401" s="1102">
        <v>22478.834354595219</v>
      </c>
      <c r="CJ3401" s="1102">
        <v>26851.940965407561</v>
      </c>
      <c r="CK3401" s="1102">
        <v>22446.853665925173</v>
      </c>
      <c r="CL3401" s="1102">
        <v>18457.063100630992</v>
      </c>
      <c r="CM3401" s="1102">
        <v>24705.408605344845</v>
      </c>
      <c r="CN3401" s="1102">
        <v>29380.71481619668</v>
      </c>
      <c r="CO3401" s="1102">
        <v>33733.437383896948</v>
      </c>
      <c r="CP3401" s="1102">
        <v>29983.715320923886</v>
      </c>
      <c r="CQ3401" s="1106">
        <f t="shared" si="252"/>
        <v>33051.388514074679</v>
      </c>
      <c r="CR3401" s="23" t="s">
        <v>544</v>
      </c>
      <c r="DQ3401"/>
      <c r="DR3401"/>
    </row>
    <row r="3402" spans="58:122" ht="13">
      <c r="BF3402" s="1135">
        <v>3394</v>
      </c>
      <c r="BG3402" s="1102">
        <v>60097.228858175236</v>
      </c>
      <c r="BH3402" s="1102">
        <v>76030.100486102121</v>
      </c>
      <c r="BI3402" s="1102">
        <v>74698.620321818176</v>
      </c>
      <c r="BJ3402" s="1102">
        <v>80453.787786494038</v>
      </c>
      <c r="BK3402" s="1102">
        <v>88074.694108607393</v>
      </c>
      <c r="BL3402" s="1102">
        <v>112557.16758472603</v>
      </c>
      <c r="BM3402" s="1102">
        <v>99892.194881360789</v>
      </c>
      <c r="BN3402" s="1102">
        <v>104924.59741140956</v>
      </c>
      <c r="BO3402" s="1102">
        <v>120178.66156646024</v>
      </c>
      <c r="BP3402" s="1102">
        <v>131728.35946488328</v>
      </c>
      <c r="BQ3402" s="1102">
        <v>98463.762175217722</v>
      </c>
      <c r="BR3402" s="1102">
        <v>69778.51520061653</v>
      </c>
      <c r="BS3402" s="1102">
        <v>63779.369849613227</v>
      </c>
      <c r="BT3402" s="1102">
        <v>28493.719741505014</v>
      </c>
      <c r="BU3402" s="1102">
        <v>15460.003337050384</v>
      </c>
      <c r="BV3402" s="1102">
        <v>15961.134335934072</v>
      </c>
      <c r="BW3402" s="1102">
        <v>17448.499740114843</v>
      </c>
      <c r="BX3402" s="1102">
        <v>20872.08854287651</v>
      </c>
      <c r="BY3402" s="1102">
        <v>26315.784824131413</v>
      </c>
      <c r="BZ3402" s="1102">
        <v>26779.520736111463</v>
      </c>
      <c r="CA3402" s="1102">
        <v>17796.580771884783</v>
      </c>
      <c r="CB3402" s="1102">
        <v>9216.8953723334525</v>
      </c>
      <c r="CC3402" s="1102">
        <v>10082.9168018736</v>
      </c>
      <c r="CD3402" s="1102">
        <v>14795.020484988789</v>
      </c>
      <c r="CE3402" s="1102">
        <v>27531.673429540013</v>
      </c>
      <c r="CF3402" s="1102">
        <v>20067.621963787366</v>
      </c>
      <c r="CG3402" s="1102">
        <v>13574.432185466023</v>
      </c>
      <c r="CH3402" s="1102">
        <v>14041.643118484868</v>
      </c>
      <c r="CI3402" s="1102">
        <v>20921.482850502158</v>
      </c>
      <c r="CJ3402" s="1102">
        <v>25823.493448431851</v>
      </c>
      <c r="CK3402" s="1102">
        <v>24305.15462628263</v>
      </c>
      <c r="CL3402" s="1102">
        <v>20525.941507809686</v>
      </c>
      <c r="CM3402" s="1102">
        <v>22565.284841289504</v>
      </c>
      <c r="CN3402" s="1102">
        <v>22372.493901383379</v>
      </c>
      <c r="CO3402" s="1102">
        <v>21519.891678943179</v>
      </c>
      <c r="CP3402" s="1102">
        <v>24478.454339983193</v>
      </c>
      <c r="CQ3402" s="1106">
        <f t="shared" ref="CQ3402:CQ3465" si="253">CP3402*1.10231131</f>
        <v>26982.877070282058</v>
      </c>
      <c r="CR3402" s="23" t="s">
        <v>544</v>
      </c>
      <c r="DQ3402"/>
      <c r="DR3402"/>
    </row>
    <row r="3403" spans="58:122" ht="13">
      <c r="BF3403" s="1135">
        <v>3395</v>
      </c>
      <c r="BG3403" s="1102">
        <v>82509.212570739299</v>
      </c>
      <c r="BH3403" s="1102">
        <v>80017.751440436128</v>
      </c>
      <c r="BI3403" s="1102">
        <v>72574.307168048967</v>
      </c>
      <c r="BJ3403" s="1102">
        <v>81722.727111269225</v>
      </c>
      <c r="BK3403" s="1102">
        <v>96798.445434798632</v>
      </c>
      <c r="BL3403" s="1102">
        <v>112149.85838360904</v>
      </c>
      <c r="BM3403" s="1102">
        <v>90453.533004387093</v>
      </c>
      <c r="BN3403" s="1102">
        <v>94369.788971879694</v>
      </c>
      <c r="BO3403" s="1102">
        <v>131658.15446539954</v>
      </c>
      <c r="BP3403" s="1102">
        <v>123611.46035343592</v>
      </c>
      <c r="BQ3403" s="1102">
        <v>104291.03973638047</v>
      </c>
      <c r="BR3403" s="1102">
        <v>92246.208514765458</v>
      </c>
      <c r="BS3403" s="1102">
        <v>99730.249268019514</v>
      </c>
      <c r="BT3403" s="1102">
        <v>34408.317259275871</v>
      </c>
      <c r="BU3403" s="1102">
        <v>15567.496508677958</v>
      </c>
      <c r="BV3403" s="1102">
        <v>15607.720472544825</v>
      </c>
      <c r="BW3403" s="1102">
        <v>18351.734036123657</v>
      </c>
      <c r="BX3403" s="1102">
        <v>32104.49453418237</v>
      </c>
      <c r="BY3403" s="1102">
        <v>33887.233492125422</v>
      </c>
      <c r="BZ3403" s="1102">
        <v>27514.437057608659</v>
      </c>
      <c r="CA3403" s="1102">
        <v>17814.571865594738</v>
      </c>
      <c r="CB3403" s="1102">
        <v>10257.418989327254</v>
      </c>
      <c r="CC3403" s="1102">
        <v>11305.835938038903</v>
      </c>
      <c r="CD3403" s="1102">
        <v>18578.440852894339</v>
      </c>
      <c r="CE3403" s="1102">
        <v>27147.979288950657</v>
      </c>
      <c r="CF3403" s="1102">
        <v>21558.883662963173</v>
      </c>
      <c r="CG3403" s="1102">
        <v>16152.70785276063</v>
      </c>
      <c r="CH3403" s="1102">
        <v>16697.72079323087</v>
      </c>
      <c r="CI3403" s="1102">
        <v>23622.966778361522</v>
      </c>
      <c r="CJ3403" s="1102">
        <v>26293.375973633079</v>
      </c>
      <c r="CK3403" s="1102">
        <v>27413.640969440592</v>
      </c>
      <c r="CL3403" s="1102">
        <v>25256.529199169901</v>
      </c>
      <c r="CM3403" s="1102">
        <v>32853.232932479506</v>
      </c>
      <c r="CN3403" s="1102">
        <v>33333.821535832809</v>
      </c>
      <c r="CO3403" s="1102">
        <v>32680.329703454579</v>
      </c>
      <c r="CP3403" s="1102">
        <v>33397.403989989936</v>
      </c>
      <c r="CQ3403" s="1106">
        <f t="shared" si="253"/>
        <v>36814.336142805034</v>
      </c>
      <c r="CR3403" s="23" t="s">
        <v>544</v>
      </c>
      <c r="DQ3403"/>
      <c r="DR3403"/>
    </row>
    <row r="3404" spans="58:122" ht="13">
      <c r="BF3404" s="1135">
        <v>3396</v>
      </c>
      <c r="BG3404" s="1102">
        <v>86350.415367606489</v>
      </c>
      <c r="BH3404" s="1102">
        <v>97502.34842505712</v>
      </c>
      <c r="BI3404" s="1102">
        <v>95203.900352112454</v>
      </c>
      <c r="BJ3404" s="1102">
        <v>111540.90434732921</v>
      </c>
      <c r="BK3404" s="1102">
        <v>128018.83910394352</v>
      </c>
      <c r="BL3404" s="1102">
        <v>162915.44922063587</v>
      </c>
      <c r="BM3404" s="1102">
        <v>132489.68224901723</v>
      </c>
      <c r="BN3404" s="1102">
        <v>140389.99218658358</v>
      </c>
      <c r="BO3404" s="1102">
        <v>165887.45157439634</v>
      </c>
      <c r="BP3404" s="1102">
        <v>157528.82750700007</v>
      </c>
      <c r="BQ3404" s="1102">
        <v>119457.63026294125</v>
      </c>
      <c r="BR3404" s="1102">
        <v>98652.576395209064</v>
      </c>
      <c r="BS3404" s="1102">
        <v>113079.13902980082</v>
      </c>
      <c r="BT3404" s="1102">
        <v>54291.783581288255</v>
      </c>
      <c r="BU3404" s="1102">
        <v>27895.714951827307</v>
      </c>
      <c r="BV3404" s="1102">
        <v>21954.268237611472</v>
      </c>
      <c r="BW3404" s="1102">
        <v>19140.910384575996</v>
      </c>
      <c r="BX3404" s="1102">
        <v>28443.210065713822</v>
      </c>
      <c r="BY3404" s="1102">
        <v>25515.503732433568</v>
      </c>
      <c r="BZ3404" s="1102">
        <v>28268.894554367518</v>
      </c>
      <c r="CA3404" s="1102">
        <v>17814.574744352412</v>
      </c>
      <c r="CB3404" s="1102">
        <v>10154.555869638176</v>
      </c>
      <c r="CC3404" s="1102">
        <v>15011.769748746625</v>
      </c>
      <c r="CD3404" s="1102">
        <v>16943.932527842477</v>
      </c>
      <c r="CE3404" s="1102">
        <v>26101.825399909208</v>
      </c>
      <c r="CF3404" s="1102">
        <v>20526.101904372015</v>
      </c>
      <c r="CG3404" s="1102">
        <v>16905.30011933883</v>
      </c>
      <c r="CH3404" s="1102">
        <v>21958.277530251919</v>
      </c>
      <c r="CI3404" s="1102">
        <v>26726.177657500906</v>
      </c>
      <c r="CJ3404" s="1102">
        <v>30535.614417465356</v>
      </c>
      <c r="CK3404" s="1102">
        <v>31708.185405304714</v>
      </c>
      <c r="CL3404" s="1102">
        <v>25395.038686686945</v>
      </c>
      <c r="CM3404" s="1102">
        <v>30946.347621838078</v>
      </c>
      <c r="CN3404" s="1102">
        <v>26628.376195090306</v>
      </c>
      <c r="CO3404" s="1102">
        <v>28455.95936784018</v>
      </c>
      <c r="CP3404" s="1102">
        <v>27110.215374846543</v>
      </c>
      <c r="CQ3404" s="1106">
        <f t="shared" si="253"/>
        <v>29883.897024229231</v>
      </c>
      <c r="CR3404" s="23" t="s">
        <v>544</v>
      </c>
      <c r="DQ3404"/>
      <c r="DR3404"/>
    </row>
    <row r="3405" spans="58:122" ht="13">
      <c r="BF3405" s="1135">
        <v>3397</v>
      </c>
      <c r="BG3405" s="1102">
        <v>66899.478455692864</v>
      </c>
      <c r="BH3405" s="1102">
        <v>76175.79686675992</v>
      </c>
      <c r="BI3405" s="1102">
        <v>78805.694657180167</v>
      </c>
      <c r="BJ3405" s="1102">
        <v>91351.514728073438</v>
      </c>
      <c r="BK3405" s="1102">
        <v>99177.416055201174</v>
      </c>
      <c r="BL3405" s="1102">
        <v>120397.91390776433</v>
      </c>
      <c r="BM3405" s="1102">
        <v>109731.67946980015</v>
      </c>
      <c r="BN3405" s="1102">
        <v>108107.15059650413</v>
      </c>
      <c r="BO3405" s="1102">
        <v>132501.46922055597</v>
      </c>
      <c r="BP3405" s="1102">
        <v>130786.71542873699</v>
      </c>
      <c r="BQ3405" s="1102">
        <v>102956.63549298888</v>
      </c>
      <c r="BR3405" s="1102">
        <v>79176.130654391847</v>
      </c>
      <c r="BS3405" s="1102">
        <v>81728.872097667234</v>
      </c>
      <c r="BT3405" s="1102">
        <v>37025.489213091962</v>
      </c>
      <c r="BU3405" s="1102">
        <v>18234.071085265088</v>
      </c>
      <c r="BV3405" s="1102">
        <v>17703.016056128759</v>
      </c>
      <c r="BW3405" s="1102">
        <v>19233.664234722732</v>
      </c>
      <c r="BX3405" s="1102">
        <v>31957.424500247507</v>
      </c>
      <c r="BY3405" s="1102">
        <v>27380.90147741721</v>
      </c>
      <c r="BZ3405" s="1102">
        <v>23281.011645639504</v>
      </c>
      <c r="CA3405" s="1102">
        <v>17837.506454468807</v>
      </c>
      <c r="CB3405" s="1102">
        <v>11833.50553897691</v>
      </c>
      <c r="CC3405" s="1102">
        <v>13795.149780050073</v>
      </c>
      <c r="CD3405" s="1102">
        <v>15507.288128352589</v>
      </c>
      <c r="CE3405" s="1102">
        <v>24979.771136788317</v>
      </c>
      <c r="CF3405" s="1102">
        <v>18969.720407345554</v>
      </c>
      <c r="CG3405" s="1102">
        <v>14166.837878412462</v>
      </c>
      <c r="CH3405" s="1102">
        <v>18995.32723658832</v>
      </c>
      <c r="CI3405" s="1102">
        <v>23202.203512629068</v>
      </c>
      <c r="CJ3405" s="1102">
        <v>30478.141606401747</v>
      </c>
      <c r="CK3405" s="1102">
        <v>34443.682663569743</v>
      </c>
      <c r="CL3405" s="1102">
        <v>29907.84637068841</v>
      </c>
      <c r="CM3405" s="1102">
        <v>35790.00103052432</v>
      </c>
      <c r="CN3405" s="1102">
        <v>29496.45554220516</v>
      </c>
      <c r="CO3405" s="1102">
        <v>27509.180573099446</v>
      </c>
      <c r="CP3405" s="1102">
        <v>31780.614570916641</v>
      </c>
      <c r="CQ3405" s="1106">
        <f t="shared" si="253"/>
        <v>35032.130880272205</v>
      </c>
      <c r="CR3405" s="23" t="s">
        <v>544</v>
      </c>
      <c r="DQ3405"/>
      <c r="DR3405"/>
    </row>
    <row r="3406" spans="58:122" ht="13">
      <c r="BF3406" s="1135">
        <v>3398</v>
      </c>
      <c r="BG3406" s="1102">
        <v>83355.795367589279</v>
      </c>
      <c r="BH3406" s="1102">
        <v>80959.622888294849</v>
      </c>
      <c r="BI3406" s="1102">
        <v>72044.245750391536</v>
      </c>
      <c r="BJ3406" s="1102">
        <v>79441.516050140403</v>
      </c>
      <c r="BK3406" s="1102">
        <v>93319.469341375603</v>
      </c>
      <c r="BL3406" s="1102">
        <v>107439.9655449623</v>
      </c>
      <c r="BM3406" s="1102">
        <v>88668.669377365863</v>
      </c>
      <c r="BN3406" s="1102">
        <v>100822.23748221029</v>
      </c>
      <c r="BO3406" s="1102">
        <v>130613.21987178999</v>
      </c>
      <c r="BP3406" s="1102">
        <v>123834.78039958973</v>
      </c>
      <c r="BQ3406" s="1102">
        <v>104738.34896666916</v>
      </c>
      <c r="BR3406" s="1102">
        <v>91094.290463261699</v>
      </c>
      <c r="BS3406" s="1102">
        <v>94211.009837156002</v>
      </c>
      <c r="BT3406" s="1102">
        <v>42335.650035652521</v>
      </c>
      <c r="BU3406" s="1102">
        <v>19223.920994003482</v>
      </c>
      <c r="BV3406" s="1102">
        <v>13645.693529944087</v>
      </c>
      <c r="BW3406" s="1102">
        <v>16365.26658655014</v>
      </c>
      <c r="BX3406" s="1102">
        <v>31995.964746140711</v>
      </c>
      <c r="BY3406" s="1102">
        <v>31717.43064899791</v>
      </c>
      <c r="BZ3406" s="1102">
        <v>24211.088204867403</v>
      </c>
      <c r="CA3406" s="1102">
        <v>17846.398767712421</v>
      </c>
      <c r="CB3406" s="1102">
        <v>10350.933945010156</v>
      </c>
      <c r="CC3406" s="1102">
        <v>11519.669343312797</v>
      </c>
      <c r="CD3406" s="1102">
        <v>19531.344671345687</v>
      </c>
      <c r="CE3406" s="1102">
        <v>26598.963469983119</v>
      </c>
      <c r="CF3406" s="1102">
        <v>20559.782488606361</v>
      </c>
      <c r="CG3406" s="1102">
        <v>15443.534862808039</v>
      </c>
      <c r="CH3406" s="1102">
        <v>16737.365491009547</v>
      </c>
      <c r="CI3406" s="1102">
        <v>24713.9866953282</v>
      </c>
      <c r="CJ3406" s="1102">
        <v>25982.740507936971</v>
      </c>
      <c r="CK3406" s="1102">
        <v>26337.69976148022</v>
      </c>
      <c r="CL3406" s="1102">
        <v>25118.215828007658</v>
      </c>
      <c r="CM3406" s="1102">
        <v>32391.978451437732</v>
      </c>
      <c r="CN3406" s="1102">
        <v>33436.610106896114</v>
      </c>
      <c r="CO3406" s="1102">
        <v>30877.282259127387</v>
      </c>
      <c r="CP3406" s="1102">
        <v>33738.030422373304</v>
      </c>
      <c r="CQ3406" s="1106">
        <f t="shared" si="253"/>
        <v>37189.812511706165</v>
      </c>
      <c r="CR3406" s="23" t="s">
        <v>544</v>
      </c>
      <c r="DQ3406"/>
      <c r="DR3406"/>
    </row>
    <row r="3407" spans="58:122" ht="13">
      <c r="BF3407" s="1135">
        <v>3399</v>
      </c>
      <c r="BG3407" s="1102">
        <v>63599.9165623359</v>
      </c>
      <c r="BH3407" s="1102">
        <v>65126.648589063996</v>
      </c>
      <c r="BI3407" s="1102">
        <v>62576.040739511889</v>
      </c>
      <c r="BJ3407" s="1102">
        <v>80770.076354945209</v>
      </c>
      <c r="BK3407" s="1102">
        <v>97460.298458058533</v>
      </c>
      <c r="BL3407" s="1102">
        <v>124290.84434268007</v>
      </c>
      <c r="BM3407" s="1102">
        <v>101645.21036971571</v>
      </c>
      <c r="BN3407" s="1102">
        <v>109894.1144929733</v>
      </c>
      <c r="BO3407" s="1102">
        <v>136686.44717818568</v>
      </c>
      <c r="BP3407" s="1102">
        <v>130456.49015496921</v>
      </c>
      <c r="BQ3407" s="1102">
        <v>100407.02214874931</v>
      </c>
      <c r="BR3407" s="1102">
        <v>85358.750391724927</v>
      </c>
      <c r="BS3407" s="1102">
        <v>105006.9795998737</v>
      </c>
      <c r="BT3407" s="1102">
        <v>35512.730403328504</v>
      </c>
      <c r="BU3407" s="1102">
        <v>15131.856470831079</v>
      </c>
      <c r="BV3407" s="1102">
        <v>14973.764553679881</v>
      </c>
      <c r="BW3407" s="1102">
        <v>24717.535880356794</v>
      </c>
      <c r="BX3407" s="1102">
        <v>30716.874755628578</v>
      </c>
      <c r="BY3407" s="1102">
        <v>26989.877731354438</v>
      </c>
      <c r="BZ3407" s="1102">
        <v>23650.166141920166</v>
      </c>
      <c r="CA3407" s="1102">
        <v>17848.918026143743</v>
      </c>
      <c r="CB3407" s="1102">
        <v>10437.791203830166</v>
      </c>
      <c r="CC3407" s="1102">
        <v>13125.098368332758</v>
      </c>
      <c r="CD3407" s="1102">
        <v>17388.665478183066</v>
      </c>
      <c r="CE3407" s="1102">
        <v>24413.94710811503</v>
      </c>
      <c r="CF3407" s="1102">
        <v>18989.371057999077</v>
      </c>
      <c r="CG3407" s="1102">
        <v>17892.736243013303</v>
      </c>
      <c r="CH3407" s="1102">
        <v>23245.768872904777</v>
      </c>
      <c r="CI3407" s="1102">
        <v>26652.443009394727</v>
      </c>
      <c r="CJ3407" s="1102">
        <v>24524.549758894373</v>
      </c>
      <c r="CK3407" s="1102">
        <v>25072.101748301498</v>
      </c>
      <c r="CL3407" s="1102">
        <v>20960.489498714684</v>
      </c>
      <c r="CM3407" s="1102">
        <v>26914.365713936335</v>
      </c>
      <c r="CN3407" s="1102">
        <v>21381.504850745212</v>
      </c>
      <c r="CO3407" s="1102">
        <v>19917.742101261232</v>
      </c>
      <c r="CP3407" s="1102">
        <v>24403.135074973863</v>
      </c>
      <c r="CQ3407" s="1106">
        <f t="shared" si="253"/>
        <v>26899.851792601385</v>
      </c>
      <c r="CR3407" s="23" t="s">
        <v>544</v>
      </c>
      <c r="DQ3407"/>
      <c r="DR3407"/>
    </row>
    <row r="3408" spans="58:122" ht="13">
      <c r="BF3408" s="1135">
        <v>3400</v>
      </c>
      <c r="BG3408" s="1102">
        <v>61695.342602520468</v>
      </c>
      <c r="BH3408" s="1102">
        <v>94488.880052464345</v>
      </c>
      <c r="BI3408" s="1102">
        <v>105339.2699869253</v>
      </c>
      <c r="BJ3408" s="1102">
        <v>127917.79691792635</v>
      </c>
      <c r="BK3408" s="1102">
        <v>147284.8909893033</v>
      </c>
      <c r="BL3408" s="1102">
        <v>187113.43171602662</v>
      </c>
      <c r="BM3408" s="1102">
        <v>155442.39730302629</v>
      </c>
      <c r="BN3408" s="1102">
        <v>142922.21395766278</v>
      </c>
      <c r="BO3408" s="1102">
        <v>166544.50758316644</v>
      </c>
      <c r="BP3408" s="1102">
        <v>173782.9307091907</v>
      </c>
      <c r="BQ3408" s="1102">
        <v>129438.87105431961</v>
      </c>
      <c r="BR3408" s="1102">
        <v>93703.860138201155</v>
      </c>
      <c r="BS3408" s="1102">
        <v>100798.30550670633</v>
      </c>
      <c r="BT3408" s="1102">
        <v>36649.698795330194</v>
      </c>
      <c r="BU3408" s="1102">
        <v>16412.157395346909</v>
      </c>
      <c r="BV3408" s="1102">
        <v>18030.67650749224</v>
      </c>
      <c r="BW3408" s="1102">
        <v>19440.620966782772</v>
      </c>
      <c r="BX3408" s="1102">
        <v>27866.038446431681</v>
      </c>
      <c r="BY3408" s="1102">
        <v>26975.600688125644</v>
      </c>
      <c r="BZ3408" s="1102">
        <v>23093.246623189621</v>
      </c>
      <c r="CA3408" s="1102">
        <v>17851.02422538562</v>
      </c>
      <c r="CB3408" s="1102">
        <v>10883.918910725844</v>
      </c>
      <c r="CC3408" s="1102">
        <v>14220.333216692368</v>
      </c>
      <c r="CD3408" s="1102">
        <v>18474.86197244799</v>
      </c>
      <c r="CE3408" s="1102">
        <v>24468.894414278257</v>
      </c>
      <c r="CF3408" s="1102">
        <v>18800.201217696082</v>
      </c>
      <c r="CG3408" s="1102">
        <v>15342.927750537907</v>
      </c>
      <c r="CH3408" s="1102">
        <v>19131.814425309611</v>
      </c>
      <c r="CI3408" s="1102">
        <v>24841.586782119211</v>
      </c>
      <c r="CJ3408" s="1102">
        <v>26469.5280820814</v>
      </c>
      <c r="CK3408" s="1102">
        <v>27813.095937562732</v>
      </c>
      <c r="CL3408" s="1102">
        <v>23232.22191686093</v>
      </c>
      <c r="CM3408" s="1102">
        <v>28974.620713792287</v>
      </c>
      <c r="CN3408" s="1102">
        <v>26298.236237025241</v>
      </c>
      <c r="CO3408" s="1102">
        <v>27616.64826973189</v>
      </c>
      <c r="CP3408" s="1102">
        <v>27793.908971310273</v>
      </c>
      <c r="CQ3408" s="1106">
        <f t="shared" si="253"/>
        <v>30637.540208185779</v>
      </c>
      <c r="CR3408" s="23" t="s">
        <v>544</v>
      </c>
      <c r="DQ3408"/>
      <c r="DR3408"/>
    </row>
    <row r="3409" spans="58:122" ht="13">
      <c r="BF3409" s="1135">
        <v>3401</v>
      </c>
      <c r="BG3409" s="1102">
        <v>61387.161862086854</v>
      </c>
      <c r="BH3409" s="1102">
        <v>94363.857913888365</v>
      </c>
      <c r="BI3409" s="1102">
        <v>105124.56216640855</v>
      </c>
      <c r="BJ3409" s="1102">
        <v>125991.24933969005</v>
      </c>
      <c r="BK3409" s="1102">
        <v>143223.67068060959</v>
      </c>
      <c r="BL3409" s="1102">
        <v>184552.40319499379</v>
      </c>
      <c r="BM3409" s="1102">
        <v>159860.87310269993</v>
      </c>
      <c r="BN3409" s="1102">
        <v>148741.51575150556</v>
      </c>
      <c r="BO3409" s="1102">
        <v>169965.67064947181</v>
      </c>
      <c r="BP3409" s="1102">
        <v>175418.47171771596</v>
      </c>
      <c r="BQ3409" s="1102">
        <v>126446.81324026681</v>
      </c>
      <c r="BR3409" s="1102">
        <v>91377.375455143279</v>
      </c>
      <c r="BS3409" s="1102">
        <v>100800.42023205246</v>
      </c>
      <c r="BT3409" s="1102">
        <v>37031.776494810889</v>
      </c>
      <c r="BU3409" s="1102">
        <v>16191.164917966755</v>
      </c>
      <c r="BV3409" s="1102">
        <v>17887.248509026133</v>
      </c>
      <c r="BW3409" s="1102">
        <v>19427.397007622516</v>
      </c>
      <c r="BX3409" s="1102">
        <v>27711.929031330979</v>
      </c>
      <c r="BY3409" s="1102">
        <v>26714.107544833445</v>
      </c>
      <c r="BZ3409" s="1102">
        <v>23050.20593467174</v>
      </c>
      <c r="CA3409" s="1102">
        <v>17855.411288251027</v>
      </c>
      <c r="CB3409" s="1102">
        <v>10820.273480164498</v>
      </c>
      <c r="CC3409" s="1102">
        <v>14210.110602989005</v>
      </c>
      <c r="CD3409" s="1102">
        <v>18476.619258076778</v>
      </c>
      <c r="CE3409" s="1102">
        <v>24309.826339302923</v>
      </c>
      <c r="CF3409" s="1102">
        <v>18718.382487626241</v>
      </c>
      <c r="CG3409" s="1102">
        <v>15351.750922671084</v>
      </c>
      <c r="CH3409" s="1102">
        <v>19069.005681032162</v>
      </c>
      <c r="CI3409" s="1102">
        <v>24801.142594081433</v>
      </c>
      <c r="CJ3409" s="1102">
        <v>26114.661825688443</v>
      </c>
      <c r="CK3409" s="1102">
        <v>27596.261737282719</v>
      </c>
      <c r="CL3409" s="1102">
        <v>23164.990530828727</v>
      </c>
      <c r="CM3409" s="1102">
        <v>28881.961338701589</v>
      </c>
      <c r="CN3409" s="1102">
        <v>26271.27241983682</v>
      </c>
      <c r="CO3409" s="1102">
        <v>27418.832177799657</v>
      </c>
      <c r="CP3409" s="1102">
        <v>27783.436683626012</v>
      </c>
      <c r="CQ3409" s="1106">
        <f t="shared" si="253"/>
        <v>30625.996487029843</v>
      </c>
      <c r="CR3409" s="23" t="s">
        <v>544</v>
      </c>
      <c r="DQ3409"/>
      <c r="DR3409"/>
    </row>
    <row r="3410" spans="58:122" ht="13">
      <c r="BF3410" s="1135">
        <v>3402</v>
      </c>
      <c r="BG3410" s="1102">
        <v>77871.813106114292</v>
      </c>
      <c r="BH3410" s="1102">
        <v>73872.876430536067</v>
      </c>
      <c r="BI3410" s="1102">
        <v>58156.969828424524</v>
      </c>
      <c r="BJ3410" s="1102">
        <v>62534.655640094468</v>
      </c>
      <c r="BK3410" s="1102">
        <v>84311.211036017252</v>
      </c>
      <c r="BL3410" s="1102">
        <v>112740.41682795876</v>
      </c>
      <c r="BM3410" s="1102">
        <v>99765.492674165143</v>
      </c>
      <c r="BN3410" s="1102">
        <v>107191.47674344112</v>
      </c>
      <c r="BO3410" s="1102">
        <v>129359.48540928145</v>
      </c>
      <c r="BP3410" s="1102">
        <v>119390.25647241432</v>
      </c>
      <c r="BQ3410" s="1102">
        <v>94504.080233755754</v>
      </c>
      <c r="BR3410" s="1102">
        <v>73736.609749668845</v>
      </c>
      <c r="BS3410" s="1102">
        <v>60824.373172266089</v>
      </c>
      <c r="BT3410" s="1102">
        <v>40201.266481876344</v>
      </c>
      <c r="BU3410" s="1102">
        <v>18953.123023059918</v>
      </c>
      <c r="BV3410" s="1102">
        <v>14009.351116373868</v>
      </c>
      <c r="BW3410" s="1102">
        <v>15858.944865747075</v>
      </c>
      <c r="BX3410" s="1102">
        <v>19084.790017741245</v>
      </c>
      <c r="BY3410" s="1102">
        <v>27136.126412308222</v>
      </c>
      <c r="BZ3410" s="1102">
        <v>27397.25168208958</v>
      </c>
      <c r="CA3410" s="1102">
        <v>17861.197154977221</v>
      </c>
      <c r="CB3410" s="1102">
        <v>10612.08598856491</v>
      </c>
      <c r="CC3410" s="1102">
        <v>11565.444637114611</v>
      </c>
      <c r="CD3410" s="1102">
        <v>13408.831648938845</v>
      </c>
      <c r="CE3410" s="1102">
        <v>27800.63208424265</v>
      </c>
      <c r="CF3410" s="1102">
        <v>20342.788651261482</v>
      </c>
      <c r="CG3410" s="1102">
        <v>15890.237739609705</v>
      </c>
      <c r="CH3410" s="1102">
        <v>13438.217453738873</v>
      </c>
      <c r="CI3410" s="1102">
        <v>16346.603179533644</v>
      </c>
      <c r="CJ3410" s="1102">
        <v>20193.388208285371</v>
      </c>
      <c r="CK3410" s="1102">
        <v>20060.563198719796</v>
      </c>
      <c r="CL3410" s="1102">
        <v>16552.119263405268</v>
      </c>
      <c r="CM3410" s="1102">
        <v>21470.923764427946</v>
      </c>
      <c r="CN3410" s="1102">
        <v>19192.806569660785</v>
      </c>
      <c r="CO3410" s="1102">
        <v>28208.499911536474</v>
      </c>
      <c r="CP3410" s="1102">
        <v>19774.283612245385</v>
      </c>
      <c r="CQ3410" s="1106">
        <f t="shared" si="253"/>
        <v>21797.416472925739</v>
      </c>
      <c r="CR3410" s="23" t="s">
        <v>544</v>
      </c>
      <c r="DQ3410"/>
      <c r="DR3410"/>
    </row>
    <row r="3411" spans="58:122" ht="13">
      <c r="BF3411" s="1135">
        <v>3403</v>
      </c>
      <c r="BG3411" s="1102">
        <v>72530.226322976974</v>
      </c>
      <c r="BH3411" s="1102">
        <v>69917.51080229129</v>
      </c>
      <c r="BI3411" s="1102">
        <v>55330.746639956851</v>
      </c>
      <c r="BJ3411" s="1102">
        <v>54550.539080325492</v>
      </c>
      <c r="BK3411" s="1102">
        <v>72158.925523746191</v>
      </c>
      <c r="BL3411" s="1102">
        <v>107002.06117432113</v>
      </c>
      <c r="BM3411" s="1102">
        <v>103312.30069209728</v>
      </c>
      <c r="BN3411" s="1102">
        <v>115183.54545548753</v>
      </c>
      <c r="BO3411" s="1102">
        <v>167543.67446886562</v>
      </c>
      <c r="BP3411" s="1102">
        <v>157140.93954224812</v>
      </c>
      <c r="BQ3411" s="1102">
        <v>130772.64136248658</v>
      </c>
      <c r="BR3411" s="1102">
        <v>101455.24355365154</v>
      </c>
      <c r="BS3411" s="1102">
        <v>95170.750045160385</v>
      </c>
      <c r="BT3411" s="1102">
        <v>36688.129324114896</v>
      </c>
      <c r="BU3411" s="1102">
        <v>15781.100399613655</v>
      </c>
      <c r="BV3411" s="1102">
        <v>13811.539458221456</v>
      </c>
      <c r="BW3411" s="1102">
        <v>23598.372714691515</v>
      </c>
      <c r="BX3411" s="1102">
        <v>32073.811027512165</v>
      </c>
      <c r="BY3411" s="1102">
        <v>30068.05986314001</v>
      </c>
      <c r="BZ3411" s="1102">
        <v>28601.844363433578</v>
      </c>
      <c r="CA3411" s="1102">
        <v>17869.727640587025</v>
      </c>
      <c r="CB3411" s="1102">
        <v>10022.901171661182</v>
      </c>
      <c r="CC3411" s="1102">
        <v>13099.653423855334</v>
      </c>
      <c r="CD3411" s="1102">
        <v>18595.536926520104</v>
      </c>
      <c r="CE3411" s="1102">
        <v>29004.806608094128</v>
      </c>
      <c r="CF3411" s="1102">
        <v>21744.663207910206</v>
      </c>
      <c r="CG3411" s="1102">
        <v>15690.214355126307</v>
      </c>
      <c r="CH3411" s="1102">
        <v>18565.34368559772</v>
      </c>
      <c r="CI3411" s="1102">
        <v>22408.866144480162</v>
      </c>
      <c r="CJ3411" s="1102">
        <v>23983.313120254308</v>
      </c>
      <c r="CK3411" s="1102">
        <v>24948.430948733712</v>
      </c>
      <c r="CL3411" s="1102">
        <v>22052.103448259943</v>
      </c>
      <c r="CM3411" s="1102">
        <v>30767.482163768345</v>
      </c>
      <c r="CN3411" s="1102">
        <v>28501.891389746299</v>
      </c>
      <c r="CO3411" s="1102">
        <v>27087.723387726259</v>
      </c>
      <c r="CP3411" s="1102">
        <v>31116.769839410714</v>
      </c>
      <c r="CQ3411" s="1106">
        <f t="shared" si="253"/>
        <v>34300.367324649313</v>
      </c>
      <c r="CR3411" s="23" t="s">
        <v>544</v>
      </c>
      <c r="DQ3411"/>
      <c r="DR3411"/>
    </row>
    <row r="3412" spans="58:122" ht="13">
      <c r="BF3412" s="1135">
        <v>3404</v>
      </c>
      <c r="BG3412" s="1102">
        <v>65336.765649139816</v>
      </c>
      <c r="BH3412" s="1102">
        <v>74314.23256315825</v>
      </c>
      <c r="BI3412" s="1102">
        <v>66959.936821247233</v>
      </c>
      <c r="BJ3412" s="1102">
        <v>67375.449313647085</v>
      </c>
      <c r="BK3412" s="1102">
        <v>81995.873430745196</v>
      </c>
      <c r="BL3412" s="1102">
        <v>106256.41684047472</v>
      </c>
      <c r="BM3412" s="1102">
        <v>91492.813881358539</v>
      </c>
      <c r="BN3412" s="1102">
        <v>91840.985676701195</v>
      </c>
      <c r="BO3412" s="1102">
        <v>120115.68377578552</v>
      </c>
      <c r="BP3412" s="1102">
        <v>117680.23599393456</v>
      </c>
      <c r="BQ3412" s="1102">
        <v>97902.157272024386</v>
      </c>
      <c r="BR3412" s="1102">
        <v>76560.158588587001</v>
      </c>
      <c r="BS3412" s="1102">
        <v>84352.47257977612</v>
      </c>
      <c r="BT3412" s="1102">
        <v>40953.275792549583</v>
      </c>
      <c r="BU3412" s="1102">
        <v>12615.12243911784</v>
      </c>
      <c r="BV3412" s="1102">
        <v>15023.909502961287</v>
      </c>
      <c r="BW3412" s="1102">
        <v>30235.830035248182</v>
      </c>
      <c r="BX3412" s="1102">
        <v>36565.870956944367</v>
      </c>
      <c r="BY3412" s="1102">
        <v>37482.920485425951</v>
      </c>
      <c r="BZ3412" s="1102">
        <v>30486.738125979933</v>
      </c>
      <c r="CA3412" s="1102">
        <v>17876.75406018622</v>
      </c>
      <c r="CB3412" s="1102">
        <v>9208.8581860741306</v>
      </c>
      <c r="CC3412" s="1102">
        <v>11471.779863144797</v>
      </c>
      <c r="CD3412" s="1102">
        <v>22133.926784049716</v>
      </c>
      <c r="CE3412" s="1102">
        <v>43325.709863966309</v>
      </c>
      <c r="CF3412" s="1102">
        <v>32147.930305993912</v>
      </c>
      <c r="CG3412" s="1102">
        <v>17503.255482309574</v>
      </c>
      <c r="CH3412" s="1102">
        <v>16335.196326995008</v>
      </c>
      <c r="CI3412" s="1102">
        <v>18556.87719245442</v>
      </c>
      <c r="CJ3412" s="1102">
        <v>28972.499661200847</v>
      </c>
      <c r="CK3412" s="1102">
        <v>29485.602062385104</v>
      </c>
      <c r="CL3412" s="1102">
        <v>25447.475766625208</v>
      </c>
      <c r="CM3412" s="1102">
        <v>28451.261988684055</v>
      </c>
      <c r="CN3412" s="1102">
        <v>28577.229538601401</v>
      </c>
      <c r="CO3412" s="1102">
        <v>33210.251392918733</v>
      </c>
      <c r="CP3412" s="1102">
        <v>30109.250296959024</v>
      </c>
      <c r="CQ3412" s="1106">
        <f t="shared" si="253"/>
        <v>33189.767137958792</v>
      </c>
      <c r="CR3412" s="23" t="s">
        <v>544</v>
      </c>
      <c r="DQ3412"/>
      <c r="DR3412"/>
    </row>
    <row r="3413" spans="58:122" ht="13">
      <c r="BF3413" s="1135">
        <v>3405</v>
      </c>
      <c r="BG3413" s="1102">
        <v>54214.641036262656</v>
      </c>
      <c r="BH3413" s="1102">
        <v>69664.726699685358</v>
      </c>
      <c r="BI3413" s="1102">
        <v>67990.312865456814</v>
      </c>
      <c r="BJ3413" s="1102">
        <v>83780.173282926931</v>
      </c>
      <c r="BK3413" s="1102">
        <v>107181.14962227666</v>
      </c>
      <c r="BL3413" s="1102">
        <v>131800.328506405</v>
      </c>
      <c r="BM3413" s="1102">
        <v>120675.33142438941</v>
      </c>
      <c r="BN3413" s="1102">
        <v>125117.91881544748</v>
      </c>
      <c r="BO3413" s="1102">
        <v>173756.90738030555</v>
      </c>
      <c r="BP3413" s="1102">
        <v>160960.80602839284</v>
      </c>
      <c r="BQ3413" s="1102">
        <v>131546.28636127064</v>
      </c>
      <c r="BR3413" s="1102">
        <v>99325.764523162943</v>
      </c>
      <c r="BS3413" s="1102">
        <v>88598.633393151133</v>
      </c>
      <c r="BT3413" s="1102">
        <v>40646.703759138036</v>
      </c>
      <c r="BU3413" s="1102">
        <v>15888.682914829922</v>
      </c>
      <c r="BV3413" s="1102">
        <v>13295.578994207994</v>
      </c>
      <c r="BW3413" s="1102">
        <v>24721.607324707831</v>
      </c>
      <c r="BX3413" s="1102">
        <v>39030.326805463781</v>
      </c>
      <c r="BY3413" s="1102">
        <v>28730.207636724201</v>
      </c>
      <c r="BZ3413" s="1102">
        <v>29030.683761499175</v>
      </c>
      <c r="CA3413" s="1102">
        <v>17914.781804190909</v>
      </c>
      <c r="CB3413" s="1102">
        <v>15011.253450465887</v>
      </c>
      <c r="CC3413" s="1102">
        <v>15874.505323939311</v>
      </c>
      <c r="CD3413" s="1102">
        <v>18411.605519895576</v>
      </c>
      <c r="CE3413" s="1102">
        <v>29102.115373869448</v>
      </c>
      <c r="CF3413" s="1102">
        <v>19685.711443915185</v>
      </c>
      <c r="CG3413" s="1102">
        <v>12811.139903263973</v>
      </c>
      <c r="CH3413" s="1102">
        <v>14515.566638818473</v>
      </c>
      <c r="CI3413" s="1102">
        <v>20630.480133351983</v>
      </c>
      <c r="CJ3413" s="1102">
        <v>26009.255642929682</v>
      </c>
      <c r="CK3413" s="1102">
        <v>34547.081679605864</v>
      </c>
      <c r="CL3413" s="1102">
        <v>26222.764759351954</v>
      </c>
      <c r="CM3413" s="1102">
        <v>35420.832703355481</v>
      </c>
      <c r="CN3413" s="1102">
        <v>25889.722831407267</v>
      </c>
      <c r="CO3413" s="1102">
        <v>31931.739301821734</v>
      </c>
      <c r="CP3413" s="1102">
        <v>27957.664397468936</v>
      </c>
      <c r="CQ3413" s="1106">
        <f t="shared" si="253"/>
        <v>30818.04966651434</v>
      </c>
      <c r="CR3413" s="23" t="s">
        <v>544</v>
      </c>
      <c r="DQ3413"/>
      <c r="DR3413"/>
    </row>
    <row r="3414" spans="58:122" ht="13">
      <c r="BF3414" s="1135">
        <v>3406</v>
      </c>
      <c r="BG3414" s="1102">
        <v>55496.480489879577</v>
      </c>
      <c r="BH3414" s="1102">
        <v>64875.553966266853</v>
      </c>
      <c r="BI3414" s="1102">
        <v>59041.457657490675</v>
      </c>
      <c r="BJ3414" s="1102">
        <v>70633.713006712584</v>
      </c>
      <c r="BK3414" s="1102">
        <v>93092.890148679799</v>
      </c>
      <c r="BL3414" s="1102">
        <v>127952.98025096604</v>
      </c>
      <c r="BM3414" s="1102">
        <v>111428.42972401972</v>
      </c>
      <c r="BN3414" s="1102">
        <v>106173.43054589309</v>
      </c>
      <c r="BO3414" s="1102">
        <v>121661.64909541575</v>
      </c>
      <c r="BP3414" s="1102">
        <v>134027.10554884549</v>
      </c>
      <c r="BQ3414" s="1102">
        <v>100717.39368092758</v>
      </c>
      <c r="BR3414" s="1102">
        <v>79171.958848869865</v>
      </c>
      <c r="BS3414" s="1102">
        <v>82042.620555490066</v>
      </c>
      <c r="BT3414" s="1102">
        <v>33684.683915881251</v>
      </c>
      <c r="BU3414" s="1102">
        <v>17599.104077937016</v>
      </c>
      <c r="BV3414" s="1102">
        <v>19851.706993482927</v>
      </c>
      <c r="BW3414" s="1102">
        <v>23178.435596312625</v>
      </c>
      <c r="BX3414" s="1102">
        <v>25675.319142298431</v>
      </c>
      <c r="BY3414" s="1102">
        <v>21519.913881195684</v>
      </c>
      <c r="BZ3414" s="1102">
        <v>24051.007422592294</v>
      </c>
      <c r="CA3414" s="1102">
        <v>17924.00639814046</v>
      </c>
      <c r="CB3414" s="1102">
        <v>9823.1979196058037</v>
      </c>
      <c r="CC3414" s="1102">
        <v>10549.01782376865</v>
      </c>
      <c r="CD3414" s="1102">
        <v>10871.67432280864</v>
      </c>
      <c r="CE3414" s="1102">
        <v>24299.625390668349</v>
      </c>
      <c r="CF3414" s="1102">
        <v>16377.861919979145</v>
      </c>
      <c r="CG3414" s="1102">
        <v>12412.77281749089</v>
      </c>
      <c r="CH3414" s="1102">
        <v>13044.137715243329</v>
      </c>
      <c r="CI3414" s="1102">
        <v>19950.408987264218</v>
      </c>
      <c r="CJ3414" s="1102">
        <v>24052.390573938399</v>
      </c>
      <c r="CK3414" s="1102">
        <v>24953.121550716438</v>
      </c>
      <c r="CL3414" s="1102">
        <v>18277.567636959935</v>
      </c>
      <c r="CM3414" s="1102">
        <v>25800.814927542342</v>
      </c>
      <c r="CN3414" s="1102">
        <v>19686.109711907153</v>
      </c>
      <c r="CO3414" s="1102">
        <v>29247.278234606885</v>
      </c>
      <c r="CP3414" s="1102">
        <v>21417.717392807408</v>
      </c>
      <c r="CQ3414" s="1106">
        <f t="shared" si="253"/>
        <v>23608.992116475318</v>
      </c>
      <c r="CR3414" s="23" t="s">
        <v>544</v>
      </c>
      <c r="DQ3414"/>
      <c r="DR3414"/>
    </row>
    <row r="3415" spans="58:122" ht="13">
      <c r="BF3415" s="1135">
        <v>3407</v>
      </c>
      <c r="BG3415" s="1102">
        <v>79894.028407532605</v>
      </c>
      <c r="BH3415" s="1102">
        <v>76893.875172799322</v>
      </c>
      <c r="BI3415" s="1102">
        <v>66116.375112826674</v>
      </c>
      <c r="BJ3415" s="1102">
        <v>87888.913690618399</v>
      </c>
      <c r="BK3415" s="1102">
        <v>104389.23299075414</v>
      </c>
      <c r="BL3415" s="1102">
        <v>122335.22284742583</v>
      </c>
      <c r="BM3415" s="1102">
        <v>107104.16623997588</v>
      </c>
      <c r="BN3415" s="1102">
        <v>137994.38319513394</v>
      </c>
      <c r="BO3415" s="1102">
        <v>139670.76996161827</v>
      </c>
      <c r="BP3415" s="1102">
        <v>131629.10082047258</v>
      </c>
      <c r="BQ3415" s="1102">
        <v>103649.59631463629</v>
      </c>
      <c r="BR3415" s="1102">
        <v>97743.362523414369</v>
      </c>
      <c r="BS3415" s="1102">
        <v>86342.094580790173</v>
      </c>
      <c r="BT3415" s="1102">
        <v>36267.462694333313</v>
      </c>
      <c r="BU3415" s="1102">
        <v>15074.086400953913</v>
      </c>
      <c r="BV3415" s="1102">
        <v>15886.918798241637</v>
      </c>
      <c r="BW3415" s="1102">
        <v>27317.819871683394</v>
      </c>
      <c r="BX3415" s="1102">
        <v>27447.24923387343</v>
      </c>
      <c r="BY3415" s="1102">
        <v>29162.370694619134</v>
      </c>
      <c r="BZ3415" s="1102">
        <v>27385.573771854895</v>
      </c>
      <c r="CA3415" s="1102">
        <v>17982.839332226908</v>
      </c>
      <c r="CB3415" s="1102">
        <v>7593.1041694997721</v>
      </c>
      <c r="CC3415" s="1102">
        <v>9184.7529730800979</v>
      </c>
      <c r="CD3415" s="1102">
        <v>15521.970060518748</v>
      </c>
      <c r="CE3415" s="1102">
        <v>29986.388868149363</v>
      </c>
      <c r="CF3415" s="1102">
        <v>16642.837032270694</v>
      </c>
      <c r="CG3415" s="1102">
        <v>9293.1327086958845</v>
      </c>
      <c r="CH3415" s="1102">
        <v>13159.098430686474</v>
      </c>
      <c r="CI3415" s="1102">
        <v>22706.16041227775</v>
      </c>
      <c r="CJ3415" s="1102">
        <v>31965.83752393653</v>
      </c>
      <c r="CK3415" s="1102">
        <v>26864.17826776993</v>
      </c>
      <c r="CL3415" s="1102">
        <v>18843.620243955407</v>
      </c>
      <c r="CM3415" s="1102">
        <v>21266.741312955557</v>
      </c>
      <c r="CN3415" s="1102">
        <v>24792.45651961827</v>
      </c>
      <c r="CO3415" s="1102">
        <v>31901.445834445574</v>
      </c>
      <c r="CP3415" s="1102">
        <v>23434.459339542205</v>
      </c>
      <c r="CQ3415" s="1106">
        <f t="shared" si="253"/>
        <v>25832.069573712502</v>
      </c>
      <c r="CR3415" s="23" t="s">
        <v>544</v>
      </c>
      <c r="DQ3415"/>
      <c r="DR3415"/>
    </row>
    <row r="3416" spans="58:122" ht="13">
      <c r="BF3416" s="1135">
        <v>3408</v>
      </c>
      <c r="BG3416" s="1102">
        <v>60087.274871667214</v>
      </c>
      <c r="BH3416" s="1102">
        <v>66750.741462104401</v>
      </c>
      <c r="BI3416" s="1102">
        <v>62674.179757434707</v>
      </c>
      <c r="BJ3416" s="1102">
        <v>72952.434811422383</v>
      </c>
      <c r="BK3416" s="1102">
        <v>89832.02907988189</v>
      </c>
      <c r="BL3416" s="1102">
        <v>117260.31158596424</v>
      </c>
      <c r="BM3416" s="1102">
        <v>99811.952535025543</v>
      </c>
      <c r="BN3416" s="1102">
        <v>108319.82120171891</v>
      </c>
      <c r="BO3416" s="1102">
        <v>144232.6318308812</v>
      </c>
      <c r="BP3416" s="1102">
        <v>149325.75347351213</v>
      </c>
      <c r="BQ3416" s="1102">
        <v>119443.24321470482</v>
      </c>
      <c r="BR3416" s="1102">
        <v>91785.965621257768</v>
      </c>
      <c r="BS3416" s="1102">
        <v>83824.251266995852</v>
      </c>
      <c r="BT3416" s="1102">
        <v>47208.230459651633</v>
      </c>
      <c r="BU3416" s="1102">
        <v>23468.317670599441</v>
      </c>
      <c r="BV3416" s="1102">
        <v>17692.715817520257</v>
      </c>
      <c r="BW3416" s="1102">
        <v>16504.062299419671</v>
      </c>
      <c r="BX3416" s="1102">
        <v>31348.428134348778</v>
      </c>
      <c r="BY3416" s="1102">
        <v>28966.087472259074</v>
      </c>
      <c r="BZ3416" s="1102">
        <v>23675.56219939061</v>
      </c>
      <c r="CA3416" s="1102">
        <v>18016.216662563987</v>
      </c>
      <c r="CB3416" s="1102">
        <v>11595.410976817515</v>
      </c>
      <c r="CC3416" s="1102">
        <v>14068.101726917113</v>
      </c>
      <c r="CD3416" s="1102">
        <v>18901.648950144838</v>
      </c>
      <c r="CE3416" s="1102">
        <v>25928.656856732698</v>
      </c>
      <c r="CF3416" s="1102">
        <v>20055.119519208121</v>
      </c>
      <c r="CG3416" s="1102">
        <v>15605.676561746206</v>
      </c>
      <c r="CH3416" s="1102">
        <v>16271.417021784502</v>
      </c>
      <c r="CI3416" s="1102">
        <v>23273.902270971543</v>
      </c>
      <c r="CJ3416" s="1102">
        <v>27153.638848881605</v>
      </c>
      <c r="CK3416" s="1102">
        <v>28957.380613656893</v>
      </c>
      <c r="CL3416" s="1102">
        <v>23430.362741678353</v>
      </c>
      <c r="CM3416" s="1102">
        <v>22522.296358857329</v>
      </c>
      <c r="CN3416" s="1102">
        <v>18678.895539376259</v>
      </c>
      <c r="CO3416" s="1102">
        <v>21435.826203182616</v>
      </c>
      <c r="CP3416" s="1102">
        <v>20384.138890348106</v>
      </c>
      <c r="CQ3416" s="1106">
        <f t="shared" si="253"/>
        <v>22469.666843441566</v>
      </c>
      <c r="CR3416" s="23" t="s">
        <v>544</v>
      </c>
      <c r="DQ3416"/>
      <c r="DR3416"/>
    </row>
    <row r="3417" spans="58:122" ht="13">
      <c r="BF3417" s="1135">
        <v>3409</v>
      </c>
      <c r="BG3417" s="1102">
        <v>85648.828316577972</v>
      </c>
      <c r="BH3417" s="1102">
        <v>94097.937832767799</v>
      </c>
      <c r="BI3417" s="1102">
        <v>80558.726818943309</v>
      </c>
      <c r="BJ3417" s="1102">
        <v>91249.625038858983</v>
      </c>
      <c r="BK3417" s="1102">
        <v>118110.06403787549</v>
      </c>
      <c r="BL3417" s="1102">
        <v>145744.48738367259</v>
      </c>
      <c r="BM3417" s="1102">
        <v>113471.21059203641</v>
      </c>
      <c r="BN3417" s="1102">
        <v>123752.6788163226</v>
      </c>
      <c r="BO3417" s="1102">
        <v>162075.90570088464</v>
      </c>
      <c r="BP3417" s="1102">
        <v>160575.1976872138</v>
      </c>
      <c r="BQ3417" s="1102">
        <v>123225.82875659151</v>
      </c>
      <c r="BR3417" s="1102">
        <v>102918.00286744982</v>
      </c>
      <c r="BS3417" s="1102">
        <v>109781.12562709184</v>
      </c>
      <c r="BT3417" s="1102">
        <v>50084.151859572587</v>
      </c>
      <c r="BU3417" s="1102">
        <v>23952.634177116841</v>
      </c>
      <c r="BV3417" s="1102">
        <v>19173.218920379961</v>
      </c>
      <c r="BW3417" s="1102">
        <v>21153.305671527258</v>
      </c>
      <c r="BX3417" s="1102">
        <v>27862.523566227956</v>
      </c>
      <c r="BY3417" s="1102">
        <v>33321.357266176834</v>
      </c>
      <c r="BZ3417" s="1102">
        <v>29891.639847913964</v>
      </c>
      <c r="CA3417" s="1102">
        <v>18057.889096092524</v>
      </c>
      <c r="CB3417" s="1102">
        <v>9739.1882210768908</v>
      </c>
      <c r="CC3417" s="1102">
        <v>13296.690318196059</v>
      </c>
      <c r="CD3417" s="1102">
        <v>16305.434422943577</v>
      </c>
      <c r="CE3417" s="1102">
        <v>30517.854165878107</v>
      </c>
      <c r="CF3417" s="1102">
        <v>22230.021561505691</v>
      </c>
      <c r="CG3417" s="1102">
        <v>19085.916020966048</v>
      </c>
      <c r="CH3417" s="1102">
        <v>20386.372079668443</v>
      </c>
      <c r="CI3417" s="1102">
        <v>29015.196291708588</v>
      </c>
      <c r="CJ3417" s="1102">
        <v>32172.484779061317</v>
      </c>
      <c r="CK3417" s="1102">
        <v>35162.095517203554</v>
      </c>
      <c r="CL3417" s="1102">
        <v>25843.275813342669</v>
      </c>
      <c r="CM3417" s="1102">
        <v>32281.688869778343</v>
      </c>
      <c r="CN3417" s="1102">
        <v>25232.405305709093</v>
      </c>
      <c r="CO3417" s="1102">
        <v>33129.216604094727</v>
      </c>
      <c r="CP3417" s="1102">
        <v>26343.185430399943</v>
      </c>
      <c r="CQ3417" s="1106">
        <f t="shared" si="253"/>
        <v>29038.391241357072</v>
      </c>
      <c r="CR3417" s="23" t="s">
        <v>544</v>
      </c>
      <c r="DQ3417"/>
      <c r="DR3417"/>
    </row>
    <row r="3418" spans="58:122" ht="13">
      <c r="BF3418" s="1135">
        <v>3410</v>
      </c>
      <c r="BG3418" s="1102">
        <v>68451.946299910123</v>
      </c>
      <c r="BH3418" s="1102">
        <v>71413.118000952949</v>
      </c>
      <c r="BI3418" s="1102">
        <v>66586.185829970971</v>
      </c>
      <c r="BJ3418" s="1102">
        <v>80781.486643066833</v>
      </c>
      <c r="BK3418" s="1102">
        <v>97101.277289835882</v>
      </c>
      <c r="BL3418" s="1102">
        <v>125608.03259912928</v>
      </c>
      <c r="BM3418" s="1102">
        <v>105535.69077140965</v>
      </c>
      <c r="BN3418" s="1102">
        <v>115412.27357564699</v>
      </c>
      <c r="BO3418" s="1102">
        <v>164157.16152115341</v>
      </c>
      <c r="BP3418" s="1102">
        <v>158578.4102820796</v>
      </c>
      <c r="BQ3418" s="1102">
        <v>121526.25929293144</v>
      </c>
      <c r="BR3418" s="1102">
        <v>93670.319343114723</v>
      </c>
      <c r="BS3418" s="1102">
        <v>98569.760405088731</v>
      </c>
      <c r="BT3418" s="1102">
        <v>46457.125169245352</v>
      </c>
      <c r="BU3418" s="1102">
        <v>19280.064528555667</v>
      </c>
      <c r="BV3418" s="1102">
        <v>14282.711334835831</v>
      </c>
      <c r="BW3418" s="1102">
        <v>20870.631530094855</v>
      </c>
      <c r="BX3418" s="1102">
        <v>35383.448967156692</v>
      </c>
      <c r="BY3418" s="1102">
        <v>27781.429702562327</v>
      </c>
      <c r="BZ3418" s="1102">
        <v>22645.83915732969</v>
      </c>
      <c r="CA3418" s="1102">
        <v>18116.424877492507</v>
      </c>
      <c r="CB3418" s="1102">
        <v>11577.87844687898</v>
      </c>
      <c r="CC3418" s="1102">
        <v>14726.830870171314</v>
      </c>
      <c r="CD3418" s="1102">
        <v>18030.485577964628</v>
      </c>
      <c r="CE3418" s="1102">
        <v>28818.351216837476</v>
      </c>
      <c r="CF3418" s="1102">
        <v>21905.732526012926</v>
      </c>
      <c r="CG3418" s="1102">
        <v>17284.79870757668</v>
      </c>
      <c r="CH3418" s="1102">
        <v>19553.689354017184</v>
      </c>
      <c r="CI3418" s="1102">
        <v>26472.107750542484</v>
      </c>
      <c r="CJ3418" s="1102">
        <v>29893.899379535149</v>
      </c>
      <c r="CK3418" s="1102">
        <v>30095.297115968271</v>
      </c>
      <c r="CL3418" s="1102">
        <v>24048.290028716059</v>
      </c>
      <c r="CM3418" s="1102">
        <v>28388.698796547662</v>
      </c>
      <c r="CN3418" s="1102">
        <v>25516.595493883575</v>
      </c>
      <c r="CO3418" s="1102">
        <v>28778.911012270244</v>
      </c>
      <c r="CP3418" s="1102">
        <v>26624.48292040241</v>
      </c>
      <c r="CQ3418" s="1106">
        <f t="shared" si="253"/>
        <v>29348.468646061403</v>
      </c>
      <c r="CR3418" s="23" t="s">
        <v>544</v>
      </c>
      <c r="DQ3418"/>
      <c r="DR3418"/>
    </row>
    <row r="3419" spans="58:122" ht="13">
      <c r="BF3419" s="1135">
        <v>3411</v>
      </c>
      <c r="BG3419" s="1102">
        <v>73498.056399044581</v>
      </c>
      <c r="BH3419" s="1102">
        <v>70913.236135369749</v>
      </c>
      <c r="BI3419" s="1102">
        <v>57782.498727602258</v>
      </c>
      <c r="BJ3419" s="1102">
        <v>66524.338514296222</v>
      </c>
      <c r="BK3419" s="1102">
        <v>86412.689391684922</v>
      </c>
      <c r="BL3419" s="1102">
        <v>115409.31339150312</v>
      </c>
      <c r="BM3419" s="1102">
        <v>93104.862952902709</v>
      </c>
      <c r="BN3419" s="1102">
        <v>89375.189128348036</v>
      </c>
      <c r="BO3419" s="1102">
        <v>133332.55664664731</v>
      </c>
      <c r="BP3419" s="1102">
        <v>124240.88418775224</v>
      </c>
      <c r="BQ3419" s="1102">
        <v>96789.523511215812</v>
      </c>
      <c r="BR3419" s="1102">
        <v>69637.138012543728</v>
      </c>
      <c r="BS3419" s="1102">
        <v>77497.37004120888</v>
      </c>
      <c r="BT3419" s="1102">
        <v>39883.052822180725</v>
      </c>
      <c r="BU3419" s="1102">
        <v>19959.104165970606</v>
      </c>
      <c r="BV3419" s="1102">
        <v>15064.220391667974</v>
      </c>
      <c r="BW3419" s="1102">
        <v>18820.071139979351</v>
      </c>
      <c r="BX3419" s="1102">
        <v>23314.76049762404</v>
      </c>
      <c r="BY3419" s="1102">
        <v>19831.697283700159</v>
      </c>
      <c r="BZ3419" s="1102">
        <v>20364.837332825256</v>
      </c>
      <c r="CA3419" s="1102">
        <v>18152.700564910738</v>
      </c>
      <c r="CB3419" s="1102">
        <v>11274.212528382823</v>
      </c>
      <c r="CC3419" s="1102">
        <v>9753.3130147713618</v>
      </c>
      <c r="CD3419" s="1102">
        <v>9755.4673032019437</v>
      </c>
      <c r="CE3419" s="1102">
        <v>17828.141960637291</v>
      </c>
      <c r="CF3419" s="1102">
        <v>13817.979907654333</v>
      </c>
      <c r="CG3419" s="1102">
        <v>10566.809951177282</v>
      </c>
      <c r="CH3419" s="1102">
        <v>10604.104297913584</v>
      </c>
      <c r="CI3419" s="1102">
        <v>17900.222572630337</v>
      </c>
      <c r="CJ3419" s="1102">
        <v>19940.579908494379</v>
      </c>
      <c r="CK3419" s="1102">
        <v>23697.824648427093</v>
      </c>
      <c r="CL3419" s="1102">
        <v>17413.495238090651</v>
      </c>
      <c r="CM3419" s="1102">
        <v>25064.165813122396</v>
      </c>
      <c r="CN3419" s="1102">
        <v>23504.339882276592</v>
      </c>
      <c r="CO3419" s="1102">
        <v>30030.935891374196</v>
      </c>
      <c r="CP3419" s="1102">
        <v>23826.923583715088</v>
      </c>
      <c r="CQ3419" s="1106">
        <f t="shared" si="253"/>
        <v>26264.687348834872</v>
      </c>
      <c r="CR3419" s="23" t="s">
        <v>544</v>
      </c>
      <c r="DQ3419"/>
      <c r="DR3419"/>
    </row>
    <row r="3420" spans="58:122" ht="13">
      <c r="BF3420" s="1135">
        <v>3412</v>
      </c>
      <c r="BG3420" s="1102">
        <v>50919.676438097391</v>
      </c>
      <c r="BH3420" s="1102">
        <v>73074.474768607775</v>
      </c>
      <c r="BI3420" s="1102">
        <v>75779.250264590286</v>
      </c>
      <c r="BJ3420" s="1102">
        <v>83492.749762414809</v>
      </c>
      <c r="BK3420" s="1102">
        <v>92619.854350560825</v>
      </c>
      <c r="BL3420" s="1102">
        <v>118486.20349952261</v>
      </c>
      <c r="BM3420" s="1102">
        <v>100690.83367785369</v>
      </c>
      <c r="BN3420" s="1102">
        <v>92744.155446398814</v>
      </c>
      <c r="BO3420" s="1102">
        <v>101899.32434907938</v>
      </c>
      <c r="BP3420" s="1102">
        <v>114909.54602493954</v>
      </c>
      <c r="BQ3420" s="1102">
        <v>84736.211720242572</v>
      </c>
      <c r="BR3420" s="1102">
        <v>61314.534871128708</v>
      </c>
      <c r="BS3420" s="1102">
        <v>57461.512328993726</v>
      </c>
      <c r="BT3420" s="1102">
        <v>31506.112280867044</v>
      </c>
      <c r="BU3420" s="1102">
        <v>15269.963828967597</v>
      </c>
      <c r="BV3420" s="1102">
        <v>15608.176450484341</v>
      </c>
      <c r="BW3420" s="1102">
        <v>18401.174787654465</v>
      </c>
      <c r="BX3420" s="1102">
        <v>30898.810503834735</v>
      </c>
      <c r="BY3420" s="1102">
        <v>33818.444116132079</v>
      </c>
      <c r="BZ3420" s="1102">
        <v>28860.246151377105</v>
      </c>
      <c r="CA3420" s="1102">
        <v>18169.93900291402</v>
      </c>
      <c r="CB3420" s="1102">
        <v>9887.5039054238587</v>
      </c>
      <c r="CC3420" s="1102">
        <v>11790.075168778814</v>
      </c>
      <c r="CD3420" s="1102">
        <v>19465.759105427307</v>
      </c>
      <c r="CE3420" s="1102">
        <v>29368.231801982613</v>
      </c>
      <c r="CF3420" s="1102">
        <v>21440.246401733079</v>
      </c>
      <c r="CG3420" s="1102">
        <v>16452.438389695806</v>
      </c>
      <c r="CH3420" s="1102">
        <v>17510.847960208455</v>
      </c>
      <c r="CI3420" s="1102">
        <v>25006.236027029474</v>
      </c>
      <c r="CJ3420" s="1102">
        <v>27006.752439971006</v>
      </c>
      <c r="CK3420" s="1102">
        <v>28498.209594191649</v>
      </c>
      <c r="CL3420" s="1102">
        <v>25048.419692476484</v>
      </c>
      <c r="CM3420" s="1102">
        <v>27318.01274616587</v>
      </c>
      <c r="CN3420" s="1102">
        <v>26000.080823920576</v>
      </c>
      <c r="CO3420" s="1102">
        <v>29457.576339678148</v>
      </c>
      <c r="CP3420" s="1102">
        <v>27009.894051854324</v>
      </c>
      <c r="CQ3420" s="1106">
        <f t="shared" si="253"/>
        <v>29773.311695260745</v>
      </c>
      <c r="CR3420" s="23" t="s">
        <v>544</v>
      </c>
      <c r="DQ3420"/>
      <c r="DR3420"/>
    </row>
    <row r="3421" spans="58:122" ht="13">
      <c r="BF3421" s="1135">
        <v>3413</v>
      </c>
      <c r="BG3421" s="1102">
        <v>59251.601109777956</v>
      </c>
      <c r="BH3421" s="1102">
        <v>57759.036916660523</v>
      </c>
      <c r="BI3421" s="1102">
        <v>46629.747671839941</v>
      </c>
      <c r="BJ3421" s="1102">
        <v>53480.377657908226</v>
      </c>
      <c r="BK3421" s="1102">
        <v>76760.528122110525</v>
      </c>
      <c r="BL3421" s="1102">
        <v>115364.44120888217</v>
      </c>
      <c r="BM3421" s="1102">
        <v>105207.5892727921</v>
      </c>
      <c r="BN3421" s="1102">
        <v>96005.236329430089</v>
      </c>
      <c r="BO3421" s="1102">
        <v>129693.74242622944</v>
      </c>
      <c r="BP3421" s="1102">
        <v>118953.16372772622</v>
      </c>
      <c r="BQ3421" s="1102">
        <v>93856.201610048985</v>
      </c>
      <c r="BR3421" s="1102">
        <v>75906.934768729843</v>
      </c>
      <c r="BS3421" s="1102">
        <v>115456.54179146187</v>
      </c>
      <c r="BT3421" s="1102">
        <v>39680.655640364283</v>
      </c>
      <c r="BU3421" s="1102">
        <v>18133.010762010963</v>
      </c>
      <c r="BV3421" s="1102">
        <v>13783.23917318181</v>
      </c>
      <c r="BW3421" s="1102">
        <v>19759.219185334045</v>
      </c>
      <c r="BX3421" s="1102">
        <v>30022.856203213727</v>
      </c>
      <c r="BY3421" s="1102">
        <v>32253.603293236643</v>
      </c>
      <c r="BZ3421" s="1102">
        <v>29897.581552937943</v>
      </c>
      <c r="CA3421" s="1102">
        <v>18247.01035606828</v>
      </c>
      <c r="CB3421" s="1102">
        <v>9926.9702968885795</v>
      </c>
      <c r="CC3421" s="1102">
        <v>12986.270261097166</v>
      </c>
      <c r="CD3421" s="1102">
        <v>15474.924940779292</v>
      </c>
      <c r="CE3421" s="1102">
        <v>26771.020460024338</v>
      </c>
      <c r="CF3421" s="1102">
        <v>20879.041812316824</v>
      </c>
      <c r="CG3421" s="1102">
        <v>13896.083728119173</v>
      </c>
      <c r="CH3421" s="1102">
        <v>17990.563396152374</v>
      </c>
      <c r="CI3421" s="1102">
        <v>20247.098799594736</v>
      </c>
      <c r="CJ3421" s="1102">
        <v>26668.951847852761</v>
      </c>
      <c r="CK3421" s="1102">
        <v>28515.873588601644</v>
      </c>
      <c r="CL3421" s="1102">
        <v>21218.691277356258</v>
      </c>
      <c r="CM3421" s="1102">
        <v>26377.511610760354</v>
      </c>
      <c r="CN3421" s="1102">
        <v>20874.62973266247</v>
      </c>
      <c r="CO3421" s="1102">
        <v>27452.147659145769</v>
      </c>
      <c r="CP3421" s="1102">
        <v>21978.23674849399</v>
      </c>
      <c r="CQ3421" s="1106">
        <f t="shared" si="253"/>
        <v>24226.858941722548</v>
      </c>
      <c r="CR3421" s="23" t="s">
        <v>544</v>
      </c>
      <c r="DQ3421"/>
      <c r="DR3421"/>
    </row>
    <row r="3422" spans="58:122" ht="13">
      <c r="BF3422" s="1135">
        <v>3414</v>
      </c>
      <c r="BG3422" s="1102">
        <v>56851.00403512545</v>
      </c>
      <c r="BH3422" s="1102">
        <v>71392.85084850408</v>
      </c>
      <c r="BI3422" s="1102">
        <v>70848.479111613182</v>
      </c>
      <c r="BJ3422" s="1102">
        <v>77022.027100172287</v>
      </c>
      <c r="BK3422" s="1102">
        <v>88551.306453102981</v>
      </c>
      <c r="BL3422" s="1102">
        <v>116596.99984330186</v>
      </c>
      <c r="BM3422" s="1102">
        <v>104822.53231585461</v>
      </c>
      <c r="BN3422" s="1102">
        <v>93571.121416689581</v>
      </c>
      <c r="BO3422" s="1102">
        <v>131956.22089646346</v>
      </c>
      <c r="BP3422" s="1102">
        <v>136118.56770930457</v>
      </c>
      <c r="BQ3422" s="1102">
        <v>104349.17192639799</v>
      </c>
      <c r="BR3422" s="1102">
        <v>78072.0880776923</v>
      </c>
      <c r="BS3422" s="1102">
        <v>105272.53643854016</v>
      </c>
      <c r="BT3422" s="1102">
        <v>45591.516741245949</v>
      </c>
      <c r="BU3422" s="1102">
        <v>23478.820791711354</v>
      </c>
      <c r="BV3422" s="1102">
        <v>15635.372551272618</v>
      </c>
      <c r="BW3422" s="1102">
        <v>12579.488959553935</v>
      </c>
      <c r="BX3422" s="1102">
        <v>28604.484012142711</v>
      </c>
      <c r="BY3422" s="1102">
        <v>30138.421053375096</v>
      </c>
      <c r="BZ3422" s="1102">
        <v>24637.205766789182</v>
      </c>
      <c r="CA3422" s="1102">
        <v>18273.659302437798</v>
      </c>
      <c r="CB3422" s="1102">
        <v>10466.718460807597</v>
      </c>
      <c r="CC3422" s="1102">
        <v>11590.417954689949</v>
      </c>
      <c r="CD3422" s="1102">
        <v>17719.304154056674</v>
      </c>
      <c r="CE3422" s="1102">
        <v>26109.649425905078</v>
      </c>
      <c r="CF3422" s="1102">
        <v>18440.874105654631</v>
      </c>
      <c r="CG3422" s="1102">
        <v>14006.558929414143</v>
      </c>
      <c r="CH3422" s="1102">
        <v>16639.69286251727</v>
      </c>
      <c r="CI3422" s="1102">
        <v>26456.118630230918</v>
      </c>
      <c r="CJ3422" s="1102">
        <v>29548.061423570023</v>
      </c>
      <c r="CK3422" s="1102">
        <v>28729.190902266404</v>
      </c>
      <c r="CL3422" s="1102">
        <v>23876.291523600874</v>
      </c>
      <c r="CM3422" s="1102">
        <v>25244.170653649126</v>
      </c>
      <c r="CN3422" s="1102">
        <v>24691.093242596056</v>
      </c>
      <c r="CO3422" s="1102">
        <v>21656.509029767927</v>
      </c>
      <c r="CP3422" s="1102">
        <v>26323.65324743442</v>
      </c>
      <c r="CQ3422" s="1106">
        <f t="shared" si="253"/>
        <v>29016.860695165189</v>
      </c>
      <c r="CR3422" s="23" t="s">
        <v>544</v>
      </c>
      <c r="DQ3422"/>
      <c r="DR3422"/>
    </row>
    <row r="3423" spans="58:122" ht="13">
      <c r="BF3423" s="1135">
        <v>3415</v>
      </c>
      <c r="BG3423" s="1102">
        <v>51123.355235259871</v>
      </c>
      <c r="BH3423" s="1102">
        <v>64247.780207300428</v>
      </c>
      <c r="BI3423" s="1102">
        <v>65088.195707139574</v>
      </c>
      <c r="BJ3423" s="1102">
        <v>69021.202688014819</v>
      </c>
      <c r="BK3423" s="1102">
        <v>74213.548775986288</v>
      </c>
      <c r="BL3423" s="1102">
        <v>95396.727582005376</v>
      </c>
      <c r="BM3423" s="1102">
        <v>86088.066228172072</v>
      </c>
      <c r="BN3423" s="1102">
        <v>90613.379874716295</v>
      </c>
      <c r="BO3423" s="1102">
        <v>112418.2636173651</v>
      </c>
      <c r="BP3423" s="1102">
        <v>118419.064974098</v>
      </c>
      <c r="BQ3423" s="1102">
        <v>90715.930945406115</v>
      </c>
      <c r="BR3423" s="1102">
        <v>70602.232177094382</v>
      </c>
      <c r="BS3423" s="1102">
        <v>80022.441518508218</v>
      </c>
      <c r="BT3423" s="1102">
        <v>40300.81983152296</v>
      </c>
      <c r="BU3423" s="1102">
        <v>20388.974569172758</v>
      </c>
      <c r="BV3423" s="1102">
        <v>19925.955413981421</v>
      </c>
      <c r="BW3423" s="1102">
        <v>21790.690822219112</v>
      </c>
      <c r="BX3423" s="1102">
        <v>32674.760320353031</v>
      </c>
      <c r="BY3423" s="1102">
        <v>28269.192108702046</v>
      </c>
      <c r="BZ3423" s="1102">
        <v>26173.426385069386</v>
      </c>
      <c r="CA3423" s="1102">
        <v>18307.023894025275</v>
      </c>
      <c r="CB3423" s="1102">
        <v>13563.998840433314</v>
      </c>
      <c r="CC3423" s="1102">
        <v>13069.475425001765</v>
      </c>
      <c r="CD3423" s="1102">
        <v>12823.545088732904</v>
      </c>
      <c r="CE3423" s="1102">
        <v>20113.549935215207</v>
      </c>
      <c r="CF3423" s="1102">
        <v>15788.264670462344</v>
      </c>
      <c r="CG3423" s="1102">
        <v>11504.612890165063</v>
      </c>
      <c r="CH3423" s="1102">
        <v>15669.470952323147</v>
      </c>
      <c r="CI3423" s="1102">
        <v>19084.707924394628</v>
      </c>
      <c r="CJ3423" s="1102">
        <v>28185.766826751966</v>
      </c>
      <c r="CK3423" s="1102">
        <v>27554.349821894499</v>
      </c>
      <c r="CL3423" s="1102">
        <v>24421.863078972317</v>
      </c>
      <c r="CM3423" s="1102">
        <v>30816.890482361763</v>
      </c>
      <c r="CN3423" s="1102">
        <v>24870.9281464784</v>
      </c>
      <c r="CO3423" s="1102">
        <v>29724.985033040077</v>
      </c>
      <c r="CP3423" s="1102">
        <v>26260.017473765653</v>
      </c>
      <c r="CQ3423" s="1106">
        <f t="shared" si="253"/>
        <v>28946.714262129506</v>
      </c>
      <c r="CR3423" s="23" t="s">
        <v>544</v>
      </c>
      <c r="DQ3423"/>
      <c r="DR3423"/>
    </row>
    <row r="3424" spans="58:122" ht="13">
      <c r="BF3424" s="1135">
        <v>3416</v>
      </c>
      <c r="BG3424" s="1102">
        <v>51737.726211002016</v>
      </c>
      <c r="BH3424" s="1102">
        <v>62828.229604989181</v>
      </c>
      <c r="BI3424" s="1102">
        <v>63715.111128294062</v>
      </c>
      <c r="BJ3424" s="1102">
        <v>70923.077905112586</v>
      </c>
      <c r="BK3424" s="1102">
        <v>76450.308758840489</v>
      </c>
      <c r="BL3424" s="1102">
        <v>96723.824020153028</v>
      </c>
      <c r="BM3424" s="1102">
        <v>85675.4852083445</v>
      </c>
      <c r="BN3424" s="1102">
        <v>89438.886240354375</v>
      </c>
      <c r="BO3424" s="1102">
        <v>113136.74550634797</v>
      </c>
      <c r="BP3424" s="1102">
        <v>117095.19714112947</v>
      </c>
      <c r="BQ3424" s="1102">
        <v>91738.460188235302</v>
      </c>
      <c r="BR3424" s="1102">
        <v>71584.359398967572</v>
      </c>
      <c r="BS3424" s="1102">
        <v>80443.064632873546</v>
      </c>
      <c r="BT3424" s="1102">
        <v>40772.913229876212</v>
      </c>
      <c r="BU3424" s="1102">
        <v>20489.923673406389</v>
      </c>
      <c r="BV3424" s="1102">
        <v>20199.081110512376</v>
      </c>
      <c r="BW3424" s="1102">
        <v>21721.416359093564</v>
      </c>
      <c r="BX3424" s="1102">
        <v>33028.406266858794</v>
      </c>
      <c r="BY3424" s="1102">
        <v>28085.975306694214</v>
      </c>
      <c r="BZ3424" s="1102">
        <v>26046.524103223226</v>
      </c>
      <c r="CA3424" s="1102">
        <v>18316.338812498285</v>
      </c>
      <c r="CB3424" s="1102">
        <v>13904.93269470045</v>
      </c>
      <c r="CC3424" s="1102">
        <v>13235.829553074402</v>
      </c>
      <c r="CD3424" s="1102">
        <v>12806.085001099682</v>
      </c>
      <c r="CE3424" s="1102">
        <v>20235.522340853051</v>
      </c>
      <c r="CF3424" s="1102">
        <v>15970.83666378343</v>
      </c>
      <c r="CG3424" s="1102">
        <v>11567.140584262706</v>
      </c>
      <c r="CH3424" s="1102">
        <v>15719.817564320798</v>
      </c>
      <c r="CI3424" s="1102">
        <v>19075.990295207397</v>
      </c>
      <c r="CJ3424" s="1102">
        <v>28378.63763466254</v>
      </c>
      <c r="CK3424" s="1102">
        <v>27821.668651277148</v>
      </c>
      <c r="CL3424" s="1102">
        <v>24543.332386329537</v>
      </c>
      <c r="CM3424" s="1102">
        <v>31163.740174763599</v>
      </c>
      <c r="CN3424" s="1102">
        <v>24809.70400068906</v>
      </c>
      <c r="CO3424" s="1102">
        <v>30048.082326511794</v>
      </c>
      <c r="CP3424" s="1102">
        <v>26181.767938471901</v>
      </c>
      <c r="CQ3424" s="1106">
        <f t="shared" si="253"/>
        <v>28860.458914372961</v>
      </c>
      <c r="CR3424" s="23" t="s">
        <v>544</v>
      </c>
      <c r="DQ3424"/>
      <c r="DR3424"/>
    </row>
    <row r="3425" spans="58:122" ht="13">
      <c r="BF3425" s="1135">
        <v>3417</v>
      </c>
      <c r="BG3425" s="1102">
        <v>69117.532539580861</v>
      </c>
      <c r="BH3425" s="1102">
        <v>72573.909895898541</v>
      </c>
      <c r="BI3425" s="1102">
        <v>59108.269248563534</v>
      </c>
      <c r="BJ3425" s="1102">
        <v>69252.840619585797</v>
      </c>
      <c r="BK3425" s="1102">
        <v>103513.74568118628</v>
      </c>
      <c r="BL3425" s="1102">
        <v>148911.71221537181</v>
      </c>
      <c r="BM3425" s="1102">
        <v>114087.6868159431</v>
      </c>
      <c r="BN3425" s="1102">
        <v>104180.7490161914</v>
      </c>
      <c r="BO3425" s="1102">
        <v>165764.30112959573</v>
      </c>
      <c r="BP3425" s="1102">
        <v>168370.78750203538</v>
      </c>
      <c r="BQ3425" s="1102">
        <v>141389.95224776363</v>
      </c>
      <c r="BR3425" s="1102">
        <v>102561.22963871108</v>
      </c>
      <c r="BS3425" s="1102">
        <v>100130.09488239048</v>
      </c>
      <c r="BT3425" s="1102">
        <v>33628.050393172329</v>
      </c>
      <c r="BU3425" s="1102">
        <v>13657.237641700736</v>
      </c>
      <c r="BV3425" s="1102">
        <v>14782.935807873344</v>
      </c>
      <c r="BW3425" s="1102">
        <v>19861.539055032394</v>
      </c>
      <c r="BX3425" s="1102">
        <v>27877.306183704022</v>
      </c>
      <c r="BY3425" s="1102">
        <v>26992.309513688178</v>
      </c>
      <c r="BZ3425" s="1102">
        <v>25349.908755558365</v>
      </c>
      <c r="CA3425" s="1102">
        <v>18349.63473536825</v>
      </c>
      <c r="CB3425" s="1102">
        <v>11181.441525444974</v>
      </c>
      <c r="CC3425" s="1102">
        <v>13028.554716962832</v>
      </c>
      <c r="CD3425" s="1102">
        <v>18000.02522922814</v>
      </c>
      <c r="CE3425" s="1102">
        <v>25319.236784546098</v>
      </c>
      <c r="CF3425" s="1102">
        <v>19789.914158422096</v>
      </c>
      <c r="CG3425" s="1102">
        <v>18207.512405335896</v>
      </c>
      <c r="CH3425" s="1102">
        <v>20413.790047289909</v>
      </c>
      <c r="CI3425" s="1102">
        <v>27552.852794660284</v>
      </c>
      <c r="CJ3425" s="1102">
        <v>28191.726965187048</v>
      </c>
      <c r="CK3425" s="1102">
        <v>29665.109122488553</v>
      </c>
      <c r="CL3425" s="1102">
        <v>24072.123202957406</v>
      </c>
      <c r="CM3425" s="1102">
        <v>26333.755757695115</v>
      </c>
      <c r="CN3425" s="1102">
        <v>27688.02543246323</v>
      </c>
      <c r="CO3425" s="1102">
        <v>29681.54814389825</v>
      </c>
      <c r="CP3425" s="1102">
        <v>26450.336367366592</v>
      </c>
      <c r="CQ3425" s="1106">
        <f t="shared" si="253"/>
        <v>29156.504931052506</v>
      </c>
      <c r="CR3425" s="23" t="s">
        <v>544</v>
      </c>
      <c r="DQ3425"/>
      <c r="DR3425"/>
    </row>
    <row r="3426" spans="58:122" ht="13">
      <c r="BF3426" s="1135">
        <v>3418</v>
      </c>
      <c r="BG3426" s="1102">
        <v>67995.684488004452</v>
      </c>
      <c r="BH3426" s="1102">
        <v>72240.558740066976</v>
      </c>
      <c r="BI3426" s="1102">
        <v>64781.429375668886</v>
      </c>
      <c r="BJ3426" s="1102">
        <v>77003.479790373472</v>
      </c>
      <c r="BK3426" s="1102">
        <v>91273.131761763274</v>
      </c>
      <c r="BL3426" s="1102">
        <v>108018.6580408365</v>
      </c>
      <c r="BM3426" s="1102">
        <v>88609.413014107806</v>
      </c>
      <c r="BN3426" s="1102">
        <v>108006.85317418328</v>
      </c>
      <c r="BO3426" s="1102">
        <v>122891.55623958557</v>
      </c>
      <c r="BP3426" s="1102">
        <v>112555.1231584651</v>
      </c>
      <c r="BQ3426" s="1102">
        <v>83883.081579152567</v>
      </c>
      <c r="BR3426" s="1102">
        <v>74599.225245926456</v>
      </c>
      <c r="BS3426" s="1102">
        <v>74120.747393918427</v>
      </c>
      <c r="BT3426" s="1102">
        <v>45363.153559711616</v>
      </c>
      <c r="BU3426" s="1102">
        <v>22929.254173060061</v>
      </c>
      <c r="BV3426" s="1102">
        <v>16670.33657513385</v>
      </c>
      <c r="BW3426" s="1102">
        <v>23440.590878550694</v>
      </c>
      <c r="BX3426" s="1102">
        <v>25949.972603236027</v>
      </c>
      <c r="BY3426" s="1102">
        <v>27646.553586251019</v>
      </c>
      <c r="BZ3426" s="1102">
        <v>28389.582255767284</v>
      </c>
      <c r="CA3426" s="1102">
        <v>18392.594980587721</v>
      </c>
      <c r="CB3426" s="1102">
        <v>13202.477966330893</v>
      </c>
      <c r="CC3426" s="1102">
        <v>13380.529370734075</v>
      </c>
      <c r="CD3426" s="1102">
        <v>12928.822311628104</v>
      </c>
      <c r="CE3426" s="1102">
        <v>22818.381822193533</v>
      </c>
      <c r="CF3426" s="1102">
        <v>19583.49411784004</v>
      </c>
      <c r="CG3426" s="1102">
        <v>13093.658938869023</v>
      </c>
      <c r="CH3426" s="1102">
        <v>14617.806628529526</v>
      </c>
      <c r="CI3426" s="1102">
        <v>19190.953837508452</v>
      </c>
      <c r="CJ3426" s="1102">
        <v>28892.873736171408</v>
      </c>
      <c r="CK3426" s="1102">
        <v>26254.571089688819</v>
      </c>
      <c r="CL3426" s="1102">
        <v>23157.793661164789</v>
      </c>
      <c r="CM3426" s="1102">
        <v>24828.46467932134</v>
      </c>
      <c r="CN3426" s="1102">
        <v>25565.148325285983</v>
      </c>
      <c r="CO3426" s="1102">
        <v>37438.577335148773</v>
      </c>
      <c r="CP3426" s="1102">
        <v>27630.099014835258</v>
      </c>
      <c r="CQ3426" s="1106">
        <f t="shared" si="253"/>
        <v>30456.970640472759</v>
      </c>
      <c r="CR3426" s="23" t="s">
        <v>544</v>
      </c>
      <c r="DQ3426"/>
      <c r="DR3426"/>
    </row>
    <row r="3427" spans="58:122" ht="13">
      <c r="BF3427" s="1135">
        <v>3419</v>
      </c>
      <c r="BG3427" s="1102">
        <v>77381.265638111392</v>
      </c>
      <c r="BH3427" s="1102">
        <v>80716.7000419213</v>
      </c>
      <c r="BI3427" s="1102">
        <v>74606.517678413235</v>
      </c>
      <c r="BJ3427" s="1102">
        <v>80137.477217245192</v>
      </c>
      <c r="BK3427" s="1102">
        <v>96537.575213342134</v>
      </c>
      <c r="BL3427" s="1102">
        <v>122429.68974970985</v>
      </c>
      <c r="BM3427" s="1102">
        <v>110141.98498987305</v>
      </c>
      <c r="BN3427" s="1102">
        <v>126697.29176457239</v>
      </c>
      <c r="BO3427" s="1102">
        <v>163186.83471046679</v>
      </c>
      <c r="BP3427" s="1102">
        <v>150339.0630912011</v>
      </c>
      <c r="BQ3427" s="1102">
        <v>115606.60063394782</v>
      </c>
      <c r="BR3427" s="1102">
        <v>91917.83736315064</v>
      </c>
      <c r="BS3427" s="1102">
        <v>94779.289271749498</v>
      </c>
      <c r="BT3427" s="1102">
        <v>43667.256071002761</v>
      </c>
      <c r="BU3427" s="1102">
        <v>17040.339464312692</v>
      </c>
      <c r="BV3427" s="1102">
        <v>14241.818378853357</v>
      </c>
      <c r="BW3427" s="1102">
        <v>24238.65616525933</v>
      </c>
      <c r="BX3427" s="1102">
        <v>34251.408937535438</v>
      </c>
      <c r="BY3427" s="1102">
        <v>32655.661828291461</v>
      </c>
      <c r="BZ3427" s="1102">
        <v>31611.65193461749</v>
      </c>
      <c r="CA3427" s="1102">
        <v>18394.80220674982</v>
      </c>
      <c r="CB3427" s="1102">
        <v>11247.469525540771</v>
      </c>
      <c r="CC3427" s="1102">
        <v>12040.537501297869</v>
      </c>
      <c r="CD3427" s="1102">
        <v>19959.053216744149</v>
      </c>
      <c r="CE3427" s="1102">
        <v>31518.033243506652</v>
      </c>
      <c r="CF3427" s="1102">
        <v>23863.744204681701</v>
      </c>
      <c r="CG3427" s="1102">
        <v>14600.055393493003</v>
      </c>
      <c r="CH3427" s="1102">
        <v>16617.392169112041</v>
      </c>
      <c r="CI3427" s="1102">
        <v>21967.109412342386</v>
      </c>
      <c r="CJ3427" s="1102">
        <v>25128.147043296161</v>
      </c>
      <c r="CK3427" s="1102">
        <v>26773.748782795574</v>
      </c>
      <c r="CL3427" s="1102">
        <v>22790.420450427064</v>
      </c>
      <c r="CM3427" s="1102">
        <v>29803.736986019696</v>
      </c>
      <c r="CN3427" s="1102">
        <v>28142.319380395125</v>
      </c>
      <c r="CO3427" s="1102">
        <v>33525.991196091374</v>
      </c>
      <c r="CP3427" s="1102">
        <v>27765.946925350512</v>
      </c>
      <c r="CQ3427" s="1106">
        <f t="shared" si="253"/>
        <v>30606.717328673592</v>
      </c>
      <c r="CR3427" s="23" t="s">
        <v>544</v>
      </c>
      <c r="DQ3427"/>
      <c r="DR3427"/>
    </row>
    <row r="3428" spans="58:122" ht="13">
      <c r="BF3428" s="1135">
        <v>3420</v>
      </c>
      <c r="BG3428" s="1102">
        <v>63516.660437490878</v>
      </c>
      <c r="BH3428" s="1102">
        <v>62033.806122911934</v>
      </c>
      <c r="BI3428" s="1102">
        <v>48455.132501180648</v>
      </c>
      <c r="BJ3428" s="1102">
        <v>48917.483309514486</v>
      </c>
      <c r="BK3428" s="1102">
        <v>75186.458046375818</v>
      </c>
      <c r="BL3428" s="1102">
        <v>114478.55376807001</v>
      </c>
      <c r="BM3428" s="1102">
        <v>105129.88609591869</v>
      </c>
      <c r="BN3428" s="1102">
        <v>100987.00791765518</v>
      </c>
      <c r="BO3428" s="1102">
        <v>132239.51140562628</v>
      </c>
      <c r="BP3428" s="1102">
        <v>121468.90956985006</v>
      </c>
      <c r="BQ3428" s="1102">
        <v>94683.598229127223</v>
      </c>
      <c r="BR3428" s="1102">
        <v>76584.866050685756</v>
      </c>
      <c r="BS3428" s="1102">
        <v>116700.71349958108</v>
      </c>
      <c r="BT3428" s="1102">
        <v>40237.392128820247</v>
      </c>
      <c r="BU3428" s="1102">
        <v>18262.614376409081</v>
      </c>
      <c r="BV3428" s="1102">
        <v>13958.948084304546</v>
      </c>
      <c r="BW3428" s="1102">
        <v>20010.081155032134</v>
      </c>
      <c r="BX3428" s="1102">
        <v>30723.486764173107</v>
      </c>
      <c r="BY3428" s="1102">
        <v>32543.970646219244</v>
      </c>
      <c r="BZ3428" s="1102">
        <v>30023.202115991611</v>
      </c>
      <c r="CA3428" s="1102">
        <v>18404.891903816948</v>
      </c>
      <c r="CB3428" s="1102">
        <v>10074.732236980108</v>
      </c>
      <c r="CC3428" s="1102">
        <v>13129.565246937738</v>
      </c>
      <c r="CD3428" s="1102">
        <v>15686.061182472222</v>
      </c>
      <c r="CE3428" s="1102">
        <v>27037.342289372882</v>
      </c>
      <c r="CF3428" s="1102">
        <v>21145.133942666951</v>
      </c>
      <c r="CG3428" s="1102">
        <v>14126.585949670156</v>
      </c>
      <c r="CH3428" s="1102">
        <v>18151.266470001654</v>
      </c>
      <c r="CI3428" s="1102">
        <v>20522.752757886479</v>
      </c>
      <c r="CJ3428" s="1102">
        <v>26975.144440196174</v>
      </c>
      <c r="CK3428" s="1102">
        <v>28801.252573916005</v>
      </c>
      <c r="CL3428" s="1102">
        <v>21576.482024181299</v>
      </c>
      <c r="CM3428" s="1102">
        <v>26582.703302976428</v>
      </c>
      <c r="CN3428" s="1102">
        <v>21402.800171083389</v>
      </c>
      <c r="CO3428" s="1102">
        <v>27678.295784103393</v>
      </c>
      <c r="CP3428" s="1102">
        <v>22560.410361010086</v>
      </c>
      <c r="CQ3428" s="1106">
        <f t="shared" si="253"/>
        <v>24868.5954991826</v>
      </c>
      <c r="CR3428" s="23" t="s">
        <v>544</v>
      </c>
      <c r="DQ3428"/>
      <c r="DR3428"/>
    </row>
    <row r="3429" spans="58:122" ht="13">
      <c r="BF3429" s="1135">
        <v>3421</v>
      </c>
      <c r="BG3429" s="1102">
        <v>66780.052599032424</v>
      </c>
      <c r="BH3429" s="1102">
        <v>76529.917504201963</v>
      </c>
      <c r="BI3429" s="1102">
        <v>64252.958504775394</v>
      </c>
      <c r="BJ3429" s="1102">
        <v>66904.35979148258</v>
      </c>
      <c r="BK3429" s="1102">
        <v>96418.74243862505</v>
      </c>
      <c r="BL3429" s="1102">
        <v>131052.41655947837</v>
      </c>
      <c r="BM3429" s="1102">
        <v>111000.55763140827</v>
      </c>
      <c r="BN3429" s="1102">
        <v>107541.84791809898</v>
      </c>
      <c r="BO3429" s="1102">
        <v>136396.3470306535</v>
      </c>
      <c r="BP3429" s="1102">
        <v>134321.41060547362</v>
      </c>
      <c r="BQ3429" s="1102">
        <v>95299.109926784644</v>
      </c>
      <c r="BR3429" s="1102">
        <v>68582.308034075962</v>
      </c>
      <c r="BS3429" s="1102">
        <v>92003.562112895888</v>
      </c>
      <c r="BT3429" s="1102">
        <v>35397.468451607303</v>
      </c>
      <c r="BU3429" s="1102">
        <v>15834.202849962225</v>
      </c>
      <c r="BV3429" s="1102">
        <v>15054.228151621912</v>
      </c>
      <c r="BW3429" s="1102">
        <v>30674.15412129723</v>
      </c>
      <c r="BX3429" s="1102">
        <v>40431.683163123511</v>
      </c>
      <c r="BY3429" s="1102">
        <v>35138.919625442177</v>
      </c>
      <c r="BZ3429" s="1102">
        <v>28837.987096924324</v>
      </c>
      <c r="CA3429" s="1102">
        <v>18422.477226851632</v>
      </c>
      <c r="CB3429" s="1102">
        <v>10856.137161938106</v>
      </c>
      <c r="CC3429" s="1102">
        <v>13106.582909125391</v>
      </c>
      <c r="CD3429" s="1102">
        <v>18029.385066805815</v>
      </c>
      <c r="CE3429" s="1102">
        <v>27337.986471582928</v>
      </c>
      <c r="CF3429" s="1102">
        <v>19234.807122677386</v>
      </c>
      <c r="CG3429" s="1102">
        <v>13626.927563139856</v>
      </c>
      <c r="CH3429" s="1102">
        <v>15230.705302924587</v>
      </c>
      <c r="CI3429" s="1102">
        <v>20860.950152869169</v>
      </c>
      <c r="CJ3429" s="1102">
        <v>22888.618442803734</v>
      </c>
      <c r="CK3429" s="1102">
        <v>25610.194937419561</v>
      </c>
      <c r="CL3429" s="1102">
        <v>23939.21139988289</v>
      </c>
      <c r="CM3429" s="1102">
        <v>33059.169176138363</v>
      </c>
      <c r="CN3429" s="1102">
        <v>31886.272196962589</v>
      </c>
      <c r="CO3429" s="1102">
        <v>30939.743588175472</v>
      </c>
      <c r="CP3429" s="1102">
        <v>33830.766244352308</v>
      </c>
      <c r="CQ3429" s="1106">
        <f t="shared" si="253"/>
        <v>37292.036257115768</v>
      </c>
      <c r="CR3429" s="23" t="s">
        <v>544</v>
      </c>
      <c r="DQ3429"/>
      <c r="DR3429"/>
    </row>
    <row r="3430" spans="58:122" ht="13">
      <c r="BF3430" s="1135">
        <v>3422</v>
      </c>
      <c r="BG3430" s="1102">
        <v>78565.586682095789</v>
      </c>
      <c r="BH3430" s="1102">
        <v>76093.303201138217</v>
      </c>
      <c r="BI3430" s="1102">
        <v>73193.151062002886</v>
      </c>
      <c r="BJ3430" s="1102">
        <v>78033.448984925126</v>
      </c>
      <c r="BK3430" s="1102">
        <v>100674.18503713873</v>
      </c>
      <c r="BL3430" s="1102">
        <v>120826.75388506849</v>
      </c>
      <c r="BM3430" s="1102">
        <v>93827.725504061877</v>
      </c>
      <c r="BN3430" s="1102">
        <v>101621.59551950073</v>
      </c>
      <c r="BO3430" s="1102">
        <v>135031.84065300119</v>
      </c>
      <c r="BP3430" s="1102">
        <v>125256.66516484015</v>
      </c>
      <c r="BQ3430" s="1102">
        <v>102537.36773255601</v>
      </c>
      <c r="BR3430" s="1102">
        <v>79608.936317071129</v>
      </c>
      <c r="BS3430" s="1102">
        <v>73696.886631118803</v>
      </c>
      <c r="BT3430" s="1102">
        <v>41030.037431833371</v>
      </c>
      <c r="BU3430" s="1102">
        <v>18201.722263609921</v>
      </c>
      <c r="BV3430" s="1102">
        <v>19238.621370674726</v>
      </c>
      <c r="BW3430" s="1102">
        <v>19316.164442078978</v>
      </c>
      <c r="BX3430" s="1102">
        <v>21822.21628566576</v>
      </c>
      <c r="BY3430" s="1102">
        <v>29046.607623560027</v>
      </c>
      <c r="BZ3430" s="1102">
        <v>25122.720250415718</v>
      </c>
      <c r="CA3430" s="1102">
        <v>18424.019637307843</v>
      </c>
      <c r="CB3430" s="1102">
        <v>8955.9701090530943</v>
      </c>
      <c r="CC3430" s="1102">
        <v>12686.405422092032</v>
      </c>
      <c r="CD3430" s="1102">
        <v>13733.236291801804</v>
      </c>
      <c r="CE3430" s="1102">
        <v>27640.940387812447</v>
      </c>
      <c r="CF3430" s="1102">
        <v>20706.542784585643</v>
      </c>
      <c r="CG3430" s="1102">
        <v>14672.609124076578</v>
      </c>
      <c r="CH3430" s="1102">
        <v>16457.159703615205</v>
      </c>
      <c r="CI3430" s="1102">
        <v>23182.898387312292</v>
      </c>
      <c r="CJ3430" s="1102">
        <v>24682.910482345538</v>
      </c>
      <c r="CK3430" s="1102">
        <v>29766.32655571252</v>
      </c>
      <c r="CL3430" s="1102">
        <v>19999.848624769358</v>
      </c>
      <c r="CM3430" s="1102">
        <v>27651.700793001786</v>
      </c>
      <c r="CN3430" s="1102">
        <v>19206.237568472119</v>
      </c>
      <c r="CO3430" s="1102">
        <v>26818.84753179174</v>
      </c>
      <c r="CP3430" s="1102">
        <v>20786.841414928516</v>
      </c>
      <c r="CQ3430" s="1106">
        <f t="shared" si="253"/>
        <v>22913.570390852106</v>
      </c>
      <c r="CR3430" s="23" t="s">
        <v>544</v>
      </c>
      <c r="DQ3430"/>
      <c r="DR3430"/>
    </row>
    <row r="3431" spans="58:122" ht="13">
      <c r="BF3431" s="1135">
        <v>3423</v>
      </c>
      <c r="BG3431" s="1102">
        <v>82271.477039208839</v>
      </c>
      <c r="BH3431" s="1102">
        <v>79542.246797230124</v>
      </c>
      <c r="BI3431" s="1102">
        <v>64470.780836603662</v>
      </c>
      <c r="BJ3431" s="1102">
        <v>64890.658223266961</v>
      </c>
      <c r="BK3431" s="1102">
        <v>86451.484144679125</v>
      </c>
      <c r="BL3431" s="1102">
        <v>123151.65736535974</v>
      </c>
      <c r="BM3431" s="1102">
        <v>108968.75167107068</v>
      </c>
      <c r="BN3431" s="1102">
        <v>111499.50925961178</v>
      </c>
      <c r="BO3431" s="1102">
        <v>152729.12373099517</v>
      </c>
      <c r="BP3431" s="1102">
        <v>144828.15368925469</v>
      </c>
      <c r="BQ3431" s="1102">
        <v>116843.07847388388</v>
      </c>
      <c r="BR3431" s="1102">
        <v>89385.351488469634</v>
      </c>
      <c r="BS3431" s="1102">
        <v>90907.916218288636</v>
      </c>
      <c r="BT3431" s="1102">
        <v>39360.71317555241</v>
      </c>
      <c r="BU3431" s="1102">
        <v>17446.006990541053</v>
      </c>
      <c r="BV3431" s="1102">
        <v>14875.29259065937</v>
      </c>
      <c r="BW3431" s="1102">
        <v>23067.613544084263</v>
      </c>
      <c r="BX3431" s="1102">
        <v>30318.060069840933</v>
      </c>
      <c r="BY3431" s="1102">
        <v>29188.110330114123</v>
      </c>
      <c r="BZ3431" s="1102">
        <v>27144.710605116081</v>
      </c>
      <c r="CA3431" s="1102">
        <v>18429.730307176589</v>
      </c>
      <c r="CB3431" s="1102">
        <v>11716.828243976499</v>
      </c>
      <c r="CC3431" s="1102">
        <v>11498.648613908677</v>
      </c>
      <c r="CD3431" s="1102">
        <v>13026.432932891892</v>
      </c>
      <c r="CE3431" s="1102">
        <v>23975.831031008769</v>
      </c>
      <c r="CF3431" s="1102">
        <v>19988.795406610883</v>
      </c>
      <c r="CG3431" s="1102">
        <v>15521.826332446406</v>
      </c>
      <c r="CH3431" s="1102">
        <v>15244.097806386388</v>
      </c>
      <c r="CI3431" s="1102">
        <v>21228.8794670723</v>
      </c>
      <c r="CJ3431" s="1102">
        <v>30260.381286137228</v>
      </c>
      <c r="CK3431" s="1102">
        <v>32214.695487214787</v>
      </c>
      <c r="CL3431" s="1102">
        <v>24984.76524915309</v>
      </c>
      <c r="CM3431" s="1102">
        <v>30506.178916972916</v>
      </c>
      <c r="CN3431" s="1102">
        <v>25328.268780678973</v>
      </c>
      <c r="CO3431" s="1102">
        <v>33416.630825701875</v>
      </c>
      <c r="CP3431" s="1102">
        <v>26270.625302518438</v>
      </c>
      <c r="CQ3431" s="1106">
        <f t="shared" si="253"/>
        <v>28958.407391738245</v>
      </c>
      <c r="CR3431" s="23" t="s">
        <v>544</v>
      </c>
      <c r="DQ3431"/>
      <c r="DR3431"/>
    </row>
    <row r="3432" spans="58:122" ht="13">
      <c r="BF3432" s="1135">
        <v>3424</v>
      </c>
      <c r="BG3432" s="1102">
        <v>65758.04906345364</v>
      </c>
      <c r="BH3432" s="1102">
        <v>69797.035974774612</v>
      </c>
      <c r="BI3432" s="1102">
        <v>57138.9966024983</v>
      </c>
      <c r="BJ3432" s="1102">
        <v>63691.721550932205</v>
      </c>
      <c r="BK3432" s="1102">
        <v>87718.302008117549</v>
      </c>
      <c r="BL3432" s="1102">
        <v>120437.75894146079</v>
      </c>
      <c r="BM3432" s="1102">
        <v>109096.59408087766</v>
      </c>
      <c r="BN3432" s="1102">
        <v>124325.74541101202</v>
      </c>
      <c r="BO3432" s="1102">
        <v>154694.89686763781</v>
      </c>
      <c r="BP3432" s="1102">
        <v>145660.53989763482</v>
      </c>
      <c r="BQ3432" s="1102">
        <v>114985.70170285314</v>
      </c>
      <c r="BR3432" s="1102">
        <v>86651.36384109201</v>
      </c>
      <c r="BS3432" s="1102">
        <v>70681.877552851656</v>
      </c>
      <c r="BT3432" s="1102">
        <v>32233.03056496432</v>
      </c>
      <c r="BU3432" s="1102">
        <v>16258.470169868166</v>
      </c>
      <c r="BV3432" s="1102">
        <v>14967.673576249195</v>
      </c>
      <c r="BW3432" s="1102">
        <v>24810.267929375306</v>
      </c>
      <c r="BX3432" s="1102">
        <v>33158.953514102235</v>
      </c>
      <c r="BY3432" s="1102">
        <v>31716.033883867472</v>
      </c>
      <c r="BZ3432" s="1102">
        <v>26766.584950733544</v>
      </c>
      <c r="CA3432" s="1102">
        <v>18466.61654339308</v>
      </c>
      <c r="CB3432" s="1102">
        <v>12019.063542595322</v>
      </c>
      <c r="CC3432" s="1102">
        <v>10856.366354108855</v>
      </c>
      <c r="CD3432" s="1102">
        <v>14331.143783160329</v>
      </c>
      <c r="CE3432" s="1102">
        <v>21173.601616483204</v>
      </c>
      <c r="CF3432" s="1102">
        <v>17115.115978886042</v>
      </c>
      <c r="CG3432" s="1102">
        <v>13247.581056171197</v>
      </c>
      <c r="CH3432" s="1102">
        <v>15037.608880264897</v>
      </c>
      <c r="CI3432" s="1102">
        <v>22932.708872307972</v>
      </c>
      <c r="CJ3432" s="1102">
        <v>27017.843914117617</v>
      </c>
      <c r="CK3432" s="1102">
        <v>27782.261655627048</v>
      </c>
      <c r="CL3432" s="1102">
        <v>20029.158136943523</v>
      </c>
      <c r="CM3432" s="1102">
        <v>21708.63005732599</v>
      </c>
      <c r="CN3432" s="1102">
        <v>24559.855157467948</v>
      </c>
      <c r="CO3432" s="1102">
        <v>30575.193086284758</v>
      </c>
      <c r="CP3432" s="1102">
        <v>24903.000042072963</v>
      </c>
      <c r="CQ3432" s="1106">
        <f t="shared" si="253"/>
        <v>27450.858599307503</v>
      </c>
      <c r="CR3432" s="23" t="s">
        <v>544</v>
      </c>
      <c r="DQ3432"/>
      <c r="DR3432"/>
    </row>
    <row r="3433" spans="58:122" ht="13">
      <c r="BF3433" s="1135">
        <v>3425</v>
      </c>
      <c r="BG3433" s="1102">
        <v>82941.232111450314</v>
      </c>
      <c r="BH3433" s="1102">
        <v>92054.301606120542</v>
      </c>
      <c r="BI3433" s="1102">
        <v>82400.248495184031</v>
      </c>
      <c r="BJ3433" s="1102">
        <v>89910.661397026808</v>
      </c>
      <c r="BK3433" s="1102">
        <v>114835.41303755337</v>
      </c>
      <c r="BL3433" s="1102">
        <v>140548.39271183367</v>
      </c>
      <c r="BM3433" s="1102">
        <v>115176.25231531213</v>
      </c>
      <c r="BN3433" s="1102">
        <v>126680.00969821039</v>
      </c>
      <c r="BO3433" s="1102">
        <v>175602.2821604273</v>
      </c>
      <c r="BP3433" s="1102">
        <v>162991.08085093548</v>
      </c>
      <c r="BQ3433" s="1102">
        <v>122812.96635026054</v>
      </c>
      <c r="BR3433" s="1102">
        <v>98612.940539796167</v>
      </c>
      <c r="BS3433" s="1102">
        <v>114490.38043899804</v>
      </c>
      <c r="BT3433" s="1102">
        <v>41874.822916125748</v>
      </c>
      <c r="BU3433" s="1102">
        <v>17064.82912473724</v>
      </c>
      <c r="BV3433" s="1102">
        <v>16896.872828957319</v>
      </c>
      <c r="BW3433" s="1102">
        <v>29086.122083051174</v>
      </c>
      <c r="BX3433" s="1102">
        <v>32539.86852549242</v>
      </c>
      <c r="BY3433" s="1102">
        <v>34128.362772711473</v>
      </c>
      <c r="BZ3433" s="1102">
        <v>31159.544222588807</v>
      </c>
      <c r="CA3433" s="1102">
        <v>18532.048732994848</v>
      </c>
      <c r="CB3433" s="1102">
        <v>9863.7295629898981</v>
      </c>
      <c r="CC3433" s="1102">
        <v>12430.035802494491</v>
      </c>
      <c r="CD3433" s="1102">
        <v>14509.411664069014</v>
      </c>
      <c r="CE3433" s="1102">
        <v>33058.706473512138</v>
      </c>
      <c r="CF3433" s="1102">
        <v>23525.217310238986</v>
      </c>
      <c r="CG3433" s="1102">
        <v>19407.187247731395</v>
      </c>
      <c r="CH3433" s="1102">
        <v>19562.313880650621</v>
      </c>
      <c r="CI3433" s="1102">
        <v>28775.734666891542</v>
      </c>
      <c r="CJ3433" s="1102">
        <v>33199.788374788201</v>
      </c>
      <c r="CK3433" s="1102">
        <v>36313.029702452215</v>
      </c>
      <c r="CL3433" s="1102">
        <v>26013.524188521886</v>
      </c>
      <c r="CM3433" s="1102">
        <v>33585.847352065277</v>
      </c>
      <c r="CN3433" s="1102">
        <v>24772.63784443351</v>
      </c>
      <c r="CO3433" s="1102">
        <v>35485.502130674184</v>
      </c>
      <c r="CP3433" s="1102">
        <v>25946.246951745423</v>
      </c>
      <c r="CQ3433" s="1106">
        <f t="shared" si="253"/>
        <v>28600.841466962003</v>
      </c>
      <c r="CR3433" s="23" t="s">
        <v>544</v>
      </c>
      <c r="DQ3433"/>
      <c r="DR3433"/>
    </row>
    <row r="3434" spans="58:122" ht="13">
      <c r="BF3434" s="1135">
        <v>3426</v>
      </c>
      <c r="BG3434" s="1102">
        <v>52049.811785603641</v>
      </c>
      <c r="BH3434" s="1102">
        <v>72597.364211595996</v>
      </c>
      <c r="BI3434" s="1102">
        <v>74167.315870245642</v>
      </c>
      <c r="BJ3434" s="1102">
        <v>82584.742882060818</v>
      </c>
      <c r="BK3434" s="1102">
        <v>94980.071239795448</v>
      </c>
      <c r="BL3434" s="1102">
        <v>117746.0605367204</v>
      </c>
      <c r="BM3434" s="1102">
        <v>99484.046491240151</v>
      </c>
      <c r="BN3434" s="1102">
        <v>90273.237205406695</v>
      </c>
      <c r="BO3434" s="1102">
        <v>106160.88711744257</v>
      </c>
      <c r="BP3434" s="1102">
        <v>112676.79648504739</v>
      </c>
      <c r="BQ3434" s="1102">
        <v>85210.0183174126</v>
      </c>
      <c r="BR3434" s="1102">
        <v>61186.472979606573</v>
      </c>
      <c r="BS3434" s="1102">
        <v>58015.326534581392</v>
      </c>
      <c r="BT3434" s="1102">
        <v>29234.189985415378</v>
      </c>
      <c r="BU3434" s="1102">
        <v>13980.47319832735</v>
      </c>
      <c r="BV3434" s="1102">
        <v>12009.751852869806</v>
      </c>
      <c r="BW3434" s="1102">
        <v>20781.897435994404</v>
      </c>
      <c r="BX3434" s="1102">
        <v>33740.933982224931</v>
      </c>
      <c r="BY3434" s="1102">
        <v>34687.693265856709</v>
      </c>
      <c r="BZ3434" s="1102">
        <v>30313.224113763659</v>
      </c>
      <c r="CA3434" s="1102">
        <v>18560.027085684455</v>
      </c>
      <c r="CB3434" s="1102">
        <v>10189.854694644138</v>
      </c>
      <c r="CC3434" s="1102">
        <v>11289.33684535865</v>
      </c>
      <c r="CD3434" s="1102">
        <v>18368.146558861059</v>
      </c>
      <c r="CE3434" s="1102">
        <v>30871.476272470223</v>
      </c>
      <c r="CF3434" s="1102">
        <v>22530.222697271201</v>
      </c>
      <c r="CG3434" s="1102">
        <v>16716.353620369882</v>
      </c>
      <c r="CH3434" s="1102">
        <v>17207.225495261384</v>
      </c>
      <c r="CI3434" s="1102">
        <v>24689.505505962181</v>
      </c>
      <c r="CJ3434" s="1102">
        <v>27531.465450472551</v>
      </c>
      <c r="CK3434" s="1102">
        <v>29311.245340468769</v>
      </c>
      <c r="CL3434" s="1102">
        <v>25467.991827535898</v>
      </c>
      <c r="CM3434" s="1102">
        <v>27838.806681255526</v>
      </c>
      <c r="CN3434" s="1102">
        <v>25793.699055235331</v>
      </c>
      <c r="CO3434" s="1102">
        <v>30695.932428344971</v>
      </c>
      <c r="CP3434" s="1102">
        <v>26866.801640363989</v>
      </c>
      <c r="CQ3434" s="1106">
        <f t="shared" si="253"/>
        <v>29615.579311699774</v>
      </c>
      <c r="CR3434" s="23" t="s">
        <v>544</v>
      </c>
      <c r="DQ3434"/>
      <c r="DR3434"/>
    </row>
    <row r="3435" spans="58:122" ht="13">
      <c r="BF3435" s="1135">
        <v>3427</v>
      </c>
      <c r="BG3435" s="1102">
        <v>69850.61883866509</v>
      </c>
      <c r="BH3435" s="1102">
        <v>73317.907524812588</v>
      </c>
      <c r="BI3435" s="1102">
        <v>59742.340825469131</v>
      </c>
      <c r="BJ3435" s="1102">
        <v>68524.482486865352</v>
      </c>
      <c r="BK3435" s="1102">
        <v>98193.729173017346</v>
      </c>
      <c r="BL3435" s="1102">
        <v>142433.94044177886</v>
      </c>
      <c r="BM3435" s="1102">
        <v>123783.78068069907</v>
      </c>
      <c r="BN3435" s="1102">
        <v>113134.59221706698</v>
      </c>
      <c r="BO3435" s="1102">
        <v>169945.54953064516</v>
      </c>
      <c r="BP3435" s="1102">
        <v>171418.51116845958</v>
      </c>
      <c r="BQ3435" s="1102">
        <v>141777.17922532448</v>
      </c>
      <c r="BR3435" s="1102">
        <v>102212.25151274435</v>
      </c>
      <c r="BS3435" s="1102">
        <v>97960.466909024326</v>
      </c>
      <c r="BT3435" s="1102">
        <v>33792.848530891373</v>
      </c>
      <c r="BU3435" s="1102">
        <v>13668.449498177259</v>
      </c>
      <c r="BV3435" s="1102">
        <v>14855.460718531085</v>
      </c>
      <c r="BW3435" s="1102">
        <v>20229.383951866199</v>
      </c>
      <c r="BX3435" s="1102">
        <v>27913.035326792324</v>
      </c>
      <c r="BY3435" s="1102">
        <v>27032.2894938301</v>
      </c>
      <c r="BZ3435" s="1102">
        <v>25752.805366893044</v>
      </c>
      <c r="CA3435" s="1102">
        <v>18578.351444563777</v>
      </c>
      <c r="CB3435" s="1102">
        <v>11224.267395550545</v>
      </c>
      <c r="CC3435" s="1102">
        <v>13030.178694692417</v>
      </c>
      <c r="CD3435" s="1102">
        <v>18103.517213518917</v>
      </c>
      <c r="CE3435" s="1102">
        <v>25486.428317770267</v>
      </c>
      <c r="CF3435" s="1102">
        <v>19913.786638395901</v>
      </c>
      <c r="CG3435" s="1102">
        <v>18314.062428503719</v>
      </c>
      <c r="CH3435" s="1102">
        <v>20560.580718587618</v>
      </c>
      <c r="CI3435" s="1102">
        <v>27748.425543651058</v>
      </c>
      <c r="CJ3435" s="1102">
        <v>28256.265576808819</v>
      </c>
      <c r="CK3435" s="1102">
        <v>29778.152078365274</v>
      </c>
      <c r="CL3435" s="1102">
        <v>24181.93581761104</v>
      </c>
      <c r="CM3435" s="1102">
        <v>26498.256481077831</v>
      </c>
      <c r="CN3435" s="1102">
        <v>27885.639417918421</v>
      </c>
      <c r="CO3435" s="1102">
        <v>29704.95095280953</v>
      </c>
      <c r="CP3435" s="1102">
        <v>26563.599902664228</v>
      </c>
      <c r="CQ3435" s="1106">
        <f t="shared" si="253"/>
        <v>29281.356607021677</v>
      </c>
      <c r="CR3435" s="23" t="s">
        <v>544</v>
      </c>
      <c r="DQ3435"/>
      <c r="DR3435"/>
    </row>
    <row r="3436" spans="58:122" ht="13">
      <c r="BF3436" s="1135">
        <v>3428</v>
      </c>
      <c r="BG3436" s="1102">
        <v>68402.647939653383</v>
      </c>
      <c r="BH3436" s="1102">
        <v>66513.947385879947</v>
      </c>
      <c r="BI3436" s="1102">
        <v>61047.175618533976</v>
      </c>
      <c r="BJ3436" s="1102">
        <v>70843.563861680814</v>
      </c>
      <c r="BK3436" s="1102">
        <v>94531.138976595932</v>
      </c>
      <c r="BL3436" s="1102">
        <v>123850.0853755749</v>
      </c>
      <c r="BM3436" s="1102">
        <v>107839.06245489496</v>
      </c>
      <c r="BN3436" s="1102">
        <v>113831.2504685192</v>
      </c>
      <c r="BO3436" s="1102">
        <v>159524.56275394288</v>
      </c>
      <c r="BP3436" s="1102">
        <v>147553.80249706365</v>
      </c>
      <c r="BQ3436" s="1102">
        <v>119219.57269903255</v>
      </c>
      <c r="BR3436" s="1102">
        <v>92113.827239886828</v>
      </c>
      <c r="BS3436" s="1102">
        <v>91312.963018087219</v>
      </c>
      <c r="BT3436" s="1102">
        <v>35072.043499003616</v>
      </c>
      <c r="BU3436" s="1102">
        <v>14443.760546309164</v>
      </c>
      <c r="BV3436" s="1102">
        <v>11273.120689159517</v>
      </c>
      <c r="BW3436" s="1102">
        <v>19117.353718026847</v>
      </c>
      <c r="BX3436" s="1102">
        <v>31259.858133471935</v>
      </c>
      <c r="BY3436" s="1102">
        <v>29778.065281969008</v>
      </c>
      <c r="BZ3436" s="1102">
        <v>25196.945842465244</v>
      </c>
      <c r="CA3436" s="1102">
        <v>18579.926940299847</v>
      </c>
      <c r="CB3436" s="1102">
        <v>9778.9062240818148</v>
      </c>
      <c r="CC3436" s="1102">
        <v>11922.915913299594</v>
      </c>
      <c r="CD3436" s="1102">
        <v>12917.122113919571</v>
      </c>
      <c r="CE3436" s="1102">
        <v>22078.58478119662</v>
      </c>
      <c r="CF3436" s="1102">
        <v>16206.211048451865</v>
      </c>
      <c r="CG3436" s="1102">
        <v>15007.223547723734</v>
      </c>
      <c r="CH3436" s="1102">
        <v>19359.53002309427</v>
      </c>
      <c r="CI3436" s="1102">
        <v>26939.041223202596</v>
      </c>
      <c r="CJ3436" s="1102">
        <v>29544.108294147431</v>
      </c>
      <c r="CK3436" s="1102">
        <v>32038.030678338011</v>
      </c>
      <c r="CL3436" s="1102">
        <v>24854.315612718256</v>
      </c>
      <c r="CM3436" s="1102">
        <v>32350.705440373353</v>
      </c>
      <c r="CN3436" s="1102">
        <v>24757.334048556349</v>
      </c>
      <c r="CO3436" s="1102">
        <v>29165.042580416422</v>
      </c>
      <c r="CP3436" s="1102">
        <v>28144.154839724732</v>
      </c>
      <c r="CQ3436" s="1106">
        <f t="shared" si="253"/>
        <v>31023.620190219808</v>
      </c>
      <c r="CR3436" s="23" t="s">
        <v>544</v>
      </c>
      <c r="DQ3436"/>
      <c r="DR3436"/>
    </row>
    <row r="3437" spans="58:122" ht="13">
      <c r="BF3437" s="1135">
        <v>3429</v>
      </c>
      <c r="BG3437" s="1102">
        <v>70656.991162453967</v>
      </c>
      <c r="BH3437" s="1102">
        <v>69027.550630769343</v>
      </c>
      <c r="BI3437" s="1102">
        <v>61596.182210038656</v>
      </c>
      <c r="BJ3437" s="1102">
        <v>67412.275999495541</v>
      </c>
      <c r="BK3437" s="1102">
        <v>86610.844300218101</v>
      </c>
      <c r="BL3437" s="1102">
        <v>114340.17513766275</v>
      </c>
      <c r="BM3437" s="1102">
        <v>99521.945808326098</v>
      </c>
      <c r="BN3437" s="1102">
        <v>107596.71726982079</v>
      </c>
      <c r="BO3437" s="1102">
        <v>131097.00160463376</v>
      </c>
      <c r="BP3437" s="1102">
        <v>119775.0138589522</v>
      </c>
      <c r="BQ3437" s="1102">
        <v>92206.711874381435</v>
      </c>
      <c r="BR3437" s="1102">
        <v>75527.403777855099</v>
      </c>
      <c r="BS3437" s="1102">
        <v>78122.416746541829</v>
      </c>
      <c r="BT3437" s="1102">
        <v>45166.793806366433</v>
      </c>
      <c r="BU3437" s="1102">
        <v>25254.669538517519</v>
      </c>
      <c r="BV3437" s="1102">
        <v>15541.161889614568</v>
      </c>
      <c r="BW3437" s="1102">
        <v>17492.097592502807</v>
      </c>
      <c r="BX3437" s="1102">
        <v>32476.613082868535</v>
      </c>
      <c r="BY3437" s="1102">
        <v>34165.654566531084</v>
      </c>
      <c r="BZ3437" s="1102">
        <v>33470.521350461044</v>
      </c>
      <c r="CA3437" s="1102">
        <v>18581.897124489416</v>
      </c>
      <c r="CB3437" s="1102">
        <v>8741.9933456016697</v>
      </c>
      <c r="CC3437" s="1102">
        <v>11026.607874625641</v>
      </c>
      <c r="CD3437" s="1102">
        <v>12690.381191219054</v>
      </c>
      <c r="CE3437" s="1102">
        <v>23556.930355968383</v>
      </c>
      <c r="CF3437" s="1102">
        <v>18953.324710314762</v>
      </c>
      <c r="CG3437" s="1102">
        <v>15408.160255584236</v>
      </c>
      <c r="CH3437" s="1102">
        <v>16573.245884596599</v>
      </c>
      <c r="CI3437" s="1102">
        <v>21848.602038133828</v>
      </c>
      <c r="CJ3437" s="1102">
        <v>24063.439662085162</v>
      </c>
      <c r="CK3437" s="1102">
        <v>28912.810543297077</v>
      </c>
      <c r="CL3437" s="1102">
        <v>18678.067120091811</v>
      </c>
      <c r="CM3437" s="1102">
        <v>28118.443815648945</v>
      </c>
      <c r="CN3437" s="1102">
        <v>18331.626181606127</v>
      </c>
      <c r="CO3437" s="1102">
        <v>30926.102938057302</v>
      </c>
      <c r="CP3437" s="1102">
        <v>20589.840639994862</v>
      </c>
      <c r="CQ3437" s="1106">
        <f t="shared" si="253"/>
        <v>22696.414208563972</v>
      </c>
      <c r="CR3437" s="23" t="s">
        <v>544</v>
      </c>
      <c r="DQ3437"/>
      <c r="DR3437"/>
    </row>
    <row r="3438" spans="58:122" ht="13">
      <c r="BF3438" s="1135">
        <v>3430</v>
      </c>
      <c r="BG3438" s="1102">
        <v>65451.737362794214</v>
      </c>
      <c r="BH3438" s="1102">
        <v>74935.259115500958</v>
      </c>
      <c r="BI3438" s="1102">
        <v>66487.575191871554</v>
      </c>
      <c r="BJ3438" s="1102">
        <v>70109.123604102337</v>
      </c>
      <c r="BK3438" s="1102">
        <v>97470.241857085464</v>
      </c>
      <c r="BL3438" s="1102">
        <v>132132.33779289227</v>
      </c>
      <c r="BM3438" s="1102">
        <v>113168.39989281201</v>
      </c>
      <c r="BN3438" s="1102">
        <v>112211.51223740405</v>
      </c>
      <c r="BO3438" s="1102">
        <v>139942.29459624548</v>
      </c>
      <c r="BP3438" s="1102">
        <v>133258.72733261102</v>
      </c>
      <c r="BQ3438" s="1102">
        <v>93844.960735545756</v>
      </c>
      <c r="BR3438" s="1102">
        <v>68245.762950517092</v>
      </c>
      <c r="BS3438" s="1102">
        <v>93079.731986004786</v>
      </c>
      <c r="BT3438" s="1102">
        <v>36079.717937096779</v>
      </c>
      <c r="BU3438" s="1102">
        <v>15892.252965910957</v>
      </c>
      <c r="BV3438" s="1102">
        <v>15220.009529528686</v>
      </c>
      <c r="BW3438" s="1102">
        <v>30952.793337668278</v>
      </c>
      <c r="BX3438" s="1102">
        <v>40841.397093554064</v>
      </c>
      <c r="BY3438" s="1102">
        <v>35684.605439530169</v>
      </c>
      <c r="BZ3438" s="1102">
        <v>29287.268544790139</v>
      </c>
      <c r="CA3438" s="1102">
        <v>18660.514106025279</v>
      </c>
      <c r="CB3438" s="1102">
        <v>10957.996821297364</v>
      </c>
      <c r="CC3438" s="1102">
        <v>13173.382128412444</v>
      </c>
      <c r="CD3438" s="1102">
        <v>18220.778733335283</v>
      </c>
      <c r="CE3438" s="1102">
        <v>27719.657480008042</v>
      </c>
      <c r="CF3438" s="1102">
        <v>19462.099141166305</v>
      </c>
      <c r="CG3438" s="1102">
        <v>13760.862185090946</v>
      </c>
      <c r="CH3438" s="1102">
        <v>15404.216497512194</v>
      </c>
      <c r="CI3438" s="1102">
        <v>21102.830386361551</v>
      </c>
      <c r="CJ3438" s="1102">
        <v>23172.937083478399</v>
      </c>
      <c r="CK3438" s="1102">
        <v>25867.864976984234</v>
      </c>
      <c r="CL3438" s="1102">
        <v>24242.737817158508</v>
      </c>
      <c r="CM3438" s="1102">
        <v>33417.164498216072</v>
      </c>
      <c r="CN3438" s="1102">
        <v>31815.576733585338</v>
      </c>
      <c r="CO3438" s="1102">
        <v>31481.631356819969</v>
      </c>
      <c r="CP3438" s="1102">
        <v>34217.072216865876</v>
      </c>
      <c r="CQ3438" s="1106">
        <f t="shared" si="253"/>
        <v>37717.865699738024</v>
      </c>
      <c r="CR3438" s="23" t="s">
        <v>544</v>
      </c>
      <c r="DQ3438"/>
      <c r="DR3438"/>
    </row>
    <row r="3439" spans="58:122" ht="13">
      <c r="BF3439" s="1135">
        <v>3431</v>
      </c>
      <c r="BG3439" s="1102">
        <v>64636.382836301353</v>
      </c>
      <c r="BH3439" s="1102">
        <v>69817.193204043841</v>
      </c>
      <c r="BI3439" s="1102">
        <v>68169.259825301415</v>
      </c>
      <c r="BJ3439" s="1102">
        <v>81243.118980637228</v>
      </c>
      <c r="BK3439" s="1102">
        <v>99777.606736527043</v>
      </c>
      <c r="BL3439" s="1102">
        <v>119532.57180550833</v>
      </c>
      <c r="BM3439" s="1102">
        <v>89562.621648844273</v>
      </c>
      <c r="BN3439" s="1102">
        <v>88159.334203498191</v>
      </c>
      <c r="BO3439" s="1102">
        <v>140709.35505045476</v>
      </c>
      <c r="BP3439" s="1102">
        <v>130372.65017448469</v>
      </c>
      <c r="BQ3439" s="1102">
        <v>106586.12039619024</v>
      </c>
      <c r="BR3439" s="1102">
        <v>85968.605338220354</v>
      </c>
      <c r="BS3439" s="1102">
        <v>105642.83662132404</v>
      </c>
      <c r="BT3439" s="1102">
        <v>37506.173389360185</v>
      </c>
      <c r="BU3439" s="1102">
        <v>15797.276239372135</v>
      </c>
      <c r="BV3439" s="1102">
        <v>13746.137067195785</v>
      </c>
      <c r="BW3439" s="1102">
        <v>23868.958863214772</v>
      </c>
      <c r="BX3439" s="1102">
        <v>24208.095024901399</v>
      </c>
      <c r="BY3439" s="1102">
        <v>28945.440856533434</v>
      </c>
      <c r="BZ3439" s="1102">
        <v>24294.342296103096</v>
      </c>
      <c r="CA3439" s="1102">
        <v>18701.246694061996</v>
      </c>
      <c r="CB3439" s="1102">
        <v>11422.738699936937</v>
      </c>
      <c r="CC3439" s="1102">
        <v>10956.884590805326</v>
      </c>
      <c r="CD3439" s="1102">
        <v>12360.356952321756</v>
      </c>
      <c r="CE3439" s="1102">
        <v>26630.734887409984</v>
      </c>
      <c r="CF3439" s="1102">
        <v>20664.999091773949</v>
      </c>
      <c r="CG3439" s="1102">
        <v>14459.114431671484</v>
      </c>
      <c r="CH3439" s="1102">
        <v>14951.67066901712</v>
      </c>
      <c r="CI3439" s="1102">
        <v>18903.919099869734</v>
      </c>
      <c r="CJ3439" s="1102">
        <v>22511.887517026247</v>
      </c>
      <c r="CK3439" s="1102">
        <v>22608.501136136128</v>
      </c>
      <c r="CL3439" s="1102">
        <v>18634.323119077417</v>
      </c>
      <c r="CM3439" s="1102">
        <v>23794.343515191296</v>
      </c>
      <c r="CN3439" s="1102">
        <v>20301.571121874193</v>
      </c>
      <c r="CO3439" s="1102">
        <v>25736.949808188336</v>
      </c>
      <c r="CP3439" s="1102">
        <v>20993.418667312915</v>
      </c>
      <c r="CQ3439" s="1106">
        <f t="shared" si="253"/>
        <v>23141.282832544151</v>
      </c>
      <c r="CR3439" s="23" t="s">
        <v>544</v>
      </c>
      <c r="DQ3439"/>
      <c r="DR3439"/>
    </row>
    <row r="3440" spans="58:122" ht="13">
      <c r="BF3440" s="1135">
        <v>3432</v>
      </c>
      <c r="BG3440" s="1102">
        <v>76584.828539684429</v>
      </c>
      <c r="BH3440" s="1102">
        <v>81604.447112723108</v>
      </c>
      <c r="BI3440" s="1102">
        <v>74846.105642476352</v>
      </c>
      <c r="BJ3440" s="1102">
        <v>81296.607831867805</v>
      </c>
      <c r="BK3440" s="1102">
        <v>98371.46980177665</v>
      </c>
      <c r="BL3440" s="1102">
        <v>131759.01675616356</v>
      </c>
      <c r="BM3440" s="1102">
        <v>120252.87171129895</v>
      </c>
      <c r="BN3440" s="1102">
        <v>129988.8744959309</v>
      </c>
      <c r="BO3440" s="1102">
        <v>156127.2776878236</v>
      </c>
      <c r="BP3440" s="1102">
        <v>153980.84077858005</v>
      </c>
      <c r="BQ3440" s="1102">
        <v>121842.84521970752</v>
      </c>
      <c r="BR3440" s="1102">
        <v>95003.309964627348</v>
      </c>
      <c r="BS3440" s="1102">
        <v>85869.301234168728</v>
      </c>
      <c r="BT3440" s="1102">
        <v>33517.527433783587</v>
      </c>
      <c r="BU3440" s="1102">
        <v>13641.364105286732</v>
      </c>
      <c r="BV3440" s="1102">
        <v>14927.241250904723</v>
      </c>
      <c r="BW3440" s="1102">
        <v>28323.884416177363</v>
      </c>
      <c r="BX3440" s="1102">
        <v>38430.523597140964</v>
      </c>
      <c r="BY3440" s="1102">
        <v>32673.83249731379</v>
      </c>
      <c r="BZ3440" s="1102">
        <v>28744.680809931622</v>
      </c>
      <c r="CA3440" s="1102">
        <v>18708.037665268283</v>
      </c>
      <c r="CB3440" s="1102">
        <v>11266.135139767666</v>
      </c>
      <c r="CC3440" s="1102">
        <v>11461.03222190461</v>
      </c>
      <c r="CD3440" s="1102">
        <v>14032.331557525731</v>
      </c>
      <c r="CE3440" s="1102">
        <v>24234.1443735828</v>
      </c>
      <c r="CF3440" s="1102">
        <v>20071.157046421766</v>
      </c>
      <c r="CG3440" s="1102">
        <v>16181.601577917099</v>
      </c>
      <c r="CH3440" s="1102">
        <v>16568.866078891075</v>
      </c>
      <c r="CI3440" s="1102">
        <v>24342.503875610266</v>
      </c>
      <c r="CJ3440" s="1102">
        <v>28425.113916500341</v>
      </c>
      <c r="CK3440" s="1102">
        <v>27838.677367382585</v>
      </c>
      <c r="CL3440" s="1102">
        <v>22166.164930004441</v>
      </c>
      <c r="CM3440" s="1102">
        <v>27531.083603121308</v>
      </c>
      <c r="CN3440" s="1102">
        <v>30199.085359959754</v>
      </c>
      <c r="CO3440" s="1102">
        <v>32730.722079338047</v>
      </c>
      <c r="CP3440" s="1102">
        <v>30760.128250539594</v>
      </c>
      <c r="CQ3440" s="1106">
        <f t="shared" si="253"/>
        <v>33907.237267620309</v>
      </c>
      <c r="CR3440" s="23" t="s">
        <v>544</v>
      </c>
      <c r="DQ3440"/>
      <c r="DR3440"/>
    </row>
    <row r="3441" spans="58:122" ht="13">
      <c r="BF3441" s="1135">
        <v>3433</v>
      </c>
      <c r="BG3441" s="1102">
        <v>55096.11367851431</v>
      </c>
      <c r="BH3441" s="1102">
        <v>63480.076721439662</v>
      </c>
      <c r="BI3441" s="1102">
        <v>58213.730836932147</v>
      </c>
      <c r="BJ3441" s="1102">
        <v>57363.010607411001</v>
      </c>
      <c r="BK3441" s="1102">
        <v>80116.659281274435</v>
      </c>
      <c r="BL3441" s="1102">
        <v>138230.31031509466</v>
      </c>
      <c r="BM3441" s="1102">
        <v>124488.43039083069</v>
      </c>
      <c r="BN3441" s="1102">
        <v>111262.60081025932</v>
      </c>
      <c r="BO3441" s="1102">
        <v>143145.63863052803</v>
      </c>
      <c r="BP3441" s="1102">
        <v>131377.56150061439</v>
      </c>
      <c r="BQ3441" s="1102">
        <v>95805.884333981376</v>
      </c>
      <c r="BR3441" s="1102">
        <v>62539.502204318705</v>
      </c>
      <c r="BS3441" s="1102">
        <v>114690.7950585189</v>
      </c>
      <c r="BT3441" s="1102">
        <v>45666.550685960501</v>
      </c>
      <c r="BU3441" s="1102">
        <v>15938.031364002605</v>
      </c>
      <c r="BV3441" s="1102">
        <v>12456.163785006451</v>
      </c>
      <c r="BW3441" s="1102">
        <v>22129.685651678687</v>
      </c>
      <c r="BX3441" s="1102">
        <v>25054.330572590647</v>
      </c>
      <c r="BY3441" s="1102">
        <v>25724.219164572871</v>
      </c>
      <c r="BZ3441" s="1102">
        <v>24688.02199715497</v>
      </c>
      <c r="CA3441" s="1102">
        <v>18713.05363840541</v>
      </c>
      <c r="CB3441" s="1102">
        <v>9694.8085176193872</v>
      </c>
      <c r="CC3441" s="1102">
        <v>10503.626169007213</v>
      </c>
      <c r="CD3441" s="1102">
        <v>12938.15419092549</v>
      </c>
      <c r="CE3441" s="1102">
        <v>29388.231235485207</v>
      </c>
      <c r="CF3441" s="1102">
        <v>20296.60703220838</v>
      </c>
      <c r="CG3441" s="1102">
        <v>13034.022661182749</v>
      </c>
      <c r="CH3441" s="1102">
        <v>15149.089149914569</v>
      </c>
      <c r="CI3441" s="1102">
        <v>19324.13591013207</v>
      </c>
      <c r="CJ3441" s="1102">
        <v>29113.113114242005</v>
      </c>
      <c r="CK3441" s="1102">
        <v>26764.754553675102</v>
      </c>
      <c r="CL3441" s="1102">
        <v>21547.715062471449</v>
      </c>
      <c r="CM3441" s="1102">
        <v>26264.846536263707</v>
      </c>
      <c r="CN3441" s="1102">
        <v>18418.16245569276</v>
      </c>
      <c r="CO3441" s="1102">
        <v>31957.854498139852</v>
      </c>
      <c r="CP3441" s="1102">
        <v>20178.471243663713</v>
      </c>
      <c r="CQ3441" s="1106">
        <f t="shared" si="253"/>
        <v>22242.957070400276</v>
      </c>
      <c r="CR3441" s="23" t="s">
        <v>544</v>
      </c>
      <c r="DQ3441"/>
      <c r="DR3441"/>
    </row>
    <row r="3442" spans="58:122" ht="13">
      <c r="BF3442" s="1135">
        <v>3434</v>
      </c>
      <c r="BG3442" s="1102">
        <v>74263.677631635976</v>
      </c>
      <c r="BH3442" s="1102">
        <v>75346.513372558184</v>
      </c>
      <c r="BI3442" s="1102">
        <v>74880.091810602476</v>
      </c>
      <c r="BJ3442" s="1102">
        <v>87111.156633740611</v>
      </c>
      <c r="BK3442" s="1102">
        <v>103772.84503467273</v>
      </c>
      <c r="BL3442" s="1102">
        <v>129404.0689532898</v>
      </c>
      <c r="BM3442" s="1102">
        <v>112618.19459043452</v>
      </c>
      <c r="BN3442" s="1102">
        <v>107425.9590518036</v>
      </c>
      <c r="BO3442" s="1102">
        <v>137131.13964826157</v>
      </c>
      <c r="BP3442" s="1102">
        <v>125762.19157833772</v>
      </c>
      <c r="BQ3442" s="1102">
        <v>104228.77553411786</v>
      </c>
      <c r="BR3442" s="1102">
        <v>94369.097104062326</v>
      </c>
      <c r="BS3442" s="1102">
        <v>111577.75344669109</v>
      </c>
      <c r="BT3442" s="1102">
        <v>31883.112323786718</v>
      </c>
      <c r="BU3442" s="1102">
        <v>12603.336780670455</v>
      </c>
      <c r="BV3442" s="1102">
        <v>11504.895279830682</v>
      </c>
      <c r="BW3442" s="1102">
        <v>22245.834570103172</v>
      </c>
      <c r="BX3442" s="1102">
        <v>29649.953483418056</v>
      </c>
      <c r="BY3442" s="1102">
        <v>29122.997747119945</v>
      </c>
      <c r="BZ3442" s="1102">
        <v>27856.845987396289</v>
      </c>
      <c r="CA3442" s="1102">
        <v>18727.302589212777</v>
      </c>
      <c r="CB3442" s="1102">
        <v>11077.058500324623</v>
      </c>
      <c r="CC3442" s="1102">
        <v>14226.880598502492</v>
      </c>
      <c r="CD3442" s="1102">
        <v>23954.600690705964</v>
      </c>
      <c r="CE3442" s="1102">
        <v>31620.358470046034</v>
      </c>
      <c r="CF3442" s="1102">
        <v>21929.44415534156</v>
      </c>
      <c r="CG3442" s="1102">
        <v>17094.326219459108</v>
      </c>
      <c r="CH3442" s="1102">
        <v>22352.617906665149</v>
      </c>
      <c r="CI3442" s="1102">
        <v>31067.92350187631</v>
      </c>
      <c r="CJ3442" s="1102">
        <v>34131.801807929165</v>
      </c>
      <c r="CK3442" s="1102">
        <v>29938.573886237875</v>
      </c>
      <c r="CL3442" s="1102">
        <v>22777.838807566317</v>
      </c>
      <c r="CM3442" s="1102">
        <v>25500.378946876401</v>
      </c>
      <c r="CN3442" s="1102">
        <v>25945.010082603243</v>
      </c>
      <c r="CO3442" s="1102">
        <v>28383.132911460401</v>
      </c>
      <c r="CP3442" s="1102">
        <v>25991.181149343112</v>
      </c>
      <c r="CQ3442" s="1106">
        <f t="shared" si="253"/>
        <v>28650.37294117971</v>
      </c>
      <c r="CR3442" s="23" t="s">
        <v>544</v>
      </c>
      <c r="DQ3442"/>
      <c r="DR3442"/>
    </row>
    <row r="3443" spans="58:122" ht="13">
      <c r="BF3443" s="1135">
        <v>3435</v>
      </c>
      <c r="BG3443" s="1102">
        <v>69128.841502667361</v>
      </c>
      <c r="BH3443" s="1102">
        <v>65405.245168041176</v>
      </c>
      <c r="BI3443" s="1102">
        <v>54530.156208143853</v>
      </c>
      <c r="BJ3443" s="1102">
        <v>71171.10910222432</v>
      </c>
      <c r="BK3443" s="1102">
        <v>86623.768898807524</v>
      </c>
      <c r="BL3443" s="1102">
        <v>101690.35691690617</v>
      </c>
      <c r="BM3443" s="1102">
        <v>82981.125005180627</v>
      </c>
      <c r="BN3443" s="1102">
        <v>102518.02207937816</v>
      </c>
      <c r="BO3443" s="1102">
        <v>130751.59799619016</v>
      </c>
      <c r="BP3443" s="1102">
        <v>120504.76329801852</v>
      </c>
      <c r="BQ3443" s="1102">
        <v>87984.395780069739</v>
      </c>
      <c r="BR3443" s="1102">
        <v>69202.58644762804</v>
      </c>
      <c r="BS3443" s="1102">
        <v>63766.580310986006</v>
      </c>
      <c r="BT3443" s="1102">
        <v>35252.927160236766</v>
      </c>
      <c r="BU3443" s="1102">
        <v>17201.36127740423</v>
      </c>
      <c r="BV3443" s="1102">
        <v>16630.343440071236</v>
      </c>
      <c r="BW3443" s="1102">
        <v>24094.342963956868</v>
      </c>
      <c r="BX3443" s="1102">
        <v>28209.959708530969</v>
      </c>
      <c r="BY3443" s="1102">
        <v>25410.417135578304</v>
      </c>
      <c r="BZ3443" s="1102">
        <v>21241.910441609642</v>
      </c>
      <c r="CA3443" s="1102">
        <v>18745.634399607574</v>
      </c>
      <c r="CB3443" s="1102">
        <v>11471.718817968762</v>
      </c>
      <c r="CC3443" s="1102">
        <v>13877.99518397778</v>
      </c>
      <c r="CD3443" s="1102">
        <v>14618.042555604459</v>
      </c>
      <c r="CE3443" s="1102">
        <v>22421.669916497616</v>
      </c>
      <c r="CF3443" s="1102">
        <v>16000.484210934061</v>
      </c>
      <c r="CG3443" s="1102">
        <v>15156.932930433</v>
      </c>
      <c r="CH3443" s="1102">
        <v>18690.142356755481</v>
      </c>
      <c r="CI3443" s="1102">
        <v>23441.892401033994</v>
      </c>
      <c r="CJ3443" s="1102">
        <v>24850.701222198353</v>
      </c>
      <c r="CK3443" s="1102">
        <v>23237.254147476779</v>
      </c>
      <c r="CL3443" s="1102">
        <v>19608.806752183071</v>
      </c>
      <c r="CM3443" s="1102">
        <v>25335.315098165531</v>
      </c>
      <c r="CN3443" s="1102">
        <v>25019.976633455954</v>
      </c>
      <c r="CO3443" s="1102">
        <v>27533.784896115143</v>
      </c>
      <c r="CP3443" s="1102">
        <v>26477.772049603904</v>
      </c>
      <c r="CQ3443" s="1106">
        <f t="shared" si="253"/>
        <v>29186.747593880264</v>
      </c>
      <c r="CR3443" s="23" t="s">
        <v>544</v>
      </c>
      <c r="DQ3443"/>
      <c r="DR3443"/>
    </row>
    <row r="3444" spans="58:122" ht="13">
      <c r="BF3444" s="1135">
        <v>3436</v>
      </c>
      <c r="BG3444" s="1102">
        <v>93420.615122715972</v>
      </c>
      <c r="BH3444" s="1102">
        <v>96182.704042486352</v>
      </c>
      <c r="BI3444" s="1102">
        <v>91395.010228083192</v>
      </c>
      <c r="BJ3444" s="1102">
        <v>109980.3961395831</v>
      </c>
      <c r="BK3444" s="1102">
        <v>130059.90280162402</v>
      </c>
      <c r="BL3444" s="1102">
        <v>162318.40830353336</v>
      </c>
      <c r="BM3444" s="1102">
        <v>131466.75722080708</v>
      </c>
      <c r="BN3444" s="1102">
        <v>148270.47016421839</v>
      </c>
      <c r="BO3444" s="1102">
        <v>184149.39547240309</v>
      </c>
      <c r="BP3444" s="1102">
        <v>169708.10202831551</v>
      </c>
      <c r="BQ3444" s="1102">
        <v>130875.60224138453</v>
      </c>
      <c r="BR3444" s="1102">
        <v>98371.319160678846</v>
      </c>
      <c r="BS3444" s="1102">
        <v>88518.485806808894</v>
      </c>
      <c r="BT3444" s="1102">
        <v>40724.454649094827</v>
      </c>
      <c r="BU3444" s="1102">
        <v>17774.135306507025</v>
      </c>
      <c r="BV3444" s="1102">
        <v>15079.458743452458</v>
      </c>
      <c r="BW3444" s="1102">
        <v>21084.116202005313</v>
      </c>
      <c r="BX3444" s="1102">
        <v>40983.373302235501</v>
      </c>
      <c r="BY3444" s="1102">
        <v>31701.424944343002</v>
      </c>
      <c r="BZ3444" s="1102">
        <v>22536.316291084277</v>
      </c>
      <c r="CA3444" s="1102">
        <v>18757.486083819935</v>
      </c>
      <c r="CB3444" s="1102">
        <v>12330.991288229437</v>
      </c>
      <c r="CC3444" s="1102">
        <v>15068.729407082566</v>
      </c>
      <c r="CD3444" s="1102">
        <v>20000.113386714242</v>
      </c>
      <c r="CE3444" s="1102">
        <v>26113.401605776515</v>
      </c>
      <c r="CF3444" s="1102">
        <v>21260.946425784092</v>
      </c>
      <c r="CG3444" s="1102">
        <v>18245.68154657941</v>
      </c>
      <c r="CH3444" s="1102">
        <v>21450.296045276707</v>
      </c>
      <c r="CI3444" s="1102">
        <v>29316.599977798745</v>
      </c>
      <c r="CJ3444" s="1102">
        <v>29265.878172372381</v>
      </c>
      <c r="CK3444" s="1102">
        <v>28747.290941394567</v>
      </c>
      <c r="CL3444" s="1102">
        <v>24803.86784693323</v>
      </c>
      <c r="CM3444" s="1102">
        <v>30607.328574844156</v>
      </c>
      <c r="CN3444" s="1102">
        <v>31724.216774086726</v>
      </c>
      <c r="CO3444" s="1102">
        <v>31229.063246183392</v>
      </c>
      <c r="CP3444" s="1102">
        <v>33062.866544396013</v>
      </c>
      <c r="CQ3444" s="1106">
        <f t="shared" si="253"/>
        <v>36445.571732908342</v>
      </c>
      <c r="CR3444" s="23" t="s">
        <v>544</v>
      </c>
      <c r="DQ3444"/>
      <c r="DR3444"/>
    </row>
    <row r="3445" spans="58:122" ht="13">
      <c r="BF3445" s="1135">
        <v>3437</v>
      </c>
      <c r="BG3445" s="1102">
        <v>70046.133982268933</v>
      </c>
      <c r="BH3445" s="1102">
        <v>77440.827727182943</v>
      </c>
      <c r="BI3445" s="1102">
        <v>69084.358049264411</v>
      </c>
      <c r="BJ3445" s="1102">
        <v>69691.433157252337</v>
      </c>
      <c r="BK3445" s="1102">
        <v>87473.398571084981</v>
      </c>
      <c r="BL3445" s="1102">
        <v>129293.18453150644</v>
      </c>
      <c r="BM3445" s="1102">
        <v>115721.63416696785</v>
      </c>
      <c r="BN3445" s="1102">
        <v>121866.70845735625</v>
      </c>
      <c r="BO3445" s="1102">
        <v>167045.33639499539</v>
      </c>
      <c r="BP3445" s="1102">
        <v>155853.14319444579</v>
      </c>
      <c r="BQ3445" s="1102">
        <v>125811.03479232197</v>
      </c>
      <c r="BR3445" s="1102">
        <v>88722.560448606178</v>
      </c>
      <c r="BS3445" s="1102">
        <v>71727.721205869922</v>
      </c>
      <c r="BT3445" s="1102">
        <v>33611.540999854224</v>
      </c>
      <c r="BU3445" s="1102">
        <v>14211.238910452388</v>
      </c>
      <c r="BV3445" s="1102">
        <v>11465.402016555292</v>
      </c>
      <c r="BW3445" s="1102">
        <v>22203.430575802799</v>
      </c>
      <c r="BX3445" s="1102">
        <v>29039.035581012911</v>
      </c>
      <c r="BY3445" s="1102">
        <v>33708.751816777243</v>
      </c>
      <c r="BZ3445" s="1102">
        <v>31368.163013719393</v>
      </c>
      <c r="CA3445" s="1102">
        <v>18767.11178589569</v>
      </c>
      <c r="CB3445" s="1102">
        <v>12697.403829793429</v>
      </c>
      <c r="CC3445" s="1102">
        <v>14014.689236507815</v>
      </c>
      <c r="CD3445" s="1102">
        <v>10522.35028198753</v>
      </c>
      <c r="CE3445" s="1102">
        <v>25078.206713857238</v>
      </c>
      <c r="CF3445" s="1102">
        <v>13399.886772131289</v>
      </c>
      <c r="CG3445" s="1102">
        <v>11849.206036921109</v>
      </c>
      <c r="CH3445" s="1102">
        <v>17160.787242405175</v>
      </c>
      <c r="CI3445" s="1102">
        <v>23185.536214084703</v>
      </c>
      <c r="CJ3445" s="1102">
        <v>30386.871016422461</v>
      </c>
      <c r="CK3445" s="1102">
        <v>34123.709220061894</v>
      </c>
      <c r="CL3445" s="1102">
        <v>25169.073489814662</v>
      </c>
      <c r="CM3445" s="1102">
        <v>27804.605037558078</v>
      </c>
      <c r="CN3445" s="1102">
        <v>25475.033787397151</v>
      </c>
      <c r="CO3445" s="1102">
        <v>28477.714183939046</v>
      </c>
      <c r="CP3445" s="1102">
        <v>26060.728127067068</v>
      </c>
      <c r="CQ3445" s="1106">
        <f t="shared" si="253"/>
        <v>28727.035361301143</v>
      </c>
      <c r="CR3445" s="23" t="s">
        <v>544</v>
      </c>
      <c r="DQ3445"/>
      <c r="DR3445"/>
    </row>
    <row r="3446" spans="58:122" ht="13">
      <c r="BF3446" s="1135">
        <v>3438</v>
      </c>
      <c r="BG3446" s="1102">
        <v>67333.168055281552</v>
      </c>
      <c r="BH3446" s="1102">
        <v>67820.949192602158</v>
      </c>
      <c r="BI3446" s="1102">
        <v>62239.522618639341</v>
      </c>
      <c r="BJ3446" s="1102">
        <v>68937.327710687183</v>
      </c>
      <c r="BK3446" s="1102">
        <v>83935.713164295623</v>
      </c>
      <c r="BL3446" s="1102">
        <v>110997.53045055697</v>
      </c>
      <c r="BM3446" s="1102">
        <v>108237.06925982905</v>
      </c>
      <c r="BN3446" s="1102">
        <v>139360.214243928</v>
      </c>
      <c r="BO3446" s="1102">
        <v>178456.38728166741</v>
      </c>
      <c r="BP3446" s="1102">
        <v>166427.40341952178</v>
      </c>
      <c r="BQ3446" s="1102">
        <v>135774.50473514936</v>
      </c>
      <c r="BR3446" s="1102">
        <v>114608.10061334167</v>
      </c>
      <c r="BS3446" s="1102">
        <v>107775.46424836457</v>
      </c>
      <c r="BT3446" s="1102">
        <v>55706.770006914012</v>
      </c>
      <c r="BU3446" s="1102">
        <v>25061.939102722445</v>
      </c>
      <c r="BV3446" s="1102">
        <v>18362.880332307803</v>
      </c>
      <c r="BW3446" s="1102">
        <v>19201.63573732537</v>
      </c>
      <c r="BX3446" s="1102">
        <v>21339.327376353391</v>
      </c>
      <c r="BY3446" s="1102">
        <v>26038.993737195924</v>
      </c>
      <c r="BZ3446" s="1102">
        <v>23625.306395411691</v>
      </c>
      <c r="CA3446" s="1102">
        <v>18778.617658921306</v>
      </c>
      <c r="CB3446" s="1102">
        <v>11253.118097785575</v>
      </c>
      <c r="CC3446" s="1102">
        <v>10024.028142532567</v>
      </c>
      <c r="CD3446" s="1102">
        <v>16030.370856940732</v>
      </c>
      <c r="CE3446" s="1102">
        <v>26590.785106180814</v>
      </c>
      <c r="CF3446" s="1102">
        <v>20584.568449252161</v>
      </c>
      <c r="CG3446" s="1102">
        <v>14454.245714717392</v>
      </c>
      <c r="CH3446" s="1102">
        <v>14329.514010844861</v>
      </c>
      <c r="CI3446" s="1102">
        <v>21216.501552029673</v>
      </c>
      <c r="CJ3446" s="1102">
        <v>28963.671702236112</v>
      </c>
      <c r="CK3446" s="1102">
        <v>29612.753987908585</v>
      </c>
      <c r="CL3446" s="1102">
        <v>26712.742155502769</v>
      </c>
      <c r="CM3446" s="1102">
        <v>29192.933336141487</v>
      </c>
      <c r="CN3446" s="1102">
        <v>27826.181998047334</v>
      </c>
      <c r="CO3446" s="1102">
        <v>29693.437471911748</v>
      </c>
      <c r="CP3446" s="1102">
        <v>29104.785910986502</v>
      </c>
      <c r="CQ3446" s="1106">
        <f t="shared" si="253"/>
        <v>32082.534684809074</v>
      </c>
      <c r="CR3446" s="23" t="s">
        <v>544</v>
      </c>
      <c r="DQ3446"/>
      <c r="DR3446"/>
    </row>
    <row r="3447" spans="58:122" ht="13">
      <c r="BF3447" s="1135">
        <v>3439</v>
      </c>
      <c r="BG3447" s="1102">
        <v>72443.831804283269</v>
      </c>
      <c r="BH3447" s="1102">
        <v>68627.920637755858</v>
      </c>
      <c r="BI3447" s="1102">
        <v>60915.297520750923</v>
      </c>
      <c r="BJ3447" s="1102">
        <v>70057.015952007539</v>
      </c>
      <c r="BK3447" s="1102">
        <v>94474.57587388446</v>
      </c>
      <c r="BL3447" s="1102">
        <v>123803.2584538356</v>
      </c>
      <c r="BM3447" s="1102">
        <v>108266.84658761846</v>
      </c>
      <c r="BN3447" s="1102">
        <v>114110.45816275674</v>
      </c>
      <c r="BO3447" s="1102">
        <v>160598.8447117054</v>
      </c>
      <c r="BP3447" s="1102">
        <v>148643.7890257558</v>
      </c>
      <c r="BQ3447" s="1102">
        <v>120257.60275921859</v>
      </c>
      <c r="BR3447" s="1102">
        <v>92844.917192990673</v>
      </c>
      <c r="BS3447" s="1102">
        <v>92237.731792011036</v>
      </c>
      <c r="BT3447" s="1102">
        <v>35271.108000325708</v>
      </c>
      <c r="BU3447" s="1102">
        <v>14514.148037650819</v>
      </c>
      <c r="BV3447" s="1102">
        <v>11297.419801944192</v>
      </c>
      <c r="BW3447" s="1102">
        <v>19168.301163578119</v>
      </c>
      <c r="BX3447" s="1102">
        <v>31467.531660097087</v>
      </c>
      <c r="BY3447" s="1102">
        <v>30105.226636657037</v>
      </c>
      <c r="BZ3447" s="1102">
        <v>25496.923382485515</v>
      </c>
      <c r="CA3447" s="1102">
        <v>18789.637351206871</v>
      </c>
      <c r="CB3447" s="1102">
        <v>9875.3224372192544</v>
      </c>
      <c r="CC3447" s="1102">
        <v>12028.32907971587</v>
      </c>
      <c r="CD3447" s="1102">
        <v>13028.706730843745</v>
      </c>
      <c r="CE3447" s="1102">
        <v>22317.11909285032</v>
      </c>
      <c r="CF3447" s="1102">
        <v>16362.108732571265</v>
      </c>
      <c r="CG3447" s="1102">
        <v>15136.239396812625</v>
      </c>
      <c r="CH3447" s="1102">
        <v>19544.027351241384</v>
      </c>
      <c r="CI3447" s="1102">
        <v>27198.374040844985</v>
      </c>
      <c r="CJ3447" s="1102">
        <v>29863.400366375907</v>
      </c>
      <c r="CK3447" s="1102">
        <v>32345.867961782747</v>
      </c>
      <c r="CL3447" s="1102">
        <v>25087.395008583528</v>
      </c>
      <c r="CM3447" s="1102">
        <v>32634.346314741972</v>
      </c>
      <c r="CN3447" s="1102">
        <v>24966.737145788757</v>
      </c>
      <c r="CO3447" s="1102">
        <v>29508.022458553674</v>
      </c>
      <c r="CP3447" s="1102">
        <v>28386.215160770094</v>
      </c>
      <c r="CQ3447" s="1106">
        <f t="shared" si="253"/>
        <v>31290.446019810341</v>
      </c>
      <c r="CR3447" s="23" t="s">
        <v>544</v>
      </c>
      <c r="DQ3447"/>
      <c r="DR3447"/>
    </row>
    <row r="3448" spans="58:122" ht="13">
      <c r="BF3448" s="1135">
        <v>3440</v>
      </c>
      <c r="BG3448" s="1102">
        <v>76517.414117266861</v>
      </c>
      <c r="BH3448" s="1102">
        <v>82018.266036155241</v>
      </c>
      <c r="BI3448" s="1102">
        <v>75176.291552731622</v>
      </c>
      <c r="BJ3448" s="1102">
        <v>81630.43956242787</v>
      </c>
      <c r="BK3448" s="1102">
        <v>98211.038246819007</v>
      </c>
      <c r="BL3448" s="1102">
        <v>131466.666806558</v>
      </c>
      <c r="BM3448" s="1102">
        <v>121416.63528143123</v>
      </c>
      <c r="BN3448" s="1102">
        <v>132049.52918827694</v>
      </c>
      <c r="BO3448" s="1102">
        <v>157963.71956234338</v>
      </c>
      <c r="BP3448" s="1102">
        <v>155968.65953417917</v>
      </c>
      <c r="BQ3448" s="1102">
        <v>121092.00235785643</v>
      </c>
      <c r="BR3448" s="1102">
        <v>94174.662258967423</v>
      </c>
      <c r="BS3448" s="1102">
        <v>85783.278874093216</v>
      </c>
      <c r="BT3448" s="1102">
        <v>33754.232535397663</v>
      </c>
      <c r="BU3448" s="1102">
        <v>13644.133278352583</v>
      </c>
      <c r="BV3448" s="1102">
        <v>14985.79902054953</v>
      </c>
      <c r="BW3448" s="1102">
        <v>28183.187965350462</v>
      </c>
      <c r="BX3448" s="1102">
        <v>38561.880143934948</v>
      </c>
      <c r="BY3448" s="1102">
        <v>32911.510703031432</v>
      </c>
      <c r="BZ3448" s="1102">
        <v>29014.097374430465</v>
      </c>
      <c r="CA3448" s="1102">
        <v>18812.925884068849</v>
      </c>
      <c r="CB3448" s="1102">
        <v>11275.77366827112</v>
      </c>
      <c r="CC3448" s="1102">
        <v>11513.553009111998</v>
      </c>
      <c r="CD3448" s="1102">
        <v>14052.84752707979</v>
      </c>
      <c r="CE3448" s="1102">
        <v>24344.661192856198</v>
      </c>
      <c r="CF3448" s="1102">
        <v>20190.689642327012</v>
      </c>
      <c r="CG3448" s="1102">
        <v>16193.661941694016</v>
      </c>
      <c r="CH3448" s="1102">
        <v>16810.0029667696</v>
      </c>
      <c r="CI3448" s="1102">
        <v>24301.123240209305</v>
      </c>
      <c r="CJ3448" s="1102">
        <v>28439.524149042492</v>
      </c>
      <c r="CK3448" s="1102">
        <v>28175.780958970598</v>
      </c>
      <c r="CL3448" s="1102">
        <v>22158.565761016096</v>
      </c>
      <c r="CM3448" s="1102">
        <v>28100.07983858039</v>
      </c>
      <c r="CN3448" s="1102">
        <v>29896.270542310798</v>
      </c>
      <c r="CO3448" s="1102">
        <v>32843.24725119723</v>
      </c>
      <c r="CP3448" s="1102">
        <v>30450.150216498056</v>
      </c>
      <c r="CQ3448" s="1106">
        <f t="shared" si="253"/>
        <v>33565.54497484475</v>
      </c>
      <c r="CR3448" s="23" t="s">
        <v>544</v>
      </c>
      <c r="DQ3448"/>
      <c r="DR3448"/>
    </row>
    <row r="3449" spans="58:122" ht="13">
      <c r="BF3449" s="1135">
        <v>3441</v>
      </c>
      <c r="BG3449" s="1102">
        <v>80327.883029052522</v>
      </c>
      <c r="BH3449" s="1102">
        <v>80127.433328864354</v>
      </c>
      <c r="BI3449" s="1102">
        <v>74657.401907602238</v>
      </c>
      <c r="BJ3449" s="1102">
        <v>80007.853206306972</v>
      </c>
      <c r="BK3449" s="1102">
        <v>98737.096333031499</v>
      </c>
      <c r="BL3449" s="1102">
        <v>119575.23378829553</v>
      </c>
      <c r="BM3449" s="1102">
        <v>98358.311946038128</v>
      </c>
      <c r="BN3449" s="1102">
        <v>102261.75826310097</v>
      </c>
      <c r="BO3449" s="1102">
        <v>130679.93515418233</v>
      </c>
      <c r="BP3449" s="1102">
        <v>133064.86044531758</v>
      </c>
      <c r="BQ3449" s="1102">
        <v>106269.48349656837</v>
      </c>
      <c r="BR3449" s="1102">
        <v>80560.357753210657</v>
      </c>
      <c r="BS3449" s="1102">
        <v>74739.597562631941</v>
      </c>
      <c r="BT3449" s="1102">
        <v>40590.247995182224</v>
      </c>
      <c r="BU3449" s="1102">
        <v>18540.114312957241</v>
      </c>
      <c r="BV3449" s="1102">
        <v>19031.354847651182</v>
      </c>
      <c r="BW3449" s="1102">
        <v>19814.234791804876</v>
      </c>
      <c r="BX3449" s="1102">
        <v>22104.308026607087</v>
      </c>
      <c r="BY3449" s="1102">
        <v>29924.460436229761</v>
      </c>
      <c r="BZ3449" s="1102">
        <v>25756.731028928902</v>
      </c>
      <c r="CA3449" s="1102">
        <v>18839.529379574677</v>
      </c>
      <c r="CB3449" s="1102">
        <v>9050.1294602022408</v>
      </c>
      <c r="CC3449" s="1102">
        <v>12809.606432209013</v>
      </c>
      <c r="CD3449" s="1102">
        <v>13965.357650516145</v>
      </c>
      <c r="CE3449" s="1102">
        <v>28269.655585698914</v>
      </c>
      <c r="CF3449" s="1102">
        <v>21076.01985369447</v>
      </c>
      <c r="CG3449" s="1102">
        <v>14946.931998896542</v>
      </c>
      <c r="CH3449" s="1102">
        <v>16686.914519825521</v>
      </c>
      <c r="CI3449" s="1102">
        <v>23749.270619534665</v>
      </c>
      <c r="CJ3449" s="1102">
        <v>25130.007915210892</v>
      </c>
      <c r="CK3449" s="1102">
        <v>30225.340801160492</v>
      </c>
      <c r="CL3449" s="1102">
        <v>20353.559496345653</v>
      </c>
      <c r="CM3449" s="1102">
        <v>28022.061877605669</v>
      </c>
      <c r="CN3449" s="1102">
        <v>19896.740478346055</v>
      </c>
      <c r="CO3449" s="1102">
        <v>27009.611838211938</v>
      </c>
      <c r="CP3449" s="1102">
        <v>21181.004688893518</v>
      </c>
      <c r="CQ3449" s="1106">
        <f t="shared" si="253"/>
        <v>23348.061025730356</v>
      </c>
      <c r="CR3449" s="23" t="s">
        <v>544</v>
      </c>
      <c r="DQ3449"/>
      <c r="DR3449"/>
    </row>
    <row r="3450" spans="58:122" ht="13">
      <c r="BF3450" s="1135">
        <v>3442</v>
      </c>
      <c r="BG3450" s="1102">
        <v>71509.529589444646</v>
      </c>
      <c r="BH3450" s="1102">
        <v>71570.416901883946</v>
      </c>
      <c r="BI3450" s="1102">
        <v>62967.620271420994</v>
      </c>
      <c r="BJ3450" s="1102">
        <v>67650.090937370478</v>
      </c>
      <c r="BK3450" s="1102">
        <v>74729.869273986274</v>
      </c>
      <c r="BL3450" s="1102">
        <v>90240.193859606094</v>
      </c>
      <c r="BM3450" s="1102">
        <v>79389.86427513136</v>
      </c>
      <c r="BN3450" s="1102">
        <v>93396.650691617891</v>
      </c>
      <c r="BO3450" s="1102">
        <v>126666.03625886847</v>
      </c>
      <c r="BP3450" s="1102">
        <v>116638.83860192267</v>
      </c>
      <c r="BQ3450" s="1102">
        <v>90537.901640400538</v>
      </c>
      <c r="BR3450" s="1102">
        <v>72995.127846758376</v>
      </c>
      <c r="BS3450" s="1102">
        <v>74464.543784623907</v>
      </c>
      <c r="BT3450" s="1102">
        <v>34136.314360603807</v>
      </c>
      <c r="BU3450" s="1102">
        <v>16135.417224123517</v>
      </c>
      <c r="BV3450" s="1102">
        <v>13819.956872471055</v>
      </c>
      <c r="BW3450" s="1102">
        <v>24065.32435894568</v>
      </c>
      <c r="BX3450" s="1102">
        <v>31918.26277881959</v>
      </c>
      <c r="BY3450" s="1102">
        <v>30837.429834172395</v>
      </c>
      <c r="BZ3450" s="1102">
        <v>23870.637501609566</v>
      </c>
      <c r="CA3450" s="1102">
        <v>18885.393131102919</v>
      </c>
      <c r="CB3450" s="1102">
        <v>11086.869644384802</v>
      </c>
      <c r="CC3450" s="1102">
        <v>11713.207665617298</v>
      </c>
      <c r="CD3450" s="1102">
        <v>14580.068532663778</v>
      </c>
      <c r="CE3450" s="1102">
        <v>23932.765468205282</v>
      </c>
      <c r="CF3450" s="1102">
        <v>19080.940956247261</v>
      </c>
      <c r="CG3450" s="1102">
        <v>14706.855024703113</v>
      </c>
      <c r="CH3450" s="1102">
        <v>18532.140505603365</v>
      </c>
      <c r="CI3450" s="1102">
        <v>26573.204918310068</v>
      </c>
      <c r="CJ3450" s="1102">
        <v>30830.387082984344</v>
      </c>
      <c r="CK3450" s="1102">
        <v>27370.282820472792</v>
      </c>
      <c r="CL3450" s="1102">
        <v>19753.022005025778</v>
      </c>
      <c r="CM3450" s="1102">
        <v>23554.62817110636</v>
      </c>
      <c r="CN3450" s="1102">
        <v>24311.453985565873</v>
      </c>
      <c r="CO3450" s="1102">
        <v>30081.679838165805</v>
      </c>
      <c r="CP3450" s="1102">
        <v>25618.443705292339</v>
      </c>
      <c r="CQ3450" s="1106">
        <f t="shared" si="253"/>
        <v>28239.500240942049</v>
      </c>
      <c r="CR3450" s="23" t="s">
        <v>544</v>
      </c>
      <c r="DQ3450"/>
      <c r="DR3450"/>
    </row>
    <row r="3451" spans="58:122" ht="13">
      <c r="BF3451" s="1135">
        <v>3443</v>
      </c>
      <c r="BG3451" s="1102">
        <v>77491.161709934706</v>
      </c>
      <c r="BH3451" s="1102">
        <v>77557.13404571038</v>
      </c>
      <c r="BI3451" s="1102">
        <v>62414.312454808831</v>
      </c>
      <c r="BJ3451" s="1102">
        <v>62644.029241378972</v>
      </c>
      <c r="BK3451" s="1102">
        <v>73633.446819017394</v>
      </c>
      <c r="BL3451" s="1102">
        <v>90751.843975276439</v>
      </c>
      <c r="BM3451" s="1102">
        <v>79971.363405677112</v>
      </c>
      <c r="BN3451" s="1102">
        <v>92862.359708466</v>
      </c>
      <c r="BO3451" s="1102">
        <v>125727.12650126842</v>
      </c>
      <c r="BP3451" s="1102">
        <v>116859.61716793876</v>
      </c>
      <c r="BQ3451" s="1102">
        <v>92590.019185831625</v>
      </c>
      <c r="BR3451" s="1102">
        <v>74458.339470164268</v>
      </c>
      <c r="BS3451" s="1102">
        <v>74738.371305250301</v>
      </c>
      <c r="BT3451" s="1102">
        <v>34251.70912409365</v>
      </c>
      <c r="BU3451" s="1102">
        <v>16231.139112784185</v>
      </c>
      <c r="BV3451" s="1102">
        <v>13891.87078265234</v>
      </c>
      <c r="BW3451" s="1102">
        <v>24063.18432305751</v>
      </c>
      <c r="BX3451" s="1102">
        <v>32323.697784577911</v>
      </c>
      <c r="BY3451" s="1102">
        <v>30816.373740370913</v>
      </c>
      <c r="BZ3451" s="1102">
        <v>23805.759481700257</v>
      </c>
      <c r="CA3451" s="1102">
        <v>18892.651830472762</v>
      </c>
      <c r="CB3451" s="1102">
        <v>11257.731910045928</v>
      </c>
      <c r="CC3451" s="1102">
        <v>11794.823836678666</v>
      </c>
      <c r="CD3451" s="1102">
        <v>14587.734233749225</v>
      </c>
      <c r="CE3451" s="1102">
        <v>24120.201339134685</v>
      </c>
      <c r="CF3451" s="1102">
        <v>19054.933519345821</v>
      </c>
      <c r="CG3451" s="1102">
        <v>15566.958851129002</v>
      </c>
      <c r="CH3451" s="1102">
        <v>17620.553696199597</v>
      </c>
      <c r="CI3451" s="1102">
        <v>27168.992376167025</v>
      </c>
      <c r="CJ3451" s="1102">
        <v>31374.746129954794</v>
      </c>
      <c r="CK3451" s="1102">
        <v>27868.794244938803</v>
      </c>
      <c r="CL3451" s="1102">
        <v>19547.757434247989</v>
      </c>
      <c r="CM3451" s="1102">
        <v>23737.836452794185</v>
      </c>
      <c r="CN3451" s="1102">
        <v>24698.722151297479</v>
      </c>
      <c r="CO3451" s="1102">
        <v>30130.03661456416</v>
      </c>
      <c r="CP3451" s="1102">
        <v>26071.644677563781</v>
      </c>
      <c r="CQ3451" s="1106">
        <f t="shared" si="253"/>
        <v>28739.068798379856</v>
      </c>
      <c r="CR3451" s="23" t="s">
        <v>544</v>
      </c>
      <c r="DQ3451"/>
      <c r="DR3451"/>
    </row>
    <row r="3452" spans="58:122" ht="13">
      <c r="BF3452" s="1135">
        <v>3444</v>
      </c>
      <c r="BG3452" s="1102">
        <v>64808.998375578536</v>
      </c>
      <c r="BH3452" s="1102">
        <v>67872.533863802237</v>
      </c>
      <c r="BI3452" s="1102">
        <v>54811.9254987358</v>
      </c>
      <c r="BJ3452" s="1102">
        <v>62102.80943285059</v>
      </c>
      <c r="BK3452" s="1102">
        <v>84903.216548211654</v>
      </c>
      <c r="BL3452" s="1102">
        <v>116363.82739397828</v>
      </c>
      <c r="BM3452" s="1102">
        <v>87051.298200174002</v>
      </c>
      <c r="BN3452" s="1102">
        <v>80237.163641731982</v>
      </c>
      <c r="BO3452" s="1102">
        <v>125415.72215703022</v>
      </c>
      <c r="BP3452" s="1102">
        <v>115035.02920607566</v>
      </c>
      <c r="BQ3452" s="1102">
        <v>86620.538641236955</v>
      </c>
      <c r="BR3452" s="1102">
        <v>68158.969695997061</v>
      </c>
      <c r="BS3452" s="1102">
        <v>109064.30560478191</v>
      </c>
      <c r="BT3452" s="1102">
        <v>33237.642584635949</v>
      </c>
      <c r="BU3452" s="1102">
        <v>12344.748446130865</v>
      </c>
      <c r="BV3452" s="1102">
        <v>14931.945086508636</v>
      </c>
      <c r="BW3452" s="1102">
        <v>21897.739603580809</v>
      </c>
      <c r="BX3452" s="1102">
        <v>22637.366794616682</v>
      </c>
      <c r="BY3452" s="1102">
        <v>23041.399949207571</v>
      </c>
      <c r="BZ3452" s="1102">
        <v>22177.709075687326</v>
      </c>
      <c r="CA3452" s="1102">
        <v>18943.104613916137</v>
      </c>
      <c r="CB3452" s="1102">
        <v>11571.063158629444</v>
      </c>
      <c r="CC3452" s="1102">
        <v>11000.980545616318</v>
      </c>
      <c r="CD3452" s="1102">
        <v>13888.323515720622</v>
      </c>
      <c r="CE3452" s="1102">
        <v>22999.763925398365</v>
      </c>
      <c r="CF3452" s="1102">
        <v>16051.211853866696</v>
      </c>
      <c r="CG3452" s="1102">
        <v>12508.641163557</v>
      </c>
      <c r="CH3452" s="1102">
        <v>15652.433049476167</v>
      </c>
      <c r="CI3452" s="1102">
        <v>22222.549806948125</v>
      </c>
      <c r="CJ3452" s="1102">
        <v>26282.439512158304</v>
      </c>
      <c r="CK3452" s="1102">
        <v>22731.986498550516</v>
      </c>
      <c r="CL3452" s="1102">
        <v>17529.524857095912</v>
      </c>
      <c r="CM3452" s="1102">
        <v>15160.426018584065</v>
      </c>
      <c r="CN3452" s="1102">
        <v>17175.218074327273</v>
      </c>
      <c r="CO3452" s="1102">
        <v>23139.436263091131</v>
      </c>
      <c r="CP3452" s="1102">
        <v>17279.957705332406</v>
      </c>
      <c r="CQ3452" s="1106">
        <f t="shared" si="253"/>
        <v>19047.892814909559</v>
      </c>
      <c r="CR3452" s="23" t="s">
        <v>544</v>
      </c>
      <c r="DQ3452"/>
      <c r="DR3452"/>
    </row>
    <row r="3453" spans="58:122" ht="13">
      <c r="BF3453" s="1135">
        <v>3445</v>
      </c>
      <c r="BG3453" s="1102">
        <v>65136.700994061532</v>
      </c>
      <c r="BH3453" s="1102">
        <v>71359.178761095463</v>
      </c>
      <c r="BI3453" s="1102">
        <v>65498.798595552689</v>
      </c>
      <c r="BJ3453" s="1102">
        <v>64586.356630176211</v>
      </c>
      <c r="BK3453" s="1102">
        <v>76300.255752442259</v>
      </c>
      <c r="BL3453" s="1102">
        <v>98764.221376789981</v>
      </c>
      <c r="BM3453" s="1102">
        <v>85520.388885170731</v>
      </c>
      <c r="BN3453" s="1102">
        <v>92527.574724636652</v>
      </c>
      <c r="BO3453" s="1102">
        <v>142282.77912262725</v>
      </c>
      <c r="BP3453" s="1102">
        <v>137371.77761139575</v>
      </c>
      <c r="BQ3453" s="1102">
        <v>112770.62005201176</v>
      </c>
      <c r="BR3453" s="1102">
        <v>89623.986607686675</v>
      </c>
      <c r="BS3453" s="1102">
        <v>110427.35428570185</v>
      </c>
      <c r="BT3453" s="1102">
        <v>34595.38754689855</v>
      </c>
      <c r="BU3453" s="1102">
        <v>13956.866929491904</v>
      </c>
      <c r="BV3453" s="1102">
        <v>11086.641497211913</v>
      </c>
      <c r="BW3453" s="1102">
        <v>19491.183228094214</v>
      </c>
      <c r="BX3453" s="1102">
        <v>28293.465051166269</v>
      </c>
      <c r="BY3453" s="1102">
        <v>28546.383299130066</v>
      </c>
      <c r="BZ3453" s="1102">
        <v>25411.645234590873</v>
      </c>
      <c r="CA3453" s="1102">
        <v>18948.298525642756</v>
      </c>
      <c r="CB3453" s="1102">
        <v>9959.1962425821021</v>
      </c>
      <c r="CC3453" s="1102">
        <v>12750.627389474532</v>
      </c>
      <c r="CD3453" s="1102">
        <v>14575.593762092343</v>
      </c>
      <c r="CE3453" s="1102">
        <v>24964.102275053952</v>
      </c>
      <c r="CF3453" s="1102">
        <v>18601.746714304561</v>
      </c>
      <c r="CG3453" s="1102">
        <v>15832.756813186123</v>
      </c>
      <c r="CH3453" s="1102">
        <v>19215.114471859444</v>
      </c>
      <c r="CI3453" s="1102">
        <v>24262.637583676704</v>
      </c>
      <c r="CJ3453" s="1102">
        <v>27109.294067029932</v>
      </c>
      <c r="CK3453" s="1102">
        <v>32004.519875516798</v>
      </c>
      <c r="CL3453" s="1102">
        <v>24653.625554856415</v>
      </c>
      <c r="CM3453" s="1102">
        <v>29079.66733652334</v>
      </c>
      <c r="CN3453" s="1102">
        <v>23673.964060284485</v>
      </c>
      <c r="CO3453" s="1102">
        <v>23222.930182068336</v>
      </c>
      <c r="CP3453" s="1102">
        <v>24061.717123808205</v>
      </c>
      <c r="CQ3453" s="1106">
        <f t="shared" si="253"/>
        <v>26523.502923594453</v>
      </c>
      <c r="CR3453" s="23" t="s">
        <v>544</v>
      </c>
      <c r="DQ3453"/>
      <c r="DR3453"/>
    </row>
    <row r="3454" spans="58:122" ht="13">
      <c r="BF3454" s="1135">
        <v>3446</v>
      </c>
      <c r="BG3454" s="1102">
        <v>72573.602583765954</v>
      </c>
      <c r="BH3454" s="1102">
        <v>70089.198647845478</v>
      </c>
      <c r="BI3454" s="1102">
        <v>63800.064515270606</v>
      </c>
      <c r="BJ3454" s="1102">
        <v>77771.657944944614</v>
      </c>
      <c r="BK3454" s="1102">
        <v>96085.132582354534</v>
      </c>
      <c r="BL3454" s="1102">
        <v>131289.83558647151</v>
      </c>
      <c r="BM3454" s="1102">
        <v>116393.6739513412</v>
      </c>
      <c r="BN3454" s="1102">
        <v>137700.65628354903</v>
      </c>
      <c r="BO3454" s="1102">
        <v>171558.56283110779</v>
      </c>
      <c r="BP3454" s="1102">
        <v>156935.76090957836</v>
      </c>
      <c r="BQ3454" s="1102">
        <v>122938.43407736346</v>
      </c>
      <c r="BR3454" s="1102">
        <v>96917.756713877956</v>
      </c>
      <c r="BS3454" s="1102">
        <v>85684.194276492795</v>
      </c>
      <c r="BT3454" s="1102">
        <v>39199.208151426923</v>
      </c>
      <c r="BU3454" s="1102">
        <v>16586.018892249613</v>
      </c>
      <c r="BV3454" s="1102">
        <v>14853.655200145757</v>
      </c>
      <c r="BW3454" s="1102">
        <v>22627.18980396985</v>
      </c>
      <c r="BX3454" s="1102">
        <v>27790.959105879778</v>
      </c>
      <c r="BY3454" s="1102">
        <v>27629.041877015356</v>
      </c>
      <c r="BZ3454" s="1102">
        <v>25745.213019371291</v>
      </c>
      <c r="CA3454" s="1102">
        <v>18974.570029621347</v>
      </c>
      <c r="CB3454" s="1102">
        <v>10529.064688207729</v>
      </c>
      <c r="CC3454" s="1102">
        <v>11932.499685547982</v>
      </c>
      <c r="CD3454" s="1102">
        <v>15657.881051066048</v>
      </c>
      <c r="CE3454" s="1102">
        <v>25880.342079182668</v>
      </c>
      <c r="CF3454" s="1102">
        <v>18056.233926423633</v>
      </c>
      <c r="CG3454" s="1102">
        <v>11947.739627118175</v>
      </c>
      <c r="CH3454" s="1102">
        <v>14266.47828509972</v>
      </c>
      <c r="CI3454" s="1102">
        <v>19039.52823680895</v>
      </c>
      <c r="CJ3454" s="1102">
        <v>23511.362112455274</v>
      </c>
      <c r="CK3454" s="1102">
        <v>26127.762001363641</v>
      </c>
      <c r="CL3454" s="1102">
        <v>22206.759486102212</v>
      </c>
      <c r="CM3454" s="1102">
        <v>28693.961419233689</v>
      </c>
      <c r="CN3454" s="1102">
        <v>24179.051805071012</v>
      </c>
      <c r="CO3454" s="1102">
        <v>25879.408494723608</v>
      </c>
      <c r="CP3454" s="1102">
        <v>26029.368369882413</v>
      </c>
      <c r="CQ3454" s="1106">
        <f t="shared" si="253"/>
        <v>28692.467146277646</v>
      </c>
      <c r="CR3454" s="23" t="s">
        <v>544</v>
      </c>
      <c r="DQ3454"/>
      <c r="DR3454"/>
    </row>
    <row r="3455" spans="58:122" ht="13">
      <c r="BF3455" s="1135">
        <v>3447</v>
      </c>
      <c r="BG3455" s="1102">
        <v>46932.046388859104</v>
      </c>
      <c r="BH3455" s="1102">
        <v>54466.171119730607</v>
      </c>
      <c r="BI3455" s="1102">
        <v>51207.973486214323</v>
      </c>
      <c r="BJ3455" s="1102">
        <v>63694.897611739594</v>
      </c>
      <c r="BK3455" s="1102">
        <v>83355.169958205108</v>
      </c>
      <c r="BL3455" s="1102">
        <v>113049.68821012073</v>
      </c>
      <c r="BM3455" s="1102">
        <v>95967.893186947607</v>
      </c>
      <c r="BN3455" s="1102">
        <v>94607.592051113228</v>
      </c>
      <c r="BO3455" s="1102">
        <v>114683.89952453351</v>
      </c>
      <c r="BP3455" s="1102">
        <v>111479.74768870464</v>
      </c>
      <c r="BQ3455" s="1102">
        <v>79683.809372631862</v>
      </c>
      <c r="BR3455" s="1102">
        <v>57375.851980088722</v>
      </c>
      <c r="BS3455" s="1102">
        <v>58708.25415608225</v>
      </c>
      <c r="BT3455" s="1102">
        <v>31474.621562531276</v>
      </c>
      <c r="BU3455" s="1102">
        <v>16471.543574941526</v>
      </c>
      <c r="BV3455" s="1102">
        <v>14355.222544420798</v>
      </c>
      <c r="BW3455" s="1102">
        <v>23942.237509329865</v>
      </c>
      <c r="BX3455" s="1102">
        <v>27149.048599754246</v>
      </c>
      <c r="BY3455" s="1102">
        <v>26504.410885401288</v>
      </c>
      <c r="BZ3455" s="1102">
        <v>25585.385048697724</v>
      </c>
      <c r="CA3455" s="1102">
        <v>18978.304129419037</v>
      </c>
      <c r="CB3455" s="1102">
        <v>11787.362780832844</v>
      </c>
      <c r="CC3455" s="1102">
        <v>9223.0079715965076</v>
      </c>
      <c r="CD3455" s="1102">
        <v>10059.118045136362</v>
      </c>
      <c r="CE3455" s="1102">
        <v>19210.623173864191</v>
      </c>
      <c r="CF3455" s="1102">
        <v>14749.777431198045</v>
      </c>
      <c r="CG3455" s="1102">
        <v>10851.451621564864</v>
      </c>
      <c r="CH3455" s="1102">
        <v>12782.909461262865</v>
      </c>
      <c r="CI3455" s="1102">
        <v>17232.097260949802</v>
      </c>
      <c r="CJ3455" s="1102">
        <v>21617.787948795776</v>
      </c>
      <c r="CK3455" s="1102">
        <v>23732.518793375268</v>
      </c>
      <c r="CL3455" s="1102">
        <v>20551.935382214218</v>
      </c>
      <c r="CM3455" s="1102">
        <v>24732.735668890586</v>
      </c>
      <c r="CN3455" s="1102">
        <v>24407.22878375146</v>
      </c>
      <c r="CO3455" s="1102">
        <v>29979.387412270833</v>
      </c>
      <c r="CP3455" s="1102">
        <v>24755.172883158215</v>
      </c>
      <c r="CQ3455" s="1106">
        <f t="shared" si="253"/>
        <v>27287.907050110607</v>
      </c>
      <c r="CR3455" s="23" t="s">
        <v>544</v>
      </c>
      <c r="DQ3455"/>
      <c r="DR3455"/>
    </row>
    <row r="3456" spans="58:122" ht="13">
      <c r="BF3456" s="1135">
        <v>3448</v>
      </c>
      <c r="BG3456" s="1102">
        <v>66062.756279209178</v>
      </c>
      <c r="BH3456" s="1102">
        <v>70209.039292110872</v>
      </c>
      <c r="BI3456" s="1102">
        <v>57835.935774118181</v>
      </c>
      <c r="BJ3456" s="1102">
        <v>64653.923531630018</v>
      </c>
      <c r="BK3456" s="1102">
        <v>87966.458389144595</v>
      </c>
      <c r="BL3456" s="1102">
        <v>119781.66496145638</v>
      </c>
      <c r="BM3456" s="1102">
        <v>108830.82313103255</v>
      </c>
      <c r="BN3456" s="1102">
        <v>124419.82105970554</v>
      </c>
      <c r="BO3456" s="1102">
        <v>152534.88315920913</v>
      </c>
      <c r="BP3456" s="1102">
        <v>144750.54231639524</v>
      </c>
      <c r="BQ3456" s="1102">
        <v>115765.97062777926</v>
      </c>
      <c r="BR3456" s="1102">
        <v>88541.47800289272</v>
      </c>
      <c r="BS3456" s="1102">
        <v>71943.526022263148</v>
      </c>
      <c r="BT3456" s="1102">
        <v>33893.366317067965</v>
      </c>
      <c r="BU3456" s="1102">
        <v>15881.855347013028</v>
      </c>
      <c r="BV3456" s="1102">
        <v>15199.9876317528</v>
      </c>
      <c r="BW3456" s="1102">
        <v>24871.022977407541</v>
      </c>
      <c r="BX3456" s="1102">
        <v>32608.664647776877</v>
      </c>
      <c r="BY3456" s="1102">
        <v>32460.19509533302</v>
      </c>
      <c r="BZ3456" s="1102">
        <v>28037.640257868246</v>
      </c>
      <c r="CA3456" s="1102">
        <v>18993.204489426505</v>
      </c>
      <c r="CB3456" s="1102">
        <v>12000.051704769474</v>
      </c>
      <c r="CC3456" s="1102">
        <v>10843.680241172631</v>
      </c>
      <c r="CD3456" s="1102">
        <v>14421.26547848721</v>
      </c>
      <c r="CE3456" s="1102">
        <v>21644.621798386346</v>
      </c>
      <c r="CF3456" s="1102">
        <v>17241.408071096725</v>
      </c>
      <c r="CG3456" s="1102">
        <v>13203.054184872582</v>
      </c>
      <c r="CH3456" s="1102">
        <v>15111.377425943361</v>
      </c>
      <c r="CI3456" s="1102">
        <v>23164.273232771917</v>
      </c>
      <c r="CJ3456" s="1102">
        <v>27177.088148375627</v>
      </c>
      <c r="CK3456" s="1102">
        <v>27797.184746430452</v>
      </c>
      <c r="CL3456" s="1102">
        <v>19894.202164285594</v>
      </c>
      <c r="CM3456" s="1102">
        <v>21779.739531172021</v>
      </c>
      <c r="CN3456" s="1102">
        <v>25277.546937424268</v>
      </c>
      <c r="CO3456" s="1102">
        <v>30862.516717250037</v>
      </c>
      <c r="CP3456" s="1102">
        <v>25556.211647833814</v>
      </c>
      <c r="CQ3456" s="1106">
        <f t="shared" si="253"/>
        <v>28170.90114016095</v>
      </c>
      <c r="CR3456" s="23" t="s">
        <v>544</v>
      </c>
      <c r="DQ3456"/>
      <c r="DR3456"/>
    </row>
    <row r="3457" spans="58:122" ht="13">
      <c r="BF3457" s="1135">
        <v>3449</v>
      </c>
      <c r="BG3457" s="1102">
        <v>72426.04547875814</v>
      </c>
      <c r="BH3457" s="1102">
        <v>68217.747827052459</v>
      </c>
      <c r="BI3457" s="1102">
        <v>60260.329784415801</v>
      </c>
      <c r="BJ3457" s="1102">
        <v>61679.451965468972</v>
      </c>
      <c r="BK3457" s="1102">
        <v>67891.81428839</v>
      </c>
      <c r="BL3457" s="1102">
        <v>80143.146752913381</v>
      </c>
      <c r="BM3457" s="1102">
        <v>73149.662222501545</v>
      </c>
      <c r="BN3457" s="1102">
        <v>90444.697043923908</v>
      </c>
      <c r="BO3457" s="1102">
        <v>123980.87085283409</v>
      </c>
      <c r="BP3457" s="1102">
        <v>114830.42992134753</v>
      </c>
      <c r="BQ3457" s="1102">
        <v>89560.395031576511</v>
      </c>
      <c r="BR3457" s="1102">
        <v>75254.306248284047</v>
      </c>
      <c r="BS3457" s="1102">
        <v>86293.508127224981</v>
      </c>
      <c r="BT3457" s="1102">
        <v>39582.5077963492</v>
      </c>
      <c r="BU3457" s="1102">
        <v>20062.882223530542</v>
      </c>
      <c r="BV3457" s="1102">
        <v>18119.850098213636</v>
      </c>
      <c r="BW3457" s="1102">
        <v>18416.510462180486</v>
      </c>
      <c r="BX3457" s="1102">
        <v>27449.466312762128</v>
      </c>
      <c r="BY3457" s="1102">
        <v>27831.177596598955</v>
      </c>
      <c r="BZ3457" s="1102">
        <v>23852.426346667147</v>
      </c>
      <c r="CA3457" s="1102">
        <v>19003.595482632532</v>
      </c>
      <c r="CB3457" s="1102">
        <v>10423.492160140264</v>
      </c>
      <c r="CC3457" s="1102">
        <v>11445.265807802507</v>
      </c>
      <c r="CD3457" s="1102">
        <v>15813.071550999372</v>
      </c>
      <c r="CE3457" s="1102">
        <v>24619.724404577079</v>
      </c>
      <c r="CF3457" s="1102">
        <v>16110.295323468143</v>
      </c>
      <c r="CG3457" s="1102">
        <v>12578.092603371615</v>
      </c>
      <c r="CH3457" s="1102">
        <v>14678.832164950369</v>
      </c>
      <c r="CI3457" s="1102">
        <v>23733.653185008716</v>
      </c>
      <c r="CJ3457" s="1102">
        <v>25585.694748702961</v>
      </c>
      <c r="CK3457" s="1102">
        <v>23116.885205670376</v>
      </c>
      <c r="CL3457" s="1102">
        <v>19721.212756582627</v>
      </c>
      <c r="CM3457" s="1102">
        <v>26201.539844781455</v>
      </c>
      <c r="CN3457" s="1102">
        <v>28183.282524769067</v>
      </c>
      <c r="CO3457" s="1102">
        <v>29123.380831465383</v>
      </c>
      <c r="CP3457" s="1102">
        <v>29823.242956953276</v>
      </c>
      <c r="CQ3457" s="1106">
        <f t="shared" si="253"/>
        <v>32874.498012327436</v>
      </c>
      <c r="CR3457" s="23" t="s">
        <v>544</v>
      </c>
      <c r="DQ3457"/>
      <c r="DR3457"/>
    </row>
    <row r="3458" spans="58:122" ht="13">
      <c r="BF3458" s="1135">
        <v>3450</v>
      </c>
      <c r="BG3458" s="1102">
        <v>57884.933051243228</v>
      </c>
      <c r="BH3458" s="1102">
        <v>56205.403816357626</v>
      </c>
      <c r="BI3458" s="1102">
        <v>53879.814886174077</v>
      </c>
      <c r="BJ3458" s="1102">
        <v>66481.400575088512</v>
      </c>
      <c r="BK3458" s="1102">
        <v>74575.672837573875</v>
      </c>
      <c r="BL3458" s="1102">
        <v>85375.653914362687</v>
      </c>
      <c r="BM3458" s="1102">
        <v>60860.154113799501</v>
      </c>
      <c r="BN3458" s="1102">
        <v>74901.976257821254</v>
      </c>
      <c r="BO3458" s="1102">
        <v>115822.85176364068</v>
      </c>
      <c r="BP3458" s="1102">
        <v>117259.45923160377</v>
      </c>
      <c r="BQ3458" s="1102">
        <v>90914.449839784415</v>
      </c>
      <c r="BR3458" s="1102">
        <v>75016.862928205766</v>
      </c>
      <c r="BS3458" s="1102">
        <v>86235.553390830231</v>
      </c>
      <c r="BT3458" s="1102">
        <v>39737.317657703868</v>
      </c>
      <c r="BU3458" s="1102">
        <v>12236.618884134346</v>
      </c>
      <c r="BV3458" s="1102">
        <v>10556.56472731469</v>
      </c>
      <c r="BW3458" s="1102">
        <v>19326.402203287882</v>
      </c>
      <c r="BX3458" s="1102">
        <v>22138.867495067265</v>
      </c>
      <c r="BY3458" s="1102">
        <v>25303.112023060035</v>
      </c>
      <c r="BZ3458" s="1102">
        <v>24105.112117977675</v>
      </c>
      <c r="CA3458" s="1102">
        <v>19021.354183357638</v>
      </c>
      <c r="CB3458" s="1102">
        <v>9292.1062486153041</v>
      </c>
      <c r="CC3458" s="1102">
        <v>10451.768230050146</v>
      </c>
      <c r="CD3458" s="1102">
        <v>11605.840328870172</v>
      </c>
      <c r="CE3458" s="1102">
        <v>28078.472936951199</v>
      </c>
      <c r="CF3458" s="1102">
        <v>16947.221036177143</v>
      </c>
      <c r="CG3458" s="1102">
        <v>11780.284692753206</v>
      </c>
      <c r="CH3458" s="1102">
        <v>10472.664420824187</v>
      </c>
      <c r="CI3458" s="1102">
        <v>20460.130503593387</v>
      </c>
      <c r="CJ3458" s="1102">
        <v>21013.951008024593</v>
      </c>
      <c r="CK3458" s="1102">
        <v>20827.612615436225</v>
      </c>
      <c r="CL3458" s="1102">
        <v>15466.829149266889</v>
      </c>
      <c r="CM3458" s="1102">
        <v>19649.733396436513</v>
      </c>
      <c r="CN3458" s="1102">
        <v>17639.723154165607</v>
      </c>
      <c r="CO3458" s="1102">
        <v>26263.359578294898</v>
      </c>
      <c r="CP3458" s="1102">
        <v>19435.867283300187</v>
      </c>
      <c r="CQ3458" s="1106">
        <f t="shared" si="253"/>
        <v>21424.376326040769</v>
      </c>
      <c r="CR3458" s="23" t="s">
        <v>544</v>
      </c>
      <c r="DQ3458"/>
      <c r="DR3458"/>
    </row>
    <row r="3459" spans="58:122" ht="13">
      <c r="BF3459" s="1135">
        <v>3451</v>
      </c>
      <c r="BG3459" s="1102">
        <v>62115.151749251352</v>
      </c>
      <c r="BH3459" s="1102">
        <v>73756.047239606836</v>
      </c>
      <c r="BI3459" s="1102">
        <v>68490.133120883824</v>
      </c>
      <c r="BJ3459" s="1102">
        <v>69515.643249503046</v>
      </c>
      <c r="BK3459" s="1102">
        <v>90288.089229834761</v>
      </c>
      <c r="BL3459" s="1102">
        <v>122804.09308150809</v>
      </c>
      <c r="BM3459" s="1102">
        <v>105099.43380782059</v>
      </c>
      <c r="BN3459" s="1102">
        <v>93477.400285836731</v>
      </c>
      <c r="BO3459" s="1102">
        <v>132769.85112436378</v>
      </c>
      <c r="BP3459" s="1102">
        <v>122456.98164759205</v>
      </c>
      <c r="BQ3459" s="1102">
        <v>99741.515898228943</v>
      </c>
      <c r="BR3459" s="1102">
        <v>75831.912891673186</v>
      </c>
      <c r="BS3459" s="1102">
        <v>96774.585036446137</v>
      </c>
      <c r="BT3459" s="1102">
        <v>31745.930180566113</v>
      </c>
      <c r="BU3459" s="1102">
        <v>12988.137705231791</v>
      </c>
      <c r="BV3459" s="1102">
        <v>14149.229174581262</v>
      </c>
      <c r="BW3459" s="1102">
        <v>23980.465911031544</v>
      </c>
      <c r="BX3459" s="1102">
        <v>27506.389021178391</v>
      </c>
      <c r="BY3459" s="1102">
        <v>27198.052746064179</v>
      </c>
      <c r="BZ3459" s="1102">
        <v>23742.865812180287</v>
      </c>
      <c r="CA3459" s="1102">
        <v>19021.641993299432</v>
      </c>
      <c r="CB3459" s="1102">
        <v>10677.577122880828</v>
      </c>
      <c r="CC3459" s="1102">
        <v>10640.112693632298</v>
      </c>
      <c r="CD3459" s="1102">
        <v>15321.116441786065</v>
      </c>
      <c r="CE3459" s="1102">
        <v>29072.241898306627</v>
      </c>
      <c r="CF3459" s="1102">
        <v>21670.428650610505</v>
      </c>
      <c r="CG3459" s="1102">
        <v>14566.296835744626</v>
      </c>
      <c r="CH3459" s="1102">
        <v>13043.073846200945</v>
      </c>
      <c r="CI3459" s="1102">
        <v>18213.814818277075</v>
      </c>
      <c r="CJ3459" s="1102">
        <v>21754.677711064389</v>
      </c>
      <c r="CK3459" s="1102">
        <v>22643.40783237807</v>
      </c>
      <c r="CL3459" s="1102">
        <v>18762.560597034237</v>
      </c>
      <c r="CM3459" s="1102">
        <v>23377.346782059707</v>
      </c>
      <c r="CN3459" s="1102">
        <v>25367.067319174759</v>
      </c>
      <c r="CO3459" s="1102">
        <v>31631.849718707148</v>
      </c>
      <c r="CP3459" s="1102">
        <v>26785.15470448132</v>
      </c>
      <c r="CQ3459" s="1106">
        <f t="shared" si="253"/>
        <v>29525.578970849463</v>
      </c>
      <c r="CR3459" s="23" t="s">
        <v>544</v>
      </c>
      <c r="DQ3459"/>
      <c r="DR3459"/>
    </row>
    <row r="3460" spans="58:122" ht="13">
      <c r="BF3460" s="1135">
        <v>3452</v>
      </c>
      <c r="BG3460" s="1102">
        <v>61604.047803294583</v>
      </c>
      <c r="BH3460" s="1102">
        <v>65446.85905540322</v>
      </c>
      <c r="BI3460" s="1102">
        <v>60589.566636438656</v>
      </c>
      <c r="BJ3460" s="1102">
        <v>75052.836492549555</v>
      </c>
      <c r="BK3460" s="1102">
        <v>95053.198669060701</v>
      </c>
      <c r="BL3460" s="1102">
        <v>125748.56754410858</v>
      </c>
      <c r="BM3460" s="1102">
        <v>102420.10108466131</v>
      </c>
      <c r="BN3460" s="1102">
        <v>114164.22846928259</v>
      </c>
      <c r="BO3460" s="1102">
        <v>159674.75335478937</v>
      </c>
      <c r="BP3460" s="1102">
        <v>147275.63079434913</v>
      </c>
      <c r="BQ3460" s="1102">
        <v>110391.42712990296</v>
      </c>
      <c r="BR3460" s="1102">
        <v>83263.394955437179</v>
      </c>
      <c r="BS3460" s="1102">
        <v>90038.688094737314</v>
      </c>
      <c r="BT3460" s="1102">
        <v>40423.616805330101</v>
      </c>
      <c r="BU3460" s="1102">
        <v>19215.307190739997</v>
      </c>
      <c r="BV3460" s="1102">
        <v>18310.906565889534</v>
      </c>
      <c r="BW3460" s="1102">
        <v>24433.306396311546</v>
      </c>
      <c r="BX3460" s="1102">
        <v>30468.139017259196</v>
      </c>
      <c r="BY3460" s="1102">
        <v>25456.125399650417</v>
      </c>
      <c r="BZ3460" s="1102">
        <v>21722.341284623337</v>
      </c>
      <c r="CA3460" s="1102">
        <v>19022.26699817854</v>
      </c>
      <c r="CB3460" s="1102">
        <v>11956.679295491338</v>
      </c>
      <c r="CC3460" s="1102">
        <v>14032.814037749169</v>
      </c>
      <c r="CD3460" s="1102">
        <v>13638.800037364063</v>
      </c>
      <c r="CE3460" s="1102">
        <v>24127.849587009259</v>
      </c>
      <c r="CF3460" s="1102">
        <v>18226.885060528279</v>
      </c>
      <c r="CG3460" s="1102">
        <v>16231.329602667976</v>
      </c>
      <c r="CH3460" s="1102">
        <v>17959.789523374151</v>
      </c>
      <c r="CI3460" s="1102">
        <v>24198.514157776139</v>
      </c>
      <c r="CJ3460" s="1102">
        <v>25818.154154138236</v>
      </c>
      <c r="CK3460" s="1102">
        <v>27535.663980442183</v>
      </c>
      <c r="CL3460" s="1102">
        <v>20756.998865832833</v>
      </c>
      <c r="CM3460" s="1102">
        <v>22716.637344315728</v>
      </c>
      <c r="CN3460" s="1102">
        <v>22145.630234353124</v>
      </c>
      <c r="CO3460" s="1102">
        <v>29316.23431098678</v>
      </c>
      <c r="CP3460" s="1102">
        <v>22008.569263286783</v>
      </c>
      <c r="CQ3460" s="1106">
        <f t="shared" si="253"/>
        <v>24260.294815839388</v>
      </c>
      <c r="CR3460" s="23" t="s">
        <v>544</v>
      </c>
      <c r="DQ3460"/>
      <c r="DR3460"/>
    </row>
    <row r="3461" spans="58:122" ht="13">
      <c r="BF3461" s="1135">
        <v>3453</v>
      </c>
      <c r="BG3461" s="1102">
        <v>60716.692806554085</v>
      </c>
      <c r="BH3461" s="1102">
        <v>64224.66782762589</v>
      </c>
      <c r="BI3461" s="1102">
        <v>62106.954368994338</v>
      </c>
      <c r="BJ3461" s="1102">
        <v>82038.288255483072</v>
      </c>
      <c r="BK3461" s="1102">
        <v>112140.30499502819</v>
      </c>
      <c r="BL3461" s="1102">
        <v>156109.0710500305</v>
      </c>
      <c r="BM3461" s="1102">
        <v>134915.42639733304</v>
      </c>
      <c r="BN3461" s="1102">
        <v>131558.54803736287</v>
      </c>
      <c r="BO3461" s="1102">
        <v>155710.29487478404</v>
      </c>
      <c r="BP3461" s="1102">
        <v>139355.40092218708</v>
      </c>
      <c r="BQ3461" s="1102">
        <v>98112.601294381253</v>
      </c>
      <c r="BR3461" s="1102">
        <v>63662.863554633936</v>
      </c>
      <c r="BS3461" s="1102">
        <v>60343.657202640017</v>
      </c>
      <c r="BT3461" s="1102">
        <v>31933.721746710675</v>
      </c>
      <c r="BU3461" s="1102">
        <v>14848.684192495235</v>
      </c>
      <c r="BV3461" s="1102">
        <v>12107.206430867038</v>
      </c>
      <c r="BW3461" s="1102">
        <v>23696.920757619864</v>
      </c>
      <c r="BX3461" s="1102">
        <v>30679.559536131557</v>
      </c>
      <c r="BY3461" s="1102">
        <v>31459.782108556545</v>
      </c>
      <c r="BZ3461" s="1102">
        <v>29902.93463193977</v>
      </c>
      <c r="CA3461" s="1102">
        <v>19026.061896714589</v>
      </c>
      <c r="CB3461" s="1102">
        <v>11003.114318144024</v>
      </c>
      <c r="CC3461" s="1102">
        <v>10079.642571227736</v>
      </c>
      <c r="CD3461" s="1102">
        <v>11602.29436316001</v>
      </c>
      <c r="CE3461" s="1102">
        <v>23487.458220191096</v>
      </c>
      <c r="CF3461" s="1102">
        <v>19776.607485783101</v>
      </c>
      <c r="CG3461" s="1102">
        <v>14378.372226969866</v>
      </c>
      <c r="CH3461" s="1102">
        <v>17395.389281867308</v>
      </c>
      <c r="CI3461" s="1102">
        <v>22297.95532446514</v>
      </c>
      <c r="CJ3461" s="1102">
        <v>26865.961226949752</v>
      </c>
      <c r="CK3461" s="1102">
        <v>24715.893874831705</v>
      </c>
      <c r="CL3461" s="1102">
        <v>19312.689999525715</v>
      </c>
      <c r="CM3461" s="1102">
        <v>26512.228693168716</v>
      </c>
      <c r="CN3461" s="1102">
        <v>23726.481311271495</v>
      </c>
      <c r="CO3461" s="1102">
        <v>33555.924022508618</v>
      </c>
      <c r="CP3461" s="1102">
        <v>24177.158590141895</v>
      </c>
      <c r="CQ3461" s="1106">
        <f t="shared" si="253"/>
        <v>26650.755357577065</v>
      </c>
      <c r="CR3461" s="23" t="s">
        <v>544</v>
      </c>
      <c r="DQ3461"/>
      <c r="DR3461"/>
    </row>
    <row r="3462" spans="58:122" ht="13">
      <c r="BF3462" s="1135">
        <v>3454</v>
      </c>
      <c r="BG3462" s="1102">
        <v>47391.435397707726</v>
      </c>
      <c r="BH3462" s="1102">
        <v>55137.816052437716</v>
      </c>
      <c r="BI3462" s="1102">
        <v>51839.231934656927</v>
      </c>
      <c r="BJ3462" s="1102">
        <v>63998.897187658447</v>
      </c>
      <c r="BK3462" s="1102">
        <v>84361.931608792685</v>
      </c>
      <c r="BL3462" s="1102">
        <v>115512.22937208529</v>
      </c>
      <c r="BM3462" s="1102">
        <v>97491.897599824049</v>
      </c>
      <c r="BN3462" s="1102">
        <v>96034.057063912973</v>
      </c>
      <c r="BO3462" s="1102">
        <v>118117.90090370559</v>
      </c>
      <c r="BP3462" s="1102">
        <v>114892.0672106995</v>
      </c>
      <c r="BQ3462" s="1102">
        <v>80697.821003189572</v>
      </c>
      <c r="BR3462" s="1102">
        <v>56138.706370171625</v>
      </c>
      <c r="BS3462" s="1102">
        <v>60115.204409079175</v>
      </c>
      <c r="BT3462" s="1102">
        <v>29895.547579391066</v>
      </c>
      <c r="BU3462" s="1102">
        <v>16095.115832778816</v>
      </c>
      <c r="BV3462" s="1102">
        <v>15358.180891272395</v>
      </c>
      <c r="BW3462" s="1102">
        <v>24437.852632966118</v>
      </c>
      <c r="BX3462" s="1102">
        <v>27507.083559688737</v>
      </c>
      <c r="BY3462" s="1102">
        <v>26721.493444909283</v>
      </c>
      <c r="BZ3462" s="1102">
        <v>26115.177281136948</v>
      </c>
      <c r="CA3462" s="1102">
        <v>19053.823223871539</v>
      </c>
      <c r="CB3462" s="1102">
        <v>12063.032671113368</v>
      </c>
      <c r="CC3462" s="1102">
        <v>9194.9050411028256</v>
      </c>
      <c r="CD3462" s="1102">
        <v>10152.410902688207</v>
      </c>
      <c r="CE3462" s="1102">
        <v>19670.000547434811</v>
      </c>
      <c r="CF3462" s="1102">
        <v>14988.807972445176</v>
      </c>
      <c r="CG3462" s="1102">
        <v>10858.709617930554</v>
      </c>
      <c r="CH3462" s="1102">
        <v>12926.941658006521</v>
      </c>
      <c r="CI3462" s="1102">
        <v>17377.775632275665</v>
      </c>
      <c r="CJ3462" s="1102">
        <v>21600.546078307969</v>
      </c>
      <c r="CK3462" s="1102">
        <v>23949.52638117105</v>
      </c>
      <c r="CL3462" s="1102">
        <v>20942.147896035549</v>
      </c>
      <c r="CM3462" s="1102">
        <v>25072.977668441934</v>
      </c>
      <c r="CN3462" s="1102">
        <v>25022.063849676968</v>
      </c>
      <c r="CO3462" s="1102">
        <v>30488.721695144977</v>
      </c>
      <c r="CP3462" s="1102">
        <v>25381.724320952424</v>
      </c>
      <c r="CQ3462" s="1106">
        <f t="shared" si="253"/>
        <v>27978.561786287926</v>
      </c>
      <c r="CR3462" s="23" t="s">
        <v>544</v>
      </c>
      <c r="DQ3462"/>
      <c r="DR3462"/>
    </row>
    <row r="3463" spans="58:122" ht="13">
      <c r="BF3463" s="1135">
        <v>3455</v>
      </c>
      <c r="BG3463" s="1102">
        <v>72202.799624079373</v>
      </c>
      <c r="BH3463" s="1102">
        <v>69403.024389564511</v>
      </c>
      <c r="BI3463" s="1102">
        <v>54818.927287735816</v>
      </c>
      <c r="BJ3463" s="1102">
        <v>54108.529706792535</v>
      </c>
      <c r="BK3463" s="1102">
        <v>71682.533056895016</v>
      </c>
      <c r="BL3463" s="1102">
        <v>106480.58444964235</v>
      </c>
      <c r="BM3463" s="1102">
        <v>102800.35368166819</v>
      </c>
      <c r="BN3463" s="1102">
        <v>114813.48355520064</v>
      </c>
      <c r="BO3463" s="1102">
        <v>166831.99215928451</v>
      </c>
      <c r="BP3463" s="1102">
        <v>156372.95526008366</v>
      </c>
      <c r="BQ3463" s="1102">
        <v>129251.57132043174</v>
      </c>
      <c r="BR3463" s="1102">
        <v>99880.775037121595</v>
      </c>
      <c r="BS3463" s="1102">
        <v>93773.976807637882</v>
      </c>
      <c r="BT3463" s="1102">
        <v>37979.650240408475</v>
      </c>
      <c r="BU3463" s="1102">
        <v>16192.362014637269</v>
      </c>
      <c r="BV3463" s="1102">
        <v>13374.478936215133</v>
      </c>
      <c r="BW3463" s="1102">
        <v>22822.411091213962</v>
      </c>
      <c r="BX3463" s="1102">
        <v>30828.821012502794</v>
      </c>
      <c r="BY3463" s="1102">
        <v>29240.474003045852</v>
      </c>
      <c r="BZ3463" s="1102">
        <v>27531.435141992984</v>
      </c>
      <c r="CA3463" s="1102">
        <v>19061.530703269233</v>
      </c>
      <c r="CB3463" s="1102">
        <v>9530.9278822562701</v>
      </c>
      <c r="CC3463" s="1102">
        <v>13008.97724469204</v>
      </c>
      <c r="CD3463" s="1102">
        <v>19290.641162019059</v>
      </c>
      <c r="CE3463" s="1102">
        <v>29851.555691548281</v>
      </c>
      <c r="CF3463" s="1102">
        <v>20882.542946215839</v>
      </c>
      <c r="CG3463" s="1102">
        <v>14671.622181291341</v>
      </c>
      <c r="CH3463" s="1102">
        <v>18649.900971068233</v>
      </c>
      <c r="CI3463" s="1102">
        <v>22760.548429086019</v>
      </c>
      <c r="CJ3463" s="1102">
        <v>24029.724844264059</v>
      </c>
      <c r="CK3463" s="1102">
        <v>24392.271488950624</v>
      </c>
      <c r="CL3463" s="1102">
        <v>21638.886443411604</v>
      </c>
      <c r="CM3463" s="1102">
        <v>31003.92635283792</v>
      </c>
      <c r="CN3463" s="1102">
        <v>28310.710311839979</v>
      </c>
      <c r="CO3463" s="1102">
        <v>25917.135115175461</v>
      </c>
      <c r="CP3463" s="1102">
        <v>30933.795694059263</v>
      </c>
      <c r="CQ3463" s="1106">
        <f t="shared" si="253"/>
        <v>34098.672854790821</v>
      </c>
      <c r="CR3463" s="23" t="s">
        <v>544</v>
      </c>
      <c r="DQ3463"/>
      <c r="DR3463"/>
    </row>
    <row r="3464" spans="58:122" ht="13">
      <c r="BF3464" s="1135">
        <v>3456</v>
      </c>
      <c r="BG3464" s="1102">
        <v>71322.858259912042</v>
      </c>
      <c r="BH3464" s="1102">
        <v>69919.197272032747</v>
      </c>
      <c r="BI3464" s="1102">
        <v>62626.065890785947</v>
      </c>
      <c r="BJ3464" s="1102">
        <v>69949.909598029786</v>
      </c>
      <c r="BK3464" s="1102">
        <v>91309.966129474531</v>
      </c>
      <c r="BL3464" s="1102">
        <v>117405.69479141667</v>
      </c>
      <c r="BM3464" s="1102">
        <v>95060.153904330495</v>
      </c>
      <c r="BN3464" s="1102">
        <v>108245.94585144194</v>
      </c>
      <c r="BO3464" s="1102">
        <v>132373.3765135931</v>
      </c>
      <c r="BP3464" s="1102">
        <v>121160.12882299985</v>
      </c>
      <c r="BQ3464" s="1102">
        <v>93267.810352754852</v>
      </c>
      <c r="BR3464" s="1102">
        <v>75157.060866346161</v>
      </c>
      <c r="BS3464" s="1102">
        <v>75067.546497446543</v>
      </c>
      <c r="BT3464" s="1102">
        <v>48014.261977684706</v>
      </c>
      <c r="BU3464" s="1102">
        <v>25717.843859004224</v>
      </c>
      <c r="BV3464" s="1102">
        <v>15692.846192549405</v>
      </c>
      <c r="BW3464" s="1102">
        <v>17284.455361167948</v>
      </c>
      <c r="BX3464" s="1102">
        <v>29710.422881051458</v>
      </c>
      <c r="BY3464" s="1102">
        <v>36346.127971221482</v>
      </c>
      <c r="BZ3464" s="1102">
        <v>35728.722196409632</v>
      </c>
      <c r="CA3464" s="1102">
        <v>19126.0335657836</v>
      </c>
      <c r="CB3464" s="1102">
        <v>8557.763279715984</v>
      </c>
      <c r="CC3464" s="1102">
        <v>11343.736313764453</v>
      </c>
      <c r="CD3464" s="1102">
        <v>13106.315814889262</v>
      </c>
      <c r="CE3464" s="1102">
        <v>24096.570881177049</v>
      </c>
      <c r="CF3464" s="1102">
        <v>18710.155503433223</v>
      </c>
      <c r="CG3464" s="1102">
        <v>15437.62348169002</v>
      </c>
      <c r="CH3464" s="1102">
        <v>17025.330073451554</v>
      </c>
      <c r="CI3464" s="1102">
        <v>22461.860359724775</v>
      </c>
      <c r="CJ3464" s="1102">
        <v>23952.556393478681</v>
      </c>
      <c r="CK3464" s="1102">
        <v>29119.850746691605</v>
      </c>
      <c r="CL3464" s="1102">
        <v>18422.645999341916</v>
      </c>
      <c r="CM3464" s="1102">
        <v>28869.862128535355</v>
      </c>
      <c r="CN3464" s="1102">
        <v>18220.217841915346</v>
      </c>
      <c r="CO3464" s="1102">
        <v>30839.590549233759</v>
      </c>
      <c r="CP3464" s="1102">
        <v>20747.161163966208</v>
      </c>
      <c r="CQ3464" s="1106">
        <f t="shared" si="253"/>
        <v>22869.830401432715</v>
      </c>
      <c r="CR3464" s="23" t="s">
        <v>544</v>
      </c>
      <c r="DQ3464"/>
      <c r="DR3464"/>
    </row>
    <row r="3465" spans="58:122" ht="13">
      <c r="BF3465" s="1135">
        <v>3457</v>
      </c>
      <c r="BG3465" s="1102">
        <v>66694.011189316545</v>
      </c>
      <c r="BH3465" s="1102">
        <v>68048.514612845145</v>
      </c>
      <c r="BI3465" s="1102">
        <v>54299.368277737216</v>
      </c>
      <c r="BJ3465" s="1102">
        <v>53361.743626686533</v>
      </c>
      <c r="BK3465" s="1102">
        <v>69232.188697812147</v>
      </c>
      <c r="BL3465" s="1102">
        <v>94707.130716729749</v>
      </c>
      <c r="BM3465" s="1102">
        <v>89463.842824706851</v>
      </c>
      <c r="BN3465" s="1102">
        <v>103894.13600981043</v>
      </c>
      <c r="BO3465" s="1102">
        <v>146675.00143617581</v>
      </c>
      <c r="BP3465" s="1102">
        <v>137611.90253798504</v>
      </c>
      <c r="BQ3465" s="1102">
        <v>107136.17330065861</v>
      </c>
      <c r="BR3465" s="1102">
        <v>79634.116162278064</v>
      </c>
      <c r="BS3465" s="1102">
        <v>75792.892320733983</v>
      </c>
      <c r="BT3465" s="1102">
        <v>33687.123917767516</v>
      </c>
      <c r="BU3465" s="1102">
        <v>16533.828116512879</v>
      </c>
      <c r="BV3465" s="1102">
        <v>14546.458447115312</v>
      </c>
      <c r="BW3465" s="1102">
        <v>28682.575961051316</v>
      </c>
      <c r="BX3465" s="1102">
        <v>36275.073570215529</v>
      </c>
      <c r="BY3465" s="1102">
        <v>34289.481314742603</v>
      </c>
      <c r="BZ3465" s="1102">
        <v>30547.192109948537</v>
      </c>
      <c r="CA3465" s="1102">
        <v>19192.371112652403</v>
      </c>
      <c r="CB3465" s="1102">
        <v>10950.886962253715</v>
      </c>
      <c r="CC3465" s="1102">
        <v>11386.239357322875</v>
      </c>
      <c r="CD3465" s="1102">
        <v>16051.1211243299</v>
      </c>
      <c r="CE3465" s="1102">
        <v>25220.23725835728</v>
      </c>
      <c r="CF3465" s="1102">
        <v>19065.399457066967</v>
      </c>
      <c r="CG3465" s="1102">
        <v>13304.683639705672</v>
      </c>
      <c r="CH3465" s="1102">
        <v>17402.820464545806</v>
      </c>
      <c r="CI3465" s="1102">
        <v>22565.637685568796</v>
      </c>
      <c r="CJ3465" s="1102">
        <v>28647.44903102516</v>
      </c>
      <c r="CK3465" s="1102">
        <v>27387.280378532858</v>
      </c>
      <c r="CL3465" s="1102">
        <v>22698.048525981423</v>
      </c>
      <c r="CM3465" s="1102">
        <v>24444.094294311712</v>
      </c>
      <c r="CN3465" s="1102">
        <v>25119.003448496576</v>
      </c>
      <c r="CO3465" s="1102">
        <v>28172.084358540607</v>
      </c>
      <c r="CP3465" s="1102">
        <v>25794.627020634456</v>
      </c>
      <c r="CQ3465" s="1106">
        <f t="shared" si="253"/>
        <v>28433.709102076962</v>
      </c>
      <c r="CR3465" s="23" t="s">
        <v>544</v>
      </c>
      <c r="DQ3465"/>
      <c r="DR3465"/>
    </row>
    <row r="3466" spans="58:122" ht="13">
      <c r="BF3466" s="1135">
        <v>3458</v>
      </c>
      <c r="BG3466" s="1102">
        <v>64546.14275010705</v>
      </c>
      <c r="BH3466" s="1102">
        <v>75226.718293690923</v>
      </c>
      <c r="BI3466" s="1102">
        <v>68691.746974240858</v>
      </c>
      <c r="BJ3466" s="1102">
        <v>69206.80858304468</v>
      </c>
      <c r="BK3466" s="1102">
        <v>89826.069030415703</v>
      </c>
      <c r="BL3466" s="1102">
        <v>121257.27359033559</v>
      </c>
      <c r="BM3466" s="1102">
        <v>103687.98155375177</v>
      </c>
      <c r="BN3466" s="1102">
        <v>96270.630496795318</v>
      </c>
      <c r="BO3466" s="1102">
        <v>134506.1855731527</v>
      </c>
      <c r="BP3466" s="1102">
        <v>123958.72984837981</v>
      </c>
      <c r="BQ3466" s="1102">
        <v>100629.29707234108</v>
      </c>
      <c r="BR3466" s="1102">
        <v>75875.955016617459</v>
      </c>
      <c r="BS3466" s="1102">
        <v>97258.971357528717</v>
      </c>
      <c r="BT3466" s="1102">
        <v>31559.254114976044</v>
      </c>
      <c r="BU3466" s="1102">
        <v>13123.623224861192</v>
      </c>
      <c r="BV3466" s="1102">
        <v>14231.906945229062</v>
      </c>
      <c r="BW3466" s="1102">
        <v>24215.053071433758</v>
      </c>
      <c r="BX3466" s="1102">
        <v>27289.860513923144</v>
      </c>
      <c r="BY3466" s="1102">
        <v>27599.291312111429</v>
      </c>
      <c r="BZ3466" s="1102">
        <v>24334.048875312859</v>
      </c>
      <c r="CA3466" s="1102">
        <v>19238.732678141649</v>
      </c>
      <c r="CB3466" s="1102">
        <v>10805.645803973301</v>
      </c>
      <c r="CC3466" s="1102">
        <v>10627.484008095011</v>
      </c>
      <c r="CD3466" s="1102">
        <v>15414.716821759346</v>
      </c>
      <c r="CE3466" s="1102">
        <v>29312.22171738125</v>
      </c>
      <c r="CF3466" s="1102">
        <v>21798.544750962788</v>
      </c>
      <c r="CG3466" s="1102">
        <v>14611.974835946892</v>
      </c>
      <c r="CH3466" s="1102">
        <v>13100.24502205339</v>
      </c>
      <c r="CI3466" s="1102">
        <v>18710.215016225658</v>
      </c>
      <c r="CJ3466" s="1102">
        <v>22037.187732251256</v>
      </c>
      <c r="CK3466" s="1102">
        <v>23060.155391327957</v>
      </c>
      <c r="CL3466" s="1102">
        <v>17594.096954901615</v>
      </c>
      <c r="CM3466" s="1102">
        <v>23747.569902002357</v>
      </c>
      <c r="CN3466" s="1102">
        <v>25798.596201733872</v>
      </c>
      <c r="CO3466" s="1102">
        <v>31867.821160683066</v>
      </c>
      <c r="CP3466" s="1102">
        <v>27530.446812141501</v>
      </c>
      <c r="CQ3466" s="1106">
        <f t="shared" ref="CQ3466:CQ3497" si="254">CP3466*1.10231131</f>
        <v>30347.122890377021</v>
      </c>
      <c r="CR3466" s="23" t="s">
        <v>544</v>
      </c>
      <c r="DQ3466"/>
      <c r="DR3466"/>
    </row>
    <row r="3467" spans="58:122" ht="13">
      <c r="BF3467" s="1135">
        <v>3459</v>
      </c>
      <c r="BG3467" s="1102">
        <v>78659.335210203048</v>
      </c>
      <c r="BH3467" s="1102">
        <v>75721.907582873609</v>
      </c>
      <c r="BI3467" s="1102">
        <v>67051.315199611214</v>
      </c>
      <c r="BJ3467" s="1102">
        <v>80164.143258221826</v>
      </c>
      <c r="BK3467" s="1102">
        <v>92257.268162509383</v>
      </c>
      <c r="BL3467" s="1102">
        <v>113843.94546242981</v>
      </c>
      <c r="BM3467" s="1102">
        <v>106149.21000094185</v>
      </c>
      <c r="BN3467" s="1102">
        <v>143665.17420178998</v>
      </c>
      <c r="BO3467" s="1102">
        <v>147149.4098093897</v>
      </c>
      <c r="BP3467" s="1102">
        <v>137993.45339456492</v>
      </c>
      <c r="BQ3467" s="1102">
        <v>110032.22284077275</v>
      </c>
      <c r="BR3467" s="1102">
        <v>99187.31073698953</v>
      </c>
      <c r="BS3467" s="1102">
        <v>79630.376237756049</v>
      </c>
      <c r="BT3467" s="1102">
        <v>53696.715666744756</v>
      </c>
      <c r="BU3467" s="1102">
        <v>25577.04288492144</v>
      </c>
      <c r="BV3467" s="1102">
        <v>18872.252208917933</v>
      </c>
      <c r="BW3467" s="1102">
        <v>20191.370293053013</v>
      </c>
      <c r="BX3467" s="1102">
        <v>21256.555351307001</v>
      </c>
      <c r="BY3467" s="1102">
        <v>24257.257431053455</v>
      </c>
      <c r="BZ3467" s="1102">
        <v>25706.778875111668</v>
      </c>
      <c r="CA3467" s="1102">
        <v>19240.153141100971</v>
      </c>
      <c r="CB3467" s="1102">
        <v>11619.609512279458</v>
      </c>
      <c r="CC3467" s="1102">
        <v>12239.59970987136</v>
      </c>
      <c r="CD3467" s="1102">
        <v>15592.089478784703</v>
      </c>
      <c r="CE3467" s="1102">
        <v>24134.779303418083</v>
      </c>
      <c r="CF3467" s="1102">
        <v>17270.897976608954</v>
      </c>
      <c r="CG3467" s="1102">
        <v>13222.20628499821</v>
      </c>
      <c r="CH3467" s="1102">
        <v>16790.68422005996</v>
      </c>
      <c r="CI3467" s="1102">
        <v>27781.386161838218</v>
      </c>
      <c r="CJ3467" s="1102">
        <v>33798.602079502874</v>
      </c>
      <c r="CK3467" s="1102">
        <v>32994.95054869906</v>
      </c>
      <c r="CL3467" s="1102">
        <v>25564.127610960084</v>
      </c>
      <c r="CM3467" s="1102">
        <v>29219.947287003673</v>
      </c>
      <c r="CN3467" s="1102">
        <v>28166.743482596841</v>
      </c>
      <c r="CO3467" s="1102">
        <v>32970.571121035508</v>
      </c>
      <c r="CP3467" s="1102">
        <v>30459.601212892107</v>
      </c>
      <c r="CQ3467" s="1106">
        <f t="shared" si="254"/>
        <v>33575.962915060685</v>
      </c>
      <c r="CR3467" s="23" t="s">
        <v>544</v>
      </c>
      <c r="DQ3467"/>
      <c r="DR3467"/>
    </row>
    <row r="3468" spans="58:122" ht="13">
      <c r="BF3468" s="1135">
        <v>3460</v>
      </c>
      <c r="BG3468" s="1102">
        <v>76472.694769086025</v>
      </c>
      <c r="BH3468" s="1102">
        <v>87624.31477529656</v>
      </c>
      <c r="BI3468" s="1102">
        <v>81852.609672861945</v>
      </c>
      <c r="BJ3468" s="1102">
        <v>89804.762762012091</v>
      </c>
      <c r="BK3468" s="1102">
        <v>108997.03277773617</v>
      </c>
      <c r="BL3468" s="1102">
        <v>140525.50863219865</v>
      </c>
      <c r="BM3468" s="1102">
        <v>124233.82174362858</v>
      </c>
      <c r="BN3468" s="1102">
        <v>124172.51133384721</v>
      </c>
      <c r="BO3468" s="1102">
        <v>144008.89522695882</v>
      </c>
      <c r="BP3468" s="1102">
        <v>142369.37341371353</v>
      </c>
      <c r="BQ3468" s="1102">
        <v>113793.81073843318</v>
      </c>
      <c r="BR3468" s="1102">
        <v>97323.196273592825</v>
      </c>
      <c r="BS3468" s="1102">
        <v>105854.58371616549</v>
      </c>
      <c r="BT3468" s="1102">
        <v>46191.427071338032</v>
      </c>
      <c r="BU3468" s="1102">
        <v>24798.654911008492</v>
      </c>
      <c r="BV3468" s="1102">
        <v>18824.800372058195</v>
      </c>
      <c r="BW3468" s="1102">
        <v>17606.870622408012</v>
      </c>
      <c r="BX3468" s="1102">
        <v>27837.57563005347</v>
      </c>
      <c r="BY3468" s="1102">
        <v>30716.360156211042</v>
      </c>
      <c r="BZ3468" s="1102">
        <v>27917.454936499835</v>
      </c>
      <c r="CA3468" s="1102">
        <v>19267.607145165224</v>
      </c>
      <c r="CB3468" s="1102">
        <v>12346.373988309804</v>
      </c>
      <c r="CC3468" s="1102">
        <v>15092.160821081252</v>
      </c>
      <c r="CD3468" s="1102">
        <v>20967.607180119761</v>
      </c>
      <c r="CE3468" s="1102">
        <v>27894.476024835312</v>
      </c>
      <c r="CF3468" s="1102">
        <v>21127.751847889587</v>
      </c>
      <c r="CG3468" s="1102">
        <v>17260.725851743584</v>
      </c>
      <c r="CH3468" s="1102">
        <v>18902.911449709049</v>
      </c>
      <c r="CI3468" s="1102">
        <v>22884.904183556868</v>
      </c>
      <c r="CJ3468" s="1102">
        <v>23268.912942942294</v>
      </c>
      <c r="CK3468" s="1102">
        <v>24655.298225283237</v>
      </c>
      <c r="CL3468" s="1102">
        <v>23809.328827492227</v>
      </c>
      <c r="CM3468" s="1102">
        <v>28654.507340437496</v>
      </c>
      <c r="CN3468" s="1102">
        <v>28274.939509123353</v>
      </c>
      <c r="CO3468" s="1102">
        <v>26098.672763915973</v>
      </c>
      <c r="CP3468" s="1102">
        <v>29341.695513008577</v>
      </c>
      <c r="CQ3468" s="1106">
        <f t="shared" si="254"/>
        <v>32343.682818565605</v>
      </c>
      <c r="CR3468" s="23" t="s">
        <v>544</v>
      </c>
      <c r="DQ3468"/>
      <c r="DR3468"/>
    </row>
    <row r="3469" spans="58:122" ht="13">
      <c r="BF3469" s="1135">
        <v>3461</v>
      </c>
      <c r="BG3469" s="1102">
        <v>70966.766153040327</v>
      </c>
      <c r="BH3469" s="1102">
        <v>60240.592973044986</v>
      </c>
      <c r="BI3469" s="1102">
        <v>59948.540789164384</v>
      </c>
      <c r="BJ3469" s="1102">
        <v>82968.219762404886</v>
      </c>
      <c r="BK3469" s="1102">
        <v>113241.21349783857</v>
      </c>
      <c r="BL3469" s="1102">
        <v>155336.06738592961</v>
      </c>
      <c r="BM3469" s="1102">
        <v>135003.16339240671</v>
      </c>
      <c r="BN3469" s="1102">
        <v>135995.82829483878</v>
      </c>
      <c r="BO3469" s="1102">
        <v>154756.48268987436</v>
      </c>
      <c r="BP3469" s="1102">
        <v>143239.21726934248</v>
      </c>
      <c r="BQ3469" s="1102">
        <v>100025.86597777941</v>
      </c>
      <c r="BR3469" s="1102">
        <v>64785.177576749484</v>
      </c>
      <c r="BS3469" s="1102">
        <v>60603.362953493801</v>
      </c>
      <c r="BT3469" s="1102">
        <v>32393.478705939473</v>
      </c>
      <c r="BU3469" s="1102">
        <v>14929.615759814798</v>
      </c>
      <c r="BV3469" s="1102">
        <v>12353.88430752193</v>
      </c>
      <c r="BW3469" s="1102">
        <v>23254.825484498106</v>
      </c>
      <c r="BX3469" s="1102">
        <v>31257.961683595822</v>
      </c>
      <c r="BY3469" s="1102">
        <v>31891.248406229213</v>
      </c>
      <c r="BZ3469" s="1102">
        <v>30305.173497321623</v>
      </c>
      <c r="CA3469" s="1102">
        <v>19295.872818501142</v>
      </c>
      <c r="CB3469" s="1102">
        <v>11169.360672671137</v>
      </c>
      <c r="CC3469" s="1102">
        <v>10190.144013897148</v>
      </c>
      <c r="CD3469" s="1102">
        <v>11675.038163763071</v>
      </c>
      <c r="CE3469" s="1102">
        <v>23828.686917453433</v>
      </c>
      <c r="CF3469" s="1102">
        <v>20102.206174102022</v>
      </c>
      <c r="CG3469" s="1102">
        <v>14604.643566210014</v>
      </c>
      <c r="CH3469" s="1102">
        <v>17631.648873254715</v>
      </c>
      <c r="CI3469" s="1102">
        <v>22585.499782368868</v>
      </c>
      <c r="CJ3469" s="1102">
        <v>27234.36495152707</v>
      </c>
      <c r="CK3469" s="1102">
        <v>25043.208772274724</v>
      </c>
      <c r="CL3469" s="1102">
        <v>19560.225075523394</v>
      </c>
      <c r="CM3469" s="1102">
        <v>26915.89468706918</v>
      </c>
      <c r="CN3469" s="1102">
        <v>24005.269833989696</v>
      </c>
      <c r="CO3469" s="1102">
        <v>34183.343830700403</v>
      </c>
      <c r="CP3469" s="1102">
        <v>24634.082178716511</v>
      </c>
      <c r="CQ3469" s="1106">
        <f t="shared" si="254"/>
        <v>27154.427397068652</v>
      </c>
      <c r="CR3469" s="23" t="s">
        <v>544</v>
      </c>
      <c r="DQ3469"/>
      <c r="DR3469"/>
    </row>
    <row r="3470" spans="58:122" ht="13">
      <c r="BF3470" s="1135">
        <v>3462</v>
      </c>
      <c r="BG3470" s="1102">
        <v>68054.949215675006</v>
      </c>
      <c r="BH3470" s="1102">
        <v>70049.981516698201</v>
      </c>
      <c r="BI3470" s="1102">
        <v>65926.565399274623</v>
      </c>
      <c r="BJ3470" s="1102">
        <v>85759.236459543608</v>
      </c>
      <c r="BK3470" s="1102">
        <v>112352.95716309256</v>
      </c>
      <c r="BL3470" s="1102">
        <v>153343.6599842268</v>
      </c>
      <c r="BM3470" s="1102">
        <v>132716.16967354462</v>
      </c>
      <c r="BN3470" s="1102">
        <v>140576.05096919817</v>
      </c>
      <c r="BO3470" s="1102">
        <v>161092.94702498266</v>
      </c>
      <c r="BP3470" s="1102">
        <v>145389.50128549919</v>
      </c>
      <c r="BQ3470" s="1102">
        <v>106184.97001442169</v>
      </c>
      <c r="BR3470" s="1102">
        <v>73746.14262491354</v>
      </c>
      <c r="BS3470" s="1102">
        <v>63139.751470917079</v>
      </c>
      <c r="BT3470" s="1102">
        <v>31701.439934899772</v>
      </c>
      <c r="BU3470" s="1102">
        <v>16763.795052360583</v>
      </c>
      <c r="BV3470" s="1102">
        <v>15241.148865993729</v>
      </c>
      <c r="BW3470" s="1102">
        <v>24349.535169453655</v>
      </c>
      <c r="BX3470" s="1102">
        <v>30130.965500640348</v>
      </c>
      <c r="BY3470" s="1102">
        <v>34621.51302380213</v>
      </c>
      <c r="BZ3470" s="1102">
        <v>29266.47973595079</v>
      </c>
      <c r="CA3470" s="1102">
        <v>19315.374547682681</v>
      </c>
      <c r="CB3470" s="1102">
        <v>11920.265334995624</v>
      </c>
      <c r="CC3470" s="1102">
        <v>11623.125040756897</v>
      </c>
      <c r="CD3470" s="1102">
        <v>18630.816037540291</v>
      </c>
      <c r="CE3470" s="1102">
        <v>29576.646977598728</v>
      </c>
      <c r="CF3470" s="1102">
        <v>23514.579160698122</v>
      </c>
      <c r="CG3470" s="1102">
        <v>17795.529416875153</v>
      </c>
      <c r="CH3470" s="1102">
        <v>17983.854683274087</v>
      </c>
      <c r="CI3470" s="1102">
        <v>24000.277115249817</v>
      </c>
      <c r="CJ3470" s="1102">
        <v>26665.942055092808</v>
      </c>
      <c r="CK3470" s="1102">
        <v>25970.577345583144</v>
      </c>
      <c r="CL3470" s="1102">
        <v>21401.196329718237</v>
      </c>
      <c r="CM3470" s="1102">
        <v>24074.159732955541</v>
      </c>
      <c r="CN3470" s="1102">
        <v>25147.801365879106</v>
      </c>
      <c r="CO3470" s="1102">
        <v>25725.8181626439</v>
      </c>
      <c r="CP3470" s="1102">
        <v>26257.253403045619</v>
      </c>
      <c r="CQ3470" s="1106">
        <f t="shared" si="254"/>
        <v>28943.667395713172</v>
      </c>
      <c r="CR3470" s="23" t="s">
        <v>544</v>
      </c>
      <c r="DQ3470"/>
      <c r="DR3470"/>
    </row>
    <row r="3471" spans="58:122" ht="13">
      <c r="BF3471" s="1135">
        <v>3463</v>
      </c>
      <c r="BG3471" s="1102">
        <v>58293.140807601361</v>
      </c>
      <c r="BH3471" s="1102">
        <v>56846.628330324682</v>
      </c>
      <c r="BI3471" s="1102">
        <v>54791.949030462987</v>
      </c>
      <c r="BJ3471" s="1102">
        <v>68094.226303471558</v>
      </c>
      <c r="BK3471" s="1102">
        <v>76760.637554583373</v>
      </c>
      <c r="BL3471" s="1102">
        <v>88316.733435090864</v>
      </c>
      <c r="BM3471" s="1102">
        <v>62570.235119533783</v>
      </c>
      <c r="BN3471" s="1102">
        <v>71783.466477738897</v>
      </c>
      <c r="BO3471" s="1102">
        <v>115605.26259343633</v>
      </c>
      <c r="BP3471" s="1102">
        <v>117601.16015863721</v>
      </c>
      <c r="BQ3471" s="1102">
        <v>92566.618673016463</v>
      </c>
      <c r="BR3471" s="1102">
        <v>77486.507415349246</v>
      </c>
      <c r="BS3471" s="1102">
        <v>87544.733804489239</v>
      </c>
      <c r="BT3471" s="1102">
        <v>39890.14847428949</v>
      </c>
      <c r="BU3471" s="1102">
        <v>12472.983178125345</v>
      </c>
      <c r="BV3471" s="1102">
        <v>10753.329924947084</v>
      </c>
      <c r="BW3471" s="1102">
        <v>19719.797648018972</v>
      </c>
      <c r="BX3471" s="1102">
        <v>22355.84965142385</v>
      </c>
      <c r="BY3471" s="1102">
        <v>25837.114092211283</v>
      </c>
      <c r="BZ3471" s="1102">
        <v>24590.324157122963</v>
      </c>
      <c r="CA3471" s="1102">
        <v>19426.796963078417</v>
      </c>
      <c r="CB3471" s="1102">
        <v>9472.129331113716</v>
      </c>
      <c r="CC3471" s="1102">
        <v>10481.801778820723</v>
      </c>
      <c r="CD3471" s="1102">
        <v>11783.079644375019</v>
      </c>
      <c r="CE3471" s="1102">
        <v>28704.959222164711</v>
      </c>
      <c r="CF3471" s="1102">
        <v>17305.834666933639</v>
      </c>
      <c r="CG3471" s="1102">
        <v>11868.834164148537</v>
      </c>
      <c r="CH3471" s="1102">
        <v>10618.83491181408</v>
      </c>
      <c r="CI3471" s="1102">
        <v>20763.016851620177</v>
      </c>
      <c r="CJ3471" s="1102">
        <v>21636.507012494523</v>
      </c>
      <c r="CK3471" s="1102">
        <v>20962.188127963993</v>
      </c>
      <c r="CL3471" s="1102">
        <v>15662.420627878619</v>
      </c>
      <c r="CM3471" s="1102">
        <v>20036.081077058068</v>
      </c>
      <c r="CN3471" s="1102">
        <v>18171.464726079073</v>
      </c>
      <c r="CO3471" s="1102">
        <v>26933.991734075473</v>
      </c>
      <c r="CP3471" s="1102">
        <v>20183.359826318258</v>
      </c>
      <c r="CQ3471" s="1106">
        <f t="shared" si="254"/>
        <v>22248.345810350249</v>
      </c>
      <c r="CR3471" s="23" t="s">
        <v>544</v>
      </c>
      <c r="DQ3471"/>
      <c r="DR3471"/>
    </row>
    <row r="3472" spans="58:122" ht="13">
      <c r="BF3472" s="1135">
        <v>3464</v>
      </c>
      <c r="BG3472" s="1102">
        <v>67289.881056002254</v>
      </c>
      <c r="BH3472" s="1102">
        <v>68764.347106915404</v>
      </c>
      <c r="BI3472" s="1102">
        <v>54973.204106023426</v>
      </c>
      <c r="BJ3472" s="1102">
        <v>54028.118513610927</v>
      </c>
      <c r="BK3472" s="1102">
        <v>70089.863445246709</v>
      </c>
      <c r="BL3472" s="1102">
        <v>95898.040868592332</v>
      </c>
      <c r="BM3472" s="1102">
        <v>90625.940367040603</v>
      </c>
      <c r="BN3472" s="1102">
        <v>104989.82378187813</v>
      </c>
      <c r="BO3472" s="1102">
        <v>148199.43375165216</v>
      </c>
      <c r="BP3472" s="1102">
        <v>138864.54685168475</v>
      </c>
      <c r="BQ3472" s="1102">
        <v>108163.75444920597</v>
      </c>
      <c r="BR3472" s="1102">
        <v>80399.992422338517</v>
      </c>
      <c r="BS3472" s="1102">
        <v>76390.955286568133</v>
      </c>
      <c r="BT3472" s="1102">
        <v>34143.795097037146</v>
      </c>
      <c r="BU3472" s="1102">
        <v>16731.019692121619</v>
      </c>
      <c r="BV3472" s="1102">
        <v>14680.761212186868</v>
      </c>
      <c r="BW3472" s="1102">
        <v>29024.98020873974</v>
      </c>
      <c r="BX3472" s="1102">
        <v>36862.261827518669</v>
      </c>
      <c r="BY3472" s="1102">
        <v>35005.920703149779</v>
      </c>
      <c r="BZ3472" s="1102">
        <v>31130.324679840418</v>
      </c>
      <c r="CA3472" s="1102">
        <v>19483.48632425183</v>
      </c>
      <c r="CB3472" s="1102">
        <v>11051.112238268173</v>
      </c>
      <c r="CC3472" s="1102">
        <v>11379.770898950694</v>
      </c>
      <c r="CD3472" s="1102">
        <v>16135.861232830846</v>
      </c>
      <c r="CE3472" s="1102">
        <v>25594.364159022418</v>
      </c>
      <c r="CF3472" s="1102">
        <v>19318.84606156321</v>
      </c>
      <c r="CG3472" s="1102">
        <v>13835.466916373467</v>
      </c>
      <c r="CH3472" s="1102">
        <v>17480.644512241739</v>
      </c>
      <c r="CI3472" s="1102">
        <v>22811.886409011458</v>
      </c>
      <c r="CJ3472" s="1102">
        <v>29173.762615236905</v>
      </c>
      <c r="CK3472" s="1102">
        <v>27761.642988399883</v>
      </c>
      <c r="CL3472" s="1102">
        <v>23035.739032077814</v>
      </c>
      <c r="CM3472" s="1102">
        <v>24709.28544615443</v>
      </c>
      <c r="CN3472" s="1102">
        <v>25357.972702644369</v>
      </c>
      <c r="CO3472" s="1102">
        <v>28763.389241420082</v>
      </c>
      <c r="CP3472" s="1102">
        <v>26443.95656288285</v>
      </c>
      <c r="CQ3472" s="1106">
        <f t="shared" si="254"/>
        <v>29149.472400414488</v>
      </c>
      <c r="CR3472" s="23" t="s">
        <v>544</v>
      </c>
      <c r="DQ3472"/>
      <c r="DR3472"/>
    </row>
    <row r="3473" spans="58:122" ht="13">
      <c r="BF3473" s="1135">
        <v>3465</v>
      </c>
      <c r="BG3473" s="1102">
        <v>80750.710512715319</v>
      </c>
      <c r="BH3473" s="1102">
        <v>89891.945365999418</v>
      </c>
      <c r="BI3473" s="1102">
        <v>87325.108127979896</v>
      </c>
      <c r="BJ3473" s="1102">
        <v>94709.725223510395</v>
      </c>
      <c r="BK3473" s="1102">
        <v>110801.87254345813</v>
      </c>
      <c r="BL3473" s="1102">
        <v>133071.99588665107</v>
      </c>
      <c r="BM3473" s="1102">
        <v>115973.36344027612</v>
      </c>
      <c r="BN3473" s="1102">
        <v>130373.11989583864</v>
      </c>
      <c r="BO3473" s="1102">
        <v>166744.5219004094</v>
      </c>
      <c r="BP3473" s="1102">
        <v>152282.74344329853</v>
      </c>
      <c r="BQ3473" s="1102">
        <v>117251.58230147419</v>
      </c>
      <c r="BR3473" s="1102">
        <v>94244.14547314732</v>
      </c>
      <c r="BS3473" s="1102">
        <v>98507.02669176046</v>
      </c>
      <c r="BT3473" s="1102">
        <v>38659.838324268749</v>
      </c>
      <c r="BU3473" s="1102">
        <v>15424.833065378331</v>
      </c>
      <c r="BV3473" s="1102">
        <v>15559.267960294379</v>
      </c>
      <c r="BW3473" s="1102">
        <v>30602.786141971999</v>
      </c>
      <c r="BX3473" s="1102">
        <v>38732.532831430282</v>
      </c>
      <c r="BY3473" s="1102">
        <v>35636.269154954105</v>
      </c>
      <c r="BZ3473" s="1102">
        <v>30353.239284541683</v>
      </c>
      <c r="CA3473" s="1102">
        <v>19596.589518777309</v>
      </c>
      <c r="CB3473" s="1102">
        <v>12935.202253172627</v>
      </c>
      <c r="CC3473" s="1102">
        <v>14262.242657933177</v>
      </c>
      <c r="CD3473" s="1102">
        <v>19027.08892660293</v>
      </c>
      <c r="CE3473" s="1102">
        <v>33309.792978527752</v>
      </c>
      <c r="CF3473" s="1102">
        <v>26495.993545944286</v>
      </c>
      <c r="CG3473" s="1102">
        <v>19408.499503313964</v>
      </c>
      <c r="CH3473" s="1102">
        <v>18235.600994031</v>
      </c>
      <c r="CI3473" s="1102">
        <v>23011.22927938994</v>
      </c>
      <c r="CJ3473" s="1102">
        <v>29811.776223302022</v>
      </c>
      <c r="CK3473" s="1102">
        <v>34023.753537648947</v>
      </c>
      <c r="CL3473" s="1102">
        <v>29674.575361805408</v>
      </c>
      <c r="CM3473" s="1102">
        <v>32693.279655862032</v>
      </c>
      <c r="CN3473" s="1102">
        <v>31565.537901158259</v>
      </c>
      <c r="CO3473" s="1102">
        <v>35184.634789321273</v>
      </c>
      <c r="CP3473" s="1102">
        <v>31958.538131933437</v>
      </c>
      <c r="CQ3473" s="1106">
        <f t="shared" si="254"/>
        <v>35228.258033896498</v>
      </c>
      <c r="CR3473" s="23" t="s">
        <v>544</v>
      </c>
      <c r="DQ3473"/>
      <c r="DR3473"/>
    </row>
    <row r="3474" spans="58:122" ht="13">
      <c r="BF3474" s="1135">
        <v>3466</v>
      </c>
      <c r="BG3474" s="1102">
        <v>59650.341173455956</v>
      </c>
      <c r="BH3474" s="1102">
        <v>71272.321339543443</v>
      </c>
      <c r="BI3474" s="1102">
        <v>67551.231363890372</v>
      </c>
      <c r="BJ3474" s="1102">
        <v>72907.654609352205</v>
      </c>
      <c r="BK3474" s="1102">
        <v>91493.681455521146</v>
      </c>
      <c r="BL3474" s="1102">
        <v>119017.69090992046</v>
      </c>
      <c r="BM3474" s="1102">
        <v>96146.892013976612</v>
      </c>
      <c r="BN3474" s="1102">
        <v>102827.21717579478</v>
      </c>
      <c r="BO3474" s="1102">
        <v>143710.00689523426</v>
      </c>
      <c r="BP3474" s="1102">
        <v>133413.58613423019</v>
      </c>
      <c r="BQ3474" s="1102">
        <v>106584.22322164736</v>
      </c>
      <c r="BR3474" s="1102">
        <v>86685.862527323668</v>
      </c>
      <c r="BS3474" s="1102">
        <v>106633.26949054589</v>
      </c>
      <c r="BT3474" s="1102">
        <v>35920.800935923384</v>
      </c>
      <c r="BU3474" s="1102">
        <v>15118.756830119029</v>
      </c>
      <c r="BV3474" s="1102">
        <v>12750.477364008868</v>
      </c>
      <c r="BW3474" s="1102">
        <v>23023.410527393444</v>
      </c>
      <c r="BX3474" s="1102">
        <v>24507.988037751231</v>
      </c>
      <c r="BY3474" s="1102">
        <v>29875.389732659238</v>
      </c>
      <c r="BZ3474" s="1102">
        <v>25300.196026566526</v>
      </c>
      <c r="CA3474" s="1102">
        <v>19667.346190796714</v>
      </c>
      <c r="CB3474" s="1102">
        <v>10891.443327832303</v>
      </c>
      <c r="CC3474" s="1102">
        <v>10267.407183154526</v>
      </c>
      <c r="CD3474" s="1102">
        <v>13605.70679926873</v>
      </c>
      <c r="CE3474" s="1102">
        <v>29049.071257641222</v>
      </c>
      <c r="CF3474" s="1102">
        <v>18205.839320595256</v>
      </c>
      <c r="CG3474" s="1102">
        <v>12710.08593262296</v>
      </c>
      <c r="CH3474" s="1102">
        <v>13408.289925538675</v>
      </c>
      <c r="CI3474" s="1102">
        <v>23134.517929135014</v>
      </c>
      <c r="CJ3474" s="1102">
        <v>27234.633044143826</v>
      </c>
      <c r="CK3474" s="1102">
        <v>25901.255314200789</v>
      </c>
      <c r="CL3474" s="1102">
        <v>19158.688165739637</v>
      </c>
      <c r="CM3474" s="1102">
        <v>23255.410069344809</v>
      </c>
      <c r="CN3474" s="1102">
        <v>24229.36390941936</v>
      </c>
      <c r="CO3474" s="1102">
        <v>36362.482190241382</v>
      </c>
      <c r="CP3474" s="1102">
        <v>24416.994739679332</v>
      </c>
      <c r="CQ3474" s="1106">
        <f t="shared" si="254"/>
        <v>26915.129457759031</v>
      </c>
      <c r="CR3474" s="23" t="s">
        <v>544</v>
      </c>
      <c r="DQ3474"/>
      <c r="DR3474"/>
    </row>
    <row r="3475" spans="58:122" ht="13">
      <c r="BF3475" s="1135">
        <v>3467</v>
      </c>
      <c r="BG3475" s="1102">
        <v>79155.897994955798</v>
      </c>
      <c r="BH3475" s="1102">
        <v>78853.640363570419</v>
      </c>
      <c r="BI3475" s="1102">
        <v>63630.606456777503</v>
      </c>
      <c r="BJ3475" s="1102">
        <v>68525.150333712678</v>
      </c>
      <c r="BK3475" s="1102">
        <v>85007.160186126712</v>
      </c>
      <c r="BL3475" s="1102">
        <v>101578.01907470169</v>
      </c>
      <c r="BM3475" s="1102">
        <v>88461.311752781694</v>
      </c>
      <c r="BN3475" s="1102">
        <v>102408.36401116062</v>
      </c>
      <c r="BO3475" s="1102">
        <v>136814.441639834</v>
      </c>
      <c r="BP3475" s="1102">
        <v>133019.79605816625</v>
      </c>
      <c r="BQ3475" s="1102">
        <v>105889.62782558426</v>
      </c>
      <c r="BR3475" s="1102">
        <v>84361.145084833872</v>
      </c>
      <c r="BS3475" s="1102">
        <v>77162.284795373736</v>
      </c>
      <c r="BT3475" s="1102">
        <v>42988.891874253233</v>
      </c>
      <c r="BU3475" s="1102">
        <v>21950.730366548705</v>
      </c>
      <c r="BV3475" s="1102">
        <v>15228.851593387431</v>
      </c>
      <c r="BW3475" s="1102">
        <v>18265.768149849435</v>
      </c>
      <c r="BX3475" s="1102">
        <v>24002.609259403998</v>
      </c>
      <c r="BY3475" s="1102">
        <v>32978.591368867368</v>
      </c>
      <c r="BZ3475" s="1102">
        <v>27335.007197527037</v>
      </c>
      <c r="CA3475" s="1102">
        <v>19707.705988990881</v>
      </c>
      <c r="CB3475" s="1102">
        <v>11145.250950270352</v>
      </c>
      <c r="CC3475" s="1102">
        <v>10677.699405770531</v>
      </c>
      <c r="CD3475" s="1102">
        <v>16560.670810947777</v>
      </c>
      <c r="CE3475" s="1102">
        <v>27267.327911018227</v>
      </c>
      <c r="CF3475" s="1102">
        <v>20874.260157329943</v>
      </c>
      <c r="CG3475" s="1102">
        <v>13945.233246796746</v>
      </c>
      <c r="CH3475" s="1102">
        <v>14289.458383188869</v>
      </c>
      <c r="CI3475" s="1102">
        <v>24242.900556562832</v>
      </c>
      <c r="CJ3475" s="1102">
        <v>28125.722469277174</v>
      </c>
      <c r="CK3475" s="1102">
        <v>30072.477348506025</v>
      </c>
      <c r="CL3475" s="1102">
        <v>23200.317127894301</v>
      </c>
      <c r="CM3475" s="1102">
        <v>24159.715765913828</v>
      </c>
      <c r="CN3475" s="1102">
        <v>20057.853536522583</v>
      </c>
      <c r="CO3475" s="1102">
        <v>24476.133242681044</v>
      </c>
      <c r="CP3475" s="1102">
        <v>20764.636898665947</v>
      </c>
      <c r="CQ3475" s="1106">
        <f t="shared" si="254"/>
        <v>22889.094101442795</v>
      </c>
      <c r="CR3475" s="23" t="s">
        <v>544</v>
      </c>
      <c r="DQ3475"/>
      <c r="DR3475"/>
    </row>
    <row r="3476" spans="58:122" ht="13">
      <c r="BF3476" s="1135">
        <v>3468</v>
      </c>
      <c r="BG3476" s="1102">
        <v>71307.06192075662</v>
      </c>
      <c r="BH3476" s="1102">
        <v>68348.078479022923</v>
      </c>
      <c r="BI3476" s="1102">
        <v>58125.229753572326</v>
      </c>
      <c r="BJ3476" s="1102">
        <v>65182.559472536712</v>
      </c>
      <c r="BK3476" s="1102">
        <v>84942.152724516432</v>
      </c>
      <c r="BL3476" s="1102">
        <v>115559.10279404672</v>
      </c>
      <c r="BM3476" s="1102">
        <v>100734.77873517423</v>
      </c>
      <c r="BN3476" s="1102">
        <v>102307.15908279789</v>
      </c>
      <c r="BO3476" s="1102">
        <v>130020.75718897434</v>
      </c>
      <c r="BP3476" s="1102">
        <v>119629.26372788151</v>
      </c>
      <c r="BQ3476" s="1102">
        <v>93882.977416414447</v>
      </c>
      <c r="BR3476" s="1102">
        <v>69782.493469129651</v>
      </c>
      <c r="BS3476" s="1102">
        <v>63914.075014409769</v>
      </c>
      <c r="BT3476" s="1102">
        <v>35163.669111774507</v>
      </c>
      <c r="BU3476" s="1102">
        <v>15859.095526482806</v>
      </c>
      <c r="BV3476" s="1102">
        <v>12309.019901769156</v>
      </c>
      <c r="BW3476" s="1102">
        <v>18270.289069279526</v>
      </c>
      <c r="BX3476" s="1102">
        <v>19802.624212352548</v>
      </c>
      <c r="BY3476" s="1102">
        <v>27454.944442798045</v>
      </c>
      <c r="BZ3476" s="1102">
        <v>26652.702358978699</v>
      </c>
      <c r="CA3476" s="1102">
        <v>19748.076225683173</v>
      </c>
      <c r="CB3476" s="1102">
        <v>10685.329634999644</v>
      </c>
      <c r="CC3476" s="1102">
        <v>11477.06821580265</v>
      </c>
      <c r="CD3476" s="1102">
        <v>11782.864078286022</v>
      </c>
      <c r="CE3476" s="1102">
        <v>30584.185712353254</v>
      </c>
      <c r="CF3476" s="1102">
        <v>20537.599445129876</v>
      </c>
      <c r="CG3476" s="1102">
        <v>15916.677136652625</v>
      </c>
      <c r="CH3476" s="1102">
        <v>13025.775538803895</v>
      </c>
      <c r="CI3476" s="1102">
        <v>15932.585127797378</v>
      </c>
      <c r="CJ3476" s="1102">
        <v>21117.896091203278</v>
      </c>
      <c r="CK3476" s="1102">
        <v>20591.125653501254</v>
      </c>
      <c r="CL3476" s="1102">
        <v>15975.253400130081</v>
      </c>
      <c r="CM3476" s="1102">
        <v>23293.680452569282</v>
      </c>
      <c r="CN3476" s="1102">
        <v>17556.095035285362</v>
      </c>
      <c r="CO3476" s="1102">
        <v>30712.936823025379</v>
      </c>
      <c r="CP3476" s="1102">
        <v>17686.633269086422</v>
      </c>
      <c r="CQ3476" s="1106">
        <f t="shared" si="254"/>
        <v>19496.175888336234</v>
      </c>
      <c r="CR3476" s="23" t="s">
        <v>544</v>
      </c>
      <c r="DQ3476"/>
      <c r="DR3476"/>
    </row>
    <row r="3477" spans="58:122" ht="13">
      <c r="BF3477" s="1135">
        <v>3469</v>
      </c>
      <c r="BG3477" s="1102">
        <v>76223.876790669121</v>
      </c>
      <c r="BH3477" s="1102">
        <v>77784.577852898103</v>
      </c>
      <c r="BI3477" s="1102">
        <v>63943.68306312825</v>
      </c>
      <c r="BJ3477" s="1102">
        <v>69264.065108807234</v>
      </c>
      <c r="BK3477" s="1102">
        <v>85661.780734931279</v>
      </c>
      <c r="BL3477" s="1102">
        <v>103068.47117904632</v>
      </c>
      <c r="BM3477" s="1102">
        <v>90777.475135406421</v>
      </c>
      <c r="BN3477" s="1102">
        <v>106511.04250365545</v>
      </c>
      <c r="BO3477" s="1102">
        <v>139129.5609930639</v>
      </c>
      <c r="BP3477" s="1102">
        <v>130339.37378766331</v>
      </c>
      <c r="BQ3477" s="1102">
        <v>104807.6099604663</v>
      </c>
      <c r="BR3477" s="1102">
        <v>84082.964682493053</v>
      </c>
      <c r="BS3477" s="1102">
        <v>75515.017571520802</v>
      </c>
      <c r="BT3477" s="1102">
        <v>44237.398952482588</v>
      </c>
      <c r="BU3477" s="1102">
        <v>21981.54683275324</v>
      </c>
      <c r="BV3477" s="1102">
        <v>15332.254834469766</v>
      </c>
      <c r="BW3477" s="1102">
        <v>18491.658305560737</v>
      </c>
      <c r="BX3477" s="1102">
        <v>24042.095854563464</v>
      </c>
      <c r="BY3477" s="1102">
        <v>33221.366066502786</v>
      </c>
      <c r="BZ3477" s="1102">
        <v>27513.012794398495</v>
      </c>
      <c r="CA3477" s="1102">
        <v>19797.96819020118</v>
      </c>
      <c r="CB3477" s="1102">
        <v>11154.838819294582</v>
      </c>
      <c r="CC3477" s="1102">
        <v>10675.076308881611</v>
      </c>
      <c r="CD3477" s="1102">
        <v>16645.175260265678</v>
      </c>
      <c r="CE3477" s="1102">
        <v>27405.725691867079</v>
      </c>
      <c r="CF3477" s="1102">
        <v>20916.329385706849</v>
      </c>
      <c r="CG3477" s="1102">
        <v>13938.632679704275</v>
      </c>
      <c r="CH3477" s="1102">
        <v>14321.762783490562</v>
      </c>
      <c r="CI3477" s="1102">
        <v>24338.501037537659</v>
      </c>
      <c r="CJ3477" s="1102">
        <v>28256.50199309488</v>
      </c>
      <c r="CK3477" s="1102">
        <v>30088.825573582413</v>
      </c>
      <c r="CL3477" s="1102">
        <v>23293.299856013746</v>
      </c>
      <c r="CM3477" s="1102">
        <v>24161.52713991997</v>
      </c>
      <c r="CN3477" s="1102">
        <v>20278.261951361917</v>
      </c>
      <c r="CO3477" s="1102">
        <v>24442.720068180544</v>
      </c>
      <c r="CP3477" s="1102">
        <v>20949.784842531106</v>
      </c>
      <c r="CQ3477" s="1106">
        <f t="shared" si="254"/>
        <v>23093.184773988607</v>
      </c>
      <c r="CR3477" s="23" t="s">
        <v>544</v>
      </c>
      <c r="DQ3477"/>
      <c r="DR3477"/>
    </row>
    <row r="3478" spans="58:122" ht="13">
      <c r="BF3478" s="1135">
        <v>3470</v>
      </c>
      <c r="BG3478" s="1102">
        <v>75081.599847438061</v>
      </c>
      <c r="BH3478" s="1102">
        <v>70793.020966769356</v>
      </c>
      <c r="BI3478" s="1102">
        <v>61008.937154369778</v>
      </c>
      <c r="BJ3478" s="1102">
        <v>66144.234965982731</v>
      </c>
      <c r="BK3478" s="1102">
        <v>70913.602776390413</v>
      </c>
      <c r="BL3478" s="1102">
        <v>80916.778275462115</v>
      </c>
      <c r="BM3478" s="1102">
        <v>74365.181104343283</v>
      </c>
      <c r="BN3478" s="1102">
        <v>103312.93820035754</v>
      </c>
      <c r="BO3478" s="1102">
        <v>126630.61469649008</v>
      </c>
      <c r="BP3478" s="1102">
        <v>117431.37877453479</v>
      </c>
      <c r="BQ3478" s="1102">
        <v>91865.564378535812</v>
      </c>
      <c r="BR3478" s="1102">
        <v>81789.462211204183</v>
      </c>
      <c r="BS3478" s="1102">
        <v>82357.481564438247</v>
      </c>
      <c r="BT3478" s="1102">
        <v>40229.911918102465</v>
      </c>
      <c r="BU3478" s="1102">
        <v>17392.619879271533</v>
      </c>
      <c r="BV3478" s="1102">
        <v>15991.678120449391</v>
      </c>
      <c r="BW3478" s="1102">
        <v>24455.644094946994</v>
      </c>
      <c r="BX3478" s="1102">
        <v>30184.476063450784</v>
      </c>
      <c r="BY3478" s="1102">
        <v>28757.684980328151</v>
      </c>
      <c r="BZ3478" s="1102">
        <v>24476.937483997404</v>
      </c>
      <c r="CA3478" s="1102">
        <v>19991.715839202992</v>
      </c>
      <c r="CB3478" s="1102">
        <v>10958.804321848629</v>
      </c>
      <c r="CC3478" s="1102">
        <v>11460.568010633586</v>
      </c>
      <c r="CD3478" s="1102">
        <v>15518.561457804095</v>
      </c>
      <c r="CE3478" s="1102">
        <v>26262.147898973846</v>
      </c>
      <c r="CF3478" s="1102">
        <v>17353.039347618382</v>
      </c>
      <c r="CG3478" s="1102">
        <v>12943.479756932622</v>
      </c>
      <c r="CH3478" s="1102">
        <v>15277.121563508728</v>
      </c>
      <c r="CI3478" s="1102">
        <v>24147.636005580644</v>
      </c>
      <c r="CJ3478" s="1102">
        <v>27128.45463302912</v>
      </c>
      <c r="CK3478" s="1102">
        <v>24340.235413963212</v>
      </c>
      <c r="CL3478" s="1102">
        <v>20337.992887680579</v>
      </c>
      <c r="CM3478" s="1102">
        <v>27094.563371908</v>
      </c>
      <c r="CN3478" s="1102">
        <v>29238.958084786147</v>
      </c>
      <c r="CO3478" s="1102">
        <v>31900.180765924968</v>
      </c>
      <c r="CP3478" s="1102">
        <v>30738.185782219654</v>
      </c>
      <c r="CQ3478" s="1106">
        <f t="shared" si="254"/>
        <v>33883.049836621918</v>
      </c>
      <c r="CR3478" s="23" t="s">
        <v>544</v>
      </c>
      <c r="DQ3478"/>
      <c r="DR3478"/>
    </row>
    <row r="3479" spans="58:122" ht="13">
      <c r="BF3479" s="1135">
        <v>3471</v>
      </c>
      <c r="BG3479" s="1102">
        <v>65522.269888238217</v>
      </c>
      <c r="BH3479" s="1102">
        <v>90861.160090953766</v>
      </c>
      <c r="BI3479" s="1102">
        <v>91698.449786835554</v>
      </c>
      <c r="BJ3479" s="1102">
        <v>95323.328871058315</v>
      </c>
      <c r="BK3479" s="1102">
        <v>109862.63480075967</v>
      </c>
      <c r="BL3479" s="1102">
        <v>145439.42535223236</v>
      </c>
      <c r="BM3479" s="1102">
        <v>123493.14736162577</v>
      </c>
      <c r="BN3479" s="1102">
        <v>113270.020320729</v>
      </c>
      <c r="BO3479" s="1102">
        <v>153932.11726335183</v>
      </c>
      <c r="BP3479" s="1102">
        <v>146432.99586212923</v>
      </c>
      <c r="BQ3479" s="1102">
        <v>119033.04198154116</v>
      </c>
      <c r="BR3479" s="1102">
        <v>86847.40496815322</v>
      </c>
      <c r="BS3479" s="1102">
        <v>85868.197217181587</v>
      </c>
      <c r="BT3479" s="1102">
        <v>42638.974362795816</v>
      </c>
      <c r="BU3479" s="1102">
        <v>13457.696168093278</v>
      </c>
      <c r="BV3479" s="1102">
        <v>11124.275821849153</v>
      </c>
      <c r="BW3479" s="1102">
        <v>25991.623047332774</v>
      </c>
      <c r="BX3479" s="1102">
        <v>30225.224659603464</v>
      </c>
      <c r="BY3479" s="1102">
        <v>41538.479269511488</v>
      </c>
      <c r="BZ3479" s="1102">
        <v>21598.761677703391</v>
      </c>
      <c r="CA3479" s="1102">
        <v>20334.338481740117</v>
      </c>
      <c r="CB3479" s="1102">
        <v>9358.5249198757447</v>
      </c>
      <c r="CC3479" s="1102">
        <v>12832.415845906136</v>
      </c>
      <c r="CD3479" s="1102">
        <v>15345.009846993044</v>
      </c>
      <c r="CE3479" s="1102">
        <v>31815.718754306836</v>
      </c>
      <c r="CF3479" s="1102">
        <v>22095.98524851141</v>
      </c>
      <c r="CG3479" s="1102">
        <v>17775.311494434769</v>
      </c>
      <c r="CH3479" s="1102">
        <v>20033.786310390638</v>
      </c>
      <c r="CI3479" s="1102">
        <v>28970.613930922955</v>
      </c>
      <c r="CJ3479" s="1102">
        <v>31383.755962900555</v>
      </c>
      <c r="CK3479" s="1102">
        <v>34477.370456870252</v>
      </c>
      <c r="CL3479" s="1102">
        <v>23170.400517085378</v>
      </c>
      <c r="CM3479" s="1102">
        <v>29736.550458548892</v>
      </c>
      <c r="CN3479" s="1102">
        <v>23481.104162725431</v>
      </c>
      <c r="CO3479" s="1102">
        <v>33778.339563583992</v>
      </c>
      <c r="CP3479" s="1102">
        <v>25730.186981809966</v>
      </c>
      <c r="CQ3479" s="1106">
        <f t="shared" si="254"/>
        <v>28362.676118463889</v>
      </c>
      <c r="CR3479" s="23" t="s">
        <v>544</v>
      </c>
      <c r="DQ3479"/>
      <c r="DR3479"/>
    </row>
    <row r="3480" spans="58:122" ht="13">
      <c r="BF3480" s="1135">
        <v>3472</v>
      </c>
      <c r="BG3480" s="1102">
        <v>67578.09193503845</v>
      </c>
      <c r="BH3480" s="1102">
        <v>69264.903881076869</v>
      </c>
      <c r="BI3480" s="1102">
        <v>65048.368338791268</v>
      </c>
      <c r="BJ3480" s="1102">
        <v>84998.007825518769</v>
      </c>
      <c r="BK3480" s="1102">
        <v>111440.00944996724</v>
      </c>
      <c r="BL3480" s="1102">
        <v>152017.73470209091</v>
      </c>
      <c r="BM3480" s="1102">
        <v>131498.66386940179</v>
      </c>
      <c r="BN3480" s="1102">
        <v>139929.79045243346</v>
      </c>
      <c r="BO3480" s="1102">
        <v>159770.41888758124</v>
      </c>
      <c r="BP3480" s="1102">
        <v>144373.16804577195</v>
      </c>
      <c r="BQ3480" s="1102">
        <v>105318.71486589423</v>
      </c>
      <c r="BR3480" s="1102">
        <v>72819.456070447457</v>
      </c>
      <c r="BS3480" s="1102">
        <v>62020.330237239228</v>
      </c>
      <c r="BT3480" s="1102">
        <v>32540.515707655391</v>
      </c>
      <c r="BU3480" s="1102">
        <v>16404.352415582056</v>
      </c>
      <c r="BV3480" s="1102">
        <v>15532.124208645564</v>
      </c>
      <c r="BW3480" s="1102">
        <v>23902.518488308211</v>
      </c>
      <c r="BX3480" s="1102">
        <v>28667.159493523126</v>
      </c>
      <c r="BY3480" s="1102">
        <v>32717.243830234976</v>
      </c>
      <c r="BZ3480" s="1102">
        <v>28199.672925318708</v>
      </c>
      <c r="CA3480" s="1102">
        <v>20464.195617084057</v>
      </c>
      <c r="CB3480" s="1102">
        <v>11807.241676788852</v>
      </c>
      <c r="CC3480" s="1102">
        <v>11346.736416346266</v>
      </c>
      <c r="CD3480" s="1102">
        <v>18914.177159098879</v>
      </c>
      <c r="CE3480" s="1102">
        <v>30041.014568724848</v>
      </c>
      <c r="CF3480" s="1102">
        <v>22960.82140144004</v>
      </c>
      <c r="CG3480" s="1102">
        <v>17110.456331588248</v>
      </c>
      <c r="CH3480" s="1102">
        <v>17671.492359254935</v>
      </c>
      <c r="CI3480" s="1102">
        <v>23767.211267417675</v>
      </c>
      <c r="CJ3480" s="1102">
        <v>26450.197046366284</v>
      </c>
      <c r="CK3480" s="1102">
        <v>25560.034845023467</v>
      </c>
      <c r="CL3480" s="1102">
        <v>20975.934822570038</v>
      </c>
      <c r="CM3480" s="1102">
        <v>24091.687904292434</v>
      </c>
      <c r="CN3480" s="1102">
        <v>24881.979958229676</v>
      </c>
      <c r="CO3480" s="1102">
        <v>25125.444882108386</v>
      </c>
      <c r="CP3480" s="1102">
        <v>26183.083196630636</v>
      </c>
      <c r="CQ3480" s="1106">
        <f t="shared" si="254"/>
        <v>28861.908738316903</v>
      </c>
      <c r="CR3480" s="23" t="s">
        <v>544</v>
      </c>
      <c r="DQ3480"/>
      <c r="DR3480"/>
    </row>
    <row r="3481" spans="58:122" ht="13">
      <c r="BF3481" s="1135">
        <v>3473</v>
      </c>
      <c r="BG3481" s="1102">
        <v>53188.45200238844</v>
      </c>
      <c r="BH3481" s="1102">
        <v>68137.285338538873</v>
      </c>
      <c r="BI3481" s="1102">
        <v>66935.523607419076</v>
      </c>
      <c r="BJ3481" s="1102">
        <v>83237.159570809774</v>
      </c>
      <c r="BK3481" s="1102">
        <v>106583.16806996007</v>
      </c>
      <c r="BL3481" s="1102">
        <v>133585.61449761834</v>
      </c>
      <c r="BM3481" s="1102">
        <v>122441.38328565363</v>
      </c>
      <c r="BN3481" s="1102">
        <v>118651.27468382566</v>
      </c>
      <c r="BO3481" s="1102">
        <v>166799.33867462861</v>
      </c>
      <c r="BP3481" s="1102">
        <v>157308.91321764753</v>
      </c>
      <c r="BQ3481" s="1102">
        <v>129217.83756215562</v>
      </c>
      <c r="BR3481" s="1102">
        <v>98208.322039154998</v>
      </c>
      <c r="BS3481" s="1102">
        <v>86938.851556708891</v>
      </c>
      <c r="BT3481" s="1102">
        <v>42575.417035882434</v>
      </c>
      <c r="BU3481" s="1102">
        <v>16131.395781685227</v>
      </c>
      <c r="BV3481" s="1102">
        <v>12902.401980524779</v>
      </c>
      <c r="BW3481" s="1102">
        <v>23773.712270643442</v>
      </c>
      <c r="BX3481" s="1102">
        <v>38382.113162262067</v>
      </c>
      <c r="BY3481" s="1102">
        <v>28295.273630984982</v>
      </c>
      <c r="BZ3481" s="1102">
        <v>25261.60231678098</v>
      </c>
      <c r="CA3481" s="1102">
        <v>20717.724409791263</v>
      </c>
      <c r="CB3481" s="1102">
        <v>14384.654706204517</v>
      </c>
      <c r="CC3481" s="1102">
        <v>15327.997825753631</v>
      </c>
      <c r="CD3481" s="1102">
        <v>17391.442427052552</v>
      </c>
      <c r="CE3481" s="1102">
        <v>30248.238881706398</v>
      </c>
      <c r="CF3481" s="1102">
        <v>19308.024721085138</v>
      </c>
      <c r="CG3481" s="1102">
        <v>12133.7511102967</v>
      </c>
      <c r="CH3481" s="1102">
        <v>14293.705462930175</v>
      </c>
      <c r="CI3481" s="1102">
        <v>20074.845252356674</v>
      </c>
      <c r="CJ3481" s="1102">
        <v>25727.82184733469</v>
      </c>
      <c r="CK3481" s="1102">
        <v>35244.92530129126</v>
      </c>
      <c r="CL3481" s="1102">
        <v>24765.423934573173</v>
      </c>
      <c r="CM3481" s="1102">
        <v>37248.979976198461</v>
      </c>
      <c r="CN3481" s="1102">
        <v>24001.850979302639</v>
      </c>
      <c r="CO3481" s="1102">
        <v>33210.062607943728</v>
      </c>
      <c r="CP3481" s="1102">
        <v>26007.408098494147</v>
      </c>
      <c r="CQ3481" s="1106">
        <f t="shared" si="254"/>
        <v>28668.260090755692</v>
      </c>
      <c r="CR3481" s="23" t="s">
        <v>544</v>
      </c>
      <c r="DQ3481"/>
      <c r="DR3481"/>
    </row>
    <row r="3482" spans="58:122" ht="13">
      <c r="BF3482" s="1135">
        <v>3474</v>
      </c>
      <c r="BG3482" s="1102">
        <v>65833.902212480592</v>
      </c>
      <c r="BH3482" s="1102">
        <v>72392.92564111072</v>
      </c>
      <c r="BI3482" s="1102">
        <v>68228.127403458697</v>
      </c>
      <c r="BJ3482" s="1102">
        <v>66077.779449585301</v>
      </c>
      <c r="BK3482" s="1102">
        <v>74623.165588036936</v>
      </c>
      <c r="BL3482" s="1102">
        <v>96241.907346091451</v>
      </c>
      <c r="BM3482" s="1102">
        <v>83810.013444870739</v>
      </c>
      <c r="BN3482" s="1102">
        <v>88112.071273244364</v>
      </c>
      <c r="BO3482" s="1102">
        <v>130885.00520516856</v>
      </c>
      <c r="BP3482" s="1102">
        <v>129033.99065844378</v>
      </c>
      <c r="BQ3482" s="1102">
        <v>110389.7511384549</v>
      </c>
      <c r="BR3482" s="1102">
        <v>87074.361516614154</v>
      </c>
      <c r="BS3482" s="1102">
        <v>99999.891360961949</v>
      </c>
      <c r="BT3482" s="1102">
        <v>45020.399966133191</v>
      </c>
      <c r="BU3482" s="1102">
        <v>18913.863478681847</v>
      </c>
      <c r="BV3482" s="1102">
        <v>19906.714069757363</v>
      </c>
      <c r="BW3482" s="1102">
        <v>20048.674411522519</v>
      </c>
      <c r="BX3482" s="1102">
        <v>32086.175353174498</v>
      </c>
      <c r="BY3482" s="1102">
        <v>43396.927754651995</v>
      </c>
      <c r="BZ3482" s="1102">
        <v>34872.629129081062</v>
      </c>
      <c r="CA3482" s="1102">
        <v>20786.747230342433</v>
      </c>
      <c r="CB3482" s="1102">
        <v>12307.310825110748</v>
      </c>
      <c r="CC3482" s="1102">
        <v>8462.5595270409995</v>
      </c>
      <c r="CD3482" s="1102">
        <v>11490.506768229303</v>
      </c>
      <c r="CE3482" s="1102">
        <v>19986.72513044699</v>
      </c>
      <c r="CF3482" s="1102">
        <v>15806.534082510652</v>
      </c>
      <c r="CG3482" s="1102">
        <v>12172.21442102115</v>
      </c>
      <c r="CH3482" s="1102">
        <v>12005.271491833561</v>
      </c>
      <c r="CI3482" s="1102">
        <v>16990.180770552168</v>
      </c>
      <c r="CJ3482" s="1102">
        <v>22361.975324522249</v>
      </c>
      <c r="CK3482" s="1102">
        <v>23893.377575080736</v>
      </c>
      <c r="CL3482" s="1102">
        <v>20824.103382916477</v>
      </c>
      <c r="CM3482" s="1102">
        <v>24042.864642158751</v>
      </c>
      <c r="CN3482" s="1102">
        <v>23964.58438979998</v>
      </c>
      <c r="CO3482" s="1102">
        <v>30407.494907736127</v>
      </c>
      <c r="CP3482" s="1102">
        <v>24951.312532980613</v>
      </c>
      <c r="CQ3482" s="1106">
        <f t="shared" si="254"/>
        <v>27504.114004449275</v>
      </c>
      <c r="CR3482" s="23" t="s">
        <v>544</v>
      </c>
      <c r="DQ3482"/>
      <c r="DR3482"/>
    </row>
    <row r="3483" spans="58:122" ht="13">
      <c r="BF3483" s="1135">
        <v>3475</v>
      </c>
      <c r="BG3483" s="1102">
        <v>51543.914919152856</v>
      </c>
      <c r="BH3483" s="1102">
        <v>58890.530768119796</v>
      </c>
      <c r="BI3483" s="1102">
        <v>52860.568782663286</v>
      </c>
      <c r="BJ3483" s="1102">
        <v>69805.59689040079</v>
      </c>
      <c r="BK3483" s="1102">
        <v>98491.387252865781</v>
      </c>
      <c r="BL3483" s="1102">
        <v>132041.62483882997</v>
      </c>
      <c r="BM3483" s="1102">
        <v>121028.72000938538</v>
      </c>
      <c r="BN3483" s="1102">
        <v>130343.37614502199</v>
      </c>
      <c r="BO3483" s="1102">
        <v>164634.3691394857</v>
      </c>
      <c r="BP3483" s="1102">
        <v>160294.54580681404</v>
      </c>
      <c r="BQ3483" s="1102">
        <v>131393.90844295544</v>
      </c>
      <c r="BR3483" s="1102">
        <v>99944.038380444617</v>
      </c>
      <c r="BS3483" s="1102">
        <v>85095.423973307799</v>
      </c>
      <c r="BT3483" s="1102">
        <v>28832.702703703246</v>
      </c>
      <c r="BU3483" s="1102">
        <v>12842.303818799352</v>
      </c>
      <c r="BV3483" s="1102">
        <v>15168.684766442802</v>
      </c>
      <c r="BW3483" s="1102">
        <v>24258.11180423553</v>
      </c>
      <c r="BX3483" s="1102">
        <v>32837.703393209762</v>
      </c>
      <c r="BY3483" s="1102">
        <v>31454.267806713367</v>
      </c>
      <c r="BZ3483" s="1102">
        <v>28877.341619552491</v>
      </c>
      <c r="CA3483" s="1102">
        <v>20845.398946031484</v>
      </c>
      <c r="CB3483" s="1102">
        <v>15288.018541756004</v>
      </c>
      <c r="CC3483" s="1102">
        <v>15676.673620007847</v>
      </c>
      <c r="CD3483" s="1102">
        <v>17697.514439620376</v>
      </c>
      <c r="CE3483" s="1102">
        <v>26192.110483390283</v>
      </c>
      <c r="CF3483" s="1102">
        <v>20853.703054032394</v>
      </c>
      <c r="CG3483" s="1102">
        <v>16788.221475496797</v>
      </c>
      <c r="CH3483" s="1102">
        <v>18876.518540886445</v>
      </c>
      <c r="CI3483" s="1102">
        <v>25736.893082988645</v>
      </c>
      <c r="CJ3483" s="1102">
        <v>32027.406742305164</v>
      </c>
      <c r="CK3483" s="1102">
        <v>32468.587589076691</v>
      </c>
      <c r="CL3483" s="1102">
        <v>28438.533566552349</v>
      </c>
      <c r="CM3483" s="1102">
        <v>27364.155038971581</v>
      </c>
      <c r="CN3483" s="1102">
        <v>25006.802163570792</v>
      </c>
      <c r="CO3483" s="1102">
        <v>25265.368068079631</v>
      </c>
      <c r="CP3483" s="1102">
        <v>25253.165114073578</v>
      </c>
      <c r="CQ3483" s="1106">
        <f t="shared" si="254"/>
        <v>27836.849518540745</v>
      </c>
      <c r="CR3483" s="23" t="s">
        <v>544</v>
      </c>
      <c r="DQ3483"/>
      <c r="DR3483"/>
    </row>
    <row r="3484" spans="58:122" ht="13">
      <c r="BF3484" s="1135">
        <v>3476</v>
      </c>
      <c r="BG3484" s="1102">
        <v>73715.176338675068</v>
      </c>
      <c r="BH3484" s="1102">
        <v>88655.66147622779</v>
      </c>
      <c r="BI3484" s="1102">
        <v>86502.569325577875</v>
      </c>
      <c r="BJ3484" s="1102">
        <v>97852.875743642318</v>
      </c>
      <c r="BK3484" s="1102">
        <v>118039.55819985131</v>
      </c>
      <c r="BL3484" s="1102">
        <v>152943.72330395723</v>
      </c>
      <c r="BM3484" s="1102">
        <v>130889.04972799867</v>
      </c>
      <c r="BN3484" s="1102">
        <v>125774.65827326561</v>
      </c>
      <c r="BO3484" s="1102">
        <v>146759.34478115136</v>
      </c>
      <c r="BP3484" s="1102">
        <v>145608.67029124429</v>
      </c>
      <c r="BQ3484" s="1102">
        <v>113667.238671364</v>
      </c>
      <c r="BR3484" s="1102">
        <v>98674.522540280246</v>
      </c>
      <c r="BS3484" s="1102">
        <v>108903.44046721449</v>
      </c>
      <c r="BT3484" s="1102">
        <v>40818.870495856725</v>
      </c>
      <c r="BU3484" s="1102">
        <v>18977.277714839285</v>
      </c>
      <c r="BV3484" s="1102">
        <v>16447.219626138518</v>
      </c>
      <c r="BW3484" s="1102">
        <v>23553.797410739222</v>
      </c>
      <c r="BX3484" s="1102">
        <v>31768.062833465741</v>
      </c>
      <c r="BY3484" s="1102">
        <v>32668.280911640712</v>
      </c>
      <c r="BZ3484" s="1102">
        <v>31932.730232531936</v>
      </c>
      <c r="CA3484" s="1102">
        <v>21118.142496730863</v>
      </c>
      <c r="CB3484" s="1102">
        <v>12902.589016999536</v>
      </c>
      <c r="CC3484" s="1102">
        <v>14229.214957967699</v>
      </c>
      <c r="CD3484" s="1102">
        <v>19192.089996959316</v>
      </c>
      <c r="CE3484" s="1102">
        <v>31430.873409358264</v>
      </c>
      <c r="CF3484" s="1102">
        <v>23581.204369660882</v>
      </c>
      <c r="CG3484" s="1102">
        <v>17740.633690580213</v>
      </c>
      <c r="CH3484" s="1102">
        <v>18929.062767688964</v>
      </c>
      <c r="CI3484" s="1102">
        <v>23428.032322605774</v>
      </c>
      <c r="CJ3484" s="1102">
        <v>24986.359486399542</v>
      </c>
      <c r="CK3484" s="1102">
        <v>25877.876950469712</v>
      </c>
      <c r="CL3484" s="1102">
        <v>24741.097507409704</v>
      </c>
      <c r="CM3484" s="1102">
        <v>30492.952570529455</v>
      </c>
      <c r="CN3484" s="1102">
        <v>29330.154856721831</v>
      </c>
      <c r="CO3484" s="1102">
        <v>29043.041938624116</v>
      </c>
      <c r="CP3484" s="1102">
        <v>30125.230611244064</v>
      </c>
      <c r="CQ3484" s="1106">
        <f t="shared" si="254"/>
        <v>33207.38241913254</v>
      </c>
      <c r="CR3484" s="23" t="s">
        <v>544</v>
      </c>
      <c r="DQ3484"/>
      <c r="DR3484"/>
    </row>
    <row r="3485" spans="58:122" ht="13">
      <c r="BF3485" s="1135">
        <v>3477</v>
      </c>
      <c r="BG3485" s="1102">
        <v>51872.999044669152</v>
      </c>
      <c r="BH3485" s="1102">
        <v>58736.671005125456</v>
      </c>
      <c r="BI3485" s="1102">
        <v>52644.680628517024</v>
      </c>
      <c r="BJ3485" s="1102">
        <v>70315.792138008008</v>
      </c>
      <c r="BK3485" s="1102">
        <v>98368.796951464421</v>
      </c>
      <c r="BL3485" s="1102">
        <v>131003.42635046574</v>
      </c>
      <c r="BM3485" s="1102">
        <v>120025.93372396172</v>
      </c>
      <c r="BN3485" s="1102">
        <v>130490.96182619756</v>
      </c>
      <c r="BO3485" s="1102">
        <v>162933.70971234314</v>
      </c>
      <c r="BP3485" s="1102">
        <v>158576.08523792715</v>
      </c>
      <c r="BQ3485" s="1102">
        <v>130558.55753759859</v>
      </c>
      <c r="BR3485" s="1102">
        <v>100154.94037937673</v>
      </c>
      <c r="BS3485" s="1102">
        <v>83802.52570534093</v>
      </c>
      <c r="BT3485" s="1102">
        <v>32606.779468651446</v>
      </c>
      <c r="BU3485" s="1102">
        <v>14250.027591663575</v>
      </c>
      <c r="BV3485" s="1102">
        <v>13570.405573739419</v>
      </c>
      <c r="BW3485" s="1102">
        <v>23460.063974998273</v>
      </c>
      <c r="BX3485" s="1102">
        <v>31841.971891820282</v>
      </c>
      <c r="BY3485" s="1102">
        <v>31461.409002282722</v>
      </c>
      <c r="BZ3485" s="1102">
        <v>28379.29036607224</v>
      </c>
      <c r="CA3485" s="1102">
        <v>21322.832934632057</v>
      </c>
      <c r="CB3485" s="1102">
        <v>15228.626798970943</v>
      </c>
      <c r="CC3485" s="1102">
        <v>15826.686094310146</v>
      </c>
      <c r="CD3485" s="1102">
        <v>17881.993858743921</v>
      </c>
      <c r="CE3485" s="1102">
        <v>26074.084130548301</v>
      </c>
      <c r="CF3485" s="1102">
        <v>20602.062026251864</v>
      </c>
      <c r="CG3485" s="1102">
        <v>16708.085704162098</v>
      </c>
      <c r="CH3485" s="1102">
        <v>19017.666216807698</v>
      </c>
      <c r="CI3485" s="1102">
        <v>25786.063098239229</v>
      </c>
      <c r="CJ3485" s="1102">
        <v>31849.302163752847</v>
      </c>
      <c r="CK3485" s="1102">
        <v>32256.764743160336</v>
      </c>
      <c r="CL3485" s="1102">
        <v>28187.267204567368</v>
      </c>
      <c r="CM3485" s="1102">
        <v>27232.998372960436</v>
      </c>
      <c r="CN3485" s="1102">
        <v>24931.913836562908</v>
      </c>
      <c r="CO3485" s="1102">
        <v>25034.72518669079</v>
      </c>
      <c r="CP3485" s="1102">
        <v>25184.464654713876</v>
      </c>
      <c r="CQ3485" s="1106">
        <f t="shared" si="254"/>
        <v>27761.120225186351</v>
      </c>
      <c r="CR3485" s="23" t="s">
        <v>544</v>
      </c>
      <c r="DQ3485"/>
      <c r="DR3485"/>
    </row>
    <row r="3486" spans="58:122" ht="13">
      <c r="BF3486" s="1135">
        <v>3478</v>
      </c>
      <c r="BG3486" s="1102">
        <v>69743.595054045654</v>
      </c>
      <c r="BH3486" s="1102">
        <v>77071.724748058885</v>
      </c>
      <c r="BI3486" s="1102">
        <v>68729.7949604194</v>
      </c>
      <c r="BJ3486" s="1102">
        <v>69469.614087097303</v>
      </c>
      <c r="BK3486" s="1102">
        <v>87465.698712081619</v>
      </c>
      <c r="BL3486" s="1102">
        <v>130044.94815601903</v>
      </c>
      <c r="BM3486" s="1102">
        <v>114717.9670842398</v>
      </c>
      <c r="BN3486" s="1102">
        <v>119656.77118049588</v>
      </c>
      <c r="BO3486" s="1102">
        <v>164397.22228856295</v>
      </c>
      <c r="BP3486" s="1102">
        <v>157390.87469795451</v>
      </c>
      <c r="BQ3486" s="1102">
        <v>125202.46309380321</v>
      </c>
      <c r="BR3486" s="1102">
        <v>87382.400210335472</v>
      </c>
      <c r="BS3486" s="1102">
        <v>75613.009117494643</v>
      </c>
      <c r="BT3486" s="1102">
        <v>33130.263820537919</v>
      </c>
      <c r="BU3486" s="1102">
        <v>13759.333997402942</v>
      </c>
      <c r="BV3486" s="1102">
        <v>11436.646539345336</v>
      </c>
      <c r="BW3486" s="1102">
        <v>21859.103661221234</v>
      </c>
      <c r="BX3486" s="1102">
        <v>28580.866347330291</v>
      </c>
      <c r="BY3486" s="1102">
        <v>32740.84354386682</v>
      </c>
      <c r="BZ3486" s="1102">
        <v>28485.710632750972</v>
      </c>
      <c r="CA3486" s="1102">
        <v>21548.280507070602</v>
      </c>
      <c r="CB3486" s="1102">
        <v>12089.039010279488</v>
      </c>
      <c r="CC3486" s="1102">
        <v>13085.894809127196</v>
      </c>
      <c r="CD3486" s="1102">
        <v>11015.124291168569</v>
      </c>
      <c r="CE3486" s="1102">
        <v>22675.565000023358</v>
      </c>
      <c r="CF3486" s="1102">
        <v>15165.232573000994</v>
      </c>
      <c r="CG3486" s="1102">
        <v>11983.456273559632</v>
      </c>
      <c r="CH3486" s="1102">
        <v>16450.720060120279</v>
      </c>
      <c r="CI3486" s="1102">
        <v>23677.503622462755</v>
      </c>
      <c r="CJ3486" s="1102">
        <v>29722.512727506695</v>
      </c>
      <c r="CK3486" s="1102">
        <v>34911.37791795798</v>
      </c>
      <c r="CL3486" s="1102">
        <v>23865.041672278432</v>
      </c>
      <c r="CM3486" s="1102">
        <v>27758.511408573981</v>
      </c>
      <c r="CN3486" s="1102">
        <v>25844.364463471062</v>
      </c>
      <c r="CO3486" s="1102">
        <v>28135.256837460103</v>
      </c>
      <c r="CP3486" s="1102">
        <v>26485.368187508819</v>
      </c>
      <c r="CQ3486" s="1106">
        <f t="shared" si="254"/>
        <v>29195.120902605169</v>
      </c>
      <c r="CR3486" s="23" t="s">
        <v>544</v>
      </c>
      <c r="DQ3486"/>
      <c r="DR3486"/>
    </row>
    <row r="3487" spans="58:122" ht="13">
      <c r="BF3487" s="1135">
        <v>3479</v>
      </c>
      <c r="BG3487" s="1102">
        <v>50570.066410109968</v>
      </c>
      <c r="BH3487" s="1102">
        <v>59670.830226337195</v>
      </c>
      <c r="BI3487" s="1102">
        <v>55428.675489632995</v>
      </c>
      <c r="BJ3487" s="1102">
        <v>67755.30948923275</v>
      </c>
      <c r="BK3487" s="1102">
        <v>88016.80705657108</v>
      </c>
      <c r="BL3487" s="1102">
        <v>105006.63696923949</v>
      </c>
      <c r="BM3487" s="1102">
        <v>79861.190634389524</v>
      </c>
      <c r="BN3487" s="1102">
        <v>86963.866002810639</v>
      </c>
      <c r="BO3487" s="1102">
        <v>147577.64010622911</v>
      </c>
      <c r="BP3487" s="1102">
        <v>139539.94855625808</v>
      </c>
      <c r="BQ3487" s="1102">
        <v>119954.9013314062</v>
      </c>
      <c r="BR3487" s="1102">
        <v>99206.029524990634</v>
      </c>
      <c r="BS3487" s="1102">
        <v>106103.41628705098</v>
      </c>
      <c r="BT3487" s="1102">
        <v>40421.299305539134</v>
      </c>
      <c r="BU3487" s="1102">
        <v>16208.609875617452</v>
      </c>
      <c r="BV3487" s="1102">
        <v>14646.348472913507</v>
      </c>
      <c r="BW3487" s="1102">
        <v>24668.654311218932</v>
      </c>
      <c r="BX3487" s="1102">
        <v>26731.845131075283</v>
      </c>
      <c r="BY3487" s="1102">
        <v>28370.71403253555</v>
      </c>
      <c r="BZ3487" s="1102">
        <v>26644.693984123889</v>
      </c>
      <c r="CA3487" s="1102">
        <v>21641.363317977139</v>
      </c>
      <c r="CB3487" s="1102">
        <v>12892.350312373615</v>
      </c>
      <c r="CC3487" s="1102">
        <v>13439.456556188783</v>
      </c>
      <c r="CD3487" s="1102">
        <v>16728.639291765259</v>
      </c>
      <c r="CE3487" s="1102">
        <v>30844.797443615716</v>
      </c>
      <c r="CF3487" s="1102">
        <v>22482.704836927041</v>
      </c>
      <c r="CG3487" s="1102">
        <v>14661.268013630106</v>
      </c>
      <c r="CH3487" s="1102">
        <v>15237.464453360615</v>
      </c>
      <c r="CI3487" s="1102">
        <v>21331.826510257051</v>
      </c>
      <c r="CJ3487" s="1102">
        <v>30099.85594302676</v>
      </c>
      <c r="CK3487" s="1102">
        <v>28790.674167914709</v>
      </c>
      <c r="CL3487" s="1102">
        <v>22987.146378306745</v>
      </c>
      <c r="CM3487" s="1102">
        <v>29570.547309784066</v>
      </c>
      <c r="CN3487" s="1102">
        <v>23607.015322823489</v>
      </c>
      <c r="CO3487" s="1102">
        <v>31815.692092180198</v>
      </c>
      <c r="CP3487" s="1102">
        <v>24903.393810426936</v>
      </c>
      <c r="CQ3487" s="1106">
        <f t="shared" si="254"/>
        <v>27451.292654617606</v>
      </c>
      <c r="CR3487" s="23" t="s">
        <v>544</v>
      </c>
      <c r="DQ3487"/>
      <c r="DR3487"/>
    </row>
    <row r="3488" spans="58:122" ht="13">
      <c r="BF3488" s="1135">
        <v>3480</v>
      </c>
      <c r="BG3488" s="1102">
        <v>79833.054151754841</v>
      </c>
      <c r="BH3488" s="1102">
        <v>73032.399493424688</v>
      </c>
      <c r="BI3488" s="1102">
        <v>60239.336011323772</v>
      </c>
      <c r="BJ3488" s="1102">
        <v>69679.634096350899</v>
      </c>
      <c r="BK3488" s="1102">
        <v>87684.134173283805</v>
      </c>
      <c r="BL3488" s="1102">
        <v>105658.72532479484</v>
      </c>
      <c r="BM3488" s="1102">
        <v>93430.895543432518</v>
      </c>
      <c r="BN3488" s="1102">
        <v>108462.31687080048</v>
      </c>
      <c r="BO3488" s="1102">
        <v>142630.33445836516</v>
      </c>
      <c r="BP3488" s="1102">
        <v>136673.78241121379</v>
      </c>
      <c r="BQ3488" s="1102">
        <v>110145.19670343264</v>
      </c>
      <c r="BR3488" s="1102">
        <v>98977.478417253995</v>
      </c>
      <c r="BS3488" s="1102">
        <v>120489.97026970785</v>
      </c>
      <c r="BT3488" s="1102">
        <v>36305.162521582992</v>
      </c>
      <c r="BU3488" s="1102">
        <v>12883.819146602544</v>
      </c>
      <c r="BV3488" s="1102">
        <v>12641.794158627701</v>
      </c>
      <c r="BW3488" s="1102">
        <v>22278.299035550044</v>
      </c>
      <c r="BX3488" s="1102">
        <v>28721.836381188394</v>
      </c>
      <c r="BY3488" s="1102">
        <v>29759.716222154006</v>
      </c>
      <c r="BZ3488" s="1102">
        <v>26757.368891703201</v>
      </c>
      <c r="CA3488" s="1102">
        <v>21708.023012938236</v>
      </c>
      <c r="CB3488" s="1102">
        <v>13161.578664704717</v>
      </c>
      <c r="CC3488" s="1102">
        <v>12478.154257180693</v>
      </c>
      <c r="CD3488" s="1102">
        <v>15179.667616568928</v>
      </c>
      <c r="CE3488" s="1102">
        <v>24701.134554736058</v>
      </c>
      <c r="CF3488" s="1102">
        <v>17552.044820085925</v>
      </c>
      <c r="CG3488" s="1102">
        <v>13244.389185609023</v>
      </c>
      <c r="CH3488" s="1102">
        <v>15805.648326956152</v>
      </c>
      <c r="CI3488" s="1102">
        <v>22642.475501740839</v>
      </c>
      <c r="CJ3488" s="1102">
        <v>25965.619146082925</v>
      </c>
      <c r="CK3488" s="1102">
        <v>23524.915149649838</v>
      </c>
      <c r="CL3488" s="1102">
        <v>17868.137660689685</v>
      </c>
      <c r="CM3488" s="1102">
        <v>20529.694371370508</v>
      </c>
      <c r="CN3488" s="1102">
        <v>21736.575860113193</v>
      </c>
      <c r="CO3488" s="1102">
        <v>26052.22733211274</v>
      </c>
      <c r="CP3488" s="1102">
        <v>22457.639215746894</v>
      </c>
      <c r="CQ3488" s="1106">
        <f t="shared" si="254"/>
        <v>24755.30970341733</v>
      </c>
      <c r="CR3488" s="23" t="s">
        <v>544</v>
      </c>
      <c r="DQ3488"/>
      <c r="DR3488"/>
    </row>
    <row r="3489" spans="58:122" ht="13">
      <c r="BF3489" s="1135">
        <v>3481</v>
      </c>
      <c r="BG3489" s="1102">
        <v>49489.260722070052</v>
      </c>
      <c r="BH3489" s="1102">
        <v>60115.930040194929</v>
      </c>
      <c r="BI3489" s="1102">
        <v>55577.118451825321</v>
      </c>
      <c r="BJ3489" s="1102">
        <v>65847.489684632121</v>
      </c>
      <c r="BK3489" s="1102">
        <v>84506.90853385051</v>
      </c>
      <c r="BL3489" s="1102">
        <v>98946.834412190714</v>
      </c>
      <c r="BM3489" s="1102">
        <v>78001.44790207289</v>
      </c>
      <c r="BN3489" s="1102">
        <v>93191.166484114947</v>
      </c>
      <c r="BO3489" s="1102">
        <v>151480.06227348556</v>
      </c>
      <c r="BP3489" s="1102">
        <v>142178.24488184677</v>
      </c>
      <c r="BQ3489" s="1102">
        <v>119599.18189626418</v>
      </c>
      <c r="BR3489" s="1102">
        <v>96160.028247658556</v>
      </c>
      <c r="BS3489" s="1102">
        <v>104066.23815647836</v>
      </c>
      <c r="BT3489" s="1102">
        <v>46078.939417107256</v>
      </c>
      <c r="BU3489" s="1102">
        <v>12981.808348043181</v>
      </c>
      <c r="BV3489" s="1102">
        <v>16581.516958220393</v>
      </c>
      <c r="BW3489" s="1102">
        <v>25601.716539984398</v>
      </c>
      <c r="BX3489" s="1102">
        <v>26698.925997326201</v>
      </c>
      <c r="BY3489" s="1102">
        <v>27991.443475179181</v>
      </c>
      <c r="BZ3489" s="1102">
        <v>26499.094388728863</v>
      </c>
      <c r="CA3489" s="1102">
        <v>21815.727262891363</v>
      </c>
      <c r="CB3489" s="1102">
        <v>12969.212458325395</v>
      </c>
      <c r="CC3489" s="1102">
        <v>13341.08098716952</v>
      </c>
      <c r="CD3489" s="1102">
        <v>16457.525731455105</v>
      </c>
      <c r="CE3489" s="1102">
        <v>30958.689720107919</v>
      </c>
      <c r="CF3489" s="1102">
        <v>22706.782931203561</v>
      </c>
      <c r="CG3489" s="1102">
        <v>14662.024659063716</v>
      </c>
      <c r="CH3489" s="1102">
        <v>15060.286211068935</v>
      </c>
      <c r="CI3489" s="1102">
        <v>21102.588547113446</v>
      </c>
      <c r="CJ3489" s="1102">
        <v>30137.426332346426</v>
      </c>
      <c r="CK3489" s="1102">
        <v>28851.347444456547</v>
      </c>
      <c r="CL3489" s="1102">
        <v>23013.574808383837</v>
      </c>
      <c r="CM3489" s="1102">
        <v>29658.611853570859</v>
      </c>
      <c r="CN3489" s="1102">
        <v>23423.074811430895</v>
      </c>
      <c r="CO3489" s="1102">
        <v>32267.457613808467</v>
      </c>
      <c r="CP3489" s="1102">
        <v>24719.992205050272</v>
      </c>
      <c r="CQ3489" s="1106">
        <f t="shared" si="254"/>
        <v>27249.12699073875</v>
      </c>
      <c r="CR3489" s="23" t="s">
        <v>544</v>
      </c>
      <c r="DQ3489"/>
      <c r="DR3489"/>
    </row>
    <row r="3490" spans="58:122" ht="13">
      <c r="BF3490" s="1135">
        <v>3482</v>
      </c>
      <c r="BG3490" s="1102">
        <v>80508.499047830963</v>
      </c>
      <c r="BH3490" s="1102">
        <v>81870.862843141134</v>
      </c>
      <c r="BI3490" s="1102">
        <v>67970.35392224259</v>
      </c>
      <c r="BJ3490" s="1102">
        <v>71778.862686750901</v>
      </c>
      <c r="BK3490" s="1102">
        <v>90536.770802164101</v>
      </c>
      <c r="BL3490" s="1102">
        <v>119131.51515256244</v>
      </c>
      <c r="BM3490" s="1102">
        <v>100856.84807235406</v>
      </c>
      <c r="BN3490" s="1102">
        <v>111628.26720541692</v>
      </c>
      <c r="BO3490" s="1102">
        <v>133635.67091920972</v>
      </c>
      <c r="BP3490" s="1102">
        <v>126474.01371429449</v>
      </c>
      <c r="BQ3490" s="1102">
        <v>95764.55219500605</v>
      </c>
      <c r="BR3490" s="1102">
        <v>78555.88106505727</v>
      </c>
      <c r="BS3490" s="1102">
        <v>82889.729688822408</v>
      </c>
      <c r="BT3490" s="1102">
        <v>35616.991458678502</v>
      </c>
      <c r="BU3490" s="1102">
        <v>14832.674494909545</v>
      </c>
      <c r="BV3490" s="1102">
        <v>14448.597626266326</v>
      </c>
      <c r="BW3490" s="1102">
        <v>25096.79660809983</v>
      </c>
      <c r="BX3490" s="1102">
        <v>24052.786870558928</v>
      </c>
      <c r="BY3490" s="1102">
        <v>29110.802592859425</v>
      </c>
      <c r="BZ3490" s="1102">
        <v>23392.5510734772</v>
      </c>
      <c r="CA3490" s="1102">
        <v>21954.506365252619</v>
      </c>
      <c r="CB3490" s="1102">
        <v>12693.117348340736</v>
      </c>
      <c r="CC3490" s="1102">
        <v>11972.317817820725</v>
      </c>
      <c r="CD3490" s="1102">
        <v>12827.238792144357</v>
      </c>
      <c r="CE3490" s="1102">
        <v>25728.137168382553</v>
      </c>
      <c r="CF3490" s="1102">
        <v>22590.808558446595</v>
      </c>
      <c r="CG3490" s="1102">
        <v>16568.409832646958</v>
      </c>
      <c r="CH3490" s="1102">
        <v>18620.010994187411</v>
      </c>
      <c r="CI3490" s="1102">
        <v>24147.982025294725</v>
      </c>
      <c r="CJ3490" s="1102">
        <v>28026.202716981872</v>
      </c>
      <c r="CK3490" s="1102">
        <v>32161.15757243858</v>
      </c>
      <c r="CL3490" s="1102">
        <v>22475.234300289718</v>
      </c>
      <c r="CM3490" s="1102">
        <v>27799.729486351898</v>
      </c>
      <c r="CN3490" s="1102">
        <v>27464.89995920848</v>
      </c>
      <c r="CO3490" s="1102">
        <v>33579.301411456981</v>
      </c>
      <c r="CP3490" s="1102">
        <v>27866.017298122028</v>
      </c>
      <c r="CQ3490" s="1106">
        <f t="shared" si="254"/>
        <v>30717.02603237555</v>
      </c>
      <c r="CR3490" s="23" t="s">
        <v>544</v>
      </c>
      <c r="DQ3490"/>
      <c r="DR3490"/>
    </row>
    <row r="3491" spans="58:122" ht="13">
      <c r="BF3491" s="1135">
        <v>3483</v>
      </c>
      <c r="BG3491" s="1102">
        <v>77737.693844894762</v>
      </c>
      <c r="BH3491" s="1102">
        <v>80769.643225804539</v>
      </c>
      <c r="BI3491" s="1102">
        <v>68100.523903301175</v>
      </c>
      <c r="BJ3491" s="1102">
        <v>72250.703731200556</v>
      </c>
      <c r="BK3491" s="1102">
        <v>91342.080120571452</v>
      </c>
      <c r="BL3491" s="1102">
        <v>121234.46936750083</v>
      </c>
      <c r="BM3491" s="1102">
        <v>101268.33343069164</v>
      </c>
      <c r="BN3491" s="1102">
        <v>111559.48154407655</v>
      </c>
      <c r="BO3491" s="1102">
        <v>133909.32392196255</v>
      </c>
      <c r="BP3491" s="1102">
        <v>126826.4417562224</v>
      </c>
      <c r="BQ3491" s="1102">
        <v>95419.909585952642</v>
      </c>
      <c r="BR3491" s="1102">
        <v>77728.117669147076</v>
      </c>
      <c r="BS3491" s="1102">
        <v>82518.296861656956</v>
      </c>
      <c r="BT3491" s="1102">
        <v>35730.97985515419</v>
      </c>
      <c r="BU3491" s="1102">
        <v>14794.6302876098</v>
      </c>
      <c r="BV3491" s="1102">
        <v>14436.569521254578</v>
      </c>
      <c r="BW3491" s="1102">
        <v>25198.041319657852</v>
      </c>
      <c r="BX3491" s="1102">
        <v>24121.020479537769</v>
      </c>
      <c r="BY3491" s="1102">
        <v>29159.762580274779</v>
      </c>
      <c r="BZ3491" s="1102">
        <v>23512.666788170496</v>
      </c>
      <c r="CA3491" s="1102">
        <v>22040.142106181826</v>
      </c>
      <c r="CB3491" s="1102">
        <v>12655.204221697833</v>
      </c>
      <c r="CC3491" s="1102">
        <v>11830.969585750052</v>
      </c>
      <c r="CD3491" s="1102">
        <v>12792.046882544351</v>
      </c>
      <c r="CE3491" s="1102">
        <v>25896.785595467016</v>
      </c>
      <c r="CF3491" s="1102">
        <v>22607.888924469869</v>
      </c>
      <c r="CG3491" s="1102">
        <v>16561.334652864458</v>
      </c>
      <c r="CH3491" s="1102">
        <v>18496.921381168464</v>
      </c>
      <c r="CI3491" s="1102">
        <v>23720.981244171646</v>
      </c>
      <c r="CJ3491" s="1102">
        <v>28323.225948302203</v>
      </c>
      <c r="CK3491" s="1102">
        <v>31193.282484615822</v>
      </c>
      <c r="CL3491" s="1102">
        <v>24098.710647599324</v>
      </c>
      <c r="CM3491" s="1102">
        <v>26779.907124992231</v>
      </c>
      <c r="CN3491" s="1102">
        <v>27495.714158402527</v>
      </c>
      <c r="CO3491" s="1102">
        <v>33090.960327500659</v>
      </c>
      <c r="CP3491" s="1102">
        <v>27327.547056805928</v>
      </c>
      <c r="CQ3491" s="1106">
        <f t="shared" si="254"/>
        <v>30123.464195274384</v>
      </c>
      <c r="CR3491" s="23" t="s">
        <v>544</v>
      </c>
      <c r="DQ3491"/>
      <c r="DR3491"/>
    </row>
    <row r="3492" spans="58:122" ht="13">
      <c r="BF3492" s="1135">
        <v>3484</v>
      </c>
      <c r="BG3492" s="1102">
        <v>64121.71304131885</v>
      </c>
      <c r="BH3492" s="1102">
        <v>83777.054903499724</v>
      </c>
      <c r="BI3492" s="1102">
        <v>80370.963100012945</v>
      </c>
      <c r="BJ3492" s="1102">
        <v>90173.602314016563</v>
      </c>
      <c r="BK3492" s="1102">
        <v>111282.96404171264</v>
      </c>
      <c r="BL3492" s="1102">
        <v>150945.80679118517</v>
      </c>
      <c r="BM3492" s="1102">
        <v>124662.08789422268</v>
      </c>
      <c r="BN3492" s="1102">
        <v>100884.94052212527</v>
      </c>
      <c r="BO3492" s="1102">
        <v>140117.09452781556</v>
      </c>
      <c r="BP3492" s="1102">
        <v>127565.26480962602</v>
      </c>
      <c r="BQ3492" s="1102">
        <v>100795.27480635176</v>
      </c>
      <c r="BR3492" s="1102">
        <v>71370.8779459816</v>
      </c>
      <c r="BS3492" s="1102">
        <v>115240.38662851405</v>
      </c>
      <c r="BT3492" s="1102">
        <v>40978.235527705416</v>
      </c>
      <c r="BU3492" s="1102">
        <v>16072.336652578311</v>
      </c>
      <c r="BV3492" s="1102">
        <v>13401.793665275802</v>
      </c>
      <c r="BW3492" s="1102">
        <v>25179.965990874985</v>
      </c>
      <c r="BX3492" s="1102">
        <v>33700.603202694583</v>
      </c>
      <c r="BY3492" s="1102">
        <v>32045.812898433127</v>
      </c>
      <c r="BZ3492" s="1102">
        <v>28439.721276948927</v>
      </c>
      <c r="CA3492" s="1102">
        <v>22171.496211610302</v>
      </c>
      <c r="CB3492" s="1102">
        <v>12972.889794536908</v>
      </c>
      <c r="CC3492" s="1102">
        <v>12436.516882773691</v>
      </c>
      <c r="CD3492" s="1102">
        <v>17594.068653173119</v>
      </c>
      <c r="CE3492" s="1102">
        <v>27670.338069663259</v>
      </c>
      <c r="CF3492" s="1102">
        <v>22248.614270305301</v>
      </c>
      <c r="CG3492" s="1102">
        <v>15371.356892062135</v>
      </c>
      <c r="CH3492" s="1102">
        <v>15502.675109643729</v>
      </c>
      <c r="CI3492" s="1102">
        <v>19678.948431690013</v>
      </c>
      <c r="CJ3492" s="1102">
        <v>21020.776407911995</v>
      </c>
      <c r="CK3492" s="1102">
        <v>23639.294903880094</v>
      </c>
      <c r="CL3492" s="1102">
        <v>20136.733865040216</v>
      </c>
      <c r="CM3492" s="1102">
        <v>25565.41335819706</v>
      </c>
      <c r="CN3492" s="1102">
        <v>26150.466285430713</v>
      </c>
      <c r="CO3492" s="1102">
        <v>26082.596587271539</v>
      </c>
      <c r="CP3492" s="1102">
        <v>27034.221539547445</v>
      </c>
      <c r="CQ3492" s="1106">
        <f t="shared" si="254"/>
        <v>29800.12816008876</v>
      </c>
      <c r="CR3492" s="23" t="s">
        <v>544</v>
      </c>
      <c r="DQ3492"/>
      <c r="DR3492"/>
    </row>
    <row r="3493" spans="58:122" ht="13">
      <c r="BF3493" s="1135">
        <v>3485</v>
      </c>
      <c r="BG3493" s="1102">
        <v>64368.912838547469</v>
      </c>
      <c r="BH3493" s="1102">
        <v>84324.739762327459</v>
      </c>
      <c r="BI3493" s="1102">
        <v>80878.612255720276</v>
      </c>
      <c r="BJ3493" s="1102">
        <v>90329.983907489048</v>
      </c>
      <c r="BK3493" s="1102">
        <v>110777.56075940677</v>
      </c>
      <c r="BL3493" s="1102">
        <v>149433.74294337558</v>
      </c>
      <c r="BM3493" s="1102">
        <v>122758.34121934362</v>
      </c>
      <c r="BN3493" s="1102">
        <v>104006.4198658457</v>
      </c>
      <c r="BO3493" s="1102">
        <v>141324.18331275499</v>
      </c>
      <c r="BP3493" s="1102">
        <v>128525.79417178137</v>
      </c>
      <c r="BQ3493" s="1102">
        <v>101049.82530339474</v>
      </c>
      <c r="BR3493" s="1102">
        <v>71196.730675516359</v>
      </c>
      <c r="BS3493" s="1102">
        <v>115794.6767970261</v>
      </c>
      <c r="BT3493" s="1102">
        <v>41002.432001405126</v>
      </c>
      <c r="BU3493" s="1102">
        <v>16162.877076937491</v>
      </c>
      <c r="BV3493" s="1102">
        <v>13395.687935431806</v>
      </c>
      <c r="BW3493" s="1102">
        <v>25230.94222552079</v>
      </c>
      <c r="BX3493" s="1102">
        <v>33861.400146406282</v>
      </c>
      <c r="BY3493" s="1102">
        <v>32246.098480768444</v>
      </c>
      <c r="BZ3493" s="1102">
        <v>28626.838363693514</v>
      </c>
      <c r="CA3493" s="1102">
        <v>22281.453341891309</v>
      </c>
      <c r="CB3493" s="1102">
        <v>12990.205707659816</v>
      </c>
      <c r="CC3493" s="1102">
        <v>12431.697690979045</v>
      </c>
      <c r="CD3493" s="1102">
        <v>17537.833085704198</v>
      </c>
      <c r="CE3493" s="1102">
        <v>27765.326197149832</v>
      </c>
      <c r="CF3493" s="1102">
        <v>22314.029108256782</v>
      </c>
      <c r="CG3493" s="1102">
        <v>15727.121523245287</v>
      </c>
      <c r="CH3493" s="1102">
        <v>15476.795937999601</v>
      </c>
      <c r="CI3493" s="1102">
        <v>19671.76726312676</v>
      </c>
      <c r="CJ3493" s="1102">
        <v>21122.377245776945</v>
      </c>
      <c r="CK3493" s="1102">
        <v>23717.069777288903</v>
      </c>
      <c r="CL3493" s="1102">
        <v>20218.247089928343</v>
      </c>
      <c r="CM3493" s="1102">
        <v>25689.710275336231</v>
      </c>
      <c r="CN3493" s="1102">
        <v>26394.509347161944</v>
      </c>
      <c r="CO3493" s="1102">
        <v>26152.57685735379</v>
      </c>
      <c r="CP3493" s="1102">
        <v>27340.548054906514</v>
      </c>
      <c r="CQ3493" s="1106">
        <f t="shared" si="254"/>
        <v>30137.795342521949</v>
      </c>
      <c r="CR3493" s="23" t="s">
        <v>544</v>
      </c>
      <c r="DQ3493"/>
      <c r="DR3493"/>
    </row>
    <row r="3494" spans="58:122" ht="13">
      <c r="BF3494" s="1135">
        <v>3486</v>
      </c>
      <c r="BG3494" s="1102">
        <v>73957.356400492965</v>
      </c>
      <c r="BH3494" s="1102">
        <v>74036.563941128974</v>
      </c>
      <c r="BI3494" s="1102">
        <v>66341.769022498294</v>
      </c>
      <c r="BJ3494" s="1102">
        <v>71115.376894699366</v>
      </c>
      <c r="BK3494" s="1102">
        <v>84558.694226131614</v>
      </c>
      <c r="BL3494" s="1102">
        <v>103962.62900153411</v>
      </c>
      <c r="BM3494" s="1102">
        <v>93120.632201310218</v>
      </c>
      <c r="BN3494" s="1102">
        <v>106622.10118527488</v>
      </c>
      <c r="BO3494" s="1102">
        <v>132424.55472113175</v>
      </c>
      <c r="BP3494" s="1102">
        <v>122769.42947332529</v>
      </c>
      <c r="BQ3494" s="1102">
        <v>97500.177939352929</v>
      </c>
      <c r="BR3494" s="1102">
        <v>85647.442638828521</v>
      </c>
      <c r="BS3494" s="1102">
        <v>97711.509402001029</v>
      </c>
      <c r="BT3494" s="1102">
        <v>37738.052306206453</v>
      </c>
      <c r="BU3494" s="1102">
        <v>13225.413950621049</v>
      </c>
      <c r="BV3494" s="1102">
        <v>13481.783990516598</v>
      </c>
      <c r="BW3494" s="1102">
        <v>28040.489107504105</v>
      </c>
      <c r="BX3494" s="1102">
        <v>30643.966875284783</v>
      </c>
      <c r="BY3494" s="1102">
        <v>34781.384293469637</v>
      </c>
      <c r="BZ3494" s="1102">
        <v>30904.77864319838</v>
      </c>
      <c r="CA3494" s="1102">
        <v>22451.810044802169</v>
      </c>
      <c r="CB3494" s="1102">
        <v>11369.209450038976</v>
      </c>
      <c r="CC3494" s="1102">
        <v>11121.527359692644</v>
      </c>
      <c r="CD3494" s="1102">
        <v>15800.543581459222</v>
      </c>
      <c r="CE3494" s="1102">
        <v>32442.213348264675</v>
      </c>
      <c r="CF3494" s="1102">
        <v>21257.644646107849</v>
      </c>
      <c r="CG3494" s="1102">
        <v>13819.424348390503</v>
      </c>
      <c r="CH3494" s="1102">
        <v>12949.536010016045</v>
      </c>
      <c r="CI3494" s="1102">
        <v>23015.121854754085</v>
      </c>
      <c r="CJ3494" s="1102">
        <v>28375.075156665436</v>
      </c>
      <c r="CK3494" s="1102">
        <v>28064.807299310723</v>
      </c>
      <c r="CL3494" s="1102">
        <v>21206.243924846465</v>
      </c>
      <c r="CM3494" s="1102">
        <v>22196.428630158356</v>
      </c>
      <c r="CN3494" s="1102">
        <v>24891.007642938603</v>
      </c>
      <c r="CO3494" s="1102">
        <v>33678.35296987796</v>
      </c>
      <c r="CP3494" s="1102">
        <v>23997.082850638886</v>
      </c>
      <c r="CQ3494" s="1106">
        <f t="shared" si="254"/>
        <v>26452.255833266285</v>
      </c>
      <c r="CR3494" s="23" t="s">
        <v>544</v>
      </c>
      <c r="DQ3494"/>
      <c r="DR3494"/>
    </row>
    <row r="3495" spans="58:122" ht="13">
      <c r="BF3495" s="1135">
        <v>3487</v>
      </c>
      <c r="BG3495" s="1102">
        <v>100491.20162000204</v>
      </c>
      <c r="BH3495" s="1102">
        <v>85967.448499476013</v>
      </c>
      <c r="BI3495" s="1102">
        <v>80707.417228958657</v>
      </c>
      <c r="BJ3495" s="1102">
        <v>99992.932903793495</v>
      </c>
      <c r="BK3495" s="1102">
        <v>116395.13364592806</v>
      </c>
      <c r="BL3495" s="1102">
        <v>133517.74441155492</v>
      </c>
      <c r="BM3495" s="1102">
        <v>107240.68375364586</v>
      </c>
      <c r="BN3495" s="1102">
        <v>117389.14704258852</v>
      </c>
      <c r="BO3495" s="1102">
        <v>134423.57401758121</v>
      </c>
      <c r="BP3495" s="1102">
        <v>125994.72409879179</v>
      </c>
      <c r="BQ3495" s="1102">
        <v>96234.271541968032</v>
      </c>
      <c r="BR3495" s="1102">
        <v>88563.160877633898</v>
      </c>
      <c r="BS3495" s="1102">
        <v>93098.452361751872</v>
      </c>
      <c r="BT3495" s="1102">
        <v>32971.922263006942</v>
      </c>
      <c r="BU3495" s="1102">
        <v>14961.916838876374</v>
      </c>
      <c r="BV3495" s="1102">
        <v>14604.521342880429</v>
      </c>
      <c r="BW3495" s="1102">
        <v>27871.752863251389</v>
      </c>
      <c r="BX3495" s="1102">
        <v>30454.565328309764</v>
      </c>
      <c r="BY3495" s="1102">
        <v>36682.474546543301</v>
      </c>
      <c r="BZ3495" s="1102">
        <v>32263.382733926905</v>
      </c>
      <c r="CA3495" s="1102">
        <v>22786.420485008963</v>
      </c>
      <c r="CB3495" s="1102">
        <v>12207.531133652472</v>
      </c>
      <c r="CC3495" s="1102">
        <v>10920.687929056379</v>
      </c>
      <c r="CD3495" s="1102">
        <v>16298.546832865368</v>
      </c>
      <c r="CE3495" s="1102">
        <v>31685.595917279308</v>
      </c>
      <c r="CF3495" s="1102">
        <v>25560.68718205173</v>
      </c>
      <c r="CG3495" s="1102">
        <v>15706.325529161999</v>
      </c>
      <c r="CH3495" s="1102">
        <v>14955.806131422098</v>
      </c>
      <c r="CI3495" s="1102">
        <v>21943.985544036175</v>
      </c>
      <c r="CJ3495" s="1102">
        <v>26204.883973963668</v>
      </c>
      <c r="CK3495" s="1102">
        <v>24648.252332995089</v>
      </c>
      <c r="CL3495" s="1102">
        <v>20021.880685015931</v>
      </c>
      <c r="CM3495" s="1102">
        <v>23613.84976714</v>
      </c>
      <c r="CN3495" s="1102">
        <v>25513.310615749808</v>
      </c>
      <c r="CO3495" s="1102">
        <v>29783.103044414493</v>
      </c>
      <c r="CP3495" s="1102">
        <v>26059.985549509078</v>
      </c>
      <c r="CQ3495" s="1106">
        <f t="shared" si="254"/>
        <v>28726.216809660418</v>
      </c>
      <c r="CR3495" s="23" t="s">
        <v>544</v>
      </c>
      <c r="DQ3495"/>
      <c r="DR3495"/>
    </row>
    <row r="3496" spans="58:122" ht="13">
      <c r="BF3496" s="1135">
        <v>3488</v>
      </c>
      <c r="BG3496" s="1102">
        <v>82596.601998308164</v>
      </c>
      <c r="BH3496" s="1102">
        <v>89004.095466056999</v>
      </c>
      <c r="BI3496" s="1102">
        <v>85546.163005504321</v>
      </c>
      <c r="BJ3496" s="1102">
        <v>97031.681687329226</v>
      </c>
      <c r="BK3496" s="1102">
        <v>112204.69128949089</v>
      </c>
      <c r="BL3496" s="1102">
        <v>133355.61833273986</v>
      </c>
      <c r="BM3496" s="1102">
        <v>114622.33039167238</v>
      </c>
      <c r="BN3496" s="1102">
        <v>127986.4666373871</v>
      </c>
      <c r="BO3496" s="1102">
        <v>164723.74184772134</v>
      </c>
      <c r="BP3496" s="1102">
        <v>150246.38420584722</v>
      </c>
      <c r="BQ3496" s="1102">
        <v>115737.01519360451</v>
      </c>
      <c r="BR3496" s="1102">
        <v>94984.392545224051</v>
      </c>
      <c r="BS3496" s="1102">
        <v>97557.561162514161</v>
      </c>
      <c r="BT3496" s="1102">
        <v>40776.582521881435</v>
      </c>
      <c r="BU3496" s="1102">
        <v>15685.193730203548</v>
      </c>
      <c r="BV3496" s="1102">
        <v>15219.553230907928</v>
      </c>
      <c r="BW3496" s="1102">
        <v>29800.69539707174</v>
      </c>
      <c r="BX3496" s="1102">
        <v>37564.385647766692</v>
      </c>
      <c r="BY3496" s="1102">
        <v>35122.239130748101</v>
      </c>
      <c r="BZ3496" s="1102">
        <v>27792.991200773435</v>
      </c>
      <c r="CA3496" s="1102">
        <v>22847.211208675726</v>
      </c>
      <c r="CB3496" s="1102">
        <v>12157.724175082229</v>
      </c>
      <c r="CC3496" s="1102">
        <v>14044.938715613469</v>
      </c>
      <c r="CD3496" s="1102">
        <v>18829.542340326894</v>
      </c>
      <c r="CE3496" s="1102">
        <v>34257.657447064026</v>
      </c>
      <c r="CF3496" s="1102">
        <v>26497.576669721831</v>
      </c>
      <c r="CG3496" s="1102">
        <v>19006.09495213857</v>
      </c>
      <c r="CH3496" s="1102">
        <v>18141.773139935729</v>
      </c>
      <c r="CI3496" s="1102">
        <v>22994.816310153237</v>
      </c>
      <c r="CJ3496" s="1102">
        <v>30267.074921397656</v>
      </c>
      <c r="CK3496" s="1102">
        <v>34393.12543869581</v>
      </c>
      <c r="CL3496" s="1102">
        <v>29313.609735740596</v>
      </c>
      <c r="CM3496" s="1102">
        <v>32760.389876153087</v>
      </c>
      <c r="CN3496" s="1102">
        <v>31284.162103182738</v>
      </c>
      <c r="CO3496" s="1102">
        <v>35201.117483561684</v>
      </c>
      <c r="CP3496" s="1102">
        <v>31473.83634913768</v>
      </c>
      <c r="CQ3496" s="1106">
        <f t="shared" si="254"/>
        <v>34693.965776743571</v>
      </c>
      <c r="CR3496" s="23" t="s">
        <v>544</v>
      </c>
      <c r="DQ3496"/>
      <c r="DR3496"/>
    </row>
    <row r="3497" spans="58:122" ht="13">
      <c r="BF3497" s="1135">
        <v>3489</v>
      </c>
      <c r="BG3497" s="1102">
        <v>74683.500611988289</v>
      </c>
      <c r="BH3497" s="1102">
        <v>75039.418788574054</v>
      </c>
      <c r="BI3497" s="1102">
        <v>67387.803744347722</v>
      </c>
      <c r="BJ3497" s="1102">
        <v>72130.753792748175</v>
      </c>
      <c r="BK3497" s="1102">
        <v>85781.263445881341</v>
      </c>
      <c r="BL3497" s="1102">
        <v>105575.92658011097</v>
      </c>
      <c r="BM3497" s="1102">
        <v>94546.776801370841</v>
      </c>
      <c r="BN3497" s="1102">
        <v>107805.10507885348</v>
      </c>
      <c r="BO3497" s="1102">
        <v>134054.60724918256</v>
      </c>
      <c r="BP3497" s="1102">
        <v>124493.78365687784</v>
      </c>
      <c r="BQ3497" s="1102">
        <v>99249.562240000945</v>
      </c>
      <c r="BR3497" s="1102">
        <v>86051.574984508406</v>
      </c>
      <c r="BS3497" s="1102">
        <v>98846.497380447283</v>
      </c>
      <c r="BT3497" s="1102">
        <v>38332.810292166425</v>
      </c>
      <c r="BU3497" s="1102">
        <v>13383.679785374004</v>
      </c>
      <c r="BV3497" s="1102">
        <v>13656.385760841251</v>
      </c>
      <c r="BW3497" s="1102">
        <v>28519.179085565866</v>
      </c>
      <c r="BX3497" s="1102">
        <v>31137.645194526824</v>
      </c>
      <c r="BY3497" s="1102">
        <v>35440.264776132935</v>
      </c>
      <c r="BZ3497" s="1102">
        <v>31452.700981603572</v>
      </c>
      <c r="CA3497" s="1102">
        <v>22889.784063071347</v>
      </c>
      <c r="CB3497" s="1102">
        <v>11618.067333073741</v>
      </c>
      <c r="CC3497" s="1102">
        <v>11340.711020130004</v>
      </c>
      <c r="CD3497" s="1102">
        <v>15966.740893781565</v>
      </c>
      <c r="CE3497" s="1102">
        <v>33053.58654244482</v>
      </c>
      <c r="CF3497" s="1102">
        <v>21684.773860293048</v>
      </c>
      <c r="CG3497" s="1102">
        <v>14108.784628554611</v>
      </c>
      <c r="CH3497" s="1102">
        <v>13109.049556685546</v>
      </c>
      <c r="CI3497" s="1102">
        <v>23348.700687431934</v>
      </c>
      <c r="CJ3497" s="1102">
        <v>28691.422250298227</v>
      </c>
      <c r="CK3497" s="1102">
        <v>28704.733147845505</v>
      </c>
      <c r="CL3497" s="1102">
        <v>21619.838812854279</v>
      </c>
      <c r="CM3497" s="1102">
        <v>22646.301390560468</v>
      </c>
      <c r="CN3497" s="1102">
        <v>24948.263084827147</v>
      </c>
      <c r="CO3497" s="1102">
        <v>34464.4725743042</v>
      </c>
      <c r="CP3497" s="1102">
        <v>24076.160127036677</v>
      </c>
      <c r="CQ3497" s="1106">
        <f t="shared" si="254"/>
        <v>26539.423609403566</v>
      </c>
      <c r="CR3497" s="23" t="s">
        <v>544</v>
      </c>
      <c r="DQ3497"/>
      <c r="DR3497"/>
    </row>
    <row r="3498" spans="58:122" ht="13">
      <c r="DQ3498"/>
      <c r="DR3498"/>
    </row>
  </sheetData>
  <scenarios current="0">
    <scenario name="1_1_0.5_1" count="28" user="Mark Willette" comment="Created by Mark Willette on 9/13/99">
      <inputCells r="L267" val="0.448206644036977" numFmtId="165"/>
      <inputCells r="M267" val="0.973190753669181" numFmtId="165"/>
      <inputCells r="N267" val="1.28593779759838" numFmtId="165"/>
      <inputCells r="L268" val="1.50488811172813" numFmtId="165"/>
      <inputCells r="L269" val="1.35845245433998" numFmtId="165"/>
      <inputCells r="L270" val="1.09796678252744" numFmtId="165"/>
      <inputCells r="L271" val="0.252261703828571" numFmtId="165"/>
      <inputCells r="L272" val="0.588025366906109" numFmtId="165"/>
      <inputCells r="L273" val="0.574099927714173" numFmtId="165"/>
      <inputCells r="L274" val="1.15594859020327" numFmtId="165"/>
      <inputCells r="L275" val="0.567125480183117" numFmtId="165"/>
      <inputCells r="L276" val="0.652192301450236" numFmtId="165"/>
      <inputCells r="L277" val="0.0816047651442014" numFmtId="165"/>
      <inputCells r="L278" val="8.85447866377833" numFmtId="165"/>
      <inputCells r="L279" val="7.06660847357846" numFmtId="165"/>
      <inputCells r="L280" val="1.72322615917854" numFmtId="165"/>
      <inputCells r="L281" val="0.898175769652707" numFmtId="165"/>
      <inputCells r="L282" val="0.921707713079503" numFmtId="165"/>
      <inputCells r="L283" val="0.356507180068091" numFmtId="165"/>
      <inputCells r="L284" val="1.14136175569579" numFmtId="165"/>
      <inputCells r="L285" val="1.28706086407544" numFmtId="165"/>
      <inputCells r="O272" val="1.22140275816017" numFmtId="165"/>
      <inputCells r="O273" val="0.412713733023729" numFmtId="165"/>
      <inputCells r="M309" val="0.603115167419862" numFmtId="165"/>
      <inputCells r="N309" val="0.968362422274528" numFmtId="165"/>
      <inputCells r="M310" val="1.66666666666667" numFmtId="165"/>
      <inputCells r="N310" val="0.556181860611425" numFmtId="165"/>
      <inputCells r="D390" val="1.32149445050346" numFmtId="2"/>
    </scenario>
  </scenarios>
  <sortState ref="BF9:CP1051">
    <sortCondition ref="BF9:BF1051"/>
  </sortState>
  <mergeCells count="2">
    <mergeCell ref="CU4:CX4"/>
    <mergeCell ref="CU44:CX44"/>
  </mergeCells>
  <conditionalFormatting sqref="Z191:Z208">
    <cfRule type="cellIs" dxfId="4" priority="1" operator="greaterThan">
      <formula>22000</formula>
    </cfRule>
  </conditionalFormatting>
  <hyperlinks>
    <hyperlink ref="O259" location="SolverModel" display="Current solver model (check before loading!!)"/>
  </hyperlinks>
  <printOptions horizontalCentered="1"/>
  <pageMargins left="0.25" right="0.25" top="0.5" bottom="0.25" header="0.5" footer="0.5"/>
  <pageSetup scale="60" fitToHeight="2" orientation="portrait"/>
  <headerFooter alignWithMargins="0"/>
  <rowBreaks count="3" manualBreakCount="3">
    <brk id="127" max="33" man="1"/>
    <brk id="249" max="33" man="1"/>
    <brk id="355" max="33" man="1"/>
  </rowBreaks>
  <drawing r:id="rId2"/>
  <legacyDrawing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CO300"/>
  <sheetViews>
    <sheetView topLeftCell="A109" zoomScale="75" workbookViewId="0">
      <selection activeCell="A4" sqref="A4"/>
    </sheetView>
  </sheetViews>
  <sheetFormatPr baseColWidth="10" defaultColWidth="8.7109375" defaultRowHeight="13" x14ac:dyDescent="0"/>
  <cols>
    <col min="1" max="1" width="17" customWidth="1"/>
  </cols>
  <sheetData>
    <row r="1" spans="1:93">
      <c r="A1" s="509"/>
      <c r="B1" s="509"/>
      <c r="C1" s="509"/>
      <c r="D1" s="509"/>
    </row>
    <row r="2" spans="1:93">
      <c r="A2" s="510"/>
      <c r="B2" s="20"/>
      <c r="C2" s="509"/>
      <c r="D2" s="509"/>
    </row>
    <row r="3" spans="1:93">
      <c r="A3" s="510"/>
      <c r="B3" s="21"/>
      <c r="C3" s="509"/>
      <c r="D3" s="509"/>
    </row>
    <row r="4" spans="1:93">
      <c r="A4" s="511"/>
      <c r="B4" s="21"/>
      <c r="C4" s="509"/>
      <c r="D4" s="509"/>
      <c r="BF4">
        <v>214</v>
      </c>
      <c r="BG4">
        <v>215</v>
      </c>
      <c r="BH4">
        <v>216</v>
      </c>
      <c r="BI4">
        <v>217</v>
      </c>
      <c r="BJ4">
        <v>218</v>
      </c>
      <c r="BK4">
        <v>219</v>
      </c>
      <c r="BL4">
        <v>220</v>
      </c>
      <c r="BM4">
        <v>221</v>
      </c>
      <c r="BN4">
        <v>222</v>
      </c>
      <c r="BO4">
        <v>223</v>
      </c>
      <c r="BP4">
        <v>224</v>
      </c>
      <c r="BQ4">
        <v>225</v>
      </c>
      <c r="BR4">
        <v>226</v>
      </c>
      <c r="BS4">
        <v>227</v>
      </c>
      <c r="BT4">
        <v>228</v>
      </c>
      <c r="BU4">
        <v>229</v>
      </c>
      <c r="BV4">
        <v>230</v>
      </c>
      <c r="BW4">
        <v>231</v>
      </c>
      <c r="BX4">
        <v>232</v>
      </c>
      <c r="BY4">
        <v>233</v>
      </c>
      <c r="BZ4">
        <v>234</v>
      </c>
      <c r="CA4">
        <v>235</v>
      </c>
      <c r="CB4">
        <v>236</v>
      </c>
      <c r="CC4">
        <v>237</v>
      </c>
      <c r="CD4">
        <v>238</v>
      </c>
      <c r="CE4">
        <v>239</v>
      </c>
      <c r="CF4">
        <v>240</v>
      </c>
      <c r="CG4">
        <v>241</v>
      </c>
      <c r="CH4">
        <v>242</v>
      </c>
      <c r="CI4">
        <v>243</v>
      </c>
      <c r="CJ4">
        <v>244</v>
      </c>
      <c r="CK4">
        <v>245</v>
      </c>
      <c r="CL4">
        <v>246</v>
      </c>
      <c r="CM4">
        <v>247</v>
      </c>
      <c r="CN4">
        <v>248</v>
      </c>
      <c r="CO4">
        <v>249</v>
      </c>
    </row>
    <row r="5" spans="1:93">
      <c r="A5" s="511"/>
      <c r="B5" s="21"/>
      <c r="C5" s="509"/>
      <c r="D5" s="509"/>
    </row>
    <row r="6" spans="1:93">
      <c r="A6" s="511"/>
      <c r="B6" s="21"/>
      <c r="C6" s="509"/>
      <c r="D6" s="509"/>
    </row>
    <row r="7" spans="1:93">
      <c r="A7" s="511"/>
      <c r="B7" s="21"/>
      <c r="C7" s="509"/>
      <c r="D7" s="509"/>
    </row>
    <row r="8" spans="1:93">
      <c r="A8" s="510"/>
      <c r="B8" s="21"/>
      <c r="C8" s="509"/>
      <c r="D8" s="509"/>
    </row>
    <row r="9" spans="1:93">
      <c r="A9" s="510"/>
      <c r="B9" s="21"/>
      <c r="C9" s="509"/>
      <c r="D9" s="509"/>
    </row>
    <row r="10" spans="1:93">
      <c r="A10" s="510"/>
      <c r="B10" s="21"/>
      <c r="C10" s="509"/>
      <c r="D10" s="509"/>
    </row>
    <row r="11" spans="1:93">
      <c r="A11" s="511"/>
      <c r="B11" s="21"/>
      <c r="C11" s="509"/>
      <c r="D11" s="509"/>
    </row>
    <row r="12" spans="1:93">
      <c r="A12" s="509"/>
      <c r="B12" s="509"/>
      <c r="C12" s="509"/>
      <c r="D12" s="509"/>
    </row>
    <row r="13" spans="1:93">
      <c r="A13" s="509"/>
      <c r="B13" s="509"/>
      <c r="C13" s="509"/>
      <c r="D13" s="509"/>
    </row>
    <row r="14" spans="1:93">
      <c r="A14" s="509"/>
      <c r="B14" s="509"/>
      <c r="C14" s="509"/>
      <c r="D14" s="509"/>
    </row>
    <row r="26" spans="1:12">
      <c r="J26" t="s">
        <v>299</v>
      </c>
    </row>
    <row r="27" spans="1:12">
      <c r="A27" t="s">
        <v>205</v>
      </c>
      <c r="B27">
        <v>0.1</v>
      </c>
      <c r="C27">
        <v>0.5</v>
      </c>
      <c r="D27">
        <v>1</v>
      </c>
      <c r="E27">
        <v>5</v>
      </c>
      <c r="F27">
        <v>10</v>
      </c>
      <c r="J27" t="s">
        <v>298</v>
      </c>
    </row>
    <row r="28" spans="1:12">
      <c r="A28" t="s">
        <v>206</v>
      </c>
      <c r="J28">
        <v>46620.951172094894</v>
      </c>
      <c r="L28">
        <v>164</v>
      </c>
    </row>
    <row r="29" spans="1:12">
      <c r="A29" t="s">
        <v>207</v>
      </c>
      <c r="J29">
        <v>50476.90982502816</v>
      </c>
      <c r="L29">
        <v>165</v>
      </c>
    </row>
    <row r="30" spans="1:12">
      <c r="A30" t="s">
        <v>208</v>
      </c>
      <c r="J30">
        <v>47414.858761038464</v>
      </c>
      <c r="L30">
        <v>166</v>
      </c>
    </row>
    <row r="31" spans="1:12">
      <c r="A31" t="s">
        <v>209</v>
      </c>
      <c r="J31">
        <v>57957.970303896516</v>
      </c>
      <c r="L31">
        <v>167</v>
      </c>
    </row>
    <row r="32" spans="1:12">
      <c r="A32" t="s">
        <v>210</v>
      </c>
      <c r="J32">
        <v>65545.257815320714</v>
      </c>
      <c r="L32">
        <v>168</v>
      </c>
    </row>
    <row r="33" spans="1:12">
      <c r="A33" t="s">
        <v>211</v>
      </c>
      <c r="J33">
        <v>80404.044569758713</v>
      </c>
      <c r="L33">
        <v>169</v>
      </c>
    </row>
    <row r="34" spans="1:12">
      <c r="A34" t="s">
        <v>212</v>
      </c>
      <c r="J34">
        <v>66714.231435671347</v>
      </c>
      <c r="L34">
        <v>170</v>
      </c>
    </row>
    <row r="35" spans="1:12">
      <c r="A35" t="s">
        <v>213</v>
      </c>
      <c r="J35">
        <v>73320.605036314839</v>
      </c>
      <c r="L35">
        <v>171</v>
      </c>
    </row>
    <row r="36" spans="1:12">
      <c r="A36" t="s">
        <v>214</v>
      </c>
      <c r="J36">
        <v>91372.109945301097</v>
      </c>
      <c r="L36">
        <v>172</v>
      </c>
    </row>
    <row r="37" spans="1:12">
      <c r="A37" t="s">
        <v>215</v>
      </c>
      <c r="J37">
        <v>104024.81069244849</v>
      </c>
      <c r="L37">
        <v>173</v>
      </c>
    </row>
    <row r="38" spans="1:12">
      <c r="A38" t="s">
        <v>216</v>
      </c>
      <c r="J38">
        <v>80776.473036759286</v>
      </c>
      <c r="L38">
        <v>174</v>
      </c>
    </row>
    <row r="39" spans="1:12">
      <c r="A39" t="s">
        <v>217</v>
      </c>
      <c r="J39">
        <v>68300.745544875972</v>
      </c>
      <c r="L39">
        <v>175</v>
      </c>
    </row>
    <row r="40" spans="1:12">
      <c r="A40" t="s">
        <v>218</v>
      </c>
      <c r="J40">
        <v>72238.267778175898</v>
      </c>
      <c r="L40">
        <v>176</v>
      </c>
    </row>
    <row r="41" spans="1:12">
      <c r="A41" t="s">
        <v>219</v>
      </c>
      <c r="J41">
        <v>27579.145211884323</v>
      </c>
      <c r="L41">
        <v>177</v>
      </c>
    </row>
    <row r="42" spans="1:12">
      <c r="A42" t="s">
        <v>220</v>
      </c>
      <c r="J42">
        <v>14227.897173257745</v>
      </c>
      <c r="L42">
        <v>178</v>
      </c>
    </row>
    <row r="43" spans="1:12">
      <c r="A43" t="s">
        <v>221</v>
      </c>
      <c r="J43">
        <v>15251.601572172265</v>
      </c>
      <c r="L43">
        <v>179</v>
      </c>
    </row>
    <row r="44" spans="1:12">
      <c r="A44" t="s">
        <v>222</v>
      </c>
      <c r="J44">
        <v>18802.589239739737</v>
      </c>
      <c r="L44">
        <v>180</v>
      </c>
    </row>
    <row r="45" spans="1:12">
      <c r="A45" t="s">
        <v>223</v>
      </c>
      <c r="J45">
        <v>20027.982608987579</v>
      </c>
      <c r="L45">
        <v>181</v>
      </c>
    </row>
    <row r="46" spans="1:12">
      <c r="A46" t="s">
        <v>224</v>
      </c>
      <c r="J46">
        <v>14623.271170147882</v>
      </c>
      <c r="L46">
        <v>182</v>
      </c>
    </row>
    <row r="47" spans="1:12">
      <c r="A47" t="s">
        <v>225</v>
      </c>
      <c r="J47">
        <v>13172.778979061601</v>
      </c>
      <c r="L47">
        <v>183</v>
      </c>
    </row>
    <row r="48" spans="1:12">
      <c r="A48" t="s">
        <v>226</v>
      </c>
      <c r="J48">
        <v>11770.826625353246</v>
      </c>
      <c r="L48">
        <v>184</v>
      </c>
    </row>
    <row r="49" spans="1:12">
      <c r="A49" t="s">
        <v>227</v>
      </c>
      <c r="J49">
        <v>8377.8366732121995</v>
      </c>
      <c r="L49">
        <v>185</v>
      </c>
    </row>
    <row r="50" spans="1:12">
      <c r="A50" t="s">
        <v>228</v>
      </c>
      <c r="J50">
        <v>9370.8681171061962</v>
      </c>
      <c r="L50">
        <v>186</v>
      </c>
    </row>
    <row r="51" spans="1:12">
      <c r="A51" t="s">
        <v>229</v>
      </c>
      <c r="J51">
        <v>10761.857152960909</v>
      </c>
      <c r="L51">
        <v>187</v>
      </c>
    </row>
    <row r="52" spans="1:12">
      <c r="A52" t="s">
        <v>230</v>
      </c>
      <c r="J52">
        <v>11175.535595755728</v>
      </c>
      <c r="L52">
        <v>188</v>
      </c>
    </row>
    <row r="53" spans="1:12">
      <c r="A53" t="s">
        <v>231</v>
      </c>
      <c r="J53" s="1033">
        <v>0.36537303818533612</v>
      </c>
      <c r="L53">
        <v>208</v>
      </c>
    </row>
    <row r="54" spans="1:12">
      <c r="A54" t="s">
        <v>314</v>
      </c>
      <c r="J54">
        <v>51.281266600961466</v>
      </c>
      <c r="L54">
        <v>209</v>
      </c>
    </row>
    <row r="55" spans="1:12">
      <c r="A55" t="s">
        <v>232</v>
      </c>
      <c r="J55">
        <v>0.40012789148807854</v>
      </c>
      <c r="L55">
        <v>210</v>
      </c>
    </row>
    <row r="56" spans="1:12">
      <c r="A56" t="s">
        <v>315</v>
      </c>
      <c r="J56">
        <v>3.0541132557047894</v>
      </c>
      <c r="L56">
        <v>211</v>
      </c>
    </row>
    <row r="57" spans="1:12">
      <c r="A57" t="s">
        <v>316</v>
      </c>
      <c r="J57">
        <v>2.1462271652227765</v>
      </c>
      <c r="L57">
        <v>212</v>
      </c>
    </row>
    <row r="58" spans="1:12">
      <c r="A58" t="s">
        <v>233</v>
      </c>
      <c r="J58">
        <v>2.7429229939453865</v>
      </c>
      <c r="L58">
        <v>213</v>
      </c>
    </row>
    <row r="59" spans="1:12">
      <c r="A59" t="s">
        <v>234</v>
      </c>
      <c r="J59">
        <v>6.2755706351387355</v>
      </c>
      <c r="L59">
        <v>214</v>
      </c>
    </row>
    <row r="60" spans="1:12">
      <c r="A60" t="s">
        <v>235</v>
      </c>
      <c r="J60">
        <v>226.90352437152691</v>
      </c>
      <c r="L60">
        <v>215</v>
      </c>
    </row>
    <row r="61" spans="1:12">
      <c r="A61" t="s">
        <v>236</v>
      </c>
      <c r="J61">
        <v>124.94896864441657</v>
      </c>
      <c r="L61">
        <v>216</v>
      </c>
    </row>
    <row r="62" spans="1:12">
      <c r="A62" t="s">
        <v>237</v>
      </c>
      <c r="J62">
        <v>129.78342843027664</v>
      </c>
      <c r="L62">
        <v>217</v>
      </c>
    </row>
    <row r="63" spans="1:12">
      <c r="A63" t="s">
        <v>238</v>
      </c>
      <c r="J63">
        <v>424.12966960446818</v>
      </c>
      <c r="L63">
        <v>218</v>
      </c>
    </row>
    <row r="64" spans="1:12">
      <c r="A64" t="s">
        <v>239</v>
      </c>
      <c r="J64">
        <v>348.11539928456864</v>
      </c>
      <c r="L64">
        <v>219</v>
      </c>
    </row>
    <row r="65" spans="1:12">
      <c r="A65" t="s">
        <v>240</v>
      </c>
      <c r="J65">
        <v>105.38687491257191</v>
      </c>
      <c r="L65">
        <v>220</v>
      </c>
    </row>
    <row r="66" spans="1:12">
      <c r="A66" t="s">
        <v>241</v>
      </c>
      <c r="J66">
        <v>90.484941806763928</v>
      </c>
      <c r="L66">
        <v>221</v>
      </c>
    </row>
    <row r="67" spans="1:12">
      <c r="A67" t="s">
        <v>242</v>
      </c>
      <c r="J67">
        <v>1069.7280086507835</v>
      </c>
      <c r="L67">
        <v>222</v>
      </c>
    </row>
    <row r="68" spans="1:12">
      <c r="A68" t="s">
        <v>243</v>
      </c>
      <c r="J68">
        <v>92.101027984933097</v>
      </c>
      <c r="L68">
        <v>223</v>
      </c>
    </row>
    <row r="69" spans="1:12">
      <c r="A69" t="s">
        <v>244</v>
      </c>
      <c r="J69">
        <v>30.930556309544382</v>
      </c>
      <c r="L69">
        <v>224</v>
      </c>
    </row>
    <row r="70" spans="1:12">
      <c r="A70" t="s">
        <v>245</v>
      </c>
      <c r="J70">
        <v>57.134021970157811</v>
      </c>
      <c r="L70">
        <v>225</v>
      </c>
    </row>
    <row r="71" spans="1:12">
      <c r="A71" t="s">
        <v>246</v>
      </c>
      <c r="J71">
        <v>995.70133426915856</v>
      </c>
      <c r="L71">
        <v>226</v>
      </c>
    </row>
    <row r="72" spans="1:12">
      <c r="A72" t="s">
        <v>247</v>
      </c>
      <c r="J72">
        <v>57.439446526561532</v>
      </c>
      <c r="L72">
        <v>227</v>
      </c>
    </row>
    <row r="73" spans="1:12">
      <c r="A73" t="s">
        <v>248</v>
      </c>
      <c r="J73">
        <v>82.504989719399234</v>
      </c>
      <c r="L73">
        <v>228</v>
      </c>
    </row>
    <row r="74" spans="1:12">
      <c r="A74" t="s">
        <v>249</v>
      </c>
      <c r="J74">
        <v>33.611611590876649</v>
      </c>
      <c r="L74">
        <v>229</v>
      </c>
    </row>
    <row r="75" spans="1:12">
      <c r="A75" t="s">
        <v>250</v>
      </c>
      <c r="J75">
        <v>121.38243446670295</v>
      </c>
      <c r="L75">
        <v>230</v>
      </c>
    </row>
    <row r="76" spans="1:12">
      <c r="A76" t="s">
        <v>251</v>
      </c>
      <c r="J76">
        <v>111.09775571001029</v>
      </c>
      <c r="L76">
        <v>231</v>
      </c>
    </row>
    <row r="77" spans="1:12">
      <c r="A77" t="s">
        <v>252</v>
      </c>
      <c r="J77">
        <v>151.40656837042255</v>
      </c>
      <c r="L77">
        <v>232</v>
      </c>
    </row>
    <row r="78" spans="1:12">
      <c r="A78" t="s">
        <v>253</v>
      </c>
      <c r="J78">
        <v>74.446775100711548</v>
      </c>
      <c r="L78">
        <v>233</v>
      </c>
    </row>
    <row r="79" spans="1:12">
      <c r="A79" t="s">
        <v>254</v>
      </c>
      <c r="J79">
        <v>3.4969447834032668</v>
      </c>
      <c r="L79">
        <v>234</v>
      </c>
    </row>
    <row r="80" spans="1:12">
      <c r="A80" t="s">
        <v>255</v>
      </c>
      <c r="J80">
        <v>26.988295265040289</v>
      </c>
      <c r="L80">
        <v>235</v>
      </c>
    </row>
    <row r="81" spans="1:12">
      <c r="A81" t="s">
        <v>256</v>
      </c>
      <c r="J81">
        <v>1.4464635210008316</v>
      </c>
      <c r="L81">
        <v>236</v>
      </c>
    </row>
    <row r="82" spans="1:12">
      <c r="A82" t="s">
        <v>257</v>
      </c>
      <c r="J82">
        <v>130.9733803523707</v>
      </c>
      <c r="L82">
        <v>237</v>
      </c>
    </row>
    <row r="83" spans="1:12">
      <c r="A83" t="s">
        <v>258</v>
      </c>
      <c r="J83">
        <v>13.371969750667077</v>
      </c>
      <c r="L83">
        <v>238</v>
      </c>
    </row>
    <row r="84" spans="1:12">
      <c r="A84" t="s">
        <v>259</v>
      </c>
      <c r="J84">
        <v>3.6334890804718287</v>
      </c>
      <c r="L84">
        <v>239</v>
      </c>
    </row>
    <row r="85" spans="1:12">
      <c r="A85" t="s">
        <v>329</v>
      </c>
      <c r="J85">
        <v>13.411746271932602</v>
      </c>
      <c r="L85">
        <v>240</v>
      </c>
    </row>
    <row r="86" spans="1:12">
      <c r="A86" t="s">
        <v>384</v>
      </c>
      <c r="L86">
        <v>241</v>
      </c>
    </row>
    <row r="87" spans="1:12">
      <c r="A87" t="s">
        <v>385</v>
      </c>
      <c r="L87">
        <v>242</v>
      </c>
    </row>
    <row r="88" spans="1:12">
      <c r="A88" t="s">
        <v>260</v>
      </c>
      <c r="J88">
        <v>1.1499999957915537</v>
      </c>
    </row>
    <row r="89" spans="1:12">
      <c r="A89" t="s">
        <v>261</v>
      </c>
      <c r="J89">
        <v>0.33369616079476622</v>
      </c>
    </row>
    <row r="90" spans="1:12">
      <c r="A90" t="s">
        <v>262</v>
      </c>
      <c r="J90">
        <v>0.26147333629406833</v>
      </c>
    </row>
    <row r="91" spans="1:12">
      <c r="A91" t="s">
        <v>263</v>
      </c>
      <c r="J91">
        <v>0.25</v>
      </c>
    </row>
    <row r="92" spans="1:12">
      <c r="A92" t="s">
        <v>264</v>
      </c>
      <c r="J92">
        <v>1.0072509786193131</v>
      </c>
    </row>
    <row r="93" spans="1:12">
      <c r="A93" t="s">
        <v>265</v>
      </c>
      <c r="J93">
        <v>0.29794446741823644</v>
      </c>
    </row>
    <row r="94" spans="1:12">
      <c r="A94" t="s">
        <v>266</v>
      </c>
      <c r="J94">
        <v>0.33481210960536312</v>
      </c>
    </row>
    <row r="95" spans="1:12">
      <c r="A95" t="s">
        <v>267</v>
      </c>
      <c r="J95">
        <v>0.25</v>
      </c>
    </row>
    <row r="96" spans="1:12">
      <c r="A96" t="s">
        <v>268</v>
      </c>
      <c r="J96">
        <v>0.2505156576264006</v>
      </c>
    </row>
    <row r="97" spans="1:10">
      <c r="A97" t="s">
        <v>269</v>
      </c>
      <c r="J97">
        <v>0.26156159976284843</v>
      </c>
    </row>
    <row r="98" spans="1:10">
      <c r="A98" t="s">
        <v>270</v>
      </c>
      <c r="J98">
        <v>0.2506784968768429</v>
      </c>
    </row>
    <row r="99" spans="1:10">
      <c r="A99" t="s">
        <v>271</v>
      </c>
      <c r="J99">
        <v>0.253731732822636</v>
      </c>
    </row>
    <row r="100" spans="1:10">
      <c r="A100" t="s">
        <v>330</v>
      </c>
      <c r="J100">
        <v>0.253731732822636</v>
      </c>
    </row>
    <row r="101" spans="1:10">
      <c r="A101" t="s">
        <v>382</v>
      </c>
    </row>
    <row r="102" spans="1:10">
      <c r="A102" t="s">
        <v>383</v>
      </c>
    </row>
    <row r="103" spans="1:10">
      <c r="A103" t="s">
        <v>272</v>
      </c>
      <c r="J103">
        <v>1.2771339685730752</v>
      </c>
    </row>
    <row r="104" spans="1:10">
      <c r="A104" t="s">
        <v>273</v>
      </c>
      <c r="J104">
        <v>0.44728440401510849</v>
      </c>
    </row>
    <row r="105" spans="1:10">
      <c r="A105" t="s">
        <v>274</v>
      </c>
      <c r="J105">
        <v>0.56623663103296984</v>
      </c>
    </row>
    <row r="106" spans="1:10">
      <c r="A106" t="s">
        <v>275</v>
      </c>
      <c r="J106">
        <v>0.54963981493620395</v>
      </c>
    </row>
    <row r="107" spans="1:10">
      <c r="A107" t="s">
        <v>276</v>
      </c>
      <c r="J107">
        <v>0.52029516770573914</v>
      </c>
    </row>
    <row r="108" spans="1:10">
      <c r="A108" t="s">
        <v>277</v>
      </c>
      <c r="J108">
        <v>0.65110013201903261</v>
      </c>
    </row>
    <row r="109" spans="1:10">
      <c r="A109" t="s">
        <v>278</v>
      </c>
      <c r="J109">
        <v>0.54625973165796027</v>
      </c>
    </row>
    <row r="110" spans="1:10">
      <c r="A110" t="s">
        <v>279</v>
      </c>
      <c r="J110">
        <v>0.54452577001782165</v>
      </c>
    </row>
    <row r="111" spans="1:10">
      <c r="A111" t="s">
        <v>280</v>
      </c>
      <c r="J111">
        <v>0.77811517382505957</v>
      </c>
    </row>
    <row r="112" spans="1:10">
      <c r="A112" t="s">
        <v>281</v>
      </c>
      <c r="J112">
        <v>0.66693303196715226</v>
      </c>
    </row>
    <row r="113" spans="1:10">
      <c r="A113" t="s">
        <v>282</v>
      </c>
      <c r="J113">
        <v>1.0501745057955447</v>
      </c>
    </row>
    <row r="114" spans="1:10">
      <c r="A114" t="s">
        <v>283</v>
      </c>
      <c r="J114">
        <v>0.68352738149818326</v>
      </c>
    </row>
    <row r="115" spans="1:10">
      <c r="A115" t="s">
        <v>331</v>
      </c>
      <c r="J115">
        <v>0.68352738149818326</v>
      </c>
    </row>
    <row r="116" spans="1:10">
      <c r="A116" t="s">
        <v>284</v>
      </c>
      <c r="J116">
        <v>0.25051909072418788</v>
      </c>
    </row>
    <row r="117" spans="1:10">
      <c r="A117" t="s">
        <v>285</v>
      </c>
      <c r="J117">
        <v>0.54158811832182385</v>
      </c>
    </row>
    <row r="118" spans="1:10">
      <c r="A118" t="s">
        <v>286</v>
      </c>
      <c r="J118">
        <v>0.73988947078065281</v>
      </c>
    </row>
    <row r="119" spans="1:10">
      <c r="A119" t="s">
        <v>287</v>
      </c>
      <c r="J119">
        <v>0.8215000263371578</v>
      </c>
    </row>
    <row r="120" spans="1:10">
      <c r="A120" t="s">
        <v>288</v>
      </c>
      <c r="J120">
        <v>15893.975577424924</v>
      </c>
    </row>
    <row r="121" spans="1:10">
      <c r="A121" t="s">
        <v>289</v>
      </c>
      <c r="J121">
        <v>19403.736304319034</v>
      </c>
    </row>
    <row r="122" spans="1:10">
      <c r="A122" t="s">
        <v>290</v>
      </c>
      <c r="J122">
        <v>21395.152944595833</v>
      </c>
    </row>
    <row r="123" spans="1:10">
      <c r="A123" t="s">
        <v>291</v>
      </c>
      <c r="J123">
        <v>15202.11341609893</v>
      </c>
    </row>
    <row r="124" spans="1:10">
      <c r="A124" t="s">
        <v>292</v>
      </c>
      <c r="J124">
        <v>9931.7060624501919</v>
      </c>
    </row>
    <row r="125" spans="1:10">
      <c r="A125" t="s">
        <v>293</v>
      </c>
      <c r="J125">
        <v>8943.6289527792487</v>
      </c>
    </row>
    <row r="126" spans="1:10">
      <c r="A126" t="s">
        <v>294</v>
      </c>
      <c r="J126">
        <v>6157.3816492577971</v>
      </c>
    </row>
    <row r="127" spans="1:10">
      <c r="A127" t="s">
        <v>295</v>
      </c>
      <c r="J127">
        <v>8963.3663386814987</v>
      </c>
    </row>
    <row r="128" spans="1:10">
      <c r="A128" t="s">
        <v>296</v>
      </c>
      <c r="J128">
        <v>8941.4434619210897</v>
      </c>
    </row>
    <row r="129" spans="1:10">
      <c r="A129" t="s">
        <v>297</v>
      </c>
      <c r="J129">
        <v>7978.6427653165683</v>
      </c>
    </row>
    <row r="130" spans="1:10">
      <c r="A130" t="s">
        <v>332</v>
      </c>
      <c r="J130">
        <v>5025.6941978684963</v>
      </c>
    </row>
    <row r="131" spans="1:10">
      <c r="A131" t="s">
        <v>325</v>
      </c>
      <c r="J131">
        <v>8.0571504125094933</v>
      </c>
    </row>
    <row r="132" spans="1:10">
      <c r="A132" t="s">
        <v>326</v>
      </c>
      <c r="J132">
        <v>2.6405758691252976</v>
      </c>
    </row>
    <row r="212" spans="12:15">
      <c r="L212">
        <v>0</v>
      </c>
      <c r="M212">
        <v>0</v>
      </c>
      <c r="N212">
        <v>0</v>
      </c>
    </row>
    <row r="213" spans="12:15">
      <c r="L213">
        <v>0</v>
      </c>
    </row>
    <row r="214" spans="12:15">
      <c r="L214">
        <v>0</v>
      </c>
    </row>
    <row r="215" spans="12:15">
      <c r="L215">
        <v>0</v>
      </c>
    </row>
    <row r="216" spans="12:15">
      <c r="L216">
        <v>0</v>
      </c>
    </row>
    <row r="217" spans="12:15">
      <c r="L217">
        <v>0</v>
      </c>
    </row>
    <row r="218" spans="12:15">
      <c r="L218">
        <v>0</v>
      </c>
      <c r="O218">
        <v>0</v>
      </c>
    </row>
    <row r="219" spans="12:15">
      <c r="L219">
        <v>0</v>
      </c>
    </row>
    <row r="220" spans="12:15">
      <c r="L220">
        <v>0</v>
      </c>
    </row>
    <row r="221" spans="12:15">
      <c r="L221">
        <v>0</v>
      </c>
    </row>
    <row r="222" spans="12:15">
      <c r="L222">
        <v>0</v>
      </c>
    </row>
    <row r="223" spans="12:15">
      <c r="L223">
        <v>0</v>
      </c>
    </row>
    <row r="224" spans="12:15">
      <c r="L224">
        <v>0</v>
      </c>
      <c r="O224">
        <v>0</v>
      </c>
    </row>
    <row r="225" spans="12:12">
      <c r="L225">
        <v>0</v>
      </c>
    </row>
    <row r="226" spans="12:12">
      <c r="L226">
        <v>0</v>
      </c>
    </row>
    <row r="227" spans="12:12">
      <c r="L227">
        <v>0</v>
      </c>
    </row>
    <row r="228" spans="12:12">
      <c r="L228">
        <v>0</v>
      </c>
    </row>
    <row r="229" spans="12:12">
      <c r="L229">
        <v>0</v>
      </c>
    </row>
    <row r="230" spans="12:12">
      <c r="L230">
        <v>0</v>
      </c>
    </row>
    <row r="231" spans="12:12">
      <c r="L231">
        <v>0</v>
      </c>
    </row>
    <row r="232" spans="12:12">
      <c r="L232">
        <v>0</v>
      </c>
    </row>
    <row r="233" spans="12:12">
      <c r="L233">
        <v>0</v>
      </c>
    </row>
    <row r="234" spans="12:12">
      <c r="L234">
        <v>0</v>
      </c>
    </row>
    <row r="235" spans="12:12">
      <c r="L235">
        <v>0</v>
      </c>
    </row>
    <row r="236" spans="12:12">
      <c r="L236">
        <v>0</v>
      </c>
    </row>
    <row r="244" spans="13:14">
      <c r="M244">
        <v>0</v>
      </c>
      <c r="N244">
        <v>0</v>
      </c>
    </row>
    <row r="245" spans="13:14">
      <c r="M245">
        <v>0</v>
      </c>
      <c r="N245">
        <v>0</v>
      </c>
    </row>
    <row r="246" spans="13:14">
      <c r="M246">
        <v>0</v>
      </c>
      <c r="N246">
        <v>0</v>
      </c>
    </row>
    <row r="286" spans="2:5">
      <c r="B286">
        <v>0</v>
      </c>
      <c r="E286">
        <v>0</v>
      </c>
    </row>
    <row r="300" spans="2:5">
      <c r="B300">
        <v>0</v>
      </c>
      <c r="E300">
        <v>0</v>
      </c>
    </row>
  </sheetData>
  <phoneticPr fontId="49"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Notes2</vt:lpstr>
      <vt:lpstr>Disease</vt:lpstr>
      <vt:lpstr>Age 3 recruit forecast median</vt:lpstr>
      <vt:lpstr>Age 3 recruit forecast mean</vt:lpstr>
      <vt:lpstr>Age 3 recruitment</vt:lpstr>
      <vt:lpstr>Table 1</vt:lpstr>
      <vt:lpstr>ASA</vt:lpstr>
      <vt:lpstr>ASA (Boot)</vt:lpstr>
      <vt:lpstr>A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Fritz Funk</dc:creator>
  <cp:lastModifiedBy>Eric Ward</cp:lastModifiedBy>
  <cp:lastPrinted>2015-01-30T18:05:44Z</cp:lastPrinted>
  <dcterms:created xsi:type="dcterms:W3CDTF">1998-09-09T00:44:34Z</dcterms:created>
  <dcterms:modified xsi:type="dcterms:W3CDTF">2015-10-08T03:48:34Z</dcterms:modified>
</cp:coreProperties>
</file>